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pivotTables/pivotTable6.xml" ContentType="application/vnd.openxmlformats-officedocument.spreadsheetml.pivotTable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worksheets/sheet14.xml" ContentType="application/vnd.openxmlformats-officedocument.spreadsheetml.worksheet+xml"/>
  <Override PartName="/xl/pivotTables/pivotTable3.xml" ContentType="application/vnd.openxmlformats-officedocument.spreadsheetml.pivotTable+xml"/>
  <Override PartName="/xl/charts/chart5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/>
  <bookViews>
    <workbookView xWindow="0" yWindow="0" windowWidth="20490" windowHeight="6930" tabRatio="754" firstSheet="7" activeTab="20"/>
  </bookViews>
  <sheets>
    <sheet name="datos14" sheetId="53" r:id="rId1"/>
    <sheet name="datos14p" sheetId="51" r:id="rId2"/>
    <sheet name="datos14s" sheetId="54" r:id="rId3"/>
    <sheet name="datospoblacion" sheetId="52" r:id="rId4"/>
    <sheet name="datossectores" sheetId="50" r:id="rId5"/>
    <sheet name="informe14-1" sheetId="48" r:id="rId6"/>
    <sheet name="paises cad" sheetId="32" r:id="rId7"/>
    <sheet name="datosregiones" sheetId="66" r:id="rId8"/>
    <sheet name="proyectospaises" sheetId="55" r:id="rId9"/>
    <sheet name="fondospaises" sheetId="39" r:id="rId10"/>
    <sheet name="ONGDpaises" sheetId="45" r:id="rId11"/>
    <sheet name="paises" sheetId="65" r:id="rId12"/>
    <sheet name="regiones" sheetId="29" r:id="rId13"/>
    <sheet name="regionesglobal" sheetId="59" r:id="rId14"/>
    <sheet name="regionestotal" sheetId="56" r:id="rId15"/>
    <sheet name="ongd paises" sheetId="64" r:id="rId16"/>
    <sheet name="Renta" sheetId="26" r:id="rId17"/>
    <sheet name="Renta_Zdatos14" sheetId="58" r:id="rId18"/>
    <sheet name="Análisis Zdatos14" sheetId="16" r:id="rId19"/>
    <sheet name="AOD_ONGD" sheetId="27" r:id="rId20"/>
    <sheet name="Comparación" sheetId="23" r:id="rId21"/>
    <sheet name="Análisis Países" sheetId="10" r:id="rId22"/>
  </sheets>
  <definedNames>
    <definedName name="_xlnm._FilterDatabase" localSheetId="0" hidden="1">datos14!$A$1:$M$876</definedName>
    <definedName name="_xlnm._FilterDatabase" localSheetId="1" hidden="1">datos14p!$A$1:$G$1122</definedName>
    <definedName name="_xlnm._FilterDatabase" localSheetId="6" hidden="1">'paises cad'!$A$1:$B$15</definedName>
    <definedName name="_xlnm._FilterDatabase" localSheetId="12" hidden="1">regiones!$A$1:$II$3</definedName>
  </definedNames>
  <calcPr calcId="125725"/>
  <pivotCaches>
    <pivotCache cacheId="0" r:id="rId23"/>
    <pivotCache cacheId="1" r:id="rId24"/>
    <pivotCache cacheId="2" r:id="rId25"/>
    <pivotCache cacheId="3" r:id="rId26"/>
  </pivotCaches>
</workbook>
</file>

<file path=xl/calcChain.xml><?xml version="1.0" encoding="utf-8"?>
<calcChain xmlns="http://schemas.openxmlformats.org/spreadsheetml/2006/main">
  <c r="F12" i="23"/>
  <c r="F13"/>
  <c r="F14"/>
  <c r="F15"/>
  <c r="F16"/>
  <c r="F17"/>
  <c r="F18"/>
  <c r="F19"/>
  <c r="F20"/>
  <c r="F21"/>
  <c r="F22"/>
  <c r="F23"/>
  <c r="F11"/>
  <c r="H7" i="10"/>
  <c r="H8"/>
  <c r="H9"/>
  <c r="H10"/>
  <c r="H11"/>
  <c r="H12"/>
  <c r="H13"/>
  <c r="H14"/>
  <c r="H15"/>
  <c r="H16"/>
  <c r="H17"/>
  <c r="H18"/>
  <c r="H19"/>
  <c r="H20"/>
  <c r="H6"/>
  <c r="H17" i="16"/>
  <c r="H13"/>
  <c r="H8"/>
  <c r="D16"/>
  <c r="D12"/>
  <c r="D7"/>
  <c r="H15"/>
  <c r="D18"/>
  <c r="D10"/>
  <c r="H18"/>
  <c r="H10"/>
  <c r="D13"/>
  <c r="H16"/>
  <c r="H12"/>
  <c r="H7"/>
  <c r="D15"/>
  <c r="D11"/>
  <c r="H11"/>
  <c r="D14"/>
  <c r="H14"/>
  <c r="D17"/>
  <c r="D8"/>
  <c r="G17" i="10"/>
  <c r="G18"/>
  <c r="G12"/>
  <c r="G13"/>
  <c r="G14"/>
  <c r="G15"/>
  <c r="G19"/>
  <c r="G16"/>
  <c r="G20"/>
  <c r="G7"/>
  <c r="G6"/>
  <c r="J7"/>
  <c r="J8"/>
  <c r="J18"/>
  <c r="G8"/>
  <c r="J19"/>
  <c r="J20"/>
  <c r="J14"/>
  <c r="G9"/>
  <c r="J15"/>
  <c r="J16"/>
  <c r="J13"/>
  <c r="J10"/>
  <c r="J6"/>
  <c r="J17"/>
  <c r="G11"/>
  <c r="G10"/>
  <c r="J11"/>
  <c r="J12"/>
  <c r="J9"/>
  <c r="G29" l="1"/>
  <c r="I29" s="1"/>
  <c r="H29"/>
  <c r="I7"/>
  <c r="I8"/>
  <c r="I9"/>
  <c r="I10"/>
  <c r="I11"/>
  <c r="I12"/>
  <c r="I13"/>
  <c r="I14"/>
  <c r="I15"/>
  <c r="I16"/>
  <c r="I17"/>
  <c r="I18"/>
  <c r="I19"/>
  <c r="I20"/>
  <c r="I6"/>
  <c r="D20"/>
  <c r="D7"/>
  <c r="D8"/>
  <c r="D9"/>
  <c r="D10"/>
  <c r="D11"/>
  <c r="D12"/>
  <c r="D13"/>
  <c r="D14"/>
  <c r="D15"/>
  <c r="D16"/>
  <c r="D17"/>
  <c r="D18"/>
  <c r="D19"/>
  <c r="D6"/>
  <c r="C18" i="16" l="1"/>
  <c r="C17"/>
  <c r="C16"/>
  <c r="C15"/>
  <c r="C9"/>
  <c r="C6"/>
  <c r="H3" i="53"/>
  <c r="H4"/>
  <c r="H5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4"/>
  <c r="H206"/>
  <c r="H207"/>
  <c r="H208"/>
  <c r="H209"/>
  <c r="H210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71"/>
  <c r="H272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9"/>
  <c r="H300"/>
  <c r="H301"/>
  <c r="H303"/>
  <c r="H304"/>
  <c r="H305"/>
  <c r="H306"/>
  <c r="H307"/>
  <c r="H308"/>
  <c r="H309"/>
  <c r="H310"/>
  <c r="H311"/>
  <c r="H312"/>
  <c r="H313"/>
  <c r="H314"/>
  <c r="H315"/>
  <c r="H324"/>
  <c r="H325"/>
  <c r="H326"/>
  <c r="H327"/>
  <c r="H328"/>
  <c r="H329"/>
  <c r="H330"/>
  <c r="H331"/>
  <c r="H332"/>
  <c r="H333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3"/>
  <c r="H354"/>
  <c r="H355"/>
  <c r="H356"/>
  <c r="H357"/>
  <c r="H358"/>
  <c r="H359"/>
  <c r="H360"/>
  <c r="H361"/>
  <c r="H362"/>
  <c r="H363"/>
  <c r="H364"/>
  <c r="H365"/>
  <c r="H366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1"/>
  <c r="H692"/>
  <c r="H693"/>
  <c r="H694"/>
  <c r="H695"/>
  <c r="H696"/>
  <c r="H697"/>
  <c r="H698"/>
  <c r="H699"/>
  <c r="H700"/>
  <c r="H701"/>
  <c r="H702"/>
  <c r="H703"/>
  <c r="H704"/>
  <c r="H705"/>
  <c r="H706"/>
  <c r="H709"/>
  <c r="H710"/>
  <c r="H711"/>
  <c r="H712"/>
  <c r="H713"/>
  <c r="H714"/>
  <c r="H715"/>
  <c r="H716"/>
  <c r="H717"/>
  <c r="H718"/>
  <c r="H719"/>
  <c r="H720"/>
  <c r="H721"/>
  <c r="H722"/>
  <c r="H723"/>
  <c r="H725"/>
  <c r="H726"/>
  <c r="H727"/>
  <c r="H728"/>
  <c r="H729"/>
  <c r="H730"/>
  <c r="H731"/>
  <c r="H732"/>
  <c r="H733"/>
  <c r="H734"/>
  <c r="H736"/>
  <c r="H737"/>
  <c r="H738"/>
  <c r="H739"/>
  <c r="H740"/>
  <c r="H741"/>
  <c r="H742"/>
  <c r="H743"/>
  <c r="H744"/>
  <c r="H745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2"/>
  <c r="DJ2" i="55"/>
  <c r="D5" i="26"/>
  <c r="G5"/>
  <c r="H3"/>
  <c r="F5"/>
  <c r="E7"/>
  <c r="G4"/>
  <c r="L6"/>
  <c r="J5"/>
  <c r="J4"/>
  <c r="I3"/>
  <c r="C6"/>
  <c r="L4"/>
  <c r="D6"/>
  <c r="E4"/>
  <c r="H6"/>
  <c r="H4"/>
  <c r="E6"/>
  <c r="C7"/>
  <c r="K4"/>
  <c r="G6"/>
  <c r="K7"/>
  <c r="F6"/>
  <c r="K5"/>
  <c r="J7"/>
  <c r="L3"/>
  <c r="G7"/>
  <c r="J6"/>
  <c r="D7"/>
  <c r="C4"/>
  <c r="G3"/>
  <c r="H7"/>
  <c r="E5"/>
  <c r="I5"/>
  <c r="E3"/>
  <c r="F4"/>
  <c r="C3"/>
  <c r="H5"/>
  <c r="I6"/>
  <c r="K6"/>
  <c r="L5"/>
  <c r="I4"/>
  <c r="F7"/>
  <c r="D4"/>
  <c r="I7"/>
  <c r="L7"/>
  <c r="C5"/>
  <c r="D3"/>
  <c r="F3"/>
  <c r="K3"/>
  <c r="J3"/>
  <c r="B3" i="50" l="1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B4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B5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B6"/>
  <c r="C6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B7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B8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B9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B38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B39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B40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B41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B42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B43"/>
  <c r="C43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B44"/>
  <c r="C44"/>
  <c r="D44"/>
  <c r="E44"/>
  <c r="F44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B45"/>
  <c r="C45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B46"/>
  <c r="C46"/>
  <c r="D46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B47"/>
  <c r="C47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B48"/>
  <c r="C48"/>
  <c r="D48"/>
  <c r="E48"/>
  <c r="F48"/>
  <c r="G48"/>
  <c r="H48"/>
  <c r="I48"/>
  <c r="J48"/>
  <c r="K48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AD48"/>
  <c r="AE48"/>
  <c r="B49"/>
  <c r="C49"/>
  <c r="D49"/>
  <c r="E49"/>
  <c r="F49"/>
  <c r="G49"/>
  <c r="H49"/>
  <c r="I49"/>
  <c r="J49"/>
  <c r="K49"/>
  <c r="L49"/>
  <c r="M49"/>
  <c r="N49"/>
  <c r="O49"/>
  <c r="P49"/>
  <c r="Q49"/>
  <c r="R49"/>
  <c r="S49"/>
  <c r="T49"/>
  <c r="U49"/>
  <c r="V49"/>
  <c r="W49"/>
  <c r="X49"/>
  <c r="Y49"/>
  <c r="Z49"/>
  <c r="AA49"/>
  <c r="AB49"/>
  <c r="AC49"/>
  <c r="AD49"/>
  <c r="AE49"/>
  <c r="B50"/>
  <c r="C50"/>
  <c r="D50"/>
  <c r="E50"/>
  <c r="F50"/>
  <c r="G50"/>
  <c r="H50"/>
  <c r="I50"/>
  <c r="J50"/>
  <c r="K50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B51"/>
  <c r="C51"/>
  <c r="D51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B52"/>
  <c r="C52"/>
  <c r="D52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B53"/>
  <c r="C53"/>
  <c r="D53"/>
  <c r="E53"/>
  <c r="F53"/>
  <c r="G53"/>
  <c r="H53"/>
  <c r="I53"/>
  <c r="J53"/>
  <c r="K53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AE53"/>
  <c r="B54"/>
  <c r="C54"/>
  <c r="D54"/>
  <c r="E54"/>
  <c r="F54"/>
  <c r="G54"/>
  <c r="H54"/>
  <c r="I54"/>
  <c r="J54"/>
  <c r="K54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AD54"/>
  <c r="AE54"/>
  <c r="B55"/>
  <c r="C55"/>
  <c r="D55"/>
  <c r="E55"/>
  <c r="F55"/>
  <c r="G55"/>
  <c r="H55"/>
  <c r="I55"/>
  <c r="J55"/>
  <c r="K55"/>
  <c r="L55"/>
  <c r="M55"/>
  <c r="N55"/>
  <c r="O55"/>
  <c r="P55"/>
  <c r="Q55"/>
  <c r="R55"/>
  <c r="S55"/>
  <c r="T55"/>
  <c r="U55"/>
  <c r="V55"/>
  <c r="W55"/>
  <c r="X55"/>
  <c r="Y55"/>
  <c r="Z55"/>
  <c r="AA55"/>
  <c r="AB55"/>
  <c r="AC55"/>
  <c r="AD55"/>
  <c r="AE55"/>
  <c r="B56"/>
  <c r="C56"/>
  <c r="D56"/>
  <c r="E56"/>
  <c r="F56"/>
  <c r="G56"/>
  <c r="H56"/>
  <c r="I56"/>
  <c r="J56"/>
  <c r="K56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AD56"/>
  <c r="AE56"/>
  <c r="B57"/>
  <c r="C57"/>
  <c r="D57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B58"/>
  <c r="C58"/>
  <c r="D58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B59"/>
  <c r="C59"/>
  <c r="D59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B60"/>
  <c r="C60"/>
  <c r="D60"/>
  <c r="E60"/>
  <c r="F60"/>
  <c r="G60"/>
  <c r="H60"/>
  <c r="I60"/>
  <c r="J60"/>
  <c r="K60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AD60"/>
  <c r="AE60"/>
  <c r="B61"/>
  <c r="C61"/>
  <c r="D61"/>
  <c r="E61"/>
  <c r="F61"/>
  <c r="G61"/>
  <c r="H61"/>
  <c r="I61"/>
  <c r="J61"/>
  <c r="K6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AD61"/>
  <c r="AE61"/>
  <c r="B62"/>
  <c r="C62"/>
  <c r="D62"/>
  <c r="E62"/>
  <c r="F62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B63"/>
  <c r="C63"/>
  <c r="D63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B64"/>
  <c r="C64"/>
  <c r="D64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B65"/>
  <c r="C65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B66"/>
  <c r="C66"/>
  <c r="D66"/>
  <c r="E66"/>
  <c r="F66"/>
  <c r="G66"/>
  <c r="H66"/>
  <c r="I66"/>
  <c r="J66"/>
  <c r="K66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AD66"/>
  <c r="AE66"/>
  <c r="B67"/>
  <c r="C67"/>
  <c r="D67"/>
  <c r="E67"/>
  <c r="F67"/>
  <c r="G67"/>
  <c r="H67"/>
  <c r="I67"/>
  <c r="J67"/>
  <c r="K67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B68"/>
  <c r="C68"/>
  <c r="D68"/>
  <c r="E68"/>
  <c r="F68"/>
  <c r="G68"/>
  <c r="H68"/>
  <c r="I68"/>
  <c r="J68"/>
  <c r="K68"/>
  <c r="L68"/>
  <c r="M68"/>
  <c r="N68"/>
  <c r="O68"/>
  <c r="P68"/>
  <c r="Q68"/>
  <c r="R68"/>
  <c r="S68"/>
  <c r="T68"/>
  <c r="U68"/>
  <c r="V68"/>
  <c r="W68"/>
  <c r="X68"/>
  <c r="Y68"/>
  <c r="Z68"/>
  <c r="AA68"/>
  <c r="AB68"/>
  <c r="AC68"/>
  <c r="AD68"/>
  <c r="AE68"/>
  <c r="B69"/>
  <c r="C69"/>
  <c r="D69"/>
  <c r="E69"/>
  <c r="F69"/>
  <c r="G69"/>
  <c r="H69"/>
  <c r="I69"/>
  <c r="J69"/>
  <c r="K69"/>
  <c r="L69"/>
  <c r="M69"/>
  <c r="N69"/>
  <c r="O69"/>
  <c r="P69"/>
  <c r="Q69"/>
  <c r="R69"/>
  <c r="S69"/>
  <c r="T69"/>
  <c r="U69"/>
  <c r="V69"/>
  <c r="W69"/>
  <c r="X69"/>
  <c r="Y69"/>
  <c r="Z69"/>
  <c r="AA69"/>
  <c r="AB69"/>
  <c r="AC69"/>
  <c r="AD69"/>
  <c r="AE69"/>
  <c r="B70"/>
  <c r="C70"/>
  <c r="D70"/>
  <c r="E70"/>
  <c r="F70"/>
  <c r="G70"/>
  <c r="H70"/>
  <c r="I70"/>
  <c r="J70"/>
  <c r="K70"/>
  <c r="L70"/>
  <c r="M70"/>
  <c r="N70"/>
  <c r="O70"/>
  <c r="P70"/>
  <c r="Q70"/>
  <c r="R70"/>
  <c r="S70"/>
  <c r="T70"/>
  <c r="U70"/>
  <c r="V70"/>
  <c r="W70"/>
  <c r="X70"/>
  <c r="Y70"/>
  <c r="Z70"/>
  <c r="AA70"/>
  <c r="AB70"/>
  <c r="AC70"/>
  <c r="AD70"/>
  <c r="AE70"/>
  <c r="B71"/>
  <c r="C71"/>
  <c r="D71"/>
  <c r="E71"/>
  <c r="F71"/>
  <c r="G71"/>
  <c r="H71"/>
  <c r="I71"/>
  <c r="J71"/>
  <c r="K71"/>
  <c r="L71"/>
  <c r="M71"/>
  <c r="N71"/>
  <c r="O71"/>
  <c r="P71"/>
  <c r="Q71"/>
  <c r="R71"/>
  <c r="S71"/>
  <c r="T71"/>
  <c r="U71"/>
  <c r="V71"/>
  <c r="W71"/>
  <c r="X71"/>
  <c r="Y71"/>
  <c r="Z71"/>
  <c r="AA71"/>
  <c r="AB71"/>
  <c r="AC71"/>
  <c r="AD71"/>
  <c r="AE71"/>
  <c r="B72"/>
  <c r="C72"/>
  <c r="D72"/>
  <c r="E72"/>
  <c r="F72"/>
  <c r="G72"/>
  <c r="H72"/>
  <c r="I72"/>
  <c r="J72"/>
  <c r="K72"/>
  <c r="L72"/>
  <c r="M72"/>
  <c r="N72"/>
  <c r="O72"/>
  <c r="P72"/>
  <c r="Q72"/>
  <c r="R72"/>
  <c r="S72"/>
  <c r="T72"/>
  <c r="U72"/>
  <c r="V72"/>
  <c r="W72"/>
  <c r="X72"/>
  <c r="Y72"/>
  <c r="Z72"/>
  <c r="AA72"/>
  <c r="AB72"/>
  <c r="AC72"/>
  <c r="AD72"/>
  <c r="AE72"/>
  <c r="B73"/>
  <c r="C73"/>
  <c r="D73"/>
  <c r="E73"/>
  <c r="F73"/>
  <c r="G73"/>
  <c r="H73"/>
  <c r="I73"/>
  <c r="J73"/>
  <c r="K73"/>
  <c r="L73"/>
  <c r="M73"/>
  <c r="N73"/>
  <c r="O73"/>
  <c r="P73"/>
  <c r="Q73"/>
  <c r="R73"/>
  <c r="S73"/>
  <c r="T73"/>
  <c r="U73"/>
  <c r="V73"/>
  <c r="W73"/>
  <c r="X73"/>
  <c r="Y73"/>
  <c r="Z73"/>
  <c r="AA73"/>
  <c r="AB73"/>
  <c r="AC73"/>
  <c r="AD73"/>
  <c r="AE73"/>
  <c r="B74"/>
  <c r="C74"/>
  <c r="D74"/>
  <c r="E74"/>
  <c r="F74"/>
  <c r="G74"/>
  <c r="H74"/>
  <c r="I74"/>
  <c r="J74"/>
  <c r="K74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AD74"/>
  <c r="AE74"/>
  <c r="B75"/>
  <c r="C75"/>
  <c r="D75"/>
  <c r="E75"/>
  <c r="F75"/>
  <c r="G75"/>
  <c r="H75"/>
  <c r="I75"/>
  <c r="J75"/>
  <c r="K75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AD75"/>
  <c r="AE75"/>
  <c r="B76"/>
  <c r="C76"/>
  <c r="D76"/>
  <c r="E76"/>
  <c r="F76"/>
  <c r="G76"/>
  <c r="H76"/>
  <c r="I76"/>
  <c r="J76"/>
  <c r="K76"/>
  <c r="L76"/>
  <c r="M76"/>
  <c r="N76"/>
  <c r="O76"/>
  <c r="P76"/>
  <c r="Q76"/>
  <c r="R76"/>
  <c r="S76"/>
  <c r="T76"/>
  <c r="U76"/>
  <c r="V76"/>
  <c r="W76"/>
  <c r="X76"/>
  <c r="Y76"/>
  <c r="Z76"/>
  <c r="AA76"/>
  <c r="AB76"/>
  <c r="AC76"/>
  <c r="AD76"/>
  <c r="AE76"/>
  <c r="B77"/>
  <c r="C77"/>
  <c r="D77"/>
  <c r="E77"/>
  <c r="F77"/>
  <c r="G77"/>
  <c r="H77"/>
  <c r="I77"/>
  <c r="J77"/>
  <c r="K77"/>
  <c r="L77"/>
  <c r="M77"/>
  <c r="N77"/>
  <c r="O77"/>
  <c r="P77"/>
  <c r="Q77"/>
  <c r="R77"/>
  <c r="S77"/>
  <c r="T77"/>
  <c r="U77"/>
  <c r="V77"/>
  <c r="W77"/>
  <c r="X77"/>
  <c r="Y77"/>
  <c r="Z77"/>
  <c r="AA77"/>
  <c r="AB77"/>
  <c r="AC77"/>
  <c r="AD77"/>
  <c r="AE77"/>
  <c r="B78"/>
  <c r="C78"/>
  <c r="D78"/>
  <c r="E78"/>
  <c r="F78"/>
  <c r="G78"/>
  <c r="H78"/>
  <c r="I78"/>
  <c r="J78"/>
  <c r="K78"/>
  <c r="L78"/>
  <c r="M78"/>
  <c r="N78"/>
  <c r="O78"/>
  <c r="P78"/>
  <c r="Q78"/>
  <c r="R78"/>
  <c r="S78"/>
  <c r="T78"/>
  <c r="U78"/>
  <c r="V78"/>
  <c r="W78"/>
  <c r="X78"/>
  <c r="Y78"/>
  <c r="Z78"/>
  <c r="AA78"/>
  <c r="AB78"/>
  <c r="AC78"/>
  <c r="AD78"/>
  <c r="AE78"/>
  <c r="B79"/>
  <c r="C79"/>
  <c r="D79"/>
  <c r="E79"/>
  <c r="F79"/>
  <c r="G79"/>
  <c r="H79"/>
  <c r="I79"/>
  <c r="J79"/>
  <c r="K79"/>
  <c r="L79"/>
  <c r="M79"/>
  <c r="N79"/>
  <c r="O79"/>
  <c r="P79"/>
  <c r="Q79"/>
  <c r="R79"/>
  <c r="S79"/>
  <c r="T79"/>
  <c r="U79"/>
  <c r="V79"/>
  <c r="W79"/>
  <c r="X79"/>
  <c r="Y79"/>
  <c r="Z79"/>
  <c r="AA79"/>
  <c r="AB79"/>
  <c r="AC79"/>
  <c r="AD79"/>
  <c r="AE79"/>
  <c r="B80"/>
  <c r="C80"/>
  <c r="D80"/>
  <c r="E80"/>
  <c r="F80"/>
  <c r="G80"/>
  <c r="H80"/>
  <c r="I80"/>
  <c r="J80"/>
  <c r="K80"/>
  <c r="L80"/>
  <c r="M80"/>
  <c r="N80"/>
  <c r="O80"/>
  <c r="P80"/>
  <c r="Q80"/>
  <c r="R80"/>
  <c r="S80"/>
  <c r="T80"/>
  <c r="U80"/>
  <c r="V80"/>
  <c r="W80"/>
  <c r="X80"/>
  <c r="Y80"/>
  <c r="Z80"/>
  <c r="AA80"/>
  <c r="AB80"/>
  <c r="AC80"/>
  <c r="AD80"/>
  <c r="AE80"/>
  <c r="B81"/>
  <c r="C81"/>
  <c r="D81"/>
  <c r="E81"/>
  <c r="F81"/>
  <c r="G81"/>
  <c r="H81"/>
  <c r="I81"/>
  <c r="J81"/>
  <c r="K81"/>
  <c r="L81"/>
  <c r="M81"/>
  <c r="N81"/>
  <c r="O81"/>
  <c r="P81"/>
  <c r="Q81"/>
  <c r="R81"/>
  <c r="S81"/>
  <c r="T81"/>
  <c r="U81"/>
  <c r="V81"/>
  <c r="W81"/>
  <c r="X81"/>
  <c r="Y81"/>
  <c r="Z81"/>
  <c r="AA81"/>
  <c r="AB81"/>
  <c r="AC81"/>
  <c r="AD81"/>
  <c r="AE81"/>
  <c r="B82"/>
  <c r="C82"/>
  <c r="D82"/>
  <c r="E82"/>
  <c r="F82"/>
  <c r="G82"/>
  <c r="H82"/>
  <c r="I82"/>
  <c r="J82"/>
  <c r="K82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B83"/>
  <c r="C83"/>
  <c r="D83"/>
  <c r="E83"/>
  <c r="F83"/>
  <c r="G83"/>
  <c r="H83"/>
  <c r="I83"/>
  <c r="J83"/>
  <c r="K83"/>
  <c r="L83"/>
  <c r="M83"/>
  <c r="N83"/>
  <c r="O83"/>
  <c r="P83"/>
  <c r="Q83"/>
  <c r="R83"/>
  <c r="S83"/>
  <c r="T83"/>
  <c r="U83"/>
  <c r="V83"/>
  <c r="W83"/>
  <c r="X83"/>
  <c r="Y83"/>
  <c r="Z83"/>
  <c r="AA83"/>
  <c r="AB83"/>
  <c r="AC83"/>
  <c r="AD83"/>
  <c r="AE83"/>
  <c r="B84"/>
  <c r="C84"/>
  <c r="D84"/>
  <c r="E84"/>
  <c r="F84"/>
  <c r="G84"/>
  <c r="H84"/>
  <c r="I84"/>
  <c r="J84"/>
  <c r="K84"/>
  <c r="L84"/>
  <c r="M84"/>
  <c r="N84"/>
  <c r="O84"/>
  <c r="P84"/>
  <c r="Q84"/>
  <c r="R84"/>
  <c r="S84"/>
  <c r="T84"/>
  <c r="U84"/>
  <c r="V84"/>
  <c r="W84"/>
  <c r="X84"/>
  <c r="Y84"/>
  <c r="Z84"/>
  <c r="AA84"/>
  <c r="AB84"/>
  <c r="AC84"/>
  <c r="AD84"/>
  <c r="AE84"/>
  <c r="B85"/>
  <c r="C85"/>
  <c r="D85"/>
  <c r="E85"/>
  <c r="F85"/>
  <c r="G85"/>
  <c r="H85"/>
  <c r="I85"/>
  <c r="J85"/>
  <c r="K85"/>
  <c r="L85"/>
  <c r="M85"/>
  <c r="N85"/>
  <c r="O85"/>
  <c r="P85"/>
  <c r="Q85"/>
  <c r="R85"/>
  <c r="S85"/>
  <c r="T85"/>
  <c r="U85"/>
  <c r="V85"/>
  <c r="W85"/>
  <c r="X85"/>
  <c r="Y85"/>
  <c r="Z85"/>
  <c r="AA85"/>
  <c r="AB85"/>
  <c r="AC85"/>
  <c r="AD85"/>
  <c r="AE85"/>
  <c r="B86"/>
  <c r="C86"/>
  <c r="D86"/>
  <c r="E86"/>
  <c r="F86"/>
  <c r="G86"/>
  <c r="H86"/>
  <c r="I86"/>
  <c r="J86"/>
  <c r="K86"/>
  <c r="L86"/>
  <c r="M86"/>
  <c r="N86"/>
  <c r="O86"/>
  <c r="P86"/>
  <c r="Q86"/>
  <c r="R86"/>
  <c r="S86"/>
  <c r="T86"/>
  <c r="U86"/>
  <c r="V86"/>
  <c r="W86"/>
  <c r="X86"/>
  <c r="Y86"/>
  <c r="Z86"/>
  <c r="AA86"/>
  <c r="AB86"/>
  <c r="AC86"/>
  <c r="AD86"/>
  <c r="AE86"/>
  <c r="B87"/>
  <c r="C87"/>
  <c r="D87"/>
  <c r="E87"/>
  <c r="F87"/>
  <c r="G87"/>
  <c r="H87"/>
  <c r="I87"/>
  <c r="J87"/>
  <c r="K87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AD87"/>
  <c r="AE87"/>
  <c r="B88"/>
  <c r="C88"/>
  <c r="D88"/>
  <c r="E88"/>
  <c r="F88"/>
  <c r="G88"/>
  <c r="H88"/>
  <c r="I88"/>
  <c r="J88"/>
  <c r="K88"/>
  <c r="L88"/>
  <c r="M88"/>
  <c r="N88"/>
  <c r="O88"/>
  <c r="P88"/>
  <c r="Q88"/>
  <c r="R88"/>
  <c r="S88"/>
  <c r="T88"/>
  <c r="U88"/>
  <c r="V88"/>
  <c r="W88"/>
  <c r="X88"/>
  <c r="Y88"/>
  <c r="Z88"/>
  <c r="AA88"/>
  <c r="AB88"/>
  <c r="AC88"/>
  <c r="AD88"/>
  <c r="AE88"/>
  <c r="B89"/>
  <c r="C89"/>
  <c r="D89"/>
  <c r="E89"/>
  <c r="F89"/>
  <c r="G89"/>
  <c r="H89"/>
  <c r="I89"/>
  <c r="J89"/>
  <c r="K89"/>
  <c r="L89"/>
  <c r="M89"/>
  <c r="N89"/>
  <c r="O89"/>
  <c r="P89"/>
  <c r="Q89"/>
  <c r="R89"/>
  <c r="S89"/>
  <c r="T89"/>
  <c r="U89"/>
  <c r="V89"/>
  <c r="W89"/>
  <c r="X89"/>
  <c r="Y89"/>
  <c r="Z89"/>
  <c r="AA89"/>
  <c r="AB89"/>
  <c r="AC89"/>
  <c r="AD89"/>
  <c r="AE89"/>
  <c r="B90"/>
  <c r="C90"/>
  <c r="D90"/>
  <c r="E90"/>
  <c r="F90"/>
  <c r="G90"/>
  <c r="H90"/>
  <c r="I90"/>
  <c r="J90"/>
  <c r="K90"/>
  <c r="L90"/>
  <c r="M90"/>
  <c r="N90"/>
  <c r="O90"/>
  <c r="P90"/>
  <c r="Q90"/>
  <c r="R90"/>
  <c r="S90"/>
  <c r="T90"/>
  <c r="U90"/>
  <c r="V90"/>
  <c r="W90"/>
  <c r="X90"/>
  <c r="Y90"/>
  <c r="Z90"/>
  <c r="AA90"/>
  <c r="AB90"/>
  <c r="AC90"/>
  <c r="AD90"/>
  <c r="AE90"/>
  <c r="B91"/>
  <c r="C91"/>
  <c r="D91"/>
  <c r="E91"/>
  <c r="F91"/>
  <c r="G91"/>
  <c r="H91"/>
  <c r="I91"/>
  <c r="J91"/>
  <c r="K91"/>
  <c r="L91"/>
  <c r="M91"/>
  <c r="N91"/>
  <c r="O91"/>
  <c r="P91"/>
  <c r="Q91"/>
  <c r="R91"/>
  <c r="S91"/>
  <c r="T91"/>
  <c r="U91"/>
  <c r="V91"/>
  <c r="W91"/>
  <c r="X91"/>
  <c r="Y91"/>
  <c r="Z91"/>
  <c r="AA91"/>
  <c r="AB91"/>
  <c r="AC91"/>
  <c r="AD91"/>
  <c r="AE91"/>
  <c r="B92"/>
  <c r="C92"/>
  <c r="D92"/>
  <c r="E92"/>
  <c r="F92"/>
  <c r="G92"/>
  <c r="H92"/>
  <c r="I92"/>
  <c r="J92"/>
  <c r="K92"/>
  <c r="L92"/>
  <c r="M92"/>
  <c r="N92"/>
  <c r="O92"/>
  <c r="P92"/>
  <c r="Q92"/>
  <c r="R92"/>
  <c r="S92"/>
  <c r="T92"/>
  <c r="U92"/>
  <c r="V92"/>
  <c r="W92"/>
  <c r="X92"/>
  <c r="Y92"/>
  <c r="Z92"/>
  <c r="AA92"/>
  <c r="AB92"/>
  <c r="AC92"/>
  <c r="AD92"/>
  <c r="AE92"/>
  <c r="B93"/>
  <c r="C93"/>
  <c r="D93"/>
  <c r="E93"/>
  <c r="F93"/>
  <c r="G93"/>
  <c r="H93"/>
  <c r="I93"/>
  <c r="J93"/>
  <c r="K93"/>
  <c r="L93"/>
  <c r="M93"/>
  <c r="N93"/>
  <c r="O93"/>
  <c r="P93"/>
  <c r="Q93"/>
  <c r="R93"/>
  <c r="S93"/>
  <c r="T93"/>
  <c r="U93"/>
  <c r="V93"/>
  <c r="W93"/>
  <c r="X93"/>
  <c r="Y93"/>
  <c r="Z93"/>
  <c r="AA93"/>
  <c r="AB93"/>
  <c r="AC93"/>
  <c r="AD93"/>
  <c r="AE93"/>
  <c r="B94"/>
  <c r="C94"/>
  <c r="D94"/>
  <c r="E94"/>
  <c r="F94"/>
  <c r="G94"/>
  <c r="H94"/>
  <c r="I94"/>
  <c r="J94"/>
  <c r="K94"/>
  <c r="L94"/>
  <c r="M94"/>
  <c r="N94"/>
  <c r="O94"/>
  <c r="P94"/>
  <c r="Q94"/>
  <c r="R94"/>
  <c r="S94"/>
  <c r="T94"/>
  <c r="U94"/>
  <c r="V94"/>
  <c r="W94"/>
  <c r="X94"/>
  <c r="Y94"/>
  <c r="Z94"/>
  <c r="AA94"/>
  <c r="AB94"/>
  <c r="AC94"/>
  <c r="AD94"/>
  <c r="AE94"/>
  <c r="B95"/>
  <c r="C95"/>
  <c r="D95"/>
  <c r="E95"/>
  <c r="F95"/>
  <c r="G95"/>
  <c r="H95"/>
  <c r="I95"/>
  <c r="J95"/>
  <c r="K95"/>
  <c r="L95"/>
  <c r="M95"/>
  <c r="N95"/>
  <c r="O95"/>
  <c r="P95"/>
  <c r="Q95"/>
  <c r="R95"/>
  <c r="S95"/>
  <c r="T95"/>
  <c r="U95"/>
  <c r="V95"/>
  <c r="W95"/>
  <c r="X95"/>
  <c r="Y95"/>
  <c r="Z95"/>
  <c r="AA95"/>
  <c r="AB95"/>
  <c r="AC95"/>
  <c r="AD95"/>
  <c r="AE95"/>
  <c r="B96"/>
  <c r="C96"/>
  <c r="D96"/>
  <c r="E96"/>
  <c r="F96"/>
  <c r="G96"/>
  <c r="H96"/>
  <c r="I96"/>
  <c r="J96"/>
  <c r="K96"/>
  <c r="L96"/>
  <c r="M96"/>
  <c r="N96"/>
  <c r="O96"/>
  <c r="P96"/>
  <c r="Q96"/>
  <c r="R96"/>
  <c r="S96"/>
  <c r="T96"/>
  <c r="U96"/>
  <c r="V96"/>
  <c r="W96"/>
  <c r="X96"/>
  <c r="Y96"/>
  <c r="Z96"/>
  <c r="AA96"/>
  <c r="AB96"/>
  <c r="AC96"/>
  <c r="AD96"/>
  <c r="AE96"/>
  <c r="B97"/>
  <c r="C97"/>
  <c r="D97"/>
  <c r="E97"/>
  <c r="F97"/>
  <c r="G97"/>
  <c r="H97"/>
  <c r="I97"/>
  <c r="J97"/>
  <c r="K97"/>
  <c r="L97"/>
  <c r="M97"/>
  <c r="N97"/>
  <c r="O97"/>
  <c r="P97"/>
  <c r="Q97"/>
  <c r="R97"/>
  <c r="S97"/>
  <c r="T97"/>
  <c r="U97"/>
  <c r="V97"/>
  <c r="W97"/>
  <c r="X97"/>
  <c r="Y97"/>
  <c r="Z97"/>
  <c r="AA97"/>
  <c r="AB97"/>
  <c r="AC97"/>
  <c r="AD97"/>
  <c r="AE97"/>
  <c r="B98"/>
  <c r="C98"/>
  <c r="D98"/>
  <c r="E98"/>
  <c r="F98"/>
  <c r="G98"/>
  <c r="H98"/>
  <c r="I98"/>
  <c r="J98"/>
  <c r="K98"/>
  <c r="L98"/>
  <c r="M98"/>
  <c r="N98"/>
  <c r="O98"/>
  <c r="P98"/>
  <c r="Q98"/>
  <c r="R98"/>
  <c r="S98"/>
  <c r="T98"/>
  <c r="U98"/>
  <c r="V98"/>
  <c r="W98"/>
  <c r="X98"/>
  <c r="Y98"/>
  <c r="Z98"/>
  <c r="AA98"/>
  <c r="AB98"/>
  <c r="AC98"/>
  <c r="AD98"/>
  <c r="AE98"/>
  <c r="B99"/>
  <c r="C99"/>
  <c r="D99"/>
  <c r="E99"/>
  <c r="F99"/>
  <c r="G99"/>
  <c r="H99"/>
  <c r="I99"/>
  <c r="J99"/>
  <c r="K99"/>
  <c r="L99"/>
  <c r="M99"/>
  <c r="N99"/>
  <c r="O99"/>
  <c r="P99"/>
  <c r="Q99"/>
  <c r="R99"/>
  <c r="S99"/>
  <c r="T99"/>
  <c r="U99"/>
  <c r="V99"/>
  <c r="W99"/>
  <c r="X99"/>
  <c r="Y99"/>
  <c r="Z99"/>
  <c r="AA99"/>
  <c r="AB99"/>
  <c r="AC99"/>
  <c r="AD99"/>
  <c r="AE99"/>
  <c r="B100"/>
  <c r="C100"/>
  <c r="D100"/>
  <c r="E100"/>
  <c r="F100"/>
  <c r="G100"/>
  <c r="H100"/>
  <c r="I100"/>
  <c r="J100"/>
  <c r="K100"/>
  <c r="L100"/>
  <c r="M100"/>
  <c r="N100"/>
  <c r="O100"/>
  <c r="P100"/>
  <c r="Q100"/>
  <c r="R100"/>
  <c r="S100"/>
  <c r="T100"/>
  <c r="U100"/>
  <c r="V100"/>
  <c r="W100"/>
  <c r="X100"/>
  <c r="Y100"/>
  <c r="Z100"/>
  <c r="AA100"/>
  <c r="AB100"/>
  <c r="AC100"/>
  <c r="AD100"/>
  <c r="AE100"/>
  <c r="B101"/>
  <c r="C101"/>
  <c r="D101"/>
  <c r="E101"/>
  <c r="F101"/>
  <c r="G101"/>
  <c r="H101"/>
  <c r="I101"/>
  <c r="J101"/>
  <c r="K101"/>
  <c r="L101"/>
  <c r="M101"/>
  <c r="N101"/>
  <c r="O101"/>
  <c r="P101"/>
  <c r="Q101"/>
  <c r="R101"/>
  <c r="S101"/>
  <c r="T101"/>
  <c r="U101"/>
  <c r="V101"/>
  <c r="W101"/>
  <c r="X101"/>
  <c r="Y101"/>
  <c r="Z101"/>
  <c r="AA101"/>
  <c r="AB101"/>
  <c r="AC101"/>
  <c r="AD101"/>
  <c r="AE101"/>
  <c r="B102"/>
  <c r="C102"/>
  <c r="D102"/>
  <c r="E102"/>
  <c r="F102"/>
  <c r="G102"/>
  <c r="H102"/>
  <c r="I102"/>
  <c r="J102"/>
  <c r="K102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AD102"/>
  <c r="AE102"/>
  <c r="B103"/>
  <c r="C103"/>
  <c r="D103"/>
  <c r="E103"/>
  <c r="F103"/>
  <c r="G103"/>
  <c r="H103"/>
  <c r="I103"/>
  <c r="J103"/>
  <c r="K103"/>
  <c r="L103"/>
  <c r="M103"/>
  <c r="N103"/>
  <c r="O103"/>
  <c r="P103"/>
  <c r="Q103"/>
  <c r="R103"/>
  <c r="S103"/>
  <c r="T103"/>
  <c r="U103"/>
  <c r="V103"/>
  <c r="W103"/>
  <c r="X103"/>
  <c r="Y103"/>
  <c r="Z103"/>
  <c r="AA103"/>
  <c r="AB103"/>
  <c r="AC103"/>
  <c r="AD103"/>
  <c r="AE103"/>
  <c r="B104"/>
  <c r="C104"/>
  <c r="D104"/>
  <c r="E104"/>
  <c r="F104"/>
  <c r="G104"/>
  <c r="H104"/>
  <c r="I104"/>
  <c r="J104"/>
  <c r="K104"/>
  <c r="L104"/>
  <c r="M104"/>
  <c r="N104"/>
  <c r="O104"/>
  <c r="P104"/>
  <c r="Q104"/>
  <c r="R104"/>
  <c r="S104"/>
  <c r="T104"/>
  <c r="U104"/>
  <c r="V104"/>
  <c r="W104"/>
  <c r="X104"/>
  <c r="Y104"/>
  <c r="Z104"/>
  <c r="AA104"/>
  <c r="AB104"/>
  <c r="AC104"/>
  <c r="AD104"/>
  <c r="AE104"/>
  <c r="B105"/>
  <c r="C105"/>
  <c r="D105"/>
  <c r="E105"/>
  <c r="F105"/>
  <c r="G105"/>
  <c r="H105"/>
  <c r="I105"/>
  <c r="J105"/>
  <c r="K105"/>
  <c r="L105"/>
  <c r="M105"/>
  <c r="N105"/>
  <c r="O105"/>
  <c r="P105"/>
  <c r="Q105"/>
  <c r="R105"/>
  <c r="S105"/>
  <c r="T105"/>
  <c r="U105"/>
  <c r="V105"/>
  <c r="W105"/>
  <c r="X105"/>
  <c r="Y105"/>
  <c r="Z105"/>
  <c r="AA105"/>
  <c r="AB105"/>
  <c r="AC105"/>
  <c r="AD105"/>
  <c r="AE105"/>
  <c r="B106"/>
  <c r="C106"/>
  <c r="D106"/>
  <c r="E106"/>
  <c r="F106"/>
  <c r="G106"/>
  <c r="H106"/>
  <c r="I106"/>
  <c r="J106"/>
  <c r="K106"/>
  <c r="L106"/>
  <c r="M106"/>
  <c r="N106"/>
  <c r="O106"/>
  <c r="P106"/>
  <c r="Q106"/>
  <c r="R106"/>
  <c r="S106"/>
  <c r="T106"/>
  <c r="U106"/>
  <c r="V106"/>
  <c r="W106"/>
  <c r="X106"/>
  <c r="Y106"/>
  <c r="Z106"/>
  <c r="AA106"/>
  <c r="AB106"/>
  <c r="AC106"/>
  <c r="AD106"/>
  <c r="AE106"/>
  <c r="B107"/>
  <c r="C107"/>
  <c r="D107"/>
  <c r="E107"/>
  <c r="F107"/>
  <c r="G107"/>
  <c r="H107"/>
  <c r="I107"/>
  <c r="J107"/>
  <c r="K107"/>
  <c r="L107"/>
  <c r="M107"/>
  <c r="N107"/>
  <c r="O107"/>
  <c r="P107"/>
  <c r="Q107"/>
  <c r="R107"/>
  <c r="S107"/>
  <c r="T107"/>
  <c r="U107"/>
  <c r="V107"/>
  <c r="W107"/>
  <c r="X107"/>
  <c r="Y107"/>
  <c r="Z107"/>
  <c r="AA107"/>
  <c r="AB107"/>
  <c r="AC107"/>
  <c r="AD107"/>
  <c r="AE107"/>
  <c r="B108"/>
  <c r="C108"/>
  <c r="D108"/>
  <c r="E108"/>
  <c r="F108"/>
  <c r="G108"/>
  <c r="H108"/>
  <c r="I108"/>
  <c r="J108"/>
  <c r="K108"/>
  <c r="L108"/>
  <c r="M108"/>
  <c r="N108"/>
  <c r="O108"/>
  <c r="P108"/>
  <c r="Q108"/>
  <c r="R108"/>
  <c r="S108"/>
  <c r="T108"/>
  <c r="U108"/>
  <c r="V108"/>
  <c r="W108"/>
  <c r="X108"/>
  <c r="Y108"/>
  <c r="Z108"/>
  <c r="AA108"/>
  <c r="AB108"/>
  <c r="AC108"/>
  <c r="AD108"/>
  <c r="AE108"/>
  <c r="B109"/>
  <c r="C109"/>
  <c r="D109"/>
  <c r="E109"/>
  <c r="F109"/>
  <c r="G109"/>
  <c r="H109"/>
  <c r="I109"/>
  <c r="J109"/>
  <c r="K109"/>
  <c r="L109"/>
  <c r="M109"/>
  <c r="N109"/>
  <c r="O109"/>
  <c r="P109"/>
  <c r="Q109"/>
  <c r="R109"/>
  <c r="S109"/>
  <c r="T109"/>
  <c r="U109"/>
  <c r="V109"/>
  <c r="W109"/>
  <c r="X109"/>
  <c r="Y109"/>
  <c r="Z109"/>
  <c r="AA109"/>
  <c r="AB109"/>
  <c r="AC109"/>
  <c r="AD109"/>
  <c r="AE109"/>
  <c r="B110"/>
  <c r="C110"/>
  <c r="D110"/>
  <c r="E110"/>
  <c r="F110"/>
  <c r="G110"/>
  <c r="H110"/>
  <c r="I110"/>
  <c r="J110"/>
  <c r="K110"/>
  <c r="L110"/>
  <c r="M110"/>
  <c r="N110"/>
  <c r="O110"/>
  <c r="P110"/>
  <c r="Q110"/>
  <c r="R110"/>
  <c r="S110"/>
  <c r="T110"/>
  <c r="U110"/>
  <c r="V110"/>
  <c r="W110"/>
  <c r="X110"/>
  <c r="Y110"/>
  <c r="Z110"/>
  <c r="AA110"/>
  <c r="AB110"/>
  <c r="AC110"/>
  <c r="AD110"/>
  <c r="AE110"/>
  <c r="B111"/>
  <c r="C111"/>
  <c r="D111"/>
  <c r="E111"/>
  <c r="F111"/>
  <c r="G111"/>
  <c r="H111"/>
  <c r="I111"/>
  <c r="J111"/>
  <c r="K111"/>
  <c r="L111"/>
  <c r="M111"/>
  <c r="N111"/>
  <c r="O111"/>
  <c r="P111"/>
  <c r="Q111"/>
  <c r="R111"/>
  <c r="S111"/>
  <c r="T111"/>
  <c r="U111"/>
  <c r="V111"/>
  <c r="W111"/>
  <c r="X111"/>
  <c r="Y111"/>
  <c r="Z111"/>
  <c r="AA111"/>
  <c r="AB111"/>
  <c r="AC111"/>
  <c r="AD111"/>
  <c r="AE111"/>
  <c r="B112"/>
  <c r="C112"/>
  <c r="D112"/>
  <c r="E112"/>
  <c r="F112"/>
  <c r="G112"/>
  <c r="H112"/>
  <c r="I112"/>
  <c r="J112"/>
  <c r="K112"/>
  <c r="L112"/>
  <c r="M112"/>
  <c r="N112"/>
  <c r="O112"/>
  <c r="P112"/>
  <c r="Q112"/>
  <c r="R112"/>
  <c r="S112"/>
  <c r="T112"/>
  <c r="U112"/>
  <c r="V112"/>
  <c r="W112"/>
  <c r="X112"/>
  <c r="Y112"/>
  <c r="Z112"/>
  <c r="AA112"/>
  <c r="AB112"/>
  <c r="AC112"/>
  <c r="AD112"/>
  <c r="AE112"/>
  <c r="B113"/>
  <c r="C113"/>
  <c r="D113"/>
  <c r="E113"/>
  <c r="F113"/>
  <c r="G113"/>
  <c r="H113"/>
  <c r="I113"/>
  <c r="J113"/>
  <c r="K113"/>
  <c r="L113"/>
  <c r="M113"/>
  <c r="N113"/>
  <c r="O113"/>
  <c r="P113"/>
  <c r="Q113"/>
  <c r="R113"/>
  <c r="S113"/>
  <c r="T113"/>
  <c r="U113"/>
  <c r="V113"/>
  <c r="W113"/>
  <c r="X113"/>
  <c r="Y113"/>
  <c r="Z113"/>
  <c r="AA113"/>
  <c r="AB113"/>
  <c r="AC113"/>
  <c r="AD113"/>
  <c r="AE113"/>
  <c r="B114"/>
  <c r="C114"/>
  <c r="D114"/>
  <c r="E114"/>
  <c r="F114"/>
  <c r="G114"/>
  <c r="H114"/>
  <c r="I114"/>
  <c r="J114"/>
  <c r="K114"/>
  <c r="L114"/>
  <c r="M114"/>
  <c r="N114"/>
  <c r="O114"/>
  <c r="P114"/>
  <c r="Q114"/>
  <c r="R114"/>
  <c r="S114"/>
  <c r="T114"/>
  <c r="U114"/>
  <c r="V114"/>
  <c r="W114"/>
  <c r="X114"/>
  <c r="Y114"/>
  <c r="Z114"/>
  <c r="AA114"/>
  <c r="AB114"/>
  <c r="AC114"/>
  <c r="AD114"/>
  <c r="AE114"/>
  <c r="B115"/>
  <c r="C115"/>
  <c r="D115"/>
  <c r="E115"/>
  <c r="F115"/>
  <c r="G115"/>
  <c r="H115"/>
  <c r="I115"/>
  <c r="J115"/>
  <c r="K115"/>
  <c r="L115"/>
  <c r="M115"/>
  <c r="N115"/>
  <c r="O115"/>
  <c r="P115"/>
  <c r="Q115"/>
  <c r="R115"/>
  <c r="S115"/>
  <c r="T115"/>
  <c r="U115"/>
  <c r="V115"/>
  <c r="W115"/>
  <c r="X115"/>
  <c r="Y115"/>
  <c r="Z115"/>
  <c r="AA115"/>
  <c r="AB115"/>
  <c r="AC115"/>
  <c r="AD115"/>
  <c r="AE115"/>
  <c r="B116"/>
  <c r="C116"/>
  <c r="D116"/>
  <c r="E116"/>
  <c r="F116"/>
  <c r="G116"/>
  <c r="H116"/>
  <c r="I116"/>
  <c r="J116"/>
  <c r="K116"/>
  <c r="L116"/>
  <c r="M116"/>
  <c r="N116"/>
  <c r="O116"/>
  <c r="P116"/>
  <c r="Q116"/>
  <c r="R116"/>
  <c r="S116"/>
  <c r="T116"/>
  <c r="U116"/>
  <c r="V116"/>
  <c r="W116"/>
  <c r="X116"/>
  <c r="Y116"/>
  <c r="Z116"/>
  <c r="AA116"/>
  <c r="AB116"/>
  <c r="AC116"/>
  <c r="AD116"/>
  <c r="AE116"/>
  <c r="B117"/>
  <c r="C117"/>
  <c r="D117"/>
  <c r="E117"/>
  <c r="F117"/>
  <c r="G117"/>
  <c r="H117"/>
  <c r="I117"/>
  <c r="J117"/>
  <c r="K117"/>
  <c r="L117"/>
  <c r="M117"/>
  <c r="N117"/>
  <c r="O117"/>
  <c r="P117"/>
  <c r="Q117"/>
  <c r="R117"/>
  <c r="S117"/>
  <c r="T117"/>
  <c r="U117"/>
  <c r="V117"/>
  <c r="W117"/>
  <c r="X117"/>
  <c r="Y117"/>
  <c r="Z117"/>
  <c r="AA117"/>
  <c r="AB117"/>
  <c r="AC117"/>
  <c r="AD117"/>
  <c r="AE117"/>
  <c r="B118"/>
  <c r="C118"/>
  <c r="D118"/>
  <c r="E118"/>
  <c r="F118"/>
  <c r="G118"/>
  <c r="H118"/>
  <c r="I118"/>
  <c r="J118"/>
  <c r="K118"/>
  <c r="L118"/>
  <c r="M118"/>
  <c r="N118"/>
  <c r="O118"/>
  <c r="P118"/>
  <c r="Q118"/>
  <c r="R118"/>
  <c r="S118"/>
  <c r="T118"/>
  <c r="U118"/>
  <c r="V118"/>
  <c r="W118"/>
  <c r="X118"/>
  <c r="Y118"/>
  <c r="Z118"/>
  <c r="AA118"/>
  <c r="AB118"/>
  <c r="AC118"/>
  <c r="AD118"/>
  <c r="AE118"/>
  <c r="B119"/>
  <c r="C119"/>
  <c r="D119"/>
  <c r="E119"/>
  <c r="F119"/>
  <c r="G119"/>
  <c r="H119"/>
  <c r="I119"/>
  <c r="J119"/>
  <c r="K119"/>
  <c r="L119"/>
  <c r="M119"/>
  <c r="N119"/>
  <c r="O119"/>
  <c r="P119"/>
  <c r="Q119"/>
  <c r="R119"/>
  <c r="S119"/>
  <c r="T119"/>
  <c r="U119"/>
  <c r="V119"/>
  <c r="W119"/>
  <c r="X119"/>
  <c r="Y119"/>
  <c r="Z119"/>
  <c r="AA119"/>
  <c r="AB119"/>
  <c r="AC119"/>
  <c r="AD119"/>
  <c r="AE119"/>
  <c r="B120"/>
  <c r="C120"/>
  <c r="D120"/>
  <c r="E120"/>
  <c r="F120"/>
  <c r="G120"/>
  <c r="H120"/>
  <c r="I120"/>
  <c r="J120"/>
  <c r="K120"/>
  <c r="L120"/>
  <c r="M120"/>
  <c r="N120"/>
  <c r="O120"/>
  <c r="P120"/>
  <c r="Q120"/>
  <c r="R120"/>
  <c r="S120"/>
  <c r="T120"/>
  <c r="U120"/>
  <c r="V120"/>
  <c r="W120"/>
  <c r="X120"/>
  <c r="Y120"/>
  <c r="Z120"/>
  <c r="AA120"/>
  <c r="AB120"/>
  <c r="AC120"/>
  <c r="AD120"/>
  <c r="AE120"/>
  <c r="B121"/>
  <c r="C121"/>
  <c r="D121"/>
  <c r="E121"/>
  <c r="F121"/>
  <c r="G121"/>
  <c r="H121"/>
  <c r="I121"/>
  <c r="J121"/>
  <c r="K121"/>
  <c r="L121"/>
  <c r="M121"/>
  <c r="N121"/>
  <c r="O121"/>
  <c r="P121"/>
  <c r="Q121"/>
  <c r="R121"/>
  <c r="S121"/>
  <c r="T121"/>
  <c r="U121"/>
  <c r="V121"/>
  <c r="W121"/>
  <c r="X121"/>
  <c r="Y121"/>
  <c r="Z121"/>
  <c r="AA121"/>
  <c r="AB121"/>
  <c r="AC121"/>
  <c r="AD121"/>
  <c r="AE121"/>
  <c r="B122"/>
  <c r="C122"/>
  <c r="D122"/>
  <c r="E122"/>
  <c r="F122"/>
  <c r="G122"/>
  <c r="H122"/>
  <c r="I122"/>
  <c r="J122"/>
  <c r="K122"/>
  <c r="L122"/>
  <c r="M122"/>
  <c r="N122"/>
  <c r="O122"/>
  <c r="P122"/>
  <c r="Q122"/>
  <c r="R122"/>
  <c r="S122"/>
  <c r="T122"/>
  <c r="U122"/>
  <c r="V122"/>
  <c r="W122"/>
  <c r="X122"/>
  <c r="Y122"/>
  <c r="Z122"/>
  <c r="AA122"/>
  <c r="AB122"/>
  <c r="AC122"/>
  <c r="AD122"/>
  <c r="AE122"/>
  <c r="B123"/>
  <c r="C123"/>
  <c r="D123"/>
  <c r="E123"/>
  <c r="F123"/>
  <c r="G123"/>
  <c r="H123"/>
  <c r="I123"/>
  <c r="J123"/>
  <c r="K123"/>
  <c r="L123"/>
  <c r="M123"/>
  <c r="N123"/>
  <c r="O123"/>
  <c r="P123"/>
  <c r="Q123"/>
  <c r="R123"/>
  <c r="S123"/>
  <c r="T123"/>
  <c r="U123"/>
  <c r="V123"/>
  <c r="W123"/>
  <c r="X123"/>
  <c r="Y123"/>
  <c r="Z123"/>
  <c r="AA123"/>
  <c r="AB123"/>
  <c r="AC123"/>
  <c r="AD123"/>
  <c r="AE123"/>
  <c r="B124"/>
  <c r="C124"/>
  <c r="D124"/>
  <c r="E124"/>
  <c r="F124"/>
  <c r="G124"/>
  <c r="H124"/>
  <c r="I124"/>
  <c r="J124"/>
  <c r="K124"/>
  <c r="L124"/>
  <c r="M124"/>
  <c r="N124"/>
  <c r="O124"/>
  <c r="P124"/>
  <c r="Q124"/>
  <c r="R124"/>
  <c r="S124"/>
  <c r="T124"/>
  <c r="U124"/>
  <c r="V124"/>
  <c r="W124"/>
  <c r="X124"/>
  <c r="Y124"/>
  <c r="Z124"/>
  <c r="AA124"/>
  <c r="AB124"/>
  <c r="AC124"/>
  <c r="AD124"/>
  <c r="AE124"/>
  <c r="B125"/>
  <c r="C125"/>
  <c r="D125"/>
  <c r="E125"/>
  <c r="F125"/>
  <c r="G125"/>
  <c r="H125"/>
  <c r="I125"/>
  <c r="J125"/>
  <c r="K125"/>
  <c r="L125"/>
  <c r="M125"/>
  <c r="N125"/>
  <c r="O125"/>
  <c r="P125"/>
  <c r="Q125"/>
  <c r="R125"/>
  <c r="S125"/>
  <c r="T125"/>
  <c r="U125"/>
  <c r="V125"/>
  <c r="W125"/>
  <c r="X125"/>
  <c r="Y125"/>
  <c r="Z125"/>
  <c r="AA125"/>
  <c r="AB125"/>
  <c r="AC125"/>
  <c r="AD125"/>
  <c r="AE125"/>
  <c r="B126"/>
  <c r="C126"/>
  <c r="D126"/>
  <c r="E126"/>
  <c r="F126"/>
  <c r="G126"/>
  <c r="H126"/>
  <c r="I126"/>
  <c r="J126"/>
  <c r="K126"/>
  <c r="L126"/>
  <c r="M126"/>
  <c r="N126"/>
  <c r="O126"/>
  <c r="P126"/>
  <c r="Q126"/>
  <c r="R126"/>
  <c r="S126"/>
  <c r="T126"/>
  <c r="U126"/>
  <c r="V126"/>
  <c r="W126"/>
  <c r="X126"/>
  <c r="Y126"/>
  <c r="Z126"/>
  <c r="AA126"/>
  <c r="AB126"/>
  <c r="AC126"/>
  <c r="AD126"/>
  <c r="AE126"/>
  <c r="B127"/>
  <c r="C127"/>
  <c r="D127"/>
  <c r="E127"/>
  <c r="F127"/>
  <c r="G127"/>
  <c r="H127"/>
  <c r="I127"/>
  <c r="J127"/>
  <c r="K127"/>
  <c r="L127"/>
  <c r="M127"/>
  <c r="N127"/>
  <c r="O127"/>
  <c r="P127"/>
  <c r="Q127"/>
  <c r="R127"/>
  <c r="S127"/>
  <c r="T127"/>
  <c r="U127"/>
  <c r="V127"/>
  <c r="W127"/>
  <c r="X127"/>
  <c r="Y127"/>
  <c r="Z127"/>
  <c r="AA127"/>
  <c r="AB127"/>
  <c r="AC127"/>
  <c r="AD127"/>
  <c r="AE127"/>
  <c r="B128"/>
  <c r="C128"/>
  <c r="D128"/>
  <c r="E128"/>
  <c r="F128"/>
  <c r="G128"/>
  <c r="H128"/>
  <c r="I128"/>
  <c r="J128"/>
  <c r="K128"/>
  <c r="L128"/>
  <c r="M128"/>
  <c r="N128"/>
  <c r="O128"/>
  <c r="P128"/>
  <c r="Q128"/>
  <c r="R128"/>
  <c r="S128"/>
  <c r="T128"/>
  <c r="U128"/>
  <c r="V128"/>
  <c r="W128"/>
  <c r="X128"/>
  <c r="Y128"/>
  <c r="Z128"/>
  <c r="AA128"/>
  <c r="AB128"/>
  <c r="AC128"/>
  <c r="AD128"/>
  <c r="AE128"/>
  <c r="B129"/>
  <c r="C129"/>
  <c r="D129"/>
  <c r="E129"/>
  <c r="F129"/>
  <c r="G129"/>
  <c r="H129"/>
  <c r="I129"/>
  <c r="J129"/>
  <c r="K129"/>
  <c r="L129"/>
  <c r="M129"/>
  <c r="N129"/>
  <c r="O129"/>
  <c r="P129"/>
  <c r="Q129"/>
  <c r="R129"/>
  <c r="S129"/>
  <c r="T129"/>
  <c r="U129"/>
  <c r="V129"/>
  <c r="W129"/>
  <c r="X129"/>
  <c r="Y129"/>
  <c r="Z129"/>
  <c r="AA129"/>
  <c r="AB129"/>
  <c r="AC129"/>
  <c r="AD129"/>
  <c r="AE129"/>
  <c r="B130"/>
  <c r="C130"/>
  <c r="D130"/>
  <c r="E130"/>
  <c r="F130"/>
  <c r="G130"/>
  <c r="H130"/>
  <c r="I130"/>
  <c r="J130"/>
  <c r="K130"/>
  <c r="L130"/>
  <c r="M130"/>
  <c r="N130"/>
  <c r="O130"/>
  <c r="P130"/>
  <c r="Q130"/>
  <c r="R130"/>
  <c r="S130"/>
  <c r="T130"/>
  <c r="U130"/>
  <c r="V130"/>
  <c r="W130"/>
  <c r="X130"/>
  <c r="Y130"/>
  <c r="Z130"/>
  <c r="AA130"/>
  <c r="AB130"/>
  <c r="AC130"/>
  <c r="AD130"/>
  <c r="AE130"/>
  <c r="B131"/>
  <c r="C131"/>
  <c r="D131"/>
  <c r="E131"/>
  <c r="F131"/>
  <c r="G131"/>
  <c r="H131"/>
  <c r="I131"/>
  <c r="J131"/>
  <c r="K131"/>
  <c r="L131"/>
  <c r="M131"/>
  <c r="N131"/>
  <c r="O131"/>
  <c r="P131"/>
  <c r="Q131"/>
  <c r="R131"/>
  <c r="S131"/>
  <c r="T131"/>
  <c r="U131"/>
  <c r="V131"/>
  <c r="W131"/>
  <c r="X131"/>
  <c r="Y131"/>
  <c r="Z131"/>
  <c r="AA131"/>
  <c r="AB131"/>
  <c r="AC131"/>
  <c r="AD131"/>
  <c r="AE131"/>
  <c r="B132"/>
  <c r="C132"/>
  <c r="D132"/>
  <c r="E132"/>
  <c r="F132"/>
  <c r="G132"/>
  <c r="H132"/>
  <c r="I132"/>
  <c r="J132"/>
  <c r="K132"/>
  <c r="L132"/>
  <c r="M132"/>
  <c r="N132"/>
  <c r="O132"/>
  <c r="P132"/>
  <c r="Q132"/>
  <c r="R132"/>
  <c r="S132"/>
  <c r="T132"/>
  <c r="U132"/>
  <c r="V132"/>
  <c r="W132"/>
  <c r="X132"/>
  <c r="Y132"/>
  <c r="Z132"/>
  <c r="AA132"/>
  <c r="AB132"/>
  <c r="AC132"/>
  <c r="AD132"/>
  <c r="AE132"/>
  <c r="B133"/>
  <c r="C133"/>
  <c r="D133"/>
  <c r="E133"/>
  <c r="F133"/>
  <c r="G133"/>
  <c r="H133"/>
  <c r="I133"/>
  <c r="J133"/>
  <c r="K133"/>
  <c r="L133"/>
  <c r="M133"/>
  <c r="N133"/>
  <c r="O133"/>
  <c r="P133"/>
  <c r="Q133"/>
  <c r="R133"/>
  <c r="S133"/>
  <c r="T133"/>
  <c r="U133"/>
  <c r="V133"/>
  <c r="W133"/>
  <c r="X133"/>
  <c r="Y133"/>
  <c r="Z133"/>
  <c r="AA133"/>
  <c r="AB133"/>
  <c r="AC133"/>
  <c r="AD133"/>
  <c r="AE133"/>
  <c r="B134"/>
  <c r="C134"/>
  <c r="D134"/>
  <c r="E134"/>
  <c r="F134"/>
  <c r="G134"/>
  <c r="H134"/>
  <c r="I134"/>
  <c r="J134"/>
  <c r="K134"/>
  <c r="L134"/>
  <c r="M134"/>
  <c r="N134"/>
  <c r="O134"/>
  <c r="P134"/>
  <c r="Q134"/>
  <c r="R134"/>
  <c r="S134"/>
  <c r="T134"/>
  <c r="U134"/>
  <c r="V134"/>
  <c r="W134"/>
  <c r="X134"/>
  <c r="Y134"/>
  <c r="Z134"/>
  <c r="AA134"/>
  <c r="AB134"/>
  <c r="AC134"/>
  <c r="AD134"/>
  <c r="AE134"/>
  <c r="B135"/>
  <c r="C135"/>
  <c r="D135"/>
  <c r="E135"/>
  <c r="F135"/>
  <c r="G135"/>
  <c r="H135"/>
  <c r="I135"/>
  <c r="J135"/>
  <c r="K135"/>
  <c r="L135"/>
  <c r="M135"/>
  <c r="N135"/>
  <c r="O135"/>
  <c r="P135"/>
  <c r="Q135"/>
  <c r="R135"/>
  <c r="S135"/>
  <c r="T135"/>
  <c r="U135"/>
  <c r="V135"/>
  <c r="W135"/>
  <c r="X135"/>
  <c r="Y135"/>
  <c r="Z135"/>
  <c r="AA135"/>
  <c r="AB135"/>
  <c r="AC135"/>
  <c r="AD135"/>
  <c r="AE135"/>
  <c r="B136"/>
  <c r="C136"/>
  <c r="D136"/>
  <c r="E136"/>
  <c r="F136"/>
  <c r="G136"/>
  <c r="H136"/>
  <c r="I136"/>
  <c r="J136"/>
  <c r="K136"/>
  <c r="L136"/>
  <c r="M136"/>
  <c r="N136"/>
  <c r="O136"/>
  <c r="P136"/>
  <c r="Q136"/>
  <c r="R136"/>
  <c r="S136"/>
  <c r="T136"/>
  <c r="U136"/>
  <c r="V136"/>
  <c r="W136"/>
  <c r="X136"/>
  <c r="Y136"/>
  <c r="Z136"/>
  <c r="AA136"/>
  <c r="AB136"/>
  <c r="AC136"/>
  <c r="AD136"/>
  <c r="AE136"/>
  <c r="B137"/>
  <c r="C137"/>
  <c r="D137"/>
  <c r="E137"/>
  <c r="F137"/>
  <c r="G137"/>
  <c r="H137"/>
  <c r="I137"/>
  <c r="J137"/>
  <c r="K137"/>
  <c r="L137"/>
  <c r="M137"/>
  <c r="N137"/>
  <c r="O137"/>
  <c r="P137"/>
  <c r="Q137"/>
  <c r="R137"/>
  <c r="S137"/>
  <c r="T137"/>
  <c r="U137"/>
  <c r="V137"/>
  <c r="W137"/>
  <c r="X137"/>
  <c r="Y137"/>
  <c r="Z137"/>
  <c r="AA137"/>
  <c r="AB137"/>
  <c r="AC137"/>
  <c r="AD137"/>
  <c r="AE137"/>
  <c r="B138"/>
  <c r="C138"/>
  <c r="D138"/>
  <c r="E138"/>
  <c r="F138"/>
  <c r="G138"/>
  <c r="H138"/>
  <c r="I138"/>
  <c r="J138"/>
  <c r="K138"/>
  <c r="L138"/>
  <c r="M138"/>
  <c r="N138"/>
  <c r="O138"/>
  <c r="P138"/>
  <c r="Q138"/>
  <c r="R138"/>
  <c r="S138"/>
  <c r="T138"/>
  <c r="U138"/>
  <c r="V138"/>
  <c r="W138"/>
  <c r="X138"/>
  <c r="Y138"/>
  <c r="Z138"/>
  <c r="AA138"/>
  <c r="AB138"/>
  <c r="AC138"/>
  <c r="AD138"/>
  <c r="AE138"/>
  <c r="B139"/>
  <c r="C139"/>
  <c r="D139"/>
  <c r="E139"/>
  <c r="F139"/>
  <c r="G139"/>
  <c r="H139"/>
  <c r="I139"/>
  <c r="J139"/>
  <c r="K139"/>
  <c r="L139"/>
  <c r="M139"/>
  <c r="N139"/>
  <c r="O139"/>
  <c r="P139"/>
  <c r="Q139"/>
  <c r="R139"/>
  <c r="S139"/>
  <c r="T139"/>
  <c r="U139"/>
  <c r="V139"/>
  <c r="W139"/>
  <c r="X139"/>
  <c r="Y139"/>
  <c r="Z139"/>
  <c r="AA139"/>
  <c r="AB139"/>
  <c r="AC139"/>
  <c r="AD139"/>
  <c r="AE139"/>
  <c r="B140"/>
  <c r="C140"/>
  <c r="D140"/>
  <c r="E140"/>
  <c r="F140"/>
  <c r="G140"/>
  <c r="H140"/>
  <c r="I140"/>
  <c r="J140"/>
  <c r="K140"/>
  <c r="L140"/>
  <c r="M140"/>
  <c r="N140"/>
  <c r="O140"/>
  <c r="P140"/>
  <c r="Q140"/>
  <c r="R140"/>
  <c r="S140"/>
  <c r="T140"/>
  <c r="U140"/>
  <c r="V140"/>
  <c r="W140"/>
  <c r="X140"/>
  <c r="Y140"/>
  <c r="Z140"/>
  <c r="AA140"/>
  <c r="AB140"/>
  <c r="AC140"/>
  <c r="AD140"/>
  <c r="AE140"/>
  <c r="B141"/>
  <c r="C141"/>
  <c r="D141"/>
  <c r="E141"/>
  <c r="F141"/>
  <c r="G141"/>
  <c r="H141"/>
  <c r="I141"/>
  <c r="J141"/>
  <c r="K141"/>
  <c r="L141"/>
  <c r="M141"/>
  <c r="N141"/>
  <c r="O141"/>
  <c r="P141"/>
  <c r="Q141"/>
  <c r="R141"/>
  <c r="S141"/>
  <c r="T141"/>
  <c r="U141"/>
  <c r="V141"/>
  <c r="W141"/>
  <c r="X141"/>
  <c r="Y141"/>
  <c r="Z141"/>
  <c r="AA141"/>
  <c r="AB141"/>
  <c r="AC141"/>
  <c r="AD141"/>
  <c r="AE141"/>
  <c r="B142"/>
  <c r="C142"/>
  <c r="D142"/>
  <c r="E142"/>
  <c r="F142"/>
  <c r="G142"/>
  <c r="H142"/>
  <c r="I142"/>
  <c r="J142"/>
  <c r="K142"/>
  <c r="L142"/>
  <c r="M142"/>
  <c r="N142"/>
  <c r="O142"/>
  <c r="P142"/>
  <c r="Q142"/>
  <c r="R142"/>
  <c r="S142"/>
  <c r="T142"/>
  <c r="U142"/>
  <c r="V142"/>
  <c r="W142"/>
  <c r="X142"/>
  <c r="Y142"/>
  <c r="Z142"/>
  <c r="AA142"/>
  <c r="AB142"/>
  <c r="AC142"/>
  <c r="AD142"/>
  <c r="AE142"/>
  <c r="B143"/>
  <c r="C143"/>
  <c r="D143"/>
  <c r="E143"/>
  <c r="F143"/>
  <c r="G143"/>
  <c r="H143"/>
  <c r="I143"/>
  <c r="J143"/>
  <c r="K143"/>
  <c r="L143"/>
  <c r="M143"/>
  <c r="N143"/>
  <c r="O143"/>
  <c r="P143"/>
  <c r="Q143"/>
  <c r="R143"/>
  <c r="S143"/>
  <c r="T143"/>
  <c r="U143"/>
  <c r="V143"/>
  <c r="W143"/>
  <c r="X143"/>
  <c r="Y143"/>
  <c r="Z143"/>
  <c r="AA143"/>
  <c r="AB143"/>
  <c r="AC143"/>
  <c r="AD143"/>
  <c r="AE143"/>
  <c r="B144"/>
  <c r="C144"/>
  <c r="D144"/>
  <c r="E144"/>
  <c r="F144"/>
  <c r="G144"/>
  <c r="H144"/>
  <c r="I144"/>
  <c r="J144"/>
  <c r="K144"/>
  <c r="L144"/>
  <c r="M144"/>
  <c r="N144"/>
  <c r="O144"/>
  <c r="P144"/>
  <c r="Q144"/>
  <c r="R144"/>
  <c r="S144"/>
  <c r="T144"/>
  <c r="U144"/>
  <c r="V144"/>
  <c r="W144"/>
  <c r="X144"/>
  <c r="Y144"/>
  <c r="Z144"/>
  <c r="AA144"/>
  <c r="AB144"/>
  <c r="AC144"/>
  <c r="AD144"/>
  <c r="AE144"/>
  <c r="B145"/>
  <c r="C145"/>
  <c r="D145"/>
  <c r="E145"/>
  <c r="F145"/>
  <c r="G145"/>
  <c r="H145"/>
  <c r="I145"/>
  <c r="J145"/>
  <c r="K145"/>
  <c r="L145"/>
  <c r="M145"/>
  <c r="N145"/>
  <c r="O145"/>
  <c r="P145"/>
  <c r="Q145"/>
  <c r="R145"/>
  <c r="S145"/>
  <c r="T145"/>
  <c r="U145"/>
  <c r="V145"/>
  <c r="W145"/>
  <c r="X145"/>
  <c r="Y145"/>
  <c r="Z145"/>
  <c r="AA145"/>
  <c r="AB145"/>
  <c r="AC145"/>
  <c r="AD145"/>
  <c r="AE145"/>
  <c r="B146"/>
  <c r="C146"/>
  <c r="D146"/>
  <c r="E146"/>
  <c r="F146"/>
  <c r="G146"/>
  <c r="H146"/>
  <c r="I146"/>
  <c r="J146"/>
  <c r="K146"/>
  <c r="L146"/>
  <c r="M146"/>
  <c r="N146"/>
  <c r="O146"/>
  <c r="P146"/>
  <c r="Q146"/>
  <c r="R146"/>
  <c r="S146"/>
  <c r="T146"/>
  <c r="U146"/>
  <c r="V146"/>
  <c r="W146"/>
  <c r="X146"/>
  <c r="Y146"/>
  <c r="Z146"/>
  <c r="AA146"/>
  <c r="AB146"/>
  <c r="AC146"/>
  <c r="AD146"/>
  <c r="AE146"/>
  <c r="B147"/>
  <c r="C147"/>
  <c r="D147"/>
  <c r="E147"/>
  <c r="F147"/>
  <c r="G147"/>
  <c r="H147"/>
  <c r="I147"/>
  <c r="J147"/>
  <c r="K147"/>
  <c r="L147"/>
  <c r="M147"/>
  <c r="N147"/>
  <c r="O147"/>
  <c r="P147"/>
  <c r="Q147"/>
  <c r="R147"/>
  <c r="S147"/>
  <c r="T147"/>
  <c r="U147"/>
  <c r="V147"/>
  <c r="W147"/>
  <c r="X147"/>
  <c r="Y147"/>
  <c r="Z147"/>
  <c r="AA147"/>
  <c r="AB147"/>
  <c r="AC147"/>
  <c r="AD147"/>
  <c r="AE147"/>
  <c r="B148"/>
  <c r="C148"/>
  <c r="D148"/>
  <c r="E148"/>
  <c r="F148"/>
  <c r="G148"/>
  <c r="H148"/>
  <c r="I148"/>
  <c r="J148"/>
  <c r="K148"/>
  <c r="L148"/>
  <c r="M148"/>
  <c r="N148"/>
  <c r="O148"/>
  <c r="P148"/>
  <c r="Q148"/>
  <c r="R148"/>
  <c r="S148"/>
  <c r="T148"/>
  <c r="U148"/>
  <c r="V148"/>
  <c r="W148"/>
  <c r="X148"/>
  <c r="Y148"/>
  <c r="Z148"/>
  <c r="AA148"/>
  <c r="AB148"/>
  <c r="AC148"/>
  <c r="AD148"/>
  <c r="AE148"/>
  <c r="B149"/>
  <c r="C149"/>
  <c r="D149"/>
  <c r="E149"/>
  <c r="F149"/>
  <c r="G149"/>
  <c r="H149"/>
  <c r="I149"/>
  <c r="J149"/>
  <c r="K149"/>
  <c r="L149"/>
  <c r="M149"/>
  <c r="N149"/>
  <c r="O149"/>
  <c r="P149"/>
  <c r="Q149"/>
  <c r="R149"/>
  <c r="S149"/>
  <c r="T149"/>
  <c r="U149"/>
  <c r="V149"/>
  <c r="W149"/>
  <c r="X149"/>
  <c r="Y149"/>
  <c r="Z149"/>
  <c r="AA149"/>
  <c r="AB149"/>
  <c r="AC149"/>
  <c r="AD149"/>
  <c r="AE149"/>
  <c r="B150"/>
  <c r="C150"/>
  <c r="D150"/>
  <c r="E150"/>
  <c r="F150"/>
  <c r="G150"/>
  <c r="H150"/>
  <c r="I150"/>
  <c r="J150"/>
  <c r="K150"/>
  <c r="L150"/>
  <c r="M150"/>
  <c r="N150"/>
  <c r="O150"/>
  <c r="P150"/>
  <c r="Q150"/>
  <c r="R150"/>
  <c r="S150"/>
  <c r="T150"/>
  <c r="U150"/>
  <c r="V150"/>
  <c r="W150"/>
  <c r="X150"/>
  <c r="Y150"/>
  <c r="Z150"/>
  <c r="AA150"/>
  <c r="AB150"/>
  <c r="AC150"/>
  <c r="AD150"/>
  <c r="AE150"/>
  <c r="B151"/>
  <c r="C151"/>
  <c r="D151"/>
  <c r="E151"/>
  <c r="F151"/>
  <c r="G151"/>
  <c r="H151"/>
  <c r="I151"/>
  <c r="J151"/>
  <c r="K151"/>
  <c r="L151"/>
  <c r="M151"/>
  <c r="N151"/>
  <c r="O151"/>
  <c r="P151"/>
  <c r="Q151"/>
  <c r="R151"/>
  <c r="S151"/>
  <c r="T151"/>
  <c r="U151"/>
  <c r="V151"/>
  <c r="W151"/>
  <c r="X151"/>
  <c r="Y151"/>
  <c r="Z151"/>
  <c r="AA151"/>
  <c r="AB151"/>
  <c r="AC151"/>
  <c r="AD151"/>
  <c r="AE151"/>
  <c r="B152"/>
  <c r="C152"/>
  <c r="D152"/>
  <c r="E152"/>
  <c r="F152"/>
  <c r="G152"/>
  <c r="H152"/>
  <c r="I152"/>
  <c r="J152"/>
  <c r="K152"/>
  <c r="L152"/>
  <c r="M152"/>
  <c r="N152"/>
  <c r="O152"/>
  <c r="P152"/>
  <c r="Q152"/>
  <c r="R152"/>
  <c r="S152"/>
  <c r="T152"/>
  <c r="U152"/>
  <c r="V152"/>
  <c r="W152"/>
  <c r="X152"/>
  <c r="Y152"/>
  <c r="Z152"/>
  <c r="AA152"/>
  <c r="AB152"/>
  <c r="AC152"/>
  <c r="AD152"/>
  <c r="AE152"/>
  <c r="B153"/>
  <c r="C153"/>
  <c r="D153"/>
  <c r="E153"/>
  <c r="F153"/>
  <c r="G153"/>
  <c r="H153"/>
  <c r="I153"/>
  <c r="J153"/>
  <c r="K153"/>
  <c r="L153"/>
  <c r="M153"/>
  <c r="N153"/>
  <c r="O153"/>
  <c r="P153"/>
  <c r="Q153"/>
  <c r="R153"/>
  <c r="S153"/>
  <c r="T153"/>
  <c r="U153"/>
  <c r="V153"/>
  <c r="W153"/>
  <c r="X153"/>
  <c r="Y153"/>
  <c r="Z153"/>
  <c r="AA153"/>
  <c r="AB153"/>
  <c r="AC153"/>
  <c r="AD153"/>
  <c r="AE153"/>
  <c r="B154"/>
  <c r="C154"/>
  <c r="D154"/>
  <c r="E154"/>
  <c r="F154"/>
  <c r="G154"/>
  <c r="H154"/>
  <c r="I154"/>
  <c r="J154"/>
  <c r="K154"/>
  <c r="L154"/>
  <c r="M154"/>
  <c r="N154"/>
  <c r="O154"/>
  <c r="P154"/>
  <c r="Q154"/>
  <c r="R154"/>
  <c r="S154"/>
  <c r="T154"/>
  <c r="U154"/>
  <c r="V154"/>
  <c r="W154"/>
  <c r="X154"/>
  <c r="Y154"/>
  <c r="Z154"/>
  <c r="AA154"/>
  <c r="AB154"/>
  <c r="AC154"/>
  <c r="AD154"/>
  <c r="AE154"/>
  <c r="B155"/>
  <c r="C155"/>
  <c r="D155"/>
  <c r="E155"/>
  <c r="F155"/>
  <c r="G155"/>
  <c r="H155"/>
  <c r="I155"/>
  <c r="J155"/>
  <c r="K155"/>
  <c r="L155"/>
  <c r="M155"/>
  <c r="N155"/>
  <c r="O155"/>
  <c r="P155"/>
  <c r="Q155"/>
  <c r="R155"/>
  <c r="S155"/>
  <c r="T155"/>
  <c r="U155"/>
  <c r="V155"/>
  <c r="W155"/>
  <c r="X155"/>
  <c r="Y155"/>
  <c r="Z155"/>
  <c r="AA155"/>
  <c r="AB155"/>
  <c r="AC155"/>
  <c r="AD155"/>
  <c r="AE155"/>
  <c r="B156"/>
  <c r="C156"/>
  <c r="D156"/>
  <c r="E156"/>
  <c r="F156"/>
  <c r="G156"/>
  <c r="H156"/>
  <c r="I156"/>
  <c r="J156"/>
  <c r="K156"/>
  <c r="L156"/>
  <c r="M156"/>
  <c r="N156"/>
  <c r="O156"/>
  <c r="P156"/>
  <c r="Q156"/>
  <c r="R156"/>
  <c r="S156"/>
  <c r="T156"/>
  <c r="U156"/>
  <c r="V156"/>
  <c r="W156"/>
  <c r="X156"/>
  <c r="Y156"/>
  <c r="Z156"/>
  <c r="AA156"/>
  <c r="AB156"/>
  <c r="AC156"/>
  <c r="AD156"/>
  <c r="AE156"/>
  <c r="B157"/>
  <c r="C157"/>
  <c r="D157"/>
  <c r="E157"/>
  <c r="F157"/>
  <c r="G157"/>
  <c r="H157"/>
  <c r="I157"/>
  <c r="J157"/>
  <c r="K157"/>
  <c r="L157"/>
  <c r="M157"/>
  <c r="N157"/>
  <c r="O157"/>
  <c r="P157"/>
  <c r="Q157"/>
  <c r="R157"/>
  <c r="S157"/>
  <c r="T157"/>
  <c r="U157"/>
  <c r="V157"/>
  <c r="W157"/>
  <c r="X157"/>
  <c r="Y157"/>
  <c r="Z157"/>
  <c r="AA157"/>
  <c r="AB157"/>
  <c r="AC157"/>
  <c r="AD157"/>
  <c r="AE157"/>
  <c r="B158"/>
  <c r="C158"/>
  <c r="D158"/>
  <c r="E158"/>
  <c r="F158"/>
  <c r="G158"/>
  <c r="H158"/>
  <c r="I158"/>
  <c r="J158"/>
  <c r="K158"/>
  <c r="L158"/>
  <c r="M158"/>
  <c r="N158"/>
  <c r="O158"/>
  <c r="P158"/>
  <c r="Q158"/>
  <c r="R158"/>
  <c r="S158"/>
  <c r="T158"/>
  <c r="U158"/>
  <c r="V158"/>
  <c r="W158"/>
  <c r="X158"/>
  <c r="Y158"/>
  <c r="Z158"/>
  <c r="AA158"/>
  <c r="AB158"/>
  <c r="AC158"/>
  <c r="AD158"/>
  <c r="AE158"/>
  <c r="B159"/>
  <c r="C159"/>
  <c r="D159"/>
  <c r="E159"/>
  <c r="F159"/>
  <c r="G159"/>
  <c r="H159"/>
  <c r="I159"/>
  <c r="J159"/>
  <c r="K159"/>
  <c r="L159"/>
  <c r="M159"/>
  <c r="N159"/>
  <c r="O159"/>
  <c r="P159"/>
  <c r="Q159"/>
  <c r="R159"/>
  <c r="S159"/>
  <c r="T159"/>
  <c r="U159"/>
  <c r="V159"/>
  <c r="W159"/>
  <c r="X159"/>
  <c r="Y159"/>
  <c r="Z159"/>
  <c r="AA159"/>
  <c r="AB159"/>
  <c r="AC159"/>
  <c r="AD159"/>
  <c r="AE159"/>
  <c r="B160"/>
  <c r="C160"/>
  <c r="D160"/>
  <c r="E160"/>
  <c r="F160"/>
  <c r="G160"/>
  <c r="H160"/>
  <c r="I160"/>
  <c r="J160"/>
  <c r="K160"/>
  <c r="L160"/>
  <c r="M160"/>
  <c r="N160"/>
  <c r="O160"/>
  <c r="P160"/>
  <c r="Q160"/>
  <c r="R160"/>
  <c r="S160"/>
  <c r="T160"/>
  <c r="U160"/>
  <c r="V160"/>
  <c r="W160"/>
  <c r="X160"/>
  <c r="Y160"/>
  <c r="Z160"/>
  <c r="AA160"/>
  <c r="AB160"/>
  <c r="AC160"/>
  <c r="AD160"/>
  <c r="AE160"/>
  <c r="B161"/>
  <c r="C161"/>
  <c r="D161"/>
  <c r="E161"/>
  <c r="F161"/>
  <c r="G161"/>
  <c r="H161"/>
  <c r="I161"/>
  <c r="J161"/>
  <c r="K161"/>
  <c r="L161"/>
  <c r="M161"/>
  <c r="N161"/>
  <c r="O161"/>
  <c r="P161"/>
  <c r="Q161"/>
  <c r="R161"/>
  <c r="S161"/>
  <c r="T161"/>
  <c r="U161"/>
  <c r="V161"/>
  <c r="W161"/>
  <c r="X161"/>
  <c r="Y161"/>
  <c r="Z161"/>
  <c r="AA161"/>
  <c r="AB161"/>
  <c r="AC161"/>
  <c r="AD161"/>
  <c r="AE161"/>
  <c r="B162"/>
  <c r="C162"/>
  <c r="D162"/>
  <c r="E162"/>
  <c r="F162"/>
  <c r="G162"/>
  <c r="H162"/>
  <c r="I162"/>
  <c r="J162"/>
  <c r="K162"/>
  <c r="L162"/>
  <c r="M162"/>
  <c r="N162"/>
  <c r="O162"/>
  <c r="P162"/>
  <c r="Q162"/>
  <c r="R162"/>
  <c r="S162"/>
  <c r="T162"/>
  <c r="U162"/>
  <c r="V162"/>
  <c r="W162"/>
  <c r="X162"/>
  <c r="Y162"/>
  <c r="Z162"/>
  <c r="AA162"/>
  <c r="AB162"/>
  <c r="AC162"/>
  <c r="AD162"/>
  <c r="AE162"/>
  <c r="B163"/>
  <c r="C163"/>
  <c r="D163"/>
  <c r="E163"/>
  <c r="F163"/>
  <c r="G163"/>
  <c r="H163"/>
  <c r="I163"/>
  <c r="J163"/>
  <c r="K163"/>
  <c r="L163"/>
  <c r="M163"/>
  <c r="N163"/>
  <c r="O163"/>
  <c r="P163"/>
  <c r="Q163"/>
  <c r="R163"/>
  <c r="S163"/>
  <c r="T163"/>
  <c r="U163"/>
  <c r="V163"/>
  <c r="W163"/>
  <c r="X163"/>
  <c r="Y163"/>
  <c r="Z163"/>
  <c r="AA163"/>
  <c r="AB163"/>
  <c r="AC163"/>
  <c r="AD163"/>
  <c r="AE163"/>
  <c r="B164"/>
  <c r="C164"/>
  <c r="D164"/>
  <c r="E164"/>
  <c r="F164"/>
  <c r="G164"/>
  <c r="H164"/>
  <c r="I164"/>
  <c r="J164"/>
  <c r="K164"/>
  <c r="L164"/>
  <c r="M164"/>
  <c r="N164"/>
  <c r="O164"/>
  <c r="P164"/>
  <c r="Q164"/>
  <c r="R164"/>
  <c r="S164"/>
  <c r="T164"/>
  <c r="U164"/>
  <c r="V164"/>
  <c r="W164"/>
  <c r="X164"/>
  <c r="Y164"/>
  <c r="Z164"/>
  <c r="AA164"/>
  <c r="AB164"/>
  <c r="AC164"/>
  <c r="AD164"/>
  <c r="AE164"/>
  <c r="B165"/>
  <c r="C165"/>
  <c r="D165"/>
  <c r="E165"/>
  <c r="F165"/>
  <c r="G165"/>
  <c r="H165"/>
  <c r="I165"/>
  <c r="J165"/>
  <c r="K165"/>
  <c r="L165"/>
  <c r="M165"/>
  <c r="N165"/>
  <c r="O165"/>
  <c r="P165"/>
  <c r="Q165"/>
  <c r="R165"/>
  <c r="S165"/>
  <c r="T165"/>
  <c r="U165"/>
  <c r="V165"/>
  <c r="W165"/>
  <c r="X165"/>
  <c r="Y165"/>
  <c r="Z165"/>
  <c r="AA165"/>
  <c r="AB165"/>
  <c r="AC165"/>
  <c r="AD165"/>
  <c r="AE165"/>
  <c r="B166"/>
  <c r="C166"/>
  <c r="D166"/>
  <c r="E166"/>
  <c r="F166"/>
  <c r="G166"/>
  <c r="H166"/>
  <c r="I166"/>
  <c r="J166"/>
  <c r="K166"/>
  <c r="L166"/>
  <c r="M166"/>
  <c r="N166"/>
  <c r="O166"/>
  <c r="P166"/>
  <c r="Q166"/>
  <c r="R166"/>
  <c r="S166"/>
  <c r="T166"/>
  <c r="U166"/>
  <c r="V166"/>
  <c r="W166"/>
  <c r="X166"/>
  <c r="Y166"/>
  <c r="Z166"/>
  <c r="AA166"/>
  <c r="AB166"/>
  <c r="AC166"/>
  <c r="AD166"/>
  <c r="AE166"/>
  <c r="B167"/>
  <c r="C167"/>
  <c r="D167"/>
  <c r="E167"/>
  <c r="F167"/>
  <c r="G167"/>
  <c r="H167"/>
  <c r="I167"/>
  <c r="J167"/>
  <c r="K167"/>
  <c r="L167"/>
  <c r="M167"/>
  <c r="N167"/>
  <c r="O167"/>
  <c r="P167"/>
  <c r="Q167"/>
  <c r="R167"/>
  <c r="S167"/>
  <c r="T167"/>
  <c r="U167"/>
  <c r="V167"/>
  <c r="W167"/>
  <c r="X167"/>
  <c r="Y167"/>
  <c r="Z167"/>
  <c r="AA167"/>
  <c r="AB167"/>
  <c r="AC167"/>
  <c r="AD167"/>
  <c r="AE167"/>
  <c r="B168"/>
  <c r="C168"/>
  <c r="D168"/>
  <c r="E168"/>
  <c r="F168"/>
  <c r="G168"/>
  <c r="H168"/>
  <c r="I168"/>
  <c r="J168"/>
  <c r="K168"/>
  <c r="L168"/>
  <c r="M168"/>
  <c r="N168"/>
  <c r="O168"/>
  <c r="P168"/>
  <c r="Q168"/>
  <c r="R168"/>
  <c r="S168"/>
  <c r="T168"/>
  <c r="U168"/>
  <c r="V168"/>
  <c r="W168"/>
  <c r="X168"/>
  <c r="Y168"/>
  <c r="Z168"/>
  <c r="AA168"/>
  <c r="AB168"/>
  <c r="AC168"/>
  <c r="AD168"/>
  <c r="AE168"/>
  <c r="B169"/>
  <c r="C169"/>
  <c r="D169"/>
  <c r="E169"/>
  <c r="F169"/>
  <c r="G169"/>
  <c r="H169"/>
  <c r="I169"/>
  <c r="J169"/>
  <c r="K169"/>
  <c r="L169"/>
  <c r="M169"/>
  <c r="N169"/>
  <c r="O169"/>
  <c r="P169"/>
  <c r="Q169"/>
  <c r="R169"/>
  <c r="S169"/>
  <c r="T169"/>
  <c r="U169"/>
  <c r="V169"/>
  <c r="W169"/>
  <c r="X169"/>
  <c r="Y169"/>
  <c r="Z169"/>
  <c r="AA169"/>
  <c r="AB169"/>
  <c r="AC169"/>
  <c r="AD169"/>
  <c r="AE169"/>
  <c r="B170"/>
  <c r="C170"/>
  <c r="D170"/>
  <c r="E170"/>
  <c r="F170"/>
  <c r="G170"/>
  <c r="H170"/>
  <c r="I170"/>
  <c r="J170"/>
  <c r="K170"/>
  <c r="L170"/>
  <c r="M170"/>
  <c r="N170"/>
  <c r="O170"/>
  <c r="P170"/>
  <c r="Q170"/>
  <c r="R170"/>
  <c r="S170"/>
  <c r="T170"/>
  <c r="U170"/>
  <c r="V170"/>
  <c r="W170"/>
  <c r="X170"/>
  <c r="Y170"/>
  <c r="Z170"/>
  <c r="AA170"/>
  <c r="AB170"/>
  <c r="AC170"/>
  <c r="AD170"/>
  <c r="AE170"/>
  <c r="B171"/>
  <c r="C171"/>
  <c r="D171"/>
  <c r="E171"/>
  <c r="F171"/>
  <c r="G171"/>
  <c r="H171"/>
  <c r="I171"/>
  <c r="J171"/>
  <c r="K171"/>
  <c r="L171"/>
  <c r="M171"/>
  <c r="N171"/>
  <c r="O171"/>
  <c r="P171"/>
  <c r="Q171"/>
  <c r="R171"/>
  <c r="S171"/>
  <c r="T171"/>
  <c r="U171"/>
  <c r="V171"/>
  <c r="W171"/>
  <c r="X171"/>
  <c r="Y171"/>
  <c r="Z171"/>
  <c r="AA171"/>
  <c r="AB171"/>
  <c r="AC171"/>
  <c r="AD171"/>
  <c r="AE171"/>
  <c r="B172"/>
  <c r="C172"/>
  <c r="D172"/>
  <c r="E172"/>
  <c r="F172"/>
  <c r="G172"/>
  <c r="H172"/>
  <c r="I172"/>
  <c r="J172"/>
  <c r="K172"/>
  <c r="L172"/>
  <c r="M172"/>
  <c r="N172"/>
  <c r="O172"/>
  <c r="P172"/>
  <c r="Q172"/>
  <c r="R172"/>
  <c r="S172"/>
  <c r="T172"/>
  <c r="U172"/>
  <c r="V172"/>
  <c r="W172"/>
  <c r="X172"/>
  <c r="Y172"/>
  <c r="Z172"/>
  <c r="AA172"/>
  <c r="AB172"/>
  <c r="AC172"/>
  <c r="AD172"/>
  <c r="AE172"/>
  <c r="B173"/>
  <c r="C173"/>
  <c r="D173"/>
  <c r="E173"/>
  <c r="F173"/>
  <c r="G173"/>
  <c r="H173"/>
  <c r="I173"/>
  <c r="J173"/>
  <c r="K173"/>
  <c r="L173"/>
  <c r="M173"/>
  <c r="N173"/>
  <c r="O173"/>
  <c r="P173"/>
  <c r="Q173"/>
  <c r="R173"/>
  <c r="S173"/>
  <c r="T173"/>
  <c r="U173"/>
  <c r="V173"/>
  <c r="W173"/>
  <c r="X173"/>
  <c r="Y173"/>
  <c r="Z173"/>
  <c r="AA173"/>
  <c r="AB173"/>
  <c r="AC173"/>
  <c r="AD173"/>
  <c r="AE173"/>
  <c r="B174"/>
  <c r="C174"/>
  <c r="D174"/>
  <c r="E174"/>
  <c r="F174"/>
  <c r="G174"/>
  <c r="H174"/>
  <c r="I174"/>
  <c r="J174"/>
  <c r="K174"/>
  <c r="L174"/>
  <c r="M174"/>
  <c r="N174"/>
  <c r="O174"/>
  <c r="P174"/>
  <c r="Q174"/>
  <c r="R174"/>
  <c r="S174"/>
  <c r="T174"/>
  <c r="U174"/>
  <c r="V174"/>
  <c r="W174"/>
  <c r="X174"/>
  <c r="Y174"/>
  <c r="Z174"/>
  <c r="AA174"/>
  <c r="AB174"/>
  <c r="AC174"/>
  <c r="AD174"/>
  <c r="AE174"/>
  <c r="B175"/>
  <c r="C175"/>
  <c r="D175"/>
  <c r="E175"/>
  <c r="F175"/>
  <c r="G175"/>
  <c r="H175"/>
  <c r="I175"/>
  <c r="J175"/>
  <c r="K175"/>
  <c r="L175"/>
  <c r="M175"/>
  <c r="N175"/>
  <c r="O175"/>
  <c r="P175"/>
  <c r="Q175"/>
  <c r="R175"/>
  <c r="S175"/>
  <c r="T175"/>
  <c r="U175"/>
  <c r="V175"/>
  <c r="W175"/>
  <c r="X175"/>
  <c r="Y175"/>
  <c r="Z175"/>
  <c r="AA175"/>
  <c r="AB175"/>
  <c r="AC175"/>
  <c r="AD175"/>
  <c r="AE175"/>
  <c r="B176"/>
  <c r="C176"/>
  <c r="D176"/>
  <c r="E176"/>
  <c r="F176"/>
  <c r="G176"/>
  <c r="H176"/>
  <c r="I176"/>
  <c r="J176"/>
  <c r="K176"/>
  <c r="L176"/>
  <c r="M176"/>
  <c r="N176"/>
  <c r="O176"/>
  <c r="P176"/>
  <c r="Q176"/>
  <c r="R176"/>
  <c r="S176"/>
  <c r="T176"/>
  <c r="U176"/>
  <c r="V176"/>
  <c r="W176"/>
  <c r="X176"/>
  <c r="Y176"/>
  <c r="Z176"/>
  <c r="AA176"/>
  <c r="AB176"/>
  <c r="AC176"/>
  <c r="AD176"/>
  <c r="AE176"/>
  <c r="B177"/>
  <c r="C177"/>
  <c r="D177"/>
  <c r="E177"/>
  <c r="F177"/>
  <c r="G177"/>
  <c r="H177"/>
  <c r="I177"/>
  <c r="J177"/>
  <c r="K177"/>
  <c r="L177"/>
  <c r="M177"/>
  <c r="N177"/>
  <c r="O177"/>
  <c r="P177"/>
  <c r="Q177"/>
  <c r="R177"/>
  <c r="S177"/>
  <c r="T177"/>
  <c r="U177"/>
  <c r="V177"/>
  <c r="W177"/>
  <c r="X177"/>
  <c r="Y177"/>
  <c r="Z177"/>
  <c r="AA177"/>
  <c r="AB177"/>
  <c r="AC177"/>
  <c r="AD177"/>
  <c r="AE177"/>
  <c r="B178"/>
  <c r="C178"/>
  <c r="D178"/>
  <c r="E178"/>
  <c r="F178"/>
  <c r="G178"/>
  <c r="H178"/>
  <c r="I178"/>
  <c r="J178"/>
  <c r="K178"/>
  <c r="L178"/>
  <c r="M178"/>
  <c r="N178"/>
  <c r="O178"/>
  <c r="P178"/>
  <c r="Q178"/>
  <c r="R178"/>
  <c r="S178"/>
  <c r="T178"/>
  <c r="U178"/>
  <c r="V178"/>
  <c r="W178"/>
  <c r="X178"/>
  <c r="Y178"/>
  <c r="Z178"/>
  <c r="AA178"/>
  <c r="AB178"/>
  <c r="AC178"/>
  <c r="AD178"/>
  <c r="AE178"/>
  <c r="B179"/>
  <c r="C179"/>
  <c r="D179"/>
  <c r="E179"/>
  <c r="F179"/>
  <c r="G179"/>
  <c r="H179"/>
  <c r="I179"/>
  <c r="J179"/>
  <c r="K179"/>
  <c r="L179"/>
  <c r="M179"/>
  <c r="N179"/>
  <c r="O179"/>
  <c r="P179"/>
  <c r="Q179"/>
  <c r="R179"/>
  <c r="S179"/>
  <c r="T179"/>
  <c r="U179"/>
  <c r="V179"/>
  <c r="W179"/>
  <c r="X179"/>
  <c r="Y179"/>
  <c r="Z179"/>
  <c r="AA179"/>
  <c r="AB179"/>
  <c r="AC179"/>
  <c r="AD179"/>
  <c r="AE179"/>
  <c r="B180"/>
  <c r="C180"/>
  <c r="D180"/>
  <c r="E180"/>
  <c r="F180"/>
  <c r="G180"/>
  <c r="H180"/>
  <c r="I180"/>
  <c r="J180"/>
  <c r="K180"/>
  <c r="L180"/>
  <c r="M180"/>
  <c r="N180"/>
  <c r="O180"/>
  <c r="P180"/>
  <c r="Q180"/>
  <c r="R180"/>
  <c r="S180"/>
  <c r="T180"/>
  <c r="U180"/>
  <c r="V180"/>
  <c r="W180"/>
  <c r="X180"/>
  <c r="Y180"/>
  <c r="Z180"/>
  <c r="AA180"/>
  <c r="AB180"/>
  <c r="AC180"/>
  <c r="AD180"/>
  <c r="AE180"/>
  <c r="B181"/>
  <c r="C181"/>
  <c r="D181"/>
  <c r="E181"/>
  <c r="F181"/>
  <c r="G181"/>
  <c r="H181"/>
  <c r="I181"/>
  <c r="J181"/>
  <c r="K181"/>
  <c r="L181"/>
  <c r="M181"/>
  <c r="N181"/>
  <c r="O181"/>
  <c r="P181"/>
  <c r="Q181"/>
  <c r="R181"/>
  <c r="S181"/>
  <c r="T181"/>
  <c r="U181"/>
  <c r="V181"/>
  <c r="W181"/>
  <c r="X181"/>
  <c r="Y181"/>
  <c r="Z181"/>
  <c r="AA181"/>
  <c r="AB181"/>
  <c r="AC181"/>
  <c r="AD181"/>
  <c r="AE181"/>
  <c r="B182"/>
  <c r="C182"/>
  <c r="D182"/>
  <c r="E182"/>
  <c r="F182"/>
  <c r="G182"/>
  <c r="H182"/>
  <c r="I182"/>
  <c r="J182"/>
  <c r="K182"/>
  <c r="L182"/>
  <c r="M182"/>
  <c r="N182"/>
  <c r="O182"/>
  <c r="P182"/>
  <c r="Q182"/>
  <c r="R182"/>
  <c r="S182"/>
  <c r="T182"/>
  <c r="U182"/>
  <c r="V182"/>
  <c r="W182"/>
  <c r="X182"/>
  <c r="Y182"/>
  <c r="Z182"/>
  <c r="AA182"/>
  <c r="AB182"/>
  <c r="AC182"/>
  <c r="AD182"/>
  <c r="AE182"/>
  <c r="B183"/>
  <c r="C183"/>
  <c r="D183"/>
  <c r="E183"/>
  <c r="F183"/>
  <c r="G183"/>
  <c r="H183"/>
  <c r="I183"/>
  <c r="J183"/>
  <c r="K183"/>
  <c r="L183"/>
  <c r="M183"/>
  <c r="N183"/>
  <c r="O183"/>
  <c r="P183"/>
  <c r="Q183"/>
  <c r="R183"/>
  <c r="S183"/>
  <c r="T183"/>
  <c r="U183"/>
  <c r="V183"/>
  <c r="W183"/>
  <c r="X183"/>
  <c r="Y183"/>
  <c r="Z183"/>
  <c r="AA183"/>
  <c r="AB183"/>
  <c r="AC183"/>
  <c r="AD183"/>
  <c r="AE183"/>
  <c r="B184"/>
  <c r="C184"/>
  <c r="D184"/>
  <c r="E184"/>
  <c r="F184"/>
  <c r="G184"/>
  <c r="H184"/>
  <c r="I184"/>
  <c r="J184"/>
  <c r="K184"/>
  <c r="L184"/>
  <c r="M184"/>
  <c r="N184"/>
  <c r="O184"/>
  <c r="P184"/>
  <c r="Q184"/>
  <c r="R184"/>
  <c r="S184"/>
  <c r="T184"/>
  <c r="U184"/>
  <c r="V184"/>
  <c r="W184"/>
  <c r="X184"/>
  <c r="Y184"/>
  <c r="Z184"/>
  <c r="AA184"/>
  <c r="AB184"/>
  <c r="AC184"/>
  <c r="AD184"/>
  <c r="AE184"/>
  <c r="B185"/>
  <c r="C185"/>
  <c r="D185"/>
  <c r="E185"/>
  <c r="F185"/>
  <c r="G185"/>
  <c r="H185"/>
  <c r="I185"/>
  <c r="J185"/>
  <c r="K185"/>
  <c r="L185"/>
  <c r="M185"/>
  <c r="N185"/>
  <c r="O185"/>
  <c r="P185"/>
  <c r="Q185"/>
  <c r="R185"/>
  <c r="S185"/>
  <c r="T185"/>
  <c r="U185"/>
  <c r="V185"/>
  <c r="W185"/>
  <c r="X185"/>
  <c r="Y185"/>
  <c r="Z185"/>
  <c r="AA185"/>
  <c r="AB185"/>
  <c r="AC185"/>
  <c r="AD185"/>
  <c r="AE185"/>
  <c r="B186"/>
  <c r="C186"/>
  <c r="D186"/>
  <c r="E186"/>
  <c r="F186"/>
  <c r="G186"/>
  <c r="H186"/>
  <c r="I186"/>
  <c r="J186"/>
  <c r="K186"/>
  <c r="L186"/>
  <c r="M186"/>
  <c r="N186"/>
  <c r="O186"/>
  <c r="P186"/>
  <c r="Q186"/>
  <c r="R186"/>
  <c r="S186"/>
  <c r="T186"/>
  <c r="U186"/>
  <c r="V186"/>
  <c r="W186"/>
  <c r="X186"/>
  <c r="Y186"/>
  <c r="Z186"/>
  <c r="AA186"/>
  <c r="AB186"/>
  <c r="AC186"/>
  <c r="AD186"/>
  <c r="AE186"/>
  <c r="B187"/>
  <c r="C187"/>
  <c r="D187"/>
  <c r="E187"/>
  <c r="F187"/>
  <c r="G187"/>
  <c r="H187"/>
  <c r="I187"/>
  <c r="J187"/>
  <c r="K187"/>
  <c r="L187"/>
  <c r="M187"/>
  <c r="N187"/>
  <c r="O187"/>
  <c r="P187"/>
  <c r="Q187"/>
  <c r="R187"/>
  <c r="S187"/>
  <c r="T187"/>
  <c r="U187"/>
  <c r="V187"/>
  <c r="W187"/>
  <c r="X187"/>
  <c r="Y187"/>
  <c r="Z187"/>
  <c r="AA187"/>
  <c r="AB187"/>
  <c r="AC187"/>
  <c r="AD187"/>
  <c r="AE187"/>
  <c r="B188"/>
  <c r="C188"/>
  <c r="D188"/>
  <c r="E188"/>
  <c r="F188"/>
  <c r="G188"/>
  <c r="H188"/>
  <c r="I188"/>
  <c r="J188"/>
  <c r="K188"/>
  <c r="L188"/>
  <c r="M188"/>
  <c r="N188"/>
  <c r="O188"/>
  <c r="P188"/>
  <c r="Q188"/>
  <c r="R188"/>
  <c r="S188"/>
  <c r="T188"/>
  <c r="U188"/>
  <c r="V188"/>
  <c r="W188"/>
  <c r="X188"/>
  <c r="Y188"/>
  <c r="Z188"/>
  <c r="AA188"/>
  <c r="AB188"/>
  <c r="AC188"/>
  <c r="AD188"/>
  <c r="AE188"/>
  <c r="B189"/>
  <c r="C189"/>
  <c r="D189"/>
  <c r="E189"/>
  <c r="F189"/>
  <c r="G189"/>
  <c r="H189"/>
  <c r="I189"/>
  <c r="J189"/>
  <c r="K189"/>
  <c r="L189"/>
  <c r="M189"/>
  <c r="N189"/>
  <c r="O189"/>
  <c r="P189"/>
  <c r="Q189"/>
  <c r="R189"/>
  <c r="S189"/>
  <c r="T189"/>
  <c r="U189"/>
  <c r="V189"/>
  <c r="W189"/>
  <c r="X189"/>
  <c r="Y189"/>
  <c r="Z189"/>
  <c r="AA189"/>
  <c r="AB189"/>
  <c r="AC189"/>
  <c r="AD189"/>
  <c r="AE189"/>
  <c r="B190"/>
  <c r="C190"/>
  <c r="D190"/>
  <c r="E190"/>
  <c r="F190"/>
  <c r="G190"/>
  <c r="H190"/>
  <c r="I190"/>
  <c r="J190"/>
  <c r="K190"/>
  <c r="L190"/>
  <c r="M190"/>
  <c r="N190"/>
  <c r="O190"/>
  <c r="P190"/>
  <c r="Q190"/>
  <c r="R190"/>
  <c r="S190"/>
  <c r="T190"/>
  <c r="U190"/>
  <c r="V190"/>
  <c r="W190"/>
  <c r="X190"/>
  <c r="Y190"/>
  <c r="Z190"/>
  <c r="AA190"/>
  <c r="AB190"/>
  <c r="AC190"/>
  <c r="AD190"/>
  <c r="AE190"/>
  <c r="B191"/>
  <c r="C191"/>
  <c r="D191"/>
  <c r="E191"/>
  <c r="F191"/>
  <c r="G191"/>
  <c r="H191"/>
  <c r="I191"/>
  <c r="J191"/>
  <c r="K191"/>
  <c r="L191"/>
  <c r="M191"/>
  <c r="N191"/>
  <c r="O191"/>
  <c r="P191"/>
  <c r="Q191"/>
  <c r="R191"/>
  <c r="S191"/>
  <c r="T191"/>
  <c r="U191"/>
  <c r="V191"/>
  <c r="W191"/>
  <c r="X191"/>
  <c r="Y191"/>
  <c r="Z191"/>
  <c r="AA191"/>
  <c r="AB191"/>
  <c r="AC191"/>
  <c r="AD191"/>
  <c r="AE191"/>
  <c r="B192"/>
  <c r="C192"/>
  <c r="D192"/>
  <c r="E192"/>
  <c r="F192"/>
  <c r="G192"/>
  <c r="H192"/>
  <c r="I192"/>
  <c r="J192"/>
  <c r="K192"/>
  <c r="L192"/>
  <c r="M192"/>
  <c r="N192"/>
  <c r="O192"/>
  <c r="P192"/>
  <c r="Q192"/>
  <c r="R192"/>
  <c r="S192"/>
  <c r="T192"/>
  <c r="U192"/>
  <c r="V192"/>
  <c r="W192"/>
  <c r="X192"/>
  <c r="Y192"/>
  <c r="Z192"/>
  <c r="AA192"/>
  <c r="AB192"/>
  <c r="AC192"/>
  <c r="AD192"/>
  <c r="AE192"/>
  <c r="B193"/>
  <c r="C193"/>
  <c r="D193"/>
  <c r="E193"/>
  <c r="F193"/>
  <c r="G193"/>
  <c r="H193"/>
  <c r="I193"/>
  <c r="J193"/>
  <c r="K193"/>
  <c r="L193"/>
  <c r="M193"/>
  <c r="N193"/>
  <c r="O193"/>
  <c r="P193"/>
  <c r="Q193"/>
  <c r="R193"/>
  <c r="S193"/>
  <c r="T193"/>
  <c r="U193"/>
  <c r="V193"/>
  <c r="W193"/>
  <c r="X193"/>
  <c r="Y193"/>
  <c r="Z193"/>
  <c r="AA193"/>
  <c r="AB193"/>
  <c r="AC193"/>
  <c r="AD193"/>
  <c r="AE193"/>
  <c r="B194"/>
  <c r="C194"/>
  <c r="D194"/>
  <c r="E194"/>
  <c r="F194"/>
  <c r="G194"/>
  <c r="H194"/>
  <c r="I194"/>
  <c r="J194"/>
  <c r="K194"/>
  <c r="L194"/>
  <c r="M194"/>
  <c r="N194"/>
  <c r="O194"/>
  <c r="P194"/>
  <c r="Q194"/>
  <c r="R194"/>
  <c r="S194"/>
  <c r="T194"/>
  <c r="U194"/>
  <c r="V194"/>
  <c r="W194"/>
  <c r="X194"/>
  <c r="Y194"/>
  <c r="Z194"/>
  <c r="AA194"/>
  <c r="AB194"/>
  <c r="AC194"/>
  <c r="AD194"/>
  <c r="AE194"/>
  <c r="B195"/>
  <c r="C195"/>
  <c r="D195"/>
  <c r="E195"/>
  <c r="F195"/>
  <c r="G195"/>
  <c r="H195"/>
  <c r="I195"/>
  <c r="J195"/>
  <c r="K195"/>
  <c r="L195"/>
  <c r="M195"/>
  <c r="N195"/>
  <c r="O195"/>
  <c r="P195"/>
  <c r="Q195"/>
  <c r="R195"/>
  <c r="S195"/>
  <c r="T195"/>
  <c r="U195"/>
  <c r="V195"/>
  <c r="W195"/>
  <c r="X195"/>
  <c r="Y195"/>
  <c r="Z195"/>
  <c r="AA195"/>
  <c r="AB195"/>
  <c r="AC195"/>
  <c r="AD195"/>
  <c r="AE195"/>
  <c r="B196"/>
  <c r="C196"/>
  <c r="D196"/>
  <c r="E196"/>
  <c r="F196"/>
  <c r="G196"/>
  <c r="H196"/>
  <c r="I196"/>
  <c r="J196"/>
  <c r="K196"/>
  <c r="L196"/>
  <c r="M196"/>
  <c r="N196"/>
  <c r="O196"/>
  <c r="P196"/>
  <c r="Q196"/>
  <c r="R196"/>
  <c r="S196"/>
  <c r="T196"/>
  <c r="U196"/>
  <c r="V196"/>
  <c r="W196"/>
  <c r="X196"/>
  <c r="Y196"/>
  <c r="Z196"/>
  <c r="AA196"/>
  <c r="AB196"/>
  <c r="AC196"/>
  <c r="AD196"/>
  <c r="AE196"/>
  <c r="B197"/>
  <c r="C197"/>
  <c r="D197"/>
  <c r="E197"/>
  <c r="F197"/>
  <c r="G197"/>
  <c r="H197"/>
  <c r="I197"/>
  <c r="J197"/>
  <c r="K197"/>
  <c r="L197"/>
  <c r="M197"/>
  <c r="N197"/>
  <c r="O197"/>
  <c r="P197"/>
  <c r="Q197"/>
  <c r="R197"/>
  <c r="S197"/>
  <c r="T197"/>
  <c r="U197"/>
  <c r="V197"/>
  <c r="W197"/>
  <c r="X197"/>
  <c r="Y197"/>
  <c r="Z197"/>
  <c r="AA197"/>
  <c r="AB197"/>
  <c r="AC197"/>
  <c r="AD197"/>
  <c r="AE197"/>
  <c r="B198"/>
  <c r="C198"/>
  <c r="D198"/>
  <c r="E198"/>
  <c r="F198"/>
  <c r="G198"/>
  <c r="H198"/>
  <c r="I198"/>
  <c r="J198"/>
  <c r="K198"/>
  <c r="L198"/>
  <c r="M198"/>
  <c r="N198"/>
  <c r="O198"/>
  <c r="P198"/>
  <c r="Q198"/>
  <c r="R198"/>
  <c r="S198"/>
  <c r="T198"/>
  <c r="U198"/>
  <c r="V198"/>
  <c r="W198"/>
  <c r="X198"/>
  <c r="Y198"/>
  <c r="Z198"/>
  <c r="AA198"/>
  <c r="AB198"/>
  <c r="AC198"/>
  <c r="AD198"/>
  <c r="AE198"/>
  <c r="B199"/>
  <c r="C199"/>
  <c r="D199"/>
  <c r="E199"/>
  <c r="F199"/>
  <c r="G199"/>
  <c r="H199"/>
  <c r="I199"/>
  <c r="J199"/>
  <c r="K199"/>
  <c r="L199"/>
  <c r="M199"/>
  <c r="N199"/>
  <c r="O199"/>
  <c r="P199"/>
  <c r="Q199"/>
  <c r="R199"/>
  <c r="S199"/>
  <c r="T199"/>
  <c r="U199"/>
  <c r="V199"/>
  <c r="W199"/>
  <c r="X199"/>
  <c r="Y199"/>
  <c r="Z199"/>
  <c r="AA199"/>
  <c r="AB199"/>
  <c r="AC199"/>
  <c r="AD199"/>
  <c r="AE199"/>
  <c r="B200"/>
  <c r="C200"/>
  <c r="D200"/>
  <c r="E200"/>
  <c r="F200"/>
  <c r="G200"/>
  <c r="H200"/>
  <c r="I200"/>
  <c r="J200"/>
  <c r="K200"/>
  <c r="L200"/>
  <c r="M200"/>
  <c r="N200"/>
  <c r="O200"/>
  <c r="P200"/>
  <c r="Q200"/>
  <c r="R200"/>
  <c r="S200"/>
  <c r="T200"/>
  <c r="U200"/>
  <c r="V200"/>
  <c r="W200"/>
  <c r="X200"/>
  <c r="Y200"/>
  <c r="Z200"/>
  <c r="AA200"/>
  <c r="AB200"/>
  <c r="AC200"/>
  <c r="AD200"/>
  <c r="AE200"/>
  <c r="B201"/>
  <c r="C201"/>
  <c r="D201"/>
  <c r="E201"/>
  <c r="F201"/>
  <c r="G201"/>
  <c r="H201"/>
  <c r="I201"/>
  <c r="J201"/>
  <c r="K201"/>
  <c r="L201"/>
  <c r="M201"/>
  <c r="N201"/>
  <c r="O201"/>
  <c r="P201"/>
  <c r="Q201"/>
  <c r="R201"/>
  <c r="S201"/>
  <c r="T201"/>
  <c r="U201"/>
  <c r="V201"/>
  <c r="W201"/>
  <c r="X201"/>
  <c r="Y201"/>
  <c r="Z201"/>
  <c r="AA201"/>
  <c r="AB201"/>
  <c r="AC201"/>
  <c r="AD201"/>
  <c r="AE201"/>
  <c r="B202"/>
  <c r="C202"/>
  <c r="D202"/>
  <c r="E202"/>
  <c r="F202"/>
  <c r="G202"/>
  <c r="H202"/>
  <c r="I202"/>
  <c r="J202"/>
  <c r="K202"/>
  <c r="L202"/>
  <c r="M202"/>
  <c r="N202"/>
  <c r="O202"/>
  <c r="P202"/>
  <c r="Q202"/>
  <c r="R202"/>
  <c r="S202"/>
  <c r="T202"/>
  <c r="U202"/>
  <c r="V202"/>
  <c r="W202"/>
  <c r="X202"/>
  <c r="Y202"/>
  <c r="Z202"/>
  <c r="AA202"/>
  <c r="AB202"/>
  <c r="AC202"/>
  <c r="AD202"/>
  <c r="AE202"/>
  <c r="B203"/>
  <c r="C203"/>
  <c r="D203"/>
  <c r="E203"/>
  <c r="F203"/>
  <c r="G203"/>
  <c r="H203"/>
  <c r="I203"/>
  <c r="J203"/>
  <c r="K203"/>
  <c r="L203"/>
  <c r="M203"/>
  <c r="N203"/>
  <c r="O203"/>
  <c r="P203"/>
  <c r="Q203"/>
  <c r="R203"/>
  <c r="S203"/>
  <c r="T203"/>
  <c r="U203"/>
  <c r="V203"/>
  <c r="W203"/>
  <c r="X203"/>
  <c r="Y203"/>
  <c r="Z203"/>
  <c r="AA203"/>
  <c r="AB203"/>
  <c r="AC203"/>
  <c r="AD203"/>
  <c r="AE203"/>
  <c r="B204"/>
  <c r="C204"/>
  <c r="D204"/>
  <c r="E204"/>
  <c r="F204"/>
  <c r="G204"/>
  <c r="H204"/>
  <c r="I204"/>
  <c r="J204"/>
  <c r="K204"/>
  <c r="L204"/>
  <c r="M204"/>
  <c r="N204"/>
  <c r="O204"/>
  <c r="P204"/>
  <c r="Q204"/>
  <c r="R204"/>
  <c r="S204"/>
  <c r="T204"/>
  <c r="U204"/>
  <c r="V204"/>
  <c r="W204"/>
  <c r="X204"/>
  <c r="Y204"/>
  <c r="Z204"/>
  <c r="AA204"/>
  <c r="AB204"/>
  <c r="AC204"/>
  <c r="AD204"/>
  <c r="AE204"/>
  <c r="B205"/>
  <c r="C205"/>
  <c r="D205"/>
  <c r="E205"/>
  <c r="F205"/>
  <c r="G205"/>
  <c r="H205"/>
  <c r="I205"/>
  <c r="J205"/>
  <c r="K205"/>
  <c r="L205"/>
  <c r="M205"/>
  <c r="N205"/>
  <c r="O205"/>
  <c r="P205"/>
  <c r="Q205"/>
  <c r="R205"/>
  <c r="S205"/>
  <c r="T205"/>
  <c r="U205"/>
  <c r="V205"/>
  <c r="W205"/>
  <c r="X205"/>
  <c r="Y205"/>
  <c r="Z205"/>
  <c r="AA205"/>
  <c r="AB205"/>
  <c r="AC205"/>
  <c r="AD205"/>
  <c r="AE205"/>
  <c r="B206"/>
  <c r="C206"/>
  <c r="D206"/>
  <c r="E206"/>
  <c r="F206"/>
  <c r="G206"/>
  <c r="H206"/>
  <c r="I206"/>
  <c r="J206"/>
  <c r="K206"/>
  <c r="L206"/>
  <c r="M206"/>
  <c r="N206"/>
  <c r="O206"/>
  <c r="P206"/>
  <c r="Q206"/>
  <c r="R206"/>
  <c r="S206"/>
  <c r="T206"/>
  <c r="U206"/>
  <c r="V206"/>
  <c r="W206"/>
  <c r="X206"/>
  <c r="Y206"/>
  <c r="Z206"/>
  <c r="AA206"/>
  <c r="AB206"/>
  <c r="AC206"/>
  <c r="AD206"/>
  <c r="AE206"/>
  <c r="B207"/>
  <c r="C207"/>
  <c r="D207"/>
  <c r="E207"/>
  <c r="F207"/>
  <c r="G207"/>
  <c r="H207"/>
  <c r="I207"/>
  <c r="J207"/>
  <c r="K207"/>
  <c r="L207"/>
  <c r="M207"/>
  <c r="N207"/>
  <c r="O207"/>
  <c r="P207"/>
  <c r="Q207"/>
  <c r="R207"/>
  <c r="S207"/>
  <c r="T207"/>
  <c r="U207"/>
  <c r="V207"/>
  <c r="W207"/>
  <c r="X207"/>
  <c r="Y207"/>
  <c r="Z207"/>
  <c r="AA207"/>
  <c r="AB207"/>
  <c r="AC207"/>
  <c r="AD207"/>
  <c r="AE207"/>
  <c r="B208"/>
  <c r="C208"/>
  <c r="D208"/>
  <c r="E208"/>
  <c r="F208"/>
  <c r="G208"/>
  <c r="H208"/>
  <c r="I208"/>
  <c r="J208"/>
  <c r="K208"/>
  <c r="L208"/>
  <c r="M208"/>
  <c r="N208"/>
  <c r="O208"/>
  <c r="P208"/>
  <c r="Q208"/>
  <c r="R208"/>
  <c r="S208"/>
  <c r="T208"/>
  <c r="U208"/>
  <c r="V208"/>
  <c r="W208"/>
  <c r="X208"/>
  <c r="Y208"/>
  <c r="Z208"/>
  <c r="AA208"/>
  <c r="AB208"/>
  <c r="AC208"/>
  <c r="AD208"/>
  <c r="AE208"/>
  <c r="B209"/>
  <c r="C209"/>
  <c r="D209"/>
  <c r="E209"/>
  <c r="F209"/>
  <c r="G209"/>
  <c r="H209"/>
  <c r="I209"/>
  <c r="J209"/>
  <c r="K209"/>
  <c r="L209"/>
  <c r="M209"/>
  <c r="N209"/>
  <c r="O209"/>
  <c r="P209"/>
  <c r="Q209"/>
  <c r="R209"/>
  <c r="S209"/>
  <c r="T209"/>
  <c r="U209"/>
  <c r="V209"/>
  <c r="W209"/>
  <c r="X209"/>
  <c r="Y209"/>
  <c r="Z209"/>
  <c r="AA209"/>
  <c r="AB209"/>
  <c r="AC209"/>
  <c r="AD209"/>
  <c r="AE209"/>
  <c r="B210"/>
  <c r="C210"/>
  <c r="D210"/>
  <c r="E210"/>
  <c r="F210"/>
  <c r="G210"/>
  <c r="H210"/>
  <c r="I210"/>
  <c r="J210"/>
  <c r="K210"/>
  <c r="L210"/>
  <c r="M210"/>
  <c r="N210"/>
  <c r="O210"/>
  <c r="P210"/>
  <c r="Q210"/>
  <c r="R210"/>
  <c r="S210"/>
  <c r="T210"/>
  <c r="U210"/>
  <c r="V210"/>
  <c r="W210"/>
  <c r="X210"/>
  <c r="Y210"/>
  <c r="Z210"/>
  <c r="AA210"/>
  <c r="AB210"/>
  <c r="AC210"/>
  <c r="AD210"/>
  <c r="AE210"/>
  <c r="B211"/>
  <c r="C211"/>
  <c r="D211"/>
  <c r="E211"/>
  <c r="F211"/>
  <c r="G211"/>
  <c r="H211"/>
  <c r="I211"/>
  <c r="J211"/>
  <c r="K211"/>
  <c r="L211"/>
  <c r="M211"/>
  <c r="N211"/>
  <c r="O211"/>
  <c r="P211"/>
  <c r="Q211"/>
  <c r="R211"/>
  <c r="S211"/>
  <c r="T211"/>
  <c r="U211"/>
  <c r="V211"/>
  <c r="W211"/>
  <c r="X211"/>
  <c r="Y211"/>
  <c r="Z211"/>
  <c r="AA211"/>
  <c r="AB211"/>
  <c r="AC211"/>
  <c r="AD211"/>
  <c r="AE211"/>
  <c r="B212"/>
  <c r="C212"/>
  <c r="D212"/>
  <c r="E212"/>
  <c r="F212"/>
  <c r="G212"/>
  <c r="H212"/>
  <c r="I212"/>
  <c r="J212"/>
  <c r="K212"/>
  <c r="L212"/>
  <c r="M212"/>
  <c r="N212"/>
  <c r="O212"/>
  <c r="P212"/>
  <c r="Q212"/>
  <c r="R212"/>
  <c r="S212"/>
  <c r="T212"/>
  <c r="U212"/>
  <c r="V212"/>
  <c r="W212"/>
  <c r="X212"/>
  <c r="Y212"/>
  <c r="Z212"/>
  <c r="AA212"/>
  <c r="AB212"/>
  <c r="AC212"/>
  <c r="AD212"/>
  <c r="AE212"/>
  <c r="B213"/>
  <c r="C213"/>
  <c r="D213"/>
  <c r="E213"/>
  <c r="F213"/>
  <c r="G213"/>
  <c r="H213"/>
  <c r="I213"/>
  <c r="J213"/>
  <c r="K213"/>
  <c r="L213"/>
  <c r="M213"/>
  <c r="N213"/>
  <c r="O213"/>
  <c r="P213"/>
  <c r="Q213"/>
  <c r="R213"/>
  <c r="S213"/>
  <c r="T213"/>
  <c r="U213"/>
  <c r="V213"/>
  <c r="W213"/>
  <c r="X213"/>
  <c r="Y213"/>
  <c r="Z213"/>
  <c r="AA213"/>
  <c r="AB213"/>
  <c r="AC213"/>
  <c r="AD213"/>
  <c r="AE213"/>
  <c r="B214"/>
  <c r="C214"/>
  <c r="D214"/>
  <c r="E214"/>
  <c r="F214"/>
  <c r="G214"/>
  <c r="H214"/>
  <c r="I214"/>
  <c r="J214"/>
  <c r="K214"/>
  <c r="L214"/>
  <c r="M214"/>
  <c r="N214"/>
  <c r="O214"/>
  <c r="P214"/>
  <c r="Q214"/>
  <c r="R214"/>
  <c r="S214"/>
  <c r="T214"/>
  <c r="U214"/>
  <c r="V214"/>
  <c r="W214"/>
  <c r="X214"/>
  <c r="Y214"/>
  <c r="Z214"/>
  <c r="AA214"/>
  <c r="AB214"/>
  <c r="AC214"/>
  <c r="AD214"/>
  <c r="AE214"/>
  <c r="B215"/>
  <c r="C215"/>
  <c r="D215"/>
  <c r="E215"/>
  <c r="F215"/>
  <c r="G215"/>
  <c r="H215"/>
  <c r="I215"/>
  <c r="J215"/>
  <c r="K215"/>
  <c r="L215"/>
  <c r="M215"/>
  <c r="N215"/>
  <c r="O215"/>
  <c r="P215"/>
  <c r="Q215"/>
  <c r="R215"/>
  <c r="S215"/>
  <c r="T215"/>
  <c r="U215"/>
  <c r="V215"/>
  <c r="W215"/>
  <c r="X215"/>
  <c r="Y215"/>
  <c r="Z215"/>
  <c r="AA215"/>
  <c r="AB215"/>
  <c r="AC215"/>
  <c r="AD215"/>
  <c r="AE215"/>
  <c r="B216"/>
  <c r="C216"/>
  <c r="D216"/>
  <c r="E216"/>
  <c r="F216"/>
  <c r="G216"/>
  <c r="H216"/>
  <c r="I216"/>
  <c r="J216"/>
  <c r="K216"/>
  <c r="L216"/>
  <c r="M216"/>
  <c r="N216"/>
  <c r="O216"/>
  <c r="P216"/>
  <c r="Q216"/>
  <c r="R216"/>
  <c r="S216"/>
  <c r="T216"/>
  <c r="U216"/>
  <c r="V216"/>
  <c r="W216"/>
  <c r="X216"/>
  <c r="Y216"/>
  <c r="Z216"/>
  <c r="AA216"/>
  <c r="AB216"/>
  <c r="AC216"/>
  <c r="AD216"/>
  <c r="AE216"/>
  <c r="B217"/>
  <c r="C217"/>
  <c r="D217"/>
  <c r="E217"/>
  <c r="F217"/>
  <c r="G217"/>
  <c r="H217"/>
  <c r="I217"/>
  <c r="J217"/>
  <c r="K217"/>
  <c r="L217"/>
  <c r="M217"/>
  <c r="N217"/>
  <c r="O217"/>
  <c r="P217"/>
  <c r="Q217"/>
  <c r="R217"/>
  <c r="S217"/>
  <c r="T217"/>
  <c r="U217"/>
  <c r="V217"/>
  <c r="W217"/>
  <c r="X217"/>
  <c r="Y217"/>
  <c r="Z217"/>
  <c r="AA217"/>
  <c r="AB217"/>
  <c r="AC217"/>
  <c r="AD217"/>
  <c r="AE217"/>
  <c r="B218"/>
  <c r="C218"/>
  <c r="D218"/>
  <c r="E218"/>
  <c r="F218"/>
  <c r="G218"/>
  <c r="H218"/>
  <c r="I218"/>
  <c r="J218"/>
  <c r="K218"/>
  <c r="L218"/>
  <c r="M218"/>
  <c r="N218"/>
  <c r="O218"/>
  <c r="P218"/>
  <c r="Q218"/>
  <c r="R218"/>
  <c r="S218"/>
  <c r="T218"/>
  <c r="U218"/>
  <c r="V218"/>
  <c r="W218"/>
  <c r="X218"/>
  <c r="Y218"/>
  <c r="Z218"/>
  <c r="AA218"/>
  <c r="AB218"/>
  <c r="AC218"/>
  <c r="AD218"/>
  <c r="AE218"/>
  <c r="B219"/>
  <c r="C219"/>
  <c r="D219"/>
  <c r="E219"/>
  <c r="F219"/>
  <c r="G219"/>
  <c r="H219"/>
  <c r="I219"/>
  <c r="J219"/>
  <c r="K219"/>
  <c r="L219"/>
  <c r="M219"/>
  <c r="N219"/>
  <c r="O219"/>
  <c r="P219"/>
  <c r="Q219"/>
  <c r="R219"/>
  <c r="S219"/>
  <c r="T219"/>
  <c r="U219"/>
  <c r="V219"/>
  <c r="W219"/>
  <c r="X219"/>
  <c r="Y219"/>
  <c r="Z219"/>
  <c r="AA219"/>
  <c r="AB219"/>
  <c r="AC219"/>
  <c r="AD219"/>
  <c r="AE219"/>
  <c r="B220"/>
  <c r="C220"/>
  <c r="D220"/>
  <c r="E220"/>
  <c r="F220"/>
  <c r="G220"/>
  <c r="H220"/>
  <c r="I220"/>
  <c r="J220"/>
  <c r="K220"/>
  <c r="L220"/>
  <c r="M220"/>
  <c r="N220"/>
  <c r="O220"/>
  <c r="P220"/>
  <c r="Q220"/>
  <c r="R220"/>
  <c r="S220"/>
  <c r="T220"/>
  <c r="U220"/>
  <c r="V220"/>
  <c r="W220"/>
  <c r="X220"/>
  <c r="Y220"/>
  <c r="Z220"/>
  <c r="AA220"/>
  <c r="AB220"/>
  <c r="AC220"/>
  <c r="AD220"/>
  <c r="AE220"/>
  <c r="B221"/>
  <c r="C221"/>
  <c r="D221"/>
  <c r="E221"/>
  <c r="F221"/>
  <c r="G221"/>
  <c r="H221"/>
  <c r="I221"/>
  <c r="J221"/>
  <c r="K221"/>
  <c r="L221"/>
  <c r="M221"/>
  <c r="N221"/>
  <c r="O221"/>
  <c r="P221"/>
  <c r="Q221"/>
  <c r="R221"/>
  <c r="S221"/>
  <c r="T221"/>
  <c r="U221"/>
  <c r="V221"/>
  <c r="W221"/>
  <c r="X221"/>
  <c r="Y221"/>
  <c r="Z221"/>
  <c r="AA221"/>
  <c r="AB221"/>
  <c r="AC221"/>
  <c r="AD221"/>
  <c r="AE221"/>
  <c r="B222"/>
  <c r="C222"/>
  <c r="D222"/>
  <c r="E222"/>
  <c r="F222"/>
  <c r="G222"/>
  <c r="H222"/>
  <c r="I222"/>
  <c r="J222"/>
  <c r="K222"/>
  <c r="L222"/>
  <c r="M222"/>
  <c r="N222"/>
  <c r="O222"/>
  <c r="P222"/>
  <c r="Q222"/>
  <c r="R222"/>
  <c r="S222"/>
  <c r="T222"/>
  <c r="U222"/>
  <c r="V222"/>
  <c r="W222"/>
  <c r="X222"/>
  <c r="Y222"/>
  <c r="Z222"/>
  <c r="AA222"/>
  <c r="AB222"/>
  <c r="AC222"/>
  <c r="AD222"/>
  <c r="AE222"/>
  <c r="B223"/>
  <c r="C223"/>
  <c r="D223"/>
  <c r="E223"/>
  <c r="F223"/>
  <c r="G223"/>
  <c r="H223"/>
  <c r="I223"/>
  <c r="J223"/>
  <c r="K223"/>
  <c r="L223"/>
  <c r="M223"/>
  <c r="N223"/>
  <c r="O223"/>
  <c r="P223"/>
  <c r="Q223"/>
  <c r="R223"/>
  <c r="S223"/>
  <c r="T223"/>
  <c r="U223"/>
  <c r="V223"/>
  <c r="W223"/>
  <c r="X223"/>
  <c r="Y223"/>
  <c r="Z223"/>
  <c r="AA223"/>
  <c r="AB223"/>
  <c r="AC223"/>
  <c r="AD223"/>
  <c r="AE223"/>
  <c r="B224"/>
  <c r="C224"/>
  <c r="D224"/>
  <c r="E224"/>
  <c r="F224"/>
  <c r="G224"/>
  <c r="H224"/>
  <c r="I224"/>
  <c r="J224"/>
  <c r="K224"/>
  <c r="L224"/>
  <c r="M224"/>
  <c r="N224"/>
  <c r="O224"/>
  <c r="P224"/>
  <c r="Q224"/>
  <c r="R224"/>
  <c r="S224"/>
  <c r="T224"/>
  <c r="U224"/>
  <c r="V224"/>
  <c r="W224"/>
  <c r="X224"/>
  <c r="Y224"/>
  <c r="Z224"/>
  <c r="AA224"/>
  <c r="AB224"/>
  <c r="AC224"/>
  <c r="AD224"/>
  <c r="AE224"/>
  <c r="B225"/>
  <c r="C225"/>
  <c r="D225"/>
  <c r="E225"/>
  <c r="F225"/>
  <c r="G225"/>
  <c r="H225"/>
  <c r="I225"/>
  <c r="J225"/>
  <c r="K225"/>
  <c r="L225"/>
  <c r="M225"/>
  <c r="N225"/>
  <c r="O225"/>
  <c r="P225"/>
  <c r="Q225"/>
  <c r="R225"/>
  <c r="S225"/>
  <c r="T225"/>
  <c r="U225"/>
  <c r="V225"/>
  <c r="W225"/>
  <c r="X225"/>
  <c r="Y225"/>
  <c r="Z225"/>
  <c r="AA225"/>
  <c r="AB225"/>
  <c r="AC225"/>
  <c r="AD225"/>
  <c r="AE225"/>
  <c r="B226"/>
  <c r="C226"/>
  <c r="D226"/>
  <c r="E226"/>
  <c r="F226"/>
  <c r="G226"/>
  <c r="H226"/>
  <c r="I226"/>
  <c r="J226"/>
  <c r="K226"/>
  <c r="L226"/>
  <c r="M226"/>
  <c r="N226"/>
  <c r="O226"/>
  <c r="P226"/>
  <c r="Q226"/>
  <c r="R226"/>
  <c r="S226"/>
  <c r="T226"/>
  <c r="U226"/>
  <c r="V226"/>
  <c r="W226"/>
  <c r="X226"/>
  <c r="Y226"/>
  <c r="Z226"/>
  <c r="AA226"/>
  <c r="AB226"/>
  <c r="AC226"/>
  <c r="AD226"/>
  <c r="AE226"/>
  <c r="B227"/>
  <c r="C227"/>
  <c r="D227"/>
  <c r="E227"/>
  <c r="F227"/>
  <c r="G227"/>
  <c r="H227"/>
  <c r="I227"/>
  <c r="J227"/>
  <c r="K227"/>
  <c r="L227"/>
  <c r="M227"/>
  <c r="N227"/>
  <c r="O227"/>
  <c r="P227"/>
  <c r="Q227"/>
  <c r="R227"/>
  <c r="S227"/>
  <c r="T227"/>
  <c r="U227"/>
  <c r="V227"/>
  <c r="W227"/>
  <c r="X227"/>
  <c r="Y227"/>
  <c r="Z227"/>
  <c r="AA227"/>
  <c r="AB227"/>
  <c r="AC227"/>
  <c r="AD227"/>
  <c r="AE227"/>
  <c r="B228"/>
  <c r="C228"/>
  <c r="D228"/>
  <c r="E228"/>
  <c r="F228"/>
  <c r="G228"/>
  <c r="H228"/>
  <c r="I228"/>
  <c r="J228"/>
  <c r="K228"/>
  <c r="L228"/>
  <c r="M228"/>
  <c r="N228"/>
  <c r="O228"/>
  <c r="P228"/>
  <c r="Q228"/>
  <c r="R228"/>
  <c r="S228"/>
  <c r="T228"/>
  <c r="U228"/>
  <c r="V228"/>
  <c r="W228"/>
  <c r="X228"/>
  <c r="Y228"/>
  <c r="Z228"/>
  <c r="AA228"/>
  <c r="AB228"/>
  <c r="AC228"/>
  <c r="AD228"/>
  <c r="AE228"/>
  <c r="B229"/>
  <c r="C229"/>
  <c r="D229"/>
  <c r="E229"/>
  <c r="F229"/>
  <c r="G229"/>
  <c r="H229"/>
  <c r="I229"/>
  <c r="J229"/>
  <c r="K229"/>
  <c r="L229"/>
  <c r="M229"/>
  <c r="N229"/>
  <c r="O229"/>
  <c r="P229"/>
  <c r="Q229"/>
  <c r="R229"/>
  <c r="S229"/>
  <c r="T229"/>
  <c r="U229"/>
  <c r="V229"/>
  <c r="W229"/>
  <c r="X229"/>
  <c r="Y229"/>
  <c r="Z229"/>
  <c r="AA229"/>
  <c r="AB229"/>
  <c r="AC229"/>
  <c r="AD229"/>
  <c r="AE229"/>
  <c r="B230"/>
  <c r="C230"/>
  <c r="D230"/>
  <c r="E230"/>
  <c r="F230"/>
  <c r="G230"/>
  <c r="H230"/>
  <c r="I230"/>
  <c r="J230"/>
  <c r="K230"/>
  <c r="L230"/>
  <c r="M230"/>
  <c r="N230"/>
  <c r="O230"/>
  <c r="P230"/>
  <c r="Q230"/>
  <c r="R230"/>
  <c r="S230"/>
  <c r="T230"/>
  <c r="U230"/>
  <c r="V230"/>
  <c r="W230"/>
  <c r="X230"/>
  <c r="Y230"/>
  <c r="Z230"/>
  <c r="AA230"/>
  <c r="AB230"/>
  <c r="AC230"/>
  <c r="AD230"/>
  <c r="AE230"/>
  <c r="B231"/>
  <c r="C231"/>
  <c r="D231"/>
  <c r="E231"/>
  <c r="F231"/>
  <c r="G231"/>
  <c r="H231"/>
  <c r="I231"/>
  <c r="J231"/>
  <c r="K231"/>
  <c r="L231"/>
  <c r="M231"/>
  <c r="N231"/>
  <c r="O231"/>
  <c r="P231"/>
  <c r="Q231"/>
  <c r="R231"/>
  <c r="S231"/>
  <c r="T231"/>
  <c r="U231"/>
  <c r="V231"/>
  <c r="W231"/>
  <c r="X231"/>
  <c r="Y231"/>
  <c r="Z231"/>
  <c r="AA231"/>
  <c r="AB231"/>
  <c r="AC231"/>
  <c r="AD231"/>
  <c r="AE231"/>
  <c r="B232"/>
  <c r="C232"/>
  <c r="D232"/>
  <c r="E232"/>
  <c r="F232"/>
  <c r="G232"/>
  <c r="H232"/>
  <c r="I232"/>
  <c r="J232"/>
  <c r="K232"/>
  <c r="L232"/>
  <c r="M232"/>
  <c r="N232"/>
  <c r="O232"/>
  <c r="P232"/>
  <c r="Q232"/>
  <c r="R232"/>
  <c r="S232"/>
  <c r="T232"/>
  <c r="U232"/>
  <c r="V232"/>
  <c r="W232"/>
  <c r="X232"/>
  <c r="Y232"/>
  <c r="Z232"/>
  <c r="AA232"/>
  <c r="AB232"/>
  <c r="AC232"/>
  <c r="AD232"/>
  <c r="AE232"/>
  <c r="B233"/>
  <c r="C233"/>
  <c r="D233"/>
  <c r="E233"/>
  <c r="F233"/>
  <c r="G233"/>
  <c r="H233"/>
  <c r="I233"/>
  <c r="J233"/>
  <c r="K233"/>
  <c r="L233"/>
  <c r="M233"/>
  <c r="N233"/>
  <c r="O233"/>
  <c r="P233"/>
  <c r="Q233"/>
  <c r="R233"/>
  <c r="S233"/>
  <c r="T233"/>
  <c r="U233"/>
  <c r="V233"/>
  <c r="W233"/>
  <c r="X233"/>
  <c r="Y233"/>
  <c r="Z233"/>
  <c r="AA233"/>
  <c r="AB233"/>
  <c r="AC233"/>
  <c r="AD233"/>
  <c r="AE233"/>
  <c r="B234"/>
  <c r="C234"/>
  <c r="D234"/>
  <c r="E234"/>
  <c r="F234"/>
  <c r="G234"/>
  <c r="H234"/>
  <c r="I234"/>
  <c r="J234"/>
  <c r="K234"/>
  <c r="L234"/>
  <c r="M234"/>
  <c r="N234"/>
  <c r="O234"/>
  <c r="P234"/>
  <c r="Q234"/>
  <c r="R234"/>
  <c r="S234"/>
  <c r="T234"/>
  <c r="U234"/>
  <c r="V234"/>
  <c r="W234"/>
  <c r="X234"/>
  <c r="Y234"/>
  <c r="Z234"/>
  <c r="AA234"/>
  <c r="AB234"/>
  <c r="AC234"/>
  <c r="AD234"/>
  <c r="AE234"/>
  <c r="B235"/>
  <c r="C235"/>
  <c r="D235"/>
  <c r="E235"/>
  <c r="F235"/>
  <c r="G235"/>
  <c r="H235"/>
  <c r="I235"/>
  <c r="J235"/>
  <c r="K235"/>
  <c r="L235"/>
  <c r="M235"/>
  <c r="N235"/>
  <c r="O235"/>
  <c r="P235"/>
  <c r="Q235"/>
  <c r="R235"/>
  <c r="S235"/>
  <c r="T235"/>
  <c r="U235"/>
  <c r="V235"/>
  <c r="W235"/>
  <c r="X235"/>
  <c r="Y235"/>
  <c r="Z235"/>
  <c r="AA235"/>
  <c r="AB235"/>
  <c r="AC235"/>
  <c r="AD235"/>
  <c r="AE235"/>
  <c r="B236"/>
  <c r="C236"/>
  <c r="D236"/>
  <c r="E236"/>
  <c r="F236"/>
  <c r="G236"/>
  <c r="H236"/>
  <c r="I236"/>
  <c r="J236"/>
  <c r="K236"/>
  <c r="L236"/>
  <c r="M236"/>
  <c r="N236"/>
  <c r="O236"/>
  <c r="P236"/>
  <c r="Q236"/>
  <c r="R236"/>
  <c r="S236"/>
  <c r="T236"/>
  <c r="U236"/>
  <c r="V236"/>
  <c r="W236"/>
  <c r="X236"/>
  <c r="Y236"/>
  <c r="Z236"/>
  <c r="AA236"/>
  <c r="AB236"/>
  <c r="AC236"/>
  <c r="AD236"/>
  <c r="AE236"/>
  <c r="B237"/>
  <c r="C237"/>
  <c r="D237"/>
  <c r="E237"/>
  <c r="F237"/>
  <c r="G237"/>
  <c r="H237"/>
  <c r="I237"/>
  <c r="J237"/>
  <c r="K237"/>
  <c r="L237"/>
  <c r="M237"/>
  <c r="N237"/>
  <c r="O237"/>
  <c r="P237"/>
  <c r="Q237"/>
  <c r="R237"/>
  <c r="S237"/>
  <c r="T237"/>
  <c r="U237"/>
  <c r="V237"/>
  <c r="W237"/>
  <c r="X237"/>
  <c r="Y237"/>
  <c r="Z237"/>
  <c r="AA237"/>
  <c r="AB237"/>
  <c r="AC237"/>
  <c r="AD237"/>
  <c r="AE237"/>
  <c r="B238"/>
  <c r="C238"/>
  <c r="D238"/>
  <c r="E238"/>
  <c r="F238"/>
  <c r="G238"/>
  <c r="H238"/>
  <c r="I238"/>
  <c r="J238"/>
  <c r="K238"/>
  <c r="L238"/>
  <c r="M238"/>
  <c r="N238"/>
  <c r="O238"/>
  <c r="P238"/>
  <c r="Q238"/>
  <c r="R238"/>
  <c r="S238"/>
  <c r="T238"/>
  <c r="U238"/>
  <c r="V238"/>
  <c r="W238"/>
  <c r="X238"/>
  <c r="Y238"/>
  <c r="Z238"/>
  <c r="AA238"/>
  <c r="AB238"/>
  <c r="AC238"/>
  <c r="AD238"/>
  <c r="AE238"/>
  <c r="B239"/>
  <c r="C239"/>
  <c r="D239"/>
  <c r="E239"/>
  <c r="F239"/>
  <c r="G239"/>
  <c r="H239"/>
  <c r="I239"/>
  <c r="J239"/>
  <c r="K239"/>
  <c r="L239"/>
  <c r="M239"/>
  <c r="N239"/>
  <c r="O239"/>
  <c r="P239"/>
  <c r="Q239"/>
  <c r="R239"/>
  <c r="S239"/>
  <c r="T239"/>
  <c r="U239"/>
  <c r="V239"/>
  <c r="W239"/>
  <c r="X239"/>
  <c r="Y239"/>
  <c r="Z239"/>
  <c r="AA239"/>
  <c r="AB239"/>
  <c r="AC239"/>
  <c r="AD239"/>
  <c r="AE239"/>
  <c r="B240"/>
  <c r="C240"/>
  <c r="D240"/>
  <c r="E240"/>
  <c r="F240"/>
  <c r="G240"/>
  <c r="H240"/>
  <c r="I240"/>
  <c r="J240"/>
  <c r="K240"/>
  <c r="L240"/>
  <c r="M240"/>
  <c r="N240"/>
  <c r="O240"/>
  <c r="P240"/>
  <c r="Q240"/>
  <c r="R240"/>
  <c r="S240"/>
  <c r="T240"/>
  <c r="U240"/>
  <c r="V240"/>
  <c r="W240"/>
  <c r="X240"/>
  <c r="Y240"/>
  <c r="Z240"/>
  <c r="AA240"/>
  <c r="AB240"/>
  <c r="AC240"/>
  <c r="AD240"/>
  <c r="AE240"/>
  <c r="B241"/>
  <c r="C241"/>
  <c r="D241"/>
  <c r="E241"/>
  <c r="F241"/>
  <c r="G241"/>
  <c r="H241"/>
  <c r="I241"/>
  <c r="J241"/>
  <c r="K241"/>
  <c r="L241"/>
  <c r="M241"/>
  <c r="N241"/>
  <c r="O241"/>
  <c r="P241"/>
  <c r="Q241"/>
  <c r="R241"/>
  <c r="S241"/>
  <c r="T241"/>
  <c r="U241"/>
  <c r="V241"/>
  <c r="W241"/>
  <c r="X241"/>
  <c r="Y241"/>
  <c r="Z241"/>
  <c r="AA241"/>
  <c r="AB241"/>
  <c r="AC241"/>
  <c r="AD241"/>
  <c r="AE241"/>
  <c r="B242"/>
  <c r="C242"/>
  <c r="D242"/>
  <c r="E242"/>
  <c r="F242"/>
  <c r="G242"/>
  <c r="H242"/>
  <c r="I242"/>
  <c r="J242"/>
  <c r="K242"/>
  <c r="L242"/>
  <c r="M242"/>
  <c r="N242"/>
  <c r="O242"/>
  <c r="P242"/>
  <c r="Q242"/>
  <c r="R242"/>
  <c r="S242"/>
  <c r="T242"/>
  <c r="U242"/>
  <c r="V242"/>
  <c r="W242"/>
  <c r="X242"/>
  <c r="Y242"/>
  <c r="Z242"/>
  <c r="AA242"/>
  <c r="AB242"/>
  <c r="AC242"/>
  <c r="AD242"/>
  <c r="AE242"/>
  <c r="B243"/>
  <c r="C243"/>
  <c r="D243"/>
  <c r="E243"/>
  <c r="F243"/>
  <c r="G243"/>
  <c r="H243"/>
  <c r="I243"/>
  <c r="J243"/>
  <c r="K243"/>
  <c r="L243"/>
  <c r="M243"/>
  <c r="N243"/>
  <c r="O243"/>
  <c r="P243"/>
  <c r="Q243"/>
  <c r="R243"/>
  <c r="S243"/>
  <c r="T243"/>
  <c r="U243"/>
  <c r="V243"/>
  <c r="W243"/>
  <c r="X243"/>
  <c r="Y243"/>
  <c r="Z243"/>
  <c r="AA243"/>
  <c r="AB243"/>
  <c r="AC243"/>
  <c r="AD243"/>
  <c r="AE243"/>
  <c r="B244"/>
  <c r="C244"/>
  <c r="D244"/>
  <c r="E244"/>
  <c r="F244"/>
  <c r="G244"/>
  <c r="H244"/>
  <c r="I244"/>
  <c r="J244"/>
  <c r="K244"/>
  <c r="L244"/>
  <c r="M244"/>
  <c r="N244"/>
  <c r="O244"/>
  <c r="P244"/>
  <c r="Q244"/>
  <c r="R244"/>
  <c r="S244"/>
  <c r="T244"/>
  <c r="U244"/>
  <c r="V244"/>
  <c r="W244"/>
  <c r="X244"/>
  <c r="Y244"/>
  <c r="Z244"/>
  <c r="AA244"/>
  <c r="AB244"/>
  <c r="AC244"/>
  <c r="AD244"/>
  <c r="AE244"/>
  <c r="B245"/>
  <c r="C245"/>
  <c r="D245"/>
  <c r="E245"/>
  <c r="F245"/>
  <c r="G245"/>
  <c r="H245"/>
  <c r="I245"/>
  <c r="J245"/>
  <c r="K245"/>
  <c r="L245"/>
  <c r="M245"/>
  <c r="N245"/>
  <c r="O245"/>
  <c r="P245"/>
  <c r="Q245"/>
  <c r="R245"/>
  <c r="S245"/>
  <c r="T245"/>
  <c r="U245"/>
  <c r="V245"/>
  <c r="W245"/>
  <c r="X245"/>
  <c r="Y245"/>
  <c r="Z245"/>
  <c r="AA245"/>
  <c r="AB245"/>
  <c r="AC245"/>
  <c r="AD245"/>
  <c r="AE245"/>
  <c r="B246"/>
  <c r="C246"/>
  <c r="D246"/>
  <c r="E246"/>
  <c r="F246"/>
  <c r="G246"/>
  <c r="H246"/>
  <c r="I246"/>
  <c r="J246"/>
  <c r="K246"/>
  <c r="L246"/>
  <c r="M246"/>
  <c r="N246"/>
  <c r="O246"/>
  <c r="P246"/>
  <c r="Q246"/>
  <c r="R246"/>
  <c r="S246"/>
  <c r="T246"/>
  <c r="U246"/>
  <c r="V246"/>
  <c r="W246"/>
  <c r="X246"/>
  <c r="Y246"/>
  <c r="Z246"/>
  <c r="AA246"/>
  <c r="AB246"/>
  <c r="AC246"/>
  <c r="AD246"/>
  <c r="AE246"/>
  <c r="B247"/>
  <c r="C247"/>
  <c r="D247"/>
  <c r="E247"/>
  <c r="F247"/>
  <c r="G247"/>
  <c r="H247"/>
  <c r="I247"/>
  <c r="J247"/>
  <c r="K247"/>
  <c r="L247"/>
  <c r="M247"/>
  <c r="N247"/>
  <c r="O247"/>
  <c r="P247"/>
  <c r="Q247"/>
  <c r="R247"/>
  <c r="S247"/>
  <c r="T247"/>
  <c r="U247"/>
  <c r="V247"/>
  <c r="W247"/>
  <c r="X247"/>
  <c r="Y247"/>
  <c r="Z247"/>
  <c r="AA247"/>
  <c r="AB247"/>
  <c r="AC247"/>
  <c r="AD247"/>
  <c r="AE247"/>
  <c r="B248"/>
  <c r="C248"/>
  <c r="D248"/>
  <c r="E248"/>
  <c r="F248"/>
  <c r="G248"/>
  <c r="H248"/>
  <c r="I248"/>
  <c r="J248"/>
  <c r="K248"/>
  <c r="L248"/>
  <c r="M248"/>
  <c r="N248"/>
  <c r="O248"/>
  <c r="P248"/>
  <c r="Q248"/>
  <c r="R248"/>
  <c r="S248"/>
  <c r="T248"/>
  <c r="U248"/>
  <c r="V248"/>
  <c r="W248"/>
  <c r="X248"/>
  <c r="Y248"/>
  <c r="Z248"/>
  <c r="AA248"/>
  <c r="AB248"/>
  <c r="AC248"/>
  <c r="AD248"/>
  <c r="AE248"/>
  <c r="B249"/>
  <c r="C249"/>
  <c r="D249"/>
  <c r="E249"/>
  <c r="F249"/>
  <c r="G249"/>
  <c r="H249"/>
  <c r="I249"/>
  <c r="J249"/>
  <c r="K249"/>
  <c r="L249"/>
  <c r="M249"/>
  <c r="N249"/>
  <c r="O249"/>
  <c r="P249"/>
  <c r="Q249"/>
  <c r="R249"/>
  <c r="S249"/>
  <c r="T249"/>
  <c r="U249"/>
  <c r="V249"/>
  <c r="W249"/>
  <c r="X249"/>
  <c r="Y249"/>
  <c r="Z249"/>
  <c r="AA249"/>
  <c r="AB249"/>
  <c r="AC249"/>
  <c r="AD249"/>
  <c r="AE249"/>
  <c r="B250"/>
  <c r="C250"/>
  <c r="D250"/>
  <c r="E250"/>
  <c r="F250"/>
  <c r="G250"/>
  <c r="H250"/>
  <c r="I250"/>
  <c r="J250"/>
  <c r="K250"/>
  <c r="L250"/>
  <c r="M250"/>
  <c r="N250"/>
  <c r="O250"/>
  <c r="P250"/>
  <c r="Q250"/>
  <c r="R250"/>
  <c r="S250"/>
  <c r="T250"/>
  <c r="U250"/>
  <c r="V250"/>
  <c r="W250"/>
  <c r="X250"/>
  <c r="Y250"/>
  <c r="Z250"/>
  <c r="AA250"/>
  <c r="AB250"/>
  <c r="AC250"/>
  <c r="AD250"/>
  <c r="AE250"/>
  <c r="B251"/>
  <c r="C251"/>
  <c r="D251"/>
  <c r="E251"/>
  <c r="F251"/>
  <c r="G251"/>
  <c r="H251"/>
  <c r="I251"/>
  <c r="J251"/>
  <c r="K251"/>
  <c r="L251"/>
  <c r="M251"/>
  <c r="N251"/>
  <c r="O251"/>
  <c r="P251"/>
  <c r="Q251"/>
  <c r="R251"/>
  <c r="S251"/>
  <c r="T251"/>
  <c r="U251"/>
  <c r="V251"/>
  <c r="W251"/>
  <c r="X251"/>
  <c r="Y251"/>
  <c r="Z251"/>
  <c r="AA251"/>
  <c r="AB251"/>
  <c r="AC251"/>
  <c r="AD251"/>
  <c r="AE251"/>
  <c r="B252"/>
  <c r="C252"/>
  <c r="D252"/>
  <c r="E252"/>
  <c r="F252"/>
  <c r="G252"/>
  <c r="H252"/>
  <c r="I252"/>
  <c r="J252"/>
  <c r="K252"/>
  <c r="L252"/>
  <c r="M252"/>
  <c r="N252"/>
  <c r="O252"/>
  <c r="P252"/>
  <c r="Q252"/>
  <c r="R252"/>
  <c r="S252"/>
  <c r="T252"/>
  <c r="U252"/>
  <c r="V252"/>
  <c r="W252"/>
  <c r="X252"/>
  <c r="Y252"/>
  <c r="Z252"/>
  <c r="AA252"/>
  <c r="AB252"/>
  <c r="AC252"/>
  <c r="AD252"/>
  <c r="AE252"/>
  <c r="B253"/>
  <c r="C253"/>
  <c r="D253"/>
  <c r="E253"/>
  <c r="F253"/>
  <c r="G253"/>
  <c r="H253"/>
  <c r="I253"/>
  <c r="J253"/>
  <c r="K253"/>
  <c r="L253"/>
  <c r="M253"/>
  <c r="N253"/>
  <c r="O253"/>
  <c r="P253"/>
  <c r="Q253"/>
  <c r="R253"/>
  <c r="S253"/>
  <c r="T253"/>
  <c r="U253"/>
  <c r="V253"/>
  <c r="W253"/>
  <c r="X253"/>
  <c r="Y253"/>
  <c r="Z253"/>
  <c r="AA253"/>
  <c r="AB253"/>
  <c r="AC253"/>
  <c r="AD253"/>
  <c r="AE253"/>
  <c r="B254"/>
  <c r="C254"/>
  <c r="D254"/>
  <c r="E254"/>
  <c r="F254"/>
  <c r="G254"/>
  <c r="H254"/>
  <c r="I254"/>
  <c r="J254"/>
  <c r="K254"/>
  <c r="L254"/>
  <c r="M254"/>
  <c r="N254"/>
  <c r="O254"/>
  <c r="P254"/>
  <c r="Q254"/>
  <c r="R254"/>
  <c r="S254"/>
  <c r="T254"/>
  <c r="U254"/>
  <c r="V254"/>
  <c r="W254"/>
  <c r="X254"/>
  <c r="Y254"/>
  <c r="Z254"/>
  <c r="AA254"/>
  <c r="AB254"/>
  <c r="AC254"/>
  <c r="AD254"/>
  <c r="AE254"/>
  <c r="B255"/>
  <c r="C255"/>
  <c r="D255"/>
  <c r="E255"/>
  <c r="F255"/>
  <c r="G255"/>
  <c r="H255"/>
  <c r="I255"/>
  <c r="J255"/>
  <c r="K255"/>
  <c r="L255"/>
  <c r="M255"/>
  <c r="N255"/>
  <c r="O255"/>
  <c r="P255"/>
  <c r="Q255"/>
  <c r="R255"/>
  <c r="S255"/>
  <c r="T255"/>
  <c r="U255"/>
  <c r="V255"/>
  <c r="W255"/>
  <c r="X255"/>
  <c r="Y255"/>
  <c r="Z255"/>
  <c r="AA255"/>
  <c r="AB255"/>
  <c r="AC255"/>
  <c r="AD255"/>
  <c r="AE255"/>
  <c r="B256"/>
  <c r="C256"/>
  <c r="D256"/>
  <c r="E256"/>
  <c r="F256"/>
  <c r="G256"/>
  <c r="H256"/>
  <c r="I256"/>
  <c r="J256"/>
  <c r="K256"/>
  <c r="L256"/>
  <c r="M256"/>
  <c r="N256"/>
  <c r="O256"/>
  <c r="P256"/>
  <c r="Q256"/>
  <c r="R256"/>
  <c r="S256"/>
  <c r="T256"/>
  <c r="U256"/>
  <c r="V256"/>
  <c r="W256"/>
  <c r="X256"/>
  <c r="Y256"/>
  <c r="Z256"/>
  <c r="AA256"/>
  <c r="AB256"/>
  <c r="AC256"/>
  <c r="AD256"/>
  <c r="AE256"/>
  <c r="B257"/>
  <c r="C257"/>
  <c r="D257"/>
  <c r="E257"/>
  <c r="F257"/>
  <c r="G257"/>
  <c r="H257"/>
  <c r="I257"/>
  <c r="J257"/>
  <c r="K257"/>
  <c r="L257"/>
  <c r="M257"/>
  <c r="N257"/>
  <c r="O257"/>
  <c r="P257"/>
  <c r="Q257"/>
  <c r="R257"/>
  <c r="S257"/>
  <c r="T257"/>
  <c r="U257"/>
  <c r="V257"/>
  <c r="W257"/>
  <c r="X257"/>
  <c r="Y257"/>
  <c r="Z257"/>
  <c r="AA257"/>
  <c r="AB257"/>
  <c r="AC257"/>
  <c r="AD257"/>
  <c r="AE257"/>
  <c r="B258"/>
  <c r="C258"/>
  <c r="D258"/>
  <c r="E258"/>
  <c r="F258"/>
  <c r="G258"/>
  <c r="H258"/>
  <c r="I258"/>
  <c r="J258"/>
  <c r="K258"/>
  <c r="L258"/>
  <c r="M258"/>
  <c r="N258"/>
  <c r="O258"/>
  <c r="P258"/>
  <c r="Q258"/>
  <c r="R258"/>
  <c r="S258"/>
  <c r="T258"/>
  <c r="U258"/>
  <c r="V258"/>
  <c r="W258"/>
  <c r="X258"/>
  <c r="Y258"/>
  <c r="Z258"/>
  <c r="AA258"/>
  <c r="AB258"/>
  <c r="AC258"/>
  <c r="AD258"/>
  <c r="AE258"/>
  <c r="B259"/>
  <c r="C259"/>
  <c r="D259"/>
  <c r="E259"/>
  <c r="F259"/>
  <c r="G259"/>
  <c r="H259"/>
  <c r="I259"/>
  <c r="J259"/>
  <c r="K259"/>
  <c r="L259"/>
  <c r="M259"/>
  <c r="N259"/>
  <c r="O259"/>
  <c r="P259"/>
  <c r="Q259"/>
  <c r="R259"/>
  <c r="S259"/>
  <c r="T259"/>
  <c r="U259"/>
  <c r="V259"/>
  <c r="W259"/>
  <c r="X259"/>
  <c r="Y259"/>
  <c r="Z259"/>
  <c r="AA259"/>
  <c r="AB259"/>
  <c r="AC259"/>
  <c r="AD259"/>
  <c r="AE259"/>
  <c r="B260"/>
  <c r="C260"/>
  <c r="D260"/>
  <c r="E260"/>
  <c r="F260"/>
  <c r="G260"/>
  <c r="H260"/>
  <c r="I260"/>
  <c r="J260"/>
  <c r="K260"/>
  <c r="L260"/>
  <c r="M260"/>
  <c r="N260"/>
  <c r="O260"/>
  <c r="P260"/>
  <c r="Q260"/>
  <c r="R260"/>
  <c r="S260"/>
  <c r="T260"/>
  <c r="U260"/>
  <c r="V260"/>
  <c r="W260"/>
  <c r="X260"/>
  <c r="Y260"/>
  <c r="Z260"/>
  <c r="AA260"/>
  <c r="AB260"/>
  <c r="AC260"/>
  <c r="AD260"/>
  <c r="AE260"/>
  <c r="B261"/>
  <c r="C261"/>
  <c r="D261"/>
  <c r="E261"/>
  <c r="F261"/>
  <c r="G261"/>
  <c r="H261"/>
  <c r="I261"/>
  <c r="J261"/>
  <c r="K261"/>
  <c r="L261"/>
  <c r="M261"/>
  <c r="N261"/>
  <c r="O261"/>
  <c r="P261"/>
  <c r="Q261"/>
  <c r="R261"/>
  <c r="S261"/>
  <c r="T261"/>
  <c r="U261"/>
  <c r="V261"/>
  <c r="W261"/>
  <c r="X261"/>
  <c r="Y261"/>
  <c r="Z261"/>
  <c r="AA261"/>
  <c r="AB261"/>
  <c r="AC261"/>
  <c r="AD261"/>
  <c r="AE261"/>
  <c r="B262"/>
  <c r="C262"/>
  <c r="D262"/>
  <c r="E262"/>
  <c r="F262"/>
  <c r="G262"/>
  <c r="H262"/>
  <c r="I262"/>
  <c r="J262"/>
  <c r="K262"/>
  <c r="L262"/>
  <c r="M262"/>
  <c r="N262"/>
  <c r="O262"/>
  <c r="P262"/>
  <c r="Q262"/>
  <c r="R262"/>
  <c r="S262"/>
  <c r="T262"/>
  <c r="U262"/>
  <c r="V262"/>
  <c r="W262"/>
  <c r="X262"/>
  <c r="Y262"/>
  <c r="Z262"/>
  <c r="AA262"/>
  <c r="AB262"/>
  <c r="AC262"/>
  <c r="AD262"/>
  <c r="AE262"/>
  <c r="B263"/>
  <c r="C263"/>
  <c r="D263"/>
  <c r="E263"/>
  <c r="F263"/>
  <c r="G263"/>
  <c r="H263"/>
  <c r="I263"/>
  <c r="J263"/>
  <c r="K263"/>
  <c r="L263"/>
  <c r="M263"/>
  <c r="N263"/>
  <c r="O263"/>
  <c r="P263"/>
  <c r="Q263"/>
  <c r="R263"/>
  <c r="S263"/>
  <c r="T263"/>
  <c r="U263"/>
  <c r="V263"/>
  <c r="W263"/>
  <c r="X263"/>
  <c r="Y263"/>
  <c r="Z263"/>
  <c r="AA263"/>
  <c r="AB263"/>
  <c r="AC263"/>
  <c r="AD263"/>
  <c r="AE263"/>
  <c r="B264"/>
  <c r="C264"/>
  <c r="D264"/>
  <c r="E264"/>
  <c r="F264"/>
  <c r="G264"/>
  <c r="H264"/>
  <c r="I264"/>
  <c r="J264"/>
  <c r="K264"/>
  <c r="L264"/>
  <c r="M264"/>
  <c r="N264"/>
  <c r="O264"/>
  <c r="P264"/>
  <c r="Q264"/>
  <c r="R264"/>
  <c r="S264"/>
  <c r="T264"/>
  <c r="U264"/>
  <c r="V264"/>
  <c r="W264"/>
  <c r="X264"/>
  <c r="Y264"/>
  <c r="Z264"/>
  <c r="AA264"/>
  <c r="AB264"/>
  <c r="AC264"/>
  <c r="AD264"/>
  <c r="AE264"/>
  <c r="B265"/>
  <c r="C265"/>
  <c r="D265"/>
  <c r="E265"/>
  <c r="F265"/>
  <c r="G265"/>
  <c r="H265"/>
  <c r="I265"/>
  <c r="J265"/>
  <c r="K265"/>
  <c r="L265"/>
  <c r="M265"/>
  <c r="N265"/>
  <c r="O265"/>
  <c r="P265"/>
  <c r="Q265"/>
  <c r="R265"/>
  <c r="S265"/>
  <c r="T265"/>
  <c r="U265"/>
  <c r="V265"/>
  <c r="W265"/>
  <c r="X265"/>
  <c r="Y265"/>
  <c r="Z265"/>
  <c r="AA265"/>
  <c r="AB265"/>
  <c r="AC265"/>
  <c r="AD265"/>
  <c r="AE265"/>
  <c r="B266"/>
  <c r="C266"/>
  <c r="D266"/>
  <c r="E266"/>
  <c r="F266"/>
  <c r="G266"/>
  <c r="H266"/>
  <c r="I266"/>
  <c r="J266"/>
  <c r="K266"/>
  <c r="L266"/>
  <c r="M266"/>
  <c r="N266"/>
  <c r="O266"/>
  <c r="P266"/>
  <c r="Q266"/>
  <c r="R266"/>
  <c r="S266"/>
  <c r="T266"/>
  <c r="U266"/>
  <c r="V266"/>
  <c r="W266"/>
  <c r="X266"/>
  <c r="Y266"/>
  <c r="Z266"/>
  <c r="AA266"/>
  <c r="AB266"/>
  <c r="AC266"/>
  <c r="AD266"/>
  <c r="AE266"/>
  <c r="B267"/>
  <c r="C267"/>
  <c r="D267"/>
  <c r="E267"/>
  <c r="F267"/>
  <c r="G267"/>
  <c r="H267"/>
  <c r="I267"/>
  <c r="J267"/>
  <c r="K267"/>
  <c r="L267"/>
  <c r="M267"/>
  <c r="N267"/>
  <c r="O267"/>
  <c r="P267"/>
  <c r="Q267"/>
  <c r="R267"/>
  <c r="S267"/>
  <c r="T267"/>
  <c r="U267"/>
  <c r="V267"/>
  <c r="W267"/>
  <c r="X267"/>
  <c r="Y267"/>
  <c r="Z267"/>
  <c r="AA267"/>
  <c r="AB267"/>
  <c r="AC267"/>
  <c r="AD267"/>
  <c r="AE267"/>
  <c r="B268"/>
  <c r="C268"/>
  <c r="D268"/>
  <c r="E268"/>
  <c r="F268"/>
  <c r="G268"/>
  <c r="H268"/>
  <c r="I268"/>
  <c r="J268"/>
  <c r="K268"/>
  <c r="L268"/>
  <c r="M268"/>
  <c r="N268"/>
  <c r="O268"/>
  <c r="P268"/>
  <c r="Q268"/>
  <c r="R268"/>
  <c r="S268"/>
  <c r="T268"/>
  <c r="U268"/>
  <c r="V268"/>
  <c r="W268"/>
  <c r="X268"/>
  <c r="Y268"/>
  <c r="Z268"/>
  <c r="AA268"/>
  <c r="AB268"/>
  <c r="AC268"/>
  <c r="AD268"/>
  <c r="AE268"/>
  <c r="B269"/>
  <c r="C269"/>
  <c r="D269"/>
  <c r="E269"/>
  <c r="F269"/>
  <c r="G269"/>
  <c r="H269"/>
  <c r="I269"/>
  <c r="J269"/>
  <c r="K269"/>
  <c r="L269"/>
  <c r="M269"/>
  <c r="N269"/>
  <c r="O269"/>
  <c r="P269"/>
  <c r="Q269"/>
  <c r="R269"/>
  <c r="S269"/>
  <c r="T269"/>
  <c r="U269"/>
  <c r="V269"/>
  <c r="W269"/>
  <c r="X269"/>
  <c r="Y269"/>
  <c r="Z269"/>
  <c r="AA269"/>
  <c r="AB269"/>
  <c r="AC269"/>
  <c r="AD269"/>
  <c r="AE269"/>
  <c r="B270"/>
  <c r="C270"/>
  <c r="D270"/>
  <c r="E270"/>
  <c r="F270"/>
  <c r="G270"/>
  <c r="H270"/>
  <c r="I270"/>
  <c r="J270"/>
  <c r="K270"/>
  <c r="L270"/>
  <c r="M270"/>
  <c r="N270"/>
  <c r="O270"/>
  <c r="P270"/>
  <c r="Q270"/>
  <c r="R270"/>
  <c r="S270"/>
  <c r="T270"/>
  <c r="U270"/>
  <c r="V270"/>
  <c r="W270"/>
  <c r="X270"/>
  <c r="Y270"/>
  <c r="Z270"/>
  <c r="AA270"/>
  <c r="AB270"/>
  <c r="AC270"/>
  <c r="AD270"/>
  <c r="AE270"/>
  <c r="B271"/>
  <c r="C271"/>
  <c r="D271"/>
  <c r="E271"/>
  <c r="F271"/>
  <c r="G271"/>
  <c r="H271"/>
  <c r="I271"/>
  <c r="J271"/>
  <c r="K271"/>
  <c r="L271"/>
  <c r="M271"/>
  <c r="N271"/>
  <c r="O271"/>
  <c r="P271"/>
  <c r="Q271"/>
  <c r="R271"/>
  <c r="S271"/>
  <c r="T271"/>
  <c r="U271"/>
  <c r="V271"/>
  <c r="W271"/>
  <c r="X271"/>
  <c r="Y271"/>
  <c r="Z271"/>
  <c r="AA271"/>
  <c r="AB271"/>
  <c r="AC271"/>
  <c r="AD271"/>
  <c r="AE271"/>
  <c r="B272"/>
  <c r="C272"/>
  <c r="D272"/>
  <c r="E272"/>
  <c r="F272"/>
  <c r="G272"/>
  <c r="H272"/>
  <c r="I272"/>
  <c r="J272"/>
  <c r="K272"/>
  <c r="L272"/>
  <c r="M272"/>
  <c r="N272"/>
  <c r="O272"/>
  <c r="P272"/>
  <c r="Q272"/>
  <c r="R272"/>
  <c r="S272"/>
  <c r="T272"/>
  <c r="U272"/>
  <c r="V272"/>
  <c r="W272"/>
  <c r="X272"/>
  <c r="Y272"/>
  <c r="Z272"/>
  <c r="AA272"/>
  <c r="AB272"/>
  <c r="AC272"/>
  <c r="AD272"/>
  <c r="AE272"/>
  <c r="B273"/>
  <c r="C273"/>
  <c r="D273"/>
  <c r="E273"/>
  <c r="F273"/>
  <c r="G273"/>
  <c r="H273"/>
  <c r="I273"/>
  <c r="J273"/>
  <c r="K273"/>
  <c r="L273"/>
  <c r="M273"/>
  <c r="N273"/>
  <c r="O273"/>
  <c r="P273"/>
  <c r="Q273"/>
  <c r="R273"/>
  <c r="S273"/>
  <c r="T273"/>
  <c r="U273"/>
  <c r="V273"/>
  <c r="W273"/>
  <c r="X273"/>
  <c r="Y273"/>
  <c r="Z273"/>
  <c r="AA273"/>
  <c r="AB273"/>
  <c r="AC273"/>
  <c r="AD273"/>
  <c r="AE273"/>
  <c r="B274"/>
  <c r="C274"/>
  <c r="D274"/>
  <c r="E274"/>
  <c r="F274"/>
  <c r="G274"/>
  <c r="H274"/>
  <c r="I274"/>
  <c r="J274"/>
  <c r="K274"/>
  <c r="L274"/>
  <c r="M274"/>
  <c r="N274"/>
  <c r="O274"/>
  <c r="P274"/>
  <c r="Q274"/>
  <c r="R274"/>
  <c r="S274"/>
  <c r="T274"/>
  <c r="U274"/>
  <c r="V274"/>
  <c r="W274"/>
  <c r="X274"/>
  <c r="Y274"/>
  <c r="Z274"/>
  <c r="AA274"/>
  <c r="AB274"/>
  <c r="AC274"/>
  <c r="AD274"/>
  <c r="AE274"/>
  <c r="B275"/>
  <c r="C275"/>
  <c r="D275"/>
  <c r="E275"/>
  <c r="F275"/>
  <c r="G275"/>
  <c r="H275"/>
  <c r="I275"/>
  <c r="J275"/>
  <c r="K275"/>
  <c r="L275"/>
  <c r="M275"/>
  <c r="N275"/>
  <c r="O275"/>
  <c r="P275"/>
  <c r="Q275"/>
  <c r="R275"/>
  <c r="S275"/>
  <c r="T275"/>
  <c r="U275"/>
  <c r="V275"/>
  <c r="W275"/>
  <c r="X275"/>
  <c r="Y275"/>
  <c r="Z275"/>
  <c r="AA275"/>
  <c r="AB275"/>
  <c r="AC275"/>
  <c r="AD275"/>
  <c r="AE275"/>
  <c r="B276"/>
  <c r="C276"/>
  <c r="D276"/>
  <c r="E276"/>
  <c r="F276"/>
  <c r="G276"/>
  <c r="H276"/>
  <c r="I276"/>
  <c r="J276"/>
  <c r="K276"/>
  <c r="L276"/>
  <c r="M276"/>
  <c r="N276"/>
  <c r="O276"/>
  <c r="P276"/>
  <c r="Q276"/>
  <c r="R276"/>
  <c r="S276"/>
  <c r="T276"/>
  <c r="U276"/>
  <c r="V276"/>
  <c r="W276"/>
  <c r="X276"/>
  <c r="Y276"/>
  <c r="Z276"/>
  <c r="AA276"/>
  <c r="AB276"/>
  <c r="AC276"/>
  <c r="AD276"/>
  <c r="AE276"/>
  <c r="B277"/>
  <c r="C277"/>
  <c r="D277"/>
  <c r="E277"/>
  <c r="F277"/>
  <c r="G277"/>
  <c r="H277"/>
  <c r="I277"/>
  <c r="J277"/>
  <c r="K277"/>
  <c r="L277"/>
  <c r="M277"/>
  <c r="N277"/>
  <c r="O277"/>
  <c r="P277"/>
  <c r="Q277"/>
  <c r="R277"/>
  <c r="S277"/>
  <c r="T277"/>
  <c r="U277"/>
  <c r="V277"/>
  <c r="W277"/>
  <c r="X277"/>
  <c r="Y277"/>
  <c r="Z277"/>
  <c r="AA277"/>
  <c r="AB277"/>
  <c r="AC277"/>
  <c r="AD277"/>
  <c r="AE277"/>
  <c r="B278"/>
  <c r="C278"/>
  <c r="D278"/>
  <c r="E278"/>
  <c r="F278"/>
  <c r="G278"/>
  <c r="H278"/>
  <c r="I278"/>
  <c r="J278"/>
  <c r="K278"/>
  <c r="L278"/>
  <c r="M278"/>
  <c r="N278"/>
  <c r="O278"/>
  <c r="P278"/>
  <c r="Q278"/>
  <c r="R278"/>
  <c r="S278"/>
  <c r="T278"/>
  <c r="U278"/>
  <c r="V278"/>
  <c r="W278"/>
  <c r="X278"/>
  <c r="Y278"/>
  <c r="Z278"/>
  <c r="AA278"/>
  <c r="AB278"/>
  <c r="AC278"/>
  <c r="AD278"/>
  <c r="AE278"/>
  <c r="B279"/>
  <c r="C279"/>
  <c r="D279"/>
  <c r="E279"/>
  <c r="F279"/>
  <c r="G279"/>
  <c r="H279"/>
  <c r="I279"/>
  <c r="J279"/>
  <c r="K279"/>
  <c r="L279"/>
  <c r="M279"/>
  <c r="N279"/>
  <c r="O279"/>
  <c r="P279"/>
  <c r="Q279"/>
  <c r="R279"/>
  <c r="S279"/>
  <c r="T279"/>
  <c r="U279"/>
  <c r="V279"/>
  <c r="W279"/>
  <c r="X279"/>
  <c r="Y279"/>
  <c r="Z279"/>
  <c r="AA279"/>
  <c r="AB279"/>
  <c r="AC279"/>
  <c r="AD279"/>
  <c r="AE279"/>
  <c r="B280"/>
  <c r="C280"/>
  <c r="D280"/>
  <c r="E280"/>
  <c r="F280"/>
  <c r="G280"/>
  <c r="H280"/>
  <c r="I280"/>
  <c r="J280"/>
  <c r="K280"/>
  <c r="L280"/>
  <c r="M280"/>
  <c r="N280"/>
  <c r="O280"/>
  <c r="P280"/>
  <c r="Q280"/>
  <c r="R280"/>
  <c r="S280"/>
  <c r="T280"/>
  <c r="U280"/>
  <c r="V280"/>
  <c r="W280"/>
  <c r="X280"/>
  <c r="Y280"/>
  <c r="Z280"/>
  <c r="AA280"/>
  <c r="AB280"/>
  <c r="AC280"/>
  <c r="AD280"/>
  <c r="AE280"/>
  <c r="B281"/>
  <c r="C281"/>
  <c r="D281"/>
  <c r="E281"/>
  <c r="F281"/>
  <c r="G281"/>
  <c r="H281"/>
  <c r="I281"/>
  <c r="J281"/>
  <c r="K281"/>
  <c r="L281"/>
  <c r="M281"/>
  <c r="N281"/>
  <c r="O281"/>
  <c r="P281"/>
  <c r="Q281"/>
  <c r="R281"/>
  <c r="S281"/>
  <c r="T281"/>
  <c r="U281"/>
  <c r="V281"/>
  <c r="W281"/>
  <c r="X281"/>
  <c r="Y281"/>
  <c r="Z281"/>
  <c r="AA281"/>
  <c r="AB281"/>
  <c r="AC281"/>
  <c r="AD281"/>
  <c r="AE281"/>
  <c r="B282"/>
  <c r="C282"/>
  <c r="D282"/>
  <c r="E282"/>
  <c r="F282"/>
  <c r="G282"/>
  <c r="H282"/>
  <c r="I282"/>
  <c r="J282"/>
  <c r="K282"/>
  <c r="L282"/>
  <c r="M282"/>
  <c r="N282"/>
  <c r="O282"/>
  <c r="P282"/>
  <c r="Q282"/>
  <c r="R282"/>
  <c r="S282"/>
  <c r="T282"/>
  <c r="U282"/>
  <c r="V282"/>
  <c r="W282"/>
  <c r="X282"/>
  <c r="Y282"/>
  <c r="Z282"/>
  <c r="AA282"/>
  <c r="AB282"/>
  <c r="AC282"/>
  <c r="AD282"/>
  <c r="AE282"/>
  <c r="B283"/>
  <c r="C283"/>
  <c r="D283"/>
  <c r="E283"/>
  <c r="F283"/>
  <c r="G283"/>
  <c r="H283"/>
  <c r="I283"/>
  <c r="J283"/>
  <c r="K283"/>
  <c r="L283"/>
  <c r="M283"/>
  <c r="N283"/>
  <c r="O283"/>
  <c r="P283"/>
  <c r="Q283"/>
  <c r="R283"/>
  <c r="S283"/>
  <c r="T283"/>
  <c r="U283"/>
  <c r="V283"/>
  <c r="W283"/>
  <c r="X283"/>
  <c r="Y283"/>
  <c r="Z283"/>
  <c r="AA283"/>
  <c r="AB283"/>
  <c r="AC283"/>
  <c r="AD283"/>
  <c r="AE283"/>
  <c r="B284"/>
  <c r="C284"/>
  <c r="D284"/>
  <c r="E284"/>
  <c r="F284"/>
  <c r="G284"/>
  <c r="H284"/>
  <c r="I284"/>
  <c r="J284"/>
  <c r="K284"/>
  <c r="L284"/>
  <c r="M284"/>
  <c r="N284"/>
  <c r="O284"/>
  <c r="P284"/>
  <c r="Q284"/>
  <c r="R284"/>
  <c r="S284"/>
  <c r="T284"/>
  <c r="U284"/>
  <c r="V284"/>
  <c r="W284"/>
  <c r="X284"/>
  <c r="Y284"/>
  <c r="Z284"/>
  <c r="AA284"/>
  <c r="AB284"/>
  <c r="AC284"/>
  <c r="AD284"/>
  <c r="AE284"/>
  <c r="B285"/>
  <c r="C285"/>
  <c r="D285"/>
  <c r="E285"/>
  <c r="F285"/>
  <c r="G285"/>
  <c r="H285"/>
  <c r="I285"/>
  <c r="J285"/>
  <c r="K285"/>
  <c r="L285"/>
  <c r="M285"/>
  <c r="N285"/>
  <c r="O285"/>
  <c r="P285"/>
  <c r="Q285"/>
  <c r="R285"/>
  <c r="S285"/>
  <c r="T285"/>
  <c r="U285"/>
  <c r="V285"/>
  <c r="W285"/>
  <c r="X285"/>
  <c r="Y285"/>
  <c r="Z285"/>
  <c r="AA285"/>
  <c r="AB285"/>
  <c r="AC285"/>
  <c r="AD285"/>
  <c r="AE285"/>
  <c r="B286"/>
  <c r="C286"/>
  <c r="D286"/>
  <c r="E286"/>
  <c r="F286"/>
  <c r="G286"/>
  <c r="H286"/>
  <c r="I286"/>
  <c r="J286"/>
  <c r="K286"/>
  <c r="L286"/>
  <c r="M286"/>
  <c r="N286"/>
  <c r="O286"/>
  <c r="P286"/>
  <c r="Q286"/>
  <c r="R286"/>
  <c r="S286"/>
  <c r="T286"/>
  <c r="U286"/>
  <c r="V286"/>
  <c r="W286"/>
  <c r="X286"/>
  <c r="Y286"/>
  <c r="Z286"/>
  <c r="AA286"/>
  <c r="AB286"/>
  <c r="AC286"/>
  <c r="AD286"/>
  <c r="AE286"/>
  <c r="B287"/>
  <c r="C287"/>
  <c r="D287"/>
  <c r="E287"/>
  <c r="F287"/>
  <c r="G287"/>
  <c r="H287"/>
  <c r="I287"/>
  <c r="J287"/>
  <c r="K287"/>
  <c r="L287"/>
  <c r="M287"/>
  <c r="N287"/>
  <c r="O287"/>
  <c r="P287"/>
  <c r="Q287"/>
  <c r="R287"/>
  <c r="S287"/>
  <c r="T287"/>
  <c r="U287"/>
  <c r="V287"/>
  <c r="W287"/>
  <c r="X287"/>
  <c r="Y287"/>
  <c r="Z287"/>
  <c r="AA287"/>
  <c r="AB287"/>
  <c r="AC287"/>
  <c r="AD287"/>
  <c r="AE287"/>
  <c r="B288"/>
  <c r="C288"/>
  <c r="D288"/>
  <c r="E288"/>
  <c r="F288"/>
  <c r="G288"/>
  <c r="H288"/>
  <c r="I288"/>
  <c r="J288"/>
  <c r="K288"/>
  <c r="L288"/>
  <c r="M288"/>
  <c r="N288"/>
  <c r="O288"/>
  <c r="P288"/>
  <c r="Q288"/>
  <c r="R288"/>
  <c r="S288"/>
  <c r="T288"/>
  <c r="U288"/>
  <c r="V288"/>
  <c r="W288"/>
  <c r="X288"/>
  <c r="Y288"/>
  <c r="Z288"/>
  <c r="AA288"/>
  <c r="AB288"/>
  <c r="AC288"/>
  <c r="AD288"/>
  <c r="AE288"/>
  <c r="B289"/>
  <c r="C289"/>
  <c r="D289"/>
  <c r="E289"/>
  <c r="F289"/>
  <c r="G289"/>
  <c r="H289"/>
  <c r="I289"/>
  <c r="J289"/>
  <c r="K289"/>
  <c r="L289"/>
  <c r="M289"/>
  <c r="N289"/>
  <c r="O289"/>
  <c r="P289"/>
  <c r="Q289"/>
  <c r="R289"/>
  <c r="S289"/>
  <c r="T289"/>
  <c r="U289"/>
  <c r="V289"/>
  <c r="W289"/>
  <c r="X289"/>
  <c r="Y289"/>
  <c r="Z289"/>
  <c r="AA289"/>
  <c r="AB289"/>
  <c r="AC289"/>
  <c r="AD289"/>
  <c r="AE289"/>
  <c r="B290"/>
  <c r="C290"/>
  <c r="D290"/>
  <c r="E290"/>
  <c r="F290"/>
  <c r="G290"/>
  <c r="H290"/>
  <c r="I290"/>
  <c r="J290"/>
  <c r="K290"/>
  <c r="L290"/>
  <c r="M290"/>
  <c r="N290"/>
  <c r="O290"/>
  <c r="P290"/>
  <c r="Q290"/>
  <c r="R290"/>
  <c r="S290"/>
  <c r="T290"/>
  <c r="U290"/>
  <c r="V290"/>
  <c r="W290"/>
  <c r="X290"/>
  <c r="Y290"/>
  <c r="Z290"/>
  <c r="AA290"/>
  <c r="AB290"/>
  <c r="AC290"/>
  <c r="AD290"/>
  <c r="AE290"/>
  <c r="B291"/>
  <c r="C291"/>
  <c r="D291"/>
  <c r="E291"/>
  <c r="F291"/>
  <c r="G291"/>
  <c r="H291"/>
  <c r="I291"/>
  <c r="J291"/>
  <c r="K291"/>
  <c r="L291"/>
  <c r="M291"/>
  <c r="N291"/>
  <c r="O291"/>
  <c r="P291"/>
  <c r="Q291"/>
  <c r="R291"/>
  <c r="S291"/>
  <c r="T291"/>
  <c r="U291"/>
  <c r="V291"/>
  <c r="W291"/>
  <c r="X291"/>
  <c r="Y291"/>
  <c r="Z291"/>
  <c r="AA291"/>
  <c r="AB291"/>
  <c r="AC291"/>
  <c r="AD291"/>
  <c r="AE291"/>
  <c r="B292"/>
  <c r="C292"/>
  <c r="D292"/>
  <c r="E292"/>
  <c r="F292"/>
  <c r="G292"/>
  <c r="H292"/>
  <c r="I292"/>
  <c r="J292"/>
  <c r="K292"/>
  <c r="L292"/>
  <c r="M292"/>
  <c r="N292"/>
  <c r="O292"/>
  <c r="P292"/>
  <c r="Q292"/>
  <c r="R292"/>
  <c r="S292"/>
  <c r="T292"/>
  <c r="U292"/>
  <c r="V292"/>
  <c r="W292"/>
  <c r="X292"/>
  <c r="Y292"/>
  <c r="Z292"/>
  <c r="AA292"/>
  <c r="AB292"/>
  <c r="AC292"/>
  <c r="AD292"/>
  <c r="AE292"/>
  <c r="B293"/>
  <c r="C293"/>
  <c r="D293"/>
  <c r="E293"/>
  <c r="F293"/>
  <c r="G293"/>
  <c r="H293"/>
  <c r="I293"/>
  <c r="J293"/>
  <c r="K293"/>
  <c r="L293"/>
  <c r="M293"/>
  <c r="N293"/>
  <c r="O293"/>
  <c r="P293"/>
  <c r="Q293"/>
  <c r="R293"/>
  <c r="S293"/>
  <c r="T293"/>
  <c r="U293"/>
  <c r="V293"/>
  <c r="W293"/>
  <c r="X293"/>
  <c r="Y293"/>
  <c r="Z293"/>
  <c r="AA293"/>
  <c r="AB293"/>
  <c r="AC293"/>
  <c r="AD293"/>
  <c r="AE293"/>
  <c r="B294"/>
  <c r="C294"/>
  <c r="D294"/>
  <c r="E294"/>
  <c r="F294"/>
  <c r="G294"/>
  <c r="H294"/>
  <c r="I294"/>
  <c r="J294"/>
  <c r="K294"/>
  <c r="L294"/>
  <c r="M294"/>
  <c r="N294"/>
  <c r="O294"/>
  <c r="P294"/>
  <c r="Q294"/>
  <c r="R294"/>
  <c r="S294"/>
  <c r="T294"/>
  <c r="U294"/>
  <c r="V294"/>
  <c r="W294"/>
  <c r="X294"/>
  <c r="Y294"/>
  <c r="Z294"/>
  <c r="AA294"/>
  <c r="AB294"/>
  <c r="AC294"/>
  <c r="AD294"/>
  <c r="AE294"/>
  <c r="B295"/>
  <c r="C295"/>
  <c r="D295"/>
  <c r="E295"/>
  <c r="F295"/>
  <c r="G295"/>
  <c r="H295"/>
  <c r="I295"/>
  <c r="J295"/>
  <c r="K295"/>
  <c r="L295"/>
  <c r="M295"/>
  <c r="N295"/>
  <c r="O295"/>
  <c r="P295"/>
  <c r="Q295"/>
  <c r="R295"/>
  <c r="S295"/>
  <c r="T295"/>
  <c r="U295"/>
  <c r="V295"/>
  <c r="W295"/>
  <c r="X295"/>
  <c r="Y295"/>
  <c r="Z295"/>
  <c r="AA295"/>
  <c r="AB295"/>
  <c r="AC295"/>
  <c r="AD295"/>
  <c r="AE295"/>
  <c r="B296"/>
  <c r="C296"/>
  <c r="D296"/>
  <c r="E296"/>
  <c r="F296"/>
  <c r="G296"/>
  <c r="H296"/>
  <c r="I296"/>
  <c r="J296"/>
  <c r="K296"/>
  <c r="L296"/>
  <c r="M296"/>
  <c r="N296"/>
  <c r="O296"/>
  <c r="P296"/>
  <c r="Q296"/>
  <c r="R296"/>
  <c r="S296"/>
  <c r="T296"/>
  <c r="U296"/>
  <c r="V296"/>
  <c r="W296"/>
  <c r="X296"/>
  <c r="Y296"/>
  <c r="Z296"/>
  <c r="AA296"/>
  <c r="AB296"/>
  <c r="AC296"/>
  <c r="AD296"/>
  <c r="AE296"/>
  <c r="B297"/>
  <c r="C297"/>
  <c r="D297"/>
  <c r="E297"/>
  <c r="F297"/>
  <c r="G297"/>
  <c r="H297"/>
  <c r="I297"/>
  <c r="J297"/>
  <c r="K297"/>
  <c r="L297"/>
  <c r="M297"/>
  <c r="N297"/>
  <c r="O297"/>
  <c r="P297"/>
  <c r="Q297"/>
  <c r="R297"/>
  <c r="S297"/>
  <c r="T297"/>
  <c r="U297"/>
  <c r="V297"/>
  <c r="W297"/>
  <c r="X297"/>
  <c r="Y297"/>
  <c r="Z297"/>
  <c r="AA297"/>
  <c r="AB297"/>
  <c r="AC297"/>
  <c r="AD297"/>
  <c r="AE297"/>
  <c r="B298"/>
  <c r="C298"/>
  <c r="D298"/>
  <c r="E298"/>
  <c r="F298"/>
  <c r="G298"/>
  <c r="H298"/>
  <c r="I298"/>
  <c r="J298"/>
  <c r="K298"/>
  <c r="L298"/>
  <c r="M298"/>
  <c r="N298"/>
  <c r="O298"/>
  <c r="P298"/>
  <c r="Q298"/>
  <c r="R298"/>
  <c r="S298"/>
  <c r="T298"/>
  <c r="U298"/>
  <c r="V298"/>
  <c r="W298"/>
  <c r="X298"/>
  <c r="Y298"/>
  <c r="Z298"/>
  <c r="AA298"/>
  <c r="AB298"/>
  <c r="AC298"/>
  <c r="AD298"/>
  <c r="AE298"/>
  <c r="B299"/>
  <c r="C299"/>
  <c r="D299"/>
  <c r="E299"/>
  <c r="F299"/>
  <c r="G299"/>
  <c r="H299"/>
  <c r="I299"/>
  <c r="J299"/>
  <c r="K299"/>
  <c r="L299"/>
  <c r="M299"/>
  <c r="N299"/>
  <c r="O299"/>
  <c r="P299"/>
  <c r="Q299"/>
  <c r="R299"/>
  <c r="S299"/>
  <c r="T299"/>
  <c r="U299"/>
  <c r="V299"/>
  <c r="W299"/>
  <c r="X299"/>
  <c r="Y299"/>
  <c r="Z299"/>
  <c r="AA299"/>
  <c r="AB299"/>
  <c r="AC299"/>
  <c r="AD299"/>
  <c r="AE299"/>
  <c r="B300"/>
  <c r="C300"/>
  <c r="D300"/>
  <c r="E300"/>
  <c r="F300"/>
  <c r="G300"/>
  <c r="H300"/>
  <c r="I300"/>
  <c r="J300"/>
  <c r="K300"/>
  <c r="L300"/>
  <c r="M300"/>
  <c r="N300"/>
  <c r="O300"/>
  <c r="P300"/>
  <c r="Q300"/>
  <c r="R300"/>
  <c r="S300"/>
  <c r="T300"/>
  <c r="U300"/>
  <c r="V300"/>
  <c r="W300"/>
  <c r="X300"/>
  <c r="Y300"/>
  <c r="Z300"/>
  <c r="AA300"/>
  <c r="AB300"/>
  <c r="AC300"/>
  <c r="AD300"/>
  <c r="AE300"/>
  <c r="B301"/>
  <c r="C301"/>
  <c r="D301"/>
  <c r="E301"/>
  <c r="F301"/>
  <c r="G301"/>
  <c r="H301"/>
  <c r="I301"/>
  <c r="J301"/>
  <c r="K301"/>
  <c r="L301"/>
  <c r="M301"/>
  <c r="N301"/>
  <c r="O301"/>
  <c r="P301"/>
  <c r="Q301"/>
  <c r="R301"/>
  <c r="S301"/>
  <c r="T301"/>
  <c r="U301"/>
  <c r="V301"/>
  <c r="W301"/>
  <c r="X301"/>
  <c r="Y301"/>
  <c r="Z301"/>
  <c r="AA301"/>
  <c r="AB301"/>
  <c r="AC301"/>
  <c r="AD301"/>
  <c r="AE301"/>
  <c r="B302"/>
  <c r="C302"/>
  <c r="D302"/>
  <c r="E302"/>
  <c r="F302"/>
  <c r="G302"/>
  <c r="H302"/>
  <c r="I302"/>
  <c r="J302"/>
  <c r="K302"/>
  <c r="L302"/>
  <c r="M302"/>
  <c r="N302"/>
  <c r="O302"/>
  <c r="P302"/>
  <c r="Q302"/>
  <c r="R302"/>
  <c r="S302"/>
  <c r="T302"/>
  <c r="U302"/>
  <c r="V302"/>
  <c r="W302"/>
  <c r="X302"/>
  <c r="Y302"/>
  <c r="Z302"/>
  <c r="AA302"/>
  <c r="AB302"/>
  <c r="AC302"/>
  <c r="AD302"/>
  <c r="AE302"/>
  <c r="B303"/>
  <c r="C303"/>
  <c r="D303"/>
  <c r="E303"/>
  <c r="F303"/>
  <c r="G303"/>
  <c r="H303"/>
  <c r="I303"/>
  <c r="J303"/>
  <c r="K303"/>
  <c r="L303"/>
  <c r="M303"/>
  <c r="N303"/>
  <c r="O303"/>
  <c r="P303"/>
  <c r="Q303"/>
  <c r="R303"/>
  <c r="S303"/>
  <c r="T303"/>
  <c r="U303"/>
  <c r="V303"/>
  <c r="W303"/>
  <c r="X303"/>
  <c r="Y303"/>
  <c r="Z303"/>
  <c r="AA303"/>
  <c r="AB303"/>
  <c r="AC303"/>
  <c r="AD303"/>
  <c r="AE303"/>
  <c r="B304"/>
  <c r="C304"/>
  <c r="D304"/>
  <c r="E304"/>
  <c r="F304"/>
  <c r="G304"/>
  <c r="H304"/>
  <c r="I304"/>
  <c r="J304"/>
  <c r="K304"/>
  <c r="L304"/>
  <c r="M304"/>
  <c r="N304"/>
  <c r="O304"/>
  <c r="P304"/>
  <c r="Q304"/>
  <c r="R304"/>
  <c r="S304"/>
  <c r="T304"/>
  <c r="U304"/>
  <c r="V304"/>
  <c r="W304"/>
  <c r="X304"/>
  <c r="Y304"/>
  <c r="Z304"/>
  <c r="AA304"/>
  <c r="AB304"/>
  <c r="AC304"/>
  <c r="AD304"/>
  <c r="AE304"/>
  <c r="B305"/>
  <c r="C305"/>
  <c r="D305"/>
  <c r="E305"/>
  <c r="F305"/>
  <c r="G305"/>
  <c r="H305"/>
  <c r="I305"/>
  <c r="J305"/>
  <c r="K305"/>
  <c r="L305"/>
  <c r="M305"/>
  <c r="N305"/>
  <c r="O305"/>
  <c r="P305"/>
  <c r="Q305"/>
  <c r="R305"/>
  <c r="S305"/>
  <c r="T305"/>
  <c r="U305"/>
  <c r="V305"/>
  <c r="W305"/>
  <c r="X305"/>
  <c r="Y305"/>
  <c r="Z305"/>
  <c r="AA305"/>
  <c r="AB305"/>
  <c r="AC305"/>
  <c r="AD305"/>
  <c r="AE305"/>
  <c r="B306"/>
  <c r="C306"/>
  <c r="D306"/>
  <c r="E306"/>
  <c r="F306"/>
  <c r="G306"/>
  <c r="H306"/>
  <c r="I306"/>
  <c r="J306"/>
  <c r="K306"/>
  <c r="L306"/>
  <c r="M306"/>
  <c r="N306"/>
  <c r="O306"/>
  <c r="P306"/>
  <c r="Q306"/>
  <c r="R306"/>
  <c r="S306"/>
  <c r="T306"/>
  <c r="U306"/>
  <c r="V306"/>
  <c r="W306"/>
  <c r="X306"/>
  <c r="Y306"/>
  <c r="Z306"/>
  <c r="AA306"/>
  <c r="AB306"/>
  <c r="AC306"/>
  <c r="AD306"/>
  <c r="AE306"/>
  <c r="B307"/>
  <c r="C307"/>
  <c r="D307"/>
  <c r="E307"/>
  <c r="F307"/>
  <c r="G307"/>
  <c r="H307"/>
  <c r="I307"/>
  <c r="J307"/>
  <c r="K307"/>
  <c r="L307"/>
  <c r="M307"/>
  <c r="N307"/>
  <c r="O307"/>
  <c r="P307"/>
  <c r="Q307"/>
  <c r="R307"/>
  <c r="S307"/>
  <c r="T307"/>
  <c r="U307"/>
  <c r="V307"/>
  <c r="W307"/>
  <c r="X307"/>
  <c r="Y307"/>
  <c r="Z307"/>
  <c r="AA307"/>
  <c r="AB307"/>
  <c r="AC307"/>
  <c r="AD307"/>
  <c r="AE307"/>
  <c r="B308"/>
  <c r="C308"/>
  <c r="D308"/>
  <c r="E308"/>
  <c r="F308"/>
  <c r="G308"/>
  <c r="H308"/>
  <c r="I308"/>
  <c r="J308"/>
  <c r="K308"/>
  <c r="L308"/>
  <c r="M308"/>
  <c r="N308"/>
  <c r="O308"/>
  <c r="P308"/>
  <c r="Q308"/>
  <c r="R308"/>
  <c r="S308"/>
  <c r="T308"/>
  <c r="U308"/>
  <c r="V308"/>
  <c r="W308"/>
  <c r="X308"/>
  <c r="Y308"/>
  <c r="Z308"/>
  <c r="AA308"/>
  <c r="AB308"/>
  <c r="AC308"/>
  <c r="AD308"/>
  <c r="AE308"/>
  <c r="B309"/>
  <c r="C309"/>
  <c r="D309"/>
  <c r="E309"/>
  <c r="F309"/>
  <c r="G309"/>
  <c r="H309"/>
  <c r="I309"/>
  <c r="J309"/>
  <c r="K309"/>
  <c r="L309"/>
  <c r="M309"/>
  <c r="N309"/>
  <c r="O309"/>
  <c r="P309"/>
  <c r="Q309"/>
  <c r="R309"/>
  <c r="S309"/>
  <c r="T309"/>
  <c r="U309"/>
  <c r="V309"/>
  <c r="W309"/>
  <c r="X309"/>
  <c r="Y309"/>
  <c r="Z309"/>
  <c r="AA309"/>
  <c r="AB309"/>
  <c r="AC309"/>
  <c r="AD309"/>
  <c r="AE309"/>
  <c r="B310"/>
  <c r="C310"/>
  <c r="D310"/>
  <c r="E310"/>
  <c r="F310"/>
  <c r="G310"/>
  <c r="H310"/>
  <c r="I310"/>
  <c r="J310"/>
  <c r="K310"/>
  <c r="L310"/>
  <c r="M310"/>
  <c r="N310"/>
  <c r="O310"/>
  <c r="P310"/>
  <c r="Q310"/>
  <c r="R310"/>
  <c r="S310"/>
  <c r="T310"/>
  <c r="U310"/>
  <c r="V310"/>
  <c r="W310"/>
  <c r="X310"/>
  <c r="Y310"/>
  <c r="Z310"/>
  <c r="AA310"/>
  <c r="AB310"/>
  <c r="AC310"/>
  <c r="AD310"/>
  <c r="AE310"/>
  <c r="B311"/>
  <c r="C311"/>
  <c r="D311"/>
  <c r="E311"/>
  <c r="F311"/>
  <c r="G311"/>
  <c r="H311"/>
  <c r="I311"/>
  <c r="J311"/>
  <c r="K311"/>
  <c r="L311"/>
  <c r="M311"/>
  <c r="N311"/>
  <c r="O311"/>
  <c r="P311"/>
  <c r="Q311"/>
  <c r="R311"/>
  <c r="S311"/>
  <c r="T311"/>
  <c r="U311"/>
  <c r="V311"/>
  <c r="W311"/>
  <c r="X311"/>
  <c r="Y311"/>
  <c r="Z311"/>
  <c r="AA311"/>
  <c r="AB311"/>
  <c r="AC311"/>
  <c r="AD311"/>
  <c r="AE311"/>
  <c r="B312"/>
  <c r="C312"/>
  <c r="D312"/>
  <c r="E312"/>
  <c r="F312"/>
  <c r="G312"/>
  <c r="H312"/>
  <c r="I312"/>
  <c r="J312"/>
  <c r="K312"/>
  <c r="L312"/>
  <c r="M312"/>
  <c r="N312"/>
  <c r="O312"/>
  <c r="P312"/>
  <c r="Q312"/>
  <c r="R312"/>
  <c r="S312"/>
  <c r="T312"/>
  <c r="U312"/>
  <c r="V312"/>
  <c r="W312"/>
  <c r="X312"/>
  <c r="Y312"/>
  <c r="Z312"/>
  <c r="AA312"/>
  <c r="AB312"/>
  <c r="AC312"/>
  <c r="AD312"/>
  <c r="AE312"/>
  <c r="B313"/>
  <c r="C313"/>
  <c r="D313"/>
  <c r="E313"/>
  <c r="F313"/>
  <c r="G313"/>
  <c r="H313"/>
  <c r="I313"/>
  <c r="J313"/>
  <c r="K313"/>
  <c r="L313"/>
  <c r="M313"/>
  <c r="N313"/>
  <c r="O313"/>
  <c r="P313"/>
  <c r="Q313"/>
  <c r="R313"/>
  <c r="S313"/>
  <c r="T313"/>
  <c r="U313"/>
  <c r="V313"/>
  <c r="W313"/>
  <c r="X313"/>
  <c r="Y313"/>
  <c r="Z313"/>
  <c r="AA313"/>
  <c r="AB313"/>
  <c r="AC313"/>
  <c r="AD313"/>
  <c r="AE313"/>
  <c r="B314"/>
  <c r="C314"/>
  <c r="D314"/>
  <c r="E314"/>
  <c r="F314"/>
  <c r="G314"/>
  <c r="H314"/>
  <c r="I314"/>
  <c r="J314"/>
  <c r="K314"/>
  <c r="L314"/>
  <c r="M314"/>
  <c r="N314"/>
  <c r="O314"/>
  <c r="P314"/>
  <c r="Q314"/>
  <c r="R314"/>
  <c r="S314"/>
  <c r="T314"/>
  <c r="U314"/>
  <c r="V314"/>
  <c r="W314"/>
  <c r="X314"/>
  <c r="Y314"/>
  <c r="Z314"/>
  <c r="AA314"/>
  <c r="AB314"/>
  <c r="AC314"/>
  <c r="AD314"/>
  <c r="AE314"/>
  <c r="B315"/>
  <c r="C315"/>
  <c r="D315"/>
  <c r="E315"/>
  <c r="F315"/>
  <c r="G315"/>
  <c r="H315"/>
  <c r="I315"/>
  <c r="J315"/>
  <c r="K315"/>
  <c r="L315"/>
  <c r="M315"/>
  <c r="N315"/>
  <c r="O315"/>
  <c r="P315"/>
  <c r="Q315"/>
  <c r="R315"/>
  <c r="S315"/>
  <c r="T315"/>
  <c r="U315"/>
  <c r="V315"/>
  <c r="W315"/>
  <c r="X315"/>
  <c r="Y315"/>
  <c r="Z315"/>
  <c r="AA315"/>
  <c r="AB315"/>
  <c r="AC315"/>
  <c r="AD315"/>
  <c r="AE315"/>
  <c r="B316"/>
  <c r="C316"/>
  <c r="D316"/>
  <c r="E316"/>
  <c r="F316"/>
  <c r="G316"/>
  <c r="H316"/>
  <c r="I316"/>
  <c r="J316"/>
  <c r="K316"/>
  <c r="L316"/>
  <c r="M316"/>
  <c r="N316"/>
  <c r="O316"/>
  <c r="P316"/>
  <c r="Q316"/>
  <c r="R316"/>
  <c r="S316"/>
  <c r="T316"/>
  <c r="U316"/>
  <c r="V316"/>
  <c r="W316"/>
  <c r="X316"/>
  <c r="Y316"/>
  <c r="Z316"/>
  <c r="AA316"/>
  <c r="AB316"/>
  <c r="AC316"/>
  <c r="AD316"/>
  <c r="AE316"/>
  <c r="B317"/>
  <c r="C317"/>
  <c r="D317"/>
  <c r="E317"/>
  <c r="F317"/>
  <c r="G317"/>
  <c r="H317"/>
  <c r="I317"/>
  <c r="J317"/>
  <c r="K317"/>
  <c r="L317"/>
  <c r="M317"/>
  <c r="N317"/>
  <c r="O317"/>
  <c r="P317"/>
  <c r="Q317"/>
  <c r="R317"/>
  <c r="S317"/>
  <c r="T317"/>
  <c r="U317"/>
  <c r="V317"/>
  <c r="W317"/>
  <c r="X317"/>
  <c r="Y317"/>
  <c r="Z317"/>
  <c r="AA317"/>
  <c r="AB317"/>
  <c r="AC317"/>
  <c r="AD317"/>
  <c r="AE317"/>
  <c r="B318"/>
  <c r="C318"/>
  <c r="D318"/>
  <c r="E318"/>
  <c r="F318"/>
  <c r="G318"/>
  <c r="H318"/>
  <c r="I318"/>
  <c r="J318"/>
  <c r="K318"/>
  <c r="L318"/>
  <c r="M318"/>
  <c r="N318"/>
  <c r="O318"/>
  <c r="P318"/>
  <c r="Q318"/>
  <c r="R318"/>
  <c r="S318"/>
  <c r="T318"/>
  <c r="U318"/>
  <c r="V318"/>
  <c r="W318"/>
  <c r="X318"/>
  <c r="Y318"/>
  <c r="Z318"/>
  <c r="AA318"/>
  <c r="AB318"/>
  <c r="AC318"/>
  <c r="AD318"/>
  <c r="AE318"/>
  <c r="B319"/>
  <c r="C319"/>
  <c r="D319"/>
  <c r="E319"/>
  <c r="F319"/>
  <c r="G319"/>
  <c r="H319"/>
  <c r="I319"/>
  <c r="J319"/>
  <c r="K319"/>
  <c r="L319"/>
  <c r="M319"/>
  <c r="N319"/>
  <c r="O319"/>
  <c r="P319"/>
  <c r="Q319"/>
  <c r="R319"/>
  <c r="S319"/>
  <c r="T319"/>
  <c r="U319"/>
  <c r="V319"/>
  <c r="W319"/>
  <c r="X319"/>
  <c r="Y319"/>
  <c r="Z319"/>
  <c r="AA319"/>
  <c r="AB319"/>
  <c r="AC319"/>
  <c r="AD319"/>
  <c r="AE319"/>
  <c r="B320"/>
  <c r="C320"/>
  <c r="D320"/>
  <c r="E320"/>
  <c r="F320"/>
  <c r="G320"/>
  <c r="H320"/>
  <c r="I320"/>
  <c r="J320"/>
  <c r="K320"/>
  <c r="L320"/>
  <c r="M320"/>
  <c r="N320"/>
  <c r="O320"/>
  <c r="P320"/>
  <c r="Q320"/>
  <c r="R320"/>
  <c r="S320"/>
  <c r="T320"/>
  <c r="U320"/>
  <c r="V320"/>
  <c r="W320"/>
  <c r="X320"/>
  <c r="Y320"/>
  <c r="Z320"/>
  <c r="AA320"/>
  <c r="AB320"/>
  <c r="AC320"/>
  <c r="AD320"/>
  <c r="AE320"/>
  <c r="B321"/>
  <c r="C321"/>
  <c r="D321"/>
  <c r="E321"/>
  <c r="F321"/>
  <c r="G321"/>
  <c r="H321"/>
  <c r="I321"/>
  <c r="J321"/>
  <c r="K321"/>
  <c r="L321"/>
  <c r="M321"/>
  <c r="N321"/>
  <c r="O321"/>
  <c r="P321"/>
  <c r="Q321"/>
  <c r="R321"/>
  <c r="S321"/>
  <c r="T321"/>
  <c r="U321"/>
  <c r="V321"/>
  <c r="W321"/>
  <c r="X321"/>
  <c r="Y321"/>
  <c r="Z321"/>
  <c r="AA321"/>
  <c r="AB321"/>
  <c r="AC321"/>
  <c r="AD321"/>
  <c r="AE321"/>
  <c r="B322"/>
  <c r="C322"/>
  <c r="D322"/>
  <c r="E322"/>
  <c r="F322"/>
  <c r="G322"/>
  <c r="H322"/>
  <c r="I322"/>
  <c r="J322"/>
  <c r="K322"/>
  <c r="L322"/>
  <c r="M322"/>
  <c r="N322"/>
  <c r="O322"/>
  <c r="P322"/>
  <c r="Q322"/>
  <c r="R322"/>
  <c r="S322"/>
  <c r="T322"/>
  <c r="U322"/>
  <c r="V322"/>
  <c r="W322"/>
  <c r="X322"/>
  <c r="Y322"/>
  <c r="Z322"/>
  <c r="AA322"/>
  <c r="AB322"/>
  <c r="AC322"/>
  <c r="AD322"/>
  <c r="AE322"/>
  <c r="B323"/>
  <c r="C323"/>
  <c r="D323"/>
  <c r="E323"/>
  <c r="F323"/>
  <c r="G323"/>
  <c r="H323"/>
  <c r="I323"/>
  <c r="J323"/>
  <c r="K323"/>
  <c r="L323"/>
  <c r="M323"/>
  <c r="N323"/>
  <c r="O323"/>
  <c r="P323"/>
  <c r="Q323"/>
  <c r="R323"/>
  <c r="S323"/>
  <c r="T323"/>
  <c r="U323"/>
  <c r="V323"/>
  <c r="W323"/>
  <c r="X323"/>
  <c r="Y323"/>
  <c r="Z323"/>
  <c r="AA323"/>
  <c r="AB323"/>
  <c r="AC323"/>
  <c r="AD323"/>
  <c r="AE323"/>
  <c r="B324"/>
  <c r="C324"/>
  <c r="D324"/>
  <c r="E324"/>
  <c r="F324"/>
  <c r="G324"/>
  <c r="H324"/>
  <c r="I324"/>
  <c r="J324"/>
  <c r="K324"/>
  <c r="L324"/>
  <c r="M324"/>
  <c r="N324"/>
  <c r="O324"/>
  <c r="P324"/>
  <c r="Q324"/>
  <c r="R324"/>
  <c r="S324"/>
  <c r="T324"/>
  <c r="U324"/>
  <c r="V324"/>
  <c r="W324"/>
  <c r="X324"/>
  <c r="Y324"/>
  <c r="Z324"/>
  <c r="AA324"/>
  <c r="AB324"/>
  <c r="AC324"/>
  <c r="AD324"/>
  <c r="AE324"/>
  <c r="B325"/>
  <c r="C325"/>
  <c r="D325"/>
  <c r="E325"/>
  <c r="F325"/>
  <c r="G325"/>
  <c r="H325"/>
  <c r="I325"/>
  <c r="J325"/>
  <c r="K325"/>
  <c r="L325"/>
  <c r="M325"/>
  <c r="N325"/>
  <c r="O325"/>
  <c r="P325"/>
  <c r="Q325"/>
  <c r="R325"/>
  <c r="S325"/>
  <c r="T325"/>
  <c r="U325"/>
  <c r="V325"/>
  <c r="W325"/>
  <c r="X325"/>
  <c r="Y325"/>
  <c r="Z325"/>
  <c r="AA325"/>
  <c r="AB325"/>
  <c r="AC325"/>
  <c r="AD325"/>
  <c r="AE325"/>
  <c r="B326"/>
  <c r="C326"/>
  <c r="D326"/>
  <c r="E326"/>
  <c r="F326"/>
  <c r="G326"/>
  <c r="H326"/>
  <c r="I326"/>
  <c r="J326"/>
  <c r="K326"/>
  <c r="L326"/>
  <c r="M326"/>
  <c r="N326"/>
  <c r="O326"/>
  <c r="P326"/>
  <c r="Q326"/>
  <c r="R326"/>
  <c r="S326"/>
  <c r="T326"/>
  <c r="U326"/>
  <c r="V326"/>
  <c r="W326"/>
  <c r="X326"/>
  <c r="Y326"/>
  <c r="Z326"/>
  <c r="AA326"/>
  <c r="AB326"/>
  <c r="AC326"/>
  <c r="AD326"/>
  <c r="AE326"/>
  <c r="B327"/>
  <c r="C327"/>
  <c r="D327"/>
  <c r="E327"/>
  <c r="F327"/>
  <c r="G327"/>
  <c r="H327"/>
  <c r="I327"/>
  <c r="J327"/>
  <c r="K327"/>
  <c r="L327"/>
  <c r="M327"/>
  <c r="N327"/>
  <c r="O327"/>
  <c r="P327"/>
  <c r="Q327"/>
  <c r="R327"/>
  <c r="S327"/>
  <c r="T327"/>
  <c r="U327"/>
  <c r="V327"/>
  <c r="W327"/>
  <c r="X327"/>
  <c r="Y327"/>
  <c r="Z327"/>
  <c r="AA327"/>
  <c r="AB327"/>
  <c r="AC327"/>
  <c r="AD327"/>
  <c r="AE327"/>
  <c r="B328"/>
  <c r="C328"/>
  <c r="D328"/>
  <c r="E328"/>
  <c r="F328"/>
  <c r="G328"/>
  <c r="H328"/>
  <c r="I328"/>
  <c r="J328"/>
  <c r="K328"/>
  <c r="L328"/>
  <c r="M328"/>
  <c r="N328"/>
  <c r="O328"/>
  <c r="P328"/>
  <c r="Q328"/>
  <c r="R328"/>
  <c r="S328"/>
  <c r="T328"/>
  <c r="U328"/>
  <c r="V328"/>
  <c r="W328"/>
  <c r="X328"/>
  <c r="Y328"/>
  <c r="Z328"/>
  <c r="AA328"/>
  <c r="AB328"/>
  <c r="AC328"/>
  <c r="AD328"/>
  <c r="AE328"/>
  <c r="B329"/>
  <c r="C329"/>
  <c r="D329"/>
  <c r="E329"/>
  <c r="F329"/>
  <c r="G329"/>
  <c r="H329"/>
  <c r="I329"/>
  <c r="J329"/>
  <c r="K329"/>
  <c r="L329"/>
  <c r="M329"/>
  <c r="N329"/>
  <c r="O329"/>
  <c r="P329"/>
  <c r="Q329"/>
  <c r="R329"/>
  <c r="S329"/>
  <c r="T329"/>
  <c r="U329"/>
  <c r="V329"/>
  <c r="W329"/>
  <c r="X329"/>
  <c r="Y329"/>
  <c r="Z329"/>
  <c r="AA329"/>
  <c r="AB329"/>
  <c r="AC329"/>
  <c r="AD329"/>
  <c r="AE329"/>
  <c r="B330"/>
  <c r="C330"/>
  <c r="D330"/>
  <c r="E330"/>
  <c r="F330"/>
  <c r="G330"/>
  <c r="H330"/>
  <c r="I330"/>
  <c r="J330"/>
  <c r="K330"/>
  <c r="L330"/>
  <c r="M330"/>
  <c r="N330"/>
  <c r="O330"/>
  <c r="P330"/>
  <c r="Q330"/>
  <c r="R330"/>
  <c r="S330"/>
  <c r="T330"/>
  <c r="U330"/>
  <c r="V330"/>
  <c r="W330"/>
  <c r="X330"/>
  <c r="Y330"/>
  <c r="Z330"/>
  <c r="AA330"/>
  <c r="AB330"/>
  <c r="AC330"/>
  <c r="AD330"/>
  <c r="AE330"/>
  <c r="B331"/>
  <c r="C331"/>
  <c r="D331"/>
  <c r="E331"/>
  <c r="F331"/>
  <c r="G331"/>
  <c r="H331"/>
  <c r="I331"/>
  <c r="J331"/>
  <c r="K331"/>
  <c r="L331"/>
  <c r="M331"/>
  <c r="N331"/>
  <c r="O331"/>
  <c r="P331"/>
  <c r="Q331"/>
  <c r="R331"/>
  <c r="S331"/>
  <c r="T331"/>
  <c r="U331"/>
  <c r="V331"/>
  <c r="W331"/>
  <c r="X331"/>
  <c r="Y331"/>
  <c r="Z331"/>
  <c r="AA331"/>
  <c r="AB331"/>
  <c r="AC331"/>
  <c r="AD331"/>
  <c r="AE331"/>
  <c r="B332"/>
  <c r="C332"/>
  <c r="D332"/>
  <c r="E332"/>
  <c r="F332"/>
  <c r="G332"/>
  <c r="H332"/>
  <c r="I332"/>
  <c r="J332"/>
  <c r="K332"/>
  <c r="L332"/>
  <c r="M332"/>
  <c r="N332"/>
  <c r="O332"/>
  <c r="P332"/>
  <c r="Q332"/>
  <c r="R332"/>
  <c r="S332"/>
  <c r="T332"/>
  <c r="U332"/>
  <c r="V332"/>
  <c r="W332"/>
  <c r="X332"/>
  <c r="Y332"/>
  <c r="Z332"/>
  <c r="AA332"/>
  <c r="AB332"/>
  <c r="AC332"/>
  <c r="AD332"/>
  <c r="AE332"/>
  <c r="B333"/>
  <c r="C333"/>
  <c r="D333"/>
  <c r="E333"/>
  <c r="F333"/>
  <c r="G333"/>
  <c r="H333"/>
  <c r="I333"/>
  <c r="J333"/>
  <c r="K333"/>
  <c r="L333"/>
  <c r="M333"/>
  <c r="N333"/>
  <c r="O333"/>
  <c r="P333"/>
  <c r="Q333"/>
  <c r="R333"/>
  <c r="S333"/>
  <c r="T333"/>
  <c r="U333"/>
  <c r="V333"/>
  <c r="W333"/>
  <c r="X333"/>
  <c r="Y333"/>
  <c r="Z333"/>
  <c r="AA333"/>
  <c r="AB333"/>
  <c r="AC333"/>
  <c r="AD333"/>
  <c r="AE333"/>
  <c r="B334"/>
  <c r="C334"/>
  <c r="D334"/>
  <c r="E334"/>
  <c r="F334"/>
  <c r="G334"/>
  <c r="H334"/>
  <c r="I334"/>
  <c r="J334"/>
  <c r="K334"/>
  <c r="L334"/>
  <c r="M334"/>
  <c r="N334"/>
  <c r="O334"/>
  <c r="P334"/>
  <c r="Q334"/>
  <c r="R334"/>
  <c r="S334"/>
  <c r="T334"/>
  <c r="U334"/>
  <c r="V334"/>
  <c r="W334"/>
  <c r="X334"/>
  <c r="Y334"/>
  <c r="Z334"/>
  <c r="AA334"/>
  <c r="AB334"/>
  <c r="AC334"/>
  <c r="AD334"/>
  <c r="AE334"/>
  <c r="B335"/>
  <c r="C335"/>
  <c r="D335"/>
  <c r="E335"/>
  <c r="F335"/>
  <c r="G335"/>
  <c r="H335"/>
  <c r="I335"/>
  <c r="J335"/>
  <c r="K335"/>
  <c r="L335"/>
  <c r="M335"/>
  <c r="N335"/>
  <c r="O335"/>
  <c r="P335"/>
  <c r="Q335"/>
  <c r="R335"/>
  <c r="S335"/>
  <c r="T335"/>
  <c r="U335"/>
  <c r="V335"/>
  <c r="W335"/>
  <c r="X335"/>
  <c r="Y335"/>
  <c r="Z335"/>
  <c r="AA335"/>
  <c r="AB335"/>
  <c r="AC335"/>
  <c r="AD335"/>
  <c r="AE335"/>
  <c r="B336"/>
  <c r="C336"/>
  <c r="D336"/>
  <c r="E336"/>
  <c r="F336"/>
  <c r="G336"/>
  <c r="H336"/>
  <c r="I336"/>
  <c r="J336"/>
  <c r="K336"/>
  <c r="L336"/>
  <c r="M336"/>
  <c r="N336"/>
  <c r="O336"/>
  <c r="P336"/>
  <c r="Q336"/>
  <c r="R336"/>
  <c r="S336"/>
  <c r="T336"/>
  <c r="U336"/>
  <c r="V336"/>
  <c r="W336"/>
  <c r="X336"/>
  <c r="Y336"/>
  <c r="Z336"/>
  <c r="AA336"/>
  <c r="AB336"/>
  <c r="AC336"/>
  <c r="AD336"/>
  <c r="AE336"/>
  <c r="B337"/>
  <c r="C337"/>
  <c r="D337"/>
  <c r="E337"/>
  <c r="F337"/>
  <c r="G337"/>
  <c r="H337"/>
  <c r="I337"/>
  <c r="J337"/>
  <c r="K337"/>
  <c r="L337"/>
  <c r="M337"/>
  <c r="N337"/>
  <c r="O337"/>
  <c r="P337"/>
  <c r="Q337"/>
  <c r="R337"/>
  <c r="S337"/>
  <c r="T337"/>
  <c r="U337"/>
  <c r="V337"/>
  <c r="W337"/>
  <c r="X337"/>
  <c r="Y337"/>
  <c r="Z337"/>
  <c r="AA337"/>
  <c r="AB337"/>
  <c r="AC337"/>
  <c r="AD337"/>
  <c r="AE337"/>
  <c r="B338"/>
  <c r="C338"/>
  <c r="D338"/>
  <c r="E338"/>
  <c r="F338"/>
  <c r="G338"/>
  <c r="H338"/>
  <c r="I338"/>
  <c r="J338"/>
  <c r="K338"/>
  <c r="L338"/>
  <c r="M338"/>
  <c r="N338"/>
  <c r="O338"/>
  <c r="P338"/>
  <c r="Q338"/>
  <c r="R338"/>
  <c r="S338"/>
  <c r="T338"/>
  <c r="U338"/>
  <c r="V338"/>
  <c r="W338"/>
  <c r="X338"/>
  <c r="Y338"/>
  <c r="Z338"/>
  <c r="AA338"/>
  <c r="AB338"/>
  <c r="AC338"/>
  <c r="AD338"/>
  <c r="AE338"/>
  <c r="B339"/>
  <c r="C339"/>
  <c r="D339"/>
  <c r="E339"/>
  <c r="F339"/>
  <c r="G339"/>
  <c r="H339"/>
  <c r="I339"/>
  <c r="J339"/>
  <c r="K339"/>
  <c r="L339"/>
  <c r="M339"/>
  <c r="N339"/>
  <c r="O339"/>
  <c r="P339"/>
  <c r="Q339"/>
  <c r="R339"/>
  <c r="S339"/>
  <c r="T339"/>
  <c r="U339"/>
  <c r="V339"/>
  <c r="W339"/>
  <c r="X339"/>
  <c r="Y339"/>
  <c r="Z339"/>
  <c r="AA339"/>
  <c r="AB339"/>
  <c r="AC339"/>
  <c r="AD339"/>
  <c r="AE339"/>
  <c r="B340"/>
  <c r="C340"/>
  <c r="D340"/>
  <c r="E340"/>
  <c r="F340"/>
  <c r="G340"/>
  <c r="H340"/>
  <c r="I340"/>
  <c r="J340"/>
  <c r="K340"/>
  <c r="L340"/>
  <c r="M340"/>
  <c r="N340"/>
  <c r="O340"/>
  <c r="P340"/>
  <c r="Q340"/>
  <c r="R340"/>
  <c r="S340"/>
  <c r="T340"/>
  <c r="U340"/>
  <c r="V340"/>
  <c r="W340"/>
  <c r="X340"/>
  <c r="Y340"/>
  <c r="Z340"/>
  <c r="AA340"/>
  <c r="AB340"/>
  <c r="AC340"/>
  <c r="AD340"/>
  <c r="AE340"/>
  <c r="B341"/>
  <c r="C341"/>
  <c r="D341"/>
  <c r="E341"/>
  <c r="F341"/>
  <c r="G341"/>
  <c r="H341"/>
  <c r="I341"/>
  <c r="J341"/>
  <c r="K341"/>
  <c r="L341"/>
  <c r="M341"/>
  <c r="N341"/>
  <c r="O341"/>
  <c r="P341"/>
  <c r="Q341"/>
  <c r="R341"/>
  <c r="S341"/>
  <c r="T341"/>
  <c r="U341"/>
  <c r="V341"/>
  <c r="W341"/>
  <c r="X341"/>
  <c r="Y341"/>
  <c r="Z341"/>
  <c r="AA341"/>
  <c r="AB341"/>
  <c r="AC341"/>
  <c r="AD341"/>
  <c r="AE341"/>
  <c r="B342"/>
  <c r="C342"/>
  <c r="D342"/>
  <c r="E342"/>
  <c r="F342"/>
  <c r="G342"/>
  <c r="H342"/>
  <c r="I342"/>
  <c r="J342"/>
  <c r="K342"/>
  <c r="L342"/>
  <c r="M342"/>
  <c r="N342"/>
  <c r="O342"/>
  <c r="P342"/>
  <c r="Q342"/>
  <c r="R342"/>
  <c r="S342"/>
  <c r="T342"/>
  <c r="U342"/>
  <c r="V342"/>
  <c r="W342"/>
  <c r="X342"/>
  <c r="Y342"/>
  <c r="Z342"/>
  <c r="AA342"/>
  <c r="AB342"/>
  <c r="AC342"/>
  <c r="AD342"/>
  <c r="AE342"/>
  <c r="B343"/>
  <c r="C343"/>
  <c r="D343"/>
  <c r="E343"/>
  <c r="F343"/>
  <c r="G343"/>
  <c r="H343"/>
  <c r="I343"/>
  <c r="J343"/>
  <c r="K343"/>
  <c r="L343"/>
  <c r="M343"/>
  <c r="N343"/>
  <c r="O343"/>
  <c r="P343"/>
  <c r="Q343"/>
  <c r="R343"/>
  <c r="S343"/>
  <c r="T343"/>
  <c r="U343"/>
  <c r="V343"/>
  <c r="W343"/>
  <c r="X343"/>
  <c r="Y343"/>
  <c r="Z343"/>
  <c r="AA343"/>
  <c r="AB343"/>
  <c r="AC343"/>
  <c r="AD343"/>
  <c r="AE343"/>
  <c r="B344"/>
  <c r="C344"/>
  <c r="D344"/>
  <c r="E344"/>
  <c r="F344"/>
  <c r="G344"/>
  <c r="H344"/>
  <c r="I344"/>
  <c r="J344"/>
  <c r="K344"/>
  <c r="L344"/>
  <c r="M344"/>
  <c r="N344"/>
  <c r="O344"/>
  <c r="P344"/>
  <c r="Q344"/>
  <c r="R344"/>
  <c r="S344"/>
  <c r="T344"/>
  <c r="U344"/>
  <c r="V344"/>
  <c r="W344"/>
  <c r="X344"/>
  <c r="Y344"/>
  <c r="Z344"/>
  <c r="AA344"/>
  <c r="AB344"/>
  <c r="AC344"/>
  <c r="AD344"/>
  <c r="AE344"/>
  <c r="B345"/>
  <c r="C345"/>
  <c r="D345"/>
  <c r="E345"/>
  <c r="F345"/>
  <c r="G345"/>
  <c r="H345"/>
  <c r="I345"/>
  <c r="J345"/>
  <c r="K345"/>
  <c r="L345"/>
  <c r="M345"/>
  <c r="N345"/>
  <c r="O345"/>
  <c r="P345"/>
  <c r="Q345"/>
  <c r="R345"/>
  <c r="S345"/>
  <c r="T345"/>
  <c r="U345"/>
  <c r="V345"/>
  <c r="W345"/>
  <c r="X345"/>
  <c r="Y345"/>
  <c r="Z345"/>
  <c r="AA345"/>
  <c r="AB345"/>
  <c r="AC345"/>
  <c r="AD345"/>
  <c r="AE345"/>
  <c r="B346"/>
  <c r="C346"/>
  <c r="D346"/>
  <c r="E346"/>
  <c r="F346"/>
  <c r="G346"/>
  <c r="H346"/>
  <c r="I346"/>
  <c r="J346"/>
  <c r="K346"/>
  <c r="L346"/>
  <c r="M346"/>
  <c r="N346"/>
  <c r="O346"/>
  <c r="P346"/>
  <c r="Q346"/>
  <c r="R346"/>
  <c r="S346"/>
  <c r="T346"/>
  <c r="U346"/>
  <c r="V346"/>
  <c r="W346"/>
  <c r="X346"/>
  <c r="Y346"/>
  <c r="Z346"/>
  <c r="AA346"/>
  <c r="AB346"/>
  <c r="AC346"/>
  <c r="AD346"/>
  <c r="AE346"/>
  <c r="B347"/>
  <c r="C347"/>
  <c r="D347"/>
  <c r="E347"/>
  <c r="F347"/>
  <c r="G347"/>
  <c r="H347"/>
  <c r="I347"/>
  <c r="J347"/>
  <c r="K347"/>
  <c r="L347"/>
  <c r="M347"/>
  <c r="N347"/>
  <c r="O347"/>
  <c r="P347"/>
  <c r="Q347"/>
  <c r="R347"/>
  <c r="S347"/>
  <c r="T347"/>
  <c r="U347"/>
  <c r="V347"/>
  <c r="W347"/>
  <c r="X347"/>
  <c r="Y347"/>
  <c r="Z347"/>
  <c r="AA347"/>
  <c r="AB347"/>
  <c r="AC347"/>
  <c r="AD347"/>
  <c r="AE347"/>
  <c r="B348"/>
  <c r="C348"/>
  <c r="D348"/>
  <c r="E348"/>
  <c r="F348"/>
  <c r="G348"/>
  <c r="H348"/>
  <c r="I348"/>
  <c r="J348"/>
  <c r="K348"/>
  <c r="L348"/>
  <c r="M348"/>
  <c r="N348"/>
  <c r="O348"/>
  <c r="P348"/>
  <c r="Q348"/>
  <c r="R348"/>
  <c r="S348"/>
  <c r="T348"/>
  <c r="U348"/>
  <c r="V348"/>
  <c r="W348"/>
  <c r="X348"/>
  <c r="Y348"/>
  <c r="Z348"/>
  <c r="AA348"/>
  <c r="AB348"/>
  <c r="AC348"/>
  <c r="AD348"/>
  <c r="AE348"/>
  <c r="B349"/>
  <c r="C349"/>
  <c r="D349"/>
  <c r="E349"/>
  <c r="F349"/>
  <c r="G349"/>
  <c r="H349"/>
  <c r="I349"/>
  <c r="J349"/>
  <c r="K349"/>
  <c r="L349"/>
  <c r="M349"/>
  <c r="N349"/>
  <c r="O349"/>
  <c r="P349"/>
  <c r="Q349"/>
  <c r="R349"/>
  <c r="S349"/>
  <c r="T349"/>
  <c r="U349"/>
  <c r="V349"/>
  <c r="W349"/>
  <c r="X349"/>
  <c r="Y349"/>
  <c r="Z349"/>
  <c r="AA349"/>
  <c r="AB349"/>
  <c r="AC349"/>
  <c r="AD349"/>
  <c r="AE349"/>
  <c r="B350"/>
  <c r="C350"/>
  <c r="D350"/>
  <c r="E350"/>
  <c r="F350"/>
  <c r="G350"/>
  <c r="H350"/>
  <c r="I350"/>
  <c r="J350"/>
  <c r="K350"/>
  <c r="L350"/>
  <c r="M350"/>
  <c r="N350"/>
  <c r="O350"/>
  <c r="P350"/>
  <c r="Q350"/>
  <c r="R350"/>
  <c r="S350"/>
  <c r="T350"/>
  <c r="U350"/>
  <c r="V350"/>
  <c r="W350"/>
  <c r="X350"/>
  <c r="Y350"/>
  <c r="Z350"/>
  <c r="AA350"/>
  <c r="AB350"/>
  <c r="AC350"/>
  <c r="AD350"/>
  <c r="AE350"/>
  <c r="B351"/>
  <c r="C351"/>
  <c r="D351"/>
  <c r="E351"/>
  <c r="F351"/>
  <c r="G351"/>
  <c r="H351"/>
  <c r="I351"/>
  <c r="J351"/>
  <c r="K351"/>
  <c r="L351"/>
  <c r="M351"/>
  <c r="N351"/>
  <c r="O351"/>
  <c r="P351"/>
  <c r="Q351"/>
  <c r="R351"/>
  <c r="S351"/>
  <c r="T351"/>
  <c r="U351"/>
  <c r="V351"/>
  <c r="W351"/>
  <c r="X351"/>
  <c r="Y351"/>
  <c r="Z351"/>
  <c r="AA351"/>
  <c r="AB351"/>
  <c r="AC351"/>
  <c r="AD351"/>
  <c r="AE351"/>
  <c r="B352"/>
  <c r="C352"/>
  <c r="D352"/>
  <c r="E352"/>
  <c r="F352"/>
  <c r="G352"/>
  <c r="H352"/>
  <c r="I352"/>
  <c r="J352"/>
  <c r="K352"/>
  <c r="L352"/>
  <c r="M352"/>
  <c r="N352"/>
  <c r="O352"/>
  <c r="P352"/>
  <c r="Q352"/>
  <c r="R352"/>
  <c r="S352"/>
  <c r="T352"/>
  <c r="U352"/>
  <c r="V352"/>
  <c r="W352"/>
  <c r="X352"/>
  <c r="Y352"/>
  <c r="Z352"/>
  <c r="AA352"/>
  <c r="AB352"/>
  <c r="AC352"/>
  <c r="AD352"/>
  <c r="AE352"/>
  <c r="B353"/>
  <c r="C353"/>
  <c r="D353"/>
  <c r="E353"/>
  <c r="F353"/>
  <c r="G353"/>
  <c r="H353"/>
  <c r="I353"/>
  <c r="J353"/>
  <c r="K353"/>
  <c r="L353"/>
  <c r="M353"/>
  <c r="N353"/>
  <c r="O353"/>
  <c r="P353"/>
  <c r="Q353"/>
  <c r="R353"/>
  <c r="S353"/>
  <c r="T353"/>
  <c r="U353"/>
  <c r="V353"/>
  <c r="W353"/>
  <c r="X353"/>
  <c r="Y353"/>
  <c r="Z353"/>
  <c r="AA353"/>
  <c r="AB353"/>
  <c r="AC353"/>
  <c r="AD353"/>
  <c r="AE353"/>
  <c r="B354"/>
  <c r="C354"/>
  <c r="D354"/>
  <c r="E354"/>
  <c r="F354"/>
  <c r="G354"/>
  <c r="H354"/>
  <c r="I354"/>
  <c r="J354"/>
  <c r="K354"/>
  <c r="L354"/>
  <c r="M354"/>
  <c r="N354"/>
  <c r="O354"/>
  <c r="P354"/>
  <c r="Q354"/>
  <c r="R354"/>
  <c r="S354"/>
  <c r="T354"/>
  <c r="U354"/>
  <c r="V354"/>
  <c r="W354"/>
  <c r="X354"/>
  <c r="Y354"/>
  <c r="Z354"/>
  <c r="AA354"/>
  <c r="AB354"/>
  <c r="AC354"/>
  <c r="AD354"/>
  <c r="AE354"/>
  <c r="B355"/>
  <c r="C355"/>
  <c r="D355"/>
  <c r="E355"/>
  <c r="F355"/>
  <c r="G355"/>
  <c r="H355"/>
  <c r="I355"/>
  <c r="J355"/>
  <c r="K355"/>
  <c r="L355"/>
  <c r="M355"/>
  <c r="N355"/>
  <c r="O355"/>
  <c r="P355"/>
  <c r="Q355"/>
  <c r="R355"/>
  <c r="S355"/>
  <c r="T355"/>
  <c r="U355"/>
  <c r="V355"/>
  <c r="W355"/>
  <c r="X355"/>
  <c r="Y355"/>
  <c r="Z355"/>
  <c r="AA355"/>
  <c r="AB355"/>
  <c r="AC355"/>
  <c r="AD355"/>
  <c r="AE355"/>
  <c r="B356"/>
  <c r="C356"/>
  <c r="D356"/>
  <c r="E356"/>
  <c r="F356"/>
  <c r="G356"/>
  <c r="H356"/>
  <c r="I356"/>
  <c r="J356"/>
  <c r="K356"/>
  <c r="L356"/>
  <c r="M356"/>
  <c r="N356"/>
  <c r="O356"/>
  <c r="P356"/>
  <c r="Q356"/>
  <c r="R356"/>
  <c r="S356"/>
  <c r="T356"/>
  <c r="U356"/>
  <c r="V356"/>
  <c r="W356"/>
  <c r="X356"/>
  <c r="Y356"/>
  <c r="Z356"/>
  <c r="AA356"/>
  <c r="AB356"/>
  <c r="AC356"/>
  <c r="AD356"/>
  <c r="AE356"/>
  <c r="B357"/>
  <c r="C357"/>
  <c r="D357"/>
  <c r="E357"/>
  <c r="F357"/>
  <c r="G357"/>
  <c r="H357"/>
  <c r="I357"/>
  <c r="J357"/>
  <c r="K357"/>
  <c r="L357"/>
  <c r="M357"/>
  <c r="N357"/>
  <c r="O357"/>
  <c r="P357"/>
  <c r="Q357"/>
  <c r="R357"/>
  <c r="S357"/>
  <c r="T357"/>
  <c r="U357"/>
  <c r="V357"/>
  <c r="W357"/>
  <c r="X357"/>
  <c r="Y357"/>
  <c r="Z357"/>
  <c r="AA357"/>
  <c r="AB357"/>
  <c r="AC357"/>
  <c r="AD357"/>
  <c r="AE357"/>
  <c r="B358"/>
  <c r="C358"/>
  <c r="D358"/>
  <c r="E358"/>
  <c r="F358"/>
  <c r="G358"/>
  <c r="H358"/>
  <c r="I358"/>
  <c r="J358"/>
  <c r="K358"/>
  <c r="L358"/>
  <c r="M358"/>
  <c r="N358"/>
  <c r="O358"/>
  <c r="P358"/>
  <c r="Q358"/>
  <c r="R358"/>
  <c r="S358"/>
  <c r="T358"/>
  <c r="U358"/>
  <c r="V358"/>
  <c r="W358"/>
  <c r="X358"/>
  <c r="Y358"/>
  <c r="Z358"/>
  <c r="AA358"/>
  <c r="AB358"/>
  <c r="AC358"/>
  <c r="AD358"/>
  <c r="AE358"/>
  <c r="B359"/>
  <c r="C359"/>
  <c r="D359"/>
  <c r="E359"/>
  <c r="F359"/>
  <c r="G359"/>
  <c r="H359"/>
  <c r="I359"/>
  <c r="J359"/>
  <c r="K359"/>
  <c r="L359"/>
  <c r="M359"/>
  <c r="N359"/>
  <c r="O359"/>
  <c r="P359"/>
  <c r="Q359"/>
  <c r="R359"/>
  <c r="S359"/>
  <c r="T359"/>
  <c r="U359"/>
  <c r="V359"/>
  <c r="W359"/>
  <c r="X359"/>
  <c r="Y359"/>
  <c r="Z359"/>
  <c r="AA359"/>
  <c r="AB359"/>
  <c r="AC359"/>
  <c r="AD359"/>
  <c r="AE359"/>
  <c r="B360"/>
  <c r="C360"/>
  <c r="D360"/>
  <c r="E360"/>
  <c r="F360"/>
  <c r="G360"/>
  <c r="H360"/>
  <c r="I360"/>
  <c r="J360"/>
  <c r="K360"/>
  <c r="L360"/>
  <c r="M360"/>
  <c r="N360"/>
  <c r="O360"/>
  <c r="P360"/>
  <c r="Q360"/>
  <c r="R360"/>
  <c r="S360"/>
  <c r="T360"/>
  <c r="U360"/>
  <c r="V360"/>
  <c r="W360"/>
  <c r="X360"/>
  <c r="Y360"/>
  <c r="Z360"/>
  <c r="AA360"/>
  <c r="AB360"/>
  <c r="AC360"/>
  <c r="AD360"/>
  <c r="AE360"/>
  <c r="B361"/>
  <c r="C361"/>
  <c r="D361"/>
  <c r="E361"/>
  <c r="F361"/>
  <c r="G361"/>
  <c r="H361"/>
  <c r="I361"/>
  <c r="J361"/>
  <c r="K361"/>
  <c r="L361"/>
  <c r="M361"/>
  <c r="N361"/>
  <c r="O361"/>
  <c r="P361"/>
  <c r="Q361"/>
  <c r="R361"/>
  <c r="S361"/>
  <c r="T361"/>
  <c r="U361"/>
  <c r="V361"/>
  <c r="W361"/>
  <c r="X361"/>
  <c r="Y361"/>
  <c r="Z361"/>
  <c r="AA361"/>
  <c r="AB361"/>
  <c r="AC361"/>
  <c r="AD361"/>
  <c r="AE361"/>
  <c r="B362"/>
  <c r="C362"/>
  <c r="D362"/>
  <c r="E362"/>
  <c r="F362"/>
  <c r="G362"/>
  <c r="H362"/>
  <c r="I362"/>
  <c r="J362"/>
  <c r="K362"/>
  <c r="L362"/>
  <c r="M362"/>
  <c r="N362"/>
  <c r="O362"/>
  <c r="P362"/>
  <c r="Q362"/>
  <c r="R362"/>
  <c r="S362"/>
  <c r="T362"/>
  <c r="U362"/>
  <c r="V362"/>
  <c r="W362"/>
  <c r="X362"/>
  <c r="Y362"/>
  <c r="Z362"/>
  <c r="AA362"/>
  <c r="AB362"/>
  <c r="AC362"/>
  <c r="AD362"/>
  <c r="AE362"/>
  <c r="B363"/>
  <c r="C363"/>
  <c r="D363"/>
  <c r="E363"/>
  <c r="F363"/>
  <c r="G363"/>
  <c r="H363"/>
  <c r="I363"/>
  <c r="J363"/>
  <c r="K363"/>
  <c r="L363"/>
  <c r="M363"/>
  <c r="N363"/>
  <c r="O363"/>
  <c r="P363"/>
  <c r="Q363"/>
  <c r="R363"/>
  <c r="S363"/>
  <c r="T363"/>
  <c r="U363"/>
  <c r="V363"/>
  <c r="W363"/>
  <c r="X363"/>
  <c r="Y363"/>
  <c r="Z363"/>
  <c r="AA363"/>
  <c r="AB363"/>
  <c r="AC363"/>
  <c r="AD363"/>
  <c r="AE363"/>
  <c r="B364"/>
  <c r="C364"/>
  <c r="D364"/>
  <c r="E364"/>
  <c r="F364"/>
  <c r="G364"/>
  <c r="H364"/>
  <c r="I364"/>
  <c r="J364"/>
  <c r="K364"/>
  <c r="L364"/>
  <c r="M364"/>
  <c r="N364"/>
  <c r="O364"/>
  <c r="P364"/>
  <c r="Q364"/>
  <c r="R364"/>
  <c r="S364"/>
  <c r="T364"/>
  <c r="U364"/>
  <c r="V364"/>
  <c r="W364"/>
  <c r="X364"/>
  <c r="Y364"/>
  <c r="Z364"/>
  <c r="AA364"/>
  <c r="AB364"/>
  <c r="AC364"/>
  <c r="AD364"/>
  <c r="AE364"/>
  <c r="B365"/>
  <c r="C365"/>
  <c r="D365"/>
  <c r="E365"/>
  <c r="F365"/>
  <c r="G365"/>
  <c r="H365"/>
  <c r="I365"/>
  <c r="J365"/>
  <c r="K365"/>
  <c r="L365"/>
  <c r="M365"/>
  <c r="N365"/>
  <c r="O365"/>
  <c r="P365"/>
  <c r="Q365"/>
  <c r="R365"/>
  <c r="S365"/>
  <c r="T365"/>
  <c r="U365"/>
  <c r="V365"/>
  <c r="W365"/>
  <c r="X365"/>
  <c r="Y365"/>
  <c r="Z365"/>
  <c r="AA365"/>
  <c r="AB365"/>
  <c r="AC365"/>
  <c r="AD365"/>
  <c r="AE365"/>
  <c r="B366"/>
  <c r="C366"/>
  <c r="D366"/>
  <c r="E366"/>
  <c r="F366"/>
  <c r="G366"/>
  <c r="H366"/>
  <c r="I366"/>
  <c r="J366"/>
  <c r="K366"/>
  <c r="L366"/>
  <c r="M366"/>
  <c r="N366"/>
  <c r="O366"/>
  <c r="P366"/>
  <c r="Q366"/>
  <c r="R366"/>
  <c r="S366"/>
  <c r="T366"/>
  <c r="U366"/>
  <c r="V366"/>
  <c r="W366"/>
  <c r="X366"/>
  <c r="Y366"/>
  <c r="Z366"/>
  <c r="AA366"/>
  <c r="AB366"/>
  <c r="AC366"/>
  <c r="AD366"/>
  <c r="AE366"/>
  <c r="B367"/>
  <c r="C367"/>
  <c r="D367"/>
  <c r="E367"/>
  <c r="F367"/>
  <c r="G367"/>
  <c r="H367"/>
  <c r="I367"/>
  <c r="J367"/>
  <c r="K367"/>
  <c r="L367"/>
  <c r="M367"/>
  <c r="N367"/>
  <c r="O367"/>
  <c r="P367"/>
  <c r="Q367"/>
  <c r="R367"/>
  <c r="S367"/>
  <c r="T367"/>
  <c r="U367"/>
  <c r="V367"/>
  <c r="W367"/>
  <c r="X367"/>
  <c r="Y367"/>
  <c r="Z367"/>
  <c r="AA367"/>
  <c r="AB367"/>
  <c r="AC367"/>
  <c r="AD367"/>
  <c r="AE367"/>
  <c r="B368"/>
  <c r="C368"/>
  <c r="D368"/>
  <c r="E368"/>
  <c r="F368"/>
  <c r="G368"/>
  <c r="H368"/>
  <c r="I368"/>
  <c r="J368"/>
  <c r="K368"/>
  <c r="L368"/>
  <c r="M368"/>
  <c r="N368"/>
  <c r="O368"/>
  <c r="P368"/>
  <c r="Q368"/>
  <c r="R368"/>
  <c r="S368"/>
  <c r="T368"/>
  <c r="U368"/>
  <c r="V368"/>
  <c r="W368"/>
  <c r="X368"/>
  <c r="Y368"/>
  <c r="Z368"/>
  <c r="AA368"/>
  <c r="AB368"/>
  <c r="AC368"/>
  <c r="AD368"/>
  <c r="AE368"/>
  <c r="B369"/>
  <c r="C369"/>
  <c r="D369"/>
  <c r="E369"/>
  <c r="F369"/>
  <c r="G369"/>
  <c r="H369"/>
  <c r="I369"/>
  <c r="J369"/>
  <c r="K369"/>
  <c r="L369"/>
  <c r="M369"/>
  <c r="N369"/>
  <c r="O369"/>
  <c r="P369"/>
  <c r="Q369"/>
  <c r="R369"/>
  <c r="S369"/>
  <c r="T369"/>
  <c r="U369"/>
  <c r="V369"/>
  <c r="W369"/>
  <c r="X369"/>
  <c r="Y369"/>
  <c r="Z369"/>
  <c r="AA369"/>
  <c r="AB369"/>
  <c r="AC369"/>
  <c r="AD369"/>
  <c r="AE369"/>
  <c r="B370"/>
  <c r="C370"/>
  <c r="D370"/>
  <c r="E370"/>
  <c r="F370"/>
  <c r="G370"/>
  <c r="H370"/>
  <c r="I370"/>
  <c r="J370"/>
  <c r="K370"/>
  <c r="L370"/>
  <c r="M370"/>
  <c r="N370"/>
  <c r="O370"/>
  <c r="P370"/>
  <c r="Q370"/>
  <c r="R370"/>
  <c r="S370"/>
  <c r="T370"/>
  <c r="U370"/>
  <c r="V370"/>
  <c r="W370"/>
  <c r="X370"/>
  <c r="Y370"/>
  <c r="Z370"/>
  <c r="AA370"/>
  <c r="AB370"/>
  <c r="AC370"/>
  <c r="AD370"/>
  <c r="AE370"/>
  <c r="B371"/>
  <c r="C371"/>
  <c r="D371"/>
  <c r="E371"/>
  <c r="F371"/>
  <c r="G371"/>
  <c r="H371"/>
  <c r="I371"/>
  <c r="J371"/>
  <c r="K371"/>
  <c r="L371"/>
  <c r="M371"/>
  <c r="N371"/>
  <c r="O371"/>
  <c r="P371"/>
  <c r="Q371"/>
  <c r="R371"/>
  <c r="S371"/>
  <c r="T371"/>
  <c r="U371"/>
  <c r="V371"/>
  <c r="W371"/>
  <c r="X371"/>
  <c r="Y371"/>
  <c r="Z371"/>
  <c r="AA371"/>
  <c r="AB371"/>
  <c r="AC371"/>
  <c r="AD371"/>
  <c r="AE371"/>
  <c r="B372"/>
  <c r="C372"/>
  <c r="D372"/>
  <c r="E372"/>
  <c r="F372"/>
  <c r="G372"/>
  <c r="H372"/>
  <c r="I372"/>
  <c r="J372"/>
  <c r="K372"/>
  <c r="L372"/>
  <c r="M372"/>
  <c r="N372"/>
  <c r="O372"/>
  <c r="P372"/>
  <c r="Q372"/>
  <c r="R372"/>
  <c r="S372"/>
  <c r="T372"/>
  <c r="U372"/>
  <c r="V372"/>
  <c r="W372"/>
  <c r="X372"/>
  <c r="Y372"/>
  <c r="Z372"/>
  <c r="AA372"/>
  <c r="AB372"/>
  <c r="AC372"/>
  <c r="AD372"/>
  <c r="AE372"/>
  <c r="B373"/>
  <c r="C373"/>
  <c r="D373"/>
  <c r="E373"/>
  <c r="F373"/>
  <c r="G373"/>
  <c r="H373"/>
  <c r="I373"/>
  <c r="J373"/>
  <c r="K373"/>
  <c r="L373"/>
  <c r="M373"/>
  <c r="N373"/>
  <c r="O373"/>
  <c r="P373"/>
  <c r="Q373"/>
  <c r="R373"/>
  <c r="S373"/>
  <c r="T373"/>
  <c r="U373"/>
  <c r="V373"/>
  <c r="W373"/>
  <c r="X373"/>
  <c r="Y373"/>
  <c r="Z373"/>
  <c r="AA373"/>
  <c r="AB373"/>
  <c r="AC373"/>
  <c r="AD373"/>
  <c r="AE373"/>
  <c r="B374"/>
  <c r="C374"/>
  <c r="D374"/>
  <c r="E374"/>
  <c r="F374"/>
  <c r="G374"/>
  <c r="H374"/>
  <c r="I374"/>
  <c r="J374"/>
  <c r="K374"/>
  <c r="L374"/>
  <c r="M374"/>
  <c r="N374"/>
  <c r="O374"/>
  <c r="P374"/>
  <c r="Q374"/>
  <c r="R374"/>
  <c r="S374"/>
  <c r="T374"/>
  <c r="U374"/>
  <c r="V374"/>
  <c r="W374"/>
  <c r="X374"/>
  <c r="Y374"/>
  <c r="Z374"/>
  <c r="AA374"/>
  <c r="AB374"/>
  <c r="AC374"/>
  <c r="AD374"/>
  <c r="AE374"/>
  <c r="B375"/>
  <c r="C375"/>
  <c r="D375"/>
  <c r="E375"/>
  <c r="F375"/>
  <c r="G375"/>
  <c r="H375"/>
  <c r="I375"/>
  <c r="J375"/>
  <c r="K375"/>
  <c r="L375"/>
  <c r="M375"/>
  <c r="N375"/>
  <c r="O375"/>
  <c r="P375"/>
  <c r="Q375"/>
  <c r="R375"/>
  <c r="S375"/>
  <c r="T375"/>
  <c r="U375"/>
  <c r="V375"/>
  <c r="W375"/>
  <c r="X375"/>
  <c r="Y375"/>
  <c r="Z375"/>
  <c r="AA375"/>
  <c r="AB375"/>
  <c r="AC375"/>
  <c r="AD375"/>
  <c r="AE375"/>
  <c r="B376"/>
  <c r="C376"/>
  <c r="D376"/>
  <c r="E376"/>
  <c r="F376"/>
  <c r="G376"/>
  <c r="H376"/>
  <c r="I376"/>
  <c r="J376"/>
  <c r="K376"/>
  <c r="L376"/>
  <c r="M376"/>
  <c r="N376"/>
  <c r="O376"/>
  <c r="P376"/>
  <c r="Q376"/>
  <c r="R376"/>
  <c r="S376"/>
  <c r="T376"/>
  <c r="U376"/>
  <c r="V376"/>
  <c r="W376"/>
  <c r="X376"/>
  <c r="Y376"/>
  <c r="Z376"/>
  <c r="AA376"/>
  <c r="AB376"/>
  <c r="AC376"/>
  <c r="AD376"/>
  <c r="AE376"/>
  <c r="B377"/>
  <c r="C377"/>
  <c r="D377"/>
  <c r="E377"/>
  <c r="F377"/>
  <c r="G377"/>
  <c r="H377"/>
  <c r="I377"/>
  <c r="J377"/>
  <c r="K377"/>
  <c r="L377"/>
  <c r="M377"/>
  <c r="N377"/>
  <c r="O377"/>
  <c r="P377"/>
  <c r="Q377"/>
  <c r="R377"/>
  <c r="S377"/>
  <c r="T377"/>
  <c r="U377"/>
  <c r="V377"/>
  <c r="W377"/>
  <c r="X377"/>
  <c r="Y377"/>
  <c r="Z377"/>
  <c r="AA377"/>
  <c r="AB377"/>
  <c r="AC377"/>
  <c r="AD377"/>
  <c r="AE377"/>
  <c r="B378"/>
  <c r="C378"/>
  <c r="D378"/>
  <c r="E378"/>
  <c r="F378"/>
  <c r="G378"/>
  <c r="H378"/>
  <c r="I378"/>
  <c r="J378"/>
  <c r="K378"/>
  <c r="L378"/>
  <c r="M378"/>
  <c r="N378"/>
  <c r="O378"/>
  <c r="P378"/>
  <c r="Q378"/>
  <c r="R378"/>
  <c r="S378"/>
  <c r="T378"/>
  <c r="U378"/>
  <c r="V378"/>
  <c r="W378"/>
  <c r="X378"/>
  <c r="Y378"/>
  <c r="Z378"/>
  <c r="AA378"/>
  <c r="AB378"/>
  <c r="AC378"/>
  <c r="AD378"/>
  <c r="AE378"/>
  <c r="B379"/>
  <c r="C379"/>
  <c r="D379"/>
  <c r="E379"/>
  <c r="F379"/>
  <c r="G379"/>
  <c r="H379"/>
  <c r="I379"/>
  <c r="J379"/>
  <c r="K379"/>
  <c r="L379"/>
  <c r="M379"/>
  <c r="N379"/>
  <c r="O379"/>
  <c r="P379"/>
  <c r="Q379"/>
  <c r="R379"/>
  <c r="S379"/>
  <c r="T379"/>
  <c r="U379"/>
  <c r="V379"/>
  <c r="W379"/>
  <c r="X379"/>
  <c r="Y379"/>
  <c r="Z379"/>
  <c r="AA379"/>
  <c r="AB379"/>
  <c r="AC379"/>
  <c r="AD379"/>
  <c r="AE379"/>
  <c r="B380"/>
  <c r="C380"/>
  <c r="D380"/>
  <c r="E380"/>
  <c r="F380"/>
  <c r="G380"/>
  <c r="H380"/>
  <c r="I380"/>
  <c r="J380"/>
  <c r="K380"/>
  <c r="L380"/>
  <c r="M380"/>
  <c r="N380"/>
  <c r="O380"/>
  <c r="P380"/>
  <c r="Q380"/>
  <c r="R380"/>
  <c r="S380"/>
  <c r="T380"/>
  <c r="U380"/>
  <c r="V380"/>
  <c r="W380"/>
  <c r="X380"/>
  <c r="Y380"/>
  <c r="Z380"/>
  <c r="AA380"/>
  <c r="AB380"/>
  <c r="AC380"/>
  <c r="AD380"/>
  <c r="AE380"/>
  <c r="B381"/>
  <c r="C381"/>
  <c r="D381"/>
  <c r="E381"/>
  <c r="F381"/>
  <c r="G381"/>
  <c r="H381"/>
  <c r="I381"/>
  <c r="J381"/>
  <c r="K381"/>
  <c r="L381"/>
  <c r="M381"/>
  <c r="N381"/>
  <c r="O381"/>
  <c r="P381"/>
  <c r="Q381"/>
  <c r="R381"/>
  <c r="S381"/>
  <c r="T381"/>
  <c r="U381"/>
  <c r="V381"/>
  <c r="W381"/>
  <c r="X381"/>
  <c r="Y381"/>
  <c r="Z381"/>
  <c r="AA381"/>
  <c r="AB381"/>
  <c r="AC381"/>
  <c r="AD381"/>
  <c r="AE381"/>
  <c r="B382"/>
  <c r="C382"/>
  <c r="D382"/>
  <c r="E382"/>
  <c r="F382"/>
  <c r="G382"/>
  <c r="H382"/>
  <c r="I382"/>
  <c r="J382"/>
  <c r="K382"/>
  <c r="L382"/>
  <c r="M382"/>
  <c r="N382"/>
  <c r="O382"/>
  <c r="P382"/>
  <c r="Q382"/>
  <c r="R382"/>
  <c r="S382"/>
  <c r="T382"/>
  <c r="U382"/>
  <c r="V382"/>
  <c r="W382"/>
  <c r="X382"/>
  <c r="Y382"/>
  <c r="Z382"/>
  <c r="AA382"/>
  <c r="AB382"/>
  <c r="AC382"/>
  <c r="AD382"/>
  <c r="AE382"/>
  <c r="B383"/>
  <c r="C383"/>
  <c r="D383"/>
  <c r="E383"/>
  <c r="F383"/>
  <c r="G383"/>
  <c r="H383"/>
  <c r="I383"/>
  <c r="J383"/>
  <c r="K383"/>
  <c r="L383"/>
  <c r="M383"/>
  <c r="N383"/>
  <c r="O383"/>
  <c r="P383"/>
  <c r="Q383"/>
  <c r="R383"/>
  <c r="S383"/>
  <c r="T383"/>
  <c r="U383"/>
  <c r="V383"/>
  <c r="W383"/>
  <c r="X383"/>
  <c r="Y383"/>
  <c r="Z383"/>
  <c r="AA383"/>
  <c r="AB383"/>
  <c r="AC383"/>
  <c r="AD383"/>
  <c r="AE383"/>
  <c r="B384"/>
  <c r="C384"/>
  <c r="D384"/>
  <c r="E384"/>
  <c r="F384"/>
  <c r="G384"/>
  <c r="H384"/>
  <c r="I384"/>
  <c r="J384"/>
  <c r="K384"/>
  <c r="L384"/>
  <c r="M384"/>
  <c r="N384"/>
  <c r="O384"/>
  <c r="P384"/>
  <c r="Q384"/>
  <c r="R384"/>
  <c r="S384"/>
  <c r="T384"/>
  <c r="U384"/>
  <c r="V384"/>
  <c r="W384"/>
  <c r="X384"/>
  <c r="Y384"/>
  <c r="Z384"/>
  <c r="AA384"/>
  <c r="AB384"/>
  <c r="AC384"/>
  <c r="AD384"/>
  <c r="AE384"/>
  <c r="B385"/>
  <c r="C385"/>
  <c r="D385"/>
  <c r="E385"/>
  <c r="F385"/>
  <c r="G385"/>
  <c r="H385"/>
  <c r="I385"/>
  <c r="J385"/>
  <c r="K385"/>
  <c r="L385"/>
  <c r="M385"/>
  <c r="N385"/>
  <c r="O385"/>
  <c r="P385"/>
  <c r="Q385"/>
  <c r="R385"/>
  <c r="S385"/>
  <c r="T385"/>
  <c r="U385"/>
  <c r="V385"/>
  <c r="W385"/>
  <c r="X385"/>
  <c r="Y385"/>
  <c r="Z385"/>
  <c r="AA385"/>
  <c r="AB385"/>
  <c r="AC385"/>
  <c r="AD385"/>
  <c r="AE385"/>
  <c r="B386"/>
  <c r="C386"/>
  <c r="D386"/>
  <c r="E386"/>
  <c r="F386"/>
  <c r="G386"/>
  <c r="H386"/>
  <c r="I386"/>
  <c r="J386"/>
  <c r="K386"/>
  <c r="L386"/>
  <c r="M386"/>
  <c r="N386"/>
  <c r="O386"/>
  <c r="P386"/>
  <c r="Q386"/>
  <c r="R386"/>
  <c r="S386"/>
  <c r="T386"/>
  <c r="U386"/>
  <c r="V386"/>
  <c r="W386"/>
  <c r="X386"/>
  <c r="Y386"/>
  <c r="Z386"/>
  <c r="AA386"/>
  <c r="AB386"/>
  <c r="AC386"/>
  <c r="AD386"/>
  <c r="AE386"/>
  <c r="B387"/>
  <c r="C387"/>
  <c r="D387"/>
  <c r="E387"/>
  <c r="F387"/>
  <c r="G387"/>
  <c r="H387"/>
  <c r="I387"/>
  <c r="J387"/>
  <c r="K387"/>
  <c r="L387"/>
  <c r="M387"/>
  <c r="N387"/>
  <c r="O387"/>
  <c r="P387"/>
  <c r="Q387"/>
  <c r="R387"/>
  <c r="S387"/>
  <c r="T387"/>
  <c r="U387"/>
  <c r="V387"/>
  <c r="W387"/>
  <c r="X387"/>
  <c r="Y387"/>
  <c r="Z387"/>
  <c r="AA387"/>
  <c r="AB387"/>
  <c r="AC387"/>
  <c r="AD387"/>
  <c r="AE387"/>
  <c r="B388"/>
  <c r="C388"/>
  <c r="D388"/>
  <c r="E388"/>
  <c r="F388"/>
  <c r="G388"/>
  <c r="H388"/>
  <c r="I388"/>
  <c r="J388"/>
  <c r="K388"/>
  <c r="L388"/>
  <c r="M388"/>
  <c r="N388"/>
  <c r="O388"/>
  <c r="P388"/>
  <c r="Q388"/>
  <c r="R388"/>
  <c r="S388"/>
  <c r="T388"/>
  <c r="U388"/>
  <c r="V388"/>
  <c r="W388"/>
  <c r="X388"/>
  <c r="Y388"/>
  <c r="Z388"/>
  <c r="AA388"/>
  <c r="AB388"/>
  <c r="AC388"/>
  <c r="AD388"/>
  <c r="AE388"/>
  <c r="B389"/>
  <c r="C389"/>
  <c r="D389"/>
  <c r="E389"/>
  <c r="F389"/>
  <c r="G389"/>
  <c r="H389"/>
  <c r="I389"/>
  <c r="J389"/>
  <c r="K389"/>
  <c r="L389"/>
  <c r="M389"/>
  <c r="N389"/>
  <c r="O389"/>
  <c r="P389"/>
  <c r="Q389"/>
  <c r="R389"/>
  <c r="S389"/>
  <c r="T389"/>
  <c r="U389"/>
  <c r="V389"/>
  <c r="W389"/>
  <c r="X389"/>
  <c r="Y389"/>
  <c r="Z389"/>
  <c r="AA389"/>
  <c r="AB389"/>
  <c r="AC389"/>
  <c r="AD389"/>
  <c r="AE389"/>
  <c r="B390"/>
  <c r="C390"/>
  <c r="D390"/>
  <c r="E390"/>
  <c r="F390"/>
  <c r="G390"/>
  <c r="H390"/>
  <c r="I390"/>
  <c r="J390"/>
  <c r="K390"/>
  <c r="L390"/>
  <c r="M390"/>
  <c r="N390"/>
  <c r="O390"/>
  <c r="P390"/>
  <c r="Q390"/>
  <c r="R390"/>
  <c r="S390"/>
  <c r="T390"/>
  <c r="U390"/>
  <c r="V390"/>
  <c r="W390"/>
  <c r="X390"/>
  <c r="Y390"/>
  <c r="Z390"/>
  <c r="AA390"/>
  <c r="AB390"/>
  <c r="AC390"/>
  <c r="AD390"/>
  <c r="AE390"/>
  <c r="B391"/>
  <c r="C391"/>
  <c r="D391"/>
  <c r="E391"/>
  <c r="F391"/>
  <c r="G391"/>
  <c r="H391"/>
  <c r="I391"/>
  <c r="J391"/>
  <c r="K391"/>
  <c r="L391"/>
  <c r="M391"/>
  <c r="N391"/>
  <c r="O391"/>
  <c r="P391"/>
  <c r="Q391"/>
  <c r="R391"/>
  <c r="S391"/>
  <c r="T391"/>
  <c r="U391"/>
  <c r="V391"/>
  <c r="W391"/>
  <c r="X391"/>
  <c r="Y391"/>
  <c r="Z391"/>
  <c r="AA391"/>
  <c r="AB391"/>
  <c r="AC391"/>
  <c r="AD391"/>
  <c r="AE391"/>
  <c r="B392"/>
  <c r="C392"/>
  <c r="D392"/>
  <c r="E392"/>
  <c r="F392"/>
  <c r="G392"/>
  <c r="H392"/>
  <c r="I392"/>
  <c r="J392"/>
  <c r="K392"/>
  <c r="L392"/>
  <c r="M392"/>
  <c r="N392"/>
  <c r="O392"/>
  <c r="P392"/>
  <c r="Q392"/>
  <c r="R392"/>
  <c r="S392"/>
  <c r="T392"/>
  <c r="U392"/>
  <c r="V392"/>
  <c r="W392"/>
  <c r="X392"/>
  <c r="Y392"/>
  <c r="Z392"/>
  <c r="AA392"/>
  <c r="AB392"/>
  <c r="AC392"/>
  <c r="AD392"/>
  <c r="AE392"/>
  <c r="B393"/>
  <c r="C393"/>
  <c r="D393"/>
  <c r="E393"/>
  <c r="F393"/>
  <c r="G393"/>
  <c r="H393"/>
  <c r="I393"/>
  <c r="J393"/>
  <c r="K393"/>
  <c r="L393"/>
  <c r="M393"/>
  <c r="N393"/>
  <c r="O393"/>
  <c r="P393"/>
  <c r="Q393"/>
  <c r="R393"/>
  <c r="S393"/>
  <c r="T393"/>
  <c r="U393"/>
  <c r="V393"/>
  <c r="W393"/>
  <c r="X393"/>
  <c r="Y393"/>
  <c r="Z393"/>
  <c r="AA393"/>
  <c r="AB393"/>
  <c r="AC393"/>
  <c r="AD393"/>
  <c r="AE393"/>
  <c r="B394"/>
  <c r="C394"/>
  <c r="D394"/>
  <c r="E394"/>
  <c r="F394"/>
  <c r="G394"/>
  <c r="H394"/>
  <c r="I394"/>
  <c r="J394"/>
  <c r="K394"/>
  <c r="L394"/>
  <c r="M394"/>
  <c r="N394"/>
  <c r="O394"/>
  <c r="P394"/>
  <c r="Q394"/>
  <c r="R394"/>
  <c r="S394"/>
  <c r="T394"/>
  <c r="U394"/>
  <c r="V394"/>
  <c r="W394"/>
  <c r="X394"/>
  <c r="Y394"/>
  <c r="Z394"/>
  <c r="AA394"/>
  <c r="AB394"/>
  <c r="AC394"/>
  <c r="AD394"/>
  <c r="AE394"/>
  <c r="B395"/>
  <c r="C395"/>
  <c r="D395"/>
  <c r="E395"/>
  <c r="F395"/>
  <c r="G395"/>
  <c r="H395"/>
  <c r="I395"/>
  <c r="J395"/>
  <c r="K395"/>
  <c r="L395"/>
  <c r="M395"/>
  <c r="N395"/>
  <c r="O395"/>
  <c r="P395"/>
  <c r="Q395"/>
  <c r="R395"/>
  <c r="S395"/>
  <c r="T395"/>
  <c r="U395"/>
  <c r="V395"/>
  <c r="W395"/>
  <c r="X395"/>
  <c r="Y395"/>
  <c r="Z395"/>
  <c r="AA395"/>
  <c r="AB395"/>
  <c r="AC395"/>
  <c r="AD395"/>
  <c r="AE395"/>
  <c r="B396"/>
  <c r="C396"/>
  <c r="D396"/>
  <c r="E396"/>
  <c r="F396"/>
  <c r="G396"/>
  <c r="H396"/>
  <c r="I396"/>
  <c r="J396"/>
  <c r="K396"/>
  <c r="L396"/>
  <c r="M396"/>
  <c r="N396"/>
  <c r="O396"/>
  <c r="P396"/>
  <c r="Q396"/>
  <c r="R396"/>
  <c r="S396"/>
  <c r="T396"/>
  <c r="U396"/>
  <c r="V396"/>
  <c r="W396"/>
  <c r="X396"/>
  <c r="Y396"/>
  <c r="Z396"/>
  <c r="AA396"/>
  <c r="AB396"/>
  <c r="AC396"/>
  <c r="AD396"/>
  <c r="AE396"/>
  <c r="B397"/>
  <c r="C397"/>
  <c r="D397"/>
  <c r="E397"/>
  <c r="F397"/>
  <c r="G397"/>
  <c r="H397"/>
  <c r="I397"/>
  <c r="J397"/>
  <c r="K397"/>
  <c r="L397"/>
  <c r="M397"/>
  <c r="N397"/>
  <c r="O397"/>
  <c r="P397"/>
  <c r="Q397"/>
  <c r="R397"/>
  <c r="S397"/>
  <c r="T397"/>
  <c r="U397"/>
  <c r="V397"/>
  <c r="W397"/>
  <c r="X397"/>
  <c r="Y397"/>
  <c r="Z397"/>
  <c r="AA397"/>
  <c r="AB397"/>
  <c r="AC397"/>
  <c r="AD397"/>
  <c r="AE397"/>
  <c r="B398"/>
  <c r="C398"/>
  <c r="D398"/>
  <c r="E398"/>
  <c r="F398"/>
  <c r="G398"/>
  <c r="H398"/>
  <c r="I398"/>
  <c r="J398"/>
  <c r="K398"/>
  <c r="L398"/>
  <c r="M398"/>
  <c r="N398"/>
  <c r="O398"/>
  <c r="P398"/>
  <c r="Q398"/>
  <c r="R398"/>
  <c r="S398"/>
  <c r="T398"/>
  <c r="U398"/>
  <c r="V398"/>
  <c r="W398"/>
  <c r="X398"/>
  <c r="Y398"/>
  <c r="Z398"/>
  <c r="AA398"/>
  <c r="AB398"/>
  <c r="AC398"/>
  <c r="AD398"/>
  <c r="AE398"/>
  <c r="B399"/>
  <c r="C399"/>
  <c r="D399"/>
  <c r="E399"/>
  <c r="F399"/>
  <c r="G399"/>
  <c r="H399"/>
  <c r="I399"/>
  <c r="J399"/>
  <c r="K399"/>
  <c r="L399"/>
  <c r="M399"/>
  <c r="N399"/>
  <c r="O399"/>
  <c r="P399"/>
  <c r="Q399"/>
  <c r="R399"/>
  <c r="S399"/>
  <c r="T399"/>
  <c r="U399"/>
  <c r="V399"/>
  <c r="W399"/>
  <c r="X399"/>
  <c r="Y399"/>
  <c r="Z399"/>
  <c r="AA399"/>
  <c r="AB399"/>
  <c r="AC399"/>
  <c r="AD399"/>
  <c r="AE399"/>
  <c r="B400"/>
  <c r="C400"/>
  <c r="D400"/>
  <c r="E400"/>
  <c r="F400"/>
  <c r="G400"/>
  <c r="H400"/>
  <c r="I400"/>
  <c r="J400"/>
  <c r="K400"/>
  <c r="L400"/>
  <c r="M400"/>
  <c r="N400"/>
  <c r="O400"/>
  <c r="P400"/>
  <c r="Q400"/>
  <c r="R400"/>
  <c r="S400"/>
  <c r="T400"/>
  <c r="U400"/>
  <c r="V400"/>
  <c r="W400"/>
  <c r="X400"/>
  <c r="Y400"/>
  <c r="Z400"/>
  <c r="AA400"/>
  <c r="AB400"/>
  <c r="AC400"/>
  <c r="AD400"/>
  <c r="AE400"/>
  <c r="B401"/>
  <c r="C401"/>
  <c r="D401"/>
  <c r="E401"/>
  <c r="F401"/>
  <c r="G401"/>
  <c r="H401"/>
  <c r="I401"/>
  <c r="J401"/>
  <c r="K401"/>
  <c r="L401"/>
  <c r="M401"/>
  <c r="N401"/>
  <c r="O401"/>
  <c r="P401"/>
  <c r="Q401"/>
  <c r="R401"/>
  <c r="S401"/>
  <c r="T401"/>
  <c r="U401"/>
  <c r="V401"/>
  <c r="W401"/>
  <c r="X401"/>
  <c r="Y401"/>
  <c r="Z401"/>
  <c r="AA401"/>
  <c r="AB401"/>
  <c r="AC401"/>
  <c r="AD401"/>
  <c r="AE401"/>
  <c r="B402"/>
  <c r="C402"/>
  <c r="D402"/>
  <c r="E402"/>
  <c r="F402"/>
  <c r="G402"/>
  <c r="H402"/>
  <c r="I402"/>
  <c r="J402"/>
  <c r="K402"/>
  <c r="L402"/>
  <c r="M402"/>
  <c r="N402"/>
  <c r="O402"/>
  <c r="P402"/>
  <c r="Q402"/>
  <c r="R402"/>
  <c r="S402"/>
  <c r="T402"/>
  <c r="U402"/>
  <c r="V402"/>
  <c r="W402"/>
  <c r="X402"/>
  <c r="Y402"/>
  <c r="Z402"/>
  <c r="AA402"/>
  <c r="AB402"/>
  <c r="AC402"/>
  <c r="AD402"/>
  <c r="AE402"/>
  <c r="B403"/>
  <c r="C403"/>
  <c r="D403"/>
  <c r="E403"/>
  <c r="F403"/>
  <c r="G403"/>
  <c r="H403"/>
  <c r="I403"/>
  <c r="J403"/>
  <c r="K403"/>
  <c r="L403"/>
  <c r="M403"/>
  <c r="N403"/>
  <c r="O403"/>
  <c r="P403"/>
  <c r="Q403"/>
  <c r="R403"/>
  <c r="S403"/>
  <c r="T403"/>
  <c r="U403"/>
  <c r="V403"/>
  <c r="W403"/>
  <c r="X403"/>
  <c r="Y403"/>
  <c r="Z403"/>
  <c r="AA403"/>
  <c r="AB403"/>
  <c r="AC403"/>
  <c r="AD403"/>
  <c r="AE403"/>
  <c r="B404"/>
  <c r="C404"/>
  <c r="D404"/>
  <c r="E404"/>
  <c r="F404"/>
  <c r="G404"/>
  <c r="H404"/>
  <c r="I404"/>
  <c r="J404"/>
  <c r="K404"/>
  <c r="L404"/>
  <c r="M404"/>
  <c r="N404"/>
  <c r="O404"/>
  <c r="P404"/>
  <c r="Q404"/>
  <c r="R404"/>
  <c r="S404"/>
  <c r="T404"/>
  <c r="U404"/>
  <c r="V404"/>
  <c r="W404"/>
  <c r="X404"/>
  <c r="Y404"/>
  <c r="Z404"/>
  <c r="AA404"/>
  <c r="AB404"/>
  <c r="AC404"/>
  <c r="AD404"/>
  <c r="AE404"/>
  <c r="B405"/>
  <c r="C405"/>
  <c r="D405"/>
  <c r="E405"/>
  <c r="F405"/>
  <c r="G405"/>
  <c r="H405"/>
  <c r="I405"/>
  <c r="J405"/>
  <c r="K405"/>
  <c r="L405"/>
  <c r="M405"/>
  <c r="N405"/>
  <c r="O405"/>
  <c r="P405"/>
  <c r="Q405"/>
  <c r="R405"/>
  <c r="S405"/>
  <c r="T405"/>
  <c r="U405"/>
  <c r="V405"/>
  <c r="W405"/>
  <c r="X405"/>
  <c r="Y405"/>
  <c r="Z405"/>
  <c r="AA405"/>
  <c r="AB405"/>
  <c r="AC405"/>
  <c r="AD405"/>
  <c r="AE405"/>
  <c r="B406"/>
  <c r="C406"/>
  <c r="D406"/>
  <c r="E406"/>
  <c r="F406"/>
  <c r="G406"/>
  <c r="H406"/>
  <c r="I406"/>
  <c r="J406"/>
  <c r="K406"/>
  <c r="L406"/>
  <c r="M406"/>
  <c r="N406"/>
  <c r="O406"/>
  <c r="P406"/>
  <c r="Q406"/>
  <c r="R406"/>
  <c r="S406"/>
  <c r="T406"/>
  <c r="U406"/>
  <c r="V406"/>
  <c r="W406"/>
  <c r="X406"/>
  <c r="Y406"/>
  <c r="Z406"/>
  <c r="AA406"/>
  <c r="AB406"/>
  <c r="AC406"/>
  <c r="AD406"/>
  <c r="AE406"/>
  <c r="B407"/>
  <c r="C407"/>
  <c r="D407"/>
  <c r="E407"/>
  <c r="F407"/>
  <c r="G407"/>
  <c r="H407"/>
  <c r="I407"/>
  <c r="J407"/>
  <c r="K407"/>
  <c r="L407"/>
  <c r="M407"/>
  <c r="N407"/>
  <c r="O407"/>
  <c r="P407"/>
  <c r="Q407"/>
  <c r="R407"/>
  <c r="S407"/>
  <c r="T407"/>
  <c r="U407"/>
  <c r="V407"/>
  <c r="W407"/>
  <c r="X407"/>
  <c r="Y407"/>
  <c r="Z407"/>
  <c r="AA407"/>
  <c r="AB407"/>
  <c r="AC407"/>
  <c r="AD407"/>
  <c r="AE407"/>
  <c r="B408"/>
  <c r="C408"/>
  <c r="D408"/>
  <c r="E408"/>
  <c r="F408"/>
  <c r="G408"/>
  <c r="H408"/>
  <c r="I408"/>
  <c r="J408"/>
  <c r="K408"/>
  <c r="L408"/>
  <c r="M408"/>
  <c r="N408"/>
  <c r="O408"/>
  <c r="P408"/>
  <c r="Q408"/>
  <c r="R408"/>
  <c r="S408"/>
  <c r="T408"/>
  <c r="U408"/>
  <c r="V408"/>
  <c r="W408"/>
  <c r="X408"/>
  <c r="Y408"/>
  <c r="Z408"/>
  <c r="AA408"/>
  <c r="AB408"/>
  <c r="AC408"/>
  <c r="AD408"/>
  <c r="AE408"/>
  <c r="B409"/>
  <c r="C409"/>
  <c r="D409"/>
  <c r="E409"/>
  <c r="F409"/>
  <c r="G409"/>
  <c r="H409"/>
  <c r="I409"/>
  <c r="J409"/>
  <c r="K409"/>
  <c r="L409"/>
  <c r="M409"/>
  <c r="N409"/>
  <c r="O409"/>
  <c r="P409"/>
  <c r="Q409"/>
  <c r="R409"/>
  <c r="S409"/>
  <c r="T409"/>
  <c r="U409"/>
  <c r="V409"/>
  <c r="W409"/>
  <c r="X409"/>
  <c r="Y409"/>
  <c r="Z409"/>
  <c r="AA409"/>
  <c r="AB409"/>
  <c r="AC409"/>
  <c r="AD409"/>
  <c r="AE409"/>
  <c r="B410"/>
  <c r="C410"/>
  <c r="D410"/>
  <c r="E410"/>
  <c r="F410"/>
  <c r="G410"/>
  <c r="H410"/>
  <c r="I410"/>
  <c r="J410"/>
  <c r="K410"/>
  <c r="L410"/>
  <c r="M410"/>
  <c r="N410"/>
  <c r="O410"/>
  <c r="P410"/>
  <c r="Q410"/>
  <c r="R410"/>
  <c r="S410"/>
  <c r="T410"/>
  <c r="U410"/>
  <c r="V410"/>
  <c r="W410"/>
  <c r="X410"/>
  <c r="Y410"/>
  <c r="Z410"/>
  <c r="AA410"/>
  <c r="AB410"/>
  <c r="AC410"/>
  <c r="AD410"/>
  <c r="AE410"/>
  <c r="B411"/>
  <c r="C411"/>
  <c r="D411"/>
  <c r="E411"/>
  <c r="F411"/>
  <c r="G411"/>
  <c r="H411"/>
  <c r="I411"/>
  <c r="J411"/>
  <c r="K411"/>
  <c r="L411"/>
  <c r="M411"/>
  <c r="N411"/>
  <c r="O411"/>
  <c r="P411"/>
  <c r="Q411"/>
  <c r="R411"/>
  <c r="S411"/>
  <c r="T411"/>
  <c r="U411"/>
  <c r="V411"/>
  <c r="W411"/>
  <c r="X411"/>
  <c r="Y411"/>
  <c r="Z411"/>
  <c r="AA411"/>
  <c r="AB411"/>
  <c r="AC411"/>
  <c r="AD411"/>
  <c r="AE411"/>
  <c r="B412"/>
  <c r="C412"/>
  <c r="D412"/>
  <c r="E412"/>
  <c r="F412"/>
  <c r="G412"/>
  <c r="H412"/>
  <c r="I412"/>
  <c r="J412"/>
  <c r="K412"/>
  <c r="L412"/>
  <c r="M412"/>
  <c r="N412"/>
  <c r="O412"/>
  <c r="P412"/>
  <c r="Q412"/>
  <c r="R412"/>
  <c r="S412"/>
  <c r="T412"/>
  <c r="U412"/>
  <c r="V412"/>
  <c r="W412"/>
  <c r="X412"/>
  <c r="Y412"/>
  <c r="Z412"/>
  <c r="AA412"/>
  <c r="AB412"/>
  <c r="AC412"/>
  <c r="AD412"/>
  <c r="AE412"/>
  <c r="B413"/>
  <c r="C413"/>
  <c r="D413"/>
  <c r="E413"/>
  <c r="F413"/>
  <c r="G413"/>
  <c r="H413"/>
  <c r="I413"/>
  <c r="J413"/>
  <c r="K413"/>
  <c r="L413"/>
  <c r="M413"/>
  <c r="N413"/>
  <c r="O413"/>
  <c r="P413"/>
  <c r="Q413"/>
  <c r="R413"/>
  <c r="S413"/>
  <c r="T413"/>
  <c r="U413"/>
  <c r="V413"/>
  <c r="W413"/>
  <c r="X413"/>
  <c r="Y413"/>
  <c r="Z413"/>
  <c r="AA413"/>
  <c r="AB413"/>
  <c r="AC413"/>
  <c r="AD413"/>
  <c r="AE413"/>
  <c r="B414"/>
  <c r="C414"/>
  <c r="D414"/>
  <c r="E414"/>
  <c r="F414"/>
  <c r="G414"/>
  <c r="H414"/>
  <c r="I414"/>
  <c r="J414"/>
  <c r="K414"/>
  <c r="L414"/>
  <c r="M414"/>
  <c r="N414"/>
  <c r="O414"/>
  <c r="P414"/>
  <c r="Q414"/>
  <c r="R414"/>
  <c r="S414"/>
  <c r="T414"/>
  <c r="U414"/>
  <c r="V414"/>
  <c r="W414"/>
  <c r="X414"/>
  <c r="Y414"/>
  <c r="Z414"/>
  <c r="AA414"/>
  <c r="AB414"/>
  <c r="AC414"/>
  <c r="AD414"/>
  <c r="AE414"/>
  <c r="B415"/>
  <c r="C415"/>
  <c r="D415"/>
  <c r="E415"/>
  <c r="F415"/>
  <c r="G415"/>
  <c r="H415"/>
  <c r="I415"/>
  <c r="J415"/>
  <c r="K415"/>
  <c r="L415"/>
  <c r="M415"/>
  <c r="N415"/>
  <c r="O415"/>
  <c r="P415"/>
  <c r="Q415"/>
  <c r="R415"/>
  <c r="S415"/>
  <c r="T415"/>
  <c r="U415"/>
  <c r="V415"/>
  <c r="W415"/>
  <c r="X415"/>
  <c r="Y415"/>
  <c r="Z415"/>
  <c r="AA415"/>
  <c r="AB415"/>
  <c r="AC415"/>
  <c r="AD415"/>
  <c r="AE415"/>
  <c r="B416"/>
  <c r="C416"/>
  <c r="D416"/>
  <c r="E416"/>
  <c r="F416"/>
  <c r="G416"/>
  <c r="H416"/>
  <c r="I416"/>
  <c r="J416"/>
  <c r="K416"/>
  <c r="L416"/>
  <c r="M416"/>
  <c r="N416"/>
  <c r="O416"/>
  <c r="P416"/>
  <c r="Q416"/>
  <c r="R416"/>
  <c r="S416"/>
  <c r="T416"/>
  <c r="U416"/>
  <c r="V416"/>
  <c r="W416"/>
  <c r="X416"/>
  <c r="Y416"/>
  <c r="Z416"/>
  <c r="AA416"/>
  <c r="AB416"/>
  <c r="AC416"/>
  <c r="AD416"/>
  <c r="AE416"/>
  <c r="B417"/>
  <c r="C417"/>
  <c r="D417"/>
  <c r="E417"/>
  <c r="F417"/>
  <c r="G417"/>
  <c r="H417"/>
  <c r="I417"/>
  <c r="J417"/>
  <c r="K417"/>
  <c r="L417"/>
  <c r="M417"/>
  <c r="N417"/>
  <c r="O417"/>
  <c r="P417"/>
  <c r="Q417"/>
  <c r="R417"/>
  <c r="S417"/>
  <c r="T417"/>
  <c r="U417"/>
  <c r="V417"/>
  <c r="W417"/>
  <c r="X417"/>
  <c r="Y417"/>
  <c r="Z417"/>
  <c r="AA417"/>
  <c r="AB417"/>
  <c r="AC417"/>
  <c r="AD417"/>
  <c r="AE417"/>
  <c r="B418"/>
  <c r="C418"/>
  <c r="D418"/>
  <c r="E418"/>
  <c r="F418"/>
  <c r="G418"/>
  <c r="H418"/>
  <c r="I418"/>
  <c r="J418"/>
  <c r="K418"/>
  <c r="L418"/>
  <c r="M418"/>
  <c r="N418"/>
  <c r="O418"/>
  <c r="P418"/>
  <c r="Q418"/>
  <c r="R418"/>
  <c r="S418"/>
  <c r="T418"/>
  <c r="U418"/>
  <c r="V418"/>
  <c r="W418"/>
  <c r="X418"/>
  <c r="Y418"/>
  <c r="Z418"/>
  <c r="AA418"/>
  <c r="AB418"/>
  <c r="AC418"/>
  <c r="AD418"/>
  <c r="AE418"/>
  <c r="B419"/>
  <c r="C419"/>
  <c r="D419"/>
  <c r="E419"/>
  <c r="F419"/>
  <c r="G419"/>
  <c r="H419"/>
  <c r="I419"/>
  <c r="J419"/>
  <c r="K419"/>
  <c r="L419"/>
  <c r="M419"/>
  <c r="N419"/>
  <c r="O419"/>
  <c r="P419"/>
  <c r="Q419"/>
  <c r="R419"/>
  <c r="S419"/>
  <c r="T419"/>
  <c r="U419"/>
  <c r="V419"/>
  <c r="W419"/>
  <c r="X419"/>
  <c r="Y419"/>
  <c r="Z419"/>
  <c r="AA419"/>
  <c r="AB419"/>
  <c r="AC419"/>
  <c r="AD419"/>
  <c r="AE419"/>
  <c r="B420"/>
  <c r="C420"/>
  <c r="D420"/>
  <c r="E420"/>
  <c r="F420"/>
  <c r="G420"/>
  <c r="H420"/>
  <c r="I420"/>
  <c r="J420"/>
  <c r="K420"/>
  <c r="L420"/>
  <c r="M420"/>
  <c r="N420"/>
  <c r="O420"/>
  <c r="P420"/>
  <c r="Q420"/>
  <c r="R420"/>
  <c r="S420"/>
  <c r="T420"/>
  <c r="U420"/>
  <c r="V420"/>
  <c r="W420"/>
  <c r="X420"/>
  <c r="Y420"/>
  <c r="Z420"/>
  <c r="AA420"/>
  <c r="AB420"/>
  <c r="AC420"/>
  <c r="AD420"/>
  <c r="AE420"/>
  <c r="B421"/>
  <c r="C421"/>
  <c r="D421"/>
  <c r="E421"/>
  <c r="F421"/>
  <c r="G421"/>
  <c r="H421"/>
  <c r="I421"/>
  <c r="J421"/>
  <c r="K421"/>
  <c r="L421"/>
  <c r="M421"/>
  <c r="N421"/>
  <c r="O421"/>
  <c r="P421"/>
  <c r="Q421"/>
  <c r="R421"/>
  <c r="S421"/>
  <c r="T421"/>
  <c r="U421"/>
  <c r="V421"/>
  <c r="W421"/>
  <c r="X421"/>
  <c r="Y421"/>
  <c r="Z421"/>
  <c r="AA421"/>
  <c r="AB421"/>
  <c r="AC421"/>
  <c r="AD421"/>
  <c r="AE421"/>
  <c r="B422"/>
  <c r="C422"/>
  <c r="D422"/>
  <c r="E422"/>
  <c r="F422"/>
  <c r="G422"/>
  <c r="H422"/>
  <c r="I422"/>
  <c r="J422"/>
  <c r="K422"/>
  <c r="L422"/>
  <c r="M422"/>
  <c r="N422"/>
  <c r="O422"/>
  <c r="P422"/>
  <c r="Q422"/>
  <c r="R422"/>
  <c r="S422"/>
  <c r="T422"/>
  <c r="U422"/>
  <c r="V422"/>
  <c r="W422"/>
  <c r="X422"/>
  <c r="Y422"/>
  <c r="Z422"/>
  <c r="AA422"/>
  <c r="AB422"/>
  <c r="AC422"/>
  <c r="AD422"/>
  <c r="AE422"/>
  <c r="B423"/>
  <c r="C423"/>
  <c r="D423"/>
  <c r="E423"/>
  <c r="F423"/>
  <c r="G423"/>
  <c r="H423"/>
  <c r="I423"/>
  <c r="J423"/>
  <c r="K423"/>
  <c r="L423"/>
  <c r="M423"/>
  <c r="N423"/>
  <c r="O423"/>
  <c r="P423"/>
  <c r="Q423"/>
  <c r="R423"/>
  <c r="S423"/>
  <c r="T423"/>
  <c r="U423"/>
  <c r="V423"/>
  <c r="W423"/>
  <c r="X423"/>
  <c r="Y423"/>
  <c r="Z423"/>
  <c r="AA423"/>
  <c r="AB423"/>
  <c r="AC423"/>
  <c r="AD423"/>
  <c r="AE423"/>
  <c r="B424"/>
  <c r="C424"/>
  <c r="D424"/>
  <c r="E424"/>
  <c r="F424"/>
  <c r="G424"/>
  <c r="H424"/>
  <c r="I424"/>
  <c r="J424"/>
  <c r="K424"/>
  <c r="L424"/>
  <c r="M424"/>
  <c r="N424"/>
  <c r="O424"/>
  <c r="P424"/>
  <c r="Q424"/>
  <c r="R424"/>
  <c r="S424"/>
  <c r="T424"/>
  <c r="U424"/>
  <c r="V424"/>
  <c r="W424"/>
  <c r="X424"/>
  <c r="Y424"/>
  <c r="Z424"/>
  <c r="AA424"/>
  <c r="AB424"/>
  <c r="AC424"/>
  <c r="AD424"/>
  <c r="AE424"/>
  <c r="B425"/>
  <c r="C425"/>
  <c r="D425"/>
  <c r="E425"/>
  <c r="F425"/>
  <c r="G425"/>
  <c r="H425"/>
  <c r="I425"/>
  <c r="J425"/>
  <c r="K425"/>
  <c r="L425"/>
  <c r="M425"/>
  <c r="N425"/>
  <c r="O425"/>
  <c r="P425"/>
  <c r="Q425"/>
  <c r="R425"/>
  <c r="S425"/>
  <c r="T425"/>
  <c r="U425"/>
  <c r="V425"/>
  <c r="W425"/>
  <c r="X425"/>
  <c r="Y425"/>
  <c r="Z425"/>
  <c r="AA425"/>
  <c r="AB425"/>
  <c r="AC425"/>
  <c r="AD425"/>
  <c r="AE425"/>
  <c r="B426"/>
  <c r="C426"/>
  <c r="D426"/>
  <c r="E426"/>
  <c r="F426"/>
  <c r="G426"/>
  <c r="H426"/>
  <c r="I426"/>
  <c r="J426"/>
  <c r="K426"/>
  <c r="L426"/>
  <c r="M426"/>
  <c r="N426"/>
  <c r="O426"/>
  <c r="P426"/>
  <c r="Q426"/>
  <c r="R426"/>
  <c r="S426"/>
  <c r="T426"/>
  <c r="U426"/>
  <c r="V426"/>
  <c r="W426"/>
  <c r="X426"/>
  <c r="Y426"/>
  <c r="Z426"/>
  <c r="AA426"/>
  <c r="AB426"/>
  <c r="AC426"/>
  <c r="AD426"/>
  <c r="AE426"/>
  <c r="B427"/>
  <c r="C427"/>
  <c r="D427"/>
  <c r="E427"/>
  <c r="F427"/>
  <c r="G427"/>
  <c r="H427"/>
  <c r="I427"/>
  <c r="J427"/>
  <c r="K427"/>
  <c r="L427"/>
  <c r="M427"/>
  <c r="N427"/>
  <c r="O427"/>
  <c r="P427"/>
  <c r="Q427"/>
  <c r="R427"/>
  <c r="S427"/>
  <c r="T427"/>
  <c r="U427"/>
  <c r="V427"/>
  <c r="W427"/>
  <c r="X427"/>
  <c r="Y427"/>
  <c r="Z427"/>
  <c r="AA427"/>
  <c r="AB427"/>
  <c r="AC427"/>
  <c r="AD427"/>
  <c r="AE427"/>
  <c r="B428"/>
  <c r="C428"/>
  <c r="D428"/>
  <c r="E428"/>
  <c r="F428"/>
  <c r="G428"/>
  <c r="H428"/>
  <c r="I428"/>
  <c r="J428"/>
  <c r="K428"/>
  <c r="L428"/>
  <c r="M428"/>
  <c r="N428"/>
  <c r="O428"/>
  <c r="P428"/>
  <c r="Q428"/>
  <c r="R428"/>
  <c r="S428"/>
  <c r="T428"/>
  <c r="U428"/>
  <c r="V428"/>
  <c r="W428"/>
  <c r="X428"/>
  <c r="Y428"/>
  <c r="Z428"/>
  <c r="AA428"/>
  <c r="AB428"/>
  <c r="AC428"/>
  <c r="AD428"/>
  <c r="AE428"/>
  <c r="B429"/>
  <c r="C429"/>
  <c r="D429"/>
  <c r="E429"/>
  <c r="F429"/>
  <c r="G429"/>
  <c r="H429"/>
  <c r="I429"/>
  <c r="J429"/>
  <c r="K429"/>
  <c r="L429"/>
  <c r="M429"/>
  <c r="N429"/>
  <c r="O429"/>
  <c r="P429"/>
  <c r="Q429"/>
  <c r="R429"/>
  <c r="S429"/>
  <c r="T429"/>
  <c r="U429"/>
  <c r="V429"/>
  <c r="W429"/>
  <c r="X429"/>
  <c r="Y429"/>
  <c r="Z429"/>
  <c r="AA429"/>
  <c r="AB429"/>
  <c r="AC429"/>
  <c r="AD429"/>
  <c r="AE429"/>
  <c r="B430"/>
  <c r="C430"/>
  <c r="D430"/>
  <c r="E430"/>
  <c r="F430"/>
  <c r="G430"/>
  <c r="H430"/>
  <c r="I430"/>
  <c r="J430"/>
  <c r="K430"/>
  <c r="L430"/>
  <c r="M430"/>
  <c r="N430"/>
  <c r="O430"/>
  <c r="P430"/>
  <c r="Q430"/>
  <c r="R430"/>
  <c r="S430"/>
  <c r="T430"/>
  <c r="U430"/>
  <c r="V430"/>
  <c r="W430"/>
  <c r="X430"/>
  <c r="Y430"/>
  <c r="Z430"/>
  <c r="AA430"/>
  <c r="AB430"/>
  <c r="AC430"/>
  <c r="AD430"/>
  <c r="AE430"/>
  <c r="B431"/>
  <c r="C431"/>
  <c r="D431"/>
  <c r="E431"/>
  <c r="F431"/>
  <c r="G431"/>
  <c r="H431"/>
  <c r="I431"/>
  <c r="J431"/>
  <c r="K431"/>
  <c r="L431"/>
  <c r="M431"/>
  <c r="N431"/>
  <c r="O431"/>
  <c r="P431"/>
  <c r="Q431"/>
  <c r="R431"/>
  <c r="S431"/>
  <c r="T431"/>
  <c r="U431"/>
  <c r="V431"/>
  <c r="W431"/>
  <c r="X431"/>
  <c r="Y431"/>
  <c r="Z431"/>
  <c r="AA431"/>
  <c r="AB431"/>
  <c r="AC431"/>
  <c r="AD431"/>
  <c r="AE431"/>
  <c r="B432"/>
  <c r="C432"/>
  <c r="D432"/>
  <c r="E432"/>
  <c r="F432"/>
  <c r="G432"/>
  <c r="H432"/>
  <c r="I432"/>
  <c r="J432"/>
  <c r="K432"/>
  <c r="L432"/>
  <c r="M432"/>
  <c r="N432"/>
  <c r="O432"/>
  <c r="P432"/>
  <c r="Q432"/>
  <c r="R432"/>
  <c r="S432"/>
  <c r="T432"/>
  <c r="U432"/>
  <c r="V432"/>
  <c r="W432"/>
  <c r="X432"/>
  <c r="Y432"/>
  <c r="Z432"/>
  <c r="AA432"/>
  <c r="AB432"/>
  <c r="AC432"/>
  <c r="AD432"/>
  <c r="AE432"/>
  <c r="B433"/>
  <c r="C433"/>
  <c r="D433"/>
  <c r="E433"/>
  <c r="F433"/>
  <c r="G433"/>
  <c r="H433"/>
  <c r="I433"/>
  <c r="J433"/>
  <c r="K433"/>
  <c r="L433"/>
  <c r="M433"/>
  <c r="N433"/>
  <c r="O433"/>
  <c r="P433"/>
  <c r="Q433"/>
  <c r="R433"/>
  <c r="S433"/>
  <c r="T433"/>
  <c r="U433"/>
  <c r="V433"/>
  <c r="W433"/>
  <c r="X433"/>
  <c r="Y433"/>
  <c r="Z433"/>
  <c r="AA433"/>
  <c r="AB433"/>
  <c r="AC433"/>
  <c r="AD433"/>
  <c r="AE433"/>
  <c r="B434"/>
  <c r="C434"/>
  <c r="D434"/>
  <c r="E434"/>
  <c r="F434"/>
  <c r="G434"/>
  <c r="H434"/>
  <c r="I434"/>
  <c r="J434"/>
  <c r="K434"/>
  <c r="L434"/>
  <c r="M434"/>
  <c r="N434"/>
  <c r="O434"/>
  <c r="P434"/>
  <c r="Q434"/>
  <c r="R434"/>
  <c r="S434"/>
  <c r="T434"/>
  <c r="U434"/>
  <c r="V434"/>
  <c r="W434"/>
  <c r="X434"/>
  <c r="Y434"/>
  <c r="Z434"/>
  <c r="AA434"/>
  <c r="AB434"/>
  <c r="AC434"/>
  <c r="AD434"/>
  <c r="AE434"/>
  <c r="B435"/>
  <c r="C435"/>
  <c r="D435"/>
  <c r="E435"/>
  <c r="F435"/>
  <c r="G435"/>
  <c r="H435"/>
  <c r="I435"/>
  <c r="J435"/>
  <c r="K435"/>
  <c r="L435"/>
  <c r="M435"/>
  <c r="N435"/>
  <c r="O435"/>
  <c r="P435"/>
  <c r="Q435"/>
  <c r="R435"/>
  <c r="S435"/>
  <c r="T435"/>
  <c r="U435"/>
  <c r="V435"/>
  <c r="W435"/>
  <c r="X435"/>
  <c r="Y435"/>
  <c r="Z435"/>
  <c r="AA435"/>
  <c r="AB435"/>
  <c r="AC435"/>
  <c r="AD435"/>
  <c r="AE435"/>
  <c r="B436"/>
  <c r="C436"/>
  <c r="D436"/>
  <c r="E436"/>
  <c r="F436"/>
  <c r="G436"/>
  <c r="H436"/>
  <c r="I436"/>
  <c r="J436"/>
  <c r="K436"/>
  <c r="L436"/>
  <c r="M436"/>
  <c r="N436"/>
  <c r="O436"/>
  <c r="P436"/>
  <c r="Q436"/>
  <c r="R436"/>
  <c r="S436"/>
  <c r="T436"/>
  <c r="U436"/>
  <c r="V436"/>
  <c r="W436"/>
  <c r="X436"/>
  <c r="Y436"/>
  <c r="Z436"/>
  <c r="AA436"/>
  <c r="AB436"/>
  <c r="AC436"/>
  <c r="AD436"/>
  <c r="AE436"/>
  <c r="B437"/>
  <c r="C437"/>
  <c r="D437"/>
  <c r="E437"/>
  <c r="F437"/>
  <c r="G437"/>
  <c r="H437"/>
  <c r="I437"/>
  <c r="J437"/>
  <c r="K437"/>
  <c r="L437"/>
  <c r="M437"/>
  <c r="N437"/>
  <c r="O437"/>
  <c r="P437"/>
  <c r="Q437"/>
  <c r="R437"/>
  <c r="S437"/>
  <c r="T437"/>
  <c r="U437"/>
  <c r="V437"/>
  <c r="W437"/>
  <c r="X437"/>
  <c r="Y437"/>
  <c r="Z437"/>
  <c r="AA437"/>
  <c r="AB437"/>
  <c r="AC437"/>
  <c r="AD437"/>
  <c r="AE437"/>
  <c r="B438"/>
  <c r="C438"/>
  <c r="D438"/>
  <c r="E438"/>
  <c r="F438"/>
  <c r="G438"/>
  <c r="H438"/>
  <c r="I438"/>
  <c r="J438"/>
  <c r="K438"/>
  <c r="L438"/>
  <c r="M438"/>
  <c r="N438"/>
  <c r="O438"/>
  <c r="P438"/>
  <c r="Q438"/>
  <c r="R438"/>
  <c r="S438"/>
  <c r="T438"/>
  <c r="U438"/>
  <c r="V438"/>
  <c r="W438"/>
  <c r="X438"/>
  <c r="Y438"/>
  <c r="Z438"/>
  <c r="AA438"/>
  <c r="AB438"/>
  <c r="AC438"/>
  <c r="AD438"/>
  <c r="AE438"/>
  <c r="B439"/>
  <c r="C439"/>
  <c r="D439"/>
  <c r="E439"/>
  <c r="F439"/>
  <c r="G439"/>
  <c r="H439"/>
  <c r="I439"/>
  <c r="J439"/>
  <c r="K439"/>
  <c r="L439"/>
  <c r="M439"/>
  <c r="N439"/>
  <c r="O439"/>
  <c r="P439"/>
  <c r="Q439"/>
  <c r="R439"/>
  <c r="S439"/>
  <c r="T439"/>
  <c r="U439"/>
  <c r="V439"/>
  <c r="W439"/>
  <c r="X439"/>
  <c r="Y439"/>
  <c r="Z439"/>
  <c r="AA439"/>
  <c r="AB439"/>
  <c r="AC439"/>
  <c r="AD439"/>
  <c r="AE439"/>
  <c r="B440"/>
  <c r="C440"/>
  <c r="D440"/>
  <c r="E440"/>
  <c r="F440"/>
  <c r="G440"/>
  <c r="H440"/>
  <c r="I440"/>
  <c r="J440"/>
  <c r="K440"/>
  <c r="L440"/>
  <c r="M440"/>
  <c r="N440"/>
  <c r="O440"/>
  <c r="P440"/>
  <c r="Q440"/>
  <c r="R440"/>
  <c r="S440"/>
  <c r="T440"/>
  <c r="U440"/>
  <c r="V440"/>
  <c r="W440"/>
  <c r="X440"/>
  <c r="Y440"/>
  <c r="Z440"/>
  <c r="AA440"/>
  <c r="AB440"/>
  <c r="AC440"/>
  <c r="AD440"/>
  <c r="AE440"/>
  <c r="B441"/>
  <c r="C441"/>
  <c r="D441"/>
  <c r="E441"/>
  <c r="F441"/>
  <c r="G441"/>
  <c r="H441"/>
  <c r="I441"/>
  <c r="J441"/>
  <c r="K441"/>
  <c r="L441"/>
  <c r="M441"/>
  <c r="N441"/>
  <c r="O441"/>
  <c r="P441"/>
  <c r="Q441"/>
  <c r="R441"/>
  <c r="S441"/>
  <c r="T441"/>
  <c r="U441"/>
  <c r="V441"/>
  <c r="W441"/>
  <c r="X441"/>
  <c r="Y441"/>
  <c r="Z441"/>
  <c r="AA441"/>
  <c r="AB441"/>
  <c r="AC441"/>
  <c r="AD441"/>
  <c r="AE441"/>
  <c r="B442"/>
  <c r="C442"/>
  <c r="D442"/>
  <c r="E442"/>
  <c r="F442"/>
  <c r="G442"/>
  <c r="H442"/>
  <c r="I442"/>
  <c r="J442"/>
  <c r="K442"/>
  <c r="L442"/>
  <c r="M442"/>
  <c r="N442"/>
  <c r="O442"/>
  <c r="P442"/>
  <c r="Q442"/>
  <c r="R442"/>
  <c r="S442"/>
  <c r="T442"/>
  <c r="U442"/>
  <c r="V442"/>
  <c r="W442"/>
  <c r="X442"/>
  <c r="Y442"/>
  <c r="Z442"/>
  <c r="AA442"/>
  <c r="AB442"/>
  <c r="AC442"/>
  <c r="AD442"/>
  <c r="AE442"/>
  <c r="B443"/>
  <c r="C443"/>
  <c r="D443"/>
  <c r="E443"/>
  <c r="F443"/>
  <c r="G443"/>
  <c r="H443"/>
  <c r="I443"/>
  <c r="J443"/>
  <c r="K443"/>
  <c r="L443"/>
  <c r="M443"/>
  <c r="N443"/>
  <c r="O443"/>
  <c r="P443"/>
  <c r="Q443"/>
  <c r="R443"/>
  <c r="S443"/>
  <c r="T443"/>
  <c r="U443"/>
  <c r="V443"/>
  <c r="W443"/>
  <c r="X443"/>
  <c r="Y443"/>
  <c r="Z443"/>
  <c r="AA443"/>
  <c r="AB443"/>
  <c r="AC443"/>
  <c r="AD443"/>
  <c r="AE443"/>
  <c r="B444"/>
  <c r="C444"/>
  <c r="D444"/>
  <c r="E444"/>
  <c r="F444"/>
  <c r="G444"/>
  <c r="H444"/>
  <c r="I444"/>
  <c r="J444"/>
  <c r="K444"/>
  <c r="L444"/>
  <c r="M444"/>
  <c r="N444"/>
  <c r="O444"/>
  <c r="P444"/>
  <c r="Q444"/>
  <c r="R444"/>
  <c r="S444"/>
  <c r="T444"/>
  <c r="U444"/>
  <c r="V444"/>
  <c r="W444"/>
  <c r="X444"/>
  <c r="Y444"/>
  <c r="Z444"/>
  <c r="AA444"/>
  <c r="AB444"/>
  <c r="AC444"/>
  <c r="AD444"/>
  <c r="AE444"/>
  <c r="B445"/>
  <c r="C445"/>
  <c r="D445"/>
  <c r="E445"/>
  <c r="F445"/>
  <c r="G445"/>
  <c r="H445"/>
  <c r="I445"/>
  <c r="J445"/>
  <c r="K445"/>
  <c r="L445"/>
  <c r="M445"/>
  <c r="N445"/>
  <c r="O445"/>
  <c r="P445"/>
  <c r="Q445"/>
  <c r="R445"/>
  <c r="S445"/>
  <c r="T445"/>
  <c r="U445"/>
  <c r="V445"/>
  <c r="W445"/>
  <c r="X445"/>
  <c r="Y445"/>
  <c r="Z445"/>
  <c r="AA445"/>
  <c r="AB445"/>
  <c r="AC445"/>
  <c r="AD445"/>
  <c r="AE445"/>
  <c r="B446"/>
  <c r="C446"/>
  <c r="D446"/>
  <c r="E446"/>
  <c r="F446"/>
  <c r="G446"/>
  <c r="H446"/>
  <c r="I446"/>
  <c r="J446"/>
  <c r="K446"/>
  <c r="L446"/>
  <c r="M446"/>
  <c r="N446"/>
  <c r="O446"/>
  <c r="P446"/>
  <c r="Q446"/>
  <c r="R446"/>
  <c r="S446"/>
  <c r="T446"/>
  <c r="U446"/>
  <c r="V446"/>
  <c r="W446"/>
  <c r="X446"/>
  <c r="Y446"/>
  <c r="Z446"/>
  <c r="AA446"/>
  <c r="AB446"/>
  <c r="AC446"/>
  <c r="AD446"/>
  <c r="AE446"/>
  <c r="B447"/>
  <c r="C447"/>
  <c r="D447"/>
  <c r="E447"/>
  <c r="F447"/>
  <c r="G447"/>
  <c r="H447"/>
  <c r="I447"/>
  <c r="J447"/>
  <c r="K447"/>
  <c r="L447"/>
  <c r="M447"/>
  <c r="N447"/>
  <c r="O447"/>
  <c r="P447"/>
  <c r="Q447"/>
  <c r="R447"/>
  <c r="S447"/>
  <c r="T447"/>
  <c r="U447"/>
  <c r="V447"/>
  <c r="W447"/>
  <c r="X447"/>
  <c r="Y447"/>
  <c r="Z447"/>
  <c r="AA447"/>
  <c r="AB447"/>
  <c r="AC447"/>
  <c r="AD447"/>
  <c r="AE447"/>
  <c r="B448"/>
  <c r="C448"/>
  <c r="D448"/>
  <c r="E448"/>
  <c r="F448"/>
  <c r="G448"/>
  <c r="H448"/>
  <c r="I448"/>
  <c r="J448"/>
  <c r="K448"/>
  <c r="L448"/>
  <c r="M448"/>
  <c r="N448"/>
  <c r="O448"/>
  <c r="P448"/>
  <c r="Q448"/>
  <c r="R448"/>
  <c r="S448"/>
  <c r="T448"/>
  <c r="U448"/>
  <c r="V448"/>
  <c r="W448"/>
  <c r="X448"/>
  <c r="Y448"/>
  <c r="Z448"/>
  <c r="AA448"/>
  <c r="AB448"/>
  <c r="AC448"/>
  <c r="AD448"/>
  <c r="AE448"/>
  <c r="B449"/>
  <c r="C449"/>
  <c r="D449"/>
  <c r="E449"/>
  <c r="F449"/>
  <c r="G449"/>
  <c r="H449"/>
  <c r="I449"/>
  <c r="J449"/>
  <c r="K449"/>
  <c r="L449"/>
  <c r="M449"/>
  <c r="N449"/>
  <c r="O449"/>
  <c r="P449"/>
  <c r="Q449"/>
  <c r="R449"/>
  <c r="S449"/>
  <c r="T449"/>
  <c r="U449"/>
  <c r="V449"/>
  <c r="W449"/>
  <c r="X449"/>
  <c r="Y449"/>
  <c r="Z449"/>
  <c r="AA449"/>
  <c r="AB449"/>
  <c r="AC449"/>
  <c r="AD449"/>
  <c r="AE449"/>
  <c r="B450"/>
  <c r="C450"/>
  <c r="D450"/>
  <c r="E450"/>
  <c r="F450"/>
  <c r="G450"/>
  <c r="H450"/>
  <c r="I450"/>
  <c r="J450"/>
  <c r="K450"/>
  <c r="L450"/>
  <c r="M450"/>
  <c r="N450"/>
  <c r="O450"/>
  <c r="P450"/>
  <c r="Q450"/>
  <c r="R450"/>
  <c r="S450"/>
  <c r="T450"/>
  <c r="U450"/>
  <c r="V450"/>
  <c r="W450"/>
  <c r="X450"/>
  <c r="Y450"/>
  <c r="Z450"/>
  <c r="AA450"/>
  <c r="AB450"/>
  <c r="AC450"/>
  <c r="AD450"/>
  <c r="AE450"/>
  <c r="B451"/>
  <c r="C451"/>
  <c r="D451"/>
  <c r="E451"/>
  <c r="F451"/>
  <c r="G451"/>
  <c r="H451"/>
  <c r="I451"/>
  <c r="J451"/>
  <c r="K451"/>
  <c r="L451"/>
  <c r="M451"/>
  <c r="N451"/>
  <c r="O451"/>
  <c r="P451"/>
  <c r="Q451"/>
  <c r="R451"/>
  <c r="S451"/>
  <c r="T451"/>
  <c r="U451"/>
  <c r="V451"/>
  <c r="W451"/>
  <c r="X451"/>
  <c r="Y451"/>
  <c r="Z451"/>
  <c r="AA451"/>
  <c r="AB451"/>
  <c r="AC451"/>
  <c r="AD451"/>
  <c r="AE451"/>
  <c r="B452"/>
  <c r="C452"/>
  <c r="D452"/>
  <c r="E452"/>
  <c r="F452"/>
  <c r="G452"/>
  <c r="H452"/>
  <c r="I452"/>
  <c r="J452"/>
  <c r="K452"/>
  <c r="L452"/>
  <c r="M452"/>
  <c r="N452"/>
  <c r="O452"/>
  <c r="P452"/>
  <c r="Q452"/>
  <c r="R452"/>
  <c r="S452"/>
  <c r="T452"/>
  <c r="U452"/>
  <c r="V452"/>
  <c r="W452"/>
  <c r="X452"/>
  <c r="Y452"/>
  <c r="Z452"/>
  <c r="AA452"/>
  <c r="AB452"/>
  <c r="AC452"/>
  <c r="AD452"/>
  <c r="AE452"/>
  <c r="B453"/>
  <c r="C453"/>
  <c r="D453"/>
  <c r="E453"/>
  <c r="F453"/>
  <c r="G453"/>
  <c r="H453"/>
  <c r="I453"/>
  <c r="J453"/>
  <c r="K453"/>
  <c r="L453"/>
  <c r="M453"/>
  <c r="N453"/>
  <c r="O453"/>
  <c r="P453"/>
  <c r="Q453"/>
  <c r="R453"/>
  <c r="S453"/>
  <c r="T453"/>
  <c r="U453"/>
  <c r="V453"/>
  <c r="W453"/>
  <c r="X453"/>
  <c r="Y453"/>
  <c r="Z453"/>
  <c r="AA453"/>
  <c r="AB453"/>
  <c r="AC453"/>
  <c r="AD453"/>
  <c r="AE453"/>
  <c r="B454"/>
  <c r="C454"/>
  <c r="D454"/>
  <c r="E454"/>
  <c r="F454"/>
  <c r="G454"/>
  <c r="H454"/>
  <c r="I454"/>
  <c r="J454"/>
  <c r="K454"/>
  <c r="L454"/>
  <c r="M454"/>
  <c r="N454"/>
  <c r="O454"/>
  <c r="P454"/>
  <c r="Q454"/>
  <c r="R454"/>
  <c r="S454"/>
  <c r="T454"/>
  <c r="U454"/>
  <c r="V454"/>
  <c r="W454"/>
  <c r="X454"/>
  <c r="Y454"/>
  <c r="Z454"/>
  <c r="AA454"/>
  <c r="AB454"/>
  <c r="AC454"/>
  <c r="AD454"/>
  <c r="AE454"/>
  <c r="B455"/>
  <c r="C455"/>
  <c r="D455"/>
  <c r="E455"/>
  <c r="F455"/>
  <c r="G455"/>
  <c r="H455"/>
  <c r="I455"/>
  <c r="J455"/>
  <c r="K455"/>
  <c r="L455"/>
  <c r="M455"/>
  <c r="N455"/>
  <c r="O455"/>
  <c r="P455"/>
  <c r="Q455"/>
  <c r="R455"/>
  <c r="S455"/>
  <c r="T455"/>
  <c r="U455"/>
  <c r="V455"/>
  <c r="W455"/>
  <c r="X455"/>
  <c r="Y455"/>
  <c r="Z455"/>
  <c r="AA455"/>
  <c r="AB455"/>
  <c r="AC455"/>
  <c r="AD455"/>
  <c r="AE455"/>
  <c r="B456"/>
  <c r="C456"/>
  <c r="D456"/>
  <c r="E456"/>
  <c r="F456"/>
  <c r="G456"/>
  <c r="H456"/>
  <c r="I456"/>
  <c r="J456"/>
  <c r="K456"/>
  <c r="L456"/>
  <c r="M456"/>
  <c r="N456"/>
  <c r="O456"/>
  <c r="P456"/>
  <c r="Q456"/>
  <c r="R456"/>
  <c r="S456"/>
  <c r="T456"/>
  <c r="U456"/>
  <c r="V456"/>
  <c r="W456"/>
  <c r="X456"/>
  <c r="Y456"/>
  <c r="Z456"/>
  <c r="AA456"/>
  <c r="AB456"/>
  <c r="AC456"/>
  <c r="AD456"/>
  <c r="AE456"/>
  <c r="B457"/>
  <c r="C457"/>
  <c r="D457"/>
  <c r="E457"/>
  <c r="F457"/>
  <c r="G457"/>
  <c r="H457"/>
  <c r="I457"/>
  <c r="J457"/>
  <c r="K457"/>
  <c r="L457"/>
  <c r="M457"/>
  <c r="N457"/>
  <c r="O457"/>
  <c r="P457"/>
  <c r="Q457"/>
  <c r="R457"/>
  <c r="S457"/>
  <c r="T457"/>
  <c r="U457"/>
  <c r="V457"/>
  <c r="W457"/>
  <c r="X457"/>
  <c r="Y457"/>
  <c r="Z457"/>
  <c r="AA457"/>
  <c r="AB457"/>
  <c r="AC457"/>
  <c r="AD457"/>
  <c r="AE457"/>
  <c r="B458"/>
  <c r="C458"/>
  <c r="D458"/>
  <c r="E458"/>
  <c r="F458"/>
  <c r="G458"/>
  <c r="H458"/>
  <c r="I458"/>
  <c r="J458"/>
  <c r="K458"/>
  <c r="L458"/>
  <c r="M458"/>
  <c r="N458"/>
  <c r="O458"/>
  <c r="P458"/>
  <c r="Q458"/>
  <c r="R458"/>
  <c r="S458"/>
  <c r="T458"/>
  <c r="U458"/>
  <c r="V458"/>
  <c r="W458"/>
  <c r="X458"/>
  <c r="Y458"/>
  <c r="Z458"/>
  <c r="AA458"/>
  <c r="AB458"/>
  <c r="AC458"/>
  <c r="AD458"/>
  <c r="AE458"/>
  <c r="B459"/>
  <c r="C459"/>
  <c r="D459"/>
  <c r="E459"/>
  <c r="F459"/>
  <c r="G459"/>
  <c r="H459"/>
  <c r="I459"/>
  <c r="J459"/>
  <c r="K459"/>
  <c r="L459"/>
  <c r="M459"/>
  <c r="N459"/>
  <c r="O459"/>
  <c r="P459"/>
  <c r="Q459"/>
  <c r="R459"/>
  <c r="S459"/>
  <c r="T459"/>
  <c r="U459"/>
  <c r="V459"/>
  <c r="W459"/>
  <c r="X459"/>
  <c r="Y459"/>
  <c r="Z459"/>
  <c r="AA459"/>
  <c r="AB459"/>
  <c r="AC459"/>
  <c r="AD459"/>
  <c r="AE459"/>
  <c r="B460"/>
  <c r="C460"/>
  <c r="D460"/>
  <c r="E460"/>
  <c r="F460"/>
  <c r="G460"/>
  <c r="H460"/>
  <c r="I460"/>
  <c r="J460"/>
  <c r="K460"/>
  <c r="L460"/>
  <c r="M460"/>
  <c r="N460"/>
  <c r="O460"/>
  <c r="P460"/>
  <c r="Q460"/>
  <c r="R460"/>
  <c r="S460"/>
  <c r="T460"/>
  <c r="U460"/>
  <c r="V460"/>
  <c r="W460"/>
  <c r="X460"/>
  <c r="Y460"/>
  <c r="Z460"/>
  <c r="AA460"/>
  <c r="AB460"/>
  <c r="AC460"/>
  <c r="AD460"/>
  <c r="AE460"/>
  <c r="B461"/>
  <c r="C461"/>
  <c r="D461"/>
  <c r="E461"/>
  <c r="F461"/>
  <c r="G461"/>
  <c r="H461"/>
  <c r="I461"/>
  <c r="J461"/>
  <c r="K461"/>
  <c r="L461"/>
  <c r="M461"/>
  <c r="N461"/>
  <c r="O461"/>
  <c r="P461"/>
  <c r="Q461"/>
  <c r="R461"/>
  <c r="S461"/>
  <c r="T461"/>
  <c r="U461"/>
  <c r="V461"/>
  <c r="W461"/>
  <c r="X461"/>
  <c r="Y461"/>
  <c r="Z461"/>
  <c r="AA461"/>
  <c r="AB461"/>
  <c r="AC461"/>
  <c r="AD461"/>
  <c r="AE461"/>
  <c r="B462"/>
  <c r="C462"/>
  <c r="D462"/>
  <c r="E462"/>
  <c r="F462"/>
  <c r="G462"/>
  <c r="H462"/>
  <c r="I462"/>
  <c r="J462"/>
  <c r="K462"/>
  <c r="L462"/>
  <c r="M462"/>
  <c r="N462"/>
  <c r="O462"/>
  <c r="P462"/>
  <c r="Q462"/>
  <c r="R462"/>
  <c r="S462"/>
  <c r="T462"/>
  <c r="U462"/>
  <c r="V462"/>
  <c r="W462"/>
  <c r="X462"/>
  <c r="Y462"/>
  <c r="Z462"/>
  <c r="AA462"/>
  <c r="AB462"/>
  <c r="AC462"/>
  <c r="AD462"/>
  <c r="AE462"/>
  <c r="B463"/>
  <c r="C463"/>
  <c r="D463"/>
  <c r="E463"/>
  <c r="F463"/>
  <c r="G463"/>
  <c r="H463"/>
  <c r="I463"/>
  <c r="J463"/>
  <c r="K463"/>
  <c r="L463"/>
  <c r="M463"/>
  <c r="N463"/>
  <c r="O463"/>
  <c r="P463"/>
  <c r="Q463"/>
  <c r="R463"/>
  <c r="S463"/>
  <c r="T463"/>
  <c r="U463"/>
  <c r="V463"/>
  <c r="W463"/>
  <c r="X463"/>
  <c r="Y463"/>
  <c r="Z463"/>
  <c r="AA463"/>
  <c r="AB463"/>
  <c r="AC463"/>
  <c r="AD463"/>
  <c r="AE463"/>
  <c r="B464"/>
  <c r="C464"/>
  <c r="D464"/>
  <c r="E464"/>
  <c r="F464"/>
  <c r="G464"/>
  <c r="H464"/>
  <c r="I464"/>
  <c r="J464"/>
  <c r="K464"/>
  <c r="L464"/>
  <c r="M464"/>
  <c r="N464"/>
  <c r="O464"/>
  <c r="P464"/>
  <c r="Q464"/>
  <c r="R464"/>
  <c r="S464"/>
  <c r="T464"/>
  <c r="U464"/>
  <c r="V464"/>
  <c r="W464"/>
  <c r="X464"/>
  <c r="Y464"/>
  <c r="Z464"/>
  <c r="AA464"/>
  <c r="AB464"/>
  <c r="AC464"/>
  <c r="AD464"/>
  <c r="AE464"/>
  <c r="B465"/>
  <c r="C465"/>
  <c r="D465"/>
  <c r="E465"/>
  <c r="F465"/>
  <c r="G465"/>
  <c r="H465"/>
  <c r="I465"/>
  <c r="J465"/>
  <c r="K465"/>
  <c r="L465"/>
  <c r="M465"/>
  <c r="N465"/>
  <c r="O465"/>
  <c r="P465"/>
  <c r="Q465"/>
  <c r="R465"/>
  <c r="S465"/>
  <c r="T465"/>
  <c r="U465"/>
  <c r="V465"/>
  <c r="W465"/>
  <c r="X465"/>
  <c r="Y465"/>
  <c r="Z465"/>
  <c r="AA465"/>
  <c r="AB465"/>
  <c r="AC465"/>
  <c r="AD465"/>
  <c r="AE465"/>
  <c r="B466"/>
  <c r="C466"/>
  <c r="D466"/>
  <c r="E466"/>
  <c r="F466"/>
  <c r="G466"/>
  <c r="H466"/>
  <c r="I466"/>
  <c r="J466"/>
  <c r="K466"/>
  <c r="L466"/>
  <c r="M466"/>
  <c r="N466"/>
  <c r="O466"/>
  <c r="P466"/>
  <c r="Q466"/>
  <c r="R466"/>
  <c r="S466"/>
  <c r="T466"/>
  <c r="U466"/>
  <c r="V466"/>
  <c r="W466"/>
  <c r="X466"/>
  <c r="Y466"/>
  <c r="Z466"/>
  <c r="AA466"/>
  <c r="AB466"/>
  <c r="AC466"/>
  <c r="AD466"/>
  <c r="AE466"/>
  <c r="B467"/>
  <c r="C467"/>
  <c r="D467"/>
  <c r="E467"/>
  <c r="F467"/>
  <c r="G467"/>
  <c r="H467"/>
  <c r="I467"/>
  <c r="J467"/>
  <c r="K467"/>
  <c r="L467"/>
  <c r="M467"/>
  <c r="N467"/>
  <c r="O467"/>
  <c r="P467"/>
  <c r="Q467"/>
  <c r="R467"/>
  <c r="S467"/>
  <c r="T467"/>
  <c r="U467"/>
  <c r="V467"/>
  <c r="W467"/>
  <c r="X467"/>
  <c r="Y467"/>
  <c r="Z467"/>
  <c r="AA467"/>
  <c r="AB467"/>
  <c r="AC467"/>
  <c r="AD467"/>
  <c r="AE467"/>
  <c r="B468"/>
  <c r="C468"/>
  <c r="D468"/>
  <c r="E468"/>
  <c r="F468"/>
  <c r="G468"/>
  <c r="H468"/>
  <c r="I468"/>
  <c r="J468"/>
  <c r="K468"/>
  <c r="L468"/>
  <c r="M468"/>
  <c r="N468"/>
  <c r="O468"/>
  <c r="P468"/>
  <c r="Q468"/>
  <c r="R468"/>
  <c r="S468"/>
  <c r="T468"/>
  <c r="U468"/>
  <c r="V468"/>
  <c r="W468"/>
  <c r="X468"/>
  <c r="Y468"/>
  <c r="Z468"/>
  <c r="AA468"/>
  <c r="AB468"/>
  <c r="AC468"/>
  <c r="AD468"/>
  <c r="AE468"/>
  <c r="B469"/>
  <c r="C469"/>
  <c r="D469"/>
  <c r="E469"/>
  <c r="F469"/>
  <c r="G469"/>
  <c r="H469"/>
  <c r="I469"/>
  <c r="J469"/>
  <c r="K469"/>
  <c r="L469"/>
  <c r="M469"/>
  <c r="N469"/>
  <c r="O469"/>
  <c r="P469"/>
  <c r="Q469"/>
  <c r="R469"/>
  <c r="S469"/>
  <c r="T469"/>
  <c r="U469"/>
  <c r="V469"/>
  <c r="W469"/>
  <c r="X469"/>
  <c r="Y469"/>
  <c r="Z469"/>
  <c r="AA469"/>
  <c r="AB469"/>
  <c r="AC469"/>
  <c r="AD469"/>
  <c r="AE469"/>
  <c r="B470"/>
  <c r="C470"/>
  <c r="D470"/>
  <c r="E470"/>
  <c r="F470"/>
  <c r="G470"/>
  <c r="H470"/>
  <c r="I470"/>
  <c r="J470"/>
  <c r="K470"/>
  <c r="L470"/>
  <c r="M470"/>
  <c r="N470"/>
  <c r="O470"/>
  <c r="P470"/>
  <c r="Q470"/>
  <c r="R470"/>
  <c r="S470"/>
  <c r="T470"/>
  <c r="U470"/>
  <c r="V470"/>
  <c r="W470"/>
  <c r="X470"/>
  <c r="Y470"/>
  <c r="Z470"/>
  <c r="AA470"/>
  <c r="AB470"/>
  <c r="AC470"/>
  <c r="AD470"/>
  <c r="AE470"/>
  <c r="B471"/>
  <c r="C471"/>
  <c r="D471"/>
  <c r="E471"/>
  <c r="F471"/>
  <c r="G471"/>
  <c r="H471"/>
  <c r="I471"/>
  <c r="J471"/>
  <c r="K471"/>
  <c r="L471"/>
  <c r="M471"/>
  <c r="N471"/>
  <c r="O471"/>
  <c r="P471"/>
  <c r="Q471"/>
  <c r="R471"/>
  <c r="S471"/>
  <c r="T471"/>
  <c r="U471"/>
  <c r="V471"/>
  <c r="W471"/>
  <c r="X471"/>
  <c r="Y471"/>
  <c r="Z471"/>
  <c r="AA471"/>
  <c r="AB471"/>
  <c r="AC471"/>
  <c r="AD471"/>
  <c r="AE471"/>
  <c r="B472"/>
  <c r="C472"/>
  <c r="D472"/>
  <c r="E472"/>
  <c r="F472"/>
  <c r="G472"/>
  <c r="H472"/>
  <c r="I472"/>
  <c r="J472"/>
  <c r="K472"/>
  <c r="L472"/>
  <c r="M472"/>
  <c r="N472"/>
  <c r="O472"/>
  <c r="P472"/>
  <c r="Q472"/>
  <c r="R472"/>
  <c r="S472"/>
  <c r="T472"/>
  <c r="U472"/>
  <c r="V472"/>
  <c r="W472"/>
  <c r="X472"/>
  <c r="Y472"/>
  <c r="Z472"/>
  <c r="AA472"/>
  <c r="AB472"/>
  <c r="AC472"/>
  <c r="AD472"/>
  <c r="AE472"/>
  <c r="B473"/>
  <c r="C473"/>
  <c r="D473"/>
  <c r="E473"/>
  <c r="F473"/>
  <c r="G473"/>
  <c r="H473"/>
  <c r="I473"/>
  <c r="J473"/>
  <c r="K473"/>
  <c r="L473"/>
  <c r="M473"/>
  <c r="N473"/>
  <c r="O473"/>
  <c r="P473"/>
  <c r="Q473"/>
  <c r="R473"/>
  <c r="S473"/>
  <c r="T473"/>
  <c r="U473"/>
  <c r="V473"/>
  <c r="W473"/>
  <c r="X473"/>
  <c r="Y473"/>
  <c r="Z473"/>
  <c r="AA473"/>
  <c r="AB473"/>
  <c r="AC473"/>
  <c r="AD473"/>
  <c r="AE473"/>
  <c r="B474"/>
  <c r="C474"/>
  <c r="D474"/>
  <c r="E474"/>
  <c r="F474"/>
  <c r="G474"/>
  <c r="H474"/>
  <c r="I474"/>
  <c r="J474"/>
  <c r="K474"/>
  <c r="L474"/>
  <c r="M474"/>
  <c r="N474"/>
  <c r="O474"/>
  <c r="P474"/>
  <c r="Q474"/>
  <c r="R474"/>
  <c r="S474"/>
  <c r="T474"/>
  <c r="U474"/>
  <c r="V474"/>
  <c r="W474"/>
  <c r="X474"/>
  <c r="Y474"/>
  <c r="Z474"/>
  <c r="AA474"/>
  <c r="AB474"/>
  <c r="AC474"/>
  <c r="AD474"/>
  <c r="AE474"/>
  <c r="B475"/>
  <c r="C475"/>
  <c r="D475"/>
  <c r="E475"/>
  <c r="F475"/>
  <c r="G475"/>
  <c r="H475"/>
  <c r="I475"/>
  <c r="J475"/>
  <c r="K475"/>
  <c r="L475"/>
  <c r="M475"/>
  <c r="N475"/>
  <c r="O475"/>
  <c r="P475"/>
  <c r="Q475"/>
  <c r="R475"/>
  <c r="S475"/>
  <c r="T475"/>
  <c r="U475"/>
  <c r="V475"/>
  <c r="W475"/>
  <c r="X475"/>
  <c r="Y475"/>
  <c r="Z475"/>
  <c r="AA475"/>
  <c r="AB475"/>
  <c r="AC475"/>
  <c r="AD475"/>
  <c r="AE475"/>
  <c r="B476"/>
  <c r="C476"/>
  <c r="D476"/>
  <c r="E476"/>
  <c r="F476"/>
  <c r="G476"/>
  <c r="H476"/>
  <c r="I476"/>
  <c r="J476"/>
  <c r="K476"/>
  <c r="L476"/>
  <c r="M476"/>
  <c r="N476"/>
  <c r="O476"/>
  <c r="P476"/>
  <c r="Q476"/>
  <c r="R476"/>
  <c r="S476"/>
  <c r="T476"/>
  <c r="U476"/>
  <c r="V476"/>
  <c r="W476"/>
  <c r="X476"/>
  <c r="Y476"/>
  <c r="Z476"/>
  <c r="AA476"/>
  <c r="AB476"/>
  <c r="AC476"/>
  <c r="AD476"/>
  <c r="AE476"/>
  <c r="B477"/>
  <c r="C477"/>
  <c r="D477"/>
  <c r="E477"/>
  <c r="F477"/>
  <c r="G477"/>
  <c r="H477"/>
  <c r="I477"/>
  <c r="J477"/>
  <c r="K477"/>
  <c r="L477"/>
  <c r="M477"/>
  <c r="N477"/>
  <c r="O477"/>
  <c r="P477"/>
  <c r="Q477"/>
  <c r="R477"/>
  <c r="S477"/>
  <c r="T477"/>
  <c r="U477"/>
  <c r="V477"/>
  <c r="W477"/>
  <c r="X477"/>
  <c r="Y477"/>
  <c r="Z477"/>
  <c r="AA477"/>
  <c r="AB477"/>
  <c r="AC477"/>
  <c r="AD477"/>
  <c r="AE477"/>
  <c r="B478"/>
  <c r="C478"/>
  <c r="D478"/>
  <c r="E478"/>
  <c r="F478"/>
  <c r="G478"/>
  <c r="H478"/>
  <c r="I478"/>
  <c r="J478"/>
  <c r="K478"/>
  <c r="L478"/>
  <c r="M478"/>
  <c r="N478"/>
  <c r="O478"/>
  <c r="P478"/>
  <c r="Q478"/>
  <c r="R478"/>
  <c r="S478"/>
  <c r="T478"/>
  <c r="U478"/>
  <c r="V478"/>
  <c r="W478"/>
  <c r="X478"/>
  <c r="Y478"/>
  <c r="Z478"/>
  <c r="AA478"/>
  <c r="AB478"/>
  <c r="AC478"/>
  <c r="AD478"/>
  <c r="AE478"/>
  <c r="B479"/>
  <c r="C479"/>
  <c r="D479"/>
  <c r="E479"/>
  <c r="F479"/>
  <c r="G479"/>
  <c r="H479"/>
  <c r="I479"/>
  <c r="J479"/>
  <c r="K479"/>
  <c r="L479"/>
  <c r="M479"/>
  <c r="N479"/>
  <c r="O479"/>
  <c r="P479"/>
  <c r="Q479"/>
  <c r="R479"/>
  <c r="S479"/>
  <c r="T479"/>
  <c r="U479"/>
  <c r="V479"/>
  <c r="W479"/>
  <c r="X479"/>
  <c r="Y479"/>
  <c r="Z479"/>
  <c r="AA479"/>
  <c r="AB479"/>
  <c r="AC479"/>
  <c r="AD479"/>
  <c r="AE479"/>
  <c r="B480"/>
  <c r="C480"/>
  <c r="D480"/>
  <c r="E480"/>
  <c r="F480"/>
  <c r="G480"/>
  <c r="H480"/>
  <c r="I480"/>
  <c r="J480"/>
  <c r="K480"/>
  <c r="L480"/>
  <c r="M480"/>
  <c r="N480"/>
  <c r="O480"/>
  <c r="P480"/>
  <c r="Q480"/>
  <c r="R480"/>
  <c r="S480"/>
  <c r="T480"/>
  <c r="U480"/>
  <c r="V480"/>
  <c r="W480"/>
  <c r="X480"/>
  <c r="Y480"/>
  <c r="Z480"/>
  <c r="AA480"/>
  <c r="AB480"/>
  <c r="AC480"/>
  <c r="AD480"/>
  <c r="AE480"/>
  <c r="B481"/>
  <c r="C481"/>
  <c r="D481"/>
  <c r="E481"/>
  <c r="F481"/>
  <c r="G481"/>
  <c r="H481"/>
  <c r="I481"/>
  <c r="J481"/>
  <c r="K481"/>
  <c r="L481"/>
  <c r="M481"/>
  <c r="N481"/>
  <c r="O481"/>
  <c r="P481"/>
  <c r="Q481"/>
  <c r="R481"/>
  <c r="S481"/>
  <c r="T481"/>
  <c r="U481"/>
  <c r="V481"/>
  <c r="W481"/>
  <c r="X481"/>
  <c r="Y481"/>
  <c r="Z481"/>
  <c r="AA481"/>
  <c r="AB481"/>
  <c r="AC481"/>
  <c r="AD481"/>
  <c r="AE481"/>
  <c r="B482"/>
  <c r="C482"/>
  <c r="D482"/>
  <c r="E482"/>
  <c r="F482"/>
  <c r="G482"/>
  <c r="H482"/>
  <c r="I482"/>
  <c r="J482"/>
  <c r="K482"/>
  <c r="L482"/>
  <c r="M482"/>
  <c r="N482"/>
  <c r="O482"/>
  <c r="P482"/>
  <c r="Q482"/>
  <c r="R482"/>
  <c r="S482"/>
  <c r="T482"/>
  <c r="U482"/>
  <c r="V482"/>
  <c r="W482"/>
  <c r="X482"/>
  <c r="Y482"/>
  <c r="Z482"/>
  <c r="AA482"/>
  <c r="AB482"/>
  <c r="AC482"/>
  <c r="AD482"/>
  <c r="AE482"/>
  <c r="B483"/>
  <c r="C483"/>
  <c r="D483"/>
  <c r="E483"/>
  <c r="F483"/>
  <c r="G483"/>
  <c r="H483"/>
  <c r="I483"/>
  <c r="J483"/>
  <c r="K483"/>
  <c r="L483"/>
  <c r="M483"/>
  <c r="N483"/>
  <c r="O483"/>
  <c r="P483"/>
  <c r="Q483"/>
  <c r="R483"/>
  <c r="S483"/>
  <c r="T483"/>
  <c r="U483"/>
  <c r="V483"/>
  <c r="W483"/>
  <c r="X483"/>
  <c r="Y483"/>
  <c r="Z483"/>
  <c r="AA483"/>
  <c r="AB483"/>
  <c r="AC483"/>
  <c r="AD483"/>
  <c r="AE483"/>
  <c r="B484"/>
  <c r="C484"/>
  <c r="D484"/>
  <c r="E484"/>
  <c r="F484"/>
  <c r="G484"/>
  <c r="H484"/>
  <c r="I484"/>
  <c r="J484"/>
  <c r="K484"/>
  <c r="L484"/>
  <c r="M484"/>
  <c r="N484"/>
  <c r="O484"/>
  <c r="P484"/>
  <c r="Q484"/>
  <c r="R484"/>
  <c r="S484"/>
  <c r="T484"/>
  <c r="U484"/>
  <c r="V484"/>
  <c r="W484"/>
  <c r="X484"/>
  <c r="Y484"/>
  <c r="Z484"/>
  <c r="AA484"/>
  <c r="AB484"/>
  <c r="AC484"/>
  <c r="AD484"/>
  <c r="AE484"/>
  <c r="B485"/>
  <c r="C485"/>
  <c r="D485"/>
  <c r="E485"/>
  <c r="F485"/>
  <c r="G485"/>
  <c r="H485"/>
  <c r="I485"/>
  <c r="J485"/>
  <c r="K485"/>
  <c r="L485"/>
  <c r="M485"/>
  <c r="N485"/>
  <c r="O485"/>
  <c r="P485"/>
  <c r="Q485"/>
  <c r="R485"/>
  <c r="S485"/>
  <c r="T485"/>
  <c r="U485"/>
  <c r="V485"/>
  <c r="W485"/>
  <c r="X485"/>
  <c r="Y485"/>
  <c r="Z485"/>
  <c r="AA485"/>
  <c r="AB485"/>
  <c r="AC485"/>
  <c r="AD485"/>
  <c r="AE485"/>
  <c r="B486"/>
  <c r="C486"/>
  <c r="D486"/>
  <c r="E486"/>
  <c r="F486"/>
  <c r="G486"/>
  <c r="H486"/>
  <c r="I486"/>
  <c r="J486"/>
  <c r="K486"/>
  <c r="L486"/>
  <c r="M486"/>
  <c r="N486"/>
  <c r="O486"/>
  <c r="P486"/>
  <c r="Q486"/>
  <c r="R486"/>
  <c r="S486"/>
  <c r="T486"/>
  <c r="U486"/>
  <c r="V486"/>
  <c r="W486"/>
  <c r="X486"/>
  <c r="Y486"/>
  <c r="Z486"/>
  <c r="AA486"/>
  <c r="AB486"/>
  <c r="AC486"/>
  <c r="AD486"/>
  <c r="AE486"/>
  <c r="B487"/>
  <c r="C487"/>
  <c r="D487"/>
  <c r="E487"/>
  <c r="F487"/>
  <c r="G487"/>
  <c r="H487"/>
  <c r="I487"/>
  <c r="J487"/>
  <c r="K487"/>
  <c r="L487"/>
  <c r="M487"/>
  <c r="N487"/>
  <c r="O487"/>
  <c r="P487"/>
  <c r="Q487"/>
  <c r="R487"/>
  <c r="S487"/>
  <c r="T487"/>
  <c r="U487"/>
  <c r="V487"/>
  <c r="W487"/>
  <c r="X487"/>
  <c r="Y487"/>
  <c r="Z487"/>
  <c r="AA487"/>
  <c r="AB487"/>
  <c r="AC487"/>
  <c r="AD487"/>
  <c r="AE487"/>
  <c r="B488"/>
  <c r="C488"/>
  <c r="D488"/>
  <c r="E488"/>
  <c r="F488"/>
  <c r="G488"/>
  <c r="H488"/>
  <c r="I488"/>
  <c r="J488"/>
  <c r="K488"/>
  <c r="L488"/>
  <c r="M488"/>
  <c r="N488"/>
  <c r="O488"/>
  <c r="P488"/>
  <c r="Q488"/>
  <c r="R488"/>
  <c r="S488"/>
  <c r="T488"/>
  <c r="U488"/>
  <c r="V488"/>
  <c r="W488"/>
  <c r="X488"/>
  <c r="Y488"/>
  <c r="Z488"/>
  <c r="AA488"/>
  <c r="AB488"/>
  <c r="AC488"/>
  <c r="AD488"/>
  <c r="AE488"/>
  <c r="B489"/>
  <c r="C489"/>
  <c r="D489"/>
  <c r="E489"/>
  <c r="F489"/>
  <c r="G489"/>
  <c r="H489"/>
  <c r="I489"/>
  <c r="J489"/>
  <c r="K489"/>
  <c r="L489"/>
  <c r="M489"/>
  <c r="N489"/>
  <c r="O489"/>
  <c r="P489"/>
  <c r="Q489"/>
  <c r="R489"/>
  <c r="S489"/>
  <c r="T489"/>
  <c r="U489"/>
  <c r="V489"/>
  <c r="W489"/>
  <c r="X489"/>
  <c r="Y489"/>
  <c r="Z489"/>
  <c r="AA489"/>
  <c r="AB489"/>
  <c r="AC489"/>
  <c r="AD489"/>
  <c r="AE489"/>
  <c r="B490"/>
  <c r="C490"/>
  <c r="D490"/>
  <c r="E490"/>
  <c r="F490"/>
  <c r="G490"/>
  <c r="H490"/>
  <c r="I490"/>
  <c r="J490"/>
  <c r="K490"/>
  <c r="L490"/>
  <c r="M490"/>
  <c r="N490"/>
  <c r="O490"/>
  <c r="P490"/>
  <c r="Q490"/>
  <c r="R490"/>
  <c r="S490"/>
  <c r="T490"/>
  <c r="U490"/>
  <c r="V490"/>
  <c r="W490"/>
  <c r="X490"/>
  <c r="Y490"/>
  <c r="Z490"/>
  <c r="AA490"/>
  <c r="AB490"/>
  <c r="AC490"/>
  <c r="AD490"/>
  <c r="AE490"/>
  <c r="B491"/>
  <c r="C491"/>
  <c r="D491"/>
  <c r="E491"/>
  <c r="F491"/>
  <c r="G491"/>
  <c r="H491"/>
  <c r="I491"/>
  <c r="J491"/>
  <c r="K491"/>
  <c r="L491"/>
  <c r="M491"/>
  <c r="N491"/>
  <c r="O491"/>
  <c r="P491"/>
  <c r="Q491"/>
  <c r="R491"/>
  <c r="S491"/>
  <c r="T491"/>
  <c r="U491"/>
  <c r="V491"/>
  <c r="W491"/>
  <c r="X491"/>
  <c r="Y491"/>
  <c r="Z491"/>
  <c r="AA491"/>
  <c r="AB491"/>
  <c r="AC491"/>
  <c r="AD491"/>
  <c r="AE491"/>
  <c r="B492"/>
  <c r="C492"/>
  <c r="D492"/>
  <c r="E492"/>
  <c r="F492"/>
  <c r="G492"/>
  <c r="H492"/>
  <c r="I492"/>
  <c r="J492"/>
  <c r="K492"/>
  <c r="L492"/>
  <c r="M492"/>
  <c r="N492"/>
  <c r="O492"/>
  <c r="P492"/>
  <c r="Q492"/>
  <c r="R492"/>
  <c r="S492"/>
  <c r="T492"/>
  <c r="U492"/>
  <c r="V492"/>
  <c r="W492"/>
  <c r="X492"/>
  <c r="Y492"/>
  <c r="Z492"/>
  <c r="AA492"/>
  <c r="AB492"/>
  <c r="AC492"/>
  <c r="AD492"/>
  <c r="AE492"/>
  <c r="B493"/>
  <c r="C493"/>
  <c r="D493"/>
  <c r="E493"/>
  <c r="F493"/>
  <c r="G493"/>
  <c r="H493"/>
  <c r="I493"/>
  <c r="J493"/>
  <c r="K493"/>
  <c r="L493"/>
  <c r="M493"/>
  <c r="N493"/>
  <c r="O493"/>
  <c r="P493"/>
  <c r="Q493"/>
  <c r="R493"/>
  <c r="S493"/>
  <c r="T493"/>
  <c r="U493"/>
  <c r="V493"/>
  <c r="W493"/>
  <c r="X493"/>
  <c r="Y493"/>
  <c r="Z493"/>
  <c r="AA493"/>
  <c r="AB493"/>
  <c r="AC493"/>
  <c r="AD493"/>
  <c r="AE493"/>
  <c r="B494"/>
  <c r="C494"/>
  <c r="D494"/>
  <c r="E494"/>
  <c r="F494"/>
  <c r="G494"/>
  <c r="H494"/>
  <c r="I494"/>
  <c r="J494"/>
  <c r="K494"/>
  <c r="L494"/>
  <c r="M494"/>
  <c r="N494"/>
  <c r="O494"/>
  <c r="P494"/>
  <c r="Q494"/>
  <c r="R494"/>
  <c r="S494"/>
  <c r="T494"/>
  <c r="U494"/>
  <c r="V494"/>
  <c r="W494"/>
  <c r="X494"/>
  <c r="Y494"/>
  <c r="Z494"/>
  <c r="AA494"/>
  <c r="AB494"/>
  <c r="AC494"/>
  <c r="AD494"/>
  <c r="AE494"/>
  <c r="B495"/>
  <c r="C495"/>
  <c r="D495"/>
  <c r="E495"/>
  <c r="F495"/>
  <c r="G495"/>
  <c r="H495"/>
  <c r="I495"/>
  <c r="J495"/>
  <c r="K495"/>
  <c r="L495"/>
  <c r="M495"/>
  <c r="N495"/>
  <c r="O495"/>
  <c r="P495"/>
  <c r="Q495"/>
  <c r="R495"/>
  <c r="S495"/>
  <c r="T495"/>
  <c r="U495"/>
  <c r="V495"/>
  <c r="W495"/>
  <c r="X495"/>
  <c r="Y495"/>
  <c r="Z495"/>
  <c r="AA495"/>
  <c r="AB495"/>
  <c r="AC495"/>
  <c r="AD495"/>
  <c r="AE495"/>
  <c r="B496"/>
  <c r="C496"/>
  <c r="D496"/>
  <c r="E496"/>
  <c r="F496"/>
  <c r="G496"/>
  <c r="H496"/>
  <c r="I496"/>
  <c r="J496"/>
  <c r="K496"/>
  <c r="L496"/>
  <c r="M496"/>
  <c r="N496"/>
  <c r="O496"/>
  <c r="P496"/>
  <c r="Q496"/>
  <c r="R496"/>
  <c r="S496"/>
  <c r="T496"/>
  <c r="U496"/>
  <c r="V496"/>
  <c r="W496"/>
  <c r="X496"/>
  <c r="Y496"/>
  <c r="Z496"/>
  <c r="AA496"/>
  <c r="AB496"/>
  <c r="AC496"/>
  <c r="AD496"/>
  <c r="AE496"/>
  <c r="B497"/>
  <c r="C497"/>
  <c r="D497"/>
  <c r="E497"/>
  <c r="F497"/>
  <c r="G497"/>
  <c r="H497"/>
  <c r="I497"/>
  <c r="J497"/>
  <c r="K497"/>
  <c r="L497"/>
  <c r="M497"/>
  <c r="N497"/>
  <c r="O497"/>
  <c r="P497"/>
  <c r="Q497"/>
  <c r="R497"/>
  <c r="S497"/>
  <c r="T497"/>
  <c r="U497"/>
  <c r="V497"/>
  <c r="W497"/>
  <c r="X497"/>
  <c r="Y497"/>
  <c r="Z497"/>
  <c r="AA497"/>
  <c r="AB497"/>
  <c r="AC497"/>
  <c r="AD497"/>
  <c r="AE497"/>
  <c r="B498"/>
  <c r="C498"/>
  <c r="D498"/>
  <c r="E498"/>
  <c r="F498"/>
  <c r="G498"/>
  <c r="H498"/>
  <c r="I498"/>
  <c r="J498"/>
  <c r="K498"/>
  <c r="L498"/>
  <c r="M498"/>
  <c r="N498"/>
  <c r="O498"/>
  <c r="P498"/>
  <c r="Q498"/>
  <c r="R498"/>
  <c r="S498"/>
  <c r="T498"/>
  <c r="U498"/>
  <c r="V498"/>
  <c r="W498"/>
  <c r="X498"/>
  <c r="Y498"/>
  <c r="Z498"/>
  <c r="AA498"/>
  <c r="AB498"/>
  <c r="AC498"/>
  <c r="AD498"/>
  <c r="AE498"/>
  <c r="B499"/>
  <c r="C499"/>
  <c r="D499"/>
  <c r="E499"/>
  <c r="F499"/>
  <c r="G499"/>
  <c r="H499"/>
  <c r="I499"/>
  <c r="J499"/>
  <c r="K499"/>
  <c r="L499"/>
  <c r="M499"/>
  <c r="N499"/>
  <c r="O499"/>
  <c r="P499"/>
  <c r="Q499"/>
  <c r="R499"/>
  <c r="S499"/>
  <c r="T499"/>
  <c r="U499"/>
  <c r="V499"/>
  <c r="W499"/>
  <c r="X499"/>
  <c r="Y499"/>
  <c r="Z499"/>
  <c r="AA499"/>
  <c r="AB499"/>
  <c r="AC499"/>
  <c r="AD499"/>
  <c r="AE499"/>
  <c r="B500"/>
  <c r="C500"/>
  <c r="D500"/>
  <c r="E500"/>
  <c r="F500"/>
  <c r="G500"/>
  <c r="H500"/>
  <c r="I500"/>
  <c r="J500"/>
  <c r="K500"/>
  <c r="L500"/>
  <c r="M500"/>
  <c r="N500"/>
  <c r="O500"/>
  <c r="P500"/>
  <c r="Q500"/>
  <c r="R500"/>
  <c r="S500"/>
  <c r="T500"/>
  <c r="U500"/>
  <c r="V500"/>
  <c r="W500"/>
  <c r="X500"/>
  <c r="Y500"/>
  <c r="Z500"/>
  <c r="AA500"/>
  <c r="AB500"/>
  <c r="AC500"/>
  <c r="AD500"/>
  <c r="AE500"/>
  <c r="B501"/>
  <c r="C501"/>
  <c r="D501"/>
  <c r="E501"/>
  <c r="F501"/>
  <c r="G501"/>
  <c r="H501"/>
  <c r="I501"/>
  <c r="J501"/>
  <c r="K501"/>
  <c r="L501"/>
  <c r="M501"/>
  <c r="N501"/>
  <c r="O501"/>
  <c r="P501"/>
  <c r="Q501"/>
  <c r="R501"/>
  <c r="S501"/>
  <c r="T501"/>
  <c r="U501"/>
  <c r="V501"/>
  <c r="W501"/>
  <c r="X501"/>
  <c r="Y501"/>
  <c r="Z501"/>
  <c r="AA501"/>
  <c r="AB501"/>
  <c r="AC501"/>
  <c r="AD501"/>
  <c r="AE501"/>
  <c r="B502"/>
  <c r="C502"/>
  <c r="D502"/>
  <c r="E502"/>
  <c r="F502"/>
  <c r="G502"/>
  <c r="H502"/>
  <c r="I502"/>
  <c r="J502"/>
  <c r="K502"/>
  <c r="L502"/>
  <c r="M502"/>
  <c r="N502"/>
  <c r="O502"/>
  <c r="P502"/>
  <c r="Q502"/>
  <c r="R502"/>
  <c r="S502"/>
  <c r="T502"/>
  <c r="U502"/>
  <c r="V502"/>
  <c r="W502"/>
  <c r="X502"/>
  <c r="Y502"/>
  <c r="Z502"/>
  <c r="AA502"/>
  <c r="AB502"/>
  <c r="AC502"/>
  <c r="AD502"/>
  <c r="AE502"/>
  <c r="B503"/>
  <c r="C503"/>
  <c r="D503"/>
  <c r="E503"/>
  <c r="F503"/>
  <c r="G503"/>
  <c r="H503"/>
  <c r="I503"/>
  <c r="J503"/>
  <c r="K503"/>
  <c r="L503"/>
  <c r="M503"/>
  <c r="N503"/>
  <c r="O503"/>
  <c r="P503"/>
  <c r="Q503"/>
  <c r="R503"/>
  <c r="S503"/>
  <c r="T503"/>
  <c r="U503"/>
  <c r="V503"/>
  <c r="W503"/>
  <c r="X503"/>
  <c r="Y503"/>
  <c r="Z503"/>
  <c r="AA503"/>
  <c r="AB503"/>
  <c r="AC503"/>
  <c r="AD503"/>
  <c r="AE503"/>
  <c r="B504"/>
  <c r="C504"/>
  <c r="D504"/>
  <c r="E504"/>
  <c r="F504"/>
  <c r="G504"/>
  <c r="H504"/>
  <c r="I504"/>
  <c r="J504"/>
  <c r="K504"/>
  <c r="L504"/>
  <c r="M504"/>
  <c r="N504"/>
  <c r="O504"/>
  <c r="P504"/>
  <c r="Q504"/>
  <c r="R504"/>
  <c r="S504"/>
  <c r="T504"/>
  <c r="U504"/>
  <c r="V504"/>
  <c r="W504"/>
  <c r="X504"/>
  <c r="Y504"/>
  <c r="Z504"/>
  <c r="AA504"/>
  <c r="AB504"/>
  <c r="AC504"/>
  <c r="AD504"/>
  <c r="AE504"/>
  <c r="B505"/>
  <c r="C505"/>
  <c r="D505"/>
  <c r="E505"/>
  <c r="F505"/>
  <c r="G505"/>
  <c r="H505"/>
  <c r="I505"/>
  <c r="J505"/>
  <c r="K505"/>
  <c r="L505"/>
  <c r="M505"/>
  <c r="N505"/>
  <c r="O505"/>
  <c r="P505"/>
  <c r="Q505"/>
  <c r="R505"/>
  <c r="S505"/>
  <c r="T505"/>
  <c r="U505"/>
  <c r="V505"/>
  <c r="W505"/>
  <c r="X505"/>
  <c r="Y505"/>
  <c r="Z505"/>
  <c r="AA505"/>
  <c r="AB505"/>
  <c r="AC505"/>
  <c r="AD505"/>
  <c r="AE505"/>
  <c r="B506"/>
  <c r="C506"/>
  <c r="D506"/>
  <c r="E506"/>
  <c r="F506"/>
  <c r="G506"/>
  <c r="H506"/>
  <c r="I506"/>
  <c r="J506"/>
  <c r="K506"/>
  <c r="L506"/>
  <c r="M506"/>
  <c r="N506"/>
  <c r="O506"/>
  <c r="P506"/>
  <c r="Q506"/>
  <c r="R506"/>
  <c r="S506"/>
  <c r="T506"/>
  <c r="U506"/>
  <c r="V506"/>
  <c r="W506"/>
  <c r="X506"/>
  <c r="Y506"/>
  <c r="Z506"/>
  <c r="AA506"/>
  <c r="AB506"/>
  <c r="AC506"/>
  <c r="AD506"/>
  <c r="AE506"/>
  <c r="B507"/>
  <c r="C507"/>
  <c r="D507"/>
  <c r="E507"/>
  <c r="F507"/>
  <c r="G507"/>
  <c r="H507"/>
  <c r="I507"/>
  <c r="J507"/>
  <c r="K507"/>
  <c r="L507"/>
  <c r="M507"/>
  <c r="N507"/>
  <c r="O507"/>
  <c r="P507"/>
  <c r="Q507"/>
  <c r="R507"/>
  <c r="S507"/>
  <c r="T507"/>
  <c r="U507"/>
  <c r="V507"/>
  <c r="W507"/>
  <c r="X507"/>
  <c r="Y507"/>
  <c r="Z507"/>
  <c r="AA507"/>
  <c r="AB507"/>
  <c r="AC507"/>
  <c r="AD507"/>
  <c r="AE507"/>
  <c r="B508"/>
  <c r="C508"/>
  <c r="D508"/>
  <c r="E508"/>
  <c r="F508"/>
  <c r="G508"/>
  <c r="H508"/>
  <c r="I508"/>
  <c r="J508"/>
  <c r="K508"/>
  <c r="L508"/>
  <c r="M508"/>
  <c r="N508"/>
  <c r="O508"/>
  <c r="P508"/>
  <c r="Q508"/>
  <c r="R508"/>
  <c r="S508"/>
  <c r="T508"/>
  <c r="U508"/>
  <c r="V508"/>
  <c r="W508"/>
  <c r="X508"/>
  <c r="Y508"/>
  <c r="Z508"/>
  <c r="AA508"/>
  <c r="AB508"/>
  <c r="AC508"/>
  <c r="AD508"/>
  <c r="AE508"/>
  <c r="B509"/>
  <c r="C509"/>
  <c r="D509"/>
  <c r="E509"/>
  <c r="F509"/>
  <c r="G509"/>
  <c r="H509"/>
  <c r="I509"/>
  <c r="J509"/>
  <c r="K509"/>
  <c r="L509"/>
  <c r="M509"/>
  <c r="N509"/>
  <c r="O509"/>
  <c r="P509"/>
  <c r="Q509"/>
  <c r="R509"/>
  <c r="S509"/>
  <c r="T509"/>
  <c r="U509"/>
  <c r="V509"/>
  <c r="W509"/>
  <c r="X509"/>
  <c r="Y509"/>
  <c r="Z509"/>
  <c r="AA509"/>
  <c r="AB509"/>
  <c r="AC509"/>
  <c r="AD509"/>
  <c r="AE509"/>
  <c r="B510"/>
  <c r="C510"/>
  <c r="D510"/>
  <c r="E510"/>
  <c r="F510"/>
  <c r="G510"/>
  <c r="H510"/>
  <c r="I510"/>
  <c r="J510"/>
  <c r="K510"/>
  <c r="L510"/>
  <c r="M510"/>
  <c r="N510"/>
  <c r="O510"/>
  <c r="P510"/>
  <c r="Q510"/>
  <c r="R510"/>
  <c r="S510"/>
  <c r="T510"/>
  <c r="U510"/>
  <c r="V510"/>
  <c r="W510"/>
  <c r="X510"/>
  <c r="Y510"/>
  <c r="Z510"/>
  <c r="AA510"/>
  <c r="AB510"/>
  <c r="AC510"/>
  <c r="AD510"/>
  <c r="AE510"/>
  <c r="B511"/>
  <c r="C511"/>
  <c r="D511"/>
  <c r="E511"/>
  <c r="F511"/>
  <c r="G511"/>
  <c r="H511"/>
  <c r="I511"/>
  <c r="J511"/>
  <c r="K511"/>
  <c r="L511"/>
  <c r="M511"/>
  <c r="N511"/>
  <c r="O511"/>
  <c r="P511"/>
  <c r="Q511"/>
  <c r="R511"/>
  <c r="S511"/>
  <c r="T511"/>
  <c r="U511"/>
  <c r="V511"/>
  <c r="W511"/>
  <c r="X511"/>
  <c r="Y511"/>
  <c r="Z511"/>
  <c r="AA511"/>
  <c r="AB511"/>
  <c r="AC511"/>
  <c r="AD511"/>
  <c r="AE511"/>
  <c r="B512"/>
  <c r="C512"/>
  <c r="D512"/>
  <c r="E512"/>
  <c r="F512"/>
  <c r="G512"/>
  <c r="H512"/>
  <c r="I512"/>
  <c r="J512"/>
  <c r="K512"/>
  <c r="L512"/>
  <c r="M512"/>
  <c r="N512"/>
  <c r="O512"/>
  <c r="P512"/>
  <c r="Q512"/>
  <c r="R512"/>
  <c r="S512"/>
  <c r="T512"/>
  <c r="U512"/>
  <c r="V512"/>
  <c r="W512"/>
  <c r="X512"/>
  <c r="Y512"/>
  <c r="Z512"/>
  <c r="AA512"/>
  <c r="AB512"/>
  <c r="AC512"/>
  <c r="AD512"/>
  <c r="AE512"/>
  <c r="B513"/>
  <c r="C513"/>
  <c r="D513"/>
  <c r="E513"/>
  <c r="F513"/>
  <c r="G513"/>
  <c r="H513"/>
  <c r="I513"/>
  <c r="J513"/>
  <c r="K513"/>
  <c r="L513"/>
  <c r="M513"/>
  <c r="N513"/>
  <c r="O513"/>
  <c r="P513"/>
  <c r="Q513"/>
  <c r="R513"/>
  <c r="S513"/>
  <c r="T513"/>
  <c r="U513"/>
  <c r="V513"/>
  <c r="W513"/>
  <c r="X513"/>
  <c r="Y513"/>
  <c r="Z513"/>
  <c r="AA513"/>
  <c r="AB513"/>
  <c r="AC513"/>
  <c r="AD513"/>
  <c r="AE513"/>
  <c r="B514"/>
  <c r="C514"/>
  <c r="D514"/>
  <c r="E514"/>
  <c r="F514"/>
  <c r="G514"/>
  <c r="H514"/>
  <c r="I514"/>
  <c r="J514"/>
  <c r="K514"/>
  <c r="L514"/>
  <c r="M514"/>
  <c r="N514"/>
  <c r="O514"/>
  <c r="P514"/>
  <c r="Q514"/>
  <c r="R514"/>
  <c r="S514"/>
  <c r="T514"/>
  <c r="U514"/>
  <c r="V514"/>
  <c r="W514"/>
  <c r="X514"/>
  <c r="Y514"/>
  <c r="Z514"/>
  <c r="AA514"/>
  <c r="AB514"/>
  <c r="AC514"/>
  <c r="AD514"/>
  <c r="AE514"/>
  <c r="B515"/>
  <c r="C515"/>
  <c r="D515"/>
  <c r="E515"/>
  <c r="F515"/>
  <c r="G515"/>
  <c r="H515"/>
  <c r="I515"/>
  <c r="J515"/>
  <c r="K515"/>
  <c r="L515"/>
  <c r="M515"/>
  <c r="N515"/>
  <c r="O515"/>
  <c r="P515"/>
  <c r="Q515"/>
  <c r="R515"/>
  <c r="S515"/>
  <c r="T515"/>
  <c r="U515"/>
  <c r="V515"/>
  <c r="W515"/>
  <c r="X515"/>
  <c r="Y515"/>
  <c r="Z515"/>
  <c r="AA515"/>
  <c r="AB515"/>
  <c r="AC515"/>
  <c r="AD515"/>
  <c r="AE515"/>
  <c r="B516"/>
  <c r="C516"/>
  <c r="D516"/>
  <c r="E516"/>
  <c r="F516"/>
  <c r="G516"/>
  <c r="H516"/>
  <c r="I516"/>
  <c r="J516"/>
  <c r="K516"/>
  <c r="L516"/>
  <c r="M516"/>
  <c r="N516"/>
  <c r="O516"/>
  <c r="P516"/>
  <c r="Q516"/>
  <c r="R516"/>
  <c r="S516"/>
  <c r="T516"/>
  <c r="U516"/>
  <c r="V516"/>
  <c r="W516"/>
  <c r="X516"/>
  <c r="Y516"/>
  <c r="Z516"/>
  <c r="AA516"/>
  <c r="AB516"/>
  <c r="AC516"/>
  <c r="AD516"/>
  <c r="AE516"/>
  <c r="B517"/>
  <c r="C517"/>
  <c r="D517"/>
  <c r="E517"/>
  <c r="F517"/>
  <c r="G517"/>
  <c r="H517"/>
  <c r="I517"/>
  <c r="J517"/>
  <c r="K517"/>
  <c r="L517"/>
  <c r="M517"/>
  <c r="N517"/>
  <c r="O517"/>
  <c r="P517"/>
  <c r="Q517"/>
  <c r="R517"/>
  <c r="S517"/>
  <c r="T517"/>
  <c r="U517"/>
  <c r="V517"/>
  <c r="W517"/>
  <c r="X517"/>
  <c r="Y517"/>
  <c r="Z517"/>
  <c r="AA517"/>
  <c r="AB517"/>
  <c r="AC517"/>
  <c r="AD517"/>
  <c r="AE517"/>
  <c r="B518"/>
  <c r="C518"/>
  <c r="D518"/>
  <c r="E518"/>
  <c r="F518"/>
  <c r="G518"/>
  <c r="H518"/>
  <c r="I518"/>
  <c r="J518"/>
  <c r="K518"/>
  <c r="L518"/>
  <c r="M518"/>
  <c r="N518"/>
  <c r="O518"/>
  <c r="P518"/>
  <c r="Q518"/>
  <c r="R518"/>
  <c r="S518"/>
  <c r="T518"/>
  <c r="U518"/>
  <c r="V518"/>
  <c r="W518"/>
  <c r="X518"/>
  <c r="Y518"/>
  <c r="Z518"/>
  <c r="AA518"/>
  <c r="AB518"/>
  <c r="AC518"/>
  <c r="AD518"/>
  <c r="AE518"/>
  <c r="B519"/>
  <c r="C519"/>
  <c r="D519"/>
  <c r="E519"/>
  <c r="F519"/>
  <c r="G519"/>
  <c r="H519"/>
  <c r="I519"/>
  <c r="J519"/>
  <c r="K519"/>
  <c r="L519"/>
  <c r="M519"/>
  <c r="N519"/>
  <c r="O519"/>
  <c r="P519"/>
  <c r="Q519"/>
  <c r="R519"/>
  <c r="S519"/>
  <c r="T519"/>
  <c r="U519"/>
  <c r="V519"/>
  <c r="W519"/>
  <c r="X519"/>
  <c r="Y519"/>
  <c r="Z519"/>
  <c r="AA519"/>
  <c r="AB519"/>
  <c r="AC519"/>
  <c r="AD519"/>
  <c r="AE519"/>
  <c r="B520"/>
  <c r="C520"/>
  <c r="D520"/>
  <c r="E520"/>
  <c r="F520"/>
  <c r="G520"/>
  <c r="H520"/>
  <c r="I520"/>
  <c r="J520"/>
  <c r="K520"/>
  <c r="L520"/>
  <c r="M520"/>
  <c r="N520"/>
  <c r="O520"/>
  <c r="P520"/>
  <c r="Q520"/>
  <c r="R520"/>
  <c r="S520"/>
  <c r="T520"/>
  <c r="U520"/>
  <c r="V520"/>
  <c r="W520"/>
  <c r="X520"/>
  <c r="Y520"/>
  <c r="Z520"/>
  <c r="AA520"/>
  <c r="AB520"/>
  <c r="AC520"/>
  <c r="AD520"/>
  <c r="AE520"/>
  <c r="B521"/>
  <c r="C521"/>
  <c r="D521"/>
  <c r="E521"/>
  <c r="F521"/>
  <c r="G521"/>
  <c r="H521"/>
  <c r="I521"/>
  <c r="J521"/>
  <c r="K521"/>
  <c r="L521"/>
  <c r="M521"/>
  <c r="N521"/>
  <c r="O521"/>
  <c r="P521"/>
  <c r="Q521"/>
  <c r="R521"/>
  <c r="S521"/>
  <c r="T521"/>
  <c r="U521"/>
  <c r="V521"/>
  <c r="W521"/>
  <c r="X521"/>
  <c r="Y521"/>
  <c r="Z521"/>
  <c r="AA521"/>
  <c r="AB521"/>
  <c r="AC521"/>
  <c r="AD521"/>
  <c r="AE521"/>
  <c r="B522"/>
  <c r="C522"/>
  <c r="D522"/>
  <c r="E522"/>
  <c r="F522"/>
  <c r="G522"/>
  <c r="H522"/>
  <c r="I522"/>
  <c r="J522"/>
  <c r="K522"/>
  <c r="L522"/>
  <c r="M522"/>
  <c r="N522"/>
  <c r="O522"/>
  <c r="P522"/>
  <c r="Q522"/>
  <c r="R522"/>
  <c r="S522"/>
  <c r="T522"/>
  <c r="U522"/>
  <c r="V522"/>
  <c r="W522"/>
  <c r="X522"/>
  <c r="Y522"/>
  <c r="Z522"/>
  <c r="AA522"/>
  <c r="AB522"/>
  <c r="AC522"/>
  <c r="AD522"/>
  <c r="AE522"/>
  <c r="B523"/>
  <c r="C523"/>
  <c r="D523"/>
  <c r="E523"/>
  <c r="F523"/>
  <c r="G523"/>
  <c r="H523"/>
  <c r="I523"/>
  <c r="J523"/>
  <c r="K523"/>
  <c r="L523"/>
  <c r="M523"/>
  <c r="N523"/>
  <c r="O523"/>
  <c r="P523"/>
  <c r="Q523"/>
  <c r="R523"/>
  <c r="S523"/>
  <c r="T523"/>
  <c r="U523"/>
  <c r="V523"/>
  <c r="W523"/>
  <c r="X523"/>
  <c r="Y523"/>
  <c r="Z523"/>
  <c r="AA523"/>
  <c r="AB523"/>
  <c r="AC523"/>
  <c r="AD523"/>
  <c r="AE523"/>
  <c r="B524"/>
  <c r="C524"/>
  <c r="D524"/>
  <c r="E524"/>
  <c r="F524"/>
  <c r="G524"/>
  <c r="H524"/>
  <c r="I524"/>
  <c r="J524"/>
  <c r="K524"/>
  <c r="L524"/>
  <c r="M524"/>
  <c r="N524"/>
  <c r="O524"/>
  <c r="P524"/>
  <c r="Q524"/>
  <c r="R524"/>
  <c r="S524"/>
  <c r="T524"/>
  <c r="U524"/>
  <c r="V524"/>
  <c r="W524"/>
  <c r="X524"/>
  <c r="Y524"/>
  <c r="Z524"/>
  <c r="AA524"/>
  <c r="AB524"/>
  <c r="AC524"/>
  <c r="AD524"/>
  <c r="AE524"/>
  <c r="B525"/>
  <c r="C525"/>
  <c r="D525"/>
  <c r="E525"/>
  <c r="F525"/>
  <c r="G525"/>
  <c r="H525"/>
  <c r="I525"/>
  <c r="J525"/>
  <c r="K525"/>
  <c r="L525"/>
  <c r="M525"/>
  <c r="N525"/>
  <c r="O525"/>
  <c r="P525"/>
  <c r="Q525"/>
  <c r="R525"/>
  <c r="S525"/>
  <c r="T525"/>
  <c r="U525"/>
  <c r="V525"/>
  <c r="W525"/>
  <c r="X525"/>
  <c r="Y525"/>
  <c r="Z525"/>
  <c r="AA525"/>
  <c r="AB525"/>
  <c r="AC525"/>
  <c r="AD525"/>
  <c r="AE525"/>
  <c r="B526"/>
  <c r="C526"/>
  <c r="D526"/>
  <c r="E526"/>
  <c r="F526"/>
  <c r="G526"/>
  <c r="H526"/>
  <c r="I526"/>
  <c r="J526"/>
  <c r="K526"/>
  <c r="L526"/>
  <c r="M526"/>
  <c r="N526"/>
  <c r="O526"/>
  <c r="P526"/>
  <c r="Q526"/>
  <c r="R526"/>
  <c r="S526"/>
  <c r="T526"/>
  <c r="U526"/>
  <c r="V526"/>
  <c r="W526"/>
  <c r="X526"/>
  <c r="Y526"/>
  <c r="Z526"/>
  <c r="AA526"/>
  <c r="AB526"/>
  <c r="AC526"/>
  <c r="AD526"/>
  <c r="AE526"/>
  <c r="B527"/>
  <c r="C527"/>
  <c r="D527"/>
  <c r="E527"/>
  <c r="F527"/>
  <c r="G527"/>
  <c r="H527"/>
  <c r="I527"/>
  <c r="J527"/>
  <c r="K527"/>
  <c r="L527"/>
  <c r="M527"/>
  <c r="N527"/>
  <c r="O527"/>
  <c r="P527"/>
  <c r="Q527"/>
  <c r="R527"/>
  <c r="S527"/>
  <c r="T527"/>
  <c r="U527"/>
  <c r="V527"/>
  <c r="W527"/>
  <c r="X527"/>
  <c r="Y527"/>
  <c r="Z527"/>
  <c r="AA527"/>
  <c r="AB527"/>
  <c r="AC527"/>
  <c r="AD527"/>
  <c r="AE527"/>
  <c r="B528"/>
  <c r="C528"/>
  <c r="D528"/>
  <c r="E528"/>
  <c r="F528"/>
  <c r="G528"/>
  <c r="H528"/>
  <c r="I528"/>
  <c r="J528"/>
  <c r="K528"/>
  <c r="L528"/>
  <c r="M528"/>
  <c r="N528"/>
  <c r="O528"/>
  <c r="P528"/>
  <c r="Q528"/>
  <c r="R528"/>
  <c r="S528"/>
  <c r="T528"/>
  <c r="U528"/>
  <c r="V528"/>
  <c r="W528"/>
  <c r="X528"/>
  <c r="Y528"/>
  <c r="Z528"/>
  <c r="AA528"/>
  <c r="AB528"/>
  <c r="AC528"/>
  <c r="AD528"/>
  <c r="AE528"/>
  <c r="B529"/>
  <c r="C529"/>
  <c r="D529"/>
  <c r="E529"/>
  <c r="F529"/>
  <c r="G529"/>
  <c r="H529"/>
  <c r="I529"/>
  <c r="J529"/>
  <c r="K529"/>
  <c r="L529"/>
  <c r="M529"/>
  <c r="N529"/>
  <c r="O529"/>
  <c r="P529"/>
  <c r="Q529"/>
  <c r="R529"/>
  <c r="S529"/>
  <c r="T529"/>
  <c r="U529"/>
  <c r="V529"/>
  <c r="W529"/>
  <c r="X529"/>
  <c r="Y529"/>
  <c r="Z529"/>
  <c r="AA529"/>
  <c r="AB529"/>
  <c r="AC529"/>
  <c r="AD529"/>
  <c r="AE529"/>
  <c r="B530"/>
  <c r="C530"/>
  <c r="D530"/>
  <c r="E530"/>
  <c r="F530"/>
  <c r="G530"/>
  <c r="H530"/>
  <c r="I530"/>
  <c r="J530"/>
  <c r="K530"/>
  <c r="L530"/>
  <c r="M530"/>
  <c r="N530"/>
  <c r="O530"/>
  <c r="P530"/>
  <c r="Q530"/>
  <c r="R530"/>
  <c r="S530"/>
  <c r="T530"/>
  <c r="U530"/>
  <c r="V530"/>
  <c r="W530"/>
  <c r="X530"/>
  <c r="Y530"/>
  <c r="Z530"/>
  <c r="AA530"/>
  <c r="AB530"/>
  <c r="AC530"/>
  <c r="AD530"/>
  <c r="AE530"/>
  <c r="B531"/>
  <c r="C531"/>
  <c r="D531"/>
  <c r="E531"/>
  <c r="F531"/>
  <c r="G531"/>
  <c r="H531"/>
  <c r="I531"/>
  <c r="J531"/>
  <c r="K531"/>
  <c r="L531"/>
  <c r="M531"/>
  <c r="N531"/>
  <c r="O531"/>
  <c r="P531"/>
  <c r="Q531"/>
  <c r="R531"/>
  <c r="S531"/>
  <c r="T531"/>
  <c r="U531"/>
  <c r="V531"/>
  <c r="W531"/>
  <c r="X531"/>
  <c r="Y531"/>
  <c r="Z531"/>
  <c r="AA531"/>
  <c r="AB531"/>
  <c r="AC531"/>
  <c r="AD531"/>
  <c r="AE531"/>
  <c r="B532"/>
  <c r="C532"/>
  <c r="D532"/>
  <c r="E532"/>
  <c r="F532"/>
  <c r="G532"/>
  <c r="H532"/>
  <c r="I532"/>
  <c r="J532"/>
  <c r="K532"/>
  <c r="L532"/>
  <c r="M532"/>
  <c r="N532"/>
  <c r="O532"/>
  <c r="P532"/>
  <c r="Q532"/>
  <c r="R532"/>
  <c r="S532"/>
  <c r="T532"/>
  <c r="U532"/>
  <c r="V532"/>
  <c r="W532"/>
  <c r="X532"/>
  <c r="Y532"/>
  <c r="Z532"/>
  <c r="AA532"/>
  <c r="AB532"/>
  <c r="AC532"/>
  <c r="AD532"/>
  <c r="AE532"/>
  <c r="B533"/>
  <c r="C533"/>
  <c r="D533"/>
  <c r="E533"/>
  <c r="F533"/>
  <c r="G533"/>
  <c r="H533"/>
  <c r="I533"/>
  <c r="J533"/>
  <c r="K533"/>
  <c r="L533"/>
  <c r="M533"/>
  <c r="N533"/>
  <c r="O533"/>
  <c r="P533"/>
  <c r="Q533"/>
  <c r="R533"/>
  <c r="S533"/>
  <c r="T533"/>
  <c r="U533"/>
  <c r="V533"/>
  <c r="W533"/>
  <c r="X533"/>
  <c r="Y533"/>
  <c r="Z533"/>
  <c r="AA533"/>
  <c r="AB533"/>
  <c r="AC533"/>
  <c r="AD533"/>
  <c r="AE533"/>
  <c r="B534"/>
  <c r="C534"/>
  <c r="D534"/>
  <c r="E534"/>
  <c r="F534"/>
  <c r="G534"/>
  <c r="H534"/>
  <c r="I534"/>
  <c r="J534"/>
  <c r="K534"/>
  <c r="L534"/>
  <c r="M534"/>
  <c r="N534"/>
  <c r="O534"/>
  <c r="P534"/>
  <c r="Q534"/>
  <c r="R534"/>
  <c r="S534"/>
  <c r="T534"/>
  <c r="U534"/>
  <c r="V534"/>
  <c r="W534"/>
  <c r="X534"/>
  <c r="Y534"/>
  <c r="Z534"/>
  <c r="AA534"/>
  <c r="AB534"/>
  <c r="AC534"/>
  <c r="AD534"/>
  <c r="AE534"/>
  <c r="B535"/>
  <c r="C535"/>
  <c r="D535"/>
  <c r="E535"/>
  <c r="F535"/>
  <c r="G535"/>
  <c r="H535"/>
  <c r="I535"/>
  <c r="J535"/>
  <c r="K535"/>
  <c r="L535"/>
  <c r="M535"/>
  <c r="N535"/>
  <c r="O535"/>
  <c r="P535"/>
  <c r="Q535"/>
  <c r="R535"/>
  <c r="S535"/>
  <c r="T535"/>
  <c r="U535"/>
  <c r="V535"/>
  <c r="W535"/>
  <c r="X535"/>
  <c r="Y535"/>
  <c r="Z535"/>
  <c r="AA535"/>
  <c r="AB535"/>
  <c r="AC535"/>
  <c r="AD535"/>
  <c r="AE535"/>
  <c r="B536"/>
  <c r="C536"/>
  <c r="D536"/>
  <c r="E536"/>
  <c r="F536"/>
  <c r="G536"/>
  <c r="H536"/>
  <c r="I536"/>
  <c r="J536"/>
  <c r="K536"/>
  <c r="L536"/>
  <c r="M536"/>
  <c r="N536"/>
  <c r="O536"/>
  <c r="P536"/>
  <c r="Q536"/>
  <c r="R536"/>
  <c r="S536"/>
  <c r="T536"/>
  <c r="U536"/>
  <c r="V536"/>
  <c r="W536"/>
  <c r="X536"/>
  <c r="Y536"/>
  <c r="Z536"/>
  <c r="AA536"/>
  <c r="AB536"/>
  <c r="AC536"/>
  <c r="AD536"/>
  <c r="AE536"/>
  <c r="B537"/>
  <c r="C537"/>
  <c r="D537"/>
  <c r="E537"/>
  <c r="F537"/>
  <c r="G537"/>
  <c r="H537"/>
  <c r="I537"/>
  <c r="J537"/>
  <c r="K537"/>
  <c r="L537"/>
  <c r="M537"/>
  <c r="N537"/>
  <c r="O537"/>
  <c r="P537"/>
  <c r="Q537"/>
  <c r="R537"/>
  <c r="S537"/>
  <c r="T537"/>
  <c r="U537"/>
  <c r="V537"/>
  <c r="W537"/>
  <c r="X537"/>
  <c r="Y537"/>
  <c r="Z537"/>
  <c r="AA537"/>
  <c r="AB537"/>
  <c r="AC537"/>
  <c r="AD537"/>
  <c r="AE537"/>
  <c r="B538"/>
  <c r="C538"/>
  <c r="D538"/>
  <c r="E538"/>
  <c r="F538"/>
  <c r="G538"/>
  <c r="H538"/>
  <c r="I538"/>
  <c r="J538"/>
  <c r="K538"/>
  <c r="L538"/>
  <c r="M538"/>
  <c r="N538"/>
  <c r="O538"/>
  <c r="P538"/>
  <c r="Q538"/>
  <c r="R538"/>
  <c r="S538"/>
  <c r="T538"/>
  <c r="U538"/>
  <c r="V538"/>
  <c r="W538"/>
  <c r="X538"/>
  <c r="Y538"/>
  <c r="Z538"/>
  <c r="AA538"/>
  <c r="AB538"/>
  <c r="AC538"/>
  <c r="AD538"/>
  <c r="AE538"/>
  <c r="B539"/>
  <c r="C539"/>
  <c r="D539"/>
  <c r="E539"/>
  <c r="F539"/>
  <c r="G539"/>
  <c r="H539"/>
  <c r="I539"/>
  <c r="J539"/>
  <c r="K539"/>
  <c r="L539"/>
  <c r="M539"/>
  <c r="N539"/>
  <c r="O539"/>
  <c r="P539"/>
  <c r="Q539"/>
  <c r="R539"/>
  <c r="S539"/>
  <c r="T539"/>
  <c r="U539"/>
  <c r="V539"/>
  <c r="W539"/>
  <c r="X539"/>
  <c r="Y539"/>
  <c r="Z539"/>
  <c r="AA539"/>
  <c r="AB539"/>
  <c r="AC539"/>
  <c r="AD539"/>
  <c r="AE539"/>
  <c r="B540"/>
  <c r="C540"/>
  <c r="D540"/>
  <c r="E540"/>
  <c r="F540"/>
  <c r="G540"/>
  <c r="H540"/>
  <c r="I540"/>
  <c r="J540"/>
  <c r="K540"/>
  <c r="L540"/>
  <c r="M540"/>
  <c r="N540"/>
  <c r="O540"/>
  <c r="P540"/>
  <c r="Q540"/>
  <c r="R540"/>
  <c r="S540"/>
  <c r="T540"/>
  <c r="U540"/>
  <c r="V540"/>
  <c r="W540"/>
  <c r="X540"/>
  <c r="Y540"/>
  <c r="Z540"/>
  <c r="AA540"/>
  <c r="AB540"/>
  <c r="AC540"/>
  <c r="AD540"/>
  <c r="AE540"/>
  <c r="B541"/>
  <c r="C541"/>
  <c r="D541"/>
  <c r="E541"/>
  <c r="F541"/>
  <c r="G541"/>
  <c r="H541"/>
  <c r="I541"/>
  <c r="J541"/>
  <c r="K541"/>
  <c r="L541"/>
  <c r="M541"/>
  <c r="N541"/>
  <c r="O541"/>
  <c r="P541"/>
  <c r="Q541"/>
  <c r="R541"/>
  <c r="S541"/>
  <c r="T541"/>
  <c r="U541"/>
  <c r="V541"/>
  <c r="W541"/>
  <c r="X541"/>
  <c r="Y541"/>
  <c r="Z541"/>
  <c r="AA541"/>
  <c r="AB541"/>
  <c r="AC541"/>
  <c r="AD541"/>
  <c r="AE541"/>
  <c r="B542"/>
  <c r="C542"/>
  <c r="D542"/>
  <c r="E542"/>
  <c r="F542"/>
  <c r="G542"/>
  <c r="H542"/>
  <c r="I542"/>
  <c r="J542"/>
  <c r="K542"/>
  <c r="L542"/>
  <c r="M542"/>
  <c r="N542"/>
  <c r="O542"/>
  <c r="P542"/>
  <c r="Q542"/>
  <c r="R542"/>
  <c r="S542"/>
  <c r="T542"/>
  <c r="U542"/>
  <c r="V542"/>
  <c r="W542"/>
  <c r="X542"/>
  <c r="Y542"/>
  <c r="Z542"/>
  <c r="AA542"/>
  <c r="AB542"/>
  <c r="AC542"/>
  <c r="AD542"/>
  <c r="AE542"/>
  <c r="B543"/>
  <c r="C543"/>
  <c r="D543"/>
  <c r="E543"/>
  <c r="F543"/>
  <c r="G543"/>
  <c r="H543"/>
  <c r="I543"/>
  <c r="J543"/>
  <c r="K543"/>
  <c r="L543"/>
  <c r="M543"/>
  <c r="N543"/>
  <c r="O543"/>
  <c r="P543"/>
  <c r="Q543"/>
  <c r="R543"/>
  <c r="S543"/>
  <c r="T543"/>
  <c r="U543"/>
  <c r="V543"/>
  <c r="W543"/>
  <c r="X543"/>
  <c r="Y543"/>
  <c r="Z543"/>
  <c r="AA543"/>
  <c r="AB543"/>
  <c r="AC543"/>
  <c r="AD543"/>
  <c r="AE543"/>
  <c r="B544"/>
  <c r="C544"/>
  <c r="D544"/>
  <c r="E544"/>
  <c r="F544"/>
  <c r="G544"/>
  <c r="H544"/>
  <c r="I544"/>
  <c r="J544"/>
  <c r="K544"/>
  <c r="L544"/>
  <c r="M544"/>
  <c r="N544"/>
  <c r="O544"/>
  <c r="P544"/>
  <c r="Q544"/>
  <c r="R544"/>
  <c r="S544"/>
  <c r="T544"/>
  <c r="U544"/>
  <c r="V544"/>
  <c r="W544"/>
  <c r="X544"/>
  <c r="Y544"/>
  <c r="Z544"/>
  <c r="AA544"/>
  <c r="AB544"/>
  <c r="AC544"/>
  <c r="AD544"/>
  <c r="AE544"/>
  <c r="B545"/>
  <c r="C545"/>
  <c r="D545"/>
  <c r="E545"/>
  <c r="F545"/>
  <c r="G545"/>
  <c r="H545"/>
  <c r="I545"/>
  <c r="J545"/>
  <c r="K545"/>
  <c r="L545"/>
  <c r="M545"/>
  <c r="N545"/>
  <c r="O545"/>
  <c r="P545"/>
  <c r="Q545"/>
  <c r="R545"/>
  <c r="S545"/>
  <c r="T545"/>
  <c r="U545"/>
  <c r="V545"/>
  <c r="W545"/>
  <c r="X545"/>
  <c r="Y545"/>
  <c r="Z545"/>
  <c r="AA545"/>
  <c r="AB545"/>
  <c r="AC545"/>
  <c r="AD545"/>
  <c r="AE545"/>
  <c r="B546"/>
  <c r="C546"/>
  <c r="D546"/>
  <c r="E546"/>
  <c r="F546"/>
  <c r="G546"/>
  <c r="H546"/>
  <c r="I546"/>
  <c r="J546"/>
  <c r="K546"/>
  <c r="L546"/>
  <c r="M546"/>
  <c r="N546"/>
  <c r="O546"/>
  <c r="P546"/>
  <c r="Q546"/>
  <c r="R546"/>
  <c r="S546"/>
  <c r="T546"/>
  <c r="U546"/>
  <c r="V546"/>
  <c r="W546"/>
  <c r="X546"/>
  <c r="Y546"/>
  <c r="Z546"/>
  <c r="AA546"/>
  <c r="AB546"/>
  <c r="AC546"/>
  <c r="AD546"/>
  <c r="AE546"/>
  <c r="B547"/>
  <c r="C547"/>
  <c r="D547"/>
  <c r="E547"/>
  <c r="F547"/>
  <c r="G547"/>
  <c r="H547"/>
  <c r="I547"/>
  <c r="J547"/>
  <c r="K547"/>
  <c r="L547"/>
  <c r="M547"/>
  <c r="N547"/>
  <c r="O547"/>
  <c r="P547"/>
  <c r="Q547"/>
  <c r="R547"/>
  <c r="S547"/>
  <c r="T547"/>
  <c r="U547"/>
  <c r="V547"/>
  <c r="W547"/>
  <c r="X547"/>
  <c r="Y547"/>
  <c r="Z547"/>
  <c r="AA547"/>
  <c r="AB547"/>
  <c r="AC547"/>
  <c r="AD547"/>
  <c r="AE547"/>
  <c r="B548"/>
  <c r="C548"/>
  <c r="D548"/>
  <c r="E548"/>
  <c r="F548"/>
  <c r="G548"/>
  <c r="H548"/>
  <c r="I548"/>
  <c r="J548"/>
  <c r="K548"/>
  <c r="L548"/>
  <c r="M548"/>
  <c r="N548"/>
  <c r="O548"/>
  <c r="P548"/>
  <c r="Q548"/>
  <c r="R548"/>
  <c r="S548"/>
  <c r="T548"/>
  <c r="U548"/>
  <c r="V548"/>
  <c r="W548"/>
  <c r="X548"/>
  <c r="Y548"/>
  <c r="Z548"/>
  <c r="AA548"/>
  <c r="AB548"/>
  <c r="AC548"/>
  <c r="AD548"/>
  <c r="AE548"/>
  <c r="B549"/>
  <c r="C549"/>
  <c r="D549"/>
  <c r="E549"/>
  <c r="F549"/>
  <c r="G549"/>
  <c r="H549"/>
  <c r="I549"/>
  <c r="J549"/>
  <c r="K549"/>
  <c r="L549"/>
  <c r="M549"/>
  <c r="N549"/>
  <c r="O549"/>
  <c r="P549"/>
  <c r="Q549"/>
  <c r="R549"/>
  <c r="S549"/>
  <c r="T549"/>
  <c r="U549"/>
  <c r="V549"/>
  <c r="W549"/>
  <c r="X549"/>
  <c r="Y549"/>
  <c r="Z549"/>
  <c r="AA549"/>
  <c r="AB549"/>
  <c r="AC549"/>
  <c r="AD549"/>
  <c r="AE549"/>
  <c r="B550"/>
  <c r="C550"/>
  <c r="D550"/>
  <c r="E550"/>
  <c r="F550"/>
  <c r="G550"/>
  <c r="H550"/>
  <c r="I550"/>
  <c r="J550"/>
  <c r="K550"/>
  <c r="L550"/>
  <c r="M550"/>
  <c r="N550"/>
  <c r="O550"/>
  <c r="P550"/>
  <c r="Q550"/>
  <c r="R550"/>
  <c r="S550"/>
  <c r="T550"/>
  <c r="U550"/>
  <c r="V550"/>
  <c r="W550"/>
  <c r="X550"/>
  <c r="Y550"/>
  <c r="Z550"/>
  <c r="AA550"/>
  <c r="AB550"/>
  <c r="AC550"/>
  <c r="AD550"/>
  <c r="AE550"/>
  <c r="B551"/>
  <c r="C551"/>
  <c r="D551"/>
  <c r="E551"/>
  <c r="F551"/>
  <c r="G551"/>
  <c r="H551"/>
  <c r="I551"/>
  <c r="J551"/>
  <c r="K551"/>
  <c r="L551"/>
  <c r="M551"/>
  <c r="N551"/>
  <c r="O551"/>
  <c r="P551"/>
  <c r="Q551"/>
  <c r="R551"/>
  <c r="S551"/>
  <c r="T551"/>
  <c r="U551"/>
  <c r="V551"/>
  <c r="W551"/>
  <c r="X551"/>
  <c r="Y551"/>
  <c r="Z551"/>
  <c r="AA551"/>
  <c r="AB551"/>
  <c r="AC551"/>
  <c r="AD551"/>
  <c r="AE551"/>
  <c r="B552"/>
  <c r="C552"/>
  <c r="D552"/>
  <c r="E552"/>
  <c r="F552"/>
  <c r="G552"/>
  <c r="H552"/>
  <c r="I552"/>
  <c r="J552"/>
  <c r="K552"/>
  <c r="L552"/>
  <c r="M552"/>
  <c r="N552"/>
  <c r="O552"/>
  <c r="P552"/>
  <c r="Q552"/>
  <c r="R552"/>
  <c r="S552"/>
  <c r="T552"/>
  <c r="U552"/>
  <c r="V552"/>
  <c r="W552"/>
  <c r="X552"/>
  <c r="Y552"/>
  <c r="Z552"/>
  <c r="AA552"/>
  <c r="AB552"/>
  <c r="AC552"/>
  <c r="AD552"/>
  <c r="AE552"/>
  <c r="B553"/>
  <c r="C553"/>
  <c r="D553"/>
  <c r="E553"/>
  <c r="F553"/>
  <c r="G553"/>
  <c r="H553"/>
  <c r="I553"/>
  <c r="J553"/>
  <c r="K553"/>
  <c r="L553"/>
  <c r="M553"/>
  <c r="N553"/>
  <c r="O553"/>
  <c r="P553"/>
  <c r="Q553"/>
  <c r="R553"/>
  <c r="S553"/>
  <c r="T553"/>
  <c r="U553"/>
  <c r="V553"/>
  <c r="W553"/>
  <c r="X553"/>
  <c r="Y553"/>
  <c r="Z553"/>
  <c r="AA553"/>
  <c r="AB553"/>
  <c r="AC553"/>
  <c r="AD553"/>
  <c r="AE553"/>
  <c r="B554"/>
  <c r="C554"/>
  <c r="D554"/>
  <c r="E554"/>
  <c r="F554"/>
  <c r="G554"/>
  <c r="H554"/>
  <c r="I554"/>
  <c r="J554"/>
  <c r="K554"/>
  <c r="L554"/>
  <c r="M554"/>
  <c r="N554"/>
  <c r="O554"/>
  <c r="P554"/>
  <c r="Q554"/>
  <c r="R554"/>
  <c r="S554"/>
  <c r="T554"/>
  <c r="U554"/>
  <c r="V554"/>
  <c r="W554"/>
  <c r="X554"/>
  <c r="Y554"/>
  <c r="Z554"/>
  <c r="AA554"/>
  <c r="AB554"/>
  <c r="AC554"/>
  <c r="AD554"/>
  <c r="AE554"/>
  <c r="B555"/>
  <c r="C555"/>
  <c r="D555"/>
  <c r="E555"/>
  <c r="F555"/>
  <c r="G555"/>
  <c r="H555"/>
  <c r="I555"/>
  <c r="J555"/>
  <c r="K555"/>
  <c r="L555"/>
  <c r="M555"/>
  <c r="N555"/>
  <c r="O555"/>
  <c r="P555"/>
  <c r="Q555"/>
  <c r="R555"/>
  <c r="S555"/>
  <c r="T555"/>
  <c r="U555"/>
  <c r="V555"/>
  <c r="W555"/>
  <c r="X555"/>
  <c r="Y555"/>
  <c r="Z555"/>
  <c r="AA555"/>
  <c r="AB555"/>
  <c r="AC555"/>
  <c r="AD555"/>
  <c r="AE555"/>
  <c r="B556"/>
  <c r="C556"/>
  <c r="D556"/>
  <c r="E556"/>
  <c r="F556"/>
  <c r="G556"/>
  <c r="H556"/>
  <c r="I556"/>
  <c r="J556"/>
  <c r="K556"/>
  <c r="L556"/>
  <c r="M556"/>
  <c r="N556"/>
  <c r="O556"/>
  <c r="P556"/>
  <c r="Q556"/>
  <c r="R556"/>
  <c r="S556"/>
  <c r="T556"/>
  <c r="U556"/>
  <c r="V556"/>
  <c r="W556"/>
  <c r="X556"/>
  <c r="Y556"/>
  <c r="Z556"/>
  <c r="AA556"/>
  <c r="AB556"/>
  <c r="AC556"/>
  <c r="AD556"/>
  <c r="AE556"/>
  <c r="B557"/>
  <c r="C557"/>
  <c r="D557"/>
  <c r="E557"/>
  <c r="F557"/>
  <c r="G557"/>
  <c r="H557"/>
  <c r="I557"/>
  <c r="J557"/>
  <c r="K557"/>
  <c r="L557"/>
  <c r="M557"/>
  <c r="N557"/>
  <c r="O557"/>
  <c r="P557"/>
  <c r="Q557"/>
  <c r="R557"/>
  <c r="S557"/>
  <c r="T557"/>
  <c r="U557"/>
  <c r="V557"/>
  <c r="W557"/>
  <c r="X557"/>
  <c r="Y557"/>
  <c r="Z557"/>
  <c r="AA557"/>
  <c r="AB557"/>
  <c r="AC557"/>
  <c r="AD557"/>
  <c r="AE557"/>
  <c r="B558"/>
  <c r="C558"/>
  <c r="D558"/>
  <c r="E558"/>
  <c r="F558"/>
  <c r="G558"/>
  <c r="H558"/>
  <c r="I558"/>
  <c r="J558"/>
  <c r="K558"/>
  <c r="L558"/>
  <c r="M558"/>
  <c r="N558"/>
  <c r="O558"/>
  <c r="P558"/>
  <c r="Q558"/>
  <c r="R558"/>
  <c r="S558"/>
  <c r="T558"/>
  <c r="U558"/>
  <c r="V558"/>
  <c r="W558"/>
  <c r="X558"/>
  <c r="Y558"/>
  <c r="Z558"/>
  <c r="AA558"/>
  <c r="AB558"/>
  <c r="AC558"/>
  <c r="AD558"/>
  <c r="AE558"/>
  <c r="B559"/>
  <c r="C559"/>
  <c r="D559"/>
  <c r="E559"/>
  <c r="F559"/>
  <c r="G559"/>
  <c r="H559"/>
  <c r="I559"/>
  <c r="J559"/>
  <c r="K559"/>
  <c r="L559"/>
  <c r="M559"/>
  <c r="N559"/>
  <c r="O559"/>
  <c r="P559"/>
  <c r="Q559"/>
  <c r="R559"/>
  <c r="S559"/>
  <c r="T559"/>
  <c r="U559"/>
  <c r="V559"/>
  <c r="W559"/>
  <c r="X559"/>
  <c r="Y559"/>
  <c r="Z559"/>
  <c r="AA559"/>
  <c r="AB559"/>
  <c r="AC559"/>
  <c r="AD559"/>
  <c r="AE559"/>
  <c r="B560"/>
  <c r="C560"/>
  <c r="D560"/>
  <c r="E560"/>
  <c r="F560"/>
  <c r="G560"/>
  <c r="H560"/>
  <c r="I560"/>
  <c r="J560"/>
  <c r="K560"/>
  <c r="L560"/>
  <c r="M560"/>
  <c r="N560"/>
  <c r="O560"/>
  <c r="P560"/>
  <c r="Q560"/>
  <c r="R560"/>
  <c r="S560"/>
  <c r="T560"/>
  <c r="U560"/>
  <c r="V560"/>
  <c r="W560"/>
  <c r="X560"/>
  <c r="Y560"/>
  <c r="Z560"/>
  <c r="AA560"/>
  <c r="AB560"/>
  <c r="AC560"/>
  <c r="AD560"/>
  <c r="AE560"/>
  <c r="B561"/>
  <c r="C561"/>
  <c r="D561"/>
  <c r="E561"/>
  <c r="F561"/>
  <c r="G561"/>
  <c r="H561"/>
  <c r="I561"/>
  <c r="J561"/>
  <c r="K561"/>
  <c r="L561"/>
  <c r="M561"/>
  <c r="N561"/>
  <c r="O561"/>
  <c r="P561"/>
  <c r="Q561"/>
  <c r="R561"/>
  <c r="S561"/>
  <c r="T561"/>
  <c r="U561"/>
  <c r="V561"/>
  <c r="W561"/>
  <c r="X561"/>
  <c r="Y561"/>
  <c r="Z561"/>
  <c r="AA561"/>
  <c r="AB561"/>
  <c r="AC561"/>
  <c r="AD561"/>
  <c r="AE561"/>
  <c r="B562"/>
  <c r="C562"/>
  <c r="D562"/>
  <c r="E562"/>
  <c r="F562"/>
  <c r="G562"/>
  <c r="H562"/>
  <c r="I562"/>
  <c r="J562"/>
  <c r="K562"/>
  <c r="L562"/>
  <c r="M562"/>
  <c r="N562"/>
  <c r="O562"/>
  <c r="P562"/>
  <c r="Q562"/>
  <c r="R562"/>
  <c r="S562"/>
  <c r="T562"/>
  <c r="U562"/>
  <c r="V562"/>
  <c r="W562"/>
  <c r="X562"/>
  <c r="Y562"/>
  <c r="Z562"/>
  <c r="AA562"/>
  <c r="AB562"/>
  <c r="AC562"/>
  <c r="AD562"/>
  <c r="AE562"/>
  <c r="B563"/>
  <c r="C563"/>
  <c r="D563"/>
  <c r="E563"/>
  <c r="F563"/>
  <c r="G563"/>
  <c r="H563"/>
  <c r="I563"/>
  <c r="J563"/>
  <c r="K563"/>
  <c r="L563"/>
  <c r="M563"/>
  <c r="N563"/>
  <c r="O563"/>
  <c r="P563"/>
  <c r="Q563"/>
  <c r="R563"/>
  <c r="S563"/>
  <c r="T563"/>
  <c r="U563"/>
  <c r="V563"/>
  <c r="W563"/>
  <c r="X563"/>
  <c r="Y563"/>
  <c r="Z563"/>
  <c r="AA563"/>
  <c r="AB563"/>
  <c r="AC563"/>
  <c r="AD563"/>
  <c r="AE563"/>
  <c r="B564"/>
  <c r="C564"/>
  <c r="D564"/>
  <c r="E564"/>
  <c r="F564"/>
  <c r="G564"/>
  <c r="H564"/>
  <c r="I564"/>
  <c r="J564"/>
  <c r="K564"/>
  <c r="L564"/>
  <c r="M564"/>
  <c r="N564"/>
  <c r="O564"/>
  <c r="P564"/>
  <c r="Q564"/>
  <c r="R564"/>
  <c r="S564"/>
  <c r="T564"/>
  <c r="U564"/>
  <c r="V564"/>
  <c r="W564"/>
  <c r="X564"/>
  <c r="Y564"/>
  <c r="Z564"/>
  <c r="AA564"/>
  <c r="AB564"/>
  <c r="AC564"/>
  <c r="AD564"/>
  <c r="AE564"/>
  <c r="B565"/>
  <c r="C565"/>
  <c r="D565"/>
  <c r="E565"/>
  <c r="F565"/>
  <c r="G565"/>
  <c r="H565"/>
  <c r="I565"/>
  <c r="J565"/>
  <c r="K565"/>
  <c r="L565"/>
  <c r="M565"/>
  <c r="N565"/>
  <c r="O565"/>
  <c r="P565"/>
  <c r="Q565"/>
  <c r="R565"/>
  <c r="S565"/>
  <c r="T565"/>
  <c r="U565"/>
  <c r="V565"/>
  <c r="W565"/>
  <c r="X565"/>
  <c r="Y565"/>
  <c r="Z565"/>
  <c r="AA565"/>
  <c r="AB565"/>
  <c r="AC565"/>
  <c r="AD565"/>
  <c r="AE565"/>
  <c r="B566"/>
  <c r="C566"/>
  <c r="D566"/>
  <c r="E566"/>
  <c r="F566"/>
  <c r="G566"/>
  <c r="H566"/>
  <c r="I566"/>
  <c r="J566"/>
  <c r="K566"/>
  <c r="L566"/>
  <c r="M566"/>
  <c r="N566"/>
  <c r="O566"/>
  <c r="P566"/>
  <c r="Q566"/>
  <c r="R566"/>
  <c r="S566"/>
  <c r="T566"/>
  <c r="U566"/>
  <c r="V566"/>
  <c r="W566"/>
  <c r="X566"/>
  <c r="Y566"/>
  <c r="Z566"/>
  <c r="AA566"/>
  <c r="AB566"/>
  <c r="AC566"/>
  <c r="AD566"/>
  <c r="AE566"/>
  <c r="B567"/>
  <c r="C567"/>
  <c r="D567"/>
  <c r="E567"/>
  <c r="F567"/>
  <c r="G567"/>
  <c r="H567"/>
  <c r="I567"/>
  <c r="J567"/>
  <c r="K567"/>
  <c r="L567"/>
  <c r="M567"/>
  <c r="N567"/>
  <c r="O567"/>
  <c r="P567"/>
  <c r="Q567"/>
  <c r="R567"/>
  <c r="S567"/>
  <c r="T567"/>
  <c r="U567"/>
  <c r="V567"/>
  <c r="W567"/>
  <c r="X567"/>
  <c r="Y567"/>
  <c r="Z567"/>
  <c r="AA567"/>
  <c r="AB567"/>
  <c r="AC567"/>
  <c r="AD567"/>
  <c r="AE567"/>
  <c r="B568"/>
  <c r="C568"/>
  <c r="D568"/>
  <c r="E568"/>
  <c r="F568"/>
  <c r="G568"/>
  <c r="H568"/>
  <c r="I568"/>
  <c r="J568"/>
  <c r="K568"/>
  <c r="L568"/>
  <c r="M568"/>
  <c r="N568"/>
  <c r="O568"/>
  <c r="P568"/>
  <c r="Q568"/>
  <c r="R568"/>
  <c r="S568"/>
  <c r="T568"/>
  <c r="U568"/>
  <c r="V568"/>
  <c r="W568"/>
  <c r="X568"/>
  <c r="Y568"/>
  <c r="Z568"/>
  <c r="AA568"/>
  <c r="AB568"/>
  <c r="AC568"/>
  <c r="AD568"/>
  <c r="AE568"/>
  <c r="B569"/>
  <c r="C569"/>
  <c r="D569"/>
  <c r="E569"/>
  <c r="F569"/>
  <c r="G569"/>
  <c r="H569"/>
  <c r="I569"/>
  <c r="J569"/>
  <c r="K569"/>
  <c r="L569"/>
  <c r="M569"/>
  <c r="N569"/>
  <c r="O569"/>
  <c r="P569"/>
  <c r="Q569"/>
  <c r="R569"/>
  <c r="S569"/>
  <c r="T569"/>
  <c r="U569"/>
  <c r="V569"/>
  <c r="W569"/>
  <c r="X569"/>
  <c r="Y569"/>
  <c r="Z569"/>
  <c r="AA569"/>
  <c r="AB569"/>
  <c r="AC569"/>
  <c r="AD569"/>
  <c r="AE569"/>
  <c r="B570"/>
  <c r="C570"/>
  <c r="D570"/>
  <c r="E570"/>
  <c r="F570"/>
  <c r="G570"/>
  <c r="H570"/>
  <c r="I570"/>
  <c r="J570"/>
  <c r="K570"/>
  <c r="L570"/>
  <c r="M570"/>
  <c r="N570"/>
  <c r="O570"/>
  <c r="P570"/>
  <c r="Q570"/>
  <c r="R570"/>
  <c r="S570"/>
  <c r="T570"/>
  <c r="U570"/>
  <c r="V570"/>
  <c r="W570"/>
  <c r="X570"/>
  <c r="Y570"/>
  <c r="Z570"/>
  <c r="AA570"/>
  <c r="AB570"/>
  <c r="AC570"/>
  <c r="AD570"/>
  <c r="AE570"/>
  <c r="B571"/>
  <c r="C571"/>
  <c r="D571"/>
  <c r="E571"/>
  <c r="F571"/>
  <c r="G571"/>
  <c r="H571"/>
  <c r="I571"/>
  <c r="J571"/>
  <c r="K571"/>
  <c r="L571"/>
  <c r="M571"/>
  <c r="N571"/>
  <c r="O571"/>
  <c r="P571"/>
  <c r="Q571"/>
  <c r="R571"/>
  <c r="S571"/>
  <c r="T571"/>
  <c r="U571"/>
  <c r="V571"/>
  <c r="W571"/>
  <c r="X571"/>
  <c r="Y571"/>
  <c r="Z571"/>
  <c r="AA571"/>
  <c r="AB571"/>
  <c r="AC571"/>
  <c r="AD571"/>
  <c r="AE571"/>
  <c r="B572"/>
  <c r="C572"/>
  <c r="D572"/>
  <c r="E572"/>
  <c r="F572"/>
  <c r="G572"/>
  <c r="H572"/>
  <c r="I572"/>
  <c r="J572"/>
  <c r="K572"/>
  <c r="L572"/>
  <c r="M572"/>
  <c r="N572"/>
  <c r="O572"/>
  <c r="P572"/>
  <c r="Q572"/>
  <c r="R572"/>
  <c r="S572"/>
  <c r="T572"/>
  <c r="U572"/>
  <c r="V572"/>
  <c r="W572"/>
  <c r="X572"/>
  <c r="Y572"/>
  <c r="Z572"/>
  <c r="AA572"/>
  <c r="AB572"/>
  <c r="AC572"/>
  <c r="AD572"/>
  <c r="AE572"/>
  <c r="B573"/>
  <c r="C573"/>
  <c r="D573"/>
  <c r="E573"/>
  <c r="F573"/>
  <c r="G573"/>
  <c r="H573"/>
  <c r="I573"/>
  <c r="J573"/>
  <c r="K573"/>
  <c r="L573"/>
  <c r="M573"/>
  <c r="N573"/>
  <c r="O573"/>
  <c r="P573"/>
  <c r="Q573"/>
  <c r="R573"/>
  <c r="S573"/>
  <c r="T573"/>
  <c r="U573"/>
  <c r="V573"/>
  <c r="W573"/>
  <c r="X573"/>
  <c r="Y573"/>
  <c r="Z573"/>
  <c r="AA573"/>
  <c r="AB573"/>
  <c r="AC573"/>
  <c r="AD573"/>
  <c r="AE573"/>
  <c r="B574"/>
  <c r="C574"/>
  <c r="D574"/>
  <c r="E574"/>
  <c r="F574"/>
  <c r="G574"/>
  <c r="H574"/>
  <c r="I574"/>
  <c r="J574"/>
  <c r="K574"/>
  <c r="L574"/>
  <c r="M574"/>
  <c r="N574"/>
  <c r="O574"/>
  <c r="P574"/>
  <c r="Q574"/>
  <c r="R574"/>
  <c r="S574"/>
  <c r="T574"/>
  <c r="U574"/>
  <c r="V574"/>
  <c r="W574"/>
  <c r="X574"/>
  <c r="Y574"/>
  <c r="Z574"/>
  <c r="AA574"/>
  <c r="AB574"/>
  <c r="AC574"/>
  <c r="AD574"/>
  <c r="AE574"/>
  <c r="B575"/>
  <c r="C575"/>
  <c r="D575"/>
  <c r="E575"/>
  <c r="F575"/>
  <c r="G575"/>
  <c r="H575"/>
  <c r="I575"/>
  <c r="J575"/>
  <c r="K575"/>
  <c r="L575"/>
  <c r="M575"/>
  <c r="N575"/>
  <c r="O575"/>
  <c r="P575"/>
  <c r="Q575"/>
  <c r="R575"/>
  <c r="S575"/>
  <c r="T575"/>
  <c r="U575"/>
  <c r="V575"/>
  <c r="W575"/>
  <c r="X575"/>
  <c r="Y575"/>
  <c r="Z575"/>
  <c r="AA575"/>
  <c r="AB575"/>
  <c r="AC575"/>
  <c r="AD575"/>
  <c r="AE575"/>
  <c r="B576"/>
  <c r="C576"/>
  <c r="D576"/>
  <c r="E576"/>
  <c r="F576"/>
  <c r="G576"/>
  <c r="H576"/>
  <c r="I576"/>
  <c r="J576"/>
  <c r="K576"/>
  <c r="L576"/>
  <c r="M576"/>
  <c r="N576"/>
  <c r="O576"/>
  <c r="P576"/>
  <c r="Q576"/>
  <c r="R576"/>
  <c r="S576"/>
  <c r="T576"/>
  <c r="U576"/>
  <c r="V576"/>
  <c r="W576"/>
  <c r="X576"/>
  <c r="Y576"/>
  <c r="Z576"/>
  <c r="AA576"/>
  <c r="AB576"/>
  <c r="AC576"/>
  <c r="AD576"/>
  <c r="AE576"/>
  <c r="B577"/>
  <c r="C577"/>
  <c r="D577"/>
  <c r="E577"/>
  <c r="F577"/>
  <c r="G577"/>
  <c r="H577"/>
  <c r="I577"/>
  <c r="J577"/>
  <c r="K577"/>
  <c r="L577"/>
  <c r="M577"/>
  <c r="N577"/>
  <c r="O577"/>
  <c r="P577"/>
  <c r="Q577"/>
  <c r="R577"/>
  <c r="S577"/>
  <c r="T577"/>
  <c r="U577"/>
  <c r="V577"/>
  <c r="W577"/>
  <c r="X577"/>
  <c r="Y577"/>
  <c r="Z577"/>
  <c r="AA577"/>
  <c r="AB577"/>
  <c r="AC577"/>
  <c r="AD577"/>
  <c r="AE577"/>
  <c r="B578"/>
  <c r="C578"/>
  <c r="D578"/>
  <c r="E578"/>
  <c r="F578"/>
  <c r="G578"/>
  <c r="H578"/>
  <c r="I578"/>
  <c r="J578"/>
  <c r="K578"/>
  <c r="L578"/>
  <c r="M578"/>
  <c r="N578"/>
  <c r="O578"/>
  <c r="P578"/>
  <c r="Q578"/>
  <c r="R578"/>
  <c r="S578"/>
  <c r="T578"/>
  <c r="U578"/>
  <c r="V578"/>
  <c r="W578"/>
  <c r="X578"/>
  <c r="Y578"/>
  <c r="Z578"/>
  <c r="AA578"/>
  <c r="AB578"/>
  <c r="AC578"/>
  <c r="AD578"/>
  <c r="AE578"/>
  <c r="B579"/>
  <c r="C579"/>
  <c r="D579"/>
  <c r="E579"/>
  <c r="F579"/>
  <c r="G579"/>
  <c r="H579"/>
  <c r="I579"/>
  <c r="J579"/>
  <c r="K579"/>
  <c r="L579"/>
  <c r="M579"/>
  <c r="N579"/>
  <c r="O579"/>
  <c r="P579"/>
  <c r="Q579"/>
  <c r="R579"/>
  <c r="S579"/>
  <c r="T579"/>
  <c r="U579"/>
  <c r="V579"/>
  <c r="W579"/>
  <c r="X579"/>
  <c r="Y579"/>
  <c r="Z579"/>
  <c r="AA579"/>
  <c r="AB579"/>
  <c r="AC579"/>
  <c r="AD579"/>
  <c r="AE579"/>
  <c r="B580"/>
  <c r="C580"/>
  <c r="D580"/>
  <c r="E580"/>
  <c r="F580"/>
  <c r="G580"/>
  <c r="H580"/>
  <c r="I580"/>
  <c r="J580"/>
  <c r="K580"/>
  <c r="L580"/>
  <c r="M580"/>
  <c r="N580"/>
  <c r="O580"/>
  <c r="P580"/>
  <c r="Q580"/>
  <c r="R580"/>
  <c r="S580"/>
  <c r="T580"/>
  <c r="U580"/>
  <c r="V580"/>
  <c r="W580"/>
  <c r="X580"/>
  <c r="Y580"/>
  <c r="Z580"/>
  <c r="AA580"/>
  <c r="AB580"/>
  <c r="AC580"/>
  <c r="AD580"/>
  <c r="AE580"/>
  <c r="B581"/>
  <c r="C581"/>
  <c r="D581"/>
  <c r="E581"/>
  <c r="F581"/>
  <c r="G581"/>
  <c r="H581"/>
  <c r="I581"/>
  <c r="J581"/>
  <c r="K581"/>
  <c r="L581"/>
  <c r="M581"/>
  <c r="N581"/>
  <c r="O581"/>
  <c r="P581"/>
  <c r="Q581"/>
  <c r="R581"/>
  <c r="S581"/>
  <c r="T581"/>
  <c r="U581"/>
  <c r="V581"/>
  <c r="W581"/>
  <c r="X581"/>
  <c r="Y581"/>
  <c r="Z581"/>
  <c r="AA581"/>
  <c r="AB581"/>
  <c r="AC581"/>
  <c r="AD581"/>
  <c r="AE581"/>
  <c r="B582"/>
  <c r="C582"/>
  <c r="D582"/>
  <c r="E582"/>
  <c r="F582"/>
  <c r="G582"/>
  <c r="H582"/>
  <c r="I582"/>
  <c r="J582"/>
  <c r="K582"/>
  <c r="L582"/>
  <c r="M582"/>
  <c r="N582"/>
  <c r="O582"/>
  <c r="P582"/>
  <c r="Q582"/>
  <c r="R582"/>
  <c r="S582"/>
  <c r="T582"/>
  <c r="U582"/>
  <c r="V582"/>
  <c r="W582"/>
  <c r="X582"/>
  <c r="Y582"/>
  <c r="Z582"/>
  <c r="AA582"/>
  <c r="AB582"/>
  <c r="AC582"/>
  <c r="AD582"/>
  <c r="AE582"/>
  <c r="B583"/>
  <c r="C583"/>
  <c r="D583"/>
  <c r="E583"/>
  <c r="F583"/>
  <c r="G583"/>
  <c r="H583"/>
  <c r="I583"/>
  <c r="J583"/>
  <c r="K583"/>
  <c r="L583"/>
  <c r="M583"/>
  <c r="N583"/>
  <c r="O583"/>
  <c r="P583"/>
  <c r="Q583"/>
  <c r="R583"/>
  <c r="S583"/>
  <c r="T583"/>
  <c r="U583"/>
  <c r="V583"/>
  <c r="W583"/>
  <c r="X583"/>
  <c r="Y583"/>
  <c r="Z583"/>
  <c r="AA583"/>
  <c r="AB583"/>
  <c r="AC583"/>
  <c r="AD583"/>
  <c r="AE583"/>
  <c r="B584"/>
  <c r="C584"/>
  <c r="D584"/>
  <c r="E584"/>
  <c r="F584"/>
  <c r="G584"/>
  <c r="H584"/>
  <c r="I584"/>
  <c r="J584"/>
  <c r="K584"/>
  <c r="L584"/>
  <c r="M584"/>
  <c r="N584"/>
  <c r="O584"/>
  <c r="P584"/>
  <c r="Q584"/>
  <c r="R584"/>
  <c r="S584"/>
  <c r="T584"/>
  <c r="U584"/>
  <c r="V584"/>
  <c r="W584"/>
  <c r="X584"/>
  <c r="Y584"/>
  <c r="Z584"/>
  <c r="AA584"/>
  <c r="AB584"/>
  <c r="AC584"/>
  <c r="AD584"/>
  <c r="AE584"/>
  <c r="B585"/>
  <c r="C585"/>
  <c r="D585"/>
  <c r="E585"/>
  <c r="F585"/>
  <c r="G585"/>
  <c r="H585"/>
  <c r="I585"/>
  <c r="J585"/>
  <c r="K585"/>
  <c r="L585"/>
  <c r="M585"/>
  <c r="N585"/>
  <c r="O585"/>
  <c r="P585"/>
  <c r="Q585"/>
  <c r="R585"/>
  <c r="S585"/>
  <c r="T585"/>
  <c r="U585"/>
  <c r="V585"/>
  <c r="W585"/>
  <c r="X585"/>
  <c r="Y585"/>
  <c r="Z585"/>
  <c r="AA585"/>
  <c r="AB585"/>
  <c r="AC585"/>
  <c r="AD585"/>
  <c r="AE585"/>
  <c r="B586"/>
  <c r="C586"/>
  <c r="D586"/>
  <c r="E586"/>
  <c r="F586"/>
  <c r="G586"/>
  <c r="H586"/>
  <c r="I586"/>
  <c r="J586"/>
  <c r="K586"/>
  <c r="L586"/>
  <c r="M586"/>
  <c r="N586"/>
  <c r="O586"/>
  <c r="P586"/>
  <c r="Q586"/>
  <c r="R586"/>
  <c r="S586"/>
  <c r="T586"/>
  <c r="U586"/>
  <c r="V586"/>
  <c r="W586"/>
  <c r="X586"/>
  <c r="Y586"/>
  <c r="Z586"/>
  <c r="AA586"/>
  <c r="AB586"/>
  <c r="AC586"/>
  <c r="AD586"/>
  <c r="AE586"/>
  <c r="B587"/>
  <c r="C587"/>
  <c r="D587"/>
  <c r="E587"/>
  <c r="F587"/>
  <c r="G587"/>
  <c r="H587"/>
  <c r="I587"/>
  <c r="J587"/>
  <c r="K587"/>
  <c r="L587"/>
  <c r="M587"/>
  <c r="N587"/>
  <c r="O587"/>
  <c r="P587"/>
  <c r="Q587"/>
  <c r="R587"/>
  <c r="S587"/>
  <c r="T587"/>
  <c r="U587"/>
  <c r="V587"/>
  <c r="W587"/>
  <c r="X587"/>
  <c r="Y587"/>
  <c r="Z587"/>
  <c r="AA587"/>
  <c r="AB587"/>
  <c r="AC587"/>
  <c r="AD587"/>
  <c r="AE587"/>
  <c r="B588"/>
  <c r="C588"/>
  <c r="D588"/>
  <c r="E588"/>
  <c r="F588"/>
  <c r="G588"/>
  <c r="H588"/>
  <c r="I588"/>
  <c r="J588"/>
  <c r="K588"/>
  <c r="L588"/>
  <c r="M588"/>
  <c r="N588"/>
  <c r="O588"/>
  <c r="P588"/>
  <c r="Q588"/>
  <c r="R588"/>
  <c r="S588"/>
  <c r="T588"/>
  <c r="U588"/>
  <c r="V588"/>
  <c r="W588"/>
  <c r="X588"/>
  <c r="Y588"/>
  <c r="Z588"/>
  <c r="AA588"/>
  <c r="AB588"/>
  <c r="AC588"/>
  <c r="AD588"/>
  <c r="AE588"/>
  <c r="B589"/>
  <c r="C589"/>
  <c r="D589"/>
  <c r="E589"/>
  <c r="F589"/>
  <c r="G589"/>
  <c r="H589"/>
  <c r="I589"/>
  <c r="J589"/>
  <c r="K589"/>
  <c r="L589"/>
  <c r="M589"/>
  <c r="N589"/>
  <c r="O589"/>
  <c r="P589"/>
  <c r="Q589"/>
  <c r="R589"/>
  <c r="S589"/>
  <c r="T589"/>
  <c r="U589"/>
  <c r="V589"/>
  <c r="W589"/>
  <c r="X589"/>
  <c r="Y589"/>
  <c r="Z589"/>
  <c r="AA589"/>
  <c r="AB589"/>
  <c r="AC589"/>
  <c r="AD589"/>
  <c r="AE589"/>
  <c r="B590"/>
  <c r="C590"/>
  <c r="D590"/>
  <c r="E590"/>
  <c r="F590"/>
  <c r="G590"/>
  <c r="H590"/>
  <c r="I590"/>
  <c r="J590"/>
  <c r="K590"/>
  <c r="L590"/>
  <c r="M590"/>
  <c r="N590"/>
  <c r="O590"/>
  <c r="P590"/>
  <c r="Q590"/>
  <c r="R590"/>
  <c r="S590"/>
  <c r="T590"/>
  <c r="U590"/>
  <c r="V590"/>
  <c r="W590"/>
  <c r="X590"/>
  <c r="Y590"/>
  <c r="Z590"/>
  <c r="AA590"/>
  <c r="AB590"/>
  <c r="AC590"/>
  <c r="AD590"/>
  <c r="AE590"/>
  <c r="B591"/>
  <c r="C591"/>
  <c r="D591"/>
  <c r="E591"/>
  <c r="F591"/>
  <c r="G591"/>
  <c r="H591"/>
  <c r="I591"/>
  <c r="J591"/>
  <c r="K591"/>
  <c r="L591"/>
  <c r="M591"/>
  <c r="N591"/>
  <c r="O591"/>
  <c r="P591"/>
  <c r="Q591"/>
  <c r="R591"/>
  <c r="S591"/>
  <c r="T591"/>
  <c r="U591"/>
  <c r="V591"/>
  <c r="W591"/>
  <c r="X591"/>
  <c r="Y591"/>
  <c r="Z591"/>
  <c r="AA591"/>
  <c r="AB591"/>
  <c r="AC591"/>
  <c r="AD591"/>
  <c r="AE591"/>
  <c r="B592"/>
  <c r="C592"/>
  <c r="D592"/>
  <c r="E592"/>
  <c r="F592"/>
  <c r="G592"/>
  <c r="H592"/>
  <c r="I592"/>
  <c r="J592"/>
  <c r="K592"/>
  <c r="L592"/>
  <c r="M592"/>
  <c r="N592"/>
  <c r="O592"/>
  <c r="P592"/>
  <c r="Q592"/>
  <c r="R592"/>
  <c r="S592"/>
  <c r="T592"/>
  <c r="U592"/>
  <c r="V592"/>
  <c r="W592"/>
  <c r="X592"/>
  <c r="Y592"/>
  <c r="Z592"/>
  <c r="AA592"/>
  <c r="AB592"/>
  <c r="AC592"/>
  <c r="AD592"/>
  <c r="AE592"/>
  <c r="B593"/>
  <c r="C593"/>
  <c r="D593"/>
  <c r="E593"/>
  <c r="F593"/>
  <c r="G593"/>
  <c r="H593"/>
  <c r="I593"/>
  <c r="J593"/>
  <c r="K593"/>
  <c r="L593"/>
  <c r="M593"/>
  <c r="N593"/>
  <c r="O593"/>
  <c r="P593"/>
  <c r="Q593"/>
  <c r="R593"/>
  <c r="S593"/>
  <c r="T593"/>
  <c r="U593"/>
  <c r="V593"/>
  <c r="W593"/>
  <c r="X593"/>
  <c r="Y593"/>
  <c r="Z593"/>
  <c r="AA593"/>
  <c r="AB593"/>
  <c r="AC593"/>
  <c r="AD593"/>
  <c r="AE593"/>
  <c r="B594"/>
  <c r="C594"/>
  <c r="D594"/>
  <c r="E594"/>
  <c r="F594"/>
  <c r="G594"/>
  <c r="H594"/>
  <c r="I594"/>
  <c r="J594"/>
  <c r="K594"/>
  <c r="L594"/>
  <c r="M594"/>
  <c r="N594"/>
  <c r="O594"/>
  <c r="P594"/>
  <c r="Q594"/>
  <c r="R594"/>
  <c r="S594"/>
  <c r="T594"/>
  <c r="U594"/>
  <c r="V594"/>
  <c r="W594"/>
  <c r="X594"/>
  <c r="Y594"/>
  <c r="Z594"/>
  <c r="AA594"/>
  <c r="AB594"/>
  <c r="AC594"/>
  <c r="AD594"/>
  <c r="AE594"/>
  <c r="B595"/>
  <c r="C595"/>
  <c r="D595"/>
  <c r="E595"/>
  <c r="F595"/>
  <c r="G595"/>
  <c r="H595"/>
  <c r="I595"/>
  <c r="J595"/>
  <c r="K595"/>
  <c r="L595"/>
  <c r="M595"/>
  <c r="N595"/>
  <c r="O595"/>
  <c r="P595"/>
  <c r="Q595"/>
  <c r="R595"/>
  <c r="S595"/>
  <c r="T595"/>
  <c r="U595"/>
  <c r="V595"/>
  <c r="W595"/>
  <c r="X595"/>
  <c r="Y595"/>
  <c r="Z595"/>
  <c r="AA595"/>
  <c r="AB595"/>
  <c r="AC595"/>
  <c r="AD595"/>
  <c r="AE595"/>
  <c r="B596"/>
  <c r="C596"/>
  <c r="D596"/>
  <c r="E596"/>
  <c r="F596"/>
  <c r="G596"/>
  <c r="H596"/>
  <c r="I596"/>
  <c r="J596"/>
  <c r="K596"/>
  <c r="L596"/>
  <c r="M596"/>
  <c r="N596"/>
  <c r="O596"/>
  <c r="P596"/>
  <c r="Q596"/>
  <c r="R596"/>
  <c r="S596"/>
  <c r="T596"/>
  <c r="U596"/>
  <c r="V596"/>
  <c r="W596"/>
  <c r="X596"/>
  <c r="Y596"/>
  <c r="Z596"/>
  <c r="AA596"/>
  <c r="AB596"/>
  <c r="AC596"/>
  <c r="AD596"/>
  <c r="AE596"/>
  <c r="B597"/>
  <c r="C597"/>
  <c r="D597"/>
  <c r="E597"/>
  <c r="F597"/>
  <c r="G597"/>
  <c r="H597"/>
  <c r="I597"/>
  <c r="J597"/>
  <c r="K597"/>
  <c r="L597"/>
  <c r="M597"/>
  <c r="N597"/>
  <c r="O597"/>
  <c r="P597"/>
  <c r="Q597"/>
  <c r="R597"/>
  <c r="S597"/>
  <c r="T597"/>
  <c r="U597"/>
  <c r="V597"/>
  <c r="W597"/>
  <c r="X597"/>
  <c r="Y597"/>
  <c r="Z597"/>
  <c r="AA597"/>
  <c r="AB597"/>
  <c r="AC597"/>
  <c r="AD597"/>
  <c r="AE597"/>
  <c r="B598"/>
  <c r="C598"/>
  <c r="D598"/>
  <c r="E598"/>
  <c r="F598"/>
  <c r="G598"/>
  <c r="H598"/>
  <c r="I598"/>
  <c r="J598"/>
  <c r="K598"/>
  <c r="L598"/>
  <c r="M598"/>
  <c r="N598"/>
  <c r="O598"/>
  <c r="P598"/>
  <c r="Q598"/>
  <c r="R598"/>
  <c r="S598"/>
  <c r="T598"/>
  <c r="U598"/>
  <c r="V598"/>
  <c r="W598"/>
  <c r="X598"/>
  <c r="Y598"/>
  <c r="Z598"/>
  <c r="AA598"/>
  <c r="AB598"/>
  <c r="AC598"/>
  <c r="AD598"/>
  <c r="AE598"/>
  <c r="B599"/>
  <c r="C599"/>
  <c r="D599"/>
  <c r="E599"/>
  <c r="F599"/>
  <c r="G599"/>
  <c r="H599"/>
  <c r="I599"/>
  <c r="J599"/>
  <c r="K599"/>
  <c r="L599"/>
  <c r="M599"/>
  <c r="N599"/>
  <c r="O599"/>
  <c r="P599"/>
  <c r="Q599"/>
  <c r="R599"/>
  <c r="S599"/>
  <c r="T599"/>
  <c r="U599"/>
  <c r="V599"/>
  <c r="W599"/>
  <c r="X599"/>
  <c r="Y599"/>
  <c r="Z599"/>
  <c r="AA599"/>
  <c r="AB599"/>
  <c r="AC599"/>
  <c r="AD599"/>
  <c r="AE599"/>
  <c r="B600"/>
  <c r="C600"/>
  <c r="D600"/>
  <c r="E600"/>
  <c r="F600"/>
  <c r="G600"/>
  <c r="H600"/>
  <c r="I600"/>
  <c r="J600"/>
  <c r="K600"/>
  <c r="L600"/>
  <c r="M600"/>
  <c r="N600"/>
  <c r="O600"/>
  <c r="P600"/>
  <c r="Q600"/>
  <c r="R600"/>
  <c r="S600"/>
  <c r="T600"/>
  <c r="U600"/>
  <c r="V600"/>
  <c r="W600"/>
  <c r="X600"/>
  <c r="Y600"/>
  <c r="Z600"/>
  <c r="AA600"/>
  <c r="AB600"/>
  <c r="AC600"/>
  <c r="AD600"/>
  <c r="AE600"/>
  <c r="B601"/>
  <c r="C601"/>
  <c r="D601"/>
  <c r="E601"/>
  <c r="F601"/>
  <c r="G601"/>
  <c r="H601"/>
  <c r="I601"/>
  <c r="J601"/>
  <c r="K601"/>
  <c r="L601"/>
  <c r="M601"/>
  <c r="N601"/>
  <c r="O601"/>
  <c r="P601"/>
  <c r="Q601"/>
  <c r="R601"/>
  <c r="S601"/>
  <c r="T601"/>
  <c r="U601"/>
  <c r="V601"/>
  <c r="W601"/>
  <c r="X601"/>
  <c r="Y601"/>
  <c r="Z601"/>
  <c r="AA601"/>
  <c r="AB601"/>
  <c r="AC601"/>
  <c r="AD601"/>
  <c r="AE601"/>
  <c r="B602"/>
  <c r="C602"/>
  <c r="D602"/>
  <c r="E602"/>
  <c r="F602"/>
  <c r="G602"/>
  <c r="H602"/>
  <c r="I602"/>
  <c r="J602"/>
  <c r="K602"/>
  <c r="L602"/>
  <c r="M602"/>
  <c r="N602"/>
  <c r="O602"/>
  <c r="P602"/>
  <c r="Q602"/>
  <c r="R602"/>
  <c r="S602"/>
  <c r="T602"/>
  <c r="U602"/>
  <c r="V602"/>
  <c r="W602"/>
  <c r="X602"/>
  <c r="Y602"/>
  <c r="Z602"/>
  <c r="AA602"/>
  <c r="AB602"/>
  <c r="AC602"/>
  <c r="AD602"/>
  <c r="AE602"/>
  <c r="B603"/>
  <c r="C603"/>
  <c r="D603"/>
  <c r="E603"/>
  <c r="F603"/>
  <c r="G603"/>
  <c r="H603"/>
  <c r="I603"/>
  <c r="J603"/>
  <c r="K603"/>
  <c r="L603"/>
  <c r="M603"/>
  <c r="N603"/>
  <c r="O603"/>
  <c r="P603"/>
  <c r="Q603"/>
  <c r="R603"/>
  <c r="S603"/>
  <c r="T603"/>
  <c r="U603"/>
  <c r="V603"/>
  <c r="W603"/>
  <c r="X603"/>
  <c r="Y603"/>
  <c r="Z603"/>
  <c r="AA603"/>
  <c r="AB603"/>
  <c r="AC603"/>
  <c r="AD603"/>
  <c r="AE603"/>
  <c r="B604"/>
  <c r="C604"/>
  <c r="D604"/>
  <c r="E604"/>
  <c r="F604"/>
  <c r="G604"/>
  <c r="H604"/>
  <c r="I604"/>
  <c r="J604"/>
  <c r="K604"/>
  <c r="L604"/>
  <c r="M604"/>
  <c r="N604"/>
  <c r="O604"/>
  <c r="P604"/>
  <c r="Q604"/>
  <c r="R604"/>
  <c r="S604"/>
  <c r="T604"/>
  <c r="U604"/>
  <c r="V604"/>
  <c r="W604"/>
  <c r="X604"/>
  <c r="Y604"/>
  <c r="Z604"/>
  <c r="AA604"/>
  <c r="AB604"/>
  <c r="AC604"/>
  <c r="AD604"/>
  <c r="AE604"/>
  <c r="B605"/>
  <c r="C605"/>
  <c r="D605"/>
  <c r="E605"/>
  <c r="F605"/>
  <c r="G605"/>
  <c r="H605"/>
  <c r="I605"/>
  <c r="J605"/>
  <c r="K605"/>
  <c r="L605"/>
  <c r="M605"/>
  <c r="N605"/>
  <c r="O605"/>
  <c r="P605"/>
  <c r="Q605"/>
  <c r="R605"/>
  <c r="S605"/>
  <c r="T605"/>
  <c r="U605"/>
  <c r="V605"/>
  <c r="W605"/>
  <c r="X605"/>
  <c r="Y605"/>
  <c r="Z605"/>
  <c r="AA605"/>
  <c r="AB605"/>
  <c r="AC605"/>
  <c r="AD605"/>
  <c r="AE605"/>
  <c r="B606"/>
  <c r="C606"/>
  <c r="D606"/>
  <c r="E606"/>
  <c r="F606"/>
  <c r="G606"/>
  <c r="H606"/>
  <c r="I606"/>
  <c r="J606"/>
  <c r="K606"/>
  <c r="L606"/>
  <c r="M606"/>
  <c r="N606"/>
  <c r="O606"/>
  <c r="P606"/>
  <c r="Q606"/>
  <c r="R606"/>
  <c r="S606"/>
  <c r="T606"/>
  <c r="U606"/>
  <c r="V606"/>
  <c r="W606"/>
  <c r="X606"/>
  <c r="Y606"/>
  <c r="Z606"/>
  <c r="AA606"/>
  <c r="AB606"/>
  <c r="AC606"/>
  <c r="AD606"/>
  <c r="AE606"/>
  <c r="B607"/>
  <c r="C607"/>
  <c r="D607"/>
  <c r="E607"/>
  <c r="F607"/>
  <c r="G607"/>
  <c r="H607"/>
  <c r="I607"/>
  <c r="J607"/>
  <c r="K607"/>
  <c r="L607"/>
  <c r="M607"/>
  <c r="N607"/>
  <c r="O607"/>
  <c r="P607"/>
  <c r="Q607"/>
  <c r="R607"/>
  <c r="S607"/>
  <c r="T607"/>
  <c r="U607"/>
  <c r="V607"/>
  <c r="W607"/>
  <c r="X607"/>
  <c r="Y607"/>
  <c r="Z607"/>
  <c r="AA607"/>
  <c r="AB607"/>
  <c r="AC607"/>
  <c r="AD607"/>
  <c r="AE607"/>
  <c r="B608"/>
  <c r="C608"/>
  <c r="D608"/>
  <c r="E608"/>
  <c r="F608"/>
  <c r="G608"/>
  <c r="H608"/>
  <c r="I608"/>
  <c r="J608"/>
  <c r="K608"/>
  <c r="L608"/>
  <c r="M608"/>
  <c r="N608"/>
  <c r="O608"/>
  <c r="P608"/>
  <c r="Q608"/>
  <c r="R608"/>
  <c r="S608"/>
  <c r="T608"/>
  <c r="U608"/>
  <c r="V608"/>
  <c r="W608"/>
  <c r="X608"/>
  <c r="Y608"/>
  <c r="Z608"/>
  <c r="AA608"/>
  <c r="AB608"/>
  <c r="AC608"/>
  <c r="AD608"/>
  <c r="AE608"/>
  <c r="B609"/>
  <c r="C609"/>
  <c r="D609"/>
  <c r="E609"/>
  <c r="F609"/>
  <c r="G609"/>
  <c r="H609"/>
  <c r="I609"/>
  <c r="J609"/>
  <c r="K609"/>
  <c r="L609"/>
  <c r="M609"/>
  <c r="N609"/>
  <c r="O609"/>
  <c r="P609"/>
  <c r="Q609"/>
  <c r="R609"/>
  <c r="S609"/>
  <c r="T609"/>
  <c r="U609"/>
  <c r="V609"/>
  <c r="W609"/>
  <c r="X609"/>
  <c r="Y609"/>
  <c r="Z609"/>
  <c r="AA609"/>
  <c r="AB609"/>
  <c r="AC609"/>
  <c r="AD609"/>
  <c r="AE609"/>
  <c r="B610"/>
  <c r="C610"/>
  <c r="D610"/>
  <c r="E610"/>
  <c r="F610"/>
  <c r="G610"/>
  <c r="H610"/>
  <c r="I610"/>
  <c r="J610"/>
  <c r="K610"/>
  <c r="L610"/>
  <c r="M610"/>
  <c r="N610"/>
  <c r="O610"/>
  <c r="P610"/>
  <c r="Q610"/>
  <c r="R610"/>
  <c r="S610"/>
  <c r="T610"/>
  <c r="U610"/>
  <c r="V610"/>
  <c r="W610"/>
  <c r="X610"/>
  <c r="Y610"/>
  <c r="Z610"/>
  <c r="AA610"/>
  <c r="AB610"/>
  <c r="AC610"/>
  <c r="AD610"/>
  <c r="AE610"/>
  <c r="B611"/>
  <c r="C611"/>
  <c r="D611"/>
  <c r="E611"/>
  <c r="F611"/>
  <c r="G611"/>
  <c r="H611"/>
  <c r="I611"/>
  <c r="J611"/>
  <c r="K611"/>
  <c r="L611"/>
  <c r="M611"/>
  <c r="N611"/>
  <c r="O611"/>
  <c r="P611"/>
  <c r="Q611"/>
  <c r="R611"/>
  <c r="S611"/>
  <c r="T611"/>
  <c r="U611"/>
  <c r="V611"/>
  <c r="W611"/>
  <c r="X611"/>
  <c r="Y611"/>
  <c r="Z611"/>
  <c r="AA611"/>
  <c r="AB611"/>
  <c r="AC611"/>
  <c r="AD611"/>
  <c r="AE611"/>
  <c r="B612"/>
  <c r="C612"/>
  <c r="D612"/>
  <c r="E612"/>
  <c r="F612"/>
  <c r="G612"/>
  <c r="H612"/>
  <c r="I612"/>
  <c r="J612"/>
  <c r="K612"/>
  <c r="L612"/>
  <c r="M612"/>
  <c r="N612"/>
  <c r="O612"/>
  <c r="P612"/>
  <c r="Q612"/>
  <c r="R612"/>
  <c r="S612"/>
  <c r="T612"/>
  <c r="U612"/>
  <c r="V612"/>
  <c r="W612"/>
  <c r="X612"/>
  <c r="Y612"/>
  <c r="Z612"/>
  <c r="AA612"/>
  <c r="AB612"/>
  <c r="AC612"/>
  <c r="AD612"/>
  <c r="AE612"/>
  <c r="B613"/>
  <c r="C613"/>
  <c r="D613"/>
  <c r="E613"/>
  <c r="F613"/>
  <c r="G613"/>
  <c r="H613"/>
  <c r="I613"/>
  <c r="J613"/>
  <c r="K613"/>
  <c r="L613"/>
  <c r="M613"/>
  <c r="N613"/>
  <c r="O613"/>
  <c r="P613"/>
  <c r="Q613"/>
  <c r="R613"/>
  <c r="S613"/>
  <c r="T613"/>
  <c r="U613"/>
  <c r="V613"/>
  <c r="W613"/>
  <c r="X613"/>
  <c r="Y613"/>
  <c r="Z613"/>
  <c r="AA613"/>
  <c r="AB613"/>
  <c r="AC613"/>
  <c r="AD613"/>
  <c r="AE613"/>
  <c r="B614"/>
  <c r="C614"/>
  <c r="D614"/>
  <c r="E614"/>
  <c r="F614"/>
  <c r="G614"/>
  <c r="H614"/>
  <c r="I614"/>
  <c r="J614"/>
  <c r="K614"/>
  <c r="L614"/>
  <c r="M614"/>
  <c r="N614"/>
  <c r="O614"/>
  <c r="P614"/>
  <c r="Q614"/>
  <c r="R614"/>
  <c r="S614"/>
  <c r="T614"/>
  <c r="U614"/>
  <c r="V614"/>
  <c r="W614"/>
  <c r="X614"/>
  <c r="Y614"/>
  <c r="Z614"/>
  <c r="AA614"/>
  <c r="AB614"/>
  <c r="AC614"/>
  <c r="AD614"/>
  <c r="AE614"/>
  <c r="B615"/>
  <c r="C615"/>
  <c r="D615"/>
  <c r="E615"/>
  <c r="F615"/>
  <c r="G615"/>
  <c r="H615"/>
  <c r="I615"/>
  <c r="J615"/>
  <c r="K615"/>
  <c r="L615"/>
  <c r="M615"/>
  <c r="N615"/>
  <c r="O615"/>
  <c r="P615"/>
  <c r="Q615"/>
  <c r="R615"/>
  <c r="S615"/>
  <c r="T615"/>
  <c r="U615"/>
  <c r="V615"/>
  <c r="W615"/>
  <c r="X615"/>
  <c r="Y615"/>
  <c r="Z615"/>
  <c r="AA615"/>
  <c r="AB615"/>
  <c r="AC615"/>
  <c r="AD615"/>
  <c r="AE615"/>
  <c r="B616"/>
  <c r="C616"/>
  <c r="D616"/>
  <c r="E616"/>
  <c r="F616"/>
  <c r="G616"/>
  <c r="H616"/>
  <c r="I616"/>
  <c r="J616"/>
  <c r="K616"/>
  <c r="L616"/>
  <c r="M616"/>
  <c r="N616"/>
  <c r="O616"/>
  <c r="P616"/>
  <c r="Q616"/>
  <c r="R616"/>
  <c r="S616"/>
  <c r="T616"/>
  <c r="U616"/>
  <c r="V616"/>
  <c r="W616"/>
  <c r="X616"/>
  <c r="Y616"/>
  <c r="Z616"/>
  <c r="AA616"/>
  <c r="AB616"/>
  <c r="AC616"/>
  <c r="AD616"/>
  <c r="AE616"/>
  <c r="B617"/>
  <c r="C617"/>
  <c r="D617"/>
  <c r="E617"/>
  <c r="F617"/>
  <c r="G617"/>
  <c r="H617"/>
  <c r="I617"/>
  <c r="J617"/>
  <c r="K617"/>
  <c r="L617"/>
  <c r="M617"/>
  <c r="N617"/>
  <c r="O617"/>
  <c r="P617"/>
  <c r="Q617"/>
  <c r="R617"/>
  <c r="S617"/>
  <c r="T617"/>
  <c r="U617"/>
  <c r="V617"/>
  <c r="W617"/>
  <c r="X617"/>
  <c r="Y617"/>
  <c r="Z617"/>
  <c r="AA617"/>
  <c r="AB617"/>
  <c r="AC617"/>
  <c r="AD617"/>
  <c r="AE617"/>
  <c r="B618"/>
  <c r="C618"/>
  <c r="D618"/>
  <c r="E618"/>
  <c r="F618"/>
  <c r="G618"/>
  <c r="H618"/>
  <c r="I618"/>
  <c r="J618"/>
  <c r="K618"/>
  <c r="L618"/>
  <c r="M618"/>
  <c r="N618"/>
  <c r="O618"/>
  <c r="P618"/>
  <c r="Q618"/>
  <c r="R618"/>
  <c r="S618"/>
  <c r="T618"/>
  <c r="U618"/>
  <c r="V618"/>
  <c r="W618"/>
  <c r="X618"/>
  <c r="Y618"/>
  <c r="Z618"/>
  <c r="AA618"/>
  <c r="AB618"/>
  <c r="AC618"/>
  <c r="AD618"/>
  <c r="AE618"/>
  <c r="B619"/>
  <c r="C619"/>
  <c r="D619"/>
  <c r="E619"/>
  <c r="F619"/>
  <c r="G619"/>
  <c r="H619"/>
  <c r="I619"/>
  <c r="J619"/>
  <c r="K619"/>
  <c r="L619"/>
  <c r="M619"/>
  <c r="N619"/>
  <c r="O619"/>
  <c r="P619"/>
  <c r="Q619"/>
  <c r="R619"/>
  <c r="S619"/>
  <c r="T619"/>
  <c r="U619"/>
  <c r="V619"/>
  <c r="W619"/>
  <c r="X619"/>
  <c r="Y619"/>
  <c r="Z619"/>
  <c r="AA619"/>
  <c r="AB619"/>
  <c r="AC619"/>
  <c r="AD619"/>
  <c r="AE619"/>
  <c r="B620"/>
  <c r="C620"/>
  <c r="D620"/>
  <c r="E620"/>
  <c r="F620"/>
  <c r="G620"/>
  <c r="H620"/>
  <c r="I620"/>
  <c r="J620"/>
  <c r="K620"/>
  <c r="L620"/>
  <c r="M620"/>
  <c r="N620"/>
  <c r="O620"/>
  <c r="P620"/>
  <c r="Q620"/>
  <c r="R620"/>
  <c r="S620"/>
  <c r="T620"/>
  <c r="U620"/>
  <c r="V620"/>
  <c r="W620"/>
  <c r="X620"/>
  <c r="Y620"/>
  <c r="Z620"/>
  <c r="AA620"/>
  <c r="AB620"/>
  <c r="AC620"/>
  <c r="AD620"/>
  <c r="AE620"/>
  <c r="B621"/>
  <c r="C621"/>
  <c r="D621"/>
  <c r="E621"/>
  <c r="F621"/>
  <c r="G621"/>
  <c r="H621"/>
  <c r="I621"/>
  <c r="J621"/>
  <c r="K621"/>
  <c r="L621"/>
  <c r="M621"/>
  <c r="N621"/>
  <c r="O621"/>
  <c r="P621"/>
  <c r="Q621"/>
  <c r="R621"/>
  <c r="S621"/>
  <c r="T621"/>
  <c r="U621"/>
  <c r="V621"/>
  <c r="W621"/>
  <c r="X621"/>
  <c r="Y621"/>
  <c r="Z621"/>
  <c r="AA621"/>
  <c r="AB621"/>
  <c r="AC621"/>
  <c r="AD621"/>
  <c r="AE621"/>
  <c r="B622"/>
  <c r="C622"/>
  <c r="D622"/>
  <c r="E622"/>
  <c r="F622"/>
  <c r="G622"/>
  <c r="H622"/>
  <c r="I622"/>
  <c r="J622"/>
  <c r="K622"/>
  <c r="L622"/>
  <c r="M622"/>
  <c r="N622"/>
  <c r="O622"/>
  <c r="P622"/>
  <c r="Q622"/>
  <c r="R622"/>
  <c r="S622"/>
  <c r="T622"/>
  <c r="U622"/>
  <c r="V622"/>
  <c r="W622"/>
  <c r="X622"/>
  <c r="Y622"/>
  <c r="Z622"/>
  <c r="AA622"/>
  <c r="AB622"/>
  <c r="AC622"/>
  <c r="AD622"/>
  <c r="AE622"/>
  <c r="B623"/>
  <c r="C623"/>
  <c r="D623"/>
  <c r="E623"/>
  <c r="F623"/>
  <c r="G623"/>
  <c r="H623"/>
  <c r="I623"/>
  <c r="J623"/>
  <c r="K623"/>
  <c r="L623"/>
  <c r="M623"/>
  <c r="N623"/>
  <c r="O623"/>
  <c r="P623"/>
  <c r="Q623"/>
  <c r="R623"/>
  <c r="S623"/>
  <c r="T623"/>
  <c r="U623"/>
  <c r="V623"/>
  <c r="W623"/>
  <c r="X623"/>
  <c r="Y623"/>
  <c r="Z623"/>
  <c r="AA623"/>
  <c r="AB623"/>
  <c r="AC623"/>
  <c r="AD623"/>
  <c r="AE623"/>
  <c r="B624"/>
  <c r="C624"/>
  <c r="D624"/>
  <c r="E624"/>
  <c r="F624"/>
  <c r="G624"/>
  <c r="H624"/>
  <c r="I624"/>
  <c r="J624"/>
  <c r="K624"/>
  <c r="L624"/>
  <c r="M624"/>
  <c r="N624"/>
  <c r="O624"/>
  <c r="P624"/>
  <c r="Q624"/>
  <c r="R624"/>
  <c r="S624"/>
  <c r="T624"/>
  <c r="U624"/>
  <c r="V624"/>
  <c r="W624"/>
  <c r="X624"/>
  <c r="Y624"/>
  <c r="Z624"/>
  <c r="AA624"/>
  <c r="AB624"/>
  <c r="AC624"/>
  <c r="AD624"/>
  <c r="AE624"/>
  <c r="B625"/>
  <c r="C625"/>
  <c r="D625"/>
  <c r="E625"/>
  <c r="F625"/>
  <c r="G625"/>
  <c r="H625"/>
  <c r="I625"/>
  <c r="J625"/>
  <c r="K625"/>
  <c r="L625"/>
  <c r="M625"/>
  <c r="N625"/>
  <c r="O625"/>
  <c r="P625"/>
  <c r="Q625"/>
  <c r="R625"/>
  <c r="S625"/>
  <c r="T625"/>
  <c r="U625"/>
  <c r="V625"/>
  <c r="W625"/>
  <c r="X625"/>
  <c r="Y625"/>
  <c r="Z625"/>
  <c r="AA625"/>
  <c r="AB625"/>
  <c r="AC625"/>
  <c r="AD625"/>
  <c r="AE625"/>
  <c r="B626"/>
  <c r="C626"/>
  <c r="D626"/>
  <c r="E626"/>
  <c r="F626"/>
  <c r="G626"/>
  <c r="H626"/>
  <c r="I626"/>
  <c r="J626"/>
  <c r="K626"/>
  <c r="L626"/>
  <c r="M626"/>
  <c r="N626"/>
  <c r="O626"/>
  <c r="P626"/>
  <c r="Q626"/>
  <c r="R626"/>
  <c r="S626"/>
  <c r="T626"/>
  <c r="U626"/>
  <c r="V626"/>
  <c r="W626"/>
  <c r="X626"/>
  <c r="Y626"/>
  <c r="Z626"/>
  <c r="AA626"/>
  <c r="AB626"/>
  <c r="AC626"/>
  <c r="AD626"/>
  <c r="AE626"/>
  <c r="B627"/>
  <c r="C627"/>
  <c r="D627"/>
  <c r="E627"/>
  <c r="F627"/>
  <c r="G627"/>
  <c r="H627"/>
  <c r="I627"/>
  <c r="J627"/>
  <c r="K627"/>
  <c r="L627"/>
  <c r="M627"/>
  <c r="N627"/>
  <c r="O627"/>
  <c r="P627"/>
  <c r="Q627"/>
  <c r="R627"/>
  <c r="S627"/>
  <c r="T627"/>
  <c r="U627"/>
  <c r="V627"/>
  <c r="W627"/>
  <c r="X627"/>
  <c r="Y627"/>
  <c r="Z627"/>
  <c r="AA627"/>
  <c r="AB627"/>
  <c r="AC627"/>
  <c r="AD627"/>
  <c r="AE627"/>
  <c r="B628"/>
  <c r="C628"/>
  <c r="D628"/>
  <c r="E628"/>
  <c r="F628"/>
  <c r="G628"/>
  <c r="H628"/>
  <c r="I628"/>
  <c r="J628"/>
  <c r="K628"/>
  <c r="L628"/>
  <c r="M628"/>
  <c r="N628"/>
  <c r="O628"/>
  <c r="P628"/>
  <c r="Q628"/>
  <c r="R628"/>
  <c r="S628"/>
  <c r="T628"/>
  <c r="U628"/>
  <c r="V628"/>
  <c r="W628"/>
  <c r="X628"/>
  <c r="Y628"/>
  <c r="Z628"/>
  <c r="AA628"/>
  <c r="AB628"/>
  <c r="AC628"/>
  <c r="AD628"/>
  <c r="AE628"/>
  <c r="B629"/>
  <c r="C629"/>
  <c r="D629"/>
  <c r="E629"/>
  <c r="F629"/>
  <c r="G629"/>
  <c r="H629"/>
  <c r="I629"/>
  <c r="J629"/>
  <c r="K629"/>
  <c r="L629"/>
  <c r="M629"/>
  <c r="N629"/>
  <c r="O629"/>
  <c r="P629"/>
  <c r="Q629"/>
  <c r="R629"/>
  <c r="S629"/>
  <c r="T629"/>
  <c r="U629"/>
  <c r="V629"/>
  <c r="W629"/>
  <c r="X629"/>
  <c r="Y629"/>
  <c r="Z629"/>
  <c r="AA629"/>
  <c r="AB629"/>
  <c r="AC629"/>
  <c r="AD629"/>
  <c r="AE629"/>
  <c r="B630"/>
  <c r="C630"/>
  <c r="D630"/>
  <c r="E630"/>
  <c r="F630"/>
  <c r="G630"/>
  <c r="H630"/>
  <c r="I630"/>
  <c r="J630"/>
  <c r="K630"/>
  <c r="L630"/>
  <c r="M630"/>
  <c r="N630"/>
  <c r="O630"/>
  <c r="P630"/>
  <c r="Q630"/>
  <c r="R630"/>
  <c r="S630"/>
  <c r="T630"/>
  <c r="U630"/>
  <c r="V630"/>
  <c r="W630"/>
  <c r="X630"/>
  <c r="Y630"/>
  <c r="Z630"/>
  <c r="AA630"/>
  <c r="AB630"/>
  <c r="AC630"/>
  <c r="AD630"/>
  <c r="AE630"/>
  <c r="B631"/>
  <c r="C631"/>
  <c r="D631"/>
  <c r="E631"/>
  <c r="F631"/>
  <c r="G631"/>
  <c r="H631"/>
  <c r="I631"/>
  <c r="J631"/>
  <c r="K631"/>
  <c r="L631"/>
  <c r="M631"/>
  <c r="N631"/>
  <c r="O631"/>
  <c r="P631"/>
  <c r="Q631"/>
  <c r="R631"/>
  <c r="S631"/>
  <c r="T631"/>
  <c r="U631"/>
  <c r="V631"/>
  <c r="W631"/>
  <c r="X631"/>
  <c r="Y631"/>
  <c r="Z631"/>
  <c r="AA631"/>
  <c r="AB631"/>
  <c r="AC631"/>
  <c r="AD631"/>
  <c r="AE631"/>
  <c r="B632"/>
  <c r="C632"/>
  <c r="D632"/>
  <c r="E632"/>
  <c r="F632"/>
  <c r="G632"/>
  <c r="H632"/>
  <c r="I632"/>
  <c r="J632"/>
  <c r="K632"/>
  <c r="L632"/>
  <c r="M632"/>
  <c r="N632"/>
  <c r="O632"/>
  <c r="P632"/>
  <c r="Q632"/>
  <c r="R632"/>
  <c r="S632"/>
  <c r="T632"/>
  <c r="U632"/>
  <c r="V632"/>
  <c r="W632"/>
  <c r="X632"/>
  <c r="Y632"/>
  <c r="Z632"/>
  <c r="AA632"/>
  <c r="AB632"/>
  <c r="AC632"/>
  <c r="AD632"/>
  <c r="AE632"/>
  <c r="B633"/>
  <c r="C633"/>
  <c r="D633"/>
  <c r="E633"/>
  <c r="F633"/>
  <c r="G633"/>
  <c r="H633"/>
  <c r="I633"/>
  <c r="J633"/>
  <c r="K633"/>
  <c r="L633"/>
  <c r="M633"/>
  <c r="N633"/>
  <c r="O633"/>
  <c r="P633"/>
  <c r="Q633"/>
  <c r="R633"/>
  <c r="S633"/>
  <c r="T633"/>
  <c r="U633"/>
  <c r="V633"/>
  <c r="W633"/>
  <c r="X633"/>
  <c r="Y633"/>
  <c r="Z633"/>
  <c r="AA633"/>
  <c r="AB633"/>
  <c r="AC633"/>
  <c r="AD633"/>
  <c r="AE633"/>
  <c r="B634"/>
  <c r="C634"/>
  <c r="D634"/>
  <c r="E634"/>
  <c r="F634"/>
  <c r="G634"/>
  <c r="H634"/>
  <c r="I634"/>
  <c r="J634"/>
  <c r="K634"/>
  <c r="L634"/>
  <c r="M634"/>
  <c r="N634"/>
  <c r="O634"/>
  <c r="P634"/>
  <c r="Q634"/>
  <c r="R634"/>
  <c r="S634"/>
  <c r="T634"/>
  <c r="U634"/>
  <c r="V634"/>
  <c r="W634"/>
  <c r="X634"/>
  <c r="Y634"/>
  <c r="Z634"/>
  <c r="AA634"/>
  <c r="AB634"/>
  <c r="AC634"/>
  <c r="AD634"/>
  <c r="AE634"/>
  <c r="B635"/>
  <c r="C635"/>
  <c r="D635"/>
  <c r="E635"/>
  <c r="F635"/>
  <c r="G635"/>
  <c r="H635"/>
  <c r="I635"/>
  <c r="J635"/>
  <c r="K635"/>
  <c r="L635"/>
  <c r="M635"/>
  <c r="N635"/>
  <c r="O635"/>
  <c r="P635"/>
  <c r="Q635"/>
  <c r="R635"/>
  <c r="S635"/>
  <c r="T635"/>
  <c r="U635"/>
  <c r="V635"/>
  <c r="W635"/>
  <c r="X635"/>
  <c r="Y635"/>
  <c r="Z635"/>
  <c r="AA635"/>
  <c r="AB635"/>
  <c r="AC635"/>
  <c r="AD635"/>
  <c r="AE635"/>
  <c r="B636"/>
  <c r="C636"/>
  <c r="D636"/>
  <c r="E636"/>
  <c r="F636"/>
  <c r="G636"/>
  <c r="H636"/>
  <c r="I636"/>
  <c r="J636"/>
  <c r="K636"/>
  <c r="L636"/>
  <c r="M636"/>
  <c r="N636"/>
  <c r="O636"/>
  <c r="P636"/>
  <c r="Q636"/>
  <c r="R636"/>
  <c r="S636"/>
  <c r="T636"/>
  <c r="U636"/>
  <c r="V636"/>
  <c r="W636"/>
  <c r="X636"/>
  <c r="Y636"/>
  <c r="Z636"/>
  <c r="AA636"/>
  <c r="AB636"/>
  <c r="AC636"/>
  <c r="AD636"/>
  <c r="AE636"/>
  <c r="B637"/>
  <c r="C637"/>
  <c r="D637"/>
  <c r="E637"/>
  <c r="F637"/>
  <c r="G637"/>
  <c r="H637"/>
  <c r="I637"/>
  <c r="J637"/>
  <c r="K637"/>
  <c r="L637"/>
  <c r="M637"/>
  <c r="N637"/>
  <c r="O637"/>
  <c r="P637"/>
  <c r="Q637"/>
  <c r="R637"/>
  <c r="S637"/>
  <c r="T637"/>
  <c r="U637"/>
  <c r="V637"/>
  <c r="W637"/>
  <c r="X637"/>
  <c r="Y637"/>
  <c r="Z637"/>
  <c r="AA637"/>
  <c r="AB637"/>
  <c r="AC637"/>
  <c r="AD637"/>
  <c r="AE637"/>
  <c r="B638"/>
  <c r="C638"/>
  <c r="D638"/>
  <c r="E638"/>
  <c r="F638"/>
  <c r="G638"/>
  <c r="H638"/>
  <c r="I638"/>
  <c r="J638"/>
  <c r="K638"/>
  <c r="L638"/>
  <c r="M638"/>
  <c r="N638"/>
  <c r="O638"/>
  <c r="P638"/>
  <c r="Q638"/>
  <c r="R638"/>
  <c r="S638"/>
  <c r="T638"/>
  <c r="U638"/>
  <c r="V638"/>
  <c r="W638"/>
  <c r="X638"/>
  <c r="Y638"/>
  <c r="Z638"/>
  <c r="AA638"/>
  <c r="AB638"/>
  <c r="AC638"/>
  <c r="AD638"/>
  <c r="AE638"/>
  <c r="B639"/>
  <c r="C639"/>
  <c r="D639"/>
  <c r="E639"/>
  <c r="F639"/>
  <c r="G639"/>
  <c r="H639"/>
  <c r="I639"/>
  <c r="J639"/>
  <c r="K639"/>
  <c r="L639"/>
  <c r="M639"/>
  <c r="N639"/>
  <c r="O639"/>
  <c r="P639"/>
  <c r="Q639"/>
  <c r="R639"/>
  <c r="S639"/>
  <c r="T639"/>
  <c r="U639"/>
  <c r="V639"/>
  <c r="W639"/>
  <c r="X639"/>
  <c r="Y639"/>
  <c r="Z639"/>
  <c r="AA639"/>
  <c r="AB639"/>
  <c r="AC639"/>
  <c r="AD639"/>
  <c r="AE639"/>
  <c r="B640"/>
  <c r="C640"/>
  <c r="D640"/>
  <c r="E640"/>
  <c r="F640"/>
  <c r="G640"/>
  <c r="H640"/>
  <c r="I640"/>
  <c r="J640"/>
  <c r="K640"/>
  <c r="L640"/>
  <c r="M640"/>
  <c r="N640"/>
  <c r="O640"/>
  <c r="P640"/>
  <c r="Q640"/>
  <c r="R640"/>
  <c r="S640"/>
  <c r="T640"/>
  <c r="U640"/>
  <c r="V640"/>
  <c r="W640"/>
  <c r="X640"/>
  <c r="Y640"/>
  <c r="Z640"/>
  <c r="AA640"/>
  <c r="AB640"/>
  <c r="AC640"/>
  <c r="AD640"/>
  <c r="AE640"/>
  <c r="B641"/>
  <c r="C641"/>
  <c r="D641"/>
  <c r="E641"/>
  <c r="F641"/>
  <c r="G641"/>
  <c r="H641"/>
  <c r="I641"/>
  <c r="J641"/>
  <c r="K641"/>
  <c r="L641"/>
  <c r="M641"/>
  <c r="N641"/>
  <c r="O641"/>
  <c r="P641"/>
  <c r="Q641"/>
  <c r="R641"/>
  <c r="S641"/>
  <c r="T641"/>
  <c r="U641"/>
  <c r="V641"/>
  <c r="W641"/>
  <c r="X641"/>
  <c r="Y641"/>
  <c r="Z641"/>
  <c r="AA641"/>
  <c r="AB641"/>
  <c r="AC641"/>
  <c r="AD641"/>
  <c r="AE641"/>
  <c r="B642"/>
  <c r="C642"/>
  <c r="D642"/>
  <c r="E642"/>
  <c r="F642"/>
  <c r="G642"/>
  <c r="H642"/>
  <c r="I642"/>
  <c r="J642"/>
  <c r="K642"/>
  <c r="L642"/>
  <c r="M642"/>
  <c r="N642"/>
  <c r="O642"/>
  <c r="P642"/>
  <c r="Q642"/>
  <c r="R642"/>
  <c r="S642"/>
  <c r="T642"/>
  <c r="U642"/>
  <c r="V642"/>
  <c r="W642"/>
  <c r="X642"/>
  <c r="Y642"/>
  <c r="Z642"/>
  <c r="AA642"/>
  <c r="AB642"/>
  <c r="AC642"/>
  <c r="AD642"/>
  <c r="AE642"/>
  <c r="B643"/>
  <c r="C643"/>
  <c r="D643"/>
  <c r="E643"/>
  <c r="F643"/>
  <c r="G643"/>
  <c r="H643"/>
  <c r="I643"/>
  <c r="J643"/>
  <c r="K643"/>
  <c r="L643"/>
  <c r="M643"/>
  <c r="N643"/>
  <c r="O643"/>
  <c r="P643"/>
  <c r="Q643"/>
  <c r="R643"/>
  <c r="S643"/>
  <c r="T643"/>
  <c r="U643"/>
  <c r="V643"/>
  <c r="W643"/>
  <c r="X643"/>
  <c r="Y643"/>
  <c r="Z643"/>
  <c r="AA643"/>
  <c r="AB643"/>
  <c r="AC643"/>
  <c r="AD643"/>
  <c r="AE643"/>
  <c r="B644"/>
  <c r="C644"/>
  <c r="D644"/>
  <c r="E644"/>
  <c r="F644"/>
  <c r="G644"/>
  <c r="H644"/>
  <c r="I644"/>
  <c r="J644"/>
  <c r="K644"/>
  <c r="L644"/>
  <c r="M644"/>
  <c r="N644"/>
  <c r="O644"/>
  <c r="P644"/>
  <c r="Q644"/>
  <c r="R644"/>
  <c r="S644"/>
  <c r="T644"/>
  <c r="U644"/>
  <c r="V644"/>
  <c r="W644"/>
  <c r="X644"/>
  <c r="Y644"/>
  <c r="Z644"/>
  <c r="AA644"/>
  <c r="AB644"/>
  <c r="AC644"/>
  <c r="AD644"/>
  <c r="AE644"/>
  <c r="B645"/>
  <c r="C645"/>
  <c r="D645"/>
  <c r="E645"/>
  <c r="F645"/>
  <c r="G645"/>
  <c r="H645"/>
  <c r="I645"/>
  <c r="J645"/>
  <c r="K645"/>
  <c r="L645"/>
  <c r="M645"/>
  <c r="N645"/>
  <c r="O645"/>
  <c r="P645"/>
  <c r="Q645"/>
  <c r="R645"/>
  <c r="S645"/>
  <c r="T645"/>
  <c r="U645"/>
  <c r="V645"/>
  <c r="W645"/>
  <c r="X645"/>
  <c r="Y645"/>
  <c r="Z645"/>
  <c r="AA645"/>
  <c r="AB645"/>
  <c r="AC645"/>
  <c r="AD645"/>
  <c r="AE645"/>
  <c r="B646"/>
  <c r="C646"/>
  <c r="D646"/>
  <c r="E646"/>
  <c r="F646"/>
  <c r="G646"/>
  <c r="H646"/>
  <c r="I646"/>
  <c r="J646"/>
  <c r="K646"/>
  <c r="L646"/>
  <c r="M646"/>
  <c r="N646"/>
  <c r="O646"/>
  <c r="P646"/>
  <c r="Q646"/>
  <c r="R646"/>
  <c r="S646"/>
  <c r="T646"/>
  <c r="U646"/>
  <c r="V646"/>
  <c r="W646"/>
  <c r="X646"/>
  <c r="Y646"/>
  <c r="Z646"/>
  <c r="AA646"/>
  <c r="AB646"/>
  <c r="AC646"/>
  <c r="AD646"/>
  <c r="AE646"/>
  <c r="B647"/>
  <c r="C647"/>
  <c r="D647"/>
  <c r="E647"/>
  <c r="F647"/>
  <c r="G647"/>
  <c r="H647"/>
  <c r="I647"/>
  <c r="J647"/>
  <c r="K647"/>
  <c r="L647"/>
  <c r="M647"/>
  <c r="N647"/>
  <c r="O647"/>
  <c r="P647"/>
  <c r="Q647"/>
  <c r="R647"/>
  <c r="S647"/>
  <c r="T647"/>
  <c r="U647"/>
  <c r="V647"/>
  <c r="W647"/>
  <c r="X647"/>
  <c r="Y647"/>
  <c r="Z647"/>
  <c r="AA647"/>
  <c r="AB647"/>
  <c r="AC647"/>
  <c r="AD647"/>
  <c r="AE647"/>
  <c r="B648"/>
  <c r="C648"/>
  <c r="D648"/>
  <c r="E648"/>
  <c r="F648"/>
  <c r="G648"/>
  <c r="H648"/>
  <c r="I648"/>
  <c r="J648"/>
  <c r="K648"/>
  <c r="L648"/>
  <c r="M648"/>
  <c r="N648"/>
  <c r="O648"/>
  <c r="P648"/>
  <c r="Q648"/>
  <c r="R648"/>
  <c r="S648"/>
  <c r="T648"/>
  <c r="U648"/>
  <c r="V648"/>
  <c r="W648"/>
  <c r="X648"/>
  <c r="Y648"/>
  <c r="Z648"/>
  <c r="AA648"/>
  <c r="AB648"/>
  <c r="AC648"/>
  <c r="AD648"/>
  <c r="AE648"/>
  <c r="B649"/>
  <c r="C649"/>
  <c r="D649"/>
  <c r="E649"/>
  <c r="F649"/>
  <c r="G649"/>
  <c r="H649"/>
  <c r="I649"/>
  <c r="J649"/>
  <c r="K649"/>
  <c r="L649"/>
  <c r="M649"/>
  <c r="N649"/>
  <c r="O649"/>
  <c r="P649"/>
  <c r="Q649"/>
  <c r="R649"/>
  <c r="S649"/>
  <c r="T649"/>
  <c r="U649"/>
  <c r="V649"/>
  <c r="W649"/>
  <c r="X649"/>
  <c r="Y649"/>
  <c r="Z649"/>
  <c r="AA649"/>
  <c r="AB649"/>
  <c r="AC649"/>
  <c r="AD649"/>
  <c r="AE649"/>
  <c r="B650"/>
  <c r="C650"/>
  <c r="D650"/>
  <c r="E650"/>
  <c r="F650"/>
  <c r="G650"/>
  <c r="H650"/>
  <c r="I650"/>
  <c r="J650"/>
  <c r="K650"/>
  <c r="L650"/>
  <c r="M650"/>
  <c r="N650"/>
  <c r="O650"/>
  <c r="P650"/>
  <c r="Q650"/>
  <c r="R650"/>
  <c r="S650"/>
  <c r="T650"/>
  <c r="U650"/>
  <c r="V650"/>
  <c r="W650"/>
  <c r="X650"/>
  <c r="Y650"/>
  <c r="Z650"/>
  <c r="AA650"/>
  <c r="AB650"/>
  <c r="AC650"/>
  <c r="AD650"/>
  <c r="AE650"/>
  <c r="B651"/>
  <c r="C651"/>
  <c r="D651"/>
  <c r="E651"/>
  <c r="F651"/>
  <c r="G651"/>
  <c r="H651"/>
  <c r="I651"/>
  <c r="J651"/>
  <c r="K651"/>
  <c r="L651"/>
  <c r="M651"/>
  <c r="N651"/>
  <c r="O651"/>
  <c r="P651"/>
  <c r="Q651"/>
  <c r="R651"/>
  <c r="S651"/>
  <c r="T651"/>
  <c r="U651"/>
  <c r="V651"/>
  <c r="W651"/>
  <c r="X651"/>
  <c r="Y651"/>
  <c r="Z651"/>
  <c r="AA651"/>
  <c r="AB651"/>
  <c r="AC651"/>
  <c r="AD651"/>
  <c r="AE651"/>
  <c r="B652"/>
  <c r="C652"/>
  <c r="D652"/>
  <c r="E652"/>
  <c r="F652"/>
  <c r="G652"/>
  <c r="H652"/>
  <c r="I652"/>
  <c r="J652"/>
  <c r="K652"/>
  <c r="L652"/>
  <c r="M652"/>
  <c r="N652"/>
  <c r="O652"/>
  <c r="P652"/>
  <c r="Q652"/>
  <c r="R652"/>
  <c r="S652"/>
  <c r="T652"/>
  <c r="U652"/>
  <c r="V652"/>
  <c r="W652"/>
  <c r="X652"/>
  <c r="Y652"/>
  <c r="Z652"/>
  <c r="AA652"/>
  <c r="AB652"/>
  <c r="AC652"/>
  <c r="AD652"/>
  <c r="AE652"/>
  <c r="B653"/>
  <c r="C653"/>
  <c r="D653"/>
  <c r="E653"/>
  <c r="F653"/>
  <c r="G653"/>
  <c r="H653"/>
  <c r="I653"/>
  <c r="J653"/>
  <c r="K653"/>
  <c r="L653"/>
  <c r="M653"/>
  <c r="N653"/>
  <c r="O653"/>
  <c r="P653"/>
  <c r="Q653"/>
  <c r="R653"/>
  <c r="S653"/>
  <c r="T653"/>
  <c r="U653"/>
  <c r="V653"/>
  <c r="W653"/>
  <c r="X653"/>
  <c r="Y653"/>
  <c r="Z653"/>
  <c r="AA653"/>
  <c r="AB653"/>
  <c r="AC653"/>
  <c r="AD653"/>
  <c r="AE653"/>
  <c r="B654"/>
  <c r="C654"/>
  <c r="D654"/>
  <c r="E654"/>
  <c r="F654"/>
  <c r="G654"/>
  <c r="H654"/>
  <c r="I654"/>
  <c r="J654"/>
  <c r="K654"/>
  <c r="L654"/>
  <c r="M654"/>
  <c r="N654"/>
  <c r="O654"/>
  <c r="P654"/>
  <c r="Q654"/>
  <c r="R654"/>
  <c r="S654"/>
  <c r="T654"/>
  <c r="U654"/>
  <c r="V654"/>
  <c r="W654"/>
  <c r="X654"/>
  <c r="Y654"/>
  <c r="Z654"/>
  <c r="AA654"/>
  <c r="AB654"/>
  <c r="AC654"/>
  <c r="AD654"/>
  <c r="AE654"/>
  <c r="B655"/>
  <c r="C655"/>
  <c r="D655"/>
  <c r="E655"/>
  <c r="F655"/>
  <c r="G655"/>
  <c r="H655"/>
  <c r="I655"/>
  <c r="J655"/>
  <c r="K655"/>
  <c r="L655"/>
  <c r="M655"/>
  <c r="N655"/>
  <c r="O655"/>
  <c r="P655"/>
  <c r="Q655"/>
  <c r="R655"/>
  <c r="S655"/>
  <c r="T655"/>
  <c r="U655"/>
  <c r="V655"/>
  <c r="W655"/>
  <c r="X655"/>
  <c r="Y655"/>
  <c r="Z655"/>
  <c r="AA655"/>
  <c r="AB655"/>
  <c r="AC655"/>
  <c r="AD655"/>
  <c r="AE655"/>
  <c r="B656"/>
  <c r="C656"/>
  <c r="D656"/>
  <c r="E656"/>
  <c r="F656"/>
  <c r="G656"/>
  <c r="H656"/>
  <c r="I656"/>
  <c r="J656"/>
  <c r="K656"/>
  <c r="L656"/>
  <c r="M656"/>
  <c r="N656"/>
  <c r="O656"/>
  <c r="P656"/>
  <c r="Q656"/>
  <c r="R656"/>
  <c r="S656"/>
  <c r="T656"/>
  <c r="U656"/>
  <c r="V656"/>
  <c r="W656"/>
  <c r="X656"/>
  <c r="Y656"/>
  <c r="Z656"/>
  <c r="AA656"/>
  <c r="AB656"/>
  <c r="AC656"/>
  <c r="AD656"/>
  <c r="AE656"/>
  <c r="B657"/>
  <c r="C657"/>
  <c r="D657"/>
  <c r="E657"/>
  <c r="F657"/>
  <c r="G657"/>
  <c r="H657"/>
  <c r="I657"/>
  <c r="J657"/>
  <c r="K657"/>
  <c r="L657"/>
  <c r="M657"/>
  <c r="N657"/>
  <c r="O657"/>
  <c r="P657"/>
  <c r="Q657"/>
  <c r="R657"/>
  <c r="S657"/>
  <c r="T657"/>
  <c r="U657"/>
  <c r="V657"/>
  <c r="W657"/>
  <c r="X657"/>
  <c r="Y657"/>
  <c r="Z657"/>
  <c r="AA657"/>
  <c r="AB657"/>
  <c r="AC657"/>
  <c r="AD657"/>
  <c r="AE657"/>
  <c r="B658"/>
  <c r="C658"/>
  <c r="D658"/>
  <c r="E658"/>
  <c r="F658"/>
  <c r="G658"/>
  <c r="H658"/>
  <c r="I658"/>
  <c r="J658"/>
  <c r="K658"/>
  <c r="L658"/>
  <c r="M658"/>
  <c r="N658"/>
  <c r="O658"/>
  <c r="P658"/>
  <c r="Q658"/>
  <c r="R658"/>
  <c r="S658"/>
  <c r="T658"/>
  <c r="U658"/>
  <c r="V658"/>
  <c r="W658"/>
  <c r="X658"/>
  <c r="Y658"/>
  <c r="Z658"/>
  <c r="AA658"/>
  <c r="AB658"/>
  <c r="AC658"/>
  <c r="AD658"/>
  <c r="AE658"/>
  <c r="B659"/>
  <c r="C659"/>
  <c r="D659"/>
  <c r="E659"/>
  <c r="F659"/>
  <c r="G659"/>
  <c r="H659"/>
  <c r="I659"/>
  <c r="J659"/>
  <c r="K659"/>
  <c r="L659"/>
  <c r="M659"/>
  <c r="N659"/>
  <c r="O659"/>
  <c r="P659"/>
  <c r="Q659"/>
  <c r="R659"/>
  <c r="S659"/>
  <c r="T659"/>
  <c r="U659"/>
  <c r="V659"/>
  <c r="W659"/>
  <c r="X659"/>
  <c r="Y659"/>
  <c r="Z659"/>
  <c r="AA659"/>
  <c r="AB659"/>
  <c r="AC659"/>
  <c r="AD659"/>
  <c r="AE659"/>
  <c r="B660"/>
  <c r="C660"/>
  <c r="D660"/>
  <c r="E660"/>
  <c r="F660"/>
  <c r="G660"/>
  <c r="H660"/>
  <c r="I660"/>
  <c r="J660"/>
  <c r="K660"/>
  <c r="L660"/>
  <c r="M660"/>
  <c r="N660"/>
  <c r="O660"/>
  <c r="P660"/>
  <c r="Q660"/>
  <c r="R660"/>
  <c r="S660"/>
  <c r="T660"/>
  <c r="U660"/>
  <c r="V660"/>
  <c r="W660"/>
  <c r="X660"/>
  <c r="Y660"/>
  <c r="Z660"/>
  <c r="AA660"/>
  <c r="AB660"/>
  <c r="AC660"/>
  <c r="AD660"/>
  <c r="AE660"/>
  <c r="B661"/>
  <c r="C661"/>
  <c r="D661"/>
  <c r="E661"/>
  <c r="F661"/>
  <c r="G661"/>
  <c r="H661"/>
  <c r="I661"/>
  <c r="J661"/>
  <c r="K661"/>
  <c r="L661"/>
  <c r="M661"/>
  <c r="N661"/>
  <c r="O661"/>
  <c r="P661"/>
  <c r="Q661"/>
  <c r="R661"/>
  <c r="S661"/>
  <c r="T661"/>
  <c r="U661"/>
  <c r="V661"/>
  <c r="W661"/>
  <c r="X661"/>
  <c r="Y661"/>
  <c r="Z661"/>
  <c r="AA661"/>
  <c r="AB661"/>
  <c r="AC661"/>
  <c r="AD661"/>
  <c r="AE661"/>
  <c r="B662"/>
  <c r="C662"/>
  <c r="D662"/>
  <c r="E662"/>
  <c r="F662"/>
  <c r="G662"/>
  <c r="H662"/>
  <c r="I662"/>
  <c r="J662"/>
  <c r="K662"/>
  <c r="L662"/>
  <c r="M662"/>
  <c r="N662"/>
  <c r="O662"/>
  <c r="P662"/>
  <c r="Q662"/>
  <c r="R662"/>
  <c r="S662"/>
  <c r="T662"/>
  <c r="U662"/>
  <c r="V662"/>
  <c r="W662"/>
  <c r="X662"/>
  <c r="Y662"/>
  <c r="Z662"/>
  <c r="AA662"/>
  <c r="AB662"/>
  <c r="AC662"/>
  <c r="AD662"/>
  <c r="AE662"/>
  <c r="B663"/>
  <c r="C663"/>
  <c r="D663"/>
  <c r="E663"/>
  <c r="F663"/>
  <c r="G663"/>
  <c r="H663"/>
  <c r="I663"/>
  <c r="J663"/>
  <c r="K663"/>
  <c r="L663"/>
  <c r="M663"/>
  <c r="N663"/>
  <c r="O663"/>
  <c r="P663"/>
  <c r="Q663"/>
  <c r="R663"/>
  <c r="S663"/>
  <c r="T663"/>
  <c r="U663"/>
  <c r="V663"/>
  <c r="W663"/>
  <c r="X663"/>
  <c r="Y663"/>
  <c r="Z663"/>
  <c r="AA663"/>
  <c r="AB663"/>
  <c r="AC663"/>
  <c r="AD663"/>
  <c r="AE663"/>
  <c r="B664"/>
  <c r="C664"/>
  <c r="D664"/>
  <c r="E664"/>
  <c r="F664"/>
  <c r="G664"/>
  <c r="H664"/>
  <c r="I664"/>
  <c r="J664"/>
  <c r="K664"/>
  <c r="L664"/>
  <c r="M664"/>
  <c r="N664"/>
  <c r="O664"/>
  <c r="P664"/>
  <c r="Q664"/>
  <c r="R664"/>
  <c r="S664"/>
  <c r="T664"/>
  <c r="U664"/>
  <c r="V664"/>
  <c r="W664"/>
  <c r="X664"/>
  <c r="Y664"/>
  <c r="Z664"/>
  <c r="AA664"/>
  <c r="AB664"/>
  <c r="AC664"/>
  <c r="AD664"/>
  <c r="AE664"/>
  <c r="B665"/>
  <c r="C665"/>
  <c r="D665"/>
  <c r="E665"/>
  <c r="F665"/>
  <c r="G665"/>
  <c r="H665"/>
  <c r="I665"/>
  <c r="J665"/>
  <c r="K665"/>
  <c r="L665"/>
  <c r="M665"/>
  <c r="N665"/>
  <c r="O665"/>
  <c r="P665"/>
  <c r="Q665"/>
  <c r="R665"/>
  <c r="S665"/>
  <c r="T665"/>
  <c r="U665"/>
  <c r="V665"/>
  <c r="W665"/>
  <c r="X665"/>
  <c r="Y665"/>
  <c r="Z665"/>
  <c r="AA665"/>
  <c r="AB665"/>
  <c r="AC665"/>
  <c r="AD665"/>
  <c r="AE665"/>
  <c r="B666"/>
  <c r="C666"/>
  <c r="D666"/>
  <c r="E666"/>
  <c r="F666"/>
  <c r="G666"/>
  <c r="H666"/>
  <c r="I666"/>
  <c r="J666"/>
  <c r="K666"/>
  <c r="L666"/>
  <c r="M666"/>
  <c r="N666"/>
  <c r="O666"/>
  <c r="P666"/>
  <c r="Q666"/>
  <c r="R666"/>
  <c r="S666"/>
  <c r="T666"/>
  <c r="U666"/>
  <c r="V666"/>
  <c r="W666"/>
  <c r="X666"/>
  <c r="Y666"/>
  <c r="Z666"/>
  <c r="AA666"/>
  <c r="AB666"/>
  <c r="AC666"/>
  <c r="AD666"/>
  <c r="AE666"/>
  <c r="B667"/>
  <c r="C667"/>
  <c r="D667"/>
  <c r="E667"/>
  <c r="F667"/>
  <c r="G667"/>
  <c r="H667"/>
  <c r="I667"/>
  <c r="J667"/>
  <c r="K667"/>
  <c r="L667"/>
  <c r="M667"/>
  <c r="N667"/>
  <c r="O667"/>
  <c r="P667"/>
  <c r="Q667"/>
  <c r="R667"/>
  <c r="S667"/>
  <c r="T667"/>
  <c r="U667"/>
  <c r="V667"/>
  <c r="W667"/>
  <c r="X667"/>
  <c r="Y667"/>
  <c r="Z667"/>
  <c r="AA667"/>
  <c r="AB667"/>
  <c r="AC667"/>
  <c r="AD667"/>
  <c r="AE667"/>
  <c r="B668"/>
  <c r="C668"/>
  <c r="D668"/>
  <c r="E668"/>
  <c r="F668"/>
  <c r="G668"/>
  <c r="H668"/>
  <c r="I668"/>
  <c r="J668"/>
  <c r="K668"/>
  <c r="L668"/>
  <c r="M668"/>
  <c r="N668"/>
  <c r="O668"/>
  <c r="P668"/>
  <c r="Q668"/>
  <c r="R668"/>
  <c r="S668"/>
  <c r="T668"/>
  <c r="U668"/>
  <c r="V668"/>
  <c r="W668"/>
  <c r="X668"/>
  <c r="Y668"/>
  <c r="Z668"/>
  <c r="AA668"/>
  <c r="AB668"/>
  <c r="AC668"/>
  <c r="AD668"/>
  <c r="AE668"/>
  <c r="B669"/>
  <c r="C669"/>
  <c r="D669"/>
  <c r="E669"/>
  <c r="F669"/>
  <c r="G669"/>
  <c r="H669"/>
  <c r="I669"/>
  <c r="J669"/>
  <c r="K669"/>
  <c r="L669"/>
  <c r="M669"/>
  <c r="N669"/>
  <c r="O669"/>
  <c r="P669"/>
  <c r="Q669"/>
  <c r="R669"/>
  <c r="S669"/>
  <c r="T669"/>
  <c r="U669"/>
  <c r="V669"/>
  <c r="W669"/>
  <c r="X669"/>
  <c r="Y669"/>
  <c r="Z669"/>
  <c r="AA669"/>
  <c r="AB669"/>
  <c r="AC669"/>
  <c r="AD669"/>
  <c r="AE669"/>
  <c r="B670"/>
  <c r="C670"/>
  <c r="D670"/>
  <c r="E670"/>
  <c r="F670"/>
  <c r="G670"/>
  <c r="H670"/>
  <c r="I670"/>
  <c r="J670"/>
  <c r="K670"/>
  <c r="L670"/>
  <c r="M670"/>
  <c r="N670"/>
  <c r="O670"/>
  <c r="P670"/>
  <c r="Q670"/>
  <c r="R670"/>
  <c r="S670"/>
  <c r="T670"/>
  <c r="U670"/>
  <c r="V670"/>
  <c r="W670"/>
  <c r="X670"/>
  <c r="Y670"/>
  <c r="Z670"/>
  <c r="AA670"/>
  <c r="AB670"/>
  <c r="AC670"/>
  <c r="AD670"/>
  <c r="AE670"/>
  <c r="B671"/>
  <c r="C671"/>
  <c r="D671"/>
  <c r="E671"/>
  <c r="F671"/>
  <c r="G671"/>
  <c r="H671"/>
  <c r="I671"/>
  <c r="J671"/>
  <c r="K671"/>
  <c r="L671"/>
  <c r="M671"/>
  <c r="N671"/>
  <c r="O671"/>
  <c r="P671"/>
  <c r="Q671"/>
  <c r="R671"/>
  <c r="S671"/>
  <c r="T671"/>
  <c r="U671"/>
  <c r="V671"/>
  <c r="W671"/>
  <c r="X671"/>
  <c r="Y671"/>
  <c r="Z671"/>
  <c r="AA671"/>
  <c r="AB671"/>
  <c r="AC671"/>
  <c r="AD671"/>
  <c r="AE671"/>
  <c r="B672"/>
  <c r="C672"/>
  <c r="D672"/>
  <c r="E672"/>
  <c r="F672"/>
  <c r="G672"/>
  <c r="H672"/>
  <c r="I672"/>
  <c r="J672"/>
  <c r="K672"/>
  <c r="L672"/>
  <c r="M672"/>
  <c r="N672"/>
  <c r="O672"/>
  <c r="P672"/>
  <c r="Q672"/>
  <c r="R672"/>
  <c r="S672"/>
  <c r="T672"/>
  <c r="U672"/>
  <c r="V672"/>
  <c r="W672"/>
  <c r="X672"/>
  <c r="Y672"/>
  <c r="Z672"/>
  <c r="AA672"/>
  <c r="AB672"/>
  <c r="AC672"/>
  <c r="AD672"/>
  <c r="AE672"/>
  <c r="B673"/>
  <c r="C673"/>
  <c r="D673"/>
  <c r="E673"/>
  <c r="F673"/>
  <c r="G673"/>
  <c r="H673"/>
  <c r="I673"/>
  <c r="J673"/>
  <c r="K673"/>
  <c r="L673"/>
  <c r="M673"/>
  <c r="N673"/>
  <c r="O673"/>
  <c r="P673"/>
  <c r="Q673"/>
  <c r="R673"/>
  <c r="S673"/>
  <c r="T673"/>
  <c r="U673"/>
  <c r="V673"/>
  <c r="W673"/>
  <c r="X673"/>
  <c r="Y673"/>
  <c r="Z673"/>
  <c r="AA673"/>
  <c r="AB673"/>
  <c r="AC673"/>
  <c r="AD673"/>
  <c r="AE673"/>
  <c r="B674"/>
  <c r="C674"/>
  <c r="D674"/>
  <c r="E674"/>
  <c r="F674"/>
  <c r="G674"/>
  <c r="H674"/>
  <c r="I674"/>
  <c r="J674"/>
  <c r="K674"/>
  <c r="L674"/>
  <c r="M674"/>
  <c r="N674"/>
  <c r="O674"/>
  <c r="P674"/>
  <c r="Q674"/>
  <c r="R674"/>
  <c r="S674"/>
  <c r="T674"/>
  <c r="U674"/>
  <c r="V674"/>
  <c r="W674"/>
  <c r="X674"/>
  <c r="Y674"/>
  <c r="Z674"/>
  <c r="AA674"/>
  <c r="AB674"/>
  <c r="AC674"/>
  <c r="AD674"/>
  <c r="AE674"/>
  <c r="B675"/>
  <c r="C675"/>
  <c r="D675"/>
  <c r="E675"/>
  <c r="F675"/>
  <c r="G675"/>
  <c r="H675"/>
  <c r="I675"/>
  <c r="J675"/>
  <c r="K675"/>
  <c r="L675"/>
  <c r="M675"/>
  <c r="N675"/>
  <c r="O675"/>
  <c r="P675"/>
  <c r="Q675"/>
  <c r="R675"/>
  <c r="S675"/>
  <c r="T675"/>
  <c r="U675"/>
  <c r="V675"/>
  <c r="W675"/>
  <c r="X675"/>
  <c r="Y675"/>
  <c r="Z675"/>
  <c r="AA675"/>
  <c r="AB675"/>
  <c r="AC675"/>
  <c r="AD675"/>
  <c r="AE675"/>
  <c r="B676"/>
  <c r="C676"/>
  <c r="D676"/>
  <c r="E676"/>
  <c r="F676"/>
  <c r="G676"/>
  <c r="H676"/>
  <c r="I676"/>
  <c r="J676"/>
  <c r="K676"/>
  <c r="L676"/>
  <c r="M676"/>
  <c r="N676"/>
  <c r="O676"/>
  <c r="P676"/>
  <c r="Q676"/>
  <c r="R676"/>
  <c r="S676"/>
  <c r="T676"/>
  <c r="U676"/>
  <c r="V676"/>
  <c r="W676"/>
  <c r="X676"/>
  <c r="Y676"/>
  <c r="Z676"/>
  <c r="AA676"/>
  <c r="AB676"/>
  <c r="AC676"/>
  <c r="AD676"/>
  <c r="AE676"/>
  <c r="B677"/>
  <c r="C677"/>
  <c r="D677"/>
  <c r="E677"/>
  <c r="F677"/>
  <c r="G677"/>
  <c r="H677"/>
  <c r="I677"/>
  <c r="J677"/>
  <c r="K677"/>
  <c r="L677"/>
  <c r="M677"/>
  <c r="N677"/>
  <c r="O677"/>
  <c r="P677"/>
  <c r="Q677"/>
  <c r="R677"/>
  <c r="S677"/>
  <c r="T677"/>
  <c r="U677"/>
  <c r="V677"/>
  <c r="W677"/>
  <c r="X677"/>
  <c r="Y677"/>
  <c r="Z677"/>
  <c r="AA677"/>
  <c r="AB677"/>
  <c r="AC677"/>
  <c r="AD677"/>
  <c r="AE677"/>
  <c r="B678"/>
  <c r="C678"/>
  <c r="D678"/>
  <c r="E678"/>
  <c r="F678"/>
  <c r="G678"/>
  <c r="H678"/>
  <c r="I678"/>
  <c r="J678"/>
  <c r="K678"/>
  <c r="L678"/>
  <c r="M678"/>
  <c r="N678"/>
  <c r="O678"/>
  <c r="P678"/>
  <c r="Q678"/>
  <c r="R678"/>
  <c r="S678"/>
  <c r="T678"/>
  <c r="U678"/>
  <c r="V678"/>
  <c r="W678"/>
  <c r="X678"/>
  <c r="Y678"/>
  <c r="Z678"/>
  <c r="AA678"/>
  <c r="AB678"/>
  <c r="AC678"/>
  <c r="AD678"/>
  <c r="AE678"/>
  <c r="B679"/>
  <c r="C679"/>
  <c r="D679"/>
  <c r="E679"/>
  <c r="F679"/>
  <c r="G679"/>
  <c r="H679"/>
  <c r="I679"/>
  <c r="J679"/>
  <c r="K679"/>
  <c r="L679"/>
  <c r="M679"/>
  <c r="N679"/>
  <c r="O679"/>
  <c r="P679"/>
  <c r="Q679"/>
  <c r="R679"/>
  <c r="S679"/>
  <c r="T679"/>
  <c r="U679"/>
  <c r="V679"/>
  <c r="W679"/>
  <c r="X679"/>
  <c r="Y679"/>
  <c r="Z679"/>
  <c r="AA679"/>
  <c r="AB679"/>
  <c r="AC679"/>
  <c r="AD679"/>
  <c r="AE679"/>
  <c r="B680"/>
  <c r="C680"/>
  <c r="D680"/>
  <c r="E680"/>
  <c r="F680"/>
  <c r="G680"/>
  <c r="H680"/>
  <c r="I680"/>
  <c r="J680"/>
  <c r="K680"/>
  <c r="L680"/>
  <c r="M680"/>
  <c r="N680"/>
  <c r="O680"/>
  <c r="P680"/>
  <c r="Q680"/>
  <c r="R680"/>
  <c r="S680"/>
  <c r="T680"/>
  <c r="U680"/>
  <c r="V680"/>
  <c r="W680"/>
  <c r="X680"/>
  <c r="Y680"/>
  <c r="Z680"/>
  <c r="AA680"/>
  <c r="AB680"/>
  <c r="AC680"/>
  <c r="AD680"/>
  <c r="AE680"/>
  <c r="B681"/>
  <c r="C681"/>
  <c r="D681"/>
  <c r="E681"/>
  <c r="F681"/>
  <c r="G681"/>
  <c r="H681"/>
  <c r="I681"/>
  <c r="J681"/>
  <c r="K681"/>
  <c r="L681"/>
  <c r="M681"/>
  <c r="N681"/>
  <c r="O681"/>
  <c r="P681"/>
  <c r="Q681"/>
  <c r="R681"/>
  <c r="S681"/>
  <c r="T681"/>
  <c r="U681"/>
  <c r="V681"/>
  <c r="W681"/>
  <c r="X681"/>
  <c r="Y681"/>
  <c r="Z681"/>
  <c r="AA681"/>
  <c r="AB681"/>
  <c r="AC681"/>
  <c r="AD681"/>
  <c r="AE681"/>
  <c r="B682"/>
  <c r="C682"/>
  <c r="D682"/>
  <c r="E682"/>
  <c r="F682"/>
  <c r="G682"/>
  <c r="H682"/>
  <c r="I682"/>
  <c r="J682"/>
  <c r="K682"/>
  <c r="L682"/>
  <c r="M682"/>
  <c r="N682"/>
  <c r="O682"/>
  <c r="P682"/>
  <c r="Q682"/>
  <c r="R682"/>
  <c r="S682"/>
  <c r="T682"/>
  <c r="U682"/>
  <c r="V682"/>
  <c r="W682"/>
  <c r="X682"/>
  <c r="Y682"/>
  <c r="Z682"/>
  <c r="AA682"/>
  <c r="AB682"/>
  <c r="AC682"/>
  <c r="AD682"/>
  <c r="AE682"/>
  <c r="B683"/>
  <c r="C683"/>
  <c r="D683"/>
  <c r="E683"/>
  <c r="F683"/>
  <c r="G683"/>
  <c r="H683"/>
  <c r="I683"/>
  <c r="J683"/>
  <c r="K683"/>
  <c r="L683"/>
  <c r="M683"/>
  <c r="N683"/>
  <c r="O683"/>
  <c r="P683"/>
  <c r="Q683"/>
  <c r="R683"/>
  <c r="S683"/>
  <c r="T683"/>
  <c r="U683"/>
  <c r="V683"/>
  <c r="W683"/>
  <c r="X683"/>
  <c r="Y683"/>
  <c r="Z683"/>
  <c r="AA683"/>
  <c r="AB683"/>
  <c r="AC683"/>
  <c r="AD683"/>
  <c r="AE683"/>
  <c r="B684"/>
  <c r="C684"/>
  <c r="D684"/>
  <c r="E684"/>
  <c r="F684"/>
  <c r="G684"/>
  <c r="H684"/>
  <c r="I684"/>
  <c r="J684"/>
  <c r="K684"/>
  <c r="L684"/>
  <c r="M684"/>
  <c r="N684"/>
  <c r="O684"/>
  <c r="P684"/>
  <c r="Q684"/>
  <c r="R684"/>
  <c r="S684"/>
  <c r="T684"/>
  <c r="U684"/>
  <c r="V684"/>
  <c r="W684"/>
  <c r="X684"/>
  <c r="Y684"/>
  <c r="Z684"/>
  <c r="AA684"/>
  <c r="AB684"/>
  <c r="AC684"/>
  <c r="AD684"/>
  <c r="AE684"/>
  <c r="B685"/>
  <c r="C685"/>
  <c r="D685"/>
  <c r="E685"/>
  <c r="F685"/>
  <c r="G685"/>
  <c r="H685"/>
  <c r="I685"/>
  <c r="J685"/>
  <c r="K685"/>
  <c r="L685"/>
  <c r="M685"/>
  <c r="N685"/>
  <c r="O685"/>
  <c r="P685"/>
  <c r="Q685"/>
  <c r="R685"/>
  <c r="S685"/>
  <c r="T685"/>
  <c r="U685"/>
  <c r="V685"/>
  <c r="W685"/>
  <c r="X685"/>
  <c r="Y685"/>
  <c r="Z685"/>
  <c r="AA685"/>
  <c r="AB685"/>
  <c r="AC685"/>
  <c r="AD685"/>
  <c r="AE685"/>
  <c r="B686"/>
  <c r="C686"/>
  <c r="D686"/>
  <c r="E686"/>
  <c r="F686"/>
  <c r="G686"/>
  <c r="H686"/>
  <c r="I686"/>
  <c r="J686"/>
  <c r="K686"/>
  <c r="L686"/>
  <c r="M686"/>
  <c r="N686"/>
  <c r="O686"/>
  <c r="P686"/>
  <c r="Q686"/>
  <c r="R686"/>
  <c r="S686"/>
  <c r="T686"/>
  <c r="U686"/>
  <c r="V686"/>
  <c r="W686"/>
  <c r="X686"/>
  <c r="Y686"/>
  <c r="Z686"/>
  <c r="AA686"/>
  <c r="AB686"/>
  <c r="AC686"/>
  <c r="AD686"/>
  <c r="AE686"/>
  <c r="B687"/>
  <c r="C687"/>
  <c r="D687"/>
  <c r="E687"/>
  <c r="F687"/>
  <c r="G687"/>
  <c r="H687"/>
  <c r="I687"/>
  <c r="J687"/>
  <c r="K687"/>
  <c r="L687"/>
  <c r="M687"/>
  <c r="N687"/>
  <c r="O687"/>
  <c r="P687"/>
  <c r="Q687"/>
  <c r="R687"/>
  <c r="S687"/>
  <c r="T687"/>
  <c r="U687"/>
  <c r="V687"/>
  <c r="W687"/>
  <c r="X687"/>
  <c r="Y687"/>
  <c r="Z687"/>
  <c r="AA687"/>
  <c r="AB687"/>
  <c r="AC687"/>
  <c r="AD687"/>
  <c r="AE687"/>
  <c r="B688"/>
  <c r="C688"/>
  <c r="D688"/>
  <c r="E688"/>
  <c r="F688"/>
  <c r="G688"/>
  <c r="H688"/>
  <c r="I688"/>
  <c r="J688"/>
  <c r="K688"/>
  <c r="L688"/>
  <c r="M688"/>
  <c r="N688"/>
  <c r="O688"/>
  <c r="P688"/>
  <c r="Q688"/>
  <c r="R688"/>
  <c r="S688"/>
  <c r="T688"/>
  <c r="U688"/>
  <c r="V688"/>
  <c r="W688"/>
  <c r="X688"/>
  <c r="Y688"/>
  <c r="Z688"/>
  <c r="AA688"/>
  <c r="AB688"/>
  <c r="AC688"/>
  <c r="AD688"/>
  <c r="AE688"/>
  <c r="B689"/>
  <c r="C689"/>
  <c r="D689"/>
  <c r="E689"/>
  <c r="F689"/>
  <c r="G689"/>
  <c r="H689"/>
  <c r="I689"/>
  <c r="J689"/>
  <c r="K689"/>
  <c r="L689"/>
  <c r="M689"/>
  <c r="N689"/>
  <c r="O689"/>
  <c r="P689"/>
  <c r="Q689"/>
  <c r="R689"/>
  <c r="S689"/>
  <c r="T689"/>
  <c r="U689"/>
  <c r="V689"/>
  <c r="W689"/>
  <c r="X689"/>
  <c r="Y689"/>
  <c r="Z689"/>
  <c r="AA689"/>
  <c r="AB689"/>
  <c r="AC689"/>
  <c r="AD689"/>
  <c r="AE689"/>
  <c r="B690"/>
  <c r="C690"/>
  <c r="D690"/>
  <c r="E690"/>
  <c r="F690"/>
  <c r="G690"/>
  <c r="H690"/>
  <c r="I690"/>
  <c r="J690"/>
  <c r="K690"/>
  <c r="L690"/>
  <c r="M690"/>
  <c r="N690"/>
  <c r="O690"/>
  <c r="P690"/>
  <c r="Q690"/>
  <c r="R690"/>
  <c r="S690"/>
  <c r="T690"/>
  <c r="U690"/>
  <c r="V690"/>
  <c r="W690"/>
  <c r="X690"/>
  <c r="Y690"/>
  <c r="Z690"/>
  <c r="AA690"/>
  <c r="AB690"/>
  <c r="AC690"/>
  <c r="AD690"/>
  <c r="AE690"/>
  <c r="B691"/>
  <c r="C691"/>
  <c r="D691"/>
  <c r="E691"/>
  <c r="F691"/>
  <c r="G691"/>
  <c r="H691"/>
  <c r="I691"/>
  <c r="J691"/>
  <c r="K691"/>
  <c r="L691"/>
  <c r="M691"/>
  <c r="N691"/>
  <c r="O691"/>
  <c r="P691"/>
  <c r="Q691"/>
  <c r="R691"/>
  <c r="S691"/>
  <c r="T691"/>
  <c r="U691"/>
  <c r="V691"/>
  <c r="W691"/>
  <c r="X691"/>
  <c r="Y691"/>
  <c r="Z691"/>
  <c r="AA691"/>
  <c r="AB691"/>
  <c r="AC691"/>
  <c r="AD691"/>
  <c r="AE691"/>
  <c r="B692"/>
  <c r="C692"/>
  <c r="D692"/>
  <c r="E692"/>
  <c r="F692"/>
  <c r="G692"/>
  <c r="H692"/>
  <c r="I692"/>
  <c r="J692"/>
  <c r="K692"/>
  <c r="L692"/>
  <c r="M692"/>
  <c r="N692"/>
  <c r="O692"/>
  <c r="P692"/>
  <c r="Q692"/>
  <c r="R692"/>
  <c r="S692"/>
  <c r="T692"/>
  <c r="U692"/>
  <c r="V692"/>
  <c r="W692"/>
  <c r="X692"/>
  <c r="Y692"/>
  <c r="Z692"/>
  <c r="AA692"/>
  <c r="AB692"/>
  <c r="AC692"/>
  <c r="AD692"/>
  <c r="AE692"/>
  <c r="B693"/>
  <c r="C693"/>
  <c r="D693"/>
  <c r="E693"/>
  <c r="F693"/>
  <c r="G693"/>
  <c r="H693"/>
  <c r="I693"/>
  <c r="J693"/>
  <c r="K693"/>
  <c r="L693"/>
  <c r="M693"/>
  <c r="N693"/>
  <c r="O693"/>
  <c r="P693"/>
  <c r="Q693"/>
  <c r="R693"/>
  <c r="S693"/>
  <c r="T693"/>
  <c r="U693"/>
  <c r="V693"/>
  <c r="W693"/>
  <c r="X693"/>
  <c r="Y693"/>
  <c r="Z693"/>
  <c r="AA693"/>
  <c r="AB693"/>
  <c r="AC693"/>
  <c r="AD693"/>
  <c r="AE693"/>
  <c r="B694"/>
  <c r="C694"/>
  <c r="D694"/>
  <c r="E694"/>
  <c r="F694"/>
  <c r="G694"/>
  <c r="H694"/>
  <c r="I694"/>
  <c r="J694"/>
  <c r="K694"/>
  <c r="L694"/>
  <c r="M694"/>
  <c r="N694"/>
  <c r="O694"/>
  <c r="P694"/>
  <c r="Q694"/>
  <c r="R694"/>
  <c r="S694"/>
  <c r="T694"/>
  <c r="U694"/>
  <c r="V694"/>
  <c r="W694"/>
  <c r="X694"/>
  <c r="Y694"/>
  <c r="Z694"/>
  <c r="AA694"/>
  <c r="AB694"/>
  <c r="AC694"/>
  <c r="AD694"/>
  <c r="AE694"/>
  <c r="B695"/>
  <c r="C695"/>
  <c r="D695"/>
  <c r="E695"/>
  <c r="F695"/>
  <c r="G695"/>
  <c r="H695"/>
  <c r="I695"/>
  <c r="J695"/>
  <c r="K695"/>
  <c r="L695"/>
  <c r="M695"/>
  <c r="N695"/>
  <c r="O695"/>
  <c r="P695"/>
  <c r="Q695"/>
  <c r="R695"/>
  <c r="S695"/>
  <c r="T695"/>
  <c r="U695"/>
  <c r="V695"/>
  <c r="W695"/>
  <c r="X695"/>
  <c r="Y695"/>
  <c r="Z695"/>
  <c r="AA695"/>
  <c r="AB695"/>
  <c r="AC695"/>
  <c r="AD695"/>
  <c r="AE695"/>
  <c r="B696"/>
  <c r="C696"/>
  <c r="D696"/>
  <c r="E696"/>
  <c r="F696"/>
  <c r="G696"/>
  <c r="H696"/>
  <c r="I696"/>
  <c r="J696"/>
  <c r="K696"/>
  <c r="L696"/>
  <c r="M696"/>
  <c r="N696"/>
  <c r="O696"/>
  <c r="P696"/>
  <c r="Q696"/>
  <c r="R696"/>
  <c r="S696"/>
  <c r="T696"/>
  <c r="U696"/>
  <c r="V696"/>
  <c r="W696"/>
  <c r="X696"/>
  <c r="Y696"/>
  <c r="Z696"/>
  <c r="AA696"/>
  <c r="AB696"/>
  <c r="AC696"/>
  <c r="AD696"/>
  <c r="AE696"/>
  <c r="B697"/>
  <c r="C697"/>
  <c r="D697"/>
  <c r="E697"/>
  <c r="F697"/>
  <c r="G697"/>
  <c r="H697"/>
  <c r="I697"/>
  <c r="J697"/>
  <c r="K697"/>
  <c r="L697"/>
  <c r="M697"/>
  <c r="N697"/>
  <c r="O697"/>
  <c r="P697"/>
  <c r="Q697"/>
  <c r="R697"/>
  <c r="S697"/>
  <c r="T697"/>
  <c r="U697"/>
  <c r="V697"/>
  <c r="W697"/>
  <c r="X697"/>
  <c r="Y697"/>
  <c r="Z697"/>
  <c r="AA697"/>
  <c r="AB697"/>
  <c r="AC697"/>
  <c r="AD697"/>
  <c r="AE697"/>
  <c r="B698"/>
  <c r="C698"/>
  <c r="D698"/>
  <c r="E698"/>
  <c r="F698"/>
  <c r="G698"/>
  <c r="H698"/>
  <c r="I698"/>
  <c r="J698"/>
  <c r="K698"/>
  <c r="L698"/>
  <c r="M698"/>
  <c r="N698"/>
  <c r="O698"/>
  <c r="P698"/>
  <c r="Q698"/>
  <c r="R698"/>
  <c r="S698"/>
  <c r="T698"/>
  <c r="U698"/>
  <c r="V698"/>
  <c r="W698"/>
  <c r="X698"/>
  <c r="Y698"/>
  <c r="Z698"/>
  <c r="AA698"/>
  <c r="AB698"/>
  <c r="AC698"/>
  <c r="AD698"/>
  <c r="AE698"/>
  <c r="B699"/>
  <c r="C699"/>
  <c r="D699"/>
  <c r="E699"/>
  <c r="F699"/>
  <c r="G699"/>
  <c r="H699"/>
  <c r="I699"/>
  <c r="J699"/>
  <c r="K699"/>
  <c r="L699"/>
  <c r="M699"/>
  <c r="N699"/>
  <c r="O699"/>
  <c r="P699"/>
  <c r="Q699"/>
  <c r="R699"/>
  <c r="S699"/>
  <c r="T699"/>
  <c r="U699"/>
  <c r="V699"/>
  <c r="W699"/>
  <c r="X699"/>
  <c r="Y699"/>
  <c r="Z699"/>
  <c r="AA699"/>
  <c r="AB699"/>
  <c r="AC699"/>
  <c r="AD699"/>
  <c r="AE699"/>
  <c r="B700"/>
  <c r="C700"/>
  <c r="D700"/>
  <c r="E700"/>
  <c r="F700"/>
  <c r="G700"/>
  <c r="H700"/>
  <c r="I700"/>
  <c r="J700"/>
  <c r="K700"/>
  <c r="L700"/>
  <c r="M700"/>
  <c r="N700"/>
  <c r="O700"/>
  <c r="P700"/>
  <c r="Q700"/>
  <c r="R700"/>
  <c r="S700"/>
  <c r="T700"/>
  <c r="U700"/>
  <c r="V700"/>
  <c r="W700"/>
  <c r="X700"/>
  <c r="Y700"/>
  <c r="Z700"/>
  <c r="AA700"/>
  <c r="AB700"/>
  <c r="AC700"/>
  <c r="AD700"/>
  <c r="AE700"/>
  <c r="B701"/>
  <c r="C701"/>
  <c r="D701"/>
  <c r="E701"/>
  <c r="F701"/>
  <c r="G701"/>
  <c r="H701"/>
  <c r="I701"/>
  <c r="J701"/>
  <c r="K701"/>
  <c r="L701"/>
  <c r="M701"/>
  <c r="N701"/>
  <c r="O701"/>
  <c r="P701"/>
  <c r="Q701"/>
  <c r="R701"/>
  <c r="S701"/>
  <c r="T701"/>
  <c r="U701"/>
  <c r="V701"/>
  <c r="W701"/>
  <c r="X701"/>
  <c r="Y701"/>
  <c r="Z701"/>
  <c r="AA701"/>
  <c r="AB701"/>
  <c r="AC701"/>
  <c r="AD701"/>
  <c r="AE701"/>
  <c r="B702"/>
  <c r="C702"/>
  <c r="D702"/>
  <c r="E702"/>
  <c r="F702"/>
  <c r="G702"/>
  <c r="H702"/>
  <c r="I702"/>
  <c r="J702"/>
  <c r="K702"/>
  <c r="L702"/>
  <c r="M702"/>
  <c r="N702"/>
  <c r="O702"/>
  <c r="P702"/>
  <c r="Q702"/>
  <c r="R702"/>
  <c r="S702"/>
  <c r="T702"/>
  <c r="U702"/>
  <c r="V702"/>
  <c r="W702"/>
  <c r="X702"/>
  <c r="Y702"/>
  <c r="Z702"/>
  <c r="AA702"/>
  <c r="AB702"/>
  <c r="AC702"/>
  <c r="AD702"/>
  <c r="AE702"/>
  <c r="B703"/>
  <c r="C703"/>
  <c r="D703"/>
  <c r="E703"/>
  <c r="F703"/>
  <c r="G703"/>
  <c r="H703"/>
  <c r="I703"/>
  <c r="J703"/>
  <c r="K703"/>
  <c r="L703"/>
  <c r="M703"/>
  <c r="N703"/>
  <c r="O703"/>
  <c r="P703"/>
  <c r="Q703"/>
  <c r="R703"/>
  <c r="S703"/>
  <c r="T703"/>
  <c r="U703"/>
  <c r="V703"/>
  <c r="W703"/>
  <c r="X703"/>
  <c r="Y703"/>
  <c r="Z703"/>
  <c r="AA703"/>
  <c r="AB703"/>
  <c r="AC703"/>
  <c r="AD703"/>
  <c r="AE703"/>
  <c r="B704"/>
  <c r="C704"/>
  <c r="D704"/>
  <c r="E704"/>
  <c r="F704"/>
  <c r="G704"/>
  <c r="H704"/>
  <c r="I704"/>
  <c r="J704"/>
  <c r="K704"/>
  <c r="L704"/>
  <c r="M704"/>
  <c r="N704"/>
  <c r="O704"/>
  <c r="P704"/>
  <c r="Q704"/>
  <c r="R704"/>
  <c r="S704"/>
  <c r="T704"/>
  <c r="U704"/>
  <c r="V704"/>
  <c r="W704"/>
  <c r="X704"/>
  <c r="Y704"/>
  <c r="Z704"/>
  <c r="AA704"/>
  <c r="AB704"/>
  <c r="AC704"/>
  <c r="AD704"/>
  <c r="AE704"/>
  <c r="B705"/>
  <c r="C705"/>
  <c r="D705"/>
  <c r="E705"/>
  <c r="F705"/>
  <c r="G705"/>
  <c r="H705"/>
  <c r="I705"/>
  <c r="J705"/>
  <c r="K705"/>
  <c r="L705"/>
  <c r="M705"/>
  <c r="N705"/>
  <c r="O705"/>
  <c r="P705"/>
  <c r="Q705"/>
  <c r="R705"/>
  <c r="S705"/>
  <c r="T705"/>
  <c r="U705"/>
  <c r="V705"/>
  <c r="W705"/>
  <c r="X705"/>
  <c r="Y705"/>
  <c r="Z705"/>
  <c r="AA705"/>
  <c r="AB705"/>
  <c r="AC705"/>
  <c r="AD705"/>
  <c r="AE705"/>
  <c r="B706"/>
  <c r="C706"/>
  <c r="D706"/>
  <c r="E706"/>
  <c r="F706"/>
  <c r="G706"/>
  <c r="H706"/>
  <c r="I706"/>
  <c r="J706"/>
  <c r="K706"/>
  <c r="L706"/>
  <c r="M706"/>
  <c r="N706"/>
  <c r="O706"/>
  <c r="P706"/>
  <c r="Q706"/>
  <c r="R706"/>
  <c r="S706"/>
  <c r="T706"/>
  <c r="U706"/>
  <c r="V706"/>
  <c r="W706"/>
  <c r="X706"/>
  <c r="Y706"/>
  <c r="Z706"/>
  <c r="AA706"/>
  <c r="AB706"/>
  <c r="AC706"/>
  <c r="AD706"/>
  <c r="AE706"/>
  <c r="B707"/>
  <c r="C707"/>
  <c r="D707"/>
  <c r="E707"/>
  <c r="F707"/>
  <c r="G707"/>
  <c r="H707"/>
  <c r="I707"/>
  <c r="J707"/>
  <c r="K707"/>
  <c r="L707"/>
  <c r="M707"/>
  <c r="N707"/>
  <c r="O707"/>
  <c r="P707"/>
  <c r="Q707"/>
  <c r="R707"/>
  <c r="S707"/>
  <c r="T707"/>
  <c r="U707"/>
  <c r="V707"/>
  <c r="W707"/>
  <c r="X707"/>
  <c r="Y707"/>
  <c r="Z707"/>
  <c r="AA707"/>
  <c r="AB707"/>
  <c r="AC707"/>
  <c r="AD707"/>
  <c r="AE707"/>
  <c r="B708"/>
  <c r="C708"/>
  <c r="D708"/>
  <c r="E708"/>
  <c r="F708"/>
  <c r="G708"/>
  <c r="H708"/>
  <c r="I708"/>
  <c r="J708"/>
  <c r="K708"/>
  <c r="L708"/>
  <c r="M708"/>
  <c r="N708"/>
  <c r="O708"/>
  <c r="P708"/>
  <c r="Q708"/>
  <c r="R708"/>
  <c r="S708"/>
  <c r="T708"/>
  <c r="U708"/>
  <c r="V708"/>
  <c r="W708"/>
  <c r="X708"/>
  <c r="Y708"/>
  <c r="Z708"/>
  <c r="AA708"/>
  <c r="AB708"/>
  <c r="AC708"/>
  <c r="AD708"/>
  <c r="AE708"/>
  <c r="B709"/>
  <c r="C709"/>
  <c r="D709"/>
  <c r="E709"/>
  <c r="F709"/>
  <c r="G709"/>
  <c r="H709"/>
  <c r="I709"/>
  <c r="J709"/>
  <c r="K709"/>
  <c r="L709"/>
  <c r="M709"/>
  <c r="N709"/>
  <c r="O709"/>
  <c r="P709"/>
  <c r="Q709"/>
  <c r="R709"/>
  <c r="S709"/>
  <c r="T709"/>
  <c r="U709"/>
  <c r="V709"/>
  <c r="W709"/>
  <c r="X709"/>
  <c r="Y709"/>
  <c r="Z709"/>
  <c r="AA709"/>
  <c r="AB709"/>
  <c r="AC709"/>
  <c r="AD709"/>
  <c r="AE709"/>
  <c r="B710"/>
  <c r="C710"/>
  <c r="D710"/>
  <c r="E710"/>
  <c r="F710"/>
  <c r="G710"/>
  <c r="H710"/>
  <c r="I710"/>
  <c r="J710"/>
  <c r="K710"/>
  <c r="L710"/>
  <c r="M710"/>
  <c r="N710"/>
  <c r="O710"/>
  <c r="P710"/>
  <c r="Q710"/>
  <c r="R710"/>
  <c r="S710"/>
  <c r="T710"/>
  <c r="U710"/>
  <c r="V710"/>
  <c r="W710"/>
  <c r="X710"/>
  <c r="Y710"/>
  <c r="Z710"/>
  <c r="AA710"/>
  <c r="AB710"/>
  <c r="AC710"/>
  <c r="AD710"/>
  <c r="AE710"/>
  <c r="B711"/>
  <c r="C711"/>
  <c r="D711"/>
  <c r="E711"/>
  <c r="F711"/>
  <c r="G711"/>
  <c r="H711"/>
  <c r="I711"/>
  <c r="J711"/>
  <c r="K711"/>
  <c r="L711"/>
  <c r="M711"/>
  <c r="N711"/>
  <c r="O711"/>
  <c r="P711"/>
  <c r="Q711"/>
  <c r="R711"/>
  <c r="S711"/>
  <c r="T711"/>
  <c r="U711"/>
  <c r="V711"/>
  <c r="W711"/>
  <c r="X711"/>
  <c r="Y711"/>
  <c r="Z711"/>
  <c r="AA711"/>
  <c r="AB711"/>
  <c r="AC711"/>
  <c r="AD711"/>
  <c r="AE711"/>
  <c r="B712"/>
  <c r="C712"/>
  <c r="D712"/>
  <c r="E712"/>
  <c r="F712"/>
  <c r="G712"/>
  <c r="H712"/>
  <c r="I712"/>
  <c r="J712"/>
  <c r="K712"/>
  <c r="L712"/>
  <c r="M712"/>
  <c r="N712"/>
  <c r="O712"/>
  <c r="P712"/>
  <c r="Q712"/>
  <c r="R712"/>
  <c r="S712"/>
  <c r="T712"/>
  <c r="U712"/>
  <c r="V712"/>
  <c r="W712"/>
  <c r="X712"/>
  <c r="Y712"/>
  <c r="Z712"/>
  <c r="AA712"/>
  <c r="AB712"/>
  <c r="AC712"/>
  <c r="AD712"/>
  <c r="AE712"/>
  <c r="B713"/>
  <c r="C713"/>
  <c r="D713"/>
  <c r="E713"/>
  <c r="F713"/>
  <c r="G713"/>
  <c r="H713"/>
  <c r="I713"/>
  <c r="J713"/>
  <c r="K713"/>
  <c r="L713"/>
  <c r="M713"/>
  <c r="N713"/>
  <c r="O713"/>
  <c r="P713"/>
  <c r="Q713"/>
  <c r="R713"/>
  <c r="S713"/>
  <c r="T713"/>
  <c r="U713"/>
  <c r="V713"/>
  <c r="W713"/>
  <c r="X713"/>
  <c r="Y713"/>
  <c r="Z713"/>
  <c r="AA713"/>
  <c r="AB713"/>
  <c r="AC713"/>
  <c r="AD713"/>
  <c r="AE713"/>
  <c r="B714"/>
  <c r="C714"/>
  <c r="D714"/>
  <c r="E714"/>
  <c r="F714"/>
  <c r="G714"/>
  <c r="H714"/>
  <c r="I714"/>
  <c r="J714"/>
  <c r="K714"/>
  <c r="L714"/>
  <c r="M714"/>
  <c r="N714"/>
  <c r="O714"/>
  <c r="P714"/>
  <c r="Q714"/>
  <c r="R714"/>
  <c r="S714"/>
  <c r="T714"/>
  <c r="U714"/>
  <c r="V714"/>
  <c r="W714"/>
  <c r="X714"/>
  <c r="Y714"/>
  <c r="Z714"/>
  <c r="AA714"/>
  <c r="AB714"/>
  <c r="AC714"/>
  <c r="AD714"/>
  <c r="AE714"/>
  <c r="B715"/>
  <c r="C715"/>
  <c r="D715"/>
  <c r="E715"/>
  <c r="F715"/>
  <c r="G715"/>
  <c r="H715"/>
  <c r="I715"/>
  <c r="J715"/>
  <c r="K715"/>
  <c r="L715"/>
  <c r="M715"/>
  <c r="N715"/>
  <c r="O715"/>
  <c r="P715"/>
  <c r="Q715"/>
  <c r="R715"/>
  <c r="S715"/>
  <c r="T715"/>
  <c r="U715"/>
  <c r="V715"/>
  <c r="W715"/>
  <c r="X715"/>
  <c r="Y715"/>
  <c r="Z715"/>
  <c r="AA715"/>
  <c r="AB715"/>
  <c r="AC715"/>
  <c r="AD715"/>
  <c r="AE715"/>
  <c r="B716"/>
  <c r="C716"/>
  <c r="D716"/>
  <c r="E716"/>
  <c r="F716"/>
  <c r="G716"/>
  <c r="H716"/>
  <c r="I716"/>
  <c r="J716"/>
  <c r="K716"/>
  <c r="L716"/>
  <c r="M716"/>
  <c r="N716"/>
  <c r="O716"/>
  <c r="P716"/>
  <c r="Q716"/>
  <c r="R716"/>
  <c r="S716"/>
  <c r="T716"/>
  <c r="U716"/>
  <c r="V716"/>
  <c r="W716"/>
  <c r="X716"/>
  <c r="Y716"/>
  <c r="Z716"/>
  <c r="AA716"/>
  <c r="AB716"/>
  <c r="AC716"/>
  <c r="AD716"/>
  <c r="AE716"/>
  <c r="B717"/>
  <c r="C717"/>
  <c r="D717"/>
  <c r="E717"/>
  <c r="F717"/>
  <c r="G717"/>
  <c r="H717"/>
  <c r="I717"/>
  <c r="J717"/>
  <c r="K717"/>
  <c r="L717"/>
  <c r="M717"/>
  <c r="N717"/>
  <c r="O717"/>
  <c r="P717"/>
  <c r="Q717"/>
  <c r="R717"/>
  <c r="S717"/>
  <c r="T717"/>
  <c r="U717"/>
  <c r="V717"/>
  <c r="W717"/>
  <c r="X717"/>
  <c r="Y717"/>
  <c r="Z717"/>
  <c r="AA717"/>
  <c r="AB717"/>
  <c r="AC717"/>
  <c r="AD717"/>
  <c r="AE717"/>
  <c r="B718"/>
  <c r="C718"/>
  <c r="D718"/>
  <c r="E718"/>
  <c r="F718"/>
  <c r="G718"/>
  <c r="H718"/>
  <c r="I718"/>
  <c r="J718"/>
  <c r="K718"/>
  <c r="L718"/>
  <c r="M718"/>
  <c r="N718"/>
  <c r="O718"/>
  <c r="P718"/>
  <c r="Q718"/>
  <c r="R718"/>
  <c r="S718"/>
  <c r="T718"/>
  <c r="U718"/>
  <c r="V718"/>
  <c r="W718"/>
  <c r="X718"/>
  <c r="Y718"/>
  <c r="Z718"/>
  <c r="AA718"/>
  <c r="AB718"/>
  <c r="AC718"/>
  <c r="AD718"/>
  <c r="AE718"/>
  <c r="B719"/>
  <c r="C719"/>
  <c r="D719"/>
  <c r="E719"/>
  <c r="F719"/>
  <c r="G719"/>
  <c r="H719"/>
  <c r="I719"/>
  <c r="J719"/>
  <c r="K719"/>
  <c r="L719"/>
  <c r="M719"/>
  <c r="N719"/>
  <c r="O719"/>
  <c r="P719"/>
  <c r="Q719"/>
  <c r="R719"/>
  <c r="S719"/>
  <c r="T719"/>
  <c r="U719"/>
  <c r="V719"/>
  <c r="W719"/>
  <c r="X719"/>
  <c r="Y719"/>
  <c r="Z719"/>
  <c r="AA719"/>
  <c r="AB719"/>
  <c r="AC719"/>
  <c r="AD719"/>
  <c r="AE719"/>
  <c r="B720"/>
  <c r="C720"/>
  <c r="D720"/>
  <c r="E720"/>
  <c r="F720"/>
  <c r="G720"/>
  <c r="H720"/>
  <c r="I720"/>
  <c r="J720"/>
  <c r="K720"/>
  <c r="L720"/>
  <c r="M720"/>
  <c r="N720"/>
  <c r="O720"/>
  <c r="P720"/>
  <c r="Q720"/>
  <c r="R720"/>
  <c r="S720"/>
  <c r="T720"/>
  <c r="U720"/>
  <c r="V720"/>
  <c r="W720"/>
  <c r="X720"/>
  <c r="Y720"/>
  <c r="Z720"/>
  <c r="AA720"/>
  <c r="AB720"/>
  <c r="AC720"/>
  <c r="AD720"/>
  <c r="AE720"/>
  <c r="B721"/>
  <c r="C721"/>
  <c r="D721"/>
  <c r="E721"/>
  <c r="F721"/>
  <c r="G721"/>
  <c r="H721"/>
  <c r="I721"/>
  <c r="J721"/>
  <c r="K721"/>
  <c r="L721"/>
  <c r="M721"/>
  <c r="N721"/>
  <c r="O721"/>
  <c r="P721"/>
  <c r="Q721"/>
  <c r="R721"/>
  <c r="S721"/>
  <c r="T721"/>
  <c r="U721"/>
  <c r="V721"/>
  <c r="W721"/>
  <c r="X721"/>
  <c r="Y721"/>
  <c r="Z721"/>
  <c r="AA721"/>
  <c r="AB721"/>
  <c r="AC721"/>
  <c r="AD721"/>
  <c r="AE721"/>
  <c r="B722"/>
  <c r="C722"/>
  <c r="D722"/>
  <c r="E722"/>
  <c r="F722"/>
  <c r="G722"/>
  <c r="H722"/>
  <c r="I722"/>
  <c r="J722"/>
  <c r="K722"/>
  <c r="L722"/>
  <c r="M722"/>
  <c r="N722"/>
  <c r="O722"/>
  <c r="P722"/>
  <c r="Q722"/>
  <c r="R722"/>
  <c r="S722"/>
  <c r="T722"/>
  <c r="U722"/>
  <c r="V722"/>
  <c r="W722"/>
  <c r="X722"/>
  <c r="Y722"/>
  <c r="Z722"/>
  <c r="AA722"/>
  <c r="AB722"/>
  <c r="AC722"/>
  <c r="AD722"/>
  <c r="AE722"/>
  <c r="B723"/>
  <c r="C723"/>
  <c r="D723"/>
  <c r="E723"/>
  <c r="F723"/>
  <c r="G723"/>
  <c r="H723"/>
  <c r="I723"/>
  <c r="J723"/>
  <c r="K723"/>
  <c r="L723"/>
  <c r="M723"/>
  <c r="N723"/>
  <c r="O723"/>
  <c r="P723"/>
  <c r="Q723"/>
  <c r="R723"/>
  <c r="S723"/>
  <c r="T723"/>
  <c r="U723"/>
  <c r="V723"/>
  <c r="W723"/>
  <c r="X723"/>
  <c r="Y723"/>
  <c r="Z723"/>
  <c r="AA723"/>
  <c r="AB723"/>
  <c r="AC723"/>
  <c r="AD723"/>
  <c r="AE723"/>
  <c r="B724"/>
  <c r="C724"/>
  <c r="D724"/>
  <c r="E724"/>
  <c r="F724"/>
  <c r="G724"/>
  <c r="H724"/>
  <c r="I724"/>
  <c r="J724"/>
  <c r="K724"/>
  <c r="L724"/>
  <c r="M724"/>
  <c r="N724"/>
  <c r="O724"/>
  <c r="P724"/>
  <c r="Q724"/>
  <c r="R724"/>
  <c r="S724"/>
  <c r="T724"/>
  <c r="U724"/>
  <c r="V724"/>
  <c r="W724"/>
  <c r="X724"/>
  <c r="Y724"/>
  <c r="Z724"/>
  <c r="AA724"/>
  <c r="AB724"/>
  <c r="AC724"/>
  <c r="AD724"/>
  <c r="AE724"/>
  <c r="B725"/>
  <c r="C725"/>
  <c r="D725"/>
  <c r="E725"/>
  <c r="F725"/>
  <c r="G725"/>
  <c r="H725"/>
  <c r="I725"/>
  <c r="J725"/>
  <c r="K725"/>
  <c r="L725"/>
  <c r="M725"/>
  <c r="N725"/>
  <c r="O725"/>
  <c r="P725"/>
  <c r="Q725"/>
  <c r="R725"/>
  <c r="S725"/>
  <c r="T725"/>
  <c r="U725"/>
  <c r="V725"/>
  <c r="W725"/>
  <c r="X725"/>
  <c r="Y725"/>
  <c r="Z725"/>
  <c r="AA725"/>
  <c r="AB725"/>
  <c r="AC725"/>
  <c r="AD725"/>
  <c r="AE725"/>
  <c r="B726"/>
  <c r="C726"/>
  <c r="D726"/>
  <c r="E726"/>
  <c r="F726"/>
  <c r="G726"/>
  <c r="H726"/>
  <c r="I726"/>
  <c r="J726"/>
  <c r="K726"/>
  <c r="L726"/>
  <c r="M726"/>
  <c r="N726"/>
  <c r="O726"/>
  <c r="P726"/>
  <c r="Q726"/>
  <c r="R726"/>
  <c r="S726"/>
  <c r="T726"/>
  <c r="U726"/>
  <c r="V726"/>
  <c r="W726"/>
  <c r="X726"/>
  <c r="Y726"/>
  <c r="Z726"/>
  <c r="AA726"/>
  <c r="AB726"/>
  <c r="AC726"/>
  <c r="AD726"/>
  <c r="AE726"/>
  <c r="B727"/>
  <c r="C727"/>
  <c r="D727"/>
  <c r="E727"/>
  <c r="F727"/>
  <c r="G727"/>
  <c r="H727"/>
  <c r="I727"/>
  <c r="J727"/>
  <c r="K727"/>
  <c r="L727"/>
  <c r="M727"/>
  <c r="N727"/>
  <c r="O727"/>
  <c r="P727"/>
  <c r="Q727"/>
  <c r="R727"/>
  <c r="S727"/>
  <c r="T727"/>
  <c r="U727"/>
  <c r="V727"/>
  <c r="W727"/>
  <c r="X727"/>
  <c r="Y727"/>
  <c r="Z727"/>
  <c r="AA727"/>
  <c r="AB727"/>
  <c r="AC727"/>
  <c r="AD727"/>
  <c r="AE727"/>
  <c r="B728"/>
  <c r="C728"/>
  <c r="D728"/>
  <c r="E728"/>
  <c r="F728"/>
  <c r="G728"/>
  <c r="H728"/>
  <c r="I728"/>
  <c r="J728"/>
  <c r="K728"/>
  <c r="L728"/>
  <c r="M728"/>
  <c r="N728"/>
  <c r="O728"/>
  <c r="P728"/>
  <c r="Q728"/>
  <c r="R728"/>
  <c r="S728"/>
  <c r="T728"/>
  <c r="U728"/>
  <c r="V728"/>
  <c r="W728"/>
  <c r="X728"/>
  <c r="Y728"/>
  <c r="Z728"/>
  <c r="AA728"/>
  <c r="AB728"/>
  <c r="AC728"/>
  <c r="AD728"/>
  <c r="AE728"/>
  <c r="B729"/>
  <c r="C729"/>
  <c r="D729"/>
  <c r="E729"/>
  <c r="F729"/>
  <c r="G729"/>
  <c r="H729"/>
  <c r="I729"/>
  <c r="J729"/>
  <c r="K729"/>
  <c r="L729"/>
  <c r="M729"/>
  <c r="N729"/>
  <c r="O729"/>
  <c r="P729"/>
  <c r="Q729"/>
  <c r="R729"/>
  <c r="S729"/>
  <c r="T729"/>
  <c r="U729"/>
  <c r="V729"/>
  <c r="W729"/>
  <c r="X729"/>
  <c r="Y729"/>
  <c r="Z729"/>
  <c r="AA729"/>
  <c r="AB729"/>
  <c r="AC729"/>
  <c r="AD729"/>
  <c r="AE729"/>
  <c r="B730"/>
  <c r="C730"/>
  <c r="D730"/>
  <c r="E730"/>
  <c r="F730"/>
  <c r="G730"/>
  <c r="H730"/>
  <c r="I730"/>
  <c r="J730"/>
  <c r="K730"/>
  <c r="L730"/>
  <c r="M730"/>
  <c r="N730"/>
  <c r="O730"/>
  <c r="P730"/>
  <c r="Q730"/>
  <c r="R730"/>
  <c r="S730"/>
  <c r="T730"/>
  <c r="U730"/>
  <c r="V730"/>
  <c r="W730"/>
  <c r="X730"/>
  <c r="Y730"/>
  <c r="Z730"/>
  <c r="AA730"/>
  <c r="AB730"/>
  <c r="AC730"/>
  <c r="AD730"/>
  <c r="AE730"/>
  <c r="B731"/>
  <c r="C731"/>
  <c r="D731"/>
  <c r="E731"/>
  <c r="F731"/>
  <c r="G731"/>
  <c r="H731"/>
  <c r="I731"/>
  <c r="J731"/>
  <c r="K731"/>
  <c r="L731"/>
  <c r="M731"/>
  <c r="N731"/>
  <c r="O731"/>
  <c r="P731"/>
  <c r="Q731"/>
  <c r="R731"/>
  <c r="S731"/>
  <c r="T731"/>
  <c r="U731"/>
  <c r="V731"/>
  <c r="W731"/>
  <c r="X731"/>
  <c r="Y731"/>
  <c r="Z731"/>
  <c r="AA731"/>
  <c r="AB731"/>
  <c r="AC731"/>
  <c r="AD731"/>
  <c r="AE731"/>
  <c r="B732"/>
  <c r="C732"/>
  <c r="D732"/>
  <c r="E732"/>
  <c r="F732"/>
  <c r="G732"/>
  <c r="H732"/>
  <c r="I732"/>
  <c r="J732"/>
  <c r="K732"/>
  <c r="L732"/>
  <c r="M732"/>
  <c r="N732"/>
  <c r="O732"/>
  <c r="P732"/>
  <c r="Q732"/>
  <c r="R732"/>
  <c r="S732"/>
  <c r="T732"/>
  <c r="U732"/>
  <c r="V732"/>
  <c r="W732"/>
  <c r="X732"/>
  <c r="Y732"/>
  <c r="Z732"/>
  <c r="AA732"/>
  <c r="AB732"/>
  <c r="AC732"/>
  <c r="AD732"/>
  <c r="AE732"/>
  <c r="B733"/>
  <c r="C733"/>
  <c r="D733"/>
  <c r="E733"/>
  <c r="F733"/>
  <c r="G733"/>
  <c r="H733"/>
  <c r="I733"/>
  <c r="J733"/>
  <c r="K733"/>
  <c r="L733"/>
  <c r="M733"/>
  <c r="N733"/>
  <c r="O733"/>
  <c r="P733"/>
  <c r="Q733"/>
  <c r="R733"/>
  <c r="S733"/>
  <c r="T733"/>
  <c r="U733"/>
  <c r="V733"/>
  <c r="W733"/>
  <c r="X733"/>
  <c r="Y733"/>
  <c r="Z733"/>
  <c r="AA733"/>
  <c r="AB733"/>
  <c r="AC733"/>
  <c r="AD733"/>
  <c r="AE733"/>
  <c r="B734"/>
  <c r="C734"/>
  <c r="D734"/>
  <c r="E734"/>
  <c r="F734"/>
  <c r="G734"/>
  <c r="H734"/>
  <c r="I734"/>
  <c r="J734"/>
  <c r="K734"/>
  <c r="L734"/>
  <c r="M734"/>
  <c r="N734"/>
  <c r="O734"/>
  <c r="P734"/>
  <c r="Q734"/>
  <c r="R734"/>
  <c r="S734"/>
  <c r="T734"/>
  <c r="U734"/>
  <c r="V734"/>
  <c r="W734"/>
  <c r="X734"/>
  <c r="Y734"/>
  <c r="Z734"/>
  <c r="AA734"/>
  <c r="AB734"/>
  <c r="AC734"/>
  <c r="AD734"/>
  <c r="AE734"/>
  <c r="B735"/>
  <c r="C735"/>
  <c r="D735"/>
  <c r="E735"/>
  <c r="F735"/>
  <c r="G735"/>
  <c r="H735"/>
  <c r="I735"/>
  <c r="J735"/>
  <c r="K735"/>
  <c r="L735"/>
  <c r="M735"/>
  <c r="N735"/>
  <c r="O735"/>
  <c r="P735"/>
  <c r="Q735"/>
  <c r="R735"/>
  <c r="S735"/>
  <c r="T735"/>
  <c r="U735"/>
  <c r="V735"/>
  <c r="W735"/>
  <c r="X735"/>
  <c r="Y735"/>
  <c r="Z735"/>
  <c r="AA735"/>
  <c r="AB735"/>
  <c r="AC735"/>
  <c r="AD735"/>
  <c r="AE735"/>
  <c r="B736"/>
  <c r="C736"/>
  <c r="D736"/>
  <c r="E736"/>
  <c r="F736"/>
  <c r="G736"/>
  <c r="H736"/>
  <c r="I736"/>
  <c r="J736"/>
  <c r="K736"/>
  <c r="L736"/>
  <c r="M736"/>
  <c r="N736"/>
  <c r="O736"/>
  <c r="P736"/>
  <c r="Q736"/>
  <c r="R736"/>
  <c r="S736"/>
  <c r="T736"/>
  <c r="U736"/>
  <c r="V736"/>
  <c r="W736"/>
  <c r="X736"/>
  <c r="Y736"/>
  <c r="Z736"/>
  <c r="AA736"/>
  <c r="AB736"/>
  <c r="AC736"/>
  <c r="AD736"/>
  <c r="AE736"/>
  <c r="B737"/>
  <c r="C737"/>
  <c r="D737"/>
  <c r="E737"/>
  <c r="F737"/>
  <c r="G737"/>
  <c r="H737"/>
  <c r="I737"/>
  <c r="J737"/>
  <c r="K737"/>
  <c r="L737"/>
  <c r="M737"/>
  <c r="N737"/>
  <c r="O737"/>
  <c r="P737"/>
  <c r="Q737"/>
  <c r="R737"/>
  <c r="S737"/>
  <c r="T737"/>
  <c r="U737"/>
  <c r="V737"/>
  <c r="W737"/>
  <c r="X737"/>
  <c r="Y737"/>
  <c r="Z737"/>
  <c r="AA737"/>
  <c r="AB737"/>
  <c r="AC737"/>
  <c r="AD737"/>
  <c r="AE737"/>
  <c r="B738"/>
  <c r="C738"/>
  <c r="D738"/>
  <c r="E738"/>
  <c r="F738"/>
  <c r="G738"/>
  <c r="H738"/>
  <c r="I738"/>
  <c r="J738"/>
  <c r="K738"/>
  <c r="L738"/>
  <c r="M738"/>
  <c r="N738"/>
  <c r="O738"/>
  <c r="P738"/>
  <c r="Q738"/>
  <c r="R738"/>
  <c r="S738"/>
  <c r="T738"/>
  <c r="U738"/>
  <c r="V738"/>
  <c r="W738"/>
  <c r="X738"/>
  <c r="Y738"/>
  <c r="Z738"/>
  <c r="AA738"/>
  <c r="AB738"/>
  <c r="AC738"/>
  <c r="AD738"/>
  <c r="AE738"/>
  <c r="B739"/>
  <c r="C739"/>
  <c r="D739"/>
  <c r="E739"/>
  <c r="F739"/>
  <c r="G739"/>
  <c r="H739"/>
  <c r="I739"/>
  <c r="J739"/>
  <c r="K739"/>
  <c r="L739"/>
  <c r="M739"/>
  <c r="N739"/>
  <c r="O739"/>
  <c r="P739"/>
  <c r="Q739"/>
  <c r="R739"/>
  <c r="S739"/>
  <c r="T739"/>
  <c r="U739"/>
  <c r="V739"/>
  <c r="W739"/>
  <c r="X739"/>
  <c r="Y739"/>
  <c r="Z739"/>
  <c r="AA739"/>
  <c r="AB739"/>
  <c r="AC739"/>
  <c r="AD739"/>
  <c r="AE739"/>
  <c r="B740"/>
  <c r="C740"/>
  <c r="D740"/>
  <c r="E740"/>
  <c r="F740"/>
  <c r="G740"/>
  <c r="H740"/>
  <c r="I740"/>
  <c r="J740"/>
  <c r="K740"/>
  <c r="L740"/>
  <c r="M740"/>
  <c r="N740"/>
  <c r="O740"/>
  <c r="P740"/>
  <c r="Q740"/>
  <c r="R740"/>
  <c r="S740"/>
  <c r="T740"/>
  <c r="U740"/>
  <c r="V740"/>
  <c r="W740"/>
  <c r="X740"/>
  <c r="Y740"/>
  <c r="Z740"/>
  <c r="AA740"/>
  <c r="AB740"/>
  <c r="AC740"/>
  <c r="AD740"/>
  <c r="AE740"/>
  <c r="B741"/>
  <c r="C741"/>
  <c r="D741"/>
  <c r="E741"/>
  <c r="F741"/>
  <c r="G741"/>
  <c r="H741"/>
  <c r="I741"/>
  <c r="J741"/>
  <c r="K741"/>
  <c r="L741"/>
  <c r="M741"/>
  <c r="N741"/>
  <c r="O741"/>
  <c r="P741"/>
  <c r="Q741"/>
  <c r="R741"/>
  <c r="S741"/>
  <c r="T741"/>
  <c r="U741"/>
  <c r="V741"/>
  <c r="W741"/>
  <c r="X741"/>
  <c r="Y741"/>
  <c r="Z741"/>
  <c r="AA741"/>
  <c r="AB741"/>
  <c r="AC741"/>
  <c r="AD741"/>
  <c r="AE741"/>
  <c r="B742"/>
  <c r="C742"/>
  <c r="D742"/>
  <c r="E742"/>
  <c r="F742"/>
  <c r="G742"/>
  <c r="H742"/>
  <c r="I742"/>
  <c r="J742"/>
  <c r="K742"/>
  <c r="L742"/>
  <c r="M742"/>
  <c r="N742"/>
  <c r="O742"/>
  <c r="P742"/>
  <c r="Q742"/>
  <c r="R742"/>
  <c r="S742"/>
  <c r="T742"/>
  <c r="U742"/>
  <c r="V742"/>
  <c r="W742"/>
  <c r="X742"/>
  <c r="Y742"/>
  <c r="Z742"/>
  <c r="AA742"/>
  <c r="AB742"/>
  <c r="AC742"/>
  <c r="AD742"/>
  <c r="AE742"/>
  <c r="B743"/>
  <c r="C743"/>
  <c r="D743"/>
  <c r="E743"/>
  <c r="F743"/>
  <c r="G743"/>
  <c r="H743"/>
  <c r="I743"/>
  <c r="J743"/>
  <c r="K743"/>
  <c r="L743"/>
  <c r="M743"/>
  <c r="N743"/>
  <c r="O743"/>
  <c r="P743"/>
  <c r="Q743"/>
  <c r="R743"/>
  <c r="S743"/>
  <c r="T743"/>
  <c r="U743"/>
  <c r="V743"/>
  <c r="W743"/>
  <c r="X743"/>
  <c r="Y743"/>
  <c r="Z743"/>
  <c r="AA743"/>
  <c r="AB743"/>
  <c r="AC743"/>
  <c r="AD743"/>
  <c r="AE743"/>
  <c r="B744"/>
  <c r="C744"/>
  <c r="D744"/>
  <c r="E744"/>
  <c r="F744"/>
  <c r="G744"/>
  <c r="H744"/>
  <c r="I744"/>
  <c r="J744"/>
  <c r="K744"/>
  <c r="L744"/>
  <c r="M744"/>
  <c r="N744"/>
  <c r="O744"/>
  <c r="P744"/>
  <c r="Q744"/>
  <c r="R744"/>
  <c r="S744"/>
  <c r="T744"/>
  <c r="U744"/>
  <c r="V744"/>
  <c r="W744"/>
  <c r="X744"/>
  <c r="Y744"/>
  <c r="Z744"/>
  <c r="AA744"/>
  <c r="AB744"/>
  <c r="AC744"/>
  <c r="AD744"/>
  <c r="AE744"/>
  <c r="B745"/>
  <c r="C745"/>
  <c r="D745"/>
  <c r="E745"/>
  <c r="F745"/>
  <c r="G745"/>
  <c r="H745"/>
  <c r="I745"/>
  <c r="J745"/>
  <c r="K745"/>
  <c r="L745"/>
  <c r="M745"/>
  <c r="N745"/>
  <c r="O745"/>
  <c r="P745"/>
  <c r="Q745"/>
  <c r="R745"/>
  <c r="S745"/>
  <c r="T745"/>
  <c r="U745"/>
  <c r="V745"/>
  <c r="W745"/>
  <c r="X745"/>
  <c r="Y745"/>
  <c r="Z745"/>
  <c r="AA745"/>
  <c r="AB745"/>
  <c r="AC745"/>
  <c r="AD745"/>
  <c r="AE745"/>
  <c r="B746"/>
  <c r="C746"/>
  <c r="D746"/>
  <c r="E746"/>
  <c r="F746"/>
  <c r="G746"/>
  <c r="H746"/>
  <c r="I746"/>
  <c r="J746"/>
  <c r="K746"/>
  <c r="L746"/>
  <c r="M746"/>
  <c r="N746"/>
  <c r="O746"/>
  <c r="P746"/>
  <c r="Q746"/>
  <c r="R746"/>
  <c r="S746"/>
  <c r="T746"/>
  <c r="U746"/>
  <c r="V746"/>
  <c r="W746"/>
  <c r="X746"/>
  <c r="Y746"/>
  <c r="Z746"/>
  <c r="AA746"/>
  <c r="AB746"/>
  <c r="AC746"/>
  <c r="AD746"/>
  <c r="AE746"/>
  <c r="B747"/>
  <c r="C747"/>
  <c r="D747"/>
  <c r="E747"/>
  <c r="F747"/>
  <c r="G747"/>
  <c r="H747"/>
  <c r="I747"/>
  <c r="J747"/>
  <c r="K747"/>
  <c r="L747"/>
  <c r="M747"/>
  <c r="N747"/>
  <c r="O747"/>
  <c r="P747"/>
  <c r="Q747"/>
  <c r="R747"/>
  <c r="S747"/>
  <c r="T747"/>
  <c r="U747"/>
  <c r="V747"/>
  <c r="W747"/>
  <c r="X747"/>
  <c r="Y747"/>
  <c r="Z747"/>
  <c r="AA747"/>
  <c r="AB747"/>
  <c r="AC747"/>
  <c r="AD747"/>
  <c r="AE747"/>
  <c r="B748"/>
  <c r="C748"/>
  <c r="D748"/>
  <c r="E748"/>
  <c r="F748"/>
  <c r="G748"/>
  <c r="H748"/>
  <c r="I748"/>
  <c r="J748"/>
  <c r="K748"/>
  <c r="L748"/>
  <c r="M748"/>
  <c r="N748"/>
  <c r="O748"/>
  <c r="P748"/>
  <c r="Q748"/>
  <c r="R748"/>
  <c r="S748"/>
  <c r="T748"/>
  <c r="U748"/>
  <c r="V748"/>
  <c r="W748"/>
  <c r="X748"/>
  <c r="Y748"/>
  <c r="Z748"/>
  <c r="AA748"/>
  <c r="AB748"/>
  <c r="AC748"/>
  <c r="AD748"/>
  <c r="AE748"/>
  <c r="B749"/>
  <c r="C749"/>
  <c r="D749"/>
  <c r="E749"/>
  <c r="F749"/>
  <c r="G749"/>
  <c r="H749"/>
  <c r="I749"/>
  <c r="J749"/>
  <c r="K749"/>
  <c r="L749"/>
  <c r="M749"/>
  <c r="N749"/>
  <c r="O749"/>
  <c r="P749"/>
  <c r="Q749"/>
  <c r="R749"/>
  <c r="S749"/>
  <c r="T749"/>
  <c r="U749"/>
  <c r="V749"/>
  <c r="W749"/>
  <c r="X749"/>
  <c r="Y749"/>
  <c r="Z749"/>
  <c r="AA749"/>
  <c r="AB749"/>
  <c r="AC749"/>
  <c r="AD749"/>
  <c r="AE749"/>
  <c r="B750"/>
  <c r="C750"/>
  <c r="D750"/>
  <c r="E750"/>
  <c r="F750"/>
  <c r="G750"/>
  <c r="H750"/>
  <c r="I750"/>
  <c r="J750"/>
  <c r="K750"/>
  <c r="L750"/>
  <c r="M750"/>
  <c r="N750"/>
  <c r="O750"/>
  <c r="P750"/>
  <c r="Q750"/>
  <c r="R750"/>
  <c r="S750"/>
  <c r="T750"/>
  <c r="U750"/>
  <c r="V750"/>
  <c r="W750"/>
  <c r="X750"/>
  <c r="Y750"/>
  <c r="Z750"/>
  <c r="AA750"/>
  <c r="AB750"/>
  <c r="AC750"/>
  <c r="AD750"/>
  <c r="AE750"/>
  <c r="B751"/>
  <c r="C751"/>
  <c r="D751"/>
  <c r="E751"/>
  <c r="F751"/>
  <c r="G751"/>
  <c r="H751"/>
  <c r="I751"/>
  <c r="J751"/>
  <c r="K751"/>
  <c r="L751"/>
  <c r="M751"/>
  <c r="N751"/>
  <c r="O751"/>
  <c r="P751"/>
  <c r="Q751"/>
  <c r="R751"/>
  <c r="S751"/>
  <c r="T751"/>
  <c r="U751"/>
  <c r="V751"/>
  <c r="W751"/>
  <c r="X751"/>
  <c r="Y751"/>
  <c r="Z751"/>
  <c r="AA751"/>
  <c r="AB751"/>
  <c r="AC751"/>
  <c r="AD751"/>
  <c r="AE751"/>
  <c r="B752"/>
  <c r="C752"/>
  <c r="D752"/>
  <c r="E752"/>
  <c r="F752"/>
  <c r="G752"/>
  <c r="H752"/>
  <c r="I752"/>
  <c r="J752"/>
  <c r="K752"/>
  <c r="L752"/>
  <c r="M752"/>
  <c r="N752"/>
  <c r="O752"/>
  <c r="P752"/>
  <c r="Q752"/>
  <c r="R752"/>
  <c r="S752"/>
  <c r="T752"/>
  <c r="U752"/>
  <c r="V752"/>
  <c r="W752"/>
  <c r="X752"/>
  <c r="Y752"/>
  <c r="Z752"/>
  <c r="AA752"/>
  <c r="AB752"/>
  <c r="AC752"/>
  <c r="AD752"/>
  <c r="AE752"/>
  <c r="B753"/>
  <c r="C753"/>
  <c r="D753"/>
  <c r="E753"/>
  <c r="F753"/>
  <c r="G753"/>
  <c r="H753"/>
  <c r="I753"/>
  <c r="J753"/>
  <c r="K753"/>
  <c r="L753"/>
  <c r="M753"/>
  <c r="N753"/>
  <c r="O753"/>
  <c r="P753"/>
  <c r="Q753"/>
  <c r="R753"/>
  <c r="S753"/>
  <c r="T753"/>
  <c r="U753"/>
  <c r="V753"/>
  <c r="W753"/>
  <c r="X753"/>
  <c r="Y753"/>
  <c r="Z753"/>
  <c r="AA753"/>
  <c r="AB753"/>
  <c r="AC753"/>
  <c r="AD753"/>
  <c r="AE753"/>
  <c r="B754"/>
  <c r="C754"/>
  <c r="D754"/>
  <c r="E754"/>
  <c r="F754"/>
  <c r="G754"/>
  <c r="H754"/>
  <c r="I754"/>
  <c r="J754"/>
  <c r="K754"/>
  <c r="L754"/>
  <c r="M754"/>
  <c r="N754"/>
  <c r="O754"/>
  <c r="P754"/>
  <c r="Q754"/>
  <c r="R754"/>
  <c r="S754"/>
  <c r="T754"/>
  <c r="U754"/>
  <c r="V754"/>
  <c r="W754"/>
  <c r="X754"/>
  <c r="Y754"/>
  <c r="Z754"/>
  <c r="AA754"/>
  <c r="AB754"/>
  <c r="AC754"/>
  <c r="AD754"/>
  <c r="AE754"/>
  <c r="B755"/>
  <c r="C755"/>
  <c r="D755"/>
  <c r="E755"/>
  <c r="F755"/>
  <c r="G755"/>
  <c r="H755"/>
  <c r="I755"/>
  <c r="J755"/>
  <c r="K755"/>
  <c r="L755"/>
  <c r="M755"/>
  <c r="N755"/>
  <c r="O755"/>
  <c r="P755"/>
  <c r="Q755"/>
  <c r="R755"/>
  <c r="S755"/>
  <c r="T755"/>
  <c r="U755"/>
  <c r="V755"/>
  <c r="W755"/>
  <c r="X755"/>
  <c r="Y755"/>
  <c r="Z755"/>
  <c r="AA755"/>
  <c r="AB755"/>
  <c r="AC755"/>
  <c r="AD755"/>
  <c r="AE755"/>
  <c r="B756"/>
  <c r="C756"/>
  <c r="D756"/>
  <c r="E756"/>
  <c r="F756"/>
  <c r="G756"/>
  <c r="H756"/>
  <c r="I756"/>
  <c r="J756"/>
  <c r="K756"/>
  <c r="L756"/>
  <c r="M756"/>
  <c r="N756"/>
  <c r="O756"/>
  <c r="P756"/>
  <c r="Q756"/>
  <c r="R756"/>
  <c r="S756"/>
  <c r="T756"/>
  <c r="U756"/>
  <c r="V756"/>
  <c r="W756"/>
  <c r="X756"/>
  <c r="Y756"/>
  <c r="Z756"/>
  <c r="AA756"/>
  <c r="AB756"/>
  <c r="AC756"/>
  <c r="AD756"/>
  <c r="AE756"/>
  <c r="B757"/>
  <c r="C757"/>
  <c r="D757"/>
  <c r="E757"/>
  <c r="F757"/>
  <c r="G757"/>
  <c r="H757"/>
  <c r="I757"/>
  <c r="J757"/>
  <c r="K757"/>
  <c r="L757"/>
  <c r="M757"/>
  <c r="N757"/>
  <c r="O757"/>
  <c r="P757"/>
  <c r="Q757"/>
  <c r="R757"/>
  <c r="S757"/>
  <c r="T757"/>
  <c r="U757"/>
  <c r="V757"/>
  <c r="W757"/>
  <c r="X757"/>
  <c r="Y757"/>
  <c r="Z757"/>
  <c r="AA757"/>
  <c r="AB757"/>
  <c r="AC757"/>
  <c r="AD757"/>
  <c r="AE757"/>
  <c r="B758"/>
  <c r="C758"/>
  <c r="D758"/>
  <c r="E758"/>
  <c r="F758"/>
  <c r="G758"/>
  <c r="H758"/>
  <c r="I758"/>
  <c r="J758"/>
  <c r="K758"/>
  <c r="L758"/>
  <c r="M758"/>
  <c r="N758"/>
  <c r="O758"/>
  <c r="P758"/>
  <c r="Q758"/>
  <c r="R758"/>
  <c r="S758"/>
  <c r="T758"/>
  <c r="U758"/>
  <c r="V758"/>
  <c r="W758"/>
  <c r="X758"/>
  <c r="Y758"/>
  <c r="Z758"/>
  <c r="AA758"/>
  <c r="AB758"/>
  <c r="AC758"/>
  <c r="AD758"/>
  <c r="AE758"/>
  <c r="B759"/>
  <c r="C759"/>
  <c r="D759"/>
  <c r="E759"/>
  <c r="F759"/>
  <c r="G759"/>
  <c r="H759"/>
  <c r="I759"/>
  <c r="J759"/>
  <c r="K759"/>
  <c r="L759"/>
  <c r="M759"/>
  <c r="N759"/>
  <c r="O759"/>
  <c r="P759"/>
  <c r="Q759"/>
  <c r="R759"/>
  <c r="S759"/>
  <c r="T759"/>
  <c r="U759"/>
  <c r="V759"/>
  <c r="W759"/>
  <c r="X759"/>
  <c r="Y759"/>
  <c r="Z759"/>
  <c r="AA759"/>
  <c r="AB759"/>
  <c r="AC759"/>
  <c r="AD759"/>
  <c r="AE759"/>
  <c r="B760"/>
  <c r="C760"/>
  <c r="D760"/>
  <c r="E760"/>
  <c r="F760"/>
  <c r="G760"/>
  <c r="H760"/>
  <c r="I760"/>
  <c r="J760"/>
  <c r="K760"/>
  <c r="L760"/>
  <c r="M760"/>
  <c r="N760"/>
  <c r="O760"/>
  <c r="P760"/>
  <c r="Q760"/>
  <c r="R760"/>
  <c r="S760"/>
  <c r="T760"/>
  <c r="U760"/>
  <c r="V760"/>
  <c r="W760"/>
  <c r="X760"/>
  <c r="Y760"/>
  <c r="Z760"/>
  <c r="AA760"/>
  <c r="AB760"/>
  <c r="AC760"/>
  <c r="AD760"/>
  <c r="AE760"/>
  <c r="B761"/>
  <c r="C761"/>
  <c r="D761"/>
  <c r="E761"/>
  <c r="F761"/>
  <c r="G761"/>
  <c r="H761"/>
  <c r="I761"/>
  <c r="J761"/>
  <c r="K761"/>
  <c r="L761"/>
  <c r="M761"/>
  <c r="N761"/>
  <c r="O761"/>
  <c r="P761"/>
  <c r="Q761"/>
  <c r="R761"/>
  <c r="S761"/>
  <c r="T761"/>
  <c r="U761"/>
  <c r="V761"/>
  <c r="W761"/>
  <c r="X761"/>
  <c r="Y761"/>
  <c r="Z761"/>
  <c r="AA761"/>
  <c r="AB761"/>
  <c r="AC761"/>
  <c r="AD761"/>
  <c r="AE761"/>
  <c r="B762"/>
  <c r="C762"/>
  <c r="D762"/>
  <c r="E762"/>
  <c r="F762"/>
  <c r="G762"/>
  <c r="H762"/>
  <c r="I762"/>
  <c r="J762"/>
  <c r="K762"/>
  <c r="L762"/>
  <c r="M762"/>
  <c r="N762"/>
  <c r="O762"/>
  <c r="P762"/>
  <c r="Q762"/>
  <c r="R762"/>
  <c r="S762"/>
  <c r="T762"/>
  <c r="U762"/>
  <c r="V762"/>
  <c r="W762"/>
  <c r="X762"/>
  <c r="Y762"/>
  <c r="Z762"/>
  <c r="AA762"/>
  <c r="AB762"/>
  <c r="AC762"/>
  <c r="AD762"/>
  <c r="AE762"/>
  <c r="B763"/>
  <c r="C763"/>
  <c r="D763"/>
  <c r="E763"/>
  <c r="F763"/>
  <c r="G763"/>
  <c r="H763"/>
  <c r="I763"/>
  <c r="J763"/>
  <c r="K763"/>
  <c r="L763"/>
  <c r="M763"/>
  <c r="N763"/>
  <c r="O763"/>
  <c r="P763"/>
  <c r="Q763"/>
  <c r="R763"/>
  <c r="S763"/>
  <c r="T763"/>
  <c r="U763"/>
  <c r="V763"/>
  <c r="W763"/>
  <c r="X763"/>
  <c r="Y763"/>
  <c r="Z763"/>
  <c r="AA763"/>
  <c r="AB763"/>
  <c r="AC763"/>
  <c r="AD763"/>
  <c r="AE763"/>
  <c r="B764"/>
  <c r="C764"/>
  <c r="D764"/>
  <c r="E764"/>
  <c r="F764"/>
  <c r="G764"/>
  <c r="H764"/>
  <c r="I764"/>
  <c r="J764"/>
  <c r="K764"/>
  <c r="L764"/>
  <c r="M764"/>
  <c r="N764"/>
  <c r="O764"/>
  <c r="P764"/>
  <c r="Q764"/>
  <c r="R764"/>
  <c r="S764"/>
  <c r="T764"/>
  <c r="U764"/>
  <c r="V764"/>
  <c r="W764"/>
  <c r="X764"/>
  <c r="Y764"/>
  <c r="Z764"/>
  <c r="AA764"/>
  <c r="AB764"/>
  <c r="AC764"/>
  <c r="AD764"/>
  <c r="AE764"/>
  <c r="B765"/>
  <c r="C765"/>
  <c r="D765"/>
  <c r="E765"/>
  <c r="F765"/>
  <c r="G765"/>
  <c r="H765"/>
  <c r="I765"/>
  <c r="J765"/>
  <c r="K765"/>
  <c r="L765"/>
  <c r="M765"/>
  <c r="N765"/>
  <c r="O765"/>
  <c r="P765"/>
  <c r="Q765"/>
  <c r="R765"/>
  <c r="S765"/>
  <c r="T765"/>
  <c r="U765"/>
  <c r="V765"/>
  <c r="W765"/>
  <c r="X765"/>
  <c r="Y765"/>
  <c r="Z765"/>
  <c r="AA765"/>
  <c r="AB765"/>
  <c r="AC765"/>
  <c r="AD765"/>
  <c r="AE765"/>
  <c r="B766"/>
  <c r="C766"/>
  <c r="D766"/>
  <c r="E766"/>
  <c r="F766"/>
  <c r="G766"/>
  <c r="H766"/>
  <c r="I766"/>
  <c r="J766"/>
  <c r="K766"/>
  <c r="L766"/>
  <c r="M766"/>
  <c r="N766"/>
  <c r="O766"/>
  <c r="P766"/>
  <c r="Q766"/>
  <c r="R766"/>
  <c r="S766"/>
  <c r="T766"/>
  <c r="U766"/>
  <c r="V766"/>
  <c r="W766"/>
  <c r="X766"/>
  <c r="Y766"/>
  <c r="Z766"/>
  <c r="AA766"/>
  <c r="AB766"/>
  <c r="AC766"/>
  <c r="AD766"/>
  <c r="AE766"/>
  <c r="B767"/>
  <c r="C767"/>
  <c r="D767"/>
  <c r="E767"/>
  <c r="F767"/>
  <c r="G767"/>
  <c r="H767"/>
  <c r="I767"/>
  <c r="J767"/>
  <c r="K767"/>
  <c r="L767"/>
  <c r="M767"/>
  <c r="N767"/>
  <c r="O767"/>
  <c r="P767"/>
  <c r="Q767"/>
  <c r="R767"/>
  <c r="S767"/>
  <c r="T767"/>
  <c r="U767"/>
  <c r="V767"/>
  <c r="W767"/>
  <c r="X767"/>
  <c r="Y767"/>
  <c r="Z767"/>
  <c r="AA767"/>
  <c r="AB767"/>
  <c r="AC767"/>
  <c r="AD767"/>
  <c r="AE767"/>
  <c r="B768"/>
  <c r="C768"/>
  <c r="D768"/>
  <c r="E768"/>
  <c r="F768"/>
  <c r="G768"/>
  <c r="H768"/>
  <c r="I768"/>
  <c r="J768"/>
  <c r="K768"/>
  <c r="L768"/>
  <c r="M768"/>
  <c r="N768"/>
  <c r="O768"/>
  <c r="P768"/>
  <c r="Q768"/>
  <c r="R768"/>
  <c r="S768"/>
  <c r="T768"/>
  <c r="U768"/>
  <c r="V768"/>
  <c r="W768"/>
  <c r="X768"/>
  <c r="Y768"/>
  <c r="Z768"/>
  <c r="AA768"/>
  <c r="AB768"/>
  <c r="AC768"/>
  <c r="AD768"/>
  <c r="AE768"/>
  <c r="B769"/>
  <c r="C769"/>
  <c r="D769"/>
  <c r="E769"/>
  <c r="F769"/>
  <c r="G769"/>
  <c r="H769"/>
  <c r="I769"/>
  <c r="J769"/>
  <c r="K769"/>
  <c r="L769"/>
  <c r="M769"/>
  <c r="N769"/>
  <c r="O769"/>
  <c r="P769"/>
  <c r="Q769"/>
  <c r="R769"/>
  <c r="S769"/>
  <c r="T769"/>
  <c r="U769"/>
  <c r="V769"/>
  <c r="W769"/>
  <c r="X769"/>
  <c r="Y769"/>
  <c r="Z769"/>
  <c r="AA769"/>
  <c r="AB769"/>
  <c r="AC769"/>
  <c r="AD769"/>
  <c r="AE769"/>
  <c r="B770"/>
  <c r="C770"/>
  <c r="D770"/>
  <c r="E770"/>
  <c r="F770"/>
  <c r="G770"/>
  <c r="H770"/>
  <c r="I770"/>
  <c r="J770"/>
  <c r="K770"/>
  <c r="L770"/>
  <c r="M770"/>
  <c r="N770"/>
  <c r="O770"/>
  <c r="P770"/>
  <c r="Q770"/>
  <c r="R770"/>
  <c r="S770"/>
  <c r="T770"/>
  <c r="U770"/>
  <c r="V770"/>
  <c r="W770"/>
  <c r="X770"/>
  <c r="Y770"/>
  <c r="Z770"/>
  <c r="AA770"/>
  <c r="AB770"/>
  <c r="AC770"/>
  <c r="AD770"/>
  <c r="AE770"/>
  <c r="B771"/>
  <c r="C771"/>
  <c r="D771"/>
  <c r="E771"/>
  <c r="F771"/>
  <c r="G771"/>
  <c r="H771"/>
  <c r="I771"/>
  <c r="J771"/>
  <c r="K771"/>
  <c r="L771"/>
  <c r="M771"/>
  <c r="N771"/>
  <c r="O771"/>
  <c r="P771"/>
  <c r="Q771"/>
  <c r="R771"/>
  <c r="S771"/>
  <c r="T771"/>
  <c r="U771"/>
  <c r="V771"/>
  <c r="W771"/>
  <c r="X771"/>
  <c r="Y771"/>
  <c r="Z771"/>
  <c r="AA771"/>
  <c r="AB771"/>
  <c r="AC771"/>
  <c r="AD771"/>
  <c r="AE771"/>
  <c r="B772"/>
  <c r="C772"/>
  <c r="D772"/>
  <c r="E772"/>
  <c r="F772"/>
  <c r="G772"/>
  <c r="H772"/>
  <c r="I772"/>
  <c r="J772"/>
  <c r="K772"/>
  <c r="L772"/>
  <c r="M772"/>
  <c r="N772"/>
  <c r="O772"/>
  <c r="P772"/>
  <c r="Q772"/>
  <c r="R772"/>
  <c r="S772"/>
  <c r="T772"/>
  <c r="U772"/>
  <c r="V772"/>
  <c r="W772"/>
  <c r="X772"/>
  <c r="Y772"/>
  <c r="Z772"/>
  <c r="AA772"/>
  <c r="AB772"/>
  <c r="AC772"/>
  <c r="AD772"/>
  <c r="AE772"/>
  <c r="B773"/>
  <c r="C773"/>
  <c r="D773"/>
  <c r="E773"/>
  <c r="F773"/>
  <c r="G773"/>
  <c r="H773"/>
  <c r="I773"/>
  <c r="J773"/>
  <c r="K773"/>
  <c r="L773"/>
  <c r="M773"/>
  <c r="N773"/>
  <c r="O773"/>
  <c r="P773"/>
  <c r="Q773"/>
  <c r="R773"/>
  <c r="S773"/>
  <c r="T773"/>
  <c r="U773"/>
  <c r="V773"/>
  <c r="W773"/>
  <c r="X773"/>
  <c r="Y773"/>
  <c r="Z773"/>
  <c r="AA773"/>
  <c r="AB773"/>
  <c r="AC773"/>
  <c r="AD773"/>
  <c r="AE773"/>
  <c r="B774"/>
  <c r="C774"/>
  <c r="D774"/>
  <c r="E774"/>
  <c r="F774"/>
  <c r="G774"/>
  <c r="H774"/>
  <c r="I774"/>
  <c r="J774"/>
  <c r="K774"/>
  <c r="L774"/>
  <c r="M774"/>
  <c r="N774"/>
  <c r="O774"/>
  <c r="P774"/>
  <c r="Q774"/>
  <c r="R774"/>
  <c r="S774"/>
  <c r="T774"/>
  <c r="U774"/>
  <c r="V774"/>
  <c r="W774"/>
  <c r="X774"/>
  <c r="Y774"/>
  <c r="Z774"/>
  <c r="AA774"/>
  <c r="AB774"/>
  <c r="AC774"/>
  <c r="AD774"/>
  <c r="AE774"/>
  <c r="B775"/>
  <c r="C775"/>
  <c r="D775"/>
  <c r="E775"/>
  <c r="F775"/>
  <c r="G775"/>
  <c r="H775"/>
  <c r="I775"/>
  <c r="J775"/>
  <c r="K775"/>
  <c r="L775"/>
  <c r="M775"/>
  <c r="N775"/>
  <c r="O775"/>
  <c r="P775"/>
  <c r="Q775"/>
  <c r="R775"/>
  <c r="S775"/>
  <c r="T775"/>
  <c r="U775"/>
  <c r="V775"/>
  <c r="W775"/>
  <c r="X775"/>
  <c r="Y775"/>
  <c r="Z775"/>
  <c r="AA775"/>
  <c r="AB775"/>
  <c r="AC775"/>
  <c r="AD775"/>
  <c r="AE775"/>
  <c r="B776"/>
  <c r="C776"/>
  <c r="D776"/>
  <c r="E776"/>
  <c r="F776"/>
  <c r="G776"/>
  <c r="H776"/>
  <c r="I776"/>
  <c r="J776"/>
  <c r="K776"/>
  <c r="L776"/>
  <c r="M776"/>
  <c r="N776"/>
  <c r="O776"/>
  <c r="P776"/>
  <c r="Q776"/>
  <c r="R776"/>
  <c r="S776"/>
  <c r="T776"/>
  <c r="U776"/>
  <c r="V776"/>
  <c r="W776"/>
  <c r="X776"/>
  <c r="Y776"/>
  <c r="Z776"/>
  <c r="AA776"/>
  <c r="AB776"/>
  <c r="AC776"/>
  <c r="AD776"/>
  <c r="AE776"/>
  <c r="B777"/>
  <c r="C777"/>
  <c r="D777"/>
  <c r="E777"/>
  <c r="F777"/>
  <c r="G777"/>
  <c r="H777"/>
  <c r="I777"/>
  <c r="J777"/>
  <c r="K777"/>
  <c r="L777"/>
  <c r="M777"/>
  <c r="N777"/>
  <c r="O777"/>
  <c r="P777"/>
  <c r="Q777"/>
  <c r="R777"/>
  <c r="S777"/>
  <c r="T777"/>
  <c r="U777"/>
  <c r="V777"/>
  <c r="W777"/>
  <c r="X777"/>
  <c r="Y777"/>
  <c r="Z777"/>
  <c r="AA777"/>
  <c r="AB777"/>
  <c r="AC777"/>
  <c r="AD777"/>
  <c r="AE777"/>
  <c r="B778"/>
  <c r="C778"/>
  <c r="D778"/>
  <c r="E778"/>
  <c r="F778"/>
  <c r="G778"/>
  <c r="H778"/>
  <c r="I778"/>
  <c r="J778"/>
  <c r="K778"/>
  <c r="L778"/>
  <c r="M778"/>
  <c r="N778"/>
  <c r="O778"/>
  <c r="P778"/>
  <c r="Q778"/>
  <c r="R778"/>
  <c r="S778"/>
  <c r="T778"/>
  <c r="U778"/>
  <c r="V778"/>
  <c r="W778"/>
  <c r="X778"/>
  <c r="Y778"/>
  <c r="Z778"/>
  <c r="AA778"/>
  <c r="AB778"/>
  <c r="AC778"/>
  <c r="AD778"/>
  <c r="AE778"/>
  <c r="B779"/>
  <c r="C779"/>
  <c r="D779"/>
  <c r="E779"/>
  <c r="F779"/>
  <c r="G779"/>
  <c r="H779"/>
  <c r="I779"/>
  <c r="J779"/>
  <c r="K779"/>
  <c r="L779"/>
  <c r="M779"/>
  <c r="N779"/>
  <c r="O779"/>
  <c r="P779"/>
  <c r="Q779"/>
  <c r="R779"/>
  <c r="S779"/>
  <c r="T779"/>
  <c r="U779"/>
  <c r="V779"/>
  <c r="W779"/>
  <c r="X779"/>
  <c r="Y779"/>
  <c r="Z779"/>
  <c r="AA779"/>
  <c r="AB779"/>
  <c r="AC779"/>
  <c r="AD779"/>
  <c r="AE779"/>
  <c r="B780"/>
  <c r="C780"/>
  <c r="D780"/>
  <c r="E780"/>
  <c r="F780"/>
  <c r="G780"/>
  <c r="H780"/>
  <c r="I780"/>
  <c r="J780"/>
  <c r="K780"/>
  <c r="L780"/>
  <c r="M780"/>
  <c r="N780"/>
  <c r="O780"/>
  <c r="P780"/>
  <c r="Q780"/>
  <c r="R780"/>
  <c r="S780"/>
  <c r="T780"/>
  <c r="U780"/>
  <c r="V780"/>
  <c r="W780"/>
  <c r="X780"/>
  <c r="Y780"/>
  <c r="Z780"/>
  <c r="AA780"/>
  <c r="AB780"/>
  <c r="AC780"/>
  <c r="AD780"/>
  <c r="AE780"/>
  <c r="B781"/>
  <c r="C781"/>
  <c r="D781"/>
  <c r="E781"/>
  <c r="F781"/>
  <c r="G781"/>
  <c r="H781"/>
  <c r="I781"/>
  <c r="J781"/>
  <c r="K781"/>
  <c r="L781"/>
  <c r="M781"/>
  <c r="N781"/>
  <c r="O781"/>
  <c r="P781"/>
  <c r="Q781"/>
  <c r="R781"/>
  <c r="S781"/>
  <c r="T781"/>
  <c r="U781"/>
  <c r="V781"/>
  <c r="W781"/>
  <c r="X781"/>
  <c r="Y781"/>
  <c r="Z781"/>
  <c r="AA781"/>
  <c r="AB781"/>
  <c r="AC781"/>
  <c r="AD781"/>
  <c r="AE781"/>
  <c r="B782"/>
  <c r="C782"/>
  <c r="D782"/>
  <c r="E782"/>
  <c r="F782"/>
  <c r="G782"/>
  <c r="H782"/>
  <c r="I782"/>
  <c r="J782"/>
  <c r="K782"/>
  <c r="L782"/>
  <c r="M782"/>
  <c r="N782"/>
  <c r="O782"/>
  <c r="P782"/>
  <c r="Q782"/>
  <c r="R782"/>
  <c r="S782"/>
  <c r="T782"/>
  <c r="U782"/>
  <c r="V782"/>
  <c r="W782"/>
  <c r="X782"/>
  <c r="Y782"/>
  <c r="Z782"/>
  <c r="AA782"/>
  <c r="AB782"/>
  <c r="AC782"/>
  <c r="AD782"/>
  <c r="AE782"/>
  <c r="B783"/>
  <c r="C783"/>
  <c r="D783"/>
  <c r="E783"/>
  <c r="F783"/>
  <c r="G783"/>
  <c r="H783"/>
  <c r="I783"/>
  <c r="J783"/>
  <c r="K783"/>
  <c r="L783"/>
  <c r="M783"/>
  <c r="N783"/>
  <c r="O783"/>
  <c r="P783"/>
  <c r="Q783"/>
  <c r="R783"/>
  <c r="S783"/>
  <c r="T783"/>
  <c r="U783"/>
  <c r="V783"/>
  <c r="W783"/>
  <c r="X783"/>
  <c r="Y783"/>
  <c r="Z783"/>
  <c r="AA783"/>
  <c r="AB783"/>
  <c r="AC783"/>
  <c r="AD783"/>
  <c r="AE783"/>
  <c r="B784"/>
  <c r="C784"/>
  <c r="D784"/>
  <c r="E784"/>
  <c r="F784"/>
  <c r="G784"/>
  <c r="H784"/>
  <c r="I784"/>
  <c r="J784"/>
  <c r="K784"/>
  <c r="L784"/>
  <c r="M784"/>
  <c r="N784"/>
  <c r="O784"/>
  <c r="P784"/>
  <c r="Q784"/>
  <c r="R784"/>
  <c r="S784"/>
  <c r="T784"/>
  <c r="U784"/>
  <c r="V784"/>
  <c r="W784"/>
  <c r="X784"/>
  <c r="Y784"/>
  <c r="Z784"/>
  <c r="AA784"/>
  <c r="AB784"/>
  <c r="AC784"/>
  <c r="AD784"/>
  <c r="AE784"/>
  <c r="B785"/>
  <c r="C785"/>
  <c r="D785"/>
  <c r="E785"/>
  <c r="F785"/>
  <c r="G785"/>
  <c r="H785"/>
  <c r="I785"/>
  <c r="J785"/>
  <c r="K785"/>
  <c r="L785"/>
  <c r="M785"/>
  <c r="N785"/>
  <c r="O785"/>
  <c r="P785"/>
  <c r="Q785"/>
  <c r="R785"/>
  <c r="S785"/>
  <c r="T785"/>
  <c r="U785"/>
  <c r="V785"/>
  <c r="W785"/>
  <c r="X785"/>
  <c r="Y785"/>
  <c r="Z785"/>
  <c r="AA785"/>
  <c r="AB785"/>
  <c r="AC785"/>
  <c r="AD785"/>
  <c r="AE785"/>
  <c r="B786"/>
  <c r="C786"/>
  <c r="D786"/>
  <c r="E786"/>
  <c r="F786"/>
  <c r="G786"/>
  <c r="H786"/>
  <c r="I786"/>
  <c r="J786"/>
  <c r="K786"/>
  <c r="L786"/>
  <c r="M786"/>
  <c r="N786"/>
  <c r="O786"/>
  <c r="P786"/>
  <c r="Q786"/>
  <c r="R786"/>
  <c r="S786"/>
  <c r="T786"/>
  <c r="U786"/>
  <c r="V786"/>
  <c r="W786"/>
  <c r="X786"/>
  <c r="Y786"/>
  <c r="Z786"/>
  <c r="AA786"/>
  <c r="AB786"/>
  <c r="AC786"/>
  <c r="AD786"/>
  <c r="AE786"/>
  <c r="B787"/>
  <c r="C787"/>
  <c r="D787"/>
  <c r="E787"/>
  <c r="F787"/>
  <c r="G787"/>
  <c r="H787"/>
  <c r="I787"/>
  <c r="J787"/>
  <c r="K787"/>
  <c r="L787"/>
  <c r="M787"/>
  <c r="N787"/>
  <c r="O787"/>
  <c r="P787"/>
  <c r="Q787"/>
  <c r="R787"/>
  <c r="S787"/>
  <c r="T787"/>
  <c r="U787"/>
  <c r="V787"/>
  <c r="W787"/>
  <c r="X787"/>
  <c r="Y787"/>
  <c r="Z787"/>
  <c r="AA787"/>
  <c r="AB787"/>
  <c r="AC787"/>
  <c r="AD787"/>
  <c r="AE787"/>
  <c r="B788"/>
  <c r="C788"/>
  <c r="D788"/>
  <c r="E788"/>
  <c r="F788"/>
  <c r="G788"/>
  <c r="H788"/>
  <c r="I788"/>
  <c r="J788"/>
  <c r="K788"/>
  <c r="L788"/>
  <c r="M788"/>
  <c r="N788"/>
  <c r="O788"/>
  <c r="P788"/>
  <c r="Q788"/>
  <c r="R788"/>
  <c r="S788"/>
  <c r="T788"/>
  <c r="U788"/>
  <c r="V788"/>
  <c r="W788"/>
  <c r="X788"/>
  <c r="Y788"/>
  <c r="Z788"/>
  <c r="AA788"/>
  <c r="AB788"/>
  <c r="AC788"/>
  <c r="AD788"/>
  <c r="AE788"/>
  <c r="B789"/>
  <c r="C789"/>
  <c r="D789"/>
  <c r="E789"/>
  <c r="F789"/>
  <c r="G789"/>
  <c r="H789"/>
  <c r="I789"/>
  <c r="J789"/>
  <c r="K789"/>
  <c r="L789"/>
  <c r="M789"/>
  <c r="N789"/>
  <c r="O789"/>
  <c r="P789"/>
  <c r="Q789"/>
  <c r="R789"/>
  <c r="S789"/>
  <c r="T789"/>
  <c r="U789"/>
  <c r="V789"/>
  <c r="W789"/>
  <c r="X789"/>
  <c r="Y789"/>
  <c r="Z789"/>
  <c r="AA789"/>
  <c r="AB789"/>
  <c r="AC789"/>
  <c r="AD789"/>
  <c r="AE789"/>
  <c r="B790"/>
  <c r="C790"/>
  <c r="D790"/>
  <c r="E790"/>
  <c r="F790"/>
  <c r="G790"/>
  <c r="H790"/>
  <c r="I790"/>
  <c r="J790"/>
  <c r="K790"/>
  <c r="L790"/>
  <c r="M790"/>
  <c r="N790"/>
  <c r="O790"/>
  <c r="P790"/>
  <c r="Q790"/>
  <c r="R790"/>
  <c r="S790"/>
  <c r="T790"/>
  <c r="U790"/>
  <c r="V790"/>
  <c r="W790"/>
  <c r="X790"/>
  <c r="Y790"/>
  <c r="Z790"/>
  <c r="AA790"/>
  <c r="AB790"/>
  <c r="AC790"/>
  <c r="AD790"/>
  <c r="AE790"/>
  <c r="B791"/>
  <c r="C791"/>
  <c r="D791"/>
  <c r="E791"/>
  <c r="F791"/>
  <c r="G791"/>
  <c r="H791"/>
  <c r="I791"/>
  <c r="J791"/>
  <c r="K791"/>
  <c r="L791"/>
  <c r="M791"/>
  <c r="N791"/>
  <c r="O791"/>
  <c r="P791"/>
  <c r="Q791"/>
  <c r="R791"/>
  <c r="S791"/>
  <c r="T791"/>
  <c r="U791"/>
  <c r="V791"/>
  <c r="W791"/>
  <c r="X791"/>
  <c r="Y791"/>
  <c r="Z791"/>
  <c r="AA791"/>
  <c r="AB791"/>
  <c r="AC791"/>
  <c r="AD791"/>
  <c r="AE791"/>
  <c r="B792"/>
  <c r="C792"/>
  <c r="D792"/>
  <c r="E792"/>
  <c r="F792"/>
  <c r="G792"/>
  <c r="H792"/>
  <c r="I792"/>
  <c r="J792"/>
  <c r="K792"/>
  <c r="L792"/>
  <c r="M792"/>
  <c r="N792"/>
  <c r="O792"/>
  <c r="P792"/>
  <c r="Q792"/>
  <c r="R792"/>
  <c r="S792"/>
  <c r="T792"/>
  <c r="U792"/>
  <c r="V792"/>
  <c r="W792"/>
  <c r="X792"/>
  <c r="Y792"/>
  <c r="Z792"/>
  <c r="AA792"/>
  <c r="AB792"/>
  <c r="AC792"/>
  <c r="AD792"/>
  <c r="AE792"/>
  <c r="B793"/>
  <c r="C793"/>
  <c r="D793"/>
  <c r="E793"/>
  <c r="F793"/>
  <c r="G793"/>
  <c r="H793"/>
  <c r="I793"/>
  <c r="J793"/>
  <c r="K793"/>
  <c r="L793"/>
  <c r="M793"/>
  <c r="N793"/>
  <c r="O793"/>
  <c r="P793"/>
  <c r="Q793"/>
  <c r="R793"/>
  <c r="S793"/>
  <c r="T793"/>
  <c r="U793"/>
  <c r="V793"/>
  <c r="W793"/>
  <c r="X793"/>
  <c r="Y793"/>
  <c r="Z793"/>
  <c r="AA793"/>
  <c r="AB793"/>
  <c r="AC793"/>
  <c r="AD793"/>
  <c r="AE793"/>
  <c r="B794"/>
  <c r="C794"/>
  <c r="D794"/>
  <c r="E794"/>
  <c r="F794"/>
  <c r="G794"/>
  <c r="H794"/>
  <c r="I794"/>
  <c r="J794"/>
  <c r="K794"/>
  <c r="L794"/>
  <c r="M794"/>
  <c r="N794"/>
  <c r="O794"/>
  <c r="P794"/>
  <c r="Q794"/>
  <c r="R794"/>
  <c r="S794"/>
  <c r="T794"/>
  <c r="U794"/>
  <c r="V794"/>
  <c r="W794"/>
  <c r="X794"/>
  <c r="Y794"/>
  <c r="Z794"/>
  <c r="AA794"/>
  <c r="AB794"/>
  <c r="AC794"/>
  <c r="AD794"/>
  <c r="AE794"/>
  <c r="B795"/>
  <c r="C795"/>
  <c r="D795"/>
  <c r="E795"/>
  <c r="F795"/>
  <c r="G795"/>
  <c r="H795"/>
  <c r="I795"/>
  <c r="J795"/>
  <c r="K795"/>
  <c r="L795"/>
  <c r="M795"/>
  <c r="N795"/>
  <c r="O795"/>
  <c r="P795"/>
  <c r="Q795"/>
  <c r="R795"/>
  <c r="S795"/>
  <c r="T795"/>
  <c r="U795"/>
  <c r="V795"/>
  <c r="W795"/>
  <c r="X795"/>
  <c r="Y795"/>
  <c r="Z795"/>
  <c r="AA795"/>
  <c r="AB795"/>
  <c r="AC795"/>
  <c r="AD795"/>
  <c r="AE795"/>
  <c r="B796"/>
  <c r="C796"/>
  <c r="D796"/>
  <c r="E796"/>
  <c r="F796"/>
  <c r="G796"/>
  <c r="H796"/>
  <c r="I796"/>
  <c r="J796"/>
  <c r="K796"/>
  <c r="L796"/>
  <c r="M796"/>
  <c r="N796"/>
  <c r="O796"/>
  <c r="P796"/>
  <c r="Q796"/>
  <c r="R796"/>
  <c r="S796"/>
  <c r="T796"/>
  <c r="U796"/>
  <c r="V796"/>
  <c r="W796"/>
  <c r="X796"/>
  <c r="Y796"/>
  <c r="Z796"/>
  <c r="AA796"/>
  <c r="AB796"/>
  <c r="AC796"/>
  <c r="AD796"/>
  <c r="AE796"/>
  <c r="B797"/>
  <c r="C797"/>
  <c r="D797"/>
  <c r="E797"/>
  <c r="F797"/>
  <c r="G797"/>
  <c r="H797"/>
  <c r="I797"/>
  <c r="J797"/>
  <c r="K797"/>
  <c r="L797"/>
  <c r="M797"/>
  <c r="N797"/>
  <c r="O797"/>
  <c r="P797"/>
  <c r="Q797"/>
  <c r="R797"/>
  <c r="S797"/>
  <c r="T797"/>
  <c r="U797"/>
  <c r="V797"/>
  <c r="W797"/>
  <c r="X797"/>
  <c r="Y797"/>
  <c r="Z797"/>
  <c r="AA797"/>
  <c r="AB797"/>
  <c r="AC797"/>
  <c r="AD797"/>
  <c r="AE797"/>
  <c r="B798"/>
  <c r="C798"/>
  <c r="D798"/>
  <c r="E798"/>
  <c r="F798"/>
  <c r="G798"/>
  <c r="H798"/>
  <c r="I798"/>
  <c r="J798"/>
  <c r="K798"/>
  <c r="L798"/>
  <c r="M798"/>
  <c r="N798"/>
  <c r="O798"/>
  <c r="P798"/>
  <c r="Q798"/>
  <c r="R798"/>
  <c r="S798"/>
  <c r="T798"/>
  <c r="U798"/>
  <c r="V798"/>
  <c r="W798"/>
  <c r="X798"/>
  <c r="Y798"/>
  <c r="Z798"/>
  <c r="AA798"/>
  <c r="AB798"/>
  <c r="AC798"/>
  <c r="AD798"/>
  <c r="AE798"/>
  <c r="B799"/>
  <c r="C799"/>
  <c r="D799"/>
  <c r="E799"/>
  <c r="F799"/>
  <c r="G799"/>
  <c r="H799"/>
  <c r="I799"/>
  <c r="J799"/>
  <c r="K799"/>
  <c r="L799"/>
  <c r="M799"/>
  <c r="N799"/>
  <c r="O799"/>
  <c r="P799"/>
  <c r="Q799"/>
  <c r="R799"/>
  <c r="S799"/>
  <c r="T799"/>
  <c r="U799"/>
  <c r="V799"/>
  <c r="W799"/>
  <c r="X799"/>
  <c r="Y799"/>
  <c r="Z799"/>
  <c r="AA799"/>
  <c r="AB799"/>
  <c r="AC799"/>
  <c r="AD799"/>
  <c r="AE799"/>
  <c r="B800"/>
  <c r="C800"/>
  <c r="D800"/>
  <c r="E800"/>
  <c r="F800"/>
  <c r="G800"/>
  <c r="H800"/>
  <c r="I800"/>
  <c r="J800"/>
  <c r="K800"/>
  <c r="L800"/>
  <c r="M800"/>
  <c r="N800"/>
  <c r="O800"/>
  <c r="P800"/>
  <c r="Q800"/>
  <c r="R800"/>
  <c r="S800"/>
  <c r="T800"/>
  <c r="U800"/>
  <c r="V800"/>
  <c r="W800"/>
  <c r="X800"/>
  <c r="Y800"/>
  <c r="Z800"/>
  <c r="AA800"/>
  <c r="AB800"/>
  <c r="AC800"/>
  <c r="AD800"/>
  <c r="AE800"/>
  <c r="B801"/>
  <c r="C801"/>
  <c r="D801"/>
  <c r="E801"/>
  <c r="F801"/>
  <c r="G801"/>
  <c r="H801"/>
  <c r="I801"/>
  <c r="J801"/>
  <c r="K801"/>
  <c r="L801"/>
  <c r="M801"/>
  <c r="N801"/>
  <c r="O801"/>
  <c r="P801"/>
  <c r="Q801"/>
  <c r="R801"/>
  <c r="S801"/>
  <c r="T801"/>
  <c r="U801"/>
  <c r="V801"/>
  <c r="W801"/>
  <c r="X801"/>
  <c r="Y801"/>
  <c r="Z801"/>
  <c r="AA801"/>
  <c r="AB801"/>
  <c r="AC801"/>
  <c r="AD801"/>
  <c r="AE801"/>
  <c r="B802"/>
  <c r="C802"/>
  <c r="D802"/>
  <c r="E802"/>
  <c r="F802"/>
  <c r="G802"/>
  <c r="H802"/>
  <c r="I802"/>
  <c r="J802"/>
  <c r="K802"/>
  <c r="L802"/>
  <c r="M802"/>
  <c r="N802"/>
  <c r="O802"/>
  <c r="P802"/>
  <c r="Q802"/>
  <c r="R802"/>
  <c r="S802"/>
  <c r="T802"/>
  <c r="U802"/>
  <c r="V802"/>
  <c r="W802"/>
  <c r="X802"/>
  <c r="Y802"/>
  <c r="Z802"/>
  <c r="AA802"/>
  <c r="AB802"/>
  <c r="AC802"/>
  <c r="AD802"/>
  <c r="AE802"/>
  <c r="B803"/>
  <c r="C803"/>
  <c r="D803"/>
  <c r="E803"/>
  <c r="F803"/>
  <c r="G803"/>
  <c r="H803"/>
  <c r="I803"/>
  <c r="J803"/>
  <c r="K803"/>
  <c r="L803"/>
  <c r="M803"/>
  <c r="N803"/>
  <c r="O803"/>
  <c r="P803"/>
  <c r="Q803"/>
  <c r="R803"/>
  <c r="S803"/>
  <c r="T803"/>
  <c r="U803"/>
  <c r="V803"/>
  <c r="W803"/>
  <c r="X803"/>
  <c r="Y803"/>
  <c r="Z803"/>
  <c r="AA803"/>
  <c r="AB803"/>
  <c r="AC803"/>
  <c r="AD803"/>
  <c r="AE803"/>
  <c r="B804"/>
  <c r="C804"/>
  <c r="D804"/>
  <c r="E804"/>
  <c r="F804"/>
  <c r="G804"/>
  <c r="H804"/>
  <c r="I804"/>
  <c r="J804"/>
  <c r="K804"/>
  <c r="L804"/>
  <c r="M804"/>
  <c r="N804"/>
  <c r="O804"/>
  <c r="P804"/>
  <c r="Q804"/>
  <c r="R804"/>
  <c r="S804"/>
  <c r="T804"/>
  <c r="U804"/>
  <c r="V804"/>
  <c r="W804"/>
  <c r="X804"/>
  <c r="Y804"/>
  <c r="Z804"/>
  <c r="AA804"/>
  <c r="AB804"/>
  <c r="AC804"/>
  <c r="AD804"/>
  <c r="AE804"/>
  <c r="B805"/>
  <c r="C805"/>
  <c r="D805"/>
  <c r="E805"/>
  <c r="F805"/>
  <c r="G805"/>
  <c r="H805"/>
  <c r="I805"/>
  <c r="J805"/>
  <c r="K805"/>
  <c r="L805"/>
  <c r="M805"/>
  <c r="N805"/>
  <c r="O805"/>
  <c r="P805"/>
  <c r="Q805"/>
  <c r="R805"/>
  <c r="S805"/>
  <c r="T805"/>
  <c r="U805"/>
  <c r="V805"/>
  <c r="W805"/>
  <c r="X805"/>
  <c r="Y805"/>
  <c r="Z805"/>
  <c r="AA805"/>
  <c r="AB805"/>
  <c r="AC805"/>
  <c r="AD805"/>
  <c r="AE805"/>
  <c r="B806"/>
  <c r="C806"/>
  <c r="D806"/>
  <c r="E806"/>
  <c r="F806"/>
  <c r="G806"/>
  <c r="H806"/>
  <c r="I806"/>
  <c r="J806"/>
  <c r="K806"/>
  <c r="L806"/>
  <c r="M806"/>
  <c r="N806"/>
  <c r="O806"/>
  <c r="P806"/>
  <c r="Q806"/>
  <c r="R806"/>
  <c r="S806"/>
  <c r="T806"/>
  <c r="U806"/>
  <c r="V806"/>
  <c r="W806"/>
  <c r="X806"/>
  <c r="Y806"/>
  <c r="Z806"/>
  <c r="AA806"/>
  <c r="AB806"/>
  <c r="AC806"/>
  <c r="AD806"/>
  <c r="AE806"/>
  <c r="B807"/>
  <c r="C807"/>
  <c r="D807"/>
  <c r="E807"/>
  <c r="F807"/>
  <c r="G807"/>
  <c r="H807"/>
  <c r="I807"/>
  <c r="J807"/>
  <c r="K807"/>
  <c r="L807"/>
  <c r="M807"/>
  <c r="N807"/>
  <c r="O807"/>
  <c r="P807"/>
  <c r="Q807"/>
  <c r="R807"/>
  <c r="S807"/>
  <c r="T807"/>
  <c r="U807"/>
  <c r="V807"/>
  <c r="W807"/>
  <c r="X807"/>
  <c r="Y807"/>
  <c r="Z807"/>
  <c r="AA807"/>
  <c r="AB807"/>
  <c r="AC807"/>
  <c r="AD807"/>
  <c r="AE807"/>
  <c r="B808"/>
  <c r="C808"/>
  <c r="D808"/>
  <c r="E808"/>
  <c r="F808"/>
  <c r="G808"/>
  <c r="H808"/>
  <c r="I808"/>
  <c r="J808"/>
  <c r="K808"/>
  <c r="L808"/>
  <c r="M808"/>
  <c r="N808"/>
  <c r="O808"/>
  <c r="P808"/>
  <c r="Q808"/>
  <c r="R808"/>
  <c r="S808"/>
  <c r="T808"/>
  <c r="U808"/>
  <c r="V808"/>
  <c r="W808"/>
  <c r="X808"/>
  <c r="Y808"/>
  <c r="Z808"/>
  <c r="AA808"/>
  <c r="AB808"/>
  <c r="AC808"/>
  <c r="AD808"/>
  <c r="AE808"/>
  <c r="B809"/>
  <c r="C809"/>
  <c r="D809"/>
  <c r="E809"/>
  <c r="F809"/>
  <c r="G809"/>
  <c r="H809"/>
  <c r="I809"/>
  <c r="J809"/>
  <c r="K809"/>
  <c r="L809"/>
  <c r="M809"/>
  <c r="N809"/>
  <c r="O809"/>
  <c r="P809"/>
  <c r="Q809"/>
  <c r="R809"/>
  <c r="S809"/>
  <c r="T809"/>
  <c r="U809"/>
  <c r="V809"/>
  <c r="W809"/>
  <c r="X809"/>
  <c r="Y809"/>
  <c r="Z809"/>
  <c r="AA809"/>
  <c r="AB809"/>
  <c r="AC809"/>
  <c r="AD809"/>
  <c r="AE809"/>
  <c r="B810"/>
  <c r="C810"/>
  <c r="D810"/>
  <c r="E810"/>
  <c r="F810"/>
  <c r="G810"/>
  <c r="H810"/>
  <c r="I810"/>
  <c r="J810"/>
  <c r="K810"/>
  <c r="L810"/>
  <c r="M810"/>
  <c r="N810"/>
  <c r="O810"/>
  <c r="P810"/>
  <c r="Q810"/>
  <c r="R810"/>
  <c r="S810"/>
  <c r="T810"/>
  <c r="U810"/>
  <c r="V810"/>
  <c r="W810"/>
  <c r="X810"/>
  <c r="Y810"/>
  <c r="Z810"/>
  <c r="AA810"/>
  <c r="AB810"/>
  <c r="AC810"/>
  <c r="AD810"/>
  <c r="AE810"/>
  <c r="B811"/>
  <c r="C811"/>
  <c r="D811"/>
  <c r="E811"/>
  <c r="F811"/>
  <c r="G811"/>
  <c r="H811"/>
  <c r="I811"/>
  <c r="J811"/>
  <c r="K811"/>
  <c r="L811"/>
  <c r="M811"/>
  <c r="N811"/>
  <c r="O811"/>
  <c r="P811"/>
  <c r="Q811"/>
  <c r="R811"/>
  <c r="S811"/>
  <c r="T811"/>
  <c r="U811"/>
  <c r="V811"/>
  <c r="W811"/>
  <c r="X811"/>
  <c r="Y811"/>
  <c r="Z811"/>
  <c r="AA811"/>
  <c r="AB811"/>
  <c r="AC811"/>
  <c r="AD811"/>
  <c r="AE811"/>
  <c r="B812"/>
  <c r="C812"/>
  <c r="D812"/>
  <c r="E812"/>
  <c r="F812"/>
  <c r="G812"/>
  <c r="H812"/>
  <c r="I812"/>
  <c r="J812"/>
  <c r="K812"/>
  <c r="L812"/>
  <c r="M812"/>
  <c r="N812"/>
  <c r="O812"/>
  <c r="P812"/>
  <c r="Q812"/>
  <c r="R812"/>
  <c r="S812"/>
  <c r="T812"/>
  <c r="U812"/>
  <c r="V812"/>
  <c r="W812"/>
  <c r="X812"/>
  <c r="Y812"/>
  <c r="Z812"/>
  <c r="AA812"/>
  <c r="AB812"/>
  <c r="AC812"/>
  <c r="AD812"/>
  <c r="AE812"/>
  <c r="B813"/>
  <c r="C813"/>
  <c r="D813"/>
  <c r="E813"/>
  <c r="F813"/>
  <c r="G813"/>
  <c r="H813"/>
  <c r="I813"/>
  <c r="J813"/>
  <c r="K813"/>
  <c r="L813"/>
  <c r="M813"/>
  <c r="N813"/>
  <c r="O813"/>
  <c r="P813"/>
  <c r="Q813"/>
  <c r="R813"/>
  <c r="S813"/>
  <c r="T813"/>
  <c r="U813"/>
  <c r="V813"/>
  <c r="W813"/>
  <c r="X813"/>
  <c r="Y813"/>
  <c r="Z813"/>
  <c r="AA813"/>
  <c r="AB813"/>
  <c r="AC813"/>
  <c r="AD813"/>
  <c r="AE813"/>
  <c r="B814"/>
  <c r="C814"/>
  <c r="D814"/>
  <c r="E814"/>
  <c r="F814"/>
  <c r="G814"/>
  <c r="H814"/>
  <c r="I814"/>
  <c r="J814"/>
  <c r="K814"/>
  <c r="L814"/>
  <c r="M814"/>
  <c r="N814"/>
  <c r="O814"/>
  <c r="P814"/>
  <c r="Q814"/>
  <c r="R814"/>
  <c r="S814"/>
  <c r="T814"/>
  <c r="U814"/>
  <c r="V814"/>
  <c r="W814"/>
  <c r="X814"/>
  <c r="Y814"/>
  <c r="Z814"/>
  <c r="AA814"/>
  <c r="AB814"/>
  <c r="AC814"/>
  <c r="AD814"/>
  <c r="AE814"/>
  <c r="B815"/>
  <c r="C815"/>
  <c r="D815"/>
  <c r="E815"/>
  <c r="F815"/>
  <c r="G815"/>
  <c r="H815"/>
  <c r="I815"/>
  <c r="J815"/>
  <c r="K815"/>
  <c r="L815"/>
  <c r="M815"/>
  <c r="N815"/>
  <c r="O815"/>
  <c r="P815"/>
  <c r="Q815"/>
  <c r="R815"/>
  <c r="S815"/>
  <c r="T815"/>
  <c r="U815"/>
  <c r="V815"/>
  <c r="W815"/>
  <c r="X815"/>
  <c r="Y815"/>
  <c r="Z815"/>
  <c r="AA815"/>
  <c r="AB815"/>
  <c r="AC815"/>
  <c r="AD815"/>
  <c r="AE815"/>
  <c r="B816"/>
  <c r="C816"/>
  <c r="D816"/>
  <c r="E816"/>
  <c r="F816"/>
  <c r="G816"/>
  <c r="H816"/>
  <c r="I816"/>
  <c r="J816"/>
  <c r="K816"/>
  <c r="L816"/>
  <c r="M816"/>
  <c r="N816"/>
  <c r="O816"/>
  <c r="P816"/>
  <c r="Q816"/>
  <c r="R816"/>
  <c r="S816"/>
  <c r="T816"/>
  <c r="U816"/>
  <c r="V816"/>
  <c r="W816"/>
  <c r="X816"/>
  <c r="Y816"/>
  <c r="Z816"/>
  <c r="AA816"/>
  <c r="AB816"/>
  <c r="AC816"/>
  <c r="AD816"/>
  <c r="AE816"/>
  <c r="B817"/>
  <c r="C817"/>
  <c r="D817"/>
  <c r="E817"/>
  <c r="F817"/>
  <c r="G817"/>
  <c r="H817"/>
  <c r="I817"/>
  <c r="J817"/>
  <c r="K817"/>
  <c r="L817"/>
  <c r="M817"/>
  <c r="N817"/>
  <c r="O817"/>
  <c r="P817"/>
  <c r="Q817"/>
  <c r="R817"/>
  <c r="S817"/>
  <c r="T817"/>
  <c r="U817"/>
  <c r="V817"/>
  <c r="W817"/>
  <c r="X817"/>
  <c r="Y817"/>
  <c r="Z817"/>
  <c r="AA817"/>
  <c r="AB817"/>
  <c r="AC817"/>
  <c r="AD817"/>
  <c r="AE817"/>
  <c r="B818"/>
  <c r="C818"/>
  <c r="D818"/>
  <c r="E818"/>
  <c r="F818"/>
  <c r="G818"/>
  <c r="H818"/>
  <c r="I818"/>
  <c r="J818"/>
  <c r="K818"/>
  <c r="L818"/>
  <c r="M818"/>
  <c r="N818"/>
  <c r="O818"/>
  <c r="P818"/>
  <c r="Q818"/>
  <c r="R818"/>
  <c r="S818"/>
  <c r="T818"/>
  <c r="U818"/>
  <c r="V818"/>
  <c r="W818"/>
  <c r="X818"/>
  <c r="Y818"/>
  <c r="Z818"/>
  <c r="AA818"/>
  <c r="AB818"/>
  <c r="AC818"/>
  <c r="AD818"/>
  <c r="AE818"/>
  <c r="B819"/>
  <c r="C819"/>
  <c r="D819"/>
  <c r="E819"/>
  <c r="F819"/>
  <c r="G819"/>
  <c r="H819"/>
  <c r="I819"/>
  <c r="J819"/>
  <c r="K819"/>
  <c r="L819"/>
  <c r="M819"/>
  <c r="N819"/>
  <c r="O819"/>
  <c r="P819"/>
  <c r="Q819"/>
  <c r="R819"/>
  <c r="S819"/>
  <c r="T819"/>
  <c r="U819"/>
  <c r="V819"/>
  <c r="W819"/>
  <c r="X819"/>
  <c r="Y819"/>
  <c r="Z819"/>
  <c r="AA819"/>
  <c r="AB819"/>
  <c r="AC819"/>
  <c r="AD819"/>
  <c r="AE819"/>
  <c r="B820"/>
  <c r="C820"/>
  <c r="D820"/>
  <c r="E820"/>
  <c r="F820"/>
  <c r="G820"/>
  <c r="H820"/>
  <c r="I820"/>
  <c r="J820"/>
  <c r="K820"/>
  <c r="L820"/>
  <c r="M820"/>
  <c r="N820"/>
  <c r="O820"/>
  <c r="P820"/>
  <c r="Q820"/>
  <c r="R820"/>
  <c r="S820"/>
  <c r="T820"/>
  <c r="U820"/>
  <c r="V820"/>
  <c r="W820"/>
  <c r="X820"/>
  <c r="Y820"/>
  <c r="Z820"/>
  <c r="AA820"/>
  <c r="AB820"/>
  <c r="AC820"/>
  <c r="AD820"/>
  <c r="AE820"/>
  <c r="B821"/>
  <c r="C821"/>
  <c r="D821"/>
  <c r="E821"/>
  <c r="F821"/>
  <c r="G821"/>
  <c r="H821"/>
  <c r="I821"/>
  <c r="J821"/>
  <c r="K821"/>
  <c r="L821"/>
  <c r="M821"/>
  <c r="N821"/>
  <c r="O821"/>
  <c r="P821"/>
  <c r="Q821"/>
  <c r="R821"/>
  <c r="S821"/>
  <c r="T821"/>
  <c r="U821"/>
  <c r="V821"/>
  <c r="W821"/>
  <c r="X821"/>
  <c r="Y821"/>
  <c r="Z821"/>
  <c r="AA821"/>
  <c r="AB821"/>
  <c r="AC821"/>
  <c r="AD821"/>
  <c r="AE821"/>
  <c r="B822"/>
  <c r="C822"/>
  <c r="D822"/>
  <c r="E822"/>
  <c r="F822"/>
  <c r="G822"/>
  <c r="H822"/>
  <c r="I822"/>
  <c r="J822"/>
  <c r="K822"/>
  <c r="L822"/>
  <c r="M822"/>
  <c r="N822"/>
  <c r="O822"/>
  <c r="P822"/>
  <c r="Q822"/>
  <c r="R822"/>
  <c r="S822"/>
  <c r="T822"/>
  <c r="U822"/>
  <c r="V822"/>
  <c r="W822"/>
  <c r="X822"/>
  <c r="Y822"/>
  <c r="Z822"/>
  <c r="AA822"/>
  <c r="AB822"/>
  <c r="AC822"/>
  <c r="AD822"/>
  <c r="AE822"/>
  <c r="B823"/>
  <c r="C823"/>
  <c r="D823"/>
  <c r="E823"/>
  <c r="F823"/>
  <c r="G823"/>
  <c r="H823"/>
  <c r="I823"/>
  <c r="J823"/>
  <c r="K823"/>
  <c r="L823"/>
  <c r="M823"/>
  <c r="N823"/>
  <c r="O823"/>
  <c r="P823"/>
  <c r="Q823"/>
  <c r="R823"/>
  <c r="S823"/>
  <c r="T823"/>
  <c r="U823"/>
  <c r="V823"/>
  <c r="W823"/>
  <c r="X823"/>
  <c r="Y823"/>
  <c r="Z823"/>
  <c r="AA823"/>
  <c r="AB823"/>
  <c r="AC823"/>
  <c r="AD823"/>
  <c r="AE823"/>
  <c r="B824"/>
  <c r="C824"/>
  <c r="D824"/>
  <c r="E824"/>
  <c r="F824"/>
  <c r="G824"/>
  <c r="H824"/>
  <c r="I824"/>
  <c r="J824"/>
  <c r="K824"/>
  <c r="L824"/>
  <c r="M824"/>
  <c r="N824"/>
  <c r="O824"/>
  <c r="P824"/>
  <c r="Q824"/>
  <c r="R824"/>
  <c r="S824"/>
  <c r="T824"/>
  <c r="U824"/>
  <c r="V824"/>
  <c r="W824"/>
  <c r="X824"/>
  <c r="Y824"/>
  <c r="Z824"/>
  <c r="AA824"/>
  <c r="AB824"/>
  <c r="AC824"/>
  <c r="AD824"/>
  <c r="AE824"/>
  <c r="B825"/>
  <c r="C825"/>
  <c r="D825"/>
  <c r="E825"/>
  <c r="F825"/>
  <c r="G825"/>
  <c r="H825"/>
  <c r="I825"/>
  <c r="J825"/>
  <c r="K825"/>
  <c r="L825"/>
  <c r="M825"/>
  <c r="N825"/>
  <c r="O825"/>
  <c r="P825"/>
  <c r="Q825"/>
  <c r="R825"/>
  <c r="S825"/>
  <c r="T825"/>
  <c r="U825"/>
  <c r="V825"/>
  <c r="W825"/>
  <c r="X825"/>
  <c r="Y825"/>
  <c r="Z825"/>
  <c r="AA825"/>
  <c r="AB825"/>
  <c r="AC825"/>
  <c r="AD825"/>
  <c r="AE825"/>
  <c r="B826"/>
  <c r="C826"/>
  <c r="D826"/>
  <c r="E826"/>
  <c r="F826"/>
  <c r="G826"/>
  <c r="H826"/>
  <c r="I826"/>
  <c r="J826"/>
  <c r="K826"/>
  <c r="L826"/>
  <c r="M826"/>
  <c r="N826"/>
  <c r="O826"/>
  <c r="P826"/>
  <c r="Q826"/>
  <c r="R826"/>
  <c r="S826"/>
  <c r="T826"/>
  <c r="U826"/>
  <c r="V826"/>
  <c r="W826"/>
  <c r="X826"/>
  <c r="Y826"/>
  <c r="Z826"/>
  <c r="AA826"/>
  <c r="AB826"/>
  <c r="AC826"/>
  <c r="AD826"/>
  <c r="AE826"/>
  <c r="B827"/>
  <c r="C827"/>
  <c r="D827"/>
  <c r="E827"/>
  <c r="F827"/>
  <c r="G827"/>
  <c r="H827"/>
  <c r="I827"/>
  <c r="J827"/>
  <c r="K827"/>
  <c r="L827"/>
  <c r="M827"/>
  <c r="N827"/>
  <c r="O827"/>
  <c r="P827"/>
  <c r="Q827"/>
  <c r="R827"/>
  <c r="S827"/>
  <c r="T827"/>
  <c r="U827"/>
  <c r="V827"/>
  <c r="W827"/>
  <c r="X827"/>
  <c r="Y827"/>
  <c r="Z827"/>
  <c r="AA827"/>
  <c r="AB827"/>
  <c r="AC827"/>
  <c r="AD827"/>
  <c r="AE827"/>
  <c r="B828"/>
  <c r="C828"/>
  <c r="D828"/>
  <c r="E828"/>
  <c r="F828"/>
  <c r="G828"/>
  <c r="H828"/>
  <c r="I828"/>
  <c r="J828"/>
  <c r="K828"/>
  <c r="L828"/>
  <c r="M828"/>
  <c r="N828"/>
  <c r="O828"/>
  <c r="P828"/>
  <c r="Q828"/>
  <c r="R828"/>
  <c r="S828"/>
  <c r="T828"/>
  <c r="U828"/>
  <c r="V828"/>
  <c r="W828"/>
  <c r="X828"/>
  <c r="Y828"/>
  <c r="Z828"/>
  <c r="AA828"/>
  <c r="AB828"/>
  <c r="AC828"/>
  <c r="AD828"/>
  <c r="AE828"/>
  <c r="B829"/>
  <c r="C829"/>
  <c r="D829"/>
  <c r="E829"/>
  <c r="F829"/>
  <c r="G829"/>
  <c r="H829"/>
  <c r="I829"/>
  <c r="J829"/>
  <c r="K829"/>
  <c r="L829"/>
  <c r="M829"/>
  <c r="N829"/>
  <c r="O829"/>
  <c r="P829"/>
  <c r="Q829"/>
  <c r="R829"/>
  <c r="S829"/>
  <c r="T829"/>
  <c r="U829"/>
  <c r="V829"/>
  <c r="W829"/>
  <c r="X829"/>
  <c r="Y829"/>
  <c r="Z829"/>
  <c r="AA829"/>
  <c r="AB829"/>
  <c r="AC829"/>
  <c r="AD829"/>
  <c r="AE829"/>
  <c r="B830"/>
  <c r="C830"/>
  <c r="D830"/>
  <c r="E830"/>
  <c r="F830"/>
  <c r="G830"/>
  <c r="H830"/>
  <c r="I830"/>
  <c r="J830"/>
  <c r="K830"/>
  <c r="L830"/>
  <c r="M830"/>
  <c r="N830"/>
  <c r="O830"/>
  <c r="P830"/>
  <c r="Q830"/>
  <c r="R830"/>
  <c r="S830"/>
  <c r="T830"/>
  <c r="U830"/>
  <c r="V830"/>
  <c r="W830"/>
  <c r="X830"/>
  <c r="Y830"/>
  <c r="Z830"/>
  <c r="AA830"/>
  <c r="AB830"/>
  <c r="AC830"/>
  <c r="AD830"/>
  <c r="AE830"/>
  <c r="B831"/>
  <c r="C831"/>
  <c r="D831"/>
  <c r="E831"/>
  <c r="F831"/>
  <c r="G831"/>
  <c r="H831"/>
  <c r="I831"/>
  <c r="J831"/>
  <c r="K831"/>
  <c r="L831"/>
  <c r="M831"/>
  <c r="N831"/>
  <c r="O831"/>
  <c r="P831"/>
  <c r="Q831"/>
  <c r="R831"/>
  <c r="S831"/>
  <c r="T831"/>
  <c r="U831"/>
  <c r="V831"/>
  <c r="W831"/>
  <c r="X831"/>
  <c r="Y831"/>
  <c r="Z831"/>
  <c r="AA831"/>
  <c r="AB831"/>
  <c r="AC831"/>
  <c r="AD831"/>
  <c r="AE831"/>
  <c r="B832"/>
  <c r="C832"/>
  <c r="D832"/>
  <c r="E832"/>
  <c r="F832"/>
  <c r="G832"/>
  <c r="H832"/>
  <c r="I832"/>
  <c r="J832"/>
  <c r="K832"/>
  <c r="L832"/>
  <c r="M832"/>
  <c r="N832"/>
  <c r="O832"/>
  <c r="P832"/>
  <c r="Q832"/>
  <c r="R832"/>
  <c r="S832"/>
  <c r="T832"/>
  <c r="U832"/>
  <c r="V832"/>
  <c r="W832"/>
  <c r="X832"/>
  <c r="Y832"/>
  <c r="Z832"/>
  <c r="AA832"/>
  <c r="AB832"/>
  <c r="AC832"/>
  <c r="AD832"/>
  <c r="AE832"/>
  <c r="B833"/>
  <c r="C833"/>
  <c r="D833"/>
  <c r="E833"/>
  <c r="F833"/>
  <c r="G833"/>
  <c r="H833"/>
  <c r="I833"/>
  <c r="J833"/>
  <c r="K833"/>
  <c r="L833"/>
  <c r="M833"/>
  <c r="N833"/>
  <c r="O833"/>
  <c r="P833"/>
  <c r="Q833"/>
  <c r="R833"/>
  <c r="S833"/>
  <c r="T833"/>
  <c r="U833"/>
  <c r="V833"/>
  <c r="W833"/>
  <c r="X833"/>
  <c r="Y833"/>
  <c r="Z833"/>
  <c r="AA833"/>
  <c r="AB833"/>
  <c r="AC833"/>
  <c r="AD833"/>
  <c r="AE833"/>
  <c r="B834"/>
  <c r="C834"/>
  <c r="D834"/>
  <c r="E834"/>
  <c r="F834"/>
  <c r="G834"/>
  <c r="H834"/>
  <c r="I834"/>
  <c r="J834"/>
  <c r="K834"/>
  <c r="L834"/>
  <c r="M834"/>
  <c r="N834"/>
  <c r="O834"/>
  <c r="P834"/>
  <c r="Q834"/>
  <c r="R834"/>
  <c r="S834"/>
  <c r="T834"/>
  <c r="U834"/>
  <c r="V834"/>
  <c r="W834"/>
  <c r="X834"/>
  <c r="Y834"/>
  <c r="Z834"/>
  <c r="AA834"/>
  <c r="AB834"/>
  <c r="AC834"/>
  <c r="AD834"/>
  <c r="AE834"/>
  <c r="B835"/>
  <c r="C835"/>
  <c r="D835"/>
  <c r="E835"/>
  <c r="F835"/>
  <c r="G835"/>
  <c r="H835"/>
  <c r="I835"/>
  <c r="J835"/>
  <c r="K835"/>
  <c r="L835"/>
  <c r="M835"/>
  <c r="N835"/>
  <c r="O835"/>
  <c r="P835"/>
  <c r="Q835"/>
  <c r="R835"/>
  <c r="S835"/>
  <c r="T835"/>
  <c r="U835"/>
  <c r="V835"/>
  <c r="W835"/>
  <c r="X835"/>
  <c r="Y835"/>
  <c r="Z835"/>
  <c r="AA835"/>
  <c r="AB835"/>
  <c r="AC835"/>
  <c r="AD835"/>
  <c r="AE835"/>
  <c r="B836"/>
  <c r="C836"/>
  <c r="D836"/>
  <c r="E836"/>
  <c r="F836"/>
  <c r="G836"/>
  <c r="H836"/>
  <c r="I836"/>
  <c r="J836"/>
  <c r="K836"/>
  <c r="L836"/>
  <c r="M836"/>
  <c r="N836"/>
  <c r="O836"/>
  <c r="P836"/>
  <c r="Q836"/>
  <c r="R836"/>
  <c r="S836"/>
  <c r="T836"/>
  <c r="U836"/>
  <c r="V836"/>
  <c r="W836"/>
  <c r="X836"/>
  <c r="Y836"/>
  <c r="Z836"/>
  <c r="AA836"/>
  <c r="AB836"/>
  <c r="AC836"/>
  <c r="AD836"/>
  <c r="AE836"/>
  <c r="B837"/>
  <c r="C837"/>
  <c r="D837"/>
  <c r="E837"/>
  <c r="F837"/>
  <c r="G837"/>
  <c r="H837"/>
  <c r="I837"/>
  <c r="J837"/>
  <c r="K837"/>
  <c r="L837"/>
  <c r="M837"/>
  <c r="N837"/>
  <c r="O837"/>
  <c r="P837"/>
  <c r="Q837"/>
  <c r="R837"/>
  <c r="S837"/>
  <c r="T837"/>
  <c r="U837"/>
  <c r="V837"/>
  <c r="W837"/>
  <c r="X837"/>
  <c r="Y837"/>
  <c r="Z837"/>
  <c r="AA837"/>
  <c r="AB837"/>
  <c r="AC837"/>
  <c r="AD837"/>
  <c r="AE837"/>
  <c r="B838"/>
  <c r="C838"/>
  <c r="D838"/>
  <c r="E838"/>
  <c r="F838"/>
  <c r="G838"/>
  <c r="H838"/>
  <c r="I838"/>
  <c r="J838"/>
  <c r="K838"/>
  <c r="L838"/>
  <c r="M838"/>
  <c r="N838"/>
  <c r="O838"/>
  <c r="P838"/>
  <c r="Q838"/>
  <c r="R838"/>
  <c r="S838"/>
  <c r="T838"/>
  <c r="U838"/>
  <c r="V838"/>
  <c r="W838"/>
  <c r="X838"/>
  <c r="Y838"/>
  <c r="Z838"/>
  <c r="AA838"/>
  <c r="AB838"/>
  <c r="AC838"/>
  <c r="AD838"/>
  <c r="AE838"/>
  <c r="B839"/>
  <c r="C839"/>
  <c r="D839"/>
  <c r="E839"/>
  <c r="F839"/>
  <c r="G839"/>
  <c r="H839"/>
  <c r="I839"/>
  <c r="J839"/>
  <c r="K839"/>
  <c r="L839"/>
  <c r="M839"/>
  <c r="N839"/>
  <c r="O839"/>
  <c r="P839"/>
  <c r="Q839"/>
  <c r="R839"/>
  <c r="S839"/>
  <c r="T839"/>
  <c r="U839"/>
  <c r="V839"/>
  <c r="W839"/>
  <c r="X839"/>
  <c r="Y839"/>
  <c r="Z839"/>
  <c r="AA839"/>
  <c r="AB839"/>
  <c r="AC839"/>
  <c r="AD839"/>
  <c r="AE839"/>
  <c r="B840"/>
  <c r="C840"/>
  <c r="D840"/>
  <c r="E840"/>
  <c r="F840"/>
  <c r="G840"/>
  <c r="H840"/>
  <c r="I840"/>
  <c r="J840"/>
  <c r="K840"/>
  <c r="L840"/>
  <c r="M840"/>
  <c r="N840"/>
  <c r="O840"/>
  <c r="P840"/>
  <c r="Q840"/>
  <c r="R840"/>
  <c r="S840"/>
  <c r="T840"/>
  <c r="U840"/>
  <c r="V840"/>
  <c r="W840"/>
  <c r="X840"/>
  <c r="Y840"/>
  <c r="Z840"/>
  <c r="AA840"/>
  <c r="AB840"/>
  <c r="AC840"/>
  <c r="AD840"/>
  <c r="AE840"/>
  <c r="B841"/>
  <c r="C841"/>
  <c r="D841"/>
  <c r="E841"/>
  <c r="F841"/>
  <c r="G841"/>
  <c r="H841"/>
  <c r="I841"/>
  <c r="J841"/>
  <c r="K841"/>
  <c r="L841"/>
  <c r="M841"/>
  <c r="N841"/>
  <c r="O841"/>
  <c r="P841"/>
  <c r="Q841"/>
  <c r="R841"/>
  <c r="S841"/>
  <c r="T841"/>
  <c r="U841"/>
  <c r="V841"/>
  <c r="W841"/>
  <c r="X841"/>
  <c r="Y841"/>
  <c r="Z841"/>
  <c r="AA841"/>
  <c r="AB841"/>
  <c r="AC841"/>
  <c r="AD841"/>
  <c r="AE841"/>
  <c r="B842"/>
  <c r="C842"/>
  <c r="D842"/>
  <c r="E842"/>
  <c r="F842"/>
  <c r="G842"/>
  <c r="H842"/>
  <c r="I842"/>
  <c r="J842"/>
  <c r="K842"/>
  <c r="L842"/>
  <c r="M842"/>
  <c r="N842"/>
  <c r="O842"/>
  <c r="P842"/>
  <c r="Q842"/>
  <c r="R842"/>
  <c r="S842"/>
  <c r="T842"/>
  <c r="U842"/>
  <c r="V842"/>
  <c r="W842"/>
  <c r="X842"/>
  <c r="Y842"/>
  <c r="Z842"/>
  <c r="AA842"/>
  <c r="AB842"/>
  <c r="AC842"/>
  <c r="AD842"/>
  <c r="AE842"/>
  <c r="B843"/>
  <c r="C843"/>
  <c r="D843"/>
  <c r="E843"/>
  <c r="F843"/>
  <c r="G843"/>
  <c r="H843"/>
  <c r="I843"/>
  <c r="J843"/>
  <c r="K843"/>
  <c r="L843"/>
  <c r="M843"/>
  <c r="N843"/>
  <c r="O843"/>
  <c r="P843"/>
  <c r="Q843"/>
  <c r="R843"/>
  <c r="S843"/>
  <c r="T843"/>
  <c r="U843"/>
  <c r="V843"/>
  <c r="W843"/>
  <c r="X843"/>
  <c r="Y843"/>
  <c r="Z843"/>
  <c r="AA843"/>
  <c r="AB843"/>
  <c r="AC843"/>
  <c r="AD843"/>
  <c r="AE843"/>
  <c r="B844"/>
  <c r="C844"/>
  <c r="D844"/>
  <c r="E844"/>
  <c r="F844"/>
  <c r="G844"/>
  <c r="H844"/>
  <c r="I844"/>
  <c r="J844"/>
  <c r="K844"/>
  <c r="L844"/>
  <c r="M844"/>
  <c r="N844"/>
  <c r="O844"/>
  <c r="P844"/>
  <c r="Q844"/>
  <c r="R844"/>
  <c r="S844"/>
  <c r="T844"/>
  <c r="U844"/>
  <c r="V844"/>
  <c r="W844"/>
  <c r="X844"/>
  <c r="Y844"/>
  <c r="Z844"/>
  <c r="AA844"/>
  <c r="AB844"/>
  <c r="AC844"/>
  <c r="AD844"/>
  <c r="AE844"/>
  <c r="B845"/>
  <c r="C845"/>
  <c r="D845"/>
  <c r="E845"/>
  <c r="F845"/>
  <c r="G845"/>
  <c r="H845"/>
  <c r="I845"/>
  <c r="J845"/>
  <c r="K845"/>
  <c r="L845"/>
  <c r="M845"/>
  <c r="N845"/>
  <c r="O845"/>
  <c r="P845"/>
  <c r="Q845"/>
  <c r="R845"/>
  <c r="S845"/>
  <c r="T845"/>
  <c r="U845"/>
  <c r="V845"/>
  <c r="W845"/>
  <c r="X845"/>
  <c r="Y845"/>
  <c r="Z845"/>
  <c r="AA845"/>
  <c r="AB845"/>
  <c r="AC845"/>
  <c r="AD845"/>
  <c r="AE845"/>
  <c r="B846"/>
  <c r="C846"/>
  <c r="D846"/>
  <c r="E846"/>
  <c r="F846"/>
  <c r="G846"/>
  <c r="H846"/>
  <c r="I846"/>
  <c r="J846"/>
  <c r="K846"/>
  <c r="L846"/>
  <c r="M846"/>
  <c r="N846"/>
  <c r="O846"/>
  <c r="P846"/>
  <c r="Q846"/>
  <c r="R846"/>
  <c r="S846"/>
  <c r="T846"/>
  <c r="U846"/>
  <c r="V846"/>
  <c r="W846"/>
  <c r="X846"/>
  <c r="Y846"/>
  <c r="Z846"/>
  <c r="AA846"/>
  <c r="AB846"/>
  <c r="AC846"/>
  <c r="AD846"/>
  <c r="AE846"/>
  <c r="B847"/>
  <c r="C847"/>
  <c r="D847"/>
  <c r="E847"/>
  <c r="F847"/>
  <c r="G847"/>
  <c r="H847"/>
  <c r="I847"/>
  <c r="J847"/>
  <c r="K847"/>
  <c r="L847"/>
  <c r="M847"/>
  <c r="N847"/>
  <c r="O847"/>
  <c r="P847"/>
  <c r="Q847"/>
  <c r="R847"/>
  <c r="S847"/>
  <c r="T847"/>
  <c r="U847"/>
  <c r="V847"/>
  <c r="W847"/>
  <c r="X847"/>
  <c r="Y847"/>
  <c r="Z847"/>
  <c r="AA847"/>
  <c r="AB847"/>
  <c r="AC847"/>
  <c r="AD847"/>
  <c r="AE847"/>
  <c r="B848"/>
  <c r="C848"/>
  <c r="D848"/>
  <c r="E848"/>
  <c r="F848"/>
  <c r="G848"/>
  <c r="H848"/>
  <c r="I848"/>
  <c r="J848"/>
  <c r="K848"/>
  <c r="L848"/>
  <c r="M848"/>
  <c r="N848"/>
  <c r="O848"/>
  <c r="P848"/>
  <c r="Q848"/>
  <c r="R848"/>
  <c r="S848"/>
  <c r="T848"/>
  <c r="U848"/>
  <c r="V848"/>
  <c r="W848"/>
  <c r="X848"/>
  <c r="Y848"/>
  <c r="Z848"/>
  <c r="AA848"/>
  <c r="AB848"/>
  <c r="AC848"/>
  <c r="AD848"/>
  <c r="AE848"/>
  <c r="B849"/>
  <c r="C849"/>
  <c r="D849"/>
  <c r="E849"/>
  <c r="F849"/>
  <c r="G849"/>
  <c r="H849"/>
  <c r="I849"/>
  <c r="J849"/>
  <c r="K849"/>
  <c r="L849"/>
  <c r="M849"/>
  <c r="N849"/>
  <c r="O849"/>
  <c r="P849"/>
  <c r="Q849"/>
  <c r="R849"/>
  <c r="S849"/>
  <c r="T849"/>
  <c r="U849"/>
  <c r="V849"/>
  <c r="W849"/>
  <c r="X849"/>
  <c r="Y849"/>
  <c r="Z849"/>
  <c r="AA849"/>
  <c r="AB849"/>
  <c r="AC849"/>
  <c r="AD849"/>
  <c r="AE849"/>
  <c r="B850"/>
  <c r="C850"/>
  <c r="D850"/>
  <c r="E850"/>
  <c r="F850"/>
  <c r="G850"/>
  <c r="H850"/>
  <c r="I850"/>
  <c r="J850"/>
  <c r="K850"/>
  <c r="L850"/>
  <c r="M850"/>
  <c r="N850"/>
  <c r="O850"/>
  <c r="P850"/>
  <c r="Q850"/>
  <c r="R850"/>
  <c r="S850"/>
  <c r="T850"/>
  <c r="U850"/>
  <c r="V850"/>
  <c r="W850"/>
  <c r="X850"/>
  <c r="Y850"/>
  <c r="Z850"/>
  <c r="AA850"/>
  <c r="AB850"/>
  <c r="AC850"/>
  <c r="AD850"/>
  <c r="AE850"/>
  <c r="B851"/>
  <c r="C851"/>
  <c r="D851"/>
  <c r="E851"/>
  <c r="F851"/>
  <c r="G851"/>
  <c r="H851"/>
  <c r="I851"/>
  <c r="J851"/>
  <c r="K851"/>
  <c r="L851"/>
  <c r="M851"/>
  <c r="N851"/>
  <c r="O851"/>
  <c r="P851"/>
  <c r="Q851"/>
  <c r="R851"/>
  <c r="S851"/>
  <c r="T851"/>
  <c r="U851"/>
  <c r="V851"/>
  <c r="W851"/>
  <c r="X851"/>
  <c r="Y851"/>
  <c r="Z851"/>
  <c r="AA851"/>
  <c r="AB851"/>
  <c r="AC851"/>
  <c r="AD851"/>
  <c r="AE851"/>
  <c r="B852"/>
  <c r="C852"/>
  <c r="D852"/>
  <c r="E852"/>
  <c r="F852"/>
  <c r="G852"/>
  <c r="H852"/>
  <c r="I852"/>
  <c r="J852"/>
  <c r="K852"/>
  <c r="L852"/>
  <c r="M852"/>
  <c r="N852"/>
  <c r="O852"/>
  <c r="P852"/>
  <c r="Q852"/>
  <c r="R852"/>
  <c r="S852"/>
  <c r="T852"/>
  <c r="U852"/>
  <c r="V852"/>
  <c r="W852"/>
  <c r="X852"/>
  <c r="Y852"/>
  <c r="Z852"/>
  <c r="AA852"/>
  <c r="AB852"/>
  <c r="AC852"/>
  <c r="AD852"/>
  <c r="AE852"/>
  <c r="B853"/>
  <c r="C853"/>
  <c r="D853"/>
  <c r="E853"/>
  <c r="F853"/>
  <c r="G853"/>
  <c r="H853"/>
  <c r="I853"/>
  <c r="J853"/>
  <c r="K853"/>
  <c r="L853"/>
  <c r="M853"/>
  <c r="N853"/>
  <c r="O853"/>
  <c r="P853"/>
  <c r="Q853"/>
  <c r="R853"/>
  <c r="S853"/>
  <c r="T853"/>
  <c r="U853"/>
  <c r="V853"/>
  <c r="W853"/>
  <c r="X853"/>
  <c r="Y853"/>
  <c r="Z853"/>
  <c r="AA853"/>
  <c r="AB853"/>
  <c r="AC853"/>
  <c r="AD853"/>
  <c r="AE853"/>
  <c r="B854"/>
  <c r="C854"/>
  <c r="D854"/>
  <c r="E854"/>
  <c r="F854"/>
  <c r="G854"/>
  <c r="H854"/>
  <c r="I854"/>
  <c r="J854"/>
  <c r="K854"/>
  <c r="L854"/>
  <c r="M854"/>
  <c r="N854"/>
  <c r="O854"/>
  <c r="P854"/>
  <c r="Q854"/>
  <c r="R854"/>
  <c r="S854"/>
  <c r="T854"/>
  <c r="U854"/>
  <c r="V854"/>
  <c r="W854"/>
  <c r="X854"/>
  <c r="Y854"/>
  <c r="Z854"/>
  <c r="AA854"/>
  <c r="AB854"/>
  <c r="AC854"/>
  <c r="AD854"/>
  <c r="AE854"/>
  <c r="B855"/>
  <c r="C855"/>
  <c r="D855"/>
  <c r="E855"/>
  <c r="F855"/>
  <c r="G855"/>
  <c r="H855"/>
  <c r="I855"/>
  <c r="J855"/>
  <c r="K855"/>
  <c r="L855"/>
  <c r="M855"/>
  <c r="N855"/>
  <c r="O855"/>
  <c r="P855"/>
  <c r="Q855"/>
  <c r="R855"/>
  <c r="S855"/>
  <c r="T855"/>
  <c r="U855"/>
  <c r="V855"/>
  <c r="W855"/>
  <c r="X855"/>
  <c r="Y855"/>
  <c r="Z855"/>
  <c r="AA855"/>
  <c r="AB855"/>
  <c r="AC855"/>
  <c r="AD855"/>
  <c r="AE855"/>
  <c r="B856"/>
  <c r="C856"/>
  <c r="D856"/>
  <c r="E856"/>
  <c r="F856"/>
  <c r="G856"/>
  <c r="H856"/>
  <c r="I856"/>
  <c r="J856"/>
  <c r="K856"/>
  <c r="L856"/>
  <c r="M856"/>
  <c r="N856"/>
  <c r="O856"/>
  <c r="P856"/>
  <c r="Q856"/>
  <c r="R856"/>
  <c r="S856"/>
  <c r="T856"/>
  <c r="U856"/>
  <c r="V856"/>
  <c r="W856"/>
  <c r="X856"/>
  <c r="Y856"/>
  <c r="Z856"/>
  <c r="AA856"/>
  <c r="AB856"/>
  <c r="AC856"/>
  <c r="AD856"/>
  <c r="AE856"/>
  <c r="B857"/>
  <c r="C857"/>
  <c r="D857"/>
  <c r="E857"/>
  <c r="F857"/>
  <c r="G857"/>
  <c r="H857"/>
  <c r="I857"/>
  <c r="J857"/>
  <c r="K857"/>
  <c r="L857"/>
  <c r="M857"/>
  <c r="N857"/>
  <c r="O857"/>
  <c r="P857"/>
  <c r="Q857"/>
  <c r="R857"/>
  <c r="S857"/>
  <c r="T857"/>
  <c r="U857"/>
  <c r="V857"/>
  <c r="W857"/>
  <c r="X857"/>
  <c r="Y857"/>
  <c r="Z857"/>
  <c r="AA857"/>
  <c r="AB857"/>
  <c r="AC857"/>
  <c r="AD857"/>
  <c r="AE857"/>
  <c r="B858"/>
  <c r="C858"/>
  <c r="D858"/>
  <c r="E858"/>
  <c r="F858"/>
  <c r="G858"/>
  <c r="H858"/>
  <c r="I858"/>
  <c r="J858"/>
  <c r="K858"/>
  <c r="L858"/>
  <c r="M858"/>
  <c r="N858"/>
  <c r="O858"/>
  <c r="P858"/>
  <c r="Q858"/>
  <c r="R858"/>
  <c r="S858"/>
  <c r="T858"/>
  <c r="U858"/>
  <c r="V858"/>
  <c r="W858"/>
  <c r="X858"/>
  <c r="Y858"/>
  <c r="Z858"/>
  <c r="AA858"/>
  <c r="AB858"/>
  <c r="AC858"/>
  <c r="AD858"/>
  <c r="AE858"/>
  <c r="B859"/>
  <c r="C859"/>
  <c r="D859"/>
  <c r="E859"/>
  <c r="F859"/>
  <c r="G859"/>
  <c r="H859"/>
  <c r="I859"/>
  <c r="J859"/>
  <c r="K859"/>
  <c r="L859"/>
  <c r="M859"/>
  <c r="N859"/>
  <c r="O859"/>
  <c r="P859"/>
  <c r="Q859"/>
  <c r="R859"/>
  <c r="S859"/>
  <c r="T859"/>
  <c r="U859"/>
  <c r="V859"/>
  <c r="W859"/>
  <c r="X859"/>
  <c r="Y859"/>
  <c r="Z859"/>
  <c r="AA859"/>
  <c r="AB859"/>
  <c r="AC859"/>
  <c r="AD859"/>
  <c r="AE859"/>
  <c r="C2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B2"/>
  <c r="B3" i="52"/>
  <c r="C3"/>
  <c r="D3"/>
  <c r="E3"/>
  <c r="F3"/>
  <c r="G3"/>
  <c r="H3"/>
  <c r="I3"/>
  <c r="J3"/>
  <c r="K3"/>
  <c r="L3"/>
  <c r="M3"/>
  <c r="B4"/>
  <c r="C4"/>
  <c r="D4"/>
  <c r="E4"/>
  <c r="F4"/>
  <c r="G4"/>
  <c r="H4"/>
  <c r="I4"/>
  <c r="J4"/>
  <c r="K4"/>
  <c r="L4"/>
  <c r="M4"/>
  <c r="B5"/>
  <c r="C5"/>
  <c r="D5"/>
  <c r="E5"/>
  <c r="F5"/>
  <c r="G5"/>
  <c r="H5"/>
  <c r="I5"/>
  <c r="J5"/>
  <c r="K5"/>
  <c r="L5"/>
  <c r="M5"/>
  <c r="B6"/>
  <c r="C6"/>
  <c r="D6"/>
  <c r="E6"/>
  <c r="F6"/>
  <c r="G6"/>
  <c r="H6"/>
  <c r="I6"/>
  <c r="J6"/>
  <c r="K6"/>
  <c r="L6"/>
  <c r="M6"/>
  <c r="B7"/>
  <c r="C7"/>
  <c r="D7"/>
  <c r="E7"/>
  <c r="F7"/>
  <c r="G7"/>
  <c r="H7"/>
  <c r="I7"/>
  <c r="J7"/>
  <c r="K7"/>
  <c r="L7"/>
  <c r="M7"/>
  <c r="B8"/>
  <c r="C8"/>
  <c r="D8"/>
  <c r="E8"/>
  <c r="F8"/>
  <c r="G8"/>
  <c r="H8"/>
  <c r="I8"/>
  <c r="J8"/>
  <c r="K8"/>
  <c r="L8"/>
  <c r="M8"/>
  <c r="B9"/>
  <c r="C9"/>
  <c r="D9"/>
  <c r="E9"/>
  <c r="F9"/>
  <c r="G9"/>
  <c r="H9"/>
  <c r="I9"/>
  <c r="J9"/>
  <c r="K9"/>
  <c r="L9"/>
  <c r="M9"/>
  <c r="B10"/>
  <c r="C10"/>
  <c r="D10"/>
  <c r="E10"/>
  <c r="F10"/>
  <c r="G10"/>
  <c r="H10"/>
  <c r="I10"/>
  <c r="J10"/>
  <c r="K10"/>
  <c r="L10"/>
  <c r="M10"/>
  <c r="B11"/>
  <c r="C11"/>
  <c r="D11"/>
  <c r="E11"/>
  <c r="F11"/>
  <c r="G11"/>
  <c r="H11"/>
  <c r="I11"/>
  <c r="J11"/>
  <c r="K11"/>
  <c r="L11"/>
  <c r="M11"/>
  <c r="B12"/>
  <c r="C12"/>
  <c r="D12"/>
  <c r="E12"/>
  <c r="F12"/>
  <c r="G12"/>
  <c r="H12"/>
  <c r="I12"/>
  <c r="J12"/>
  <c r="K12"/>
  <c r="L12"/>
  <c r="M12"/>
  <c r="B13"/>
  <c r="C13"/>
  <c r="D13"/>
  <c r="E13"/>
  <c r="F13"/>
  <c r="G13"/>
  <c r="H13"/>
  <c r="I13"/>
  <c r="J13"/>
  <c r="K13"/>
  <c r="L13"/>
  <c r="M13"/>
  <c r="B14"/>
  <c r="C14"/>
  <c r="D14"/>
  <c r="E14"/>
  <c r="F14"/>
  <c r="G14"/>
  <c r="H14"/>
  <c r="I14"/>
  <c r="J14"/>
  <c r="K14"/>
  <c r="L14"/>
  <c r="M14"/>
  <c r="B15"/>
  <c r="C15"/>
  <c r="D15"/>
  <c r="E15"/>
  <c r="F15"/>
  <c r="G15"/>
  <c r="H15"/>
  <c r="I15"/>
  <c r="J15"/>
  <c r="K15"/>
  <c r="L15"/>
  <c r="M15"/>
  <c r="B16"/>
  <c r="C16"/>
  <c r="D16"/>
  <c r="E16"/>
  <c r="F16"/>
  <c r="G16"/>
  <c r="H16"/>
  <c r="I16"/>
  <c r="J16"/>
  <c r="K16"/>
  <c r="L16"/>
  <c r="M16"/>
  <c r="B17"/>
  <c r="C17"/>
  <c r="D17"/>
  <c r="E17"/>
  <c r="F17"/>
  <c r="G17"/>
  <c r="H17"/>
  <c r="I17"/>
  <c r="J17"/>
  <c r="K17"/>
  <c r="L17"/>
  <c r="M17"/>
  <c r="B18"/>
  <c r="C18"/>
  <c r="D18"/>
  <c r="E18"/>
  <c r="F18"/>
  <c r="G18"/>
  <c r="H18"/>
  <c r="I18"/>
  <c r="J18"/>
  <c r="K18"/>
  <c r="L18"/>
  <c r="M18"/>
  <c r="B19"/>
  <c r="C19"/>
  <c r="D19"/>
  <c r="E19"/>
  <c r="F19"/>
  <c r="G19"/>
  <c r="H19"/>
  <c r="I19"/>
  <c r="J19"/>
  <c r="K19"/>
  <c r="L19"/>
  <c r="M19"/>
  <c r="B20"/>
  <c r="C20"/>
  <c r="D20"/>
  <c r="E20"/>
  <c r="F20"/>
  <c r="G20"/>
  <c r="H20"/>
  <c r="I20"/>
  <c r="J20"/>
  <c r="K20"/>
  <c r="L20"/>
  <c r="M20"/>
  <c r="B21"/>
  <c r="C21"/>
  <c r="D21"/>
  <c r="E21"/>
  <c r="F21"/>
  <c r="G21"/>
  <c r="H21"/>
  <c r="I21"/>
  <c r="J21"/>
  <c r="K21"/>
  <c r="L21"/>
  <c r="M21"/>
  <c r="B22"/>
  <c r="C22"/>
  <c r="D22"/>
  <c r="E22"/>
  <c r="F22"/>
  <c r="G22"/>
  <c r="H22"/>
  <c r="I22"/>
  <c r="J22"/>
  <c r="K22"/>
  <c r="L22"/>
  <c r="M22"/>
  <c r="B23"/>
  <c r="C23"/>
  <c r="D23"/>
  <c r="E23"/>
  <c r="F23"/>
  <c r="G23"/>
  <c r="H23"/>
  <c r="I23"/>
  <c r="J23"/>
  <c r="K23"/>
  <c r="L23"/>
  <c r="M23"/>
  <c r="B24"/>
  <c r="C24"/>
  <c r="D24"/>
  <c r="E24"/>
  <c r="F24"/>
  <c r="G24"/>
  <c r="H24"/>
  <c r="I24"/>
  <c r="J24"/>
  <c r="K24"/>
  <c r="L24"/>
  <c r="M24"/>
  <c r="B25"/>
  <c r="C25"/>
  <c r="D25"/>
  <c r="E25"/>
  <c r="F25"/>
  <c r="G25"/>
  <c r="H25"/>
  <c r="I25"/>
  <c r="J25"/>
  <c r="K25"/>
  <c r="L25"/>
  <c r="M25"/>
  <c r="B26"/>
  <c r="C26"/>
  <c r="D26"/>
  <c r="E26"/>
  <c r="F26"/>
  <c r="G26"/>
  <c r="H26"/>
  <c r="I26"/>
  <c r="J26"/>
  <c r="K26"/>
  <c r="L26"/>
  <c r="M26"/>
  <c r="B27"/>
  <c r="C27"/>
  <c r="D27"/>
  <c r="E27"/>
  <c r="F27"/>
  <c r="G27"/>
  <c r="H27"/>
  <c r="I27"/>
  <c r="J27"/>
  <c r="K27"/>
  <c r="L27"/>
  <c r="M27"/>
  <c r="B28"/>
  <c r="C28"/>
  <c r="D28"/>
  <c r="E28"/>
  <c r="F28"/>
  <c r="G28"/>
  <c r="H28"/>
  <c r="I28"/>
  <c r="J28"/>
  <c r="K28"/>
  <c r="L28"/>
  <c r="M28"/>
  <c r="B29"/>
  <c r="C29"/>
  <c r="D29"/>
  <c r="E29"/>
  <c r="F29"/>
  <c r="G29"/>
  <c r="H29"/>
  <c r="I29"/>
  <c r="J29"/>
  <c r="K29"/>
  <c r="L29"/>
  <c r="M29"/>
  <c r="B30"/>
  <c r="C30"/>
  <c r="D30"/>
  <c r="E30"/>
  <c r="F30"/>
  <c r="G30"/>
  <c r="H30"/>
  <c r="I30"/>
  <c r="J30"/>
  <c r="K30"/>
  <c r="L30"/>
  <c r="M30"/>
  <c r="B31"/>
  <c r="C31"/>
  <c r="D31"/>
  <c r="E31"/>
  <c r="F31"/>
  <c r="G31"/>
  <c r="H31"/>
  <c r="I31"/>
  <c r="J31"/>
  <c r="K31"/>
  <c r="L31"/>
  <c r="M31"/>
  <c r="B32"/>
  <c r="C32"/>
  <c r="D32"/>
  <c r="E32"/>
  <c r="F32"/>
  <c r="G32"/>
  <c r="H32"/>
  <c r="I32"/>
  <c r="J32"/>
  <c r="K32"/>
  <c r="L32"/>
  <c r="M32"/>
  <c r="B33"/>
  <c r="C33"/>
  <c r="D33"/>
  <c r="E33"/>
  <c r="F33"/>
  <c r="G33"/>
  <c r="H33"/>
  <c r="I33"/>
  <c r="J33"/>
  <c r="K33"/>
  <c r="L33"/>
  <c r="M33"/>
  <c r="B34"/>
  <c r="C34"/>
  <c r="D34"/>
  <c r="E34"/>
  <c r="F34"/>
  <c r="G34"/>
  <c r="H34"/>
  <c r="I34"/>
  <c r="J34"/>
  <c r="K34"/>
  <c r="L34"/>
  <c r="M34"/>
  <c r="B35"/>
  <c r="C35"/>
  <c r="D35"/>
  <c r="E35"/>
  <c r="F35"/>
  <c r="G35"/>
  <c r="H35"/>
  <c r="I35"/>
  <c r="J35"/>
  <c r="K35"/>
  <c r="L35"/>
  <c r="M35"/>
  <c r="B36"/>
  <c r="C36"/>
  <c r="D36"/>
  <c r="E36"/>
  <c r="F36"/>
  <c r="G36"/>
  <c r="H36"/>
  <c r="I36"/>
  <c r="J36"/>
  <c r="K36"/>
  <c r="L36"/>
  <c r="M36"/>
  <c r="B37"/>
  <c r="C37"/>
  <c r="D37"/>
  <c r="E37"/>
  <c r="F37"/>
  <c r="G37"/>
  <c r="H37"/>
  <c r="I37"/>
  <c r="J37"/>
  <c r="K37"/>
  <c r="L37"/>
  <c r="M37"/>
  <c r="B38"/>
  <c r="C38"/>
  <c r="D38"/>
  <c r="E38"/>
  <c r="F38"/>
  <c r="G38"/>
  <c r="H38"/>
  <c r="I38"/>
  <c r="J38"/>
  <c r="K38"/>
  <c r="L38"/>
  <c r="M38"/>
  <c r="B39"/>
  <c r="C39"/>
  <c r="D39"/>
  <c r="E39"/>
  <c r="F39"/>
  <c r="G39"/>
  <c r="H39"/>
  <c r="I39"/>
  <c r="J39"/>
  <c r="K39"/>
  <c r="L39"/>
  <c r="M39"/>
  <c r="B40"/>
  <c r="C40"/>
  <c r="D40"/>
  <c r="E40"/>
  <c r="F40"/>
  <c r="G40"/>
  <c r="H40"/>
  <c r="I40"/>
  <c r="J40"/>
  <c r="K40"/>
  <c r="L40"/>
  <c r="M40"/>
  <c r="B41"/>
  <c r="C41"/>
  <c r="D41"/>
  <c r="E41"/>
  <c r="F41"/>
  <c r="G41"/>
  <c r="H41"/>
  <c r="I41"/>
  <c r="J41"/>
  <c r="K41"/>
  <c r="L41"/>
  <c r="M41"/>
  <c r="B42"/>
  <c r="C42"/>
  <c r="D42"/>
  <c r="E42"/>
  <c r="F42"/>
  <c r="G42"/>
  <c r="H42"/>
  <c r="I42"/>
  <c r="J42"/>
  <c r="K42"/>
  <c r="L42"/>
  <c r="M42"/>
  <c r="B43"/>
  <c r="C43"/>
  <c r="D43"/>
  <c r="E43"/>
  <c r="F43"/>
  <c r="G43"/>
  <c r="H43"/>
  <c r="I43"/>
  <c r="J43"/>
  <c r="K43"/>
  <c r="L43"/>
  <c r="M43"/>
  <c r="B44"/>
  <c r="C44"/>
  <c r="D44"/>
  <c r="E44"/>
  <c r="F44"/>
  <c r="G44"/>
  <c r="H44"/>
  <c r="I44"/>
  <c r="J44"/>
  <c r="K44"/>
  <c r="L44"/>
  <c r="M44"/>
  <c r="B45"/>
  <c r="C45"/>
  <c r="D45"/>
  <c r="E45"/>
  <c r="F45"/>
  <c r="G45"/>
  <c r="H45"/>
  <c r="I45"/>
  <c r="J45"/>
  <c r="K45"/>
  <c r="L45"/>
  <c r="M45"/>
  <c r="B46"/>
  <c r="C46"/>
  <c r="D46"/>
  <c r="E46"/>
  <c r="F46"/>
  <c r="G46"/>
  <c r="H46"/>
  <c r="I46"/>
  <c r="J46"/>
  <c r="K46"/>
  <c r="L46"/>
  <c r="M46"/>
  <c r="B47"/>
  <c r="C47"/>
  <c r="D47"/>
  <c r="E47"/>
  <c r="F47"/>
  <c r="G47"/>
  <c r="H47"/>
  <c r="I47"/>
  <c r="J47"/>
  <c r="K47"/>
  <c r="L47"/>
  <c r="M47"/>
  <c r="B48"/>
  <c r="C48"/>
  <c r="D48"/>
  <c r="E48"/>
  <c r="F48"/>
  <c r="G48"/>
  <c r="H48"/>
  <c r="I48"/>
  <c r="J48"/>
  <c r="K48"/>
  <c r="L48"/>
  <c r="M48"/>
  <c r="B49"/>
  <c r="C49"/>
  <c r="D49"/>
  <c r="E49"/>
  <c r="F49"/>
  <c r="G49"/>
  <c r="H49"/>
  <c r="I49"/>
  <c r="J49"/>
  <c r="K49"/>
  <c r="L49"/>
  <c r="M49"/>
  <c r="B50"/>
  <c r="C50"/>
  <c r="D50"/>
  <c r="E50"/>
  <c r="F50"/>
  <c r="G50"/>
  <c r="H50"/>
  <c r="I50"/>
  <c r="J50"/>
  <c r="K50"/>
  <c r="L50"/>
  <c r="M50"/>
  <c r="B51"/>
  <c r="C51"/>
  <c r="D51"/>
  <c r="E51"/>
  <c r="F51"/>
  <c r="G51"/>
  <c r="H51"/>
  <c r="I51"/>
  <c r="J51"/>
  <c r="K51"/>
  <c r="L51"/>
  <c r="M51"/>
  <c r="B52"/>
  <c r="C52"/>
  <c r="D52"/>
  <c r="E52"/>
  <c r="F52"/>
  <c r="G52"/>
  <c r="H52"/>
  <c r="I52"/>
  <c r="J52"/>
  <c r="K52"/>
  <c r="L52"/>
  <c r="M52"/>
  <c r="B53"/>
  <c r="C53"/>
  <c r="D53"/>
  <c r="E53"/>
  <c r="F53"/>
  <c r="G53"/>
  <c r="H53"/>
  <c r="I53"/>
  <c r="J53"/>
  <c r="K53"/>
  <c r="L53"/>
  <c r="M53"/>
  <c r="B54"/>
  <c r="C54"/>
  <c r="D54"/>
  <c r="E54"/>
  <c r="F54"/>
  <c r="G54"/>
  <c r="H54"/>
  <c r="I54"/>
  <c r="J54"/>
  <c r="K54"/>
  <c r="L54"/>
  <c r="M54"/>
  <c r="B55"/>
  <c r="C55"/>
  <c r="D55"/>
  <c r="E55"/>
  <c r="F55"/>
  <c r="G55"/>
  <c r="H55"/>
  <c r="I55"/>
  <c r="J55"/>
  <c r="K55"/>
  <c r="L55"/>
  <c r="M55"/>
  <c r="B56"/>
  <c r="C56"/>
  <c r="D56"/>
  <c r="E56"/>
  <c r="F56"/>
  <c r="G56"/>
  <c r="H56"/>
  <c r="I56"/>
  <c r="J56"/>
  <c r="K56"/>
  <c r="L56"/>
  <c r="M56"/>
  <c r="B57"/>
  <c r="C57"/>
  <c r="D57"/>
  <c r="E57"/>
  <c r="F57"/>
  <c r="G57"/>
  <c r="H57"/>
  <c r="I57"/>
  <c r="J57"/>
  <c r="K57"/>
  <c r="L57"/>
  <c r="M57"/>
  <c r="B58"/>
  <c r="C58"/>
  <c r="D58"/>
  <c r="E58"/>
  <c r="F58"/>
  <c r="G58"/>
  <c r="H58"/>
  <c r="I58"/>
  <c r="J58"/>
  <c r="K58"/>
  <c r="L58"/>
  <c r="M58"/>
  <c r="B59"/>
  <c r="C59"/>
  <c r="D59"/>
  <c r="E59"/>
  <c r="F59"/>
  <c r="G59"/>
  <c r="H59"/>
  <c r="I59"/>
  <c r="J59"/>
  <c r="K59"/>
  <c r="L59"/>
  <c r="M59"/>
  <c r="B60"/>
  <c r="C60"/>
  <c r="D60"/>
  <c r="E60"/>
  <c r="F60"/>
  <c r="G60"/>
  <c r="H60"/>
  <c r="I60"/>
  <c r="J60"/>
  <c r="K60"/>
  <c r="L60"/>
  <c r="M60"/>
  <c r="B61"/>
  <c r="C61"/>
  <c r="D61"/>
  <c r="E61"/>
  <c r="F61"/>
  <c r="G61"/>
  <c r="H61"/>
  <c r="I61"/>
  <c r="J61"/>
  <c r="K61"/>
  <c r="L61"/>
  <c r="M61"/>
  <c r="B62"/>
  <c r="C62"/>
  <c r="D62"/>
  <c r="E62"/>
  <c r="F62"/>
  <c r="G62"/>
  <c r="H62"/>
  <c r="I62"/>
  <c r="J62"/>
  <c r="K62"/>
  <c r="L62"/>
  <c r="M62"/>
  <c r="B63"/>
  <c r="C63"/>
  <c r="D63"/>
  <c r="E63"/>
  <c r="F63"/>
  <c r="G63"/>
  <c r="H63"/>
  <c r="I63"/>
  <c r="J63"/>
  <c r="K63"/>
  <c r="L63"/>
  <c r="M63"/>
  <c r="B64"/>
  <c r="C64"/>
  <c r="D64"/>
  <c r="E64"/>
  <c r="F64"/>
  <c r="G64"/>
  <c r="H64"/>
  <c r="I64"/>
  <c r="J64"/>
  <c r="K64"/>
  <c r="L64"/>
  <c r="M64"/>
  <c r="B65"/>
  <c r="C65"/>
  <c r="D65"/>
  <c r="E65"/>
  <c r="F65"/>
  <c r="G65"/>
  <c r="H65"/>
  <c r="I65"/>
  <c r="J65"/>
  <c r="K65"/>
  <c r="L65"/>
  <c r="M65"/>
  <c r="B66"/>
  <c r="C66"/>
  <c r="D66"/>
  <c r="E66"/>
  <c r="F66"/>
  <c r="G66"/>
  <c r="H66"/>
  <c r="I66"/>
  <c r="J66"/>
  <c r="K66"/>
  <c r="L66"/>
  <c r="M66"/>
  <c r="B67"/>
  <c r="C67"/>
  <c r="D67"/>
  <c r="E67"/>
  <c r="F67"/>
  <c r="G67"/>
  <c r="H67"/>
  <c r="I67"/>
  <c r="J67"/>
  <c r="K67"/>
  <c r="L67"/>
  <c r="M67"/>
  <c r="B68"/>
  <c r="C68"/>
  <c r="D68"/>
  <c r="E68"/>
  <c r="F68"/>
  <c r="G68"/>
  <c r="H68"/>
  <c r="I68"/>
  <c r="J68"/>
  <c r="K68"/>
  <c r="L68"/>
  <c r="M68"/>
  <c r="B69"/>
  <c r="C69"/>
  <c r="D69"/>
  <c r="E69"/>
  <c r="F69"/>
  <c r="G69"/>
  <c r="H69"/>
  <c r="I69"/>
  <c r="J69"/>
  <c r="K69"/>
  <c r="L69"/>
  <c r="M69"/>
  <c r="B70"/>
  <c r="C70"/>
  <c r="D70"/>
  <c r="E70"/>
  <c r="F70"/>
  <c r="G70"/>
  <c r="H70"/>
  <c r="I70"/>
  <c r="J70"/>
  <c r="K70"/>
  <c r="L70"/>
  <c r="M70"/>
  <c r="B71"/>
  <c r="C71"/>
  <c r="D71"/>
  <c r="E71"/>
  <c r="F71"/>
  <c r="G71"/>
  <c r="H71"/>
  <c r="I71"/>
  <c r="J71"/>
  <c r="K71"/>
  <c r="L71"/>
  <c r="M71"/>
  <c r="B72"/>
  <c r="C72"/>
  <c r="D72"/>
  <c r="E72"/>
  <c r="F72"/>
  <c r="G72"/>
  <c r="H72"/>
  <c r="I72"/>
  <c r="J72"/>
  <c r="K72"/>
  <c r="L72"/>
  <c r="M72"/>
  <c r="B73"/>
  <c r="C73"/>
  <c r="D73"/>
  <c r="E73"/>
  <c r="F73"/>
  <c r="G73"/>
  <c r="H73"/>
  <c r="I73"/>
  <c r="J73"/>
  <c r="K73"/>
  <c r="L73"/>
  <c r="M73"/>
  <c r="B74"/>
  <c r="C74"/>
  <c r="D74"/>
  <c r="E74"/>
  <c r="F74"/>
  <c r="G74"/>
  <c r="H74"/>
  <c r="I74"/>
  <c r="J74"/>
  <c r="K74"/>
  <c r="L74"/>
  <c r="M74"/>
  <c r="B75"/>
  <c r="C75"/>
  <c r="D75"/>
  <c r="E75"/>
  <c r="F75"/>
  <c r="G75"/>
  <c r="H75"/>
  <c r="I75"/>
  <c r="J75"/>
  <c r="K75"/>
  <c r="L75"/>
  <c r="M75"/>
  <c r="B76"/>
  <c r="C76"/>
  <c r="D76"/>
  <c r="E76"/>
  <c r="F76"/>
  <c r="G76"/>
  <c r="H76"/>
  <c r="I76"/>
  <c r="J76"/>
  <c r="K76"/>
  <c r="L76"/>
  <c r="M76"/>
  <c r="B77"/>
  <c r="C77"/>
  <c r="D77"/>
  <c r="E77"/>
  <c r="F77"/>
  <c r="G77"/>
  <c r="H77"/>
  <c r="I77"/>
  <c r="J77"/>
  <c r="K77"/>
  <c r="L77"/>
  <c r="M77"/>
  <c r="B78"/>
  <c r="C78"/>
  <c r="D78"/>
  <c r="E78"/>
  <c r="F78"/>
  <c r="G78"/>
  <c r="H78"/>
  <c r="I78"/>
  <c r="J78"/>
  <c r="K78"/>
  <c r="L78"/>
  <c r="M78"/>
  <c r="B79"/>
  <c r="C79"/>
  <c r="D79"/>
  <c r="E79"/>
  <c r="F79"/>
  <c r="G79"/>
  <c r="H79"/>
  <c r="I79"/>
  <c r="J79"/>
  <c r="K79"/>
  <c r="L79"/>
  <c r="M79"/>
  <c r="B80"/>
  <c r="C80"/>
  <c r="D80"/>
  <c r="E80"/>
  <c r="F80"/>
  <c r="G80"/>
  <c r="H80"/>
  <c r="I80"/>
  <c r="J80"/>
  <c r="K80"/>
  <c r="L80"/>
  <c r="M80"/>
  <c r="B81"/>
  <c r="C81"/>
  <c r="D81"/>
  <c r="E81"/>
  <c r="F81"/>
  <c r="G81"/>
  <c r="H81"/>
  <c r="I81"/>
  <c r="J81"/>
  <c r="K81"/>
  <c r="L81"/>
  <c r="M81"/>
  <c r="B82"/>
  <c r="C82"/>
  <c r="D82"/>
  <c r="E82"/>
  <c r="F82"/>
  <c r="G82"/>
  <c r="H82"/>
  <c r="I82"/>
  <c r="J82"/>
  <c r="K82"/>
  <c r="L82"/>
  <c r="M82"/>
  <c r="B83"/>
  <c r="C83"/>
  <c r="D83"/>
  <c r="E83"/>
  <c r="F83"/>
  <c r="G83"/>
  <c r="H83"/>
  <c r="I83"/>
  <c r="J83"/>
  <c r="K83"/>
  <c r="L83"/>
  <c r="M83"/>
  <c r="B84"/>
  <c r="C84"/>
  <c r="D84"/>
  <c r="E84"/>
  <c r="F84"/>
  <c r="G84"/>
  <c r="H84"/>
  <c r="I84"/>
  <c r="J84"/>
  <c r="K84"/>
  <c r="L84"/>
  <c r="M84"/>
  <c r="B85"/>
  <c r="C85"/>
  <c r="D85"/>
  <c r="E85"/>
  <c r="F85"/>
  <c r="G85"/>
  <c r="H85"/>
  <c r="I85"/>
  <c r="J85"/>
  <c r="K85"/>
  <c r="L85"/>
  <c r="M85"/>
  <c r="B86"/>
  <c r="C86"/>
  <c r="D86"/>
  <c r="E86"/>
  <c r="F86"/>
  <c r="G86"/>
  <c r="H86"/>
  <c r="I86"/>
  <c r="J86"/>
  <c r="K86"/>
  <c r="L86"/>
  <c r="M86"/>
  <c r="B87"/>
  <c r="C87"/>
  <c r="D87"/>
  <c r="E87"/>
  <c r="F87"/>
  <c r="G87"/>
  <c r="H87"/>
  <c r="I87"/>
  <c r="J87"/>
  <c r="K87"/>
  <c r="L87"/>
  <c r="M87"/>
  <c r="B88"/>
  <c r="C88"/>
  <c r="D88"/>
  <c r="E88"/>
  <c r="F88"/>
  <c r="G88"/>
  <c r="H88"/>
  <c r="I88"/>
  <c r="J88"/>
  <c r="K88"/>
  <c r="L88"/>
  <c r="M88"/>
  <c r="B89"/>
  <c r="C89"/>
  <c r="D89"/>
  <c r="E89"/>
  <c r="F89"/>
  <c r="G89"/>
  <c r="H89"/>
  <c r="I89"/>
  <c r="J89"/>
  <c r="K89"/>
  <c r="L89"/>
  <c r="M89"/>
  <c r="B90"/>
  <c r="C90"/>
  <c r="D90"/>
  <c r="E90"/>
  <c r="F90"/>
  <c r="G90"/>
  <c r="H90"/>
  <c r="I90"/>
  <c r="J90"/>
  <c r="K90"/>
  <c r="L90"/>
  <c r="M90"/>
  <c r="B91"/>
  <c r="C91"/>
  <c r="D91"/>
  <c r="E91"/>
  <c r="F91"/>
  <c r="G91"/>
  <c r="H91"/>
  <c r="I91"/>
  <c r="J91"/>
  <c r="K91"/>
  <c r="L91"/>
  <c r="M91"/>
  <c r="B92"/>
  <c r="C92"/>
  <c r="D92"/>
  <c r="E92"/>
  <c r="F92"/>
  <c r="G92"/>
  <c r="H92"/>
  <c r="I92"/>
  <c r="J92"/>
  <c r="K92"/>
  <c r="L92"/>
  <c r="M92"/>
  <c r="B93"/>
  <c r="C93"/>
  <c r="D93"/>
  <c r="E93"/>
  <c r="F93"/>
  <c r="G93"/>
  <c r="H93"/>
  <c r="I93"/>
  <c r="J93"/>
  <c r="K93"/>
  <c r="L93"/>
  <c r="M93"/>
  <c r="B94"/>
  <c r="C94"/>
  <c r="D94"/>
  <c r="E94"/>
  <c r="F94"/>
  <c r="G94"/>
  <c r="H94"/>
  <c r="I94"/>
  <c r="J94"/>
  <c r="K94"/>
  <c r="L94"/>
  <c r="M94"/>
  <c r="B95"/>
  <c r="C95"/>
  <c r="D95"/>
  <c r="E95"/>
  <c r="F95"/>
  <c r="G95"/>
  <c r="H95"/>
  <c r="I95"/>
  <c r="J95"/>
  <c r="K95"/>
  <c r="L95"/>
  <c r="M95"/>
  <c r="B96"/>
  <c r="C96"/>
  <c r="D96"/>
  <c r="E96"/>
  <c r="F96"/>
  <c r="G96"/>
  <c r="H96"/>
  <c r="I96"/>
  <c r="J96"/>
  <c r="K96"/>
  <c r="L96"/>
  <c r="M96"/>
  <c r="B97"/>
  <c r="C97"/>
  <c r="D97"/>
  <c r="E97"/>
  <c r="F97"/>
  <c r="G97"/>
  <c r="H97"/>
  <c r="I97"/>
  <c r="J97"/>
  <c r="K97"/>
  <c r="L97"/>
  <c r="M97"/>
  <c r="B98"/>
  <c r="C98"/>
  <c r="D98"/>
  <c r="E98"/>
  <c r="F98"/>
  <c r="G98"/>
  <c r="H98"/>
  <c r="I98"/>
  <c r="J98"/>
  <c r="K98"/>
  <c r="L98"/>
  <c r="M98"/>
  <c r="B99"/>
  <c r="C99"/>
  <c r="D99"/>
  <c r="E99"/>
  <c r="F99"/>
  <c r="G99"/>
  <c r="H99"/>
  <c r="I99"/>
  <c r="J99"/>
  <c r="K99"/>
  <c r="L99"/>
  <c r="M99"/>
  <c r="B100"/>
  <c r="C100"/>
  <c r="D100"/>
  <c r="E100"/>
  <c r="F100"/>
  <c r="G100"/>
  <c r="H100"/>
  <c r="I100"/>
  <c r="J100"/>
  <c r="K100"/>
  <c r="L100"/>
  <c r="M100"/>
  <c r="B101"/>
  <c r="C101"/>
  <c r="D101"/>
  <c r="E101"/>
  <c r="F101"/>
  <c r="G101"/>
  <c r="H101"/>
  <c r="I101"/>
  <c r="J101"/>
  <c r="K101"/>
  <c r="L101"/>
  <c r="M101"/>
  <c r="B102"/>
  <c r="C102"/>
  <c r="D102"/>
  <c r="E102"/>
  <c r="F102"/>
  <c r="G102"/>
  <c r="H102"/>
  <c r="I102"/>
  <c r="J102"/>
  <c r="K102"/>
  <c r="L102"/>
  <c r="M102"/>
  <c r="B103"/>
  <c r="C103"/>
  <c r="D103"/>
  <c r="E103"/>
  <c r="F103"/>
  <c r="G103"/>
  <c r="H103"/>
  <c r="I103"/>
  <c r="J103"/>
  <c r="K103"/>
  <c r="L103"/>
  <c r="M103"/>
  <c r="B104"/>
  <c r="C104"/>
  <c r="D104"/>
  <c r="E104"/>
  <c r="F104"/>
  <c r="G104"/>
  <c r="H104"/>
  <c r="I104"/>
  <c r="J104"/>
  <c r="K104"/>
  <c r="L104"/>
  <c r="M104"/>
  <c r="B105"/>
  <c r="C105"/>
  <c r="D105"/>
  <c r="E105"/>
  <c r="F105"/>
  <c r="G105"/>
  <c r="H105"/>
  <c r="I105"/>
  <c r="J105"/>
  <c r="K105"/>
  <c r="L105"/>
  <c r="M105"/>
  <c r="B106"/>
  <c r="C106"/>
  <c r="D106"/>
  <c r="E106"/>
  <c r="F106"/>
  <c r="G106"/>
  <c r="H106"/>
  <c r="I106"/>
  <c r="J106"/>
  <c r="K106"/>
  <c r="L106"/>
  <c r="M106"/>
  <c r="B107"/>
  <c r="C107"/>
  <c r="D107"/>
  <c r="E107"/>
  <c r="F107"/>
  <c r="G107"/>
  <c r="H107"/>
  <c r="I107"/>
  <c r="J107"/>
  <c r="K107"/>
  <c r="L107"/>
  <c r="M107"/>
  <c r="B108"/>
  <c r="C108"/>
  <c r="D108"/>
  <c r="E108"/>
  <c r="F108"/>
  <c r="G108"/>
  <c r="H108"/>
  <c r="I108"/>
  <c r="J108"/>
  <c r="K108"/>
  <c r="L108"/>
  <c r="M108"/>
  <c r="B109"/>
  <c r="C109"/>
  <c r="D109"/>
  <c r="E109"/>
  <c r="F109"/>
  <c r="G109"/>
  <c r="H109"/>
  <c r="I109"/>
  <c r="J109"/>
  <c r="K109"/>
  <c r="L109"/>
  <c r="M109"/>
  <c r="B110"/>
  <c r="C110"/>
  <c r="D110"/>
  <c r="E110"/>
  <c r="F110"/>
  <c r="G110"/>
  <c r="H110"/>
  <c r="I110"/>
  <c r="J110"/>
  <c r="K110"/>
  <c r="L110"/>
  <c r="M110"/>
  <c r="B111"/>
  <c r="C111"/>
  <c r="D111"/>
  <c r="E111"/>
  <c r="F111"/>
  <c r="G111"/>
  <c r="H111"/>
  <c r="I111"/>
  <c r="J111"/>
  <c r="K111"/>
  <c r="L111"/>
  <c r="M111"/>
  <c r="B112"/>
  <c r="C112"/>
  <c r="D112"/>
  <c r="E112"/>
  <c r="F112"/>
  <c r="G112"/>
  <c r="H112"/>
  <c r="I112"/>
  <c r="J112"/>
  <c r="K112"/>
  <c r="L112"/>
  <c r="M112"/>
  <c r="B113"/>
  <c r="C113"/>
  <c r="D113"/>
  <c r="E113"/>
  <c r="F113"/>
  <c r="G113"/>
  <c r="H113"/>
  <c r="I113"/>
  <c r="J113"/>
  <c r="K113"/>
  <c r="L113"/>
  <c r="M113"/>
  <c r="B114"/>
  <c r="C114"/>
  <c r="D114"/>
  <c r="E114"/>
  <c r="F114"/>
  <c r="G114"/>
  <c r="H114"/>
  <c r="I114"/>
  <c r="J114"/>
  <c r="K114"/>
  <c r="L114"/>
  <c r="M114"/>
  <c r="B115"/>
  <c r="C115"/>
  <c r="D115"/>
  <c r="E115"/>
  <c r="F115"/>
  <c r="G115"/>
  <c r="H115"/>
  <c r="I115"/>
  <c r="J115"/>
  <c r="K115"/>
  <c r="L115"/>
  <c r="M115"/>
  <c r="B116"/>
  <c r="C116"/>
  <c r="D116"/>
  <c r="E116"/>
  <c r="F116"/>
  <c r="G116"/>
  <c r="H116"/>
  <c r="I116"/>
  <c r="J116"/>
  <c r="K116"/>
  <c r="L116"/>
  <c r="M116"/>
  <c r="B117"/>
  <c r="C117"/>
  <c r="D117"/>
  <c r="E117"/>
  <c r="F117"/>
  <c r="G117"/>
  <c r="H117"/>
  <c r="I117"/>
  <c r="J117"/>
  <c r="K117"/>
  <c r="L117"/>
  <c r="M117"/>
  <c r="B118"/>
  <c r="C118"/>
  <c r="D118"/>
  <c r="E118"/>
  <c r="F118"/>
  <c r="G118"/>
  <c r="H118"/>
  <c r="I118"/>
  <c r="J118"/>
  <c r="K118"/>
  <c r="L118"/>
  <c r="M118"/>
  <c r="B119"/>
  <c r="C119"/>
  <c r="D119"/>
  <c r="E119"/>
  <c r="F119"/>
  <c r="G119"/>
  <c r="H119"/>
  <c r="I119"/>
  <c r="J119"/>
  <c r="K119"/>
  <c r="L119"/>
  <c r="M119"/>
  <c r="B120"/>
  <c r="C120"/>
  <c r="D120"/>
  <c r="E120"/>
  <c r="F120"/>
  <c r="G120"/>
  <c r="H120"/>
  <c r="I120"/>
  <c r="J120"/>
  <c r="K120"/>
  <c r="L120"/>
  <c r="M120"/>
  <c r="B121"/>
  <c r="C121"/>
  <c r="D121"/>
  <c r="E121"/>
  <c r="F121"/>
  <c r="G121"/>
  <c r="H121"/>
  <c r="I121"/>
  <c r="J121"/>
  <c r="K121"/>
  <c r="L121"/>
  <c r="M121"/>
  <c r="B122"/>
  <c r="C122"/>
  <c r="D122"/>
  <c r="E122"/>
  <c r="F122"/>
  <c r="G122"/>
  <c r="H122"/>
  <c r="I122"/>
  <c r="J122"/>
  <c r="K122"/>
  <c r="L122"/>
  <c r="M122"/>
  <c r="B123"/>
  <c r="C123"/>
  <c r="D123"/>
  <c r="E123"/>
  <c r="F123"/>
  <c r="G123"/>
  <c r="H123"/>
  <c r="I123"/>
  <c r="J123"/>
  <c r="K123"/>
  <c r="L123"/>
  <c r="M123"/>
  <c r="B124"/>
  <c r="C124"/>
  <c r="D124"/>
  <c r="E124"/>
  <c r="F124"/>
  <c r="G124"/>
  <c r="H124"/>
  <c r="I124"/>
  <c r="J124"/>
  <c r="K124"/>
  <c r="L124"/>
  <c r="M124"/>
  <c r="B125"/>
  <c r="C125"/>
  <c r="D125"/>
  <c r="E125"/>
  <c r="F125"/>
  <c r="G125"/>
  <c r="H125"/>
  <c r="I125"/>
  <c r="J125"/>
  <c r="K125"/>
  <c r="L125"/>
  <c r="M125"/>
  <c r="B126"/>
  <c r="C126"/>
  <c r="D126"/>
  <c r="E126"/>
  <c r="F126"/>
  <c r="G126"/>
  <c r="H126"/>
  <c r="I126"/>
  <c r="J126"/>
  <c r="K126"/>
  <c r="L126"/>
  <c r="M126"/>
  <c r="B127"/>
  <c r="C127"/>
  <c r="D127"/>
  <c r="E127"/>
  <c r="F127"/>
  <c r="G127"/>
  <c r="H127"/>
  <c r="I127"/>
  <c r="J127"/>
  <c r="K127"/>
  <c r="L127"/>
  <c r="M127"/>
  <c r="B128"/>
  <c r="C128"/>
  <c r="D128"/>
  <c r="E128"/>
  <c r="F128"/>
  <c r="G128"/>
  <c r="H128"/>
  <c r="I128"/>
  <c r="J128"/>
  <c r="K128"/>
  <c r="L128"/>
  <c r="M128"/>
  <c r="B129"/>
  <c r="C129"/>
  <c r="D129"/>
  <c r="E129"/>
  <c r="F129"/>
  <c r="G129"/>
  <c r="H129"/>
  <c r="I129"/>
  <c r="J129"/>
  <c r="K129"/>
  <c r="L129"/>
  <c r="M129"/>
  <c r="B130"/>
  <c r="C130"/>
  <c r="D130"/>
  <c r="E130"/>
  <c r="F130"/>
  <c r="G130"/>
  <c r="H130"/>
  <c r="I130"/>
  <c r="J130"/>
  <c r="K130"/>
  <c r="L130"/>
  <c r="M130"/>
  <c r="B131"/>
  <c r="C131"/>
  <c r="D131"/>
  <c r="E131"/>
  <c r="F131"/>
  <c r="G131"/>
  <c r="H131"/>
  <c r="I131"/>
  <c r="J131"/>
  <c r="K131"/>
  <c r="L131"/>
  <c r="M131"/>
  <c r="B132"/>
  <c r="C132"/>
  <c r="D132"/>
  <c r="E132"/>
  <c r="F132"/>
  <c r="G132"/>
  <c r="H132"/>
  <c r="I132"/>
  <c r="J132"/>
  <c r="K132"/>
  <c r="L132"/>
  <c r="M132"/>
  <c r="B133"/>
  <c r="C133"/>
  <c r="D133"/>
  <c r="E133"/>
  <c r="F133"/>
  <c r="G133"/>
  <c r="H133"/>
  <c r="I133"/>
  <c r="J133"/>
  <c r="K133"/>
  <c r="L133"/>
  <c r="M133"/>
  <c r="B134"/>
  <c r="C134"/>
  <c r="D134"/>
  <c r="E134"/>
  <c r="F134"/>
  <c r="G134"/>
  <c r="H134"/>
  <c r="I134"/>
  <c r="J134"/>
  <c r="K134"/>
  <c r="L134"/>
  <c r="M134"/>
  <c r="B135"/>
  <c r="C135"/>
  <c r="D135"/>
  <c r="E135"/>
  <c r="F135"/>
  <c r="G135"/>
  <c r="H135"/>
  <c r="I135"/>
  <c r="J135"/>
  <c r="K135"/>
  <c r="L135"/>
  <c r="M135"/>
  <c r="B136"/>
  <c r="C136"/>
  <c r="D136"/>
  <c r="E136"/>
  <c r="F136"/>
  <c r="G136"/>
  <c r="H136"/>
  <c r="I136"/>
  <c r="J136"/>
  <c r="K136"/>
  <c r="L136"/>
  <c r="M136"/>
  <c r="B137"/>
  <c r="C137"/>
  <c r="D137"/>
  <c r="E137"/>
  <c r="F137"/>
  <c r="G137"/>
  <c r="H137"/>
  <c r="I137"/>
  <c r="J137"/>
  <c r="K137"/>
  <c r="L137"/>
  <c r="M137"/>
  <c r="B138"/>
  <c r="C138"/>
  <c r="D138"/>
  <c r="E138"/>
  <c r="F138"/>
  <c r="G138"/>
  <c r="H138"/>
  <c r="I138"/>
  <c r="J138"/>
  <c r="K138"/>
  <c r="L138"/>
  <c r="M138"/>
  <c r="B139"/>
  <c r="C139"/>
  <c r="D139"/>
  <c r="E139"/>
  <c r="F139"/>
  <c r="G139"/>
  <c r="H139"/>
  <c r="I139"/>
  <c r="J139"/>
  <c r="K139"/>
  <c r="L139"/>
  <c r="M139"/>
  <c r="B140"/>
  <c r="C140"/>
  <c r="D140"/>
  <c r="E140"/>
  <c r="F140"/>
  <c r="G140"/>
  <c r="H140"/>
  <c r="I140"/>
  <c r="J140"/>
  <c r="K140"/>
  <c r="L140"/>
  <c r="M140"/>
  <c r="B141"/>
  <c r="C141"/>
  <c r="D141"/>
  <c r="E141"/>
  <c r="F141"/>
  <c r="G141"/>
  <c r="H141"/>
  <c r="I141"/>
  <c r="J141"/>
  <c r="K141"/>
  <c r="L141"/>
  <c r="M141"/>
  <c r="B142"/>
  <c r="C142"/>
  <c r="D142"/>
  <c r="E142"/>
  <c r="F142"/>
  <c r="G142"/>
  <c r="H142"/>
  <c r="I142"/>
  <c r="J142"/>
  <c r="K142"/>
  <c r="L142"/>
  <c r="M142"/>
  <c r="B143"/>
  <c r="C143"/>
  <c r="D143"/>
  <c r="E143"/>
  <c r="F143"/>
  <c r="G143"/>
  <c r="H143"/>
  <c r="I143"/>
  <c r="J143"/>
  <c r="K143"/>
  <c r="L143"/>
  <c r="M143"/>
  <c r="B144"/>
  <c r="C144"/>
  <c r="D144"/>
  <c r="E144"/>
  <c r="F144"/>
  <c r="G144"/>
  <c r="H144"/>
  <c r="I144"/>
  <c r="J144"/>
  <c r="K144"/>
  <c r="L144"/>
  <c r="M144"/>
  <c r="B145"/>
  <c r="C145"/>
  <c r="D145"/>
  <c r="E145"/>
  <c r="F145"/>
  <c r="G145"/>
  <c r="H145"/>
  <c r="I145"/>
  <c r="J145"/>
  <c r="K145"/>
  <c r="L145"/>
  <c r="M145"/>
  <c r="B146"/>
  <c r="C146"/>
  <c r="D146"/>
  <c r="E146"/>
  <c r="F146"/>
  <c r="G146"/>
  <c r="H146"/>
  <c r="I146"/>
  <c r="J146"/>
  <c r="K146"/>
  <c r="L146"/>
  <c r="M146"/>
  <c r="B147"/>
  <c r="C147"/>
  <c r="D147"/>
  <c r="E147"/>
  <c r="F147"/>
  <c r="G147"/>
  <c r="H147"/>
  <c r="I147"/>
  <c r="J147"/>
  <c r="K147"/>
  <c r="L147"/>
  <c r="M147"/>
  <c r="B148"/>
  <c r="C148"/>
  <c r="D148"/>
  <c r="E148"/>
  <c r="F148"/>
  <c r="G148"/>
  <c r="H148"/>
  <c r="I148"/>
  <c r="J148"/>
  <c r="K148"/>
  <c r="L148"/>
  <c r="M148"/>
  <c r="B149"/>
  <c r="C149"/>
  <c r="D149"/>
  <c r="E149"/>
  <c r="F149"/>
  <c r="G149"/>
  <c r="H149"/>
  <c r="I149"/>
  <c r="J149"/>
  <c r="K149"/>
  <c r="L149"/>
  <c r="M149"/>
  <c r="B150"/>
  <c r="C150"/>
  <c r="D150"/>
  <c r="E150"/>
  <c r="F150"/>
  <c r="G150"/>
  <c r="H150"/>
  <c r="I150"/>
  <c r="J150"/>
  <c r="K150"/>
  <c r="L150"/>
  <c r="M150"/>
  <c r="B151"/>
  <c r="C151"/>
  <c r="D151"/>
  <c r="E151"/>
  <c r="F151"/>
  <c r="G151"/>
  <c r="H151"/>
  <c r="I151"/>
  <c r="J151"/>
  <c r="K151"/>
  <c r="L151"/>
  <c r="M151"/>
  <c r="B152"/>
  <c r="C152"/>
  <c r="D152"/>
  <c r="E152"/>
  <c r="F152"/>
  <c r="G152"/>
  <c r="H152"/>
  <c r="I152"/>
  <c r="J152"/>
  <c r="K152"/>
  <c r="L152"/>
  <c r="M152"/>
  <c r="B153"/>
  <c r="C153"/>
  <c r="D153"/>
  <c r="E153"/>
  <c r="F153"/>
  <c r="G153"/>
  <c r="H153"/>
  <c r="I153"/>
  <c r="J153"/>
  <c r="K153"/>
  <c r="L153"/>
  <c r="M153"/>
  <c r="B154"/>
  <c r="C154"/>
  <c r="D154"/>
  <c r="E154"/>
  <c r="F154"/>
  <c r="G154"/>
  <c r="H154"/>
  <c r="I154"/>
  <c r="J154"/>
  <c r="K154"/>
  <c r="L154"/>
  <c r="M154"/>
  <c r="B155"/>
  <c r="C155"/>
  <c r="D155"/>
  <c r="E155"/>
  <c r="F155"/>
  <c r="G155"/>
  <c r="H155"/>
  <c r="I155"/>
  <c r="J155"/>
  <c r="K155"/>
  <c r="L155"/>
  <c r="M155"/>
  <c r="B156"/>
  <c r="C156"/>
  <c r="D156"/>
  <c r="E156"/>
  <c r="F156"/>
  <c r="G156"/>
  <c r="H156"/>
  <c r="I156"/>
  <c r="J156"/>
  <c r="K156"/>
  <c r="L156"/>
  <c r="M156"/>
  <c r="B157"/>
  <c r="C157"/>
  <c r="D157"/>
  <c r="E157"/>
  <c r="F157"/>
  <c r="G157"/>
  <c r="H157"/>
  <c r="I157"/>
  <c r="J157"/>
  <c r="K157"/>
  <c r="L157"/>
  <c r="M157"/>
  <c r="B158"/>
  <c r="C158"/>
  <c r="D158"/>
  <c r="E158"/>
  <c r="F158"/>
  <c r="G158"/>
  <c r="H158"/>
  <c r="I158"/>
  <c r="J158"/>
  <c r="K158"/>
  <c r="L158"/>
  <c r="M158"/>
  <c r="B159"/>
  <c r="C159"/>
  <c r="D159"/>
  <c r="E159"/>
  <c r="F159"/>
  <c r="G159"/>
  <c r="H159"/>
  <c r="I159"/>
  <c r="J159"/>
  <c r="K159"/>
  <c r="L159"/>
  <c r="M159"/>
  <c r="B160"/>
  <c r="C160"/>
  <c r="D160"/>
  <c r="E160"/>
  <c r="F160"/>
  <c r="G160"/>
  <c r="H160"/>
  <c r="I160"/>
  <c r="J160"/>
  <c r="K160"/>
  <c r="L160"/>
  <c r="M160"/>
  <c r="B161"/>
  <c r="C161"/>
  <c r="D161"/>
  <c r="E161"/>
  <c r="F161"/>
  <c r="G161"/>
  <c r="H161"/>
  <c r="I161"/>
  <c r="J161"/>
  <c r="K161"/>
  <c r="L161"/>
  <c r="M161"/>
  <c r="B162"/>
  <c r="C162"/>
  <c r="D162"/>
  <c r="E162"/>
  <c r="F162"/>
  <c r="G162"/>
  <c r="H162"/>
  <c r="I162"/>
  <c r="J162"/>
  <c r="K162"/>
  <c r="L162"/>
  <c r="M162"/>
  <c r="B163"/>
  <c r="C163"/>
  <c r="D163"/>
  <c r="E163"/>
  <c r="F163"/>
  <c r="G163"/>
  <c r="H163"/>
  <c r="I163"/>
  <c r="J163"/>
  <c r="K163"/>
  <c r="L163"/>
  <c r="M163"/>
  <c r="B164"/>
  <c r="C164"/>
  <c r="D164"/>
  <c r="E164"/>
  <c r="F164"/>
  <c r="G164"/>
  <c r="H164"/>
  <c r="I164"/>
  <c r="J164"/>
  <c r="K164"/>
  <c r="L164"/>
  <c r="M164"/>
  <c r="B165"/>
  <c r="C165"/>
  <c r="D165"/>
  <c r="E165"/>
  <c r="F165"/>
  <c r="G165"/>
  <c r="H165"/>
  <c r="I165"/>
  <c r="J165"/>
  <c r="K165"/>
  <c r="L165"/>
  <c r="M165"/>
  <c r="B166"/>
  <c r="C166"/>
  <c r="D166"/>
  <c r="E166"/>
  <c r="F166"/>
  <c r="G166"/>
  <c r="H166"/>
  <c r="I166"/>
  <c r="J166"/>
  <c r="K166"/>
  <c r="L166"/>
  <c r="M166"/>
  <c r="B167"/>
  <c r="C167"/>
  <c r="D167"/>
  <c r="E167"/>
  <c r="F167"/>
  <c r="G167"/>
  <c r="H167"/>
  <c r="I167"/>
  <c r="J167"/>
  <c r="K167"/>
  <c r="L167"/>
  <c r="M167"/>
  <c r="B168"/>
  <c r="C168"/>
  <c r="D168"/>
  <c r="E168"/>
  <c r="F168"/>
  <c r="G168"/>
  <c r="H168"/>
  <c r="I168"/>
  <c r="J168"/>
  <c r="K168"/>
  <c r="L168"/>
  <c r="M168"/>
  <c r="B169"/>
  <c r="C169"/>
  <c r="D169"/>
  <c r="E169"/>
  <c r="F169"/>
  <c r="G169"/>
  <c r="H169"/>
  <c r="I169"/>
  <c r="J169"/>
  <c r="K169"/>
  <c r="L169"/>
  <c r="M169"/>
  <c r="B170"/>
  <c r="C170"/>
  <c r="D170"/>
  <c r="E170"/>
  <c r="F170"/>
  <c r="G170"/>
  <c r="H170"/>
  <c r="I170"/>
  <c r="J170"/>
  <c r="K170"/>
  <c r="L170"/>
  <c r="M170"/>
  <c r="B171"/>
  <c r="C171"/>
  <c r="D171"/>
  <c r="E171"/>
  <c r="F171"/>
  <c r="G171"/>
  <c r="H171"/>
  <c r="I171"/>
  <c r="J171"/>
  <c r="K171"/>
  <c r="L171"/>
  <c r="M171"/>
  <c r="B172"/>
  <c r="C172"/>
  <c r="D172"/>
  <c r="E172"/>
  <c r="F172"/>
  <c r="G172"/>
  <c r="H172"/>
  <c r="I172"/>
  <c r="J172"/>
  <c r="K172"/>
  <c r="L172"/>
  <c r="M172"/>
  <c r="B173"/>
  <c r="C173"/>
  <c r="D173"/>
  <c r="E173"/>
  <c r="F173"/>
  <c r="G173"/>
  <c r="H173"/>
  <c r="I173"/>
  <c r="J173"/>
  <c r="K173"/>
  <c r="L173"/>
  <c r="M173"/>
  <c r="B174"/>
  <c r="C174"/>
  <c r="D174"/>
  <c r="E174"/>
  <c r="F174"/>
  <c r="G174"/>
  <c r="H174"/>
  <c r="I174"/>
  <c r="J174"/>
  <c r="K174"/>
  <c r="L174"/>
  <c r="M174"/>
  <c r="B175"/>
  <c r="C175"/>
  <c r="D175"/>
  <c r="E175"/>
  <c r="F175"/>
  <c r="G175"/>
  <c r="H175"/>
  <c r="I175"/>
  <c r="J175"/>
  <c r="K175"/>
  <c r="L175"/>
  <c r="M175"/>
  <c r="B176"/>
  <c r="C176"/>
  <c r="D176"/>
  <c r="E176"/>
  <c r="F176"/>
  <c r="G176"/>
  <c r="H176"/>
  <c r="I176"/>
  <c r="J176"/>
  <c r="K176"/>
  <c r="L176"/>
  <c r="M176"/>
  <c r="B177"/>
  <c r="C177"/>
  <c r="D177"/>
  <c r="E177"/>
  <c r="F177"/>
  <c r="G177"/>
  <c r="H177"/>
  <c r="I177"/>
  <c r="J177"/>
  <c r="K177"/>
  <c r="L177"/>
  <c r="M177"/>
  <c r="B178"/>
  <c r="C178"/>
  <c r="D178"/>
  <c r="E178"/>
  <c r="F178"/>
  <c r="G178"/>
  <c r="H178"/>
  <c r="I178"/>
  <c r="J178"/>
  <c r="K178"/>
  <c r="L178"/>
  <c r="M178"/>
  <c r="B179"/>
  <c r="C179"/>
  <c r="D179"/>
  <c r="E179"/>
  <c r="F179"/>
  <c r="G179"/>
  <c r="H179"/>
  <c r="I179"/>
  <c r="J179"/>
  <c r="K179"/>
  <c r="L179"/>
  <c r="M179"/>
  <c r="B180"/>
  <c r="C180"/>
  <c r="D180"/>
  <c r="E180"/>
  <c r="F180"/>
  <c r="G180"/>
  <c r="H180"/>
  <c r="I180"/>
  <c r="J180"/>
  <c r="K180"/>
  <c r="L180"/>
  <c r="M180"/>
  <c r="B181"/>
  <c r="C181"/>
  <c r="D181"/>
  <c r="E181"/>
  <c r="F181"/>
  <c r="G181"/>
  <c r="H181"/>
  <c r="I181"/>
  <c r="J181"/>
  <c r="K181"/>
  <c r="L181"/>
  <c r="M181"/>
  <c r="B182"/>
  <c r="C182"/>
  <c r="D182"/>
  <c r="E182"/>
  <c r="F182"/>
  <c r="G182"/>
  <c r="H182"/>
  <c r="I182"/>
  <c r="J182"/>
  <c r="K182"/>
  <c r="L182"/>
  <c r="M182"/>
  <c r="B183"/>
  <c r="C183"/>
  <c r="D183"/>
  <c r="E183"/>
  <c r="F183"/>
  <c r="G183"/>
  <c r="H183"/>
  <c r="I183"/>
  <c r="J183"/>
  <c r="K183"/>
  <c r="L183"/>
  <c r="M183"/>
  <c r="B184"/>
  <c r="C184"/>
  <c r="D184"/>
  <c r="E184"/>
  <c r="F184"/>
  <c r="G184"/>
  <c r="H184"/>
  <c r="I184"/>
  <c r="J184"/>
  <c r="K184"/>
  <c r="L184"/>
  <c r="M184"/>
  <c r="B185"/>
  <c r="C185"/>
  <c r="D185"/>
  <c r="E185"/>
  <c r="F185"/>
  <c r="G185"/>
  <c r="H185"/>
  <c r="I185"/>
  <c r="J185"/>
  <c r="K185"/>
  <c r="L185"/>
  <c r="M185"/>
  <c r="B186"/>
  <c r="C186"/>
  <c r="D186"/>
  <c r="E186"/>
  <c r="F186"/>
  <c r="G186"/>
  <c r="H186"/>
  <c r="I186"/>
  <c r="J186"/>
  <c r="K186"/>
  <c r="L186"/>
  <c r="M186"/>
  <c r="B187"/>
  <c r="C187"/>
  <c r="D187"/>
  <c r="E187"/>
  <c r="F187"/>
  <c r="G187"/>
  <c r="H187"/>
  <c r="I187"/>
  <c r="J187"/>
  <c r="K187"/>
  <c r="L187"/>
  <c r="M187"/>
  <c r="B188"/>
  <c r="C188"/>
  <c r="D188"/>
  <c r="E188"/>
  <c r="F188"/>
  <c r="G188"/>
  <c r="H188"/>
  <c r="I188"/>
  <c r="J188"/>
  <c r="K188"/>
  <c r="L188"/>
  <c r="M188"/>
  <c r="B189"/>
  <c r="C189"/>
  <c r="D189"/>
  <c r="E189"/>
  <c r="F189"/>
  <c r="G189"/>
  <c r="H189"/>
  <c r="I189"/>
  <c r="J189"/>
  <c r="K189"/>
  <c r="L189"/>
  <c r="M189"/>
  <c r="B190"/>
  <c r="C190"/>
  <c r="D190"/>
  <c r="E190"/>
  <c r="F190"/>
  <c r="G190"/>
  <c r="H190"/>
  <c r="I190"/>
  <c r="J190"/>
  <c r="K190"/>
  <c r="L190"/>
  <c r="M190"/>
  <c r="B191"/>
  <c r="C191"/>
  <c r="D191"/>
  <c r="E191"/>
  <c r="F191"/>
  <c r="G191"/>
  <c r="H191"/>
  <c r="I191"/>
  <c r="J191"/>
  <c r="K191"/>
  <c r="L191"/>
  <c r="M191"/>
  <c r="B192"/>
  <c r="C192"/>
  <c r="D192"/>
  <c r="E192"/>
  <c r="F192"/>
  <c r="G192"/>
  <c r="H192"/>
  <c r="I192"/>
  <c r="J192"/>
  <c r="K192"/>
  <c r="L192"/>
  <c r="M192"/>
  <c r="B193"/>
  <c r="C193"/>
  <c r="D193"/>
  <c r="E193"/>
  <c r="F193"/>
  <c r="G193"/>
  <c r="H193"/>
  <c r="I193"/>
  <c r="J193"/>
  <c r="K193"/>
  <c r="L193"/>
  <c r="M193"/>
  <c r="B194"/>
  <c r="C194"/>
  <c r="D194"/>
  <c r="E194"/>
  <c r="F194"/>
  <c r="G194"/>
  <c r="H194"/>
  <c r="I194"/>
  <c r="J194"/>
  <c r="K194"/>
  <c r="L194"/>
  <c r="M194"/>
  <c r="B195"/>
  <c r="C195"/>
  <c r="D195"/>
  <c r="E195"/>
  <c r="F195"/>
  <c r="G195"/>
  <c r="H195"/>
  <c r="I195"/>
  <c r="J195"/>
  <c r="K195"/>
  <c r="L195"/>
  <c r="M195"/>
  <c r="B196"/>
  <c r="C196"/>
  <c r="D196"/>
  <c r="E196"/>
  <c r="F196"/>
  <c r="G196"/>
  <c r="H196"/>
  <c r="I196"/>
  <c r="J196"/>
  <c r="K196"/>
  <c r="L196"/>
  <c r="M196"/>
  <c r="B197"/>
  <c r="C197"/>
  <c r="D197"/>
  <c r="E197"/>
  <c r="F197"/>
  <c r="G197"/>
  <c r="H197"/>
  <c r="I197"/>
  <c r="J197"/>
  <c r="K197"/>
  <c r="L197"/>
  <c r="M197"/>
  <c r="B198"/>
  <c r="C198"/>
  <c r="D198"/>
  <c r="E198"/>
  <c r="F198"/>
  <c r="G198"/>
  <c r="H198"/>
  <c r="I198"/>
  <c r="J198"/>
  <c r="K198"/>
  <c r="L198"/>
  <c r="M198"/>
  <c r="B199"/>
  <c r="C199"/>
  <c r="D199"/>
  <c r="E199"/>
  <c r="F199"/>
  <c r="G199"/>
  <c r="H199"/>
  <c r="I199"/>
  <c r="J199"/>
  <c r="K199"/>
  <c r="L199"/>
  <c r="M199"/>
  <c r="B200"/>
  <c r="C200"/>
  <c r="D200"/>
  <c r="E200"/>
  <c r="F200"/>
  <c r="G200"/>
  <c r="H200"/>
  <c r="I200"/>
  <c r="J200"/>
  <c r="K200"/>
  <c r="L200"/>
  <c r="M200"/>
  <c r="B201"/>
  <c r="C201"/>
  <c r="D201"/>
  <c r="E201"/>
  <c r="F201"/>
  <c r="G201"/>
  <c r="H201"/>
  <c r="I201"/>
  <c r="J201"/>
  <c r="K201"/>
  <c r="L201"/>
  <c r="M201"/>
  <c r="B202"/>
  <c r="C202"/>
  <c r="D202"/>
  <c r="E202"/>
  <c r="F202"/>
  <c r="G202"/>
  <c r="H202"/>
  <c r="I202"/>
  <c r="J202"/>
  <c r="K202"/>
  <c r="L202"/>
  <c r="M202"/>
  <c r="B203"/>
  <c r="C203"/>
  <c r="D203"/>
  <c r="E203"/>
  <c r="F203"/>
  <c r="G203"/>
  <c r="H203"/>
  <c r="I203"/>
  <c r="J203"/>
  <c r="K203"/>
  <c r="L203"/>
  <c r="M203"/>
  <c r="B204"/>
  <c r="C204"/>
  <c r="D204"/>
  <c r="E204"/>
  <c r="F204"/>
  <c r="G204"/>
  <c r="H204"/>
  <c r="I204"/>
  <c r="J204"/>
  <c r="K204"/>
  <c r="L204"/>
  <c r="M204"/>
  <c r="B205"/>
  <c r="C205"/>
  <c r="D205"/>
  <c r="E205"/>
  <c r="F205"/>
  <c r="G205"/>
  <c r="H205"/>
  <c r="I205"/>
  <c r="J205"/>
  <c r="K205"/>
  <c r="L205"/>
  <c r="M205"/>
  <c r="B206"/>
  <c r="C206"/>
  <c r="D206"/>
  <c r="E206"/>
  <c r="F206"/>
  <c r="G206"/>
  <c r="H206"/>
  <c r="I206"/>
  <c r="J206"/>
  <c r="K206"/>
  <c r="L206"/>
  <c r="M206"/>
  <c r="B207"/>
  <c r="C207"/>
  <c r="D207"/>
  <c r="E207"/>
  <c r="F207"/>
  <c r="G207"/>
  <c r="H207"/>
  <c r="I207"/>
  <c r="J207"/>
  <c r="K207"/>
  <c r="L207"/>
  <c r="M207"/>
  <c r="B208"/>
  <c r="C208"/>
  <c r="D208"/>
  <c r="E208"/>
  <c r="F208"/>
  <c r="G208"/>
  <c r="H208"/>
  <c r="I208"/>
  <c r="J208"/>
  <c r="K208"/>
  <c r="L208"/>
  <c r="M208"/>
  <c r="B209"/>
  <c r="C209"/>
  <c r="D209"/>
  <c r="E209"/>
  <c r="F209"/>
  <c r="G209"/>
  <c r="H209"/>
  <c r="I209"/>
  <c r="J209"/>
  <c r="K209"/>
  <c r="L209"/>
  <c r="M209"/>
  <c r="B210"/>
  <c r="C210"/>
  <c r="D210"/>
  <c r="E210"/>
  <c r="F210"/>
  <c r="G210"/>
  <c r="H210"/>
  <c r="I210"/>
  <c r="J210"/>
  <c r="K210"/>
  <c r="L210"/>
  <c r="M210"/>
  <c r="B211"/>
  <c r="C211"/>
  <c r="D211"/>
  <c r="E211"/>
  <c r="F211"/>
  <c r="G211"/>
  <c r="H211"/>
  <c r="I211"/>
  <c r="J211"/>
  <c r="K211"/>
  <c r="L211"/>
  <c r="M211"/>
  <c r="B212"/>
  <c r="C212"/>
  <c r="D212"/>
  <c r="E212"/>
  <c r="F212"/>
  <c r="G212"/>
  <c r="H212"/>
  <c r="I212"/>
  <c r="J212"/>
  <c r="K212"/>
  <c r="L212"/>
  <c r="M212"/>
  <c r="B213"/>
  <c r="C213"/>
  <c r="D213"/>
  <c r="E213"/>
  <c r="F213"/>
  <c r="G213"/>
  <c r="H213"/>
  <c r="I213"/>
  <c r="J213"/>
  <c r="K213"/>
  <c r="L213"/>
  <c r="M213"/>
  <c r="B214"/>
  <c r="C214"/>
  <c r="D214"/>
  <c r="E214"/>
  <c r="F214"/>
  <c r="G214"/>
  <c r="H214"/>
  <c r="I214"/>
  <c r="J214"/>
  <c r="K214"/>
  <c r="L214"/>
  <c r="M214"/>
  <c r="B215"/>
  <c r="C215"/>
  <c r="D215"/>
  <c r="E215"/>
  <c r="F215"/>
  <c r="G215"/>
  <c r="H215"/>
  <c r="I215"/>
  <c r="J215"/>
  <c r="K215"/>
  <c r="L215"/>
  <c r="M215"/>
  <c r="B216"/>
  <c r="C216"/>
  <c r="D216"/>
  <c r="E216"/>
  <c r="F216"/>
  <c r="G216"/>
  <c r="H216"/>
  <c r="I216"/>
  <c r="J216"/>
  <c r="K216"/>
  <c r="L216"/>
  <c r="M216"/>
  <c r="B217"/>
  <c r="C217"/>
  <c r="D217"/>
  <c r="E217"/>
  <c r="F217"/>
  <c r="G217"/>
  <c r="H217"/>
  <c r="I217"/>
  <c r="J217"/>
  <c r="K217"/>
  <c r="L217"/>
  <c r="M217"/>
  <c r="B218"/>
  <c r="C218"/>
  <c r="D218"/>
  <c r="E218"/>
  <c r="F218"/>
  <c r="G218"/>
  <c r="H218"/>
  <c r="I218"/>
  <c r="J218"/>
  <c r="K218"/>
  <c r="L218"/>
  <c r="M218"/>
  <c r="B219"/>
  <c r="C219"/>
  <c r="D219"/>
  <c r="E219"/>
  <c r="F219"/>
  <c r="G219"/>
  <c r="H219"/>
  <c r="I219"/>
  <c r="J219"/>
  <c r="K219"/>
  <c r="L219"/>
  <c r="M219"/>
  <c r="B220"/>
  <c r="C220"/>
  <c r="D220"/>
  <c r="E220"/>
  <c r="F220"/>
  <c r="G220"/>
  <c r="H220"/>
  <c r="I220"/>
  <c r="J220"/>
  <c r="K220"/>
  <c r="L220"/>
  <c r="M220"/>
  <c r="B221"/>
  <c r="C221"/>
  <c r="D221"/>
  <c r="E221"/>
  <c r="F221"/>
  <c r="G221"/>
  <c r="H221"/>
  <c r="I221"/>
  <c r="J221"/>
  <c r="K221"/>
  <c r="L221"/>
  <c r="M221"/>
  <c r="B222"/>
  <c r="C222"/>
  <c r="D222"/>
  <c r="E222"/>
  <c r="F222"/>
  <c r="G222"/>
  <c r="H222"/>
  <c r="I222"/>
  <c r="J222"/>
  <c r="K222"/>
  <c r="L222"/>
  <c r="M222"/>
  <c r="B223"/>
  <c r="C223"/>
  <c r="D223"/>
  <c r="E223"/>
  <c r="F223"/>
  <c r="G223"/>
  <c r="H223"/>
  <c r="I223"/>
  <c r="J223"/>
  <c r="K223"/>
  <c r="L223"/>
  <c r="M223"/>
  <c r="B224"/>
  <c r="C224"/>
  <c r="D224"/>
  <c r="E224"/>
  <c r="F224"/>
  <c r="G224"/>
  <c r="H224"/>
  <c r="I224"/>
  <c r="J224"/>
  <c r="K224"/>
  <c r="L224"/>
  <c r="M224"/>
  <c r="B225"/>
  <c r="C225"/>
  <c r="D225"/>
  <c r="E225"/>
  <c r="F225"/>
  <c r="G225"/>
  <c r="H225"/>
  <c r="I225"/>
  <c r="J225"/>
  <c r="K225"/>
  <c r="L225"/>
  <c r="M225"/>
  <c r="B226"/>
  <c r="C226"/>
  <c r="D226"/>
  <c r="E226"/>
  <c r="F226"/>
  <c r="G226"/>
  <c r="H226"/>
  <c r="I226"/>
  <c r="J226"/>
  <c r="K226"/>
  <c r="L226"/>
  <c r="M226"/>
  <c r="B227"/>
  <c r="C227"/>
  <c r="D227"/>
  <c r="E227"/>
  <c r="F227"/>
  <c r="G227"/>
  <c r="H227"/>
  <c r="I227"/>
  <c r="J227"/>
  <c r="K227"/>
  <c r="L227"/>
  <c r="M227"/>
  <c r="B228"/>
  <c r="C228"/>
  <c r="D228"/>
  <c r="E228"/>
  <c r="F228"/>
  <c r="G228"/>
  <c r="H228"/>
  <c r="I228"/>
  <c r="J228"/>
  <c r="K228"/>
  <c r="L228"/>
  <c r="M228"/>
  <c r="B229"/>
  <c r="C229"/>
  <c r="D229"/>
  <c r="E229"/>
  <c r="F229"/>
  <c r="G229"/>
  <c r="H229"/>
  <c r="I229"/>
  <c r="J229"/>
  <c r="K229"/>
  <c r="L229"/>
  <c r="M229"/>
  <c r="B230"/>
  <c r="C230"/>
  <c r="D230"/>
  <c r="E230"/>
  <c r="F230"/>
  <c r="G230"/>
  <c r="H230"/>
  <c r="I230"/>
  <c r="J230"/>
  <c r="K230"/>
  <c r="L230"/>
  <c r="M230"/>
  <c r="B231"/>
  <c r="C231"/>
  <c r="D231"/>
  <c r="E231"/>
  <c r="F231"/>
  <c r="G231"/>
  <c r="H231"/>
  <c r="I231"/>
  <c r="J231"/>
  <c r="K231"/>
  <c r="L231"/>
  <c r="M231"/>
  <c r="B232"/>
  <c r="C232"/>
  <c r="D232"/>
  <c r="E232"/>
  <c r="F232"/>
  <c r="G232"/>
  <c r="H232"/>
  <c r="I232"/>
  <c r="J232"/>
  <c r="K232"/>
  <c r="L232"/>
  <c r="M232"/>
  <c r="B233"/>
  <c r="C233"/>
  <c r="D233"/>
  <c r="E233"/>
  <c r="F233"/>
  <c r="G233"/>
  <c r="H233"/>
  <c r="I233"/>
  <c r="J233"/>
  <c r="K233"/>
  <c r="L233"/>
  <c r="M233"/>
  <c r="B234"/>
  <c r="C234"/>
  <c r="D234"/>
  <c r="E234"/>
  <c r="F234"/>
  <c r="G234"/>
  <c r="H234"/>
  <c r="I234"/>
  <c r="J234"/>
  <c r="K234"/>
  <c r="L234"/>
  <c r="M234"/>
  <c r="B235"/>
  <c r="C235"/>
  <c r="D235"/>
  <c r="E235"/>
  <c r="F235"/>
  <c r="G235"/>
  <c r="H235"/>
  <c r="I235"/>
  <c r="J235"/>
  <c r="K235"/>
  <c r="L235"/>
  <c r="M235"/>
  <c r="B236"/>
  <c r="C236"/>
  <c r="D236"/>
  <c r="E236"/>
  <c r="F236"/>
  <c r="G236"/>
  <c r="H236"/>
  <c r="I236"/>
  <c r="J236"/>
  <c r="K236"/>
  <c r="L236"/>
  <c r="M236"/>
  <c r="B237"/>
  <c r="C237"/>
  <c r="D237"/>
  <c r="E237"/>
  <c r="F237"/>
  <c r="G237"/>
  <c r="H237"/>
  <c r="I237"/>
  <c r="J237"/>
  <c r="K237"/>
  <c r="L237"/>
  <c r="M237"/>
  <c r="B238"/>
  <c r="C238"/>
  <c r="D238"/>
  <c r="E238"/>
  <c r="F238"/>
  <c r="G238"/>
  <c r="H238"/>
  <c r="I238"/>
  <c r="J238"/>
  <c r="K238"/>
  <c r="L238"/>
  <c r="M238"/>
  <c r="B239"/>
  <c r="C239"/>
  <c r="D239"/>
  <c r="E239"/>
  <c r="F239"/>
  <c r="G239"/>
  <c r="H239"/>
  <c r="I239"/>
  <c r="J239"/>
  <c r="K239"/>
  <c r="L239"/>
  <c r="M239"/>
  <c r="B240"/>
  <c r="C240"/>
  <c r="D240"/>
  <c r="E240"/>
  <c r="F240"/>
  <c r="G240"/>
  <c r="H240"/>
  <c r="I240"/>
  <c r="J240"/>
  <c r="K240"/>
  <c r="L240"/>
  <c r="M240"/>
  <c r="B241"/>
  <c r="C241"/>
  <c r="D241"/>
  <c r="E241"/>
  <c r="F241"/>
  <c r="G241"/>
  <c r="H241"/>
  <c r="I241"/>
  <c r="J241"/>
  <c r="K241"/>
  <c r="L241"/>
  <c r="M241"/>
  <c r="B242"/>
  <c r="C242"/>
  <c r="D242"/>
  <c r="E242"/>
  <c r="F242"/>
  <c r="G242"/>
  <c r="H242"/>
  <c r="I242"/>
  <c r="J242"/>
  <c r="K242"/>
  <c r="L242"/>
  <c r="M242"/>
  <c r="B243"/>
  <c r="C243"/>
  <c r="D243"/>
  <c r="E243"/>
  <c r="F243"/>
  <c r="G243"/>
  <c r="H243"/>
  <c r="I243"/>
  <c r="J243"/>
  <c r="K243"/>
  <c r="L243"/>
  <c r="M243"/>
  <c r="B244"/>
  <c r="C244"/>
  <c r="D244"/>
  <c r="E244"/>
  <c r="F244"/>
  <c r="G244"/>
  <c r="H244"/>
  <c r="I244"/>
  <c r="J244"/>
  <c r="K244"/>
  <c r="L244"/>
  <c r="M244"/>
  <c r="B245"/>
  <c r="C245"/>
  <c r="D245"/>
  <c r="E245"/>
  <c r="F245"/>
  <c r="G245"/>
  <c r="H245"/>
  <c r="I245"/>
  <c r="J245"/>
  <c r="K245"/>
  <c r="L245"/>
  <c r="M245"/>
  <c r="B246"/>
  <c r="C246"/>
  <c r="D246"/>
  <c r="E246"/>
  <c r="F246"/>
  <c r="G246"/>
  <c r="H246"/>
  <c r="I246"/>
  <c r="J246"/>
  <c r="K246"/>
  <c r="L246"/>
  <c r="M246"/>
  <c r="B247"/>
  <c r="C247"/>
  <c r="D247"/>
  <c r="E247"/>
  <c r="F247"/>
  <c r="G247"/>
  <c r="H247"/>
  <c r="I247"/>
  <c r="J247"/>
  <c r="K247"/>
  <c r="L247"/>
  <c r="M247"/>
  <c r="B248"/>
  <c r="C248"/>
  <c r="D248"/>
  <c r="E248"/>
  <c r="F248"/>
  <c r="G248"/>
  <c r="H248"/>
  <c r="I248"/>
  <c r="J248"/>
  <c r="K248"/>
  <c r="L248"/>
  <c r="M248"/>
  <c r="B249"/>
  <c r="C249"/>
  <c r="D249"/>
  <c r="E249"/>
  <c r="F249"/>
  <c r="G249"/>
  <c r="H249"/>
  <c r="I249"/>
  <c r="J249"/>
  <c r="K249"/>
  <c r="L249"/>
  <c r="M249"/>
  <c r="B250"/>
  <c r="C250"/>
  <c r="D250"/>
  <c r="E250"/>
  <c r="F250"/>
  <c r="G250"/>
  <c r="H250"/>
  <c r="I250"/>
  <c r="J250"/>
  <c r="K250"/>
  <c r="L250"/>
  <c r="M250"/>
  <c r="B251"/>
  <c r="C251"/>
  <c r="D251"/>
  <c r="E251"/>
  <c r="F251"/>
  <c r="G251"/>
  <c r="H251"/>
  <c r="I251"/>
  <c r="J251"/>
  <c r="K251"/>
  <c r="L251"/>
  <c r="M251"/>
  <c r="B252"/>
  <c r="C252"/>
  <c r="D252"/>
  <c r="E252"/>
  <c r="F252"/>
  <c r="G252"/>
  <c r="H252"/>
  <c r="I252"/>
  <c r="J252"/>
  <c r="K252"/>
  <c r="L252"/>
  <c r="M252"/>
  <c r="B253"/>
  <c r="C253"/>
  <c r="D253"/>
  <c r="E253"/>
  <c r="F253"/>
  <c r="G253"/>
  <c r="H253"/>
  <c r="I253"/>
  <c r="J253"/>
  <c r="K253"/>
  <c r="L253"/>
  <c r="M253"/>
  <c r="B254"/>
  <c r="C254"/>
  <c r="D254"/>
  <c r="E254"/>
  <c r="F254"/>
  <c r="G254"/>
  <c r="H254"/>
  <c r="I254"/>
  <c r="J254"/>
  <c r="K254"/>
  <c r="L254"/>
  <c r="M254"/>
  <c r="B255"/>
  <c r="C255"/>
  <c r="D255"/>
  <c r="E255"/>
  <c r="F255"/>
  <c r="G255"/>
  <c r="H255"/>
  <c r="I255"/>
  <c r="J255"/>
  <c r="K255"/>
  <c r="L255"/>
  <c r="M255"/>
  <c r="B256"/>
  <c r="C256"/>
  <c r="D256"/>
  <c r="E256"/>
  <c r="F256"/>
  <c r="G256"/>
  <c r="H256"/>
  <c r="I256"/>
  <c r="J256"/>
  <c r="K256"/>
  <c r="L256"/>
  <c r="M256"/>
  <c r="B257"/>
  <c r="C257"/>
  <c r="D257"/>
  <c r="E257"/>
  <c r="F257"/>
  <c r="G257"/>
  <c r="H257"/>
  <c r="I257"/>
  <c r="J257"/>
  <c r="K257"/>
  <c r="L257"/>
  <c r="M257"/>
  <c r="B258"/>
  <c r="C258"/>
  <c r="D258"/>
  <c r="E258"/>
  <c r="F258"/>
  <c r="G258"/>
  <c r="H258"/>
  <c r="I258"/>
  <c r="J258"/>
  <c r="K258"/>
  <c r="L258"/>
  <c r="M258"/>
  <c r="B259"/>
  <c r="C259"/>
  <c r="D259"/>
  <c r="E259"/>
  <c r="F259"/>
  <c r="G259"/>
  <c r="H259"/>
  <c r="I259"/>
  <c r="J259"/>
  <c r="K259"/>
  <c r="L259"/>
  <c r="M259"/>
  <c r="B260"/>
  <c r="C260"/>
  <c r="D260"/>
  <c r="E260"/>
  <c r="F260"/>
  <c r="G260"/>
  <c r="H260"/>
  <c r="I260"/>
  <c r="J260"/>
  <c r="K260"/>
  <c r="L260"/>
  <c r="M260"/>
  <c r="B261"/>
  <c r="C261"/>
  <c r="D261"/>
  <c r="E261"/>
  <c r="F261"/>
  <c r="G261"/>
  <c r="H261"/>
  <c r="I261"/>
  <c r="J261"/>
  <c r="K261"/>
  <c r="L261"/>
  <c r="M261"/>
  <c r="B262"/>
  <c r="C262"/>
  <c r="D262"/>
  <c r="E262"/>
  <c r="F262"/>
  <c r="G262"/>
  <c r="H262"/>
  <c r="I262"/>
  <c r="J262"/>
  <c r="K262"/>
  <c r="L262"/>
  <c r="M262"/>
  <c r="B263"/>
  <c r="C263"/>
  <c r="D263"/>
  <c r="E263"/>
  <c r="F263"/>
  <c r="G263"/>
  <c r="H263"/>
  <c r="I263"/>
  <c r="J263"/>
  <c r="K263"/>
  <c r="L263"/>
  <c r="M263"/>
  <c r="B264"/>
  <c r="C264"/>
  <c r="D264"/>
  <c r="E264"/>
  <c r="F264"/>
  <c r="G264"/>
  <c r="H264"/>
  <c r="I264"/>
  <c r="J264"/>
  <c r="K264"/>
  <c r="L264"/>
  <c r="M264"/>
  <c r="B265"/>
  <c r="C265"/>
  <c r="D265"/>
  <c r="E265"/>
  <c r="F265"/>
  <c r="G265"/>
  <c r="H265"/>
  <c r="I265"/>
  <c r="J265"/>
  <c r="K265"/>
  <c r="L265"/>
  <c r="M265"/>
  <c r="B266"/>
  <c r="C266"/>
  <c r="D266"/>
  <c r="E266"/>
  <c r="F266"/>
  <c r="G266"/>
  <c r="H266"/>
  <c r="I266"/>
  <c r="J266"/>
  <c r="K266"/>
  <c r="L266"/>
  <c r="M266"/>
  <c r="B267"/>
  <c r="C267"/>
  <c r="D267"/>
  <c r="E267"/>
  <c r="F267"/>
  <c r="G267"/>
  <c r="H267"/>
  <c r="I267"/>
  <c r="J267"/>
  <c r="K267"/>
  <c r="L267"/>
  <c r="M267"/>
  <c r="B268"/>
  <c r="C268"/>
  <c r="D268"/>
  <c r="E268"/>
  <c r="F268"/>
  <c r="G268"/>
  <c r="H268"/>
  <c r="I268"/>
  <c r="J268"/>
  <c r="K268"/>
  <c r="L268"/>
  <c r="M268"/>
  <c r="B269"/>
  <c r="C269"/>
  <c r="D269"/>
  <c r="E269"/>
  <c r="F269"/>
  <c r="G269"/>
  <c r="H269"/>
  <c r="I269"/>
  <c r="J269"/>
  <c r="K269"/>
  <c r="L269"/>
  <c r="M269"/>
  <c r="B270"/>
  <c r="C270"/>
  <c r="D270"/>
  <c r="E270"/>
  <c r="F270"/>
  <c r="G270"/>
  <c r="H270"/>
  <c r="I270"/>
  <c r="J270"/>
  <c r="K270"/>
  <c r="L270"/>
  <c r="M270"/>
  <c r="B271"/>
  <c r="C271"/>
  <c r="D271"/>
  <c r="E271"/>
  <c r="F271"/>
  <c r="G271"/>
  <c r="H271"/>
  <c r="I271"/>
  <c r="J271"/>
  <c r="K271"/>
  <c r="L271"/>
  <c r="M271"/>
  <c r="B272"/>
  <c r="C272"/>
  <c r="D272"/>
  <c r="E272"/>
  <c r="F272"/>
  <c r="G272"/>
  <c r="H272"/>
  <c r="I272"/>
  <c r="J272"/>
  <c r="K272"/>
  <c r="L272"/>
  <c r="M272"/>
  <c r="B273"/>
  <c r="C273"/>
  <c r="D273"/>
  <c r="E273"/>
  <c r="F273"/>
  <c r="G273"/>
  <c r="H273"/>
  <c r="I273"/>
  <c r="J273"/>
  <c r="K273"/>
  <c r="L273"/>
  <c r="M273"/>
  <c r="B274"/>
  <c r="C274"/>
  <c r="D274"/>
  <c r="E274"/>
  <c r="F274"/>
  <c r="G274"/>
  <c r="H274"/>
  <c r="I274"/>
  <c r="J274"/>
  <c r="K274"/>
  <c r="L274"/>
  <c r="M274"/>
  <c r="B275"/>
  <c r="C275"/>
  <c r="D275"/>
  <c r="E275"/>
  <c r="F275"/>
  <c r="G275"/>
  <c r="H275"/>
  <c r="I275"/>
  <c r="J275"/>
  <c r="K275"/>
  <c r="L275"/>
  <c r="M275"/>
  <c r="B276"/>
  <c r="C276"/>
  <c r="D276"/>
  <c r="E276"/>
  <c r="F276"/>
  <c r="G276"/>
  <c r="H276"/>
  <c r="I276"/>
  <c r="J276"/>
  <c r="K276"/>
  <c r="L276"/>
  <c r="M276"/>
  <c r="B277"/>
  <c r="C277"/>
  <c r="D277"/>
  <c r="E277"/>
  <c r="F277"/>
  <c r="G277"/>
  <c r="H277"/>
  <c r="I277"/>
  <c r="J277"/>
  <c r="K277"/>
  <c r="L277"/>
  <c r="M277"/>
  <c r="B278"/>
  <c r="C278"/>
  <c r="D278"/>
  <c r="E278"/>
  <c r="F278"/>
  <c r="G278"/>
  <c r="H278"/>
  <c r="I278"/>
  <c r="J278"/>
  <c r="K278"/>
  <c r="L278"/>
  <c r="M278"/>
  <c r="B279"/>
  <c r="C279"/>
  <c r="D279"/>
  <c r="E279"/>
  <c r="F279"/>
  <c r="G279"/>
  <c r="H279"/>
  <c r="I279"/>
  <c r="J279"/>
  <c r="K279"/>
  <c r="L279"/>
  <c r="M279"/>
  <c r="B280"/>
  <c r="C280"/>
  <c r="D280"/>
  <c r="E280"/>
  <c r="F280"/>
  <c r="G280"/>
  <c r="H280"/>
  <c r="I280"/>
  <c r="J280"/>
  <c r="K280"/>
  <c r="L280"/>
  <c r="M280"/>
  <c r="B281"/>
  <c r="C281"/>
  <c r="D281"/>
  <c r="E281"/>
  <c r="F281"/>
  <c r="G281"/>
  <c r="H281"/>
  <c r="I281"/>
  <c r="J281"/>
  <c r="K281"/>
  <c r="L281"/>
  <c r="M281"/>
  <c r="B282"/>
  <c r="C282"/>
  <c r="D282"/>
  <c r="E282"/>
  <c r="F282"/>
  <c r="G282"/>
  <c r="H282"/>
  <c r="I282"/>
  <c r="J282"/>
  <c r="K282"/>
  <c r="L282"/>
  <c r="M282"/>
  <c r="B283"/>
  <c r="C283"/>
  <c r="D283"/>
  <c r="E283"/>
  <c r="F283"/>
  <c r="G283"/>
  <c r="H283"/>
  <c r="I283"/>
  <c r="J283"/>
  <c r="K283"/>
  <c r="L283"/>
  <c r="M283"/>
  <c r="B284"/>
  <c r="C284"/>
  <c r="D284"/>
  <c r="E284"/>
  <c r="F284"/>
  <c r="G284"/>
  <c r="H284"/>
  <c r="I284"/>
  <c r="J284"/>
  <c r="K284"/>
  <c r="L284"/>
  <c r="M284"/>
  <c r="B285"/>
  <c r="C285"/>
  <c r="D285"/>
  <c r="E285"/>
  <c r="F285"/>
  <c r="G285"/>
  <c r="H285"/>
  <c r="I285"/>
  <c r="J285"/>
  <c r="K285"/>
  <c r="L285"/>
  <c r="M285"/>
  <c r="B286"/>
  <c r="C286"/>
  <c r="D286"/>
  <c r="E286"/>
  <c r="F286"/>
  <c r="G286"/>
  <c r="H286"/>
  <c r="I286"/>
  <c r="J286"/>
  <c r="K286"/>
  <c r="L286"/>
  <c r="M286"/>
  <c r="B287"/>
  <c r="C287"/>
  <c r="D287"/>
  <c r="E287"/>
  <c r="F287"/>
  <c r="G287"/>
  <c r="H287"/>
  <c r="I287"/>
  <c r="J287"/>
  <c r="K287"/>
  <c r="L287"/>
  <c r="M287"/>
  <c r="B288"/>
  <c r="C288"/>
  <c r="D288"/>
  <c r="E288"/>
  <c r="F288"/>
  <c r="G288"/>
  <c r="H288"/>
  <c r="I288"/>
  <c r="J288"/>
  <c r="K288"/>
  <c r="L288"/>
  <c r="M288"/>
  <c r="B289"/>
  <c r="C289"/>
  <c r="D289"/>
  <c r="E289"/>
  <c r="F289"/>
  <c r="G289"/>
  <c r="H289"/>
  <c r="I289"/>
  <c r="J289"/>
  <c r="K289"/>
  <c r="L289"/>
  <c r="M289"/>
  <c r="B290"/>
  <c r="C290"/>
  <c r="D290"/>
  <c r="E290"/>
  <c r="F290"/>
  <c r="G290"/>
  <c r="H290"/>
  <c r="I290"/>
  <c r="J290"/>
  <c r="K290"/>
  <c r="L290"/>
  <c r="M290"/>
  <c r="B291"/>
  <c r="C291"/>
  <c r="D291"/>
  <c r="E291"/>
  <c r="F291"/>
  <c r="G291"/>
  <c r="H291"/>
  <c r="I291"/>
  <c r="J291"/>
  <c r="K291"/>
  <c r="L291"/>
  <c r="M291"/>
  <c r="B292"/>
  <c r="C292"/>
  <c r="D292"/>
  <c r="E292"/>
  <c r="F292"/>
  <c r="G292"/>
  <c r="H292"/>
  <c r="I292"/>
  <c r="J292"/>
  <c r="K292"/>
  <c r="L292"/>
  <c r="M292"/>
  <c r="B293"/>
  <c r="C293"/>
  <c r="D293"/>
  <c r="E293"/>
  <c r="F293"/>
  <c r="G293"/>
  <c r="H293"/>
  <c r="I293"/>
  <c r="J293"/>
  <c r="K293"/>
  <c r="L293"/>
  <c r="M293"/>
  <c r="B294"/>
  <c r="C294"/>
  <c r="D294"/>
  <c r="E294"/>
  <c r="F294"/>
  <c r="G294"/>
  <c r="H294"/>
  <c r="I294"/>
  <c r="J294"/>
  <c r="K294"/>
  <c r="L294"/>
  <c r="M294"/>
  <c r="B295"/>
  <c r="C295"/>
  <c r="D295"/>
  <c r="E295"/>
  <c r="F295"/>
  <c r="G295"/>
  <c r="H295"/>
  <c r="I295"/>
  <c r="J295"/>
  <c r="K295"/>
  <c r="L295"/>
  <c r="M295"/>
  <c r="B296"/>
  <c r="C296"/>
  <c r="D296"/>
  <c r="E296"/>
  <c r="F296"/>
  <c r="G296"/>
  <c r="H296"/>
  <c r="I296"/>
  <c r="J296"/>
  <c r="K296"/>
  <c r="L296"/>
  <c r="M296"/>
  <c r="B297"/>
  <c r="C297"/>
  <c r="D297"/>
  <c r="E297"/>
  <c r="F297"/>
  <c r="G297"/>
  <c r="H297"/>
  <c r="I297"/>
  <c r="J297"/>
  <c r="K297"/>
  <c r="L297"/>
  <c r="M297"/>
  <c r="B298"/>
  <c r="C298"/>
  <c r="D298"/>
  <c r="E298"/>
  <c r="F298"/>
  <c r="G298"/>
  <c r="H298"/>
  <c r="I298"/>
  <c r="J298"/>
  <c r="K298"/>
  <c r="L298"/>
  <c r="M298"/>
  <c r="B299"/>
  <c r="C299"/>
  <c r="D299"/>
  <c r="E299"/>
  <c r="F299"/>
  <c r="G299"/>
  <c r="H299"/>
  <c r="I299"/>
  <c r="J299"/>
  <c r="K299"/>
  <c r="L299"/>
  <c r="M299"/>
  <c r="B300"/>
  <c r="C300"/>
  <c r="D300"/>
  <c r="E300"/>
  <c r="F300"/>
  <c r="G300"/>
  <c r="H300"/>
  <c r="I300"/>
  <c r="J300"/>
  <c r="K300"/>
  <c r="L300"/>
  <c r="M300"/>
  <c r="B301"/>
  <c r="C301"/>
  <c r="D301"/>
  <c r="E301"/>
  <c r="F301"/>
  <c r="G301"/>
  <c r="H301"/>
  <c r="I301"/>
  <c r="J301"/>
  <c r="K301"/>
  <c r="L301"/>
  <c r="M301"/>
  <c r="B302"/>
  <c r="C302"/>
  <c r="D302"/>
  <c r="E302"/>
  <c r="F302"/>
  <c r="G302"/>
  <c r="H302"/>
  <c r="I302"/>
  <c r="J302"/>
  <c r="K302"/>
  <c r="L302"/>
  <c r="M302"/>
  <c r="B303"/>
  <c r="C303"/>
  <c r="D303"/>
  <c r="E303"/>
  <c r="F303"/>
  <c r="G303"/>
  <c r="H303"/>
  <c r="I303"/>
  <c r="J303"/>
  <c r="K303"/>
  <c r="L303"/>
  <c r="M303"/>
  <c r="B304"/>
  <c r="C304"/>
  <c r="D304"/>
  <c r="E304"/>
  <c r="F304"/>
  <c r="G304"/>
  <c r="H304"/>
  <c r="I304"/>
  <c r="J304"/>
  <c r="K304"/>
  <c r="L304"/>
  <c r="M304"/>
  <c r="B305"/>
  <c r="C305"/>
  <c r="D305"/>
  <c r="E305"/>
  <c r="F305"/>
  <c r="G305"/>
  <c r="H305"/>
  <c r="I305"/>
  <c r="J305"/>
  <c r="K305"/>
  <c r="L305"/>
  <c r="M305"/>
  <c r="B306"/>
  <c r="C306"/>
  <c r="D306"/>
  <c r="E306"/>
  <c r="F306"/>
  <c r="G306"/>
  <c r="H306"/>
  <c r="I306"/>
  <c r="J306"/>
  <c r="K306"/>
  <c r="L306"/>
  <c r="M306"/>
  <c r="B307"/>
  <c r="C307"/>
  <c r="D307"/>
  <c r="E307"/>
  <c r="F307"/>
  <c r="G307"/>
  <c r="H307"/>
  <c r="I307"/>
  <c r="J307"/>
  <c r="K307"/>
  <c r="L307"/>
  <c r="M307"/>
  <c r="B308"/>
  <c r="C308"/>
  <c r="D308"/>
  <c r="E308"/>
  <c r="F308"/>
  <c r="G308"/>
  <c r="H308"/>
  <c r="I308"/>
  <c r="J308"/>
  <c r="K308"/>
  <c r="L308"/>
  <c r="M308"/>
  <c r="B309"/>
  <c r="C309"/>
  <c r="D309"/>
  <c r="E309"/>
  <c r="F309"/>
  <c r="G309"/>
  <c r="H309"/>
  <c r="I309"/>
  <c r="J309"/>
  <c r="K309"/>
  <c r="L309"/>
  <c r="M309"/>
  <c r="B310"/>
  <c r="C310"/>
  <c r="D310"/>
  <c r="E310"/>
  <c r="F310"/>
  <c r="G310"/>
  <c r="H310"/>
  <c r="I310"/>
  <c r="J310"/>
  <c r="K310"/>
  <c r="L310"/>
  <c r="M310"/>
  <c r="B311"/>
  <c r="C311"/>
  <c r="D311"/>
  <c r="E311"/>
  <c r="F311"/>
  <c r="G311"/>
  <c r="H311"/>
  <c r="I311"/>
  <c r="J311"/>
  <c r="K311"/>
  <c r="L311"/>
  <c r="M311"/>
  <c r="B312"/>
  <c r="C312"/>
  <c r="D312"/>
  <c r="E312"/>
  <c r="F312"/>
  <c r="G312"/>
  <c r="H312"/>
  <c r="I312"/>
  <c r="J312"/>
  <c r="K312"/>
  <c r="L312"/>
  <c r="M312"/>
  <c r="B313"/>
  <c r="C313"/>
  <c r="D313"/>
  <c r="E313"/>
  <c r="F313"/>
  <c r="G313"/>
  <c r="H313"/>
  <c r="I313"/>
  <c r="J313"/>
  <c r="K313"/>
  <c r="L313"/>
  <c r="M313"/>
  <c r="B314"/>
  <c r="C314"/>
  <c r="D314"/>
  <c r="E314"/>
  <c r="F314"/>
  <c r="G314"/>
  <c r="H314"/>
  <c r="I314"/>
  <c r="J314"/>
  <c r="K314"/>
  <c r="L314"/>
  <c r="M314"/>
  <c r="B315"/>
  <c r="C315"/>
  <c r="D315"/>
  <c r="E315"/>
  <c r="F315"/>
  <c r="G315"/>
  <c r="H315"/>
  <c r="I315"/>
  <c r="J315"/>
  <c r="K315"/>
  <c r="L315"/>
  <c r="M315"/>
  <c r="B316"/>
  <c r="C316"/>
  <c r="D316"/>
  <c r="E316"/>
  <c r="F316"/>
  <c r="G316"/>
  <c r="H316"/>
  <c r="I316"/>
  <c r="J316"/>
  <c r="K316"/>
  <c r="L316"/>
  <c r="M316"/>
  <c r="B317"/>
  <c r="C317"/>
  <c r="D317"/>
  <c r="E317"/>
  <c r="F317"/>
  <c r="G317"/>
  <c r="H317"/>
  <c r="I317"/>
  <c r="J317"/>
  <c r="K317"/>
  <c r="L317"/>
  <c r="M317"/>
  <c r="B318"/>
  <c r="C318"/>
  <c r="D318"/>
  <c r="E318"/>
  <c r="F318"/>
  <c r="G318"/>
  <c r="H318"/>
  <c r="I318"/>
  <c r="J318"/>
  <c r="K318"/>
  <c r="L318"/>
  <c r="M318"/>
  <c r="B319"/>
  <c r="C319"/>
  <c r="D319"/>
  <c r="E319"/>
  <c r="F319"/>
  <c r="G319"/>
  <c r="H319"/>
  <c r="I319"/>
  <c r="J319"/>
  <c r="K319"/>
  <c r="L319"/>
  <c r="M319"/>
  <c r="B320"/>
  <c r="C320"/>
  <c r="D320"/>
  <c r="E320"/>
  <c r="F320"/>
  <c r="G320"/>
  <c r="H320"/>
  <c r="I320"/>
  <c r="J320"/>
  <c r="K320"/>
  <c r="L320"/>
  <c r="M320"/>
  <c r="B321"/>
  <c r="C321"/>
  <c r="D321"/>
  <c r="E321"/>
  <c r="F321"/>
  <c r="G321"/>
  <c r="H321"/>
  <c r="I321"/>
  <c r="J321"/>
  <c r="K321"/>
  <c r="L321"/>
  <c r="M321"/>
  <c r="B322"/>
  <c r="C322"/>
  <c r="D322"/>
  <c r="E322"/>
  <c r="F322"/>
  <c r="G322"/>
  <c r="H322"/>
  <c r="I322"/>
  <c r="J322"/>
  <c r="K322"/>
  <c r="L322"/>
  <c r="M322"/>
  <c r="B323"/>
  <c r="C323"/>
  <c r="D323"/>
  <c r="E323"/>
  <c r="F323"/>
  <c r="G323"/>
  <c r="H323"/>
  <c r="I323"/>
  <c r="J323"/>
  <c r="K323"/>
  <c r="L323"/>
  <c r="M323"/>
  <c r="B324"/>
  <c r="C324"/>
  <c r="D324"/>
  <c r="E324"/>
  <c r="F324"/>
  <c r="G324"/>
  <c r="H324"/>
  <c r="I324"/>
  <c r="J324"/>
  <c r="K324"/>
  <c r="L324"/>
  <c r="M324"/>
  <c r="B325"/>
  <c r="C325"/>
  <c r="D325"/>
  <c r="E325"/>
  <c r="F325"/>
  <c r="G325"/>
  <c r="H325"/>
  <c r="I325"/>
  <c r="J325"/>
  <c r="K325"/>
  <c r="L325"/>
  <c r="M325"/>
  <c r="B326"/>
  <c r="C326"/>
  <c r="D326"/>
  <c r="E326"/>
  <c r="F326"/>
  <c r="G326"/>
  <c r="H326"/>
  <c r="I326"/>
  <c r="J326"/>
  <c r="K326"/>
  <c r="L326"/>
  <c r="M326"/>
  <c r="B327"/>
  <c r="C327"/>
  <c r="D327"/>
  <c r="E327"/>
  <c r="F327"/>
  <c r="G327"/>
  <c r="H327"/>
  <c r="I327"/>
  <c r="J327"/>
  <c r="K327"/>
  <c r="L327"/>
  <c r="M327"/>
  <c r="B328"/>
  <c r="C328"/>
  <c r="D328"/>
  <c r="E328"/>
  <c r="F328"/>
  <c r="G328"/>
  <c r="H328"/>
  <c r="I328"/>
  <c r="J328"/>
  <c r="K328"/>
  <c r="L328"/>
  <c r="M328"/>
  <c r="B329"/>
  <c r="C329"/>
  <c r="D329"/>
  <c r="E329"/>
  <c r="F329"/>
  <c r="G329"/>
  <c r="H329"/>
  <c r="I329"/>
  <c r="J329"/>
  <c r="K329"/>
  <c r="L329"/>
  <c r="M329"/>
  <c r="B330"/>
  <c r="C330"/>
  <c r="D330"/>
  <c r="E330"/>
  <c r="F330"/>
  <c r="G330"/>
  <c r="H330"/>
  <c r="I330"/>
  <c r="J330"/>
  <c r="K330"/>
  <c r="L330"/>
  <c r="M330"/>
  <c r="B331"/>
  <c r="C331"/>
  <c r="D331"/>
  <c r="E331"/>
  <c r="F331"/>
  <c r="G331"/>
  <c r="H331"/>
  <c r="I331"/>
  <c r="J331"/>
  <c r="K331"/>
  <c r="L331"/>
  <c r="M331"/>
  <c r="B332"/>
  <c r="C332"/>
  <c r="D332"/>
  <c r="E332"/>
  <c r="F332"/>
  <c r="G332"/>
  <c r="H332"/>
  <c r="I332"/>
  <c r="J332"/>
  <c r="K332"/>
  <c r="L332"/>
  <c r="M332"/>
  <c r="B333"/>
  <c r="C333"/>
  <c r="D333"/>
  <c r="E333"/>
  <c r="F333"/>
  <c r="G333"/>
  <c r="H333"/>
  <c r="I333"/>
  <c r="J333"/>
  <c r="K333"/>
  <c r="L333"/>
  <c r="M333"/>
  <c r="B334"/>
  <c r="C334"/>
  <c r="D334"/>
  <c r="E334"/>
  <c r="F334"/>
  <c r="G334"/>
  <c r="H334"/>
  <c r="I334"/>
  <c r="J334"/>
  <c r="K334"/>
  <c r="L334"/>
  <c r="M334"/>
  <c r="B335"/>
  <c r="C335"/>
  <c r="D335"/>
  <c r="E335"/>
  <c r="F335"/>
  <c r="G335"/>
  <c r="H335"/>
  <c r="I335"/>
  <c r="J335"/>
  <c r="K335"/>
  <c r="L335"/>
  <c r="M335"/>
  <c r="B336"/>
  <c r="C336"/>
  <c r="D336"/>
  <c r="E336"/>
  <c r="F336"/>
  <c r="G336"/>
  <c r="H336"/>
  <c r="I336"/>
  <c r="J336"/>
  <c r="K336"/>
  <c r="L336"/>
  <c r="M336"/>
  <c r="B337"/>
  <c r="C337"/>
  <c r="D337"/>
  <c r="E337"/>
  <c r="F337"/>
  <c r="G337"/>
  <c r="H337"/>
  <c r="I337"/>
  <c r="J337"/>
  <c r="K337"/>
  <c r="L337"/>
  <c r="M337"/>
  <c r="B338"/>
  <c r="C338"/>
  <c r="D338"/>
  <c r="E338"/>
  <c r="F338"/>
  <c r="G338"/>
  <c r="H338"/>
  <c r="I338"/>
  <c r="J338"/>
  <c r="K338"/>
  <c r="L338"/>
  <c r="M338"/>
  <c r="B339"/>
  <c r="C339"/>
  <c r="D339"/>
  <c r="E339"/>
  <c r="F339"/>
  <c r="G339"/>
  <c r="H339"/>
  <c r="I339"/>
  <c r="J339"/>
  <c r="K339"/>
  <c r="L339"/>
  <c r="M339"/>
  <c r="B340"/>
  <c r="C340"/>
  <c r="D340"/>
  <c r="E340"/>
  <c r="F340"/>
  <c r="G340"/>
  <c r="H340"/>
  <c r="I340"/>
  <c r="J340"/>
  <c r="K340"/>
  <c r="L340"/>
  <c r="M340"/>
  <c r="B341"/>
  <c r="C341"/>
  <c r="D341"/>
  <c r="E341"/>
  <c r="F341"/>
  <c r="G341"/>
  <c r="H341"/>
  <c r="I341"/>
  <c r="J341"/>
  <c r="K341"/>
  <c r="L341"/>
  <c r="M341"/>
  <c r="B342"/>
  <c r="C342"/>
  <c r="D342"/>
  <c r="E342"/>
  <c r="F342"/>
  <c r="G342"/>
  <c r="H342"/>
  <c r="I342"/>
  <c r="J342"/>
  <c r="K342"/>
  <c r="L342"/>
  <c r="M342"/>
  <c r="B343"/>
  <c r="C343"/>
  <c r="D343"/>
  <c r="E343"/>
  <c r="F343"/>
  <c r="G343"/>
  <c r="H343"/>
  <c r="I343"/>
  <c r="J343"/>
  <c r="K343"/>
  <c r="L343"/>
  <c r="M343"/>
  <c r="B344"/>
  <c r="C344"/>
  <c r="D344"/>
  <c r="E344"/>
  <c r="F344"/>
  <c r="G344"/>
  <c r="H344"/>
  <c r="I344"/>
  <c r="J344"/>
  <c r="K344"/>
  <c r="L344"/>
  <c r="M344"/>
  <c r="B345"/>
  <c r="C345"/>
  <c r="D345"/>
  <c r="E345"/>
  <c r="F345"/>
  <c r="G345"/>
  <c r="H345"/>
  <c r="I345"/>
  <c r="J345"/>
  <c r="K345"/>
  <c r="L345"/>
  <c r="M345"/>
  <c r="B346"/>
  <c r="C346"/>
  <c r="D346"/>
  <c r="E346"/>
  <c r="F346"/>
  <c r="G346"/>
  <c r="H346"/>
  <c r="I346"/>
  <c r="J346"/>
  <c r="K346"/>
  <c r="L346"/>
  <c r="M346"/>
  <c r="B347"/>
  <c r="C347"/>
  <c r="D347"/>
  <c r="E347"/>
  <c r="F347"/>
  <c r="G347"/>
  <c r="H347"/>
  <c r="I347"/>
  <c r="J347"/>
  <c r="K347"/>
  <c r="L347"/>
  <c r="M347"/>
  <c r="B348"/>
  <c r="C348"/>
  <c r="D348"/>
  <c r="E348"/>
  <c r="F348"/>
  <c r="G348"/>
  <c r="H348"/>
  <c r="I348"/>
  <c r="J348"/>
  <c r="K348"/>
  <c r="L348"/>
  <c r="M348"/>
  <c r="B349"/>
  <c r="C349"/>
  <c r="D349"/>
  <c r="E349"/>
  <c r="F349"/>
  <c r="G349"/>
  <c r="H349"/>
  <c r="I349"/>
  <c r="J349"/>
  <c r="K349"/>
  <c r="L349"/>
  <c r="M349"/>
  <c r="B350"/>
  <c r="C350"/>
  <c r="D350"/>
  <c r="E350"/>
  <c r="F350"/>
  <c r="G350"/>
  <c r="H350"/>
  <c r="I350"/>
  <c r="J350"/>
  <c r="K350"/>
  <c r="L350"/>
  <c r="M350"/>
  <c r="B351"/>
  <c r="C351"/>
  <c r="D351"/>
  <c r="E351"/>
  <c r="F351"/>
  <c r="G351"/>
  <c r="H351"/>
  <c r="I351"/>
  <c r="J351"/>
  <c r="K351"/>
  <c r="L351"/>
  <c r="M351"/>
  <c r="B352"/>
  <c r="C352"/>
  <c r="D352"/>
  <c r="E352"/>
  <c r="F352"/>
  <c r="G352"/>
  <c r="H352"/>
  <c r="I352"/>
  <c r="J352"/>
  <c r="K352"/>
  <c r="L352"/>
  <c r="M352"/>
  <c r="B353"/>
  <c r="C353"/>
  <c r="D353"/>
  <c r="E353"/>
  <c r="F353"/>
  <c r="G353"/>
  <c r="H353"/>
  <c r="I353"/>
  <c r="J353"/>
  <c r="K353"/>
  <c r="L353"/>
  <c r="M353"/>
  <c r="B354"/>
  <c r="C354"/>
  <c r="D354"/>
  <c r="E354"/>
  <c r="F354"/>
  <c r="G354"/>
  <c r="H354"/>
  <c r="I354"/>
  <c r="J354"/>
  <c r="K354"/>
  <c r="L354"/>
  <c r="M354"/>
  <c r="B355"/>
  <c r="C355"/>
  <c r="D355"/>
  <c r="E355"/>
  <c r="F355"/>
  <c r="G355"/>
  <c r="H355"/>
  <c r="I355"/>
  <c r="J355"/>
  <c r="K355"/>
  <c r="L355"/>
  <c r="M355"/>
  <c r="B356"/>
  <c r="C356"/>
  <c r="D356"/>
  <c r="E356"/>
  <c r="F356"/>
  <c r="G356"/>
  <c r="H356"/>
  <c r="I356"/>
  <c r="J356"/>
  <c r="K356"/>
  <c r="L356"/>
  <c r="M356"/>
  <c r="B357"/>
  <c r="C357"/>
  <c r="D357"/>
  <c r="E357"/>
  <c r="F357"/>
  <c r="G357"/>
  <c r="H357"/>
  <c r="I357"/>
  <c r="J357"/>
  <c r="K357"/>
  <c r="L357"/>
  <c r="M357"/>
  <c r="B358"/>
  <c r="C358"/>
  <c r="D358"/>
  <c r="E358"/>
  <c r="F358"/>
  <c r="G358"/>
  <c r="H358"/>
  <c r="I358"/>
  <c r="J358"/>
  <c r="K358"/>
  <c r="L358"/>
  <c r="M358"/>
  <c r="B359"/>
  <c r="C359"/>
  <c r="D359"/>
  <c r="E359"/>
  <c r="F359"/>
  <c r="G359"/>
  <c r="H359"/>
  <c r="I359"/>
  <c r="J359"/>
  <c r="K359"/>
  <c r="L359"/>
  <c r="M359"/>
  <c r="B360"/>
  <c r="C360"/>
  <c r="D360"/>
  <c r="E360"/>
  <c r="F360"/>
  <c r="G360"/>
  <c r="H360"/>
  <c r="I360"/>
  <c r="J360"/>
  <c r="K360"/>
  <c r="L360"/>
  <c r="M360"/>
  <c r="B361"/>
  <c r="C361"/>
  <c r="D361"/>
  <c r="E361"/>
  <c r="F361"/>
  <c r="G361"/>
  <c r="H361"/>
  <c r="I361"/>
  <c r="J361"/>
  <c r="K361"/>
  <c r="L361"/>
  <c r="M361"/>
  <c r="B362"/>
  <c r="C362"/>
  <c r="D362"/>
  <c r="E362"/>
  <c r="F362"/>
  <c r="G362"/>
  <c r="H362"/>
  <c r="I362"/>
  <c r="J362"/>
  <c r="K362"/>
  <c r="L362"/>
  <c r="M362"/>
  <c r="B363"/>
  <c r="C363"/>
  <c r="D363"/>
  <c r="E363"/>
  <c r="F363"/>
  <c r="G363"/>
  <c r="H363"/>
  <c r="I363"/>
  <c r="J363"/>
  <c r="K363"/>
  <c r="L363"/>
  <c r="M363"/>
  <c r="B364"/>
  <c r="C364"/>
  <c r="D364"/>
  <c r="E364"/>
  <c r="F364"/>
  <c r="G364"/>
  <c r="H364"/>
  <c r="I364"/>
  <c r="J364"/>
  <c r="K364"/>
  <c r="L364"/>
  <c r="M364"/>
  <c r="B365"/>
  <c r="C365"/>
  <c r="D365"/>
  <c r="E365"/>
  <c r="F365"/>
  <c r="G365"/>
  <c r="H365"/>
  <c r="I365"/>
  <c r="J365"/>
  <c r="K365"/>
  <c r="L365"/>
  <c r="M365"/>
  <c r="B366"/>
  <c r="C366"/>
  <c r="D366"/>
  <c r="E366"/>
  <c r="F366"/>
  <c r="G366"/>
  <c r="H366"/>
  <c r="I366"/>
  <c r="J366"/>
  <c r="K366"/>
  <c r="L366"/>
  <c r="M366"/>
  <c r="B367"/>
  <c r="C367"/>
  <c r="D367"/>
  <c r="E367"/>
  <c r="F367"/>
  <c r="G367"/>
  <c r="H367"/>
  <c r="I367"/>
  <c r="J367"/>
  <c r="K367"/>
  <c r="L367"/>
  <c r="M367"/>
  <c r="B368"/>
  <c r="C368"/>
  <c r="D368"/>
  <c r="E368"/>
  <c r="F368"/>
  <c r="G368"/>
  <c r="H368"/>
  <c r="I368"/>
  <c r="J368"/>
  <c r="K368"/>
  <c r="L368"/>
  <c r="M368"/>
  <c r="B369"/>
  <c r="C369"/>
  <c r="D369"/>
  <c r="E369"/>
  <c r="F369"/>
  <c r="G369"/>
  <c r="H369"/>
  <c r="I369"/>
  <c r="J369"/>
  <c r="K369"/>
  <c r="L369"/>
  <c r="M369"/>
  <c r="B370"/>
  <c r="C370"/>
  <c r="D370"/>
  <c r="E370"/>
  <c r="F370"/>
  <c r="G370"/>
  <c r="H370"/>
  <c r="I370"/>
  <c r="J370"/>
  <c r="K370"/>
  <c r="L370"/>
  <c r="M370"/>
  <c r="B371"/>
  <c r="C371"/>
  <c r="D371"/>
  <c r="E371"/>
  <c r="F371"/>
  <c r="G371"/>
  <c r="H371"/>
  <c r="I371"/>
  <c r="J371"/>
  <c r="K371"/>
  <c r="L371"/>
  <c r="M371"/>
  <c r="B372"/>
  <c r="C372"/>
  <c r="D372"/>
  <c r="E372"/>
  <c r="F372"/>
  <c r="G372"/>
  <c r="H372"/>
  <c r="I372"/>
  <c r="J372"/>
  <c r="K372"/>
  <c r="L372"/>
  <c r="M372"/>
  <c r="B373"/>
  <c r="C373"/>
  <c r="D373"/>
  <c r="E373"/>
  <c r="F373"/>
  <c r="G373"/>
  <c r="H373"/>
  <c r="I373"/>
  <c r="J373"/>
  <c r="K373"/>
  <c r="L373"/>
  <c r="M373"/>
  <c r="B374"/>
  <c r="C374"/>
  <c r="D374"/>
  <c r="E374"/>
  <c r="F374"/>
  <c r="G374"/>
  <c r="H374"/>
  <c r="I374"/>
  <c r="J374"/>
  <c r="K374"/>
  <c r="L374"/>
  <c r="M374"/>
  <c r="B375"/>
  <c r="C375"/>
  <c r="D375"/>
  <c r="E375"/>
  <c r="F375"/>
  <c r="G375"/>
  <c r="H375"/>
  <c r="I375"/>
  <c r="J375"/>
  <c r="K375"/>
  <c r="L375"/>
  <c r="M375"/>
  <c r="B376"/>
  <c r="C376"/>
  <c r="D376"/>
  <c r="E376"/>
  <c r="F376"/>
  <c r="G376"/>
  <c r="H376"/>
  <c r="I376"/>
  <c r="J376"/>
  <c r="K376"/>
  <c r="L376"/>
  <c r="M376"/>
  <c r="B377"/>
  <c r="C377"/>
  <c r="D377"/>
  <c r="E377"/>
  <c r="F377"/>
  <c r="G377"/>
  <c r="H377"/>
  <c r="I377"/>
  <c r="J377"/>
  <c r="K377"/>
  <c r="L377"/>
  <c r="M377"/>
  <c r="B378"/>
  <c r="C378"/>
  <c r="D378"/>
  <c r="E378"/>
  <c r="F378"/>
  <c r="G378"/>
  <c r="H378"/>
  <c r="I378"/>
  <c r="J378"/>
  <c r="K378"/>
  <c r="L378"/>
  <c r="M378"/>
  <c r="B379"/>
  <c r="C379"/>
  <c r="D379"/>
  <c r="E379"/>
  <c r="F379"/>
  <c r="G379"/>
  <c r="H379"/>
  <c r="I379"/>
  <c r="J379"/>
  <c r="K379"/>
  <c r="L379"/>
  <c r="M379"/>
  <c r="B380"/>
  <c r="C380"/>
  <c r="D380"/>
  <c r="E380"/>
  <c r="F380"/>
  <c r="G380"/>
  <c r="H380"/>
  <c r="I380"/>
  <c r="J380"/>
  <c r="K380"/>
  <c r="L380"/>
  <c r="M380"/>
  <c r="B381"/>
  <c r="C381"/>
  <c r="D381"/>
  <c r="E381"/>
  <c r="F381"/>
  <c r="G381"/>
  <c r="H381"/>
  <c r="I381"/>
  <c r="J381"/>
  <c r="K381"/>
  <c r="L381"/>
  <c r="M381"/>
  <c r="B382"/>
  <c r="C382"/>
  <c r="D382"/>
  <c r="E382"/>
  <c r="F382"/>
  <c r="G382"/>
  <c r="H382"/>
  <c r="I382"/>
  <c r="J382"/>
  <c r="K382"/>
  <c r="L382"/>
  <c r="M382"/>
  <c r="B383"/>
  <c r="C383"/>
  <c r="D383"/>
  <c r="E383"/>
  <c r="F383"/>
  <c r="G383"/>
  <c r="H383"/>
  <c r="I383"/>
  <c r="J383"/>
  <c r="K383"/>
  <c r="L383"/>
  <c r="M383"/>
  <c r="B384"/>
  <c r="C384"/>
  <c r="D384"/>
  <c r="E384"/>
  <c r="F384"/>
  <c r="G384"/>
  <c r="H384"/>
  <c r="I384"/>
  <c r="J384"/>
  <c r="K384"/>
  <c r="L384"/>
  <c r="M384"/>
  <c r="B385"/>
  <c r="C385"/>
  <c r="D385"/>
  <c r="E385"/>
  <c r="F385"/>
  <c r="G385"/>
  <c r="H385"/>
  <c r="I385"/>
  <c r="J385"/>
  <c r="K385"/>
  <c r="L385"/>
  <c r="M385"/>
  <c r="B386"/>
  <c r="C386"/>
  <c r="D386"/>
  <c r="E386"/>
  <c r="F386"/>
  <c r="G386"/>
  <c r="H386"/>
  <c r="I386"/>
  <c r="J386"/>
  <c r="K386"/>
  <c r="L386"/>
  <c r="M386"/>
  <c r="B387"/>
  <c r="C387"/>
  <c r="D387"/>
  <c r="E387"/>
  <c r="F387"/>
  <c r="G387"/>
  <c r="H387"/>
  <c r="I387"/>
  <c r="J387"/>
  <c r="K387"/>
  <c r="L387"/>
  <c r="M387"/>
  <c r="B388"/>
  <c r="C388"/>
  <c r="D388"/>
  <c r="E388"/>
  <c r="F388"/>
  <c r="G388"/>
  <c r="H388"/>
  <c r="I388"/>
  <c r="J388"/>
  <c r="K388"/>
  <c r="L388"/>
  <c r="M388"/>
  <c r="B389"/>
  <c r="C389"/>
  <c r="D389"/>
  <c r="E389"/>
  <c r="F389"/>
  <c r="G389"/>
  <c r="H389"/>
  <c r="I389"/>
  <c r="J389"/>
  <c r="K389"/>
  <c r="L389"/>
  <c r="M389"/>
  <c r="B390"/>
  <c r="C390"/>
  <c r="D390"/>
  <c r="E390"/>
  <c r="F390"/>
  <c r="G390"/>
  <c r="H390"/>
  <c r="I390"/>
  <c r="J390"/>
  <c r="K390"/>
  <c r="L390"/>
  <c r="M390"/>
  <c r="B391"/>
  <c r="C391"/>
  <c r="D391"/>
  <c r="E391"/>
  <c r="F391"/>
  <c r="G391"/>
  <c r="H391"/>
  <c r="I391"/>
  <c r="J391"/>
  <c r="K391"/>
  <c r="L391"/>
  <c r="M391"/>
  <c r="B392"/>
  <c r="C392"/>
  <c r="D392"/>
  <c r="E392"/>
  <c r="F392"/>
  <c r="G392"/>
  <c r="H392"/>
  <c r="I392"/>
  <c r="J392"/>
  <c r="K392"/>
  <c r="L392"/>
  <c r="M392"/>
  <c r="B393"/>
  <c r="C393"/>
  <c r="D393"/>
  <c r="E393"/>
  <c r="F393"/>
  <c r="G393"/>
  <c r="H393"/>
  <c r="I393"/>
  <c r="J393"/>
  <c r="K393"/>
  <c r="L393"/>
  <c r="M393"/>
  <c r="B394"/>
  <c r="C394"/>
  <c r="D394"/>
  <c r="E394"/>
  <c r="F394"/>
  <c r="G394"/>
  <c r="H394"/>
  <c r="I394"/>
  <c r="J394"/>
  <c r="K394"/>
  <c r="L394"/>
  <c r="M394"/>
  <c r="B395"/>
  <c r="C395"/>
  <c r="D395"/>
  <c r="E395"/>
  <c r="F395"/>
  <c r="G395"/>
  <c r="H395"/>
  <c r="I395"/>
  <c r="J395"/>
  <c r="K395"/>
  <c r="L395"/>
  <c r="M395"/>
  <c r="B396"/>
  <c r="C396"/>
  <c r="D396"/>
  <c r="E396"/>
  <c r="F396"/>
  <c r="G396"/>
  <c r="H396"/>
  <c r="I396"/>
  <c r="J396"/>
  <c r="K396"/>
  <c r="L396"/>
  <c r="M396"/>
  <c r="B397"/>
  <c r="C397"/>
  <c r="D397"/>
  <c r="E397"/>
  <c r="F397"/>
  <c r="G397"/>
  <c r="H397"/>
  <c r="I397"/>
  <c r="J397"/>
  <c r="K397"/>
  <c r="L397"/>
  <c r="M397"/>
  <c r="B398"/>
  <c r="C398"/>
  <c r="D398"/>
  <c r="E398"/>
  <c r="F398"/>
  <c r="G398"/>
  <c r="H398"/>
  <c r="I398"/>
  <c r="J398"/>
  <c r="K398"/>
  <c r="L398"/>
  <c r="M398"/>
  <c r="B399"/>
  <c r="C399"/>
  <c r="D399"/>
  <c r="E399"/>
  <c r="F399"/>
  <c r="G399"/>
  <c r="H399"/>
  <c r="I399"/>
  <c r="J399"/>
  <c r="K399"/>
  <c r="L399"/>
  <c r="M399"/>
  <c r="B400"/>
  <c r="C400"/>
  <c r="D400"/>
  <c r="E400"/>
  <c r="F400"/>
  <c r="G400"/>
  <c r="H400"/>
  <c r="I400"/>
  <c r="J400"/>
  <c r="K400"/>
  <c r="L400"/>
  <c r="M400"/>
  <c r="B401"/>
  <c r="C401"/>
  <c r="D401"/>
  <c r="E401"/>
  <c r="F401"/>
  <c r="G401"/>
  <c r="H401"/>
  <c r="I401"/>
  <c r="J401"/>
  <c r="K401"/>
  <c r="L401"/>
  <c r="M401"/>
  <c r="B402"/>
  <c r="C402"/>
  <c r="D402"/>
  <c r="E402"/>
  <c r="F402"/>
  <c r="G402"/>
  <c r="H402"/>
  <c r="I402"/>
  <c r="J402"/>
  <c r="K402"/>
  <c r="L402"/>
  <c r="M402"/>
  <c r="B403"/>
  <c r="C403"/>
  <c r="D403"/>
  <c r="E403"/>
  <c r="F403"/>
  <c r="G403"/>
  <c r="H403"/>
  <c r="I403"/>
  <c r="J403"/>
  <c r="K403"/>
  <c r="L403"/>
  <c r="M403"/>
  <c r="B404"/>
  <c r="C404"/>
  <c r="D404"/>
  <c r="E404"/>
  <c r="F404"/>
  <c r="G404"/>
  <c r="H404"/>
  <c r="I404"/>
  <c r="J404"/>
  <c r="K404"/>
  <c r="L404"/>
  <c r="M404"/>
  <c r="B405"/>
  <c r="C405"/>
  <c r="D405"/>
  <c r="E405"/>
  <c r="F405"/>
  <c r="G405"/>
  <c r="H405"/>
  <c r="I405"/>
  <c r="J405"/>
  <c r="K405"/>
  <c r="L405"/>
  <c r="M405"/>
  <c r="B406"/>
  <c r="C406"/>
  <c r="D406"/>
  <c r="E406"/>
  <c r="F406"/>
  <c r="G406"/>
  <c r="H406"/>
  <c r="I406"/>
  <c r="J406"/>
  <c r="K406"/>
  <c r="L406"/>
  <c r="M406"/>
  <c r="B407"/>
  <c r="C407"/>
  <c r="D407"/>
  <c r="E407"/>
  <c r="F407"/>
  <c r="G407"/>
  <c r="H407"/>
  <c r="I407"/>
  <c r="J407"/>
  <c r="K407"/>
  <c r="L407"/>
  <c r="M407"/>
  <c r="B408"/>
  <c r="C408"/>
  <c r="D408"/>
  <c r="E408"/>
  <c r="F408"/>
  <c r="G408"/>
  <c r="H408"/>
  <c r="I408"/>
  <c r="J408"/>
  <c r="K408"/>
  <c r="L408"/>
  <c r="M408"/>
  <c r="B409"/>
  <c r="C409"/>
  <c r="D409"/>
  <c r="E409"/>
  <c r="F409"/>
  <c r="G409"/>
  <c r="H409"/>
  <c r="I409"/>
  <c r="J409"/>
  <c r="K409"/>
  <c r="L409"/>
  <c r="M409"/>
  <c r="B410"/>
  <c r="C410"/>
  <c r="D410"/>
  <c r="E410"/>
  <c r="F410"/>
  <c r="G410"/>
  <c r="H410"/>
  <c r="I410"/>
  <c r="J410"/>
  <c r="K410"/>
  <c r="L410"/>
  <c r="M410"/>
  <c r="B411"/>
  <c r="C411"/>
  <c r="D411"/>
  <c r="E411"/>
  <c r="F411"/>
  <c r="G411"/>
  <c r="H411"/>
  <c r="I411"/>
  <c r="J411"/>
  <c r="K411"/>
  <c r="L411"/>
  <c r="M411"/>
  <c r="B412"/>
  <c r="C412"/>
  <c r="D412"/>
  <c r="E412"/>
  <c r="F412"/>
  <c r="G412"/>
  <c r="H412"/>
  <c r="I412"/>
  <c r="J412"/>
  <c r="K412"/>
  <c r="L412"/>
  <c r="M412"/>
  <c r="B413"/>
  <c r="C413"/>
  <c r="D413"/>
  <c r="E413"/>
  <c r="F413"/>
  <c r="G413"/>
  <c r="H413"/>
  <c r="I413"/>
  <c r="J413"/>
  <c r="K413"/>
  <c r="L413"/>
  <c r="M413"/>
  <c r="B414"/>
  <c r="C414"/>
  <c r="D414"/>
  <c r="E414"/>
  <c r="F414"/>
  <c r="G414"/>
  <c r="H414"/>
  <c r="I414"/>
  <c r="J414"/>
  <c r="K414"/>
  <c r="L414"/>
  <c r="M414"/>
  <c r="B415"/>
  <c r="C415"/>
  <c r="D415"/>
  <c r="E415"/>
  <c r="F415"/>
  <c r="G415"/>
  <c r="H415"/>
  <c r="I415"/>
  <c r="J415"/>
  <c r="K415"/>
  <c r="L415"/>
  <c r="M415"/>
  <c r="B416"/>
  <c r="C416"/>
  <c r="D416"/>
  <c r="E416"/>
  <c r="F416"/>
  <c r="G416"/>
  <c r="H416"/>
  <c r="I416"/>
  <c r="J416"/>
  <c r="K416"/>
  <c r="L416"/>
  <c r="M416"/>
  <c r="B417"/>
  <c r="C417"/>
  <c r="D417"/>
  <c r="E417"/>
  <c r="F417"/>
  <c r="G417"/>
  <c r="H417"/>
  <c r="I417"/>
  <c r="J417"/>
  <c r="K417"/>
  <c r="L417"/>
  <c r="M417"/>
  <c r="B418"/>
  <c r="C418"/>
  <c r="D418"/>
  <c r="E418"/>
  <c r="F418"/>
  <c r="G418"/>
  <c r="H418"/>
  <c r="I418"/>
  <c r="J418"/>
  <c r="K418"/>
  <c r="L418"/>
  <c r="M418"/>
  <c r="B419"/>
  <c r="C419"/>
  <c r="D419"/>
  <c r="E419"/>
  <c r="F419"/>
  <c r="G419"/>
  <c r="H419"/>
  <c r="I419"/>
  <c r="J419"/>
  <c r="K419"/>
  <c r="L419"/>
  <c r="M419"/>
  <c r="B420"/>
  <c r="C420"/>
  <c r="D420"/>
  <c r="E420"/>
  <c r="F420"/>
  <c r="G420"/>
  <c r="H420"/>
  <c r="I420"/>
  <c r="J420"/>
  <c r="K420"/>
  <c r="L420"/>
  <c r="M420"/>
  <c r="B421"/>
  <c r="C421"/>
  <c r="D421"/>
  <c r="E421"/>
  <c r="F421"/>
  <c r="G421"/>
  <c r="H421"/>
  <c r="I421"/>
  <c r="J421"/>
  <c r="K421"/>
  <c r="L421"/>
  <c r="M421"/>
  <c r="B422"/>
  <c r="C422"/>
  <c r="D422"/>
  <c r="E422"/>
  <c r="F422"/>
  <c r="G422"/>
  <c r="H422"/>
  <c r="I422"/>
  <c r="J422"/>
  <c r="K422"/>
  <c r="L422"/>
  <c r="M422"/>
  <c r="B423"/>
  <c r="C423"/>
  <c r="D423"/>
  <c r="E423"/>
  <c r="F423"/>
  <c r="G423"/>
  <c r="H423"/>
  <c r="I423"/>
  <c r="J423"/>
  <c r="K423"/>
  <c r="L423"/>
  <c r="M423"/>
  <c r="B424"/>
  <c r="C424"/>
  <c r="D424"/>
  <c r="E424"/>
  <c r="F424"/>
  <c r="G424"/>
  <c r="H424"/>
  <c r="I424"/>
  <c r="J424"/>
  <c r="K424"/>
  <c r="L424"/>
  <c r="M424"/>
  <c r="B425"/>
  <c r="C425"/>
  <c r="D425"/>
  <c r="E425"/>
  <c r="F425"/>
  <c r="G425"/>
  <c r="H425"/>
  <c r="I425"/>
  <c r="J425"/>
  <c r="K425"/>
  <c r="L425"/>
  <c r="M425"/>
  <c r="B426"/>
  <c r="C426"/>
  <c r="D426"/>
  <c r="E426"/>
  <c r="F426"/>
  <c r="G426"/>
  <c r="H426"/>
  <c r="I426"/>
  <c r="J426"/>
  <c r="K426"/>
  <c r="L426"/>
  <c r="M426"/>
  <c r="B427"/>
  <c r="C427"/>
  <c r="D427"/>
  <c r="E427"/>
  <c r="F427"/>
  <c r="G427"/>
  <c r="H427"/>
  <c r="I427"/>
  <c r="J427"/>
  <c r="K427"/>
  <c r="L427"/>
  <c r="M427"/>
  <c r="B428"/>
  <c r="C428"/>
  <c r="D428"/>
  <c r="E428"/>
  <c r="F428"/>
  <c r="G428"/>
  <c r="H428"/>
  <c r="I428"/>
  <c r="J428"/>
  <c r="K428"/>
  <c r="L428"/>
  <c r="M428"/>
  <c r="B429"/>
  <c r="C429"/>
  <c r="D429"/>
  <c r="E429"/>
  <c r="F429"/>
  <c r="G429"/>
  <c r="H429"/>
  <c r="I429"/>
  <c r="J429"/>
  <c r="K429"/>
  <c r="L429"/>
  <c r="M429"/>
  <c r="B430"/>
  <c r="C430"/>
  <c r="D430"/>
  <c r="E430"/>
  <c r="F430"/>
  <c r="G430"/>
  <c r="H430"/>
  <c r="I430"/>
  <c r="J430"/>
  <c r="K430"/>
  <c r="L430"/>
  <c r="M430"/>
  <c r="B431"/>
  <c r="C431"/>
  <c r="D431"/>
  <c r="E431"/>
  <c r="F431"/>
  <c r="G431"/>
  <c r="H431"/>
  <c r="I431"/>
  <c r="J431"/>
  <c r="K431"/>
  <c r="L431"/>
  <c r="M431"/>
  <c r="B432"/>
  <c r="C432"/>
  <c r="D432"/>
  <c r="E432"/>
  <c r="F432"/>
  <c r="G432"/>
  <c r="H432"/>
  <c r="I432"/>
  <c r="J432"/>
  <c r="K432"/>
  <c r="L432"/>
  <c r="M432"/>
  <c r="B433"/>
  <c r="C433"/>
  <c r="D433"/>
  <c r="E433"/>
  <c r="F433"/>
  <c r="G433"/>
  <c r="H433"/>
  <c r="I433"/>
  <c r="J433"/>
  <c r="K433"/>
  <c r="L433"/>
  <c r="M433"/>
  <c r="B434"/>
  <c r="C434"/>
  <c r="D434"/>
  <c r="E434"/>
  <c r="F434"/>
  <c r="G434"/>
  <c r="H434"/>
  <c r="I434"/>
  <c r="J434"/>
  <c r="K434"/>
  <c r="L434"/>
  <c r="M434"/>
  <c r="B435"/>
  <c r="C435"/>
  <c r="D435"/>
  <c r="E435"/>
  <c r="F435"/>
  <c r="G435"/>
  <c r="H435"/>
  <c r="I435"/>
  <c r="J435"/>
  <c r="K435"/>
  <c r="L435"/>
  <c r="M435"/>
  <c r="B436"/>
  <c r="C436"/>
  <c r="D436"/>
  <c r="E436"/>
  <c r="F436"/>
  <c r="G436"/>
  <c r="H436"/>
  <c r="I436"/>
  <c r="J436"/>
  <c r="K436"/>
  <c r="L436"/>
  <c r="M436"/>
  <c r="B437"/>
  <c r="C437"/>
  <c r="D437"/>
  <c r="E437"/>
  <c r="F437"/>
  <c r="G437"/>
  <c r="H437"/>
  <c r="I437"/>
  <c r="J437"/>
  <c r="K437"/>
  <c r="L437"/>
  <c r="M437"/>
  <c r="B438"/>
  <c r="C438"/>
  <c r="D438"/>
  <c r="E438"/>
  <c r="F438"/>
  <c r="G438"/>
  <c r="H438"/>
  <c r="I438"/>
  <c r="J438"/>
  <c r="K438"/>
  <c r="L438"/>
  <c r="M438"/>
  <c r="B439"/>
  <c r="C439"/>
  <c r="D439"/>
  <c r="E439"/>
  <c r="F439"/>
  <c r="G439"/>
  <c r="H439"/>
  <c r="I439"/>
  <c r="J439"/>
  <c r="K439"/>
  <c r="L439"/>
  <c r="M439"/>
  <c r="B440"/>
  <c r="C440"/>
  <c r="D440"/>
  <c r="E440"/>
  <c r="F440"/>
  <c r="G440"/>
  <c r="H440"/>
  <c r="I440"/>
  <c r="J440"/>
  <c r="K440"/>
  <c r="L440"/>
  <c r="M440"/>
  <c r="B441"/>
  <c r="C441"/>
  <c r="D441"/>
  <c r="E441"/>
  <c r="F441"/>
  <c r="G441"/>
  <c r="H441"/>
  <c r="I441"/>
  <c r="J441"/>
  <c r="K441"/>
  <c r="L441"/>
  <c r="M441"/>
  <c r="B442"/>
  <c r="C442"/>
  <c r="D442"/>
  <c r="E442"/>
  <c r="F442"/>
  <c r="G442"/>
  <c r="H442"/>
  <c r="I442"/>
  <c r="J442"/>
  <c r="K442"/>
  <c r="L442"/>
  <c r="M442"/>
  <c r="B443"/>
  <c r="C443"/>
  <c r="D443"/>
  <c r="E443"/>
  <c r="F443"/>
  <c r="G443"/>
  <c r="H443"/>
  <c r="I443"/>
  <c r="J443"/>
  <c r="K443"/>
  <c r="L443"/>
  <c r="M443"/>
  <c r="B444"/>
  <c r="C444"/>
  <c r="D444"/>
  <c r="E444"/>
  <c r="F444"/>
  <c r="G444"/>
  <c r="H444"/>
  <c r="I444"/>
  <c r="J444"/>
  <c r="K444"/>
  <c r="L444"/>
  <c r="M444"/>
  <c r="B445"/>
  <c r="C445"/>
  <c r="D445"/>
  <c r="E445"/>
  <c r="F445"/>
  <c r="G445"/>
  <c r="H445"/>
  <c r="I445"/>
  <c r="J445"/>
  <c r="K445"/>
  <c r="L445"/>
  <c r="M445"/>
  <c r="B446"/>
  <c r="C446"/>
  <c r="D446"/>
  <c r="E446"/>
  <c r="F446"/>
  <c r="G446"/>
  <c r="H446"/>
  <c r="I446"/>
  <c r="J446"/>
  <c r="K446"/>
  <c r="L446"/>
  <c r="M446"/>
  <c r="B447"/>
  <c r="C447"/>
  <c r="D447"/>
  <c r="E447"/>
  <c r="F447"/>
  <c r="G447"/>
  <c r="H447"/>
  <c r="I447"/>
  <c r="J447"/>
  <c r="K447"/>
  <c r="L447"/>
  <c r="M447"/>
  <c r="B448"/>
  <c r="C448"/>
  <c r="D448"/>
  <c r="E448"/>
  <c r="F448"/>
  <c r="G448"/>
  <c r="H448"/>
  <c r="I448"/>
  <c r="J448"/>
  <c r="K448"/>
  <c r="L448"/>
  <c r="M448"/>
  <c r="B449"/>
  <c r="C449"/>
  <c r="D449"/>
  <c r="E449"/>
  <c r="F449"/>
  <c r="G449"/>
  <c r="H449"/>
  <c r="I449"/>
  <c r="J449"/>
  <c r="K449"/>
  <c r="L449"/>
  <c r="M449"/>
  <c r="B450"/>
  <c r="C450"/>
  <c r="D450"/>
  <c r="E450"/>
  <c r="F450"/>
  <c r="G450"/>
  <c r="H450"/>
  <c r="I450"/>
  <c r="J450"/>
  <c r="K450"/>
  <c r="L450"/>
  <c r="M450"/>
  <c r="B451"/>
  <c r="C451"/>
  <c r="D451"/>
  <c r="E451"/>
  <c r="F451"/>
  <c r="G451"/>
  <c r="H451"/>
  <c r="I451"/>
  <c r="J451"/>
  <c r="K451"/>
  <c r="L451"/>
  <c r="M451"/>
  <c r="B452"/>
  <c r="C452"/>
  <c r="D452"/>
  <c r="E452"/>
  <c r="F452"/>
  <c r="G452"/>
  <c r="H452"/>
  <c r="I452"/>
  <c r="J452"/>
  <c r="K452"/>
  <c r="L452"/>
  <c r="M452"/>
  <c r="B453"/>
  <c r="C453"/>
  <c r="D453"/>
  <c r="E453"/>
  <c r="F453"/>
  <c r="G453"/>
  <c r="H453"/>
  <c r="I453"/>
  <c r="J453"/>
  <c r="K453"/>
  <c r="L453"/>
  <c r="M453"/>
  <c r="B454"/>
  <c r="C454"/>
  <c r="D454"/>
  <c r="E454"/>
  <c r="F454"/>
  <c r="G454"/>
  <c r="H454"/>
  <c r="I454"/>
  <c r="J454"/>
  <c r="K454"/>
  <c r="L454"/>
  <c r="M454"/>
  <c r="B455"/>
  <c r="C455"/>
  <c r="D455"/>
  <c r="E455"/>
  <c r="F455"/>
  <c r="G455"/>
  <c r="H455"/>
  <c r="I455"/>
  <c r="J455"/>
  <c r="K455"/>
  <c r="L455"/>
  <c r="M455"/>
  <c r="B456"/>
  <c r="C456"/>
  <c r="D456"/>
  <c r="E456"/>
  <c r="F456"/>
  <c r="G456"/>
  <c r="H456"/>
  <c r="I456"/>
  <c r="J456"/>
  <c r="K456"/>
  <c r="L456"/>
  <c r="M456"/>
  <c r="B457"/>
  <c r="C457"/>
  <c r="D457"/>
  <c r="E457"/>
  <c r="F457"/>
  <c r="G457"/>
  <c r="H457"/>
  <c r="I457"/>
  <c r="J457"/>
  <c r="K457"/>
  <c r="L457"/>
  <c r="M457"/>
  <c r="B458"/>
  <c r="C458"/>
  <c r="D458"/>
  <c r="E458"/>
  <c r="F458"/>
  <c r="G458"/>
  <c r="H458"/>
  <c r="I458"/>
  <c r="J458"/>
  <c r="K458"/>
  <c r="L458"/>
  <c r="M458"/>
  <c r="B459"/>
  <c r="C459"/>
  <c r="D459"/>
  <c r="E459"/>
  <c r="F459"/>
  <c r="G459"/>
  <c r="H459"/>
  <c r="I459"/>
  <c r="J459"/>
  <c r="K459"/>
  <c r="L459"/>
  <c r="M459"/>
  <c r="B460"/>
  <c r="C460"/>
  <c r="D460"/>
  <c r="E460"/>
  <c r="F460"/>
  <c r="G460"/>
  <c r="H460"/>
  <c r="I460"/>
  <c r="J460"/>
  <c r="K460"/>
  <c r="L460"/>
  <c r="M460"/>
  <c r="B461"/>
  <c r="C461"/>
  <c r="D461"/>
  <c r="E461"/>
  <c r="F461"/>
  <c r="G461"/>
  <c r="H461"/>
  <c r="I461"/>
  <c r="J461"/>
  <c r="K461"/>
  <c r="L461"/>
  <c r="M461"/>
  <c r="B462"/>
  <c r="C462"/>
  <c r="D462"/>
  <c r="E462"/>
  <c r="F462"/>
  <c r="G462"/>
  <c r="H462"/>
  <c r="I462"/>
  <c r="J462"/>
  <c r="K462"/>
  <c r="L462"/>
  <c r="M462"/>
  <c r="B463"/>
  <c r="C463"/>
  <c r="D463"/>
  <c r="E463"/>
  <c r="F463"/>
  <c r="G463"/>
  <c r="H463"/>
  <c r="I463"/>
  <c r="J463"/>
  <c r="K463"/>
  <c r="L463"/>
  <c r="M463"/>
  <c r="B464"/>
  <c r="C464"/>
  <c r="D464"/>
  <c r="E464"/>
  <c r="F464"/>
  <c r="G464"/>
  <c r="H464"/>
  <c r="I464"/>
  <c r="J464"/>
  <c r="K464"/>
  <c r="L464"/>
  <c r="M464"/>
  <c r="B465"/>
  <c r="C465"/>
  <c r="D465"/>
  <c r="E465"/>
  <c r="F465"/>
  <c r="G465"/>
  <c r="H465"/>
  <c r="I465"/>
  <c r="J465"/>
  <c r="K465"/>
  <c r="L465"/>
  <c r="M465"/>
  <c r="B466"/>
  <c r="C466"/>
  <c r="D466"/>
  <c r="E466"/>
  <c r="F466"/>
  <c r="G466"/>
  <c r="H466"/>
  <c r="I466"/>
  <c r="J466"/>
  <c r="K466"/>
  <c r="L466"/>
  <c r="M466"/>
  <c r="B467"/>
  <c r="C467"/>
  <c r="D467"/>
  <c r="E467"/>
  <c r="F467"/>
  <c r="G467"/>
  <c r="H467"/>
  <c r="I467"/>
  <c r="J467"/>
  <c r="K467"/>
  <c r="L467"/>
  <c r="M467"/>
  <c r="B468"/>
  <c r="C468"/>
  <c r="D468"/>
  <c r="E468"/>
  <c r="F468"/>
  <c r="G468"/>
  <c r="H468"/>
  <c r="I468"/>
  <c r="J468"/>
  <c r="K468"/>
  <c r="L468"/>
  <c r="M468"/>
  <c r="B469"/>
  <c r="C469"/>
  <c r="D469"/>
  <c r="E469"/>
  <c r="F469"/>
  <c r="G469"/>
  <c r="H469"/>
  <c r="I469"/>
  <c r="J469"/>
  <c r="K469"/>
  <c r="L469"/>
  <c r="M469"/>
  <c r="B470"/>
  <c r="C470"/>
  <c r="D470"/>
  <c r="E470"/>
  <c r="F470"/>
  <c r="G470"/>
  <c r="H470"/>
  <c r="I470"/>
  <c r="J470"/>
  <c r="K470"/>
  <c r="L470"/>
  <c r="M470"/>
  <c r="B471"/>
  <c r="C471"/>
  <c r="D471"/>
  <c r="E471"/>
  <c r="F471"/>
  <c r="G471"/>
  <c r="H471"/>
  <c r="I471"/>
  <c r="J471"/>
  <c r="K471"/>
  <c r="L471"/>
  <c r="M471"/>
  <c r="B472"/>
  <c r="C472"/>
  <c r="D472"/>
  <c r="E472"/>
  <c r="F472"/>
  <c r="G472"/>
  <c r="H472"/>
  <c r="I472"/>
  <c r="J472"/>
  <c r="K472"/>
  <c r="L472"/>
  <c r="M472"/>
  <c r="B473"/>
  <c r="C473"/>
  <c r="D473"/>
  <c r="E473"/>
  <c r="F473"/>
  <c r="G473"/>
  <c r="H473"/>
  <c r="I473"/>
  <c r="J473"/>
  <c r="K473"/>
  <c r="L473"/>
  <c r="M473"/>
  <c r="B474"/>
  <c r="C474"/>
  <c r="D474"/>
  <c r="E474"/>
  <c r="F474"/>
  <c r="G474"/>
  <c r="H474"/>
  <c r="I474"/>
  <c r="J474"/>
  <c r="K474"/>
  <c r="L474"/>
  <c r="M474"/>
  <c r="B475"/>
  <c r="C475"/>
  <c r="D475"/>
  <c r="E475"/>
  <c r="F475"/>
  <c r="G475"/>
  <c r="H475"/>
  <c r="I475"/>
  <c r="J475"/>
  <c r="K475"/>
  <c r="L475"/>
  <c r="M475"/>
  <c r="B476"/>
  <c r="C476"/>
  <c r="D476"/>
  <c r="E476"/>
  <c r="F476"/>
  <c r="G476"/>
  <c r="H476"/>
  <c r="I476"/>
  <c r="J476"/>
  <c r="K476"/>
  <c r="L476"/>
  <c r="M476"/>
  <c r="B477"/>
  <c r="C477"/>
  <c r="D477"/>
  <c r="E477"/>
  <c r="F477"/>
  <c r="G477"/>
  <c r="H477"/>
  <c r="I477"/>
  <c r="J477"/>
  <c r="K477"/>
  <c r="L477"/>
  <c r="M477"/>
  <c r="B478"/>
  <c r="C478"/>
  <c r="D478"/>
  <c r="E478"/>
  <c r="F478"/>
  <c r="G478"/>
  <c r="H478"/>
  <c r="I478"/>
  <c r="J478"/>
  <c r="K478"/>
  <c r="L478"/>
  <c r="M478"/>
  <c r="B479"/>
  <c r="C479"/>
  <c r="D479"/>
  <c r="E479"/>
  <c r="F479"/>
  <c r="G479"/>
  <c r="H479"/>
  <c r="I479"/>
  <c r="J479"/>
  <c r="K479"/>
  <c r="L479"/>
  <c r="M479"/>
  <c r="B480"/>
  <c r="C480"/>
  <c r="D480"/>
  <c r="E480"/>
  <c r="F480"/>
  <c r="G480"/>
  <c r="H480"/>
  <c r="I480"/>
  <c r="J480"/>
  <c r="K480"/>
  <c r="L480"/>
  <c r="M480"/>
  <c r="B481"/>
  <c r="C481"/>
  <c r="D481"/>
  <c r="E481"/>
  <c r="F481"/>
  <c r="G481"/>
  <c r="H481"/>
  <c r="I481"/>
  <c r="J481"/>
  <c r="K481"/>
  <c r="L481"/>
  <c r="M481"/>
  <c r="B482"/>
  <c r="C482"/>
  <c r="D482"/>
  <c r="E482"/>
  <c r="F482"/>
  <c r="G482"/>
  <c r="H482"/>
  <c r="I482"/>
  <c r="J482"/>
  <c r="K482"/>
  <c r="L482"/>
  <c r="M482"/>
  <c r="B483"/>
  <c r="C483"/>
  <c r="D483"/>
  <c r="E483"/>
  <c r="F483"/>
  <c r="G483"/>
  <c r="H483"/>
  <c r="I483"/>
  <c r="J483"/>
  <c r="K483"/>
  <c r="L483"/>
  <c r="M483"/>
  <c r="B484"/>
  <c r="C484"/>
  <c r="D484"/>
  <c r="E484"/>
  <c r="F484"/>
  <c r="G484"/>
  <c r="H484"/>
  <c r="I484"/>
  <c r="J484"/>
  <c r="K484"/>
  <c r="L484"/>
  <c r="M484"/>
  <c r="B485"/>
  <c r="C485"/>
  <c r="D485"/>
  <c r="E485"/>
  <c r="F485"/>
  <c r="G485"/>
  <c r="H485"/>
  <c r="I485"/>
  <c r="J485"/>
  <c r="K485"/>
  <c r="L485"/>
  <c r="M485"/>
  <c r="B486"/>
  <c r="C486"/>
  <c r="D486"/>
  <c r="E486"/>
  <c r="F486"/>
  <c r="G486"/>
  <c r="H486"/>
  <c r="I486"/>
  <c r="J486"/>
  <c r="K486"/>
  <c r="L486"/>
  <c r="M486"/>
  <c r="B487"/>
  <c r="C487"/>
  <c r="D487"/>
  <c r="E487"/>
  <c r="F487"/>
  <c r="G487"/>
  <c r="H487"/>
  <c r="I487"/>
  <c r="J487"/>
  <c r="K487"/>
  <c r="L487"/>
  <c r="M487"/>
  <c r="B488"/>
  <c r="C488"/>
  <c r="D488"/>
  <c r="E488"/>
  <c r="F488"/>
  <c r="G488"/>
  <c r="H488"/>
  <c r="I488"/>
  <c r="J488"/>
  <c r="K488"/>
  <c r="L488"/>
  <c r="M488"/>
  <c r="B489"/>
  <c r="C489"/>
  <c r="D489"/>
  <c r="E489"/>
  <c r="F489"/>
  <c r="G489"/>
  <c r="H489"/>
  <c r="I489"/>
  <c r="J489"/>
  <c r="K489"/>
  <c r="L489"/>
  <c r="M489"/>
  <c r="B490"/>
  <c r="C490"/>
  <c r="D490"/>
  <c r="E490"/>
  <c r="F490"/>
  <c r="G490"/>
  <c r="H490"/>
  <c r="I490"/>
  <c r="J490"/>
  <c r="K490"/>
  <c r="L490"/>
  <c r="M490"/>
  <c r="B491"/>
  <c r="C491"/>
  <c r="D491"/>
  <c r="E491"/>
  <c r="F491"/>
  <c r="G491"/>
  <c r="H491"/>
  <c r="I491"/>
  <c r="J491"/>
  <c r="K491"/>
  <c r="L491"/>
  <c r="M491"/>
  <c r="B492"/>
  <c r="C492"/>
  <c r="D492"/>
  <c r="E492"/>
  <c r="F492"/>
  <c r="G492"/>
  <c r="H492"/>
  <c r="I492"/>
  <c r="J492"/>
  <c r="K492"/>
  <c r="L492"/>
  <c r="M492"/>
  <c r="B493"/>
  <c r="C493"/>
  <c r="D493"/>
  <c r="E493"/>
  <c r="F493"/>
  <c r="G493"/>
  <c r="H493"/>
  <c r="I493"/>
  <c r="J493"/>
  <c r="K493"/>
  <c r="L493"/>
  <c r="M493"/>
  <c r="B494"/>
  <c r="C494"/>
  <c r="D494"/>
  <c r="E494"/>
  <c r="F494"/>
  <c r="G494"/>
  <c r="H494"/>
  <c r="I494"/>
  <c r="J494"/>
  <c r="K494"/>
  <c r="L494"/>
  <c r="M494"/>
  <c r="B495"/>
  <c r="C495"/>
  <c r="D495"/>
  <c r="E495"/>
  <c r="F495"/>
  <c r="G495"/>
  <c r="H495"/>
  <c r="I495"/>
  <c r="J495"/>
  <c r="K495"/>
  <c r="L495"/>
  <c r="M495"/>
  <c r="B496"/>
  <c r="C496"/>
  <c r="D496"/>
  <c r="E496"/>
  <c r="F496"/>
  <c r="G496"/>
  <c r="H496"/>
  <c r="I496"/>
  <c r="J496"/>
  <c r="K496"/>
  <c r="L496"/>
  <c r="M496"/>
  <c r="B497"/>
  <c r="C497"/>
  <c r="D497"/>
  <c r="E497"/>
  <c r="F497"/>
  <c r="G497"/>
  <c r="H497"/>
  <c r="I497"/>
  <c r="J497"/>
  <c r="K497"/>
  <c r="L497"/>
  <c r="M497"/>
  <c r="B498"/>
  <c r="C498"/>
  <c r="D498"/>
  <c r="E498"/>
  <c r="F498"/>
  <c r="G498"/>
  <c r="H498"/>
  <c r="I498"/>
  <c r="J498"/>
  <c r="K498"/>
  <c r="L498"/>
  <c r="M498"/>
  <c r="B499"/>
  <c r="C499"/>
  <c r="D499"/>
  <c r="E499"/>
  <c r="F499"/>
  <c r="G499"/>
  <c r="H499"/>
  <c r="I499"/>
  <c r="J499"/>
  <c r="K499"/>
  <c r="L499"/>
  <c r="M499"/>
  <c r="B500"/>
  <c r="C500"/>
  <c r="D500"/>
  <c r="E500"/>
  <c r="F500"/>
  <c r="G500"/>
  <c r="H500"/>
  <c r="I500"/>
  <c r="J500"/>
  <c r="K500"/>
  <c r="L500"/>
  <c r="M500"/>
  <c r="B501"/>
  <c r="C501"/>
  <c r="D501"/>
  <c r="E501"/>
  <c r="F501"/>
  <c r="G501"/>
  <c r="H501"/>
  <c r="I501"/>
  <c r="J501"/>
  <c r="K501"/>
  <c r="L501"/>
  <c r="M501"/>
  <c r="B502"/>
  <c r="C502"/>
  <c r="D502"/>
  <c r="E502"/>
  <c r="F502"/>
  <c r="G502"/>
  <c r="H502"/>
  <c r="I502"/>
  <c r="J502"/>
  <c r="K502"/>
  <c r="L502"/>
  <c r="M502"/>
  <c r="B503"/>
  <c r="C503"/>
  <c r="D503"/>
  <c r="E503"/>
  <c r="F503"/>
  <c r="G503"/>
  <c r="H503"/>
  <c r="I503"/>
  <c r="J503"/>
  <c r="K503"/>
  <c r="L503"/>
  <c r="M503"/>
  <c r="B504"/>
  <c r="C504"/>
  <c r="D504"/>
  <c r="E504"/>
  <c r="F504"/>
  <c r="G504"/>
  <c r="H504"/>
  <c r="I504"/>
  <c r="J504"/>
  <c r="K504"/>
  <c r="L504"/>
  <c r="M504"/>
  <c r="B505"/>
  <c r="C505"/>
  <c r="D505"/>
  <c r="E505"/>
  <c r="F505"/>
  <c r="G505"/>
  <c r="H505"/>
  <c r="I505"/>
  <c r="J505"/>
  <c r="K505"/>
  <c r="L505"/>
  <c r="M505"/>
  <c r="B506"/>
  <c r="C506"/>
  <c r="D506"/>
  <c r="E506"/>
  <c r="F506"/>
  <c r="G506"/>
  <c r="H506"/>
  <c r="I506"/>
  <c r="J506"/>
  <c r="K506"/>
  <c r="L506"/>
  <c r="M506"/>
  <c r="B507"/>
  <c r="C507"/>
  <c r="D507"/>
  <c r="E507"/>
  <c r="F507"/>
  <c r="G507"/>
  <c r="H507"/>
  <c r="I507"/>
  <c r="J507"/>
  <c r="K507"/>
  <c r="L507"/>
  <c r="M507"/>
  <c r="B508"/>
  <c r="C508"/>
  <c r="D508"/>
  <c r="E508"/>
  <c r="F508"/>
  <c r="G508"/>
  <c r="H508"/>
  <c r="I508"/>
  <c r="J508"/>
  <c r="K508"/>
  <c r="L508"/>
  <c r="M508"/>
  <c r="B509"/>
  <c r="C509"/>
  <c r="D509"/>
  <c r="E509"/>
  <c r="F509"/>
  <c r="G509"/>
  <c r="H509"/>
  <c r="I509"/>
  <c r="J509"/>
  <c r="K509"/>
  <c r="L509"/>
  <c r="M509"/>
  <c r="B510"/>
  <c r="C510"/>
  <c r="D510"/>
  <c r="E510"/>
  <c r="F510"/>
  <c r="G510"/>
  <c r="H510"/>
  <c r="I510"/>
  <c r="J510"/>
  <c r="K510"/>
  <c r="L510"/>
  <c r="M510"/>
  <c r="B511"/>
  <c r="C511"/>
  <c r="D511"/>
  <c r="E511"/>
  <c r="F511"/>
  <c r="G511"/>
  <c r="H511"/>
  <c r="I511"/>
  <c r="J511"/>
  <c r="K511"/>
  <c r="L511"/>
  <c r="M511"/>
  <c r="B512"/>
  <c r="C512"/>
  <c r="D512"/>
  <c r="E512"/>
  <c r="F512"/>
  <c r="G512"/>
  <c r="H512"/>
  <c r="I512"/>
  <c r="J512"/>
  <c r="K512"/>
  <c r="L512"/>
  <c r="M512"/>
  <c r="B513"/>
  <c r="C513"/>
  <c r="D513"/>
  <c r="E513"/>
  <c r="F513"/>
  <c r="G513"/>
  <c r="H513"/>
  <c r="I513"/>
  <c r="J513"/>
  <c r="K513"/>
  <c r="L513"/>
  <c r="M513"/>
  <c r="B514"/>
  <c r="C514"/>
  <c r="D514"/>
  <c r="E514"/>
  <c r="F514"/>
  <c r="G514"/>
  <c r="H514"/>
  <c r="I514"/>
  <c r="J514"/>
  <c r="K514"/>
  <c r="L514"/>
  <c r="M514"/>
  <c r="B515"/>
  <c r="C515"/>
  <c r="D515"/>
  <c r="E515"/>
  <c r="F515"/>
  <c r="G515"/>
  <c r="H515"/>
  <c r="I515"/>
  <c r="J515"/>
  <c r="K515"/>
  <c r="L515"/>
  <c r="M515"/>
  <c r="B516"/>
  <c r="C516"/>
  <c r="D516"/>
  <c r="E516"/>
  <c r="F516"/>
  <c r="G516"/>
  <c r="H516"/>
  <c r="I516"/>
  <c r="J516"/>
  <c r="K516"/>
  <c r="L516"/>
  <c r="M516"/>
  <c r="B517"/>
  <c r="C517"/>
  <c r="D517"/>
  <c r="E517"/>
  <c r="F517"/>
  <c r="G517"/>
  <c r="H517"/>
  <c r="I517"/>
  <c r="J517"/>
  <c r="K517"/>
  <c r="L517"/>
  <c r="M517"/>
  <c r="B518"/>
  <c r="C518"/>
  <c r="D518"/>
  <c r="E518"/>
  <c r="F518"/>
  <c r="G518"/>
  <c r="H518"/>
  <c r="I518"/>
  <c r="J518"/>
  <c r="K518"/>
  <c r="L518"/>
  <c r="M518"/>
  <c r="B519"/>
  <c r="C519"/>
  <c r="D519"/>
  <c r="E519"/>
  <c r="F519"/>
  <c r="G519"/>
  <c r="H519"/>
  <c r="I519"/>
  <c r="J519"/>
  <c r="K519"/>
  <c r="L519"/>
  <c r="M519"/>
  <c r="B520"/>
  <c r="C520"/>
  <c r="D520"/>
  <c r="E520"/>
  <c r="F520"/>
  <c r="G520"/>
  <c r="H520"/>
  <c r="I520"/>
  <c r="J520"/>
  <c r="K520"/>
  <c r="L520"/>
  <c r="M520"/>
  <c r="B521"/>
  <c r="C521"/>
  <c r="D521"/>
  <c r="E521"/>
  <c r="F521"/>
  <c r="G521"/>
  <c r="H521"/>
  <c r="I521"/>
  <c r="J521"/>
  <c r="K521"/>
  <c r="L521"/>
  <c r="M521"/>
  <c r="B522"/>
  <c r="C522"/>
  <c r="D522"/>
  <c r="E522"/>
  <c r="F522"/>
  <c r="G522"/>
  <c r="H522"/>
  <c r="I522"/>
  <c r="J522"/>
  <c r="K522"/>
  <c r="L522"/>
  <c r="M522"/>
  <c r="B523"/>
  <c r="C523"/>
  <c r="D523"/>
  <c r="E523"/>
  <c r="F523"/>
  <c r="G523"/>
  <c r="H523"/>
  <c r="I523"/>
  <c r="J523"/>
  <c r="K523"/>
  <c r="L523"/>
  <c r="M523"/>
  <c r="B524"/>
  <c r="C524"/>
  <c r="D524"/>
  <c r="E524"/>
  <c r="F524"/>
  <c r="G524"/>
  <c r="H524"/>
  <c r="I524"/>
  <c r="J524"/>
  <c r="K524"/>
  <c r="L524"/>
  <c r="M524"/>
  <c r="B525"/>
  <c r="C525"/>
  <c r="D525"/>
  <c r="E525"/>
  <c r="F525"/>
  <c r="G525"/>
  <c r="H525"/>
  <c r="I525"/>
  <c r="J525"/>
  <c r="K525"/>
  <c r="L525"/>
  <c r="M525"/>
  <c r="B526"/>
  <c r="C526"/>
  <c r="D526"/>
  <c r="E526"/>
  <c r="F526"/>
  <c r="G526"/>
  <c r="H526"/>
  <c r="I526"/>
  <c r="J526"/>
  <c r="K526"/>
  <c r="L526"/>
  <c r="M526"/>
  <c r="B527"/>
  <c r="C527"/>
  <c r="D527"/>
  <c r="E527"/>
  <c r="F527"/>
  <c r="G527"/>
  <c r="H527"/>
  <c r="I527"/>
  <c r="J527"/>
  <c r="K527"/>
  <c r="L527"/>
  <c r="M527"/>
  <c r="B528"/>
  <c r="C528"/>
  <c r="D528"/>
  <c r="E528"/>
  <c r="F528"/>
  <c r="G528"/>
  <c r="H528"/>
  <c r="I528"/>
  <c r="J528"/>
  <c r="K528"/>
  <c r="L528"/>
  <c r="M528"/>
  <c r="B529"/>
  <c r="C529"/>
  <c r="D529"/>
  <c r="E529"/>
  <c r="F529"/>
  <c r="G529"/>
  <c r="H529"/>
  <c r="I529"/>
  <c r="J529"/>
  <c r="K529"/>
  <c r="L529"/>
  <c r="M529"/>
  <c r="B530"/>
  <c r="C530"/>
  <c r="D530"/>
  <c r="E530"/>
  <c r="F530"/>
  <c r="G530"/>
  <c r="H530"/>
  <c r="I530"/>
  <c r="J530"/>
  <c r="K530"/>
  <c r="L530"/>
  <c r="M530"/>
  <c r="B531"/>
  <c r="C531"/>
  <c r="D531"/>
  <c r="E531"/>
  <c r="F531"/>
  <c r="G531"/>
  <c r="H531"/>
  <c r="I531"/>
  <c r="J531"/>
  <c r="K531"/>
  <c r="L531"/>
  <c r="M531"/>
  <c r="B532"/>
  <c r="C532"/>
  <c r="D532"/>
  <c r="E532"/>
  <c r="F532"/>
  <c r="G532"/>
  <c r="H532"/>
  <c r="I532"/>
  <c r="J532"/>
  <c r="K532"/>
  <c r="L532"/>
  <c r="M532"/>
  <c r="B533"/>
  <c r="C533"/>
  <c r="D533"/>
  <c r="E533"/>
  <c r="F533"/>
  <c r="G533"/>
  <c r="H533"/>
  <c r="I533"/>
  <c r="J533"/>
  <c r="K533"/>
  <c r="L533"/>
  <c r="M533"/>
  <c r="B534"/>
  <c r="C534"/>
  <c r="D534"/>
  <c r="E534"/>
  <c r="F534"/>
  <c r="G534"/>
  <c r="H534"/>
  <c r="I534"/>
  <c r="J534"/>
  <c r="K534"/>
  <c r="L534"/>
  <c r="M534"/>
  <c r="B535"/>
  <c r="C535"/>
  <c r="D535"/>
  <c r="E535"/>
  <c r="F535"/>
  <c r="G535"/>
  <c r="H535"/>
  <c r="I535"/>
  <c r="J535"/>
  <c r="K535"/>
  <c r="L535"/>
  <c r="M535"/>
  <c r="B536"/>
  <c r="C536"/>
  <c r="D536"/>
  <c r="E536"/>
  <c r="F536"/>
  <c r="G536"/>
  <c r="H536"/>
  <c r="I536"/>
  <c r="J536"/>
  <c r="K536"/>
  <c r="L536"/>
  <c r="M536"/>
  <c r="B537"/>
  <c r="C537"/>
  <c r="D537"/>
  <c r="E537"/>
  <c r="F537"/>
  <c r="G537"/>
  <c r="H537"/>
  <c r="I537"/>
  <c r="J537"/>
  <c r="K537"/>
  <c r="L537"/>
  <c r="M537"/>
  <c r="B538"/>
  <c r="C538"/>
  <c r="D538"/>
  <c r="E538"/>
  <c r="F538"/>
  <c r="G538"/>
  <c r="H538"/>
  <c r="I538"/>
  <c r="J538"/>
  <c r="K538"/>
  <c r="L538"/>
  <c r="M538"/>
  <c r="B539"/>
  <c r="C539"/>
  <c r="D539"/>
  <c r="E539"/>
  <c r="F539"/>
  <c r="G539"/>
  <c r="H539"/>
  <c r="I539"/>
  <c r="J539"/>
  <c r="K539"/>
  <c r="L539"/>
  <c r="M539"/>
  <c r="B540"/>
  <c r="C540"/>
  <c r="D540"/>
  <c r="E540"/>
  <c r="F540"/>
  <c r="G540"/>
  <c r="H540"/>
  <c r="I540"/>
  <c r="J540"/>
  <c r="K540"/>
  <c r="L540"/>
  <c r="M540"/>
  <c r="B541"/>
  <c r="C541"/>
  <c r="D541"/>
  <c r="E541"/>
  <c r="F541"/>
  <c r="G541"/>
  <c r="H541"/>
  <c r="I541"/>
  <c r="J541"/>
  <c r="K541"/>
  <c r="L541"/>
  <c r="M541"/>
  <c r="B542"/>
  <c r="C542"/>
  <c r="D542"/>
  <c r="E542"/>
  <c r="F542"/>
  <c r="G542"/>
  <c r="H542"/>
  <c r="I542"/>
  <c r="J542"/>
  <c r="K542"/>
  <c r="L542"/>
  <c r="M542"/>
  <c r="B543"/>
  <c r="C543"/>
  <c r="D543"/>
  <c r="E543"/>
  <c r="F543"/>
  <c r="G543"/>
  <c r="H543"/>
  <c r="I543"/>
  <c r="J543"/>
  <c r="K543"/>
  <c r="L543"/>
  <c r="M543"/>
  <c r="B544"/>
  <c r="C544"/>
  <c r="D544"/>
  <c r="E544"/>
  <c r="F544"/>
  <c r="G544"/>
  <c r="H544"/>
  <c r="I544"/>
  <c r="J544"/>
  <c r="K544"/>
  <c r="L544"/>
  <c r="M544"/>
  <c r="B545"/>
  <c r="C545"/>
  <c r="D545"/>
  <c r="E545"/>
  <c r="F545"/>
  <c r="G545"/>
  <c r="H545"/>
  <c r="I545"/>
  <c r="J545"/>
  <c r="K545"/>
  <c r="L545"/>
  <c r="M545"/>
  <c r="B546"/>
  <c r="C546"/>
  <c r="D546"/>
  <c r="E546"/>
  <c r="F546"/>
  <c r="G546"/>
  <c r="H546"/>
  <c r="I546"/>
  <c r="J546"/>
  <c r="K546"/>
  <c r="L546"/>
  <c r="M546"/>
  <c r="B547"/>
  <c r="C547"/>
  <c r="D547"/>
  <c r="E547"/>
  <c r="F547"/>
  <c r="G547"/>
  <c r="H547"/>
  <c r="I547"/>
  <c r="J547"/>
  <c r="K547"/>
  <c r="L547"/>
  <c r="M547"/>
  <c r="B548"/>
  <c r="C548"/>
  <c r="D548"/>
  <c r="E548"/>
  <c r="F548"/>
  <c r="G548"/>
  <c r="H548"/>
  <c r="I548"/>
  <c r="J548"/>
  <c r="K548"/>
  <c r="L548"/>
  <c r="M548"/>
  <c r="B549"/>
  <c r="C549"/>
  <c r="D549"/>
  <c r="E549"/>
  <c r="F549"/>
  <c r="G549"/>
  <c r="H549"/>
  <c r="I549"/>
  <c r="J549"/>
  <c r="K549"/>
  <c r="L549"/>
  <c r="M549"/>
  <c r="B550"/>
  <c r="C550"/>
  <c r="D550"/>
  <c r="E550"/>
  <c r="F550"/>
  <c r="G550"/>
  <c r="H550"/>
  <c r="I550"/>
  <c r="J550"/>
  <c r="K550"/>
  <c r="L550"/>
  <c r="M550"/>
  <c r="B551"/>
  <c r="C551"/>
  <c r="D551"/>
  <c r="E551"/>
  <c r="F551"/>
  <c r="G551"/>
  <c r="H551"/>
  <c r="I551"/>
  <c r="J551"/>
  <c r="K551"/>
  <c r="L551"/>
  <c r="M551"/>
  <c r="B552"/>
  <c r="C552"/>
  <c r="D552"/>
  <c r="E552"/>
  <c r="F552"/>
  <c r="G552"/>
  <c r="H552"/>
  <c r="I552"/>
  <c r="J552"/>
  <c r="K552"/>
  <c r="L552"/>
  <c r="M552"/>
  <c r="B553"/>
  <c r="C553"/>
  <c r="D553"/>
  <c r="E553"/>
  <c r="F553"/>
  <c r="G553"/>
  <c r="H553"/>
  <c r="I553"/>
  <c r="J553"/>
  <c r="K553"/>
  <c r="L553"/>
  <c r="M553"/>
  <c r="B554"/>
  <c r="C554"/>
  <c r="D554"/>
  <c r="E554"/>
  <c r="F554"/>
  <c r="G554"/>
  <c r="H554"/>
  <c r="I554"/>
  <c r="J554"/>
  <c r="K554"/>
  <c r="L554"/>
  <c r="M554"/>
  <c r="B555"/>
  <c r="C555"/>
  <c r="D555"/>
  <c r="E555"/>
  <c r="F555"/>
  <c r="G555"/>
  <c r="H555"/>
  <c r="I555"/>
  <c r="J555"/>
  <c r="K555"/>
  <c r="L555"/>
  <c r="M555"/>
  <c r="B556"/>
  <c r="C556"/>
  <c r="D556"/>
  <c r="E556"/>
  <c r="F556"/>
  <c r="G556"/>
  <c r="H556"/>
  <c r="I556"/>
  <c r="J556"/>
  <c r="K556"/>
  <c r="L556"/>
  <c r="M556"/>
  <c r="B557"/>
  <c r="C557"/>
  <c r="D557"/>
  <c r="E557"/>
  <c r="F557"/>
  <c r="G557"/>
  <c r="H557"/>
  <c r="I557"/>
  <c r="J557"/>
  <c r="K557"/>
  <c r="L557"/>
  <c r="M557"/>
  <c r="B558"/>
  <c r="C558"/>
  <c r="D558"/>
  <c r="E558"/>
  <c r="F558"/>
  <c r="G558"/>
  <c r="H558"/>
  <c r="I558"/>
  <c r="J558"/>
  <c r="K558"/>
  <c r="L558"/>
  <c r="M558"/>
  <c r="B559"/>
  <c r="C559"/>
  <c r="D559"/>
  <c r="E559"/>
  <c r="F559"/>
  <c r="G559"/>
  <c r="H559"/>
  <c r="I559"/>
  <c r="J559"/>
  <c r="K559"/>
  <c r="L559"/>
  <c r="M559"/>
  <c r="B560"/>
  <c r="C560"/>
  <c r="D560"/>
  <c r="E560"/>
  <c r="F560"/>
  <c r="G560"/>
  <c r="H560"/>
  <c r="I560"/>
  <c r="J560"/>
  <c r="K560"/>
  <c r="L560"/>
  <c r="M560"/>
  <c r="B561"/>
  <c r="C561"/>
  <c r="D561"/>
  <c r="E561"/>
  <c r="F561"/>
  <c r="G561"/>
  <c r="H561"/>
  <c r="I561"/>
  <c r="J561"/>
  <c r="K561"/>
  <c r="L561"/>
  <c r="M561"/>
  <c r="B562"/>
  <c r="C562"/>
  <c r="D562"/>
  <c r="E562"/>
  <c r="F562"/>
  <c r="G562"/>
  <c r="H562"/>
  <c r="I562"/>
  <c r="J562"/>
  <c r="K562"/>
  <c r="L562"/>
  <c r="M562"/>
  <c r="B563"/>
  <c r="C563"/>
  <c r="D563"/>
  <c r="E563"/>
  <c r="F563"/>
  <c r="G563"/>
  <c r="H563"/>
  <c r="I563"/>
  <c r="J563"/>
  <c r="K563"/>
  <c r="L563"/>
  <c r="M563"/>
  <c r="B564"/>
  <c r="C564"/>
  <c r="D564"/>
  <c r="E564"/>
  <c r="F564"/>
  <c r="G564"/>
  <c r="H564"/>
  <c r="I564"/>
  <c r="J564"/>
  <c r="K564"/>
  <c r="L564"/>
  <c r="M564"/>
  <c r="B565"/>
  <c r="C565"/>
  <c r="D565"/>
  <c r="E565"/>
  <c r="F565"/>
  <c r="G565"/>
  <c r="H565"/>
  <c r="I565"/>
  <c r="J565"/>
  <c r="K565"/>
  <c r="L565"/>
  <c r="M565"/>
  <c r="B566"/>
  <c r="C566"/>
  <c r="D566"/>
  <c r="E566"/>
  <c r="F566"/>
  <c r="G566"/>
  <c r="H566"/>
  <c r="I566"/>
  <c r="J566"/>
  <c r="K566"/>
  <c r="L566"/>
  <c r="M566"/>
  <c r="B567"/>
  <c r="C567"/>
  <c r="D567"/>
  <c r="E567"/>
  <c r="F567"/>
  <c r="G567"/>
  <c r="H567"/>
  <c r="I567"/>
  <c r="J567"/>
  <c r="K567"/>
  <c r="L567"/>
  <c r="M567"/>
  <c r="B568"/>
  <c r="C568"/>
  <c r="D568"/>
  <c r="E568"/>
  <c r="F568"/>
  <c r="G568"/>
  <c r="H568"/>
  <c r="I568"/>
  <c r="J568"/>
  <c r="K568"/>
  <c r="L568"/>
  <c r="M568"/>
  <c r="B569"/>
  <c r="C569"/>
  <c r="D569"/>
  <c r="E569"/>
  <c r="F569"/>
  <c r="G569"/>
  <c r="H569"/>
  <c r="I569"/>
  <c r="J569"/>
  <c r="K569"/>
  <c r="L569"/>
  <c r="M569"/>
  <c r="B570"/>
  <c r="C570"/>
  <c r="D570"/>
  <c r="E570"/>
  <c r="F570"/>
  <c r="G570"/>
  <c r="H570"/>
  <c r="I570"/>
  <c r="J570"/>
  <c r="K570"/>
  <c r="L570"/>
  <c r="M570"/>
  <c r="B571"/>
  <c r="C571"/>
  <c r="D571"/>
  <c r="E571"/>
  <c r="F571"/>
  <c r="G571"/>
  <c r="H571"/>
  <c r="I571"/>
  <c r="J571"/>
  <c r="K571"/>
  <c r="L571"/>
  <c r="M571"/>
  <c r="B572"/>
  <c r="C572"/>
  <c r="D572"/>
  <c r="E572"/>
  <c r="F572"/>
  <c r="G572"/>
  <c r="H572"/>
  <c r="I572"/>
  <c r="J572"/>
  <c r="K572"/>
  <c r="L572"/>
  <c r="M572"/>
  <c r="B573"/>
  <c r="C573"/>
  <c r="D573"/>
  <c r="E573"/>
  <c r="F573"/>
  <c r="G573"/>
  <c r="H573"/>
  <c r="I573"/>
  <c r="J573"/>
  <c r="K573"/>
  <c r="L573"/>
  <c r="M573"/>
  <c r="B574"/>
  <c r="C574"/>
  <c r="D574"/>
  <c r="E574"/>
  <c r="F574"/>
  <c r="G574"/>
  <c r="H574"/>
  <c r="I574"/>
  <c r="J574"/>
  <c r="K574"/>
  <c r="L574"/>
  <c r="M574"/>
  <c r="B575"/>
  <c r="C575"/>
  <c r="D575"/>
  <c r="E575"/>
  <c r="F575"/>
  <c r="G575"/>
  <c r="H575"/>
  <c r="I575"/>
  <c r="J575"/>
  <c r="K575"/>
  <c r="L575"/>
  <c r="M575"/>
  <c r="B576"/>
  <c r="C576"/>
  <c r="D576"/>
  <c r="E576"/>
  <c r="F576"/>
  <c r="G576"/>
  <c r="H576"/>
  <c r="I576"/>
  <c r="J576"/>
  <c r="K576"/>
  <c r="L576"/>
  <c r="M576"/>
  <c r="B577"/>
  <c r="C577"/>
  <c r="D577"/>
  <c r="E577"/>
  <c r="F577"/>
  <c r="G577"/>
  <c r="H577"/>
  <c r="I577"/>
  <c r="J577"/>
  <c r="K577"/>
  <c r="L577"/>
  <c r="M577"/>
  <c r="B578"/>
  <c r="C578"/>
  <c r="D578"/>
  <c r="E578"/>
  <c r="F578"/>
  <c r="G578"/>
  <c r="H578"/>
  <c r="I578"/>
  <c r="J578"/>
  <c r="K578"/>
  <c r="L578"/>
  <c r="M578"/>
  <c r="B579"/>
  <c r="C579"/>
  <c r="D579"/>
  <c r="E579"/>
  <c r="F579"/>
  <c r="G579"/>
  <c r="H579"/>
  <c r="I579"/>
  <c r="J579"/>
  <c r="K579"/>
  <c r="L579"/>
  <c r="M579"/>
  <c r="B580"/>
  <c r="C580"/>
  <c r="D580"/>
  <c r="E580"/>
  <c r="F580"/>
  <c r="G580"/>
  <c r="H580"/>
  <c r="I580"/>
  <c r="J580"/>
  <c r="K580"/>
  <c r="L580"/>
  <c r="M580"/>
  <c r="B581"/>
  <c r="C581"/>
  <c r="D581"/>
  <c r="E581"/>
  <c r="F581"/>
  <c r="G581"/>
  <c r="H581"/>
  <c r="I581"/>
  <c r="J581"/>
  <c r="K581"/>
  <c r="L581"/>
  <c r="M581"/>
  <c r="B582"/>
  <c r="C582"/>
  <c r="D582"/>
  <c r="E582"/>
  <c r="F582"/>
  <c r="G582"/>
  <c r="H582"/>
  <c r="I582"/>
  <c r="J582"/>
  <c r="K582"/>
  <c r="L582"/>
  <c r="M582"/>
  <c r="B583"/>
  <c r="C583"/>
  <c r="D583"/>
  <c r="E583"/>
  <c r="F583"/>
  <c r="G583"/>
  <c r="H583"/>
  <c r="I583"/>
  <c r="J583"/>
  <c r="K583"/>
  <c r="L583"/>
  <c r="M583"/>
  <c r="B584"/>
  <c r="C584"/>
  <c r="D584"/>
  <c r="E584"/>
  <c r="F584"/>
  <c r="G584"/>
  <c r="H584"/>
  <c r="I584"/>
  <c r="J584"/>
  <c r="K584"/>
  <c r="L584"/>
  <c r="M584"/>
  <c r="B585"/>
  <c r="C585"/>
  <c r="D585"/>
  <c r="E585"/>
  <c r="F585"/>
  <c r="G585"/>
  <c r="H585"/>
  <c r="I585"/>
  <c r="J585"/>
  <c r="K585"/>
  <c r="L585"/>
  <c r="M585"/>
  <c r="B586"/>
  <c r="C586"/>
  <c r="D586"/>
  <c r="E586"/>
  <c r="F586"/>
  <c r="G586"/>
  <c r="H586"/>
  <c r="I586"/>
  <c r="J586"/>
  <c r="K586"/>
  <c r="L586"/>
  <c r="M586"/>
  <c r="B587"/>
  <c r="C587"/>
  <c r="D587"/>
  <c r="E587"/>
  <c r="F587"/>
  <c r="G587"/>
  <c r="H587"/>
  <c r="I587"/>
  <c r="J587"/>
  <c r="K587"/>
  <c r="L587"/>
  <c r="M587"/>
  <c r="B588"/>
  <c r="C588"/>
  <c r="D588"/>
  <c r="E588"/>
  <c r="F588"/>
  <c r="G588"/>
  <c r="H588"/>
  <c r="I588"/>
  <c r="J588"/>
  <c r="K588"/>
  <c r="L588"/>
  <c r="M588"/>
  <c r="B589"/>
  <c r="C589"/>
  <c r="D589"/>
  <c r="E589"/>
  <c r="F589"/>
  <c r="G589"/>
  <c r="H589"/>
  <c r="I589"/>
  <c r="J589"/>
  <c r="K589"/>
  <c r="L589"/>
  <c r="M589"/>
  <c r="B590"/>
  <c r="C590"/>
  <c r="D590"/>
  <c r="E590"/>
  <c r="F590"/>
  <c r="G590"/>
  <c r="H590"/>
  <c r="I590"/>
  <c r="J590"/>
  <c r="K590"/>
  <c r="L590"/>
  <c r="M590"/>
  <c r="B591"/>
  <c r="C591"/>
  <c r="D591"/>
  <c r="E591"/>
  <c r="F591"/>
  <c r="G591"/>
  <c r="H591"/>
  <c r="I591"/>
  <c r="J591"/>
  <c r="K591"/>
  <c r="L591"/>
  <c r="M591"/>
  <c r="B592"/>
  <c r="C592"/>
  <c r="D592"/>
  <c r="E592"/>
  <c r="F592"/>
  <c r="G592"/>
  <c r="H592"/>
  <c r="I592"/>
  <c r="J592"/>
  <c r="K592"/>
  <c r="L592"/>
  <c r="M592"/>
  <c r="B593"/>
  <c r="C593"/>
  <c r="D593"/>
  <c r="E593"/>
  <c r="F593"/>
  <c r="G593"/>
  <c r="H593"/>
  <c r="I593"/>
  <c r="J593"/>
  <c r="K593"/>
  <c r="L593"/>
  <c r="M593"/>
  <c r="B594"/>
  <c r="C594"/>
  <c r="D594"/>
  <c r="E594"/>
  <c r="F594"/>
  <c r="G594"/>
  <c r="H594"/>
  <c r="I594"/>
  <c r="J594"/>
  <c r="K594"/>
  <c r="L594"/>
  <c r="M594"/>
  <c r="B595"/>
  <c r="C595"/>
  <c r="D595"/>
  <c r="E595"/>
  <c r="F595"/>
  <c r="G595"/>
  <c r="H595"/>
  <c r="I595"/>
  <c r="J595"/>
  <c r="K595"/>
  <c r="L595"/>
  <c r="M595"/>
  <c r="B596"/>
  <c r="C596"/>
  <c r="D596"/>
  <c r="E596"/>
  <c r="F596"/>
  <c r="G596"/>
  <c r="H596"/>
  <c r="I596"/>
  <c r="J596"/>
  <c r="K596"/>
  <c r="L596"/>
  <c r="M596"/>
  <c r="B597"/>
  <c r="C597"/>
  <c r="D597"/>
  <c r="E597"/>
  <c r="F597"/>
  <c r="G597"/>
  <c r="H597"/>
  <c r="I597"/>
  <c r="J597"/>
  <c r="K597"/>
  <c r="L597"/>
  <c r="M597"/>
  <c r="B598"/>
  <c r="C598"/>
  <c r="D598"/>
  <c r="E598"/>
  <c r="F598"/>
  <c r="G598"/>
  <c r="H598"/>
  <c r="I598"/>
  <c r="J598"/>
  <c r="K598"/>
  <c r="L598"/>
  <c r="M598"/>
  <c r="B599"/>
  <c r="C599"/>
  <c r="D599"/>
  <c r="E599"/>
  <c r="F599"/>
  <c r="G599"/>
  <c r="H599"/>
  <c r="I599"/>
  <c r="J599"/>
  <c r="K599"/>
  <c r="L599"/>
  <c r="M599"/>
  <c r="B600"/>
  <c r="C600"/>
  <c r="D600"/>
  <c r="E600"/>
  <c r="F600"/>
  <c r="G600"/>
  <c r="H600"/>
  <c r="I600"/>
  <c r="J600"/>
  <c r="K600"/>
  <c r="L600"/>
  <c r="M600"/>
  <c r="B601"/>
  <c r="C601"/>
  <c r="D601"/>
  <c r="E601"/>
  <c r="F601"/>
  <c r="G601"/>
  <c r="H601"/>
  <c r="I601"/>
  <c r="J601"/>
  <c r="K601"/>
  <c r="L601"/>
  <c r="M601"/>
  <c r="B602"/>
  <c r="C602"/>
  <c r="D602"/>
  <c r="E602"/>
  <c r="F602"/>
  <c r="G602"/>
  <c r="H602"/>
  <c r="I602"/>
  <c r="J602"/>
  <c r="K602"/>
  <c r="L602"/>
  <c r="M602"/>
  <c r="B603"/>
  <c r="C603"/>
  <c r="D603"/>
  <c r="E603"/>
  <c r="F603"/>
  <c r="G603"/>
  <c r="H603"/>
  <c r="I603"/>
  <c r="J603"/>
  <c r="K603"/>
  <c r="L603"/>
  <c r="M603"/>
  <c r="B604"/>
  <c r="C604"/>
  <c r="D604"/>
  <c r="E604"/>
  <c r="F604"/>
  <c r="G604"/>
  <c r="H604"/>
  <c r="I604"/>
  <c r="J604"/>
  <c r="K604"/>
  <c r="L604"/>
  <c r="M604"/>
  <c r="B605"/>
  <c r="C605"/>
  <c r="D605"/>
  <c r="E605"/>
  <c r="F605"/>
  <c r="G605"/>
  <c r="H605"/>
  <c r="I605"/>
  <c r="J605"/>
  <c r="K605"/>
  <c r="L605"/>
  <c r="M605"/>
  <c r="B606"/>
  <c r="C606"/>
  <c r="D606"/>
  <c r="E606"/>
  <c r="F606"/>
  <c r="G606"/>
  <c r="H606"/>
  <c r="I606"/>
  <c r="J606"/>
  <c r="K606"/>
  <c r="L606"/>
  <c r="M606"/>
  <c r="B607"/>
  <c r="C607"/>
  <c r="D607"/>
  <c r="E607"/>
  <c r="F607"/>
  <c r="G607"/>
  <c r="H607"/>
  <c r="I607"/>
  <c r="J607"/>
  <c r="K607"/>
  <c r="L607"/>
  <c r="M607"/>
  <c r="B608"/>
  <c r="C608"/>
  <c r="D608"/>
  <c r="E608"/>
  <c r="F608"/>
  <c r="G608"/>
  <c r="H608"/>
  <c r="I608"/>
  <c r="J608"/>
  <c r="K608"/>
  <c r="L608"/>
  <c r="M608"/>
  <c r="B609"/>
  <c r="C609"/>
  <c r="D609"/>
  <c r="E609"/>
  <c r="F609"/>
  <c r="G609"/>
  <c r="H609"/>
  <c r="I609"/>
  <c r="J609"/>
  <c r="K609"/>
  <c r="L609"/>
  <c r="M609"/>
  <c r="B610"/>
  <c r="C610"/>
  <c r="D610"/>
  <c r="E610"/>
  <c r="F610"/>
  <c r="G610"/>
  <c r="H610"/>
  <c r="I610"/>
  <c r="J610"/>
  <c r="K610"/>
  <c r="L610"/>
  <c r="M610"/>
  <c r="B611"/>
  <c r="C611"/>
  <c r="D611"/>
  <c r="E611"/>
  <c r="F611"/>
  <c r="G611"/>
  <c r="H611"/>
  <c r="I611"/>
  <c r="J611"/>
  <c r="K611"/>
  <c r="L611"/>
  <c r="M611"/>
  <c r="B612"/>
  <c r="C612"/>
  <c r="D612"/>
  <c r="E612"/>
  <c r="F612"/>
  <c r="G612"/>
  <c r="H612"/>
  <c r="I612"/>
  <c r="J612"/>
  <c r="K612"/>
  <c r="L612"/>
  <c r="M612"/>
  <c r="B613"/>
  <c r="C613"/>
  <c r="D613"/>
  <c r="E613"/>
  <c r="F613"/>
  <c r="G613"/>
  <c r="H613"/>
  <c r="I613"/>
  <c r="J613"/>
  <c r="K613"/>
  <c r="L613"/>
  <c r="M613"/>
  <c r="B614"/>
  <c r="C614"/>
  <c r="D614"/>
  <c r="E614"/>
  <c r="F614"/>
  <c r="G614"/>
  <c r="H614"/>
  <c r="I614"/>
  <c r="J614"/>
  <c r="K614"/>
  <c r="L614"/>
  <c r="M614"/>
  <c r="B615"/>
  <c r="C615"/>
  <c r="D615"/>
  <c r="E615"/>
  <c r="F615"/>
  <c r="G615"/>
  <c r="H615"/>
  <c r="I615"/>
  <c r="J615"/>
  <c r="K615"/>
  <c r="L615"/>
  <c r="M615"/>
  <c r="B616"/>
  <c r="C616"/>
  <c r="D616"/>
  <c r="E616"/>
  <c r="F616"/>
  <c r="G616"/>
  <c r="H616"/>
  <c r="I616"/>
  <c r="J616"/>
  <c r="K616"/>
  <c r="L616"/>
  <c r="M616"/>
  <c r="B617"/>
  <c r="C617"/>
  <c r="D617"/>
  <c r="E617"/>
  <c r="F617"/>
  <c r="G617"/>
  <c r="H617"/>
  <c r="I617"/>
  <c r="J617"/>
  <c r="K617"/>
  <c r="L617"/>
  <c r="M617"/>
  <c r="B618"/>
  <c r="C618"/>
  <c r="D618"/>
  <c r="E618"/>
  <c r="F618"/>
  <c r="G618"/>
  <c r="H618"/>
  <c r="I618"/>
  <c r="J618"/>
  <c r="K618"/>
  <c r="L618"/>
  <c r="M618"/>
  <c r="B619"/>
  <c r="C619"/>
  <c r="D619"/>
  <c r="E619"/>
  <c r="F619"/>
  <c r="G619"/>
  <c r="H619"/>
  <c r="I619"/>
  <c r="J619"/>
  <c r="K619"/>
  <c r="L619"/>
  <c r="M619"/>
  <c r="B620"/>
  <c r="C620"/>
  <c r="D620"/>
  <c r="E620"/>
  <c r="F620"/>
  <c r="G620"/>
  <c r="H620"/>
  <c r="I620"/>
  <c r="J620"/>
  <c r="K620"/>
  <c r="L620"/>
  <c r="M620"/>
  <c r="B621"/>
  <c r="C621"/>
  <c r="D621"/>
  <c r="E621"/>
  <c r="F621"/>
  <c r="G621"/>
  <c r="H621"/>
  <c r="I621"/>
  <c r="J621"/>
  <c r="K621"/>
  <c r="L621"/>
  <c r="M621"/>
  <c r="B622"/>
  <c r="C622"/>
  <c r="D622"/>
  <c r="E622"/>
  <c r="F622"/>
  <c r="G622"/>
  <c r="H622"/>
  <c r="I622"/>
  <c r="J622"/>
  <c r="K622"/>
  <c r="L622"/>
  <c r="M622"/>
  <c r="B623"/>
  <c r="C623"/>
  <c r="D623"/>
  <c r="E623"/>
  <c r="F623"/>
  <c r="G623"/>
  <c r="H623"/>
  <c r="I623"/>
  <c r="J623"/>
  <c r="K623"/>
  <c r="L623"/>
  <c r="M623"/>
  <c r="B624"/>
  <c r="C624"/>
  <c r="D624"/>
  <c r="E624"/>
  <c r="F624"/>
  <c r="G624"/>
  <c r="H624"/>
  <c r="I624"/>
  <c r="J624"/>
  <c r="K624"/>
  <c r="L624"/>
  <c r="M624"/>
  <c r="B625"/>
  <c r="C625"/>
  <c r="D625"/>
  <c r="E625"/>
  <c r="F625"/>
  <c r="G625"/>
  <c r="H625"/>
  <c r="I625"/>
  <c r="J625"/>
  <c r="K625"/>
  <c r="L625"/>
  <c r="M625"/>
  <c r="B626"/>
  <c r="C626"/>
  <c r="D626"/>
  <c r="E626"/>
  <c r="F626"/>
  <c r="G626"/>
  <c r="H626"/>
  <c r="I626"/>
  <c r="J626"/>
  <c r="K626"/>
  <c r="L626"/>
  <c r="M626"/>
  <c r="B627"/>
  <c r="C627"/>
  <c r="D627"/>
  <c r="E627"/>
  <c r="F627"/>
  <c r="G627"/>
  <c r="H627"/>
  <c r="I627"/>
  <c r="J627"/>
  <c r="K627"/>
  <c r="L627"/>
  <c r="M627"/>
  <c r="B628"/>
  <c r="C628"/>
  <c r="D628"/>
  <c r="E628"/>
  <c r="F628"/>
  <c r="G628"/>
  <c r="H628"/>
  <c r="I628"/>
  <c r="J628"/>
  <c r="K628"/>
  <c r="L628"/>
  <c r="M628"/>
  <c r="B629"/>
  <c r="C629"/>
  <c r="D629"/>
  <c r="E629"/>
  <c r="F629"/>
  <c r="G629"/>
  <c r="H629"/>
  <c r="I629"/>
  <c r="J629"/>
  <c r="K629"/>
  <c r="L629"/>
  <c r="M629"/>
  <c r="B630"/>
  <c r="C630"/>
  <c r="D630"/>
  <c r="E630"/>
  <c r="F630"/>
  <c r="G630"/>
  <c r="H630"/>
  <c r="I630"/>
  <c r="J630"/>
  <c r="K630"/>
  <c r="L630"/>
  <c r="M630"/>
  <c r="B631"/>
  <c r="C631"/>
  <c r="D631"/>
  <c r="E631"/>
  <c r="F631"/>
  <c r="G631"/>
  <c r="H631"/>
  <c r="I631"/>
  <c r="J631"/>
  <c r="K631"/>
  <c r="L631"/>
  <c r="M631"/>
  <c r="B632"/>
  <c r="C632"/>
  <c r="D632"/>
  <c r="E632"/>
  <c r="F632"/>
  <c r="G632"/>
  <c r="H632"/>
  <c r="I632"/>
  <c r="J632"/>
  <c r="K632"/>
  <c r="L632"/>
  <c r="M632"/>
  <c r="B633"/>
  <c r="C633"/>
  <c r="D633"/>
  <c r="E633"/>
  <c r="F633"/>
  <c r="G633"/>
  <c r="H633"/>
  <c r="I633"/>
  <c r="J633"/>
  <c r="K633"/>
  <c r="L633"/>
  <c r="M633"/>
  <c r="B634"/>
  <c r="C634"/>
  <c r="D634"/>
  <c r="E634"/>
  <c r="F634"/>
  <c r="G634"/>
  <c r="H634"/>
  <c r="I634"/>
  <c r="J634"/>
  <c r="K634"/>
  <c r="L634"/>
  <c r="M634"/>
  <c r="B635"/>
  <c r="C635"/>
  <c r="D635"/>
  <c r="E635"/>
  <c r="F635"/>
  <c r="G635"/>
  <c r="H635"/>
  <c r="I635"/>
  <c r="J635"/>
  <c r="K635"/>
  <c r="L635"/>
  <c r="M635"/>
  <c r="B636"/>
  <c r="C636"/>
  <c r="D636"/>
  <c r="E636"/>
  <c r="F636"/>
  <c r="G636"/>
  <c r="H636"/>
  <c r="I636"/>
  <c r="J636"/>
  <c r="K636"/>
  <c r="L636"/>
  <c r="M636"/>
  <c r="B637"/>
  <c r="C637"/>
  <c r="D637"/>
  <c r="E637"/>
  <c r="F637"/>
  <c r="G637"/>
  <c r="H637"/>
  <c r="I637"/>
  <c r="J637"/>
  <c r="K637"/>
  <c r="L637"/>
  <c r="M637"/>
  <c r="B638"/>
  <c r="C638"/>
  <c r="D638"/>
  <c r="E638"/>
  <c r="F638"/>
  <c r="G638"/>
  <c r="H638"/>
  <c r="I638"/>
  <c r="J638"/>
  <c r="K638"/>
  <c r="L638"/>
  <c r="M638"/>
  <c r="B639"/>
  <c r="C639"/>
  <c r="D639"/>
  <c r="E639"/>
  <c r="F639"/>
  <c r="G639"/>
  <c r="H639"/>
  <c r="I639"/>
  <c r="J639"/>
  <c r="K639"/>
  <c r="L639"/>
  <c r="M639"/>
  <c r="B640"/>
  <c r="C640"/>
  <c r="D640"/>
  <c r="E640"/>
  <c r="F640"/>
  <c r="G640"/>
  <c r="H640"/>
  <c r="I640"/>
  <c r="J640"/>
  <c r="K640"/>
  <c r="L640"/>
  <c r="M640"/>
  <c r="B641"/>
  <c r="C641"/>
  <c r="D641"/>
  <c r="E641"/>
  <c r="F641"/>
  <c r="G641"/>
  <c r="H641"/>
  <c r="I641"/>
  <c r="J641"/>
  <c r="K641"/>
  <c r="L641"/>
  <c r="M641"/>
  <c r="B642"/>
  <c r="C642"/>
  <c r="D642"/>
  <c r="E642"/>
  <c r="F642"/>
  <c r="G642"/>
  <c r="H642"/>
  <c r="I642"/>
  <c r="J642"/>
  <c r="K642"/>
  <c r="L642"/>
  <c r="M642"/>
  <c r="B643"/>
  <c r="C643"/>
  <c r="D643"/>
  <c r="E643"/>
  <c r="F643"/>
  <c r="G643"/>
  <c r="H643"/>
  <c r="I643"/>
  <c r="J643"/>
  <c r="K643"/>
  <c r="L643"/>
  <c r="M643"/>
  <c r="B644"/>
  <c r="C644"/>
  <c r="D644"/>
  <c r="E644"/>
  <c r="F644"/>
  <c r="G644"/>
  <c r="H644"/>
  <c r="I644"/>
  <c r="J644"/>
  <c r="K644"/>
  <c r="L644"/>
  <c r="M644"/>
  <c r="B645"/>
  <c r="C645"/>
  <c r="D645"/>
  <c r="E645"/>
  <c r="F645"/>
  <c r="G645"/>
  <c r="H645"/>
  <c r="I645"/>
  <c r="J645"/>
  <c r="K645"/>
  <c r="L645"/>
  <c r="M645"/>
  <c r="B646"/>
  <c r="C646"/>
  <c r="D646"/>
  <c r="E646"/>
  <c r="F646"/>
  <c r="G646"/>
  <c r="H646"/>
  <c r="I646"/>
  <c r="J646"/>
  <c r="K646"/>
  <c r="L646"/>
  <c r="M646"/>
  <c r="B647"/>
  <c r="C647"/>
  <c r="D647"/>
  <c r="E647"/>
  <c r="F647"/>
  <c r="G647"/>
  <c r="H647"/>
  <c r="I647"/>
  <c r="J647"/>
  <c r="K647"/>
  <c r="L647"/>
  <c r="M647"/>
  <c r="B648"/>
  <c r="C648"/>
  <c r="D648"/>
  <c r="E648"/>
  <c r="F648"/>
  <c r="G648"/>
  <c r="H648"/>
  <c r="I648"/>
  <c r="J648"/>
  <c r="K648"/>
  <c r="L648"/>
  <c r="M648"/>
  <c r="B649"/>
  <c r="C649"/>
  <c r="D649"/>
  <c r="E649"/>
  <c r="F649"/>
  <c r="G649"/>
  <c r="H649"/>
  <c r="I649"/>
  <c r="J649"/>
  <c r="K649"/>
  <c r="L649"/>
  <c r="M649"/>
  <c r="B650"/>
  <c r="C650"/>
  <c r="D650"/>
  <c r="E650"/>
  <c r="F650"/>
  <c r="G650"/>
  <c r="H650"/>
  <c r="I650"/>
  <c r="J650"/>
  <c r="K650"/>
  <c r="L650"/>
  <c r="M650"/>
  <c r="B651"/>
  <c r="C651"/>
  <c r="D651"/>
  <c r="E651"/>
  <c r="F651"/>
  <c r="G651"/>
  <c r="H651"/>
  <c r="I651"/>
  <c r="J651"/>
  <c r="K651"/>
  <c r="L651"/>
  <c r="M651"/>
  <c r="B652"/>
  <c r="C652"/>
  <c r="D652"/>
  <c r="E652"/>
  <c r="F652"/>
  <c r="G652"/>
  <c r="H652"/>
  <c r="I652"/>
  <c r="J652"/>
  <c r="K652"/>
  <c r="L652"/>
  <c r="M652"/>
  <c r="B653"/>
  <c r="C653"/>
  <c r="D653"/>
  <c r="E653"/>
  <c r="F653"/>
  <c r="G653"/>
  <c r="H653"/>
  <c r="I653"/>
  <c r="J653"/>
  <c r="K653"/>
  <c r="L653"/>
  <c r="M653"/>
  <c r="B654"/>
  <c r="C654"/>
  <c r="D654"/>
  <c r="E654"/>
  <c r="F654"/>
  <c r="G654"/>
  <c r="H654"/>
  <c r="I654"/>
  <c r="J654"/>
  <c r="K654"/>
  <c r="L654"/>
  <c r="M654"/>
  <c r="B655"/>
  <c r="C655"/>
  <c r="D655"/>
  <c r="E655"/>
  <c r="F655"/>
  <c r="G655"/>
  <c r="H655"/>
  <c r="I655"/>
  <c r="J655"/>
  <c r="K655"/>
  <c r="L655"/>
  <c r="M655"/>
  <c r="B656"/>
  <c r="C656"/>
  <c r="D656"/>
  <c r="E656"/>
  <c r="F656"/>
  <c r="G656"/>
  <c r="H656"/>
  <c r="I656"/>
  <c r="J656"/>
  <c r="K656"/>
  <c r="L656"/>
  <c r="M656"/>
  <c r="B657"/>
  <c r="C657"/>
  <c r="D657"/>
  <c r="E657"/>
  <c r="F657"/>
  <c r="G657"/>
  <c r="H657"/>
  <c r="I657"/>
  <c r="J657"/>
  <c r="K657"/>
  <c r="L657"/>
  <c r="M657"/>
  <c r="B658"/>
  <c r="C658"/>
  <c r="D658"/>
  <c r="E658"/>
  <c r="F658"/>
  <c r="G658"/>
  <c r="H658"/>
  <c r="I658"/>
  <c r="J658"/>
  <c r="K658"/>
  <c r="L658"/>
  <c r="M658"/>
  <c r="B659"/>
  <c r="C659"/>
  <c r="D659"/>
  <c r="E659"/>
  <c r="F659"/>
  <c r="G659"/>
  <c r="H659"/>
  <c r="I659"/>
  <c r="J659"/>
  <c r="K659"/>
  <c r="L659"/>
  <c r="M659"/>
  <c r="B660"/>
  <c r="C660"/>
  <c r="D660"/>
  <c r="E660"/>
  <c r="F660"/>
  <c r="G660"/>
  <c r="H660"/>
  <c r="I660"/>
  <c r="J660"/>
  <c r="K660"/>
  <c r="L660"/>
  <c r="M660"/>
  <c r="B661"/>
  <c r="C661"/>
  <c r="D661"/>
  <c r="E661"/>
  <c r="F661"/>
  <c r="G661"/>
  <c r="H661"/>
  <c r="I661"/>
  <c r="J661"/>
  <c r="K661"/>
  <c r="L661"/>
  <c r="M661"/>
  <c r="B662"/>
  <c r="C662"/>
  <c r="D662"/>
  <c r="E662"/>
  <c r="F662"/>
  <c r="G662"/>
  <c r="H662"/>
  <c r="I662"/>
  <c r="J662"/>
  <c r="K662"/>
  <c r="L662"/>
  <c r="M662"/>
  <c r="B663"/>
  <c r="C663"/>
  <c r="D663"/>
  <c r="E663"/>
  <c r="F663"/>
  <c r="G663"/>
  <c r="H663"/>
  <c r="I663"/>
  <c r="J663"/>
  <c r="K663"/>
  <c r="L663"/>
  <c r="M663"/>
  <c r="B664"/>
  <c r="C664"/>
  <c r="D664"/>
  <c r="E664"/>
  <c r="F664"/>
  <c r="G664"/>
  <c r="H664"/>
  <c r="I664"/>
  <c r="J664"/>
  <c r="K664"/>
  <c r="L664"/>
  <c r="M664"/>
  <c r="B665"/>
  <c r="C665"/>
  <c r="D665"/>
  <c r="E665"/>
  <c r="F665"/>
  <c r="G665"/>
  <c r="H665"/>
  <c r="I665"/>
  <c r="J665"/>
  <c r="K665"/>
  <c r="L665"/>
  <c r="M665"/>
  <c r="B666"/>
  <c r="C666"/>
  <c r="D666"/>
  <c r="E666"/>
  <c r="F666"/>
  <c r="G666"/>
  <c r="H666"/>
  <c r="I666"/>
  <c r="J666"/>
  <c r="K666"/>
  <c r="L666"/>
  <c r="M666"/>
  <c r="B667"/>
  <c r="C667"/>
  <c r="D667"/>
  <c r="E667"/>
  <c r="F667"/>
  <c r="G667"/>
  <c r="H667"/>
  <c r="I667"/>
  <c r="J667"/>
  <c r="K667"/>
  <c r="L667"/>
  <c r="M667"/>
  <c r="B668"/>
  <c r="C668"/>
  <c r="D668"/>
  <c r="E668"/>
  <c r="F668"/>
  <c r="G668"/>
  <c r="H668"/>
  <c r="I668"/>
  <c r="J668"/>
  <c r="K668"/>
  <c r="L668"/>
  <c r="M668"/>
  <c r="B669"/>
  <c r="C669"/>
  <c r="D669"/>
  <c r="E669"/>
  <c r="F669"/>
  <c r="G669"/>
  <c r="H669"/>
  <c r="I669"/>
  <c r="J669"/>
  <c r="K669"/>
  <c r="L669"/>
  <c r="M669"/>
  <c r="B670"/>
  <c r="C670"/>
  <c r="D670"/>
  <c r="E670"/>
  <c r="F670"/>
  <c r="G670"/>
  <c r="H670"/>
  <c r="I670"/>
  <c r="J670"/>
  <c r="K670"/>
  <c r="L670"/>
  <c r="M670"/>
  <c r="B671"/>
  <c r="C671"/>
  <c r="D671"/>
  <c r="E671"/>
  <c r="F671"/>
  <c r="G671"/>
  <c r="H671"/>
  <c r="I671"/>
  <c r="J671"/>
  <c r="K671"/>
  <c r="L671"/>
  <c r="M671"/>
  <c r="B672"/>
  <c r="C672"/>
  <c r="D672"/>
  <c r="E672"/>
  <c r="F672"/>
  <c r="G672"/>
  <c r="H672"/>
  <c r="I672"/>
  <c r="J672"/>
  <c r="K672"/>
  <c r="L672"/>
  <c r="M672"/>
  <c r="B673"/>
  <c r="C673"/>
  <c r="D673"/>
  <c r="E673"/>
  <c r="F673"/>
  <c r="G673"/>
  <c r="H673"/>
  <c r="I673"/>
  <c r="J673"/>
  <c r="K673"/>
  <c r="L673"/>
  <c r="M673"/>
  <c r="B674"/>
  <c r="C674"/>
  <c r="D674"/>
  <c r="E674"/>
  <c r="F674"/>
  <c r="G674"/>
  <c r="H674"/>
  <c r="I674"/>
  <c r="J674"/>
  <c r="K674"/>
  <c r="L674"/>
  <c r="M674"/>
  <c r="B675"/>
  <c r="C675"/>
  <c r="D675"/>
  <c r="E675"/>
  <c r="F675"/>
  <c r="G675"/>
  <c r="H675"/>
  <c r="I675"/>
  <c r="J675"/>
  <c r="K675"/>
  <c r="L675"/>
  <c r="M675"/>
  <c r="B676"/>
  <c r="C676"/>
  <c r="D676"/>
  <c r="E676"/>
  <c r="F676"/>
  <c r="G676"/>
  <c r="H676"/>
  <c r="I676"/>
  <c r="J676"/>
  <c r="K676"/>
  <c r="L676"/>
  <c r="M676"/>
  <c r="B677"/>
  <c r="C677"/>
  <c r="D677"/>
  <c r="E677"/>
  <c r="F677"/>
  <c r="G677"/>
  <c r="H677"/>
  <c r="I677"/>
  <c r="J677"/>
  <c r="K677"/>
  <c r="L677"/>
  <c r="M677"/>
  <c r="B678"/>
  <c r="C678"/>
  <c r="D678"/>
  <c r="E678"/>
  <c r="F678"/>
  <c r="G678"/>
  <c r="H678"/>
  <c r="I678"/>
  <c r="J678"/>
  <c r="K678"/>
  <c r="L678"/>
  <c r="M678"/>
  <c r="B679"/>
  <c r="C679"/>
  <c r="D679"/>
  <c r="E679"/>
  <c r="F679"/>
  <c r="G679"/>
  <c r="H679"/>
  <c r="I679"/>
  <c r="J679"/>
  <c r="K679"/>
  <c r="L679"/>
  <c r="M679"/>
  <c r="B680"/>
  <c r="C680"/>
  <c r="D680"/>
  <c r="E680"/>
  <c r="F680"/>
  <c r="G680"/>
  <c r="H680"/>
  <c r="I680"/>
  <c r="J680"/>
  <c r="K680"/>
  <c r="L680"/>
  <c r="M680"/>
  <c r="B681"/>
  <c r="C681"/>
  <c r="D681"/>
  <c r="E681"/>
  <c r="F681"/>
  <c r="G681"/>
  <c r="H681"/>
  <c r="I681"/>
  <c r="J681"/>
  <c r="K681"/>
  <c r="L681"/>
  <c r="M681"/>
  <c r="B682"/>
  <c r="C682"/>
  <c r="D682"/>
  <c r="E682"/>
  <c r="F682"/>
  <c r="G682"/>
  <c r="H682"/>
  <c r="I682"/>
  <c r="J682"/>
  <c r="K682"/>
  <c r="L682"/>
  <c r="M682"/>
  <c r="B683"/>
  <c r="C683"/>
  <c r="D683"/>
  <c r="E683"/>
  <c r="F683"/>
  <c r="G683"/>
  <c r="H683"/>
  <c r="I683"/>
  <c r="J683"/>
  <c r="K683"/>
  <c r="L683"/>
  <c r="M683"/>
  <c r="B684"/>
  <c r="C684"/>
  <c r="D684"/>
  <c r="E684"/>
  <c r="F684"/>
  <c r="G684"/>
  <c r="H684"/>
  <c r="I684"/>
  <c r="J684"/>
  <c r="K684"/>
  <c r="L684"/>
  <c r="M684"/>
  <c r="B685"/>
  <c r="C685"/>
  <c r="D685"/>
  <c r="E685"/>
  <c r="F685"/>
  <c r="G685"/>
  <c r="H685"/>
  <c r="I685"/>
  <c r="J685"/>
  <c r="K685"/>
  <c r="L685"/>
  <c r="M685"/>
  <c r="B686"/>
  <c r="C686"/>
  <c r="D686"/>
  <c r="E686"/>
  <c r="F686"/>
  <c r="G686"/>
  <c r="H686"/>
  <c r="I686"/>
  <c r="J686"/>
  <c r="K686"/>
  <c r="L686"/>
  <c r="M686"/>
  <c r="B687"/>
  <c r="C687"/>
  <c r="D687"/>
  <c r="E687"/>
  <c r="F687"/>
  <c r="G687"/>
  <c r="H687"/>
  <c r="I687"/>
  <c r="J687"/>
  <c r="K687"/>
  <c r="L687"/>
  <c r="M687"/>
  <c r="B688"/>
  <c r="C688"/>
  <c r="D688"/>
  <c r="E688"/>
  <c r="F688"/>
  <c r="G688"/>
  <c r="H688"/>
  <c r="I688"/>
  <c r="J688"/>
  <c r="K688"/>
  <c r="L688"/>
  <c r="M688"/>
  <c r="B689"/>
  <c r="C689"/>
  <c r="D689"/>
  <c r="E689"/>
  <c r="F689"/>
  <c r="G689"/>
  <c r="H689"/>
  <c r="I689"/>
  <c r="J689"/>
  <c r="K689"/>
  <c r="L689"/>
  <c r="M689"/>
  <c r="B690"/>
  <c r="C690"/>
  <c r="D690"/>
  <c r="E690"/>
  <c r="F690"/>
  <c r="G690"/>
  <c r="H690"/>
  <c r="I690"/>
  <c r="J690"/>
  <c r="K690"/>
  <c r="L690"/>
  <c r="M690"/>
  <c r="B691"/>
  <c r="C691"/>
  <c r="D691"/>
  <c r="E691"/>
  <c r="F691"/>
  <c r="G691"/>
  <c r="H691"/>
  <c r="I691"/>
  <c r="J691"/>
  <c r="K691"/>
  <c r="L691"/>
  <c r="M691"/>
  <c r="B692"/>
  <c r="C692"/>
  <c r="D692"/>
  <c r="E692"/>
  <c r="F692"/>
  <c r="G692"/>
  <c r="H692"/>
  <c r="I692"/>
  <c r="J692"/>
  <c r="K692"/>
  <c r="L692"/>
  <c r="M692"/>
  <c r="B693"/>
  <c r="C693"/>
  <c r="D693"/>
  <c r="E693"/>
  <c r="F693"/>
  <c r="G693"/>
  <c r="H693"/>
  <c r="I693"/>
  <c r="J693"/>
  <c r="K693"/>
  <c r="L693"/>
  <c r="M693"/>
  <c r="B694"/>
  <c r="C694"/>
  <c r="D694"/>
  <c r="E694"/>
  <c r="F694"/>
  <c r="G694"/>
  <c r="H694"/>
  <c r="I694"/>
  <c r="J694"/>
  <c r="K694"/>
  <c r="L694"/>
  <c r="M694"/>
  <c r="B695"/>
  <c r="C695"/>
  <c r="D695"/>
  <c r="E695"/>
  <c r="F695"/>
  <c r="G695"/>
  <c r="H695"/>
  <c r="I695"/>
  <c r="J695"/>
  <c r="K695"/>
  <c r="L695"/>
  <c r="M695"/>
  <c r="B696"/>
  <c r="C696"/>
  <c r="D696"/>
  <c r="E696"/>
  <c r="F696"/>
  <c r="G696"/>
  <c r="H696"/>
  <c r="I696"/>
  <c r="J696"/>
  <c r="K696"/>
  <c r="L696"/>
  <c r="M696"/>
  <c r="B697"/>
  <c r="C697"/>
  <c r="D697"/>
  <c r="E697"/>
  <c r="F697"/>
  <c r="G697"/>
  <c r="H697"/>
  <c r="I697"/>
  <c r="J697"/>
  <c r="K697"/>
  <c r="L697"/>
  <c r="M697"/>
  <c r="B698"/>
  <c r="C698"/>
  <c r="D698"/>
  <c r="E698"/>
  <c r="F698"/>
  <c r="G698"/>
  <c r="H698"/>
  <c r="I698"/>
  <c r="J698"/>
  <c r="K698"/>
  <c r="L698"/>
  <c r="M698"/>
  <c r="B699"/>
  <c r="C699"/>
  <c r="D699"/>
  <c r="E699"/>
  <c r="F699"/>
  <c r="G699"/>
  <c r="H699"/>
  <c r="I699"/>
  <c r="J699"/>
  <c r="K699"/>
  <c r="L699"/>
  <c r="M699"/>
  <c r="B700"/>
  <c r="C700"/>
  <c r="D700"/>
  <c r="E700"/>
  <c r="F700"/>
  <c r="G700"/>
  <c r="H700"/>
  <c r="I700"/>
  <c r="J700"/>
  <c r="K700"/>
  <c r="L700"/>
  <c r="M700"/>
  <c r="B701"/>
  <c r="C701"/>
  <c r="D701"/>
  <c r="E701"/>
  <c r="F701"/>
  <c r="G701"/>
  <c r="H701"/>
  <c r="I701"/>
  <c r="J701"/>
  <c r="K701"/>
  <c r="L701"/>
  <c r="M701"/>
  <c r="B702"/>
  <c r="C702"/>
  <c r="D702"/>
  <c r="E702"/>
  <c r="F702"/>
  <c r="G702"/>
  <c r="H702"/>
  <c r="I702"/>
  <c r="J702"/>
  <c r="K702"/>
  <c r="L702"/>
  <c r="M702"/>
  <c r="B703"/>
  <c r="C703"/>
  <c r="D703"/>
  <c r="E703"/>
  <c r="F703"/>
  <c r="G703"/>
  <c r="H703"/>
  <c r="I703"/>
  <c r="J703"/>
  <c r="K703"/>
  <c r="L703"/>
  <c r="M703"/>
  <c r="B704"/>
  <c r="C704"/>
  <c r="D704"/>
  <c r="E704"/>
  <c r="F704"/>
  <c r="G704"/>
  <c r="H704"/>
  <c r="I704"/>
  <c r="J704"/>
  <c r="K704"/>
  <c r="L704"/>
  <c r="M704"/>
  <c r="B705"/>
  <c r="C705"/>
  <c r="D705"/>
  <c r="E705"/>
  <c r="F705"/>
  <c r="G705"/>
  <c r="H705"/>
  <c r="I705"/>
  <c r="J705"/>
  <c r="K705"/>
  <c r="L705"/>
  <c r="M705"/>
  <c r="B706"/>
  <c r="C706"/>
  <c r="D706"/>
  <c r="E706"/>
  <c r="F706"/>
  <c r="G706"/>
  <c r="H706"/>
  <c r="I706"/>
  <c r="J706"/>
  <c r="K706"/>
  <c r="L706"/>
  <c r="M706"/>
  <c r="B707"/>
  <c r="C707"/>
  <c r="D707"/>
  <c r="E707"/>
  <c r="F707"/>
  <c r="G707"/>
  <c r="H707"/>
  <c r="I707"/>
  <c r="J707"/>
  <c r="K707"/>
  <c r="L707"/>
  <c r="M707"/>
  <c r="B708"/>
  <c r="C708"/>
  <c r="D708"/>
  <c r="E708"/>
  <c r="F708"/>
  <c r="G708"/>
  <c r="H708"/>
  <c r="I708"/>
  <c r="J708"/>
  <c r="K708"/>
  <c r="L708"/>
  <c r="M708"/>
  <c r="B709"/>
  <c r="C709"/>
  <c r="D709"/>
  <c r="E709"/>
  <c r="F709"/>
  <c r="G709"/>
  <c r="H709"/>
  <c r="I709"/>
  <c r="J709"/>
  <c r="K709"/>
  <c r="L709"/>
  <c r="M709"/>
  <c r="B710"/>
  <c r="C710"/>
  <c r="D710"/>
  <c r="E710"/>
  <c r="F710"/>
  <c r="G710"/>
  <c r="H710"/>
  <c r="I710"/>
  <c r="J710"/>
  <c r="K710"/>
  <c r="L710"/>
  <c r="M710"/>
  <c r="B711"/>
  <c r="C711"/>
  <c r="D711"/>
  <c r="E711"/>
  <c r="F711"/>
  <c r="G711"/>
  <c r="H711"/>
  <c r="I711"/>
  <c r="J711"/>
  <c r="K711"/>
  <c r="L711"/>
  <c r="M711"/>
  <c r="B712"/>
  <c r="C712"/>
  <c r="D712"/>
  <c r="E712"/>
  <c r="F712"/>
  <c r="G712"/>
  <c r="H712"/>
  <c r="I712"/>
  <c r="J712"/>
  <c r="K712"/>
  <c r="L712"/>
  <c r="M712"/>
  <c r="B713"/>
  <c r="C713"/>
  <c r="D713"/>
  <c r="E713"/>
  <c r="F713"/>
  <c r="G713"/>
  <c r="H713"/>
  <c r="I713"/>
  <c r="J713"/>
  <c r="K713"/>
  <c r="L713"/>
  <c r="M713"/>
  <c r="B714"/>
  <c r="C714"/>
  <c r="D714"/>
  <c r="E714"/>
  <c r="F714"/>
  <c r="G714"/>
  <c r="H714"/>
  <c r="I714"/>
  <c r="J714"/>
  <c r="K714"/>
  <c r="L714"/>
  <c r="M714"/>
  <c r="B715"/>
  <c r="C715"/>
  <c r="D715"/>
  <c r="E715"/>
  <c r="F715"/>
  <c r="G715"/>
  <c r="H715"/>
  <c r="I715"/>
  <c r="J715"/>
  <c r="K715"/>
  <c r="L715"/>
  <c r="M715"/>
  <c r="B716"/>
  <c r="C716"/>
  <c r="D716"/>
  <c r="E716"/>
  <c r="F716"/>
  <c r="G716"/>
  <c r="H716"/>
  <c r="I716"/>
  <c r="J716"/>
  <c r="K716"/>
  <c r="L716"/>
  <c r="M716"/>
  <c r="B717"/>
  <c r="C717"/>
  <c r="D717"/>
  <c r="E717"/>
  <c r="F717"/>
  <c r="G717"/>
  <c r="H717"/>
  <c r="I717"/>
  <c r="J717"/>
  <c r="K717"/>
  <c r="L717"/>
  <c r="M717"/>
  <c r="B718"/>
  <c r="C718"/>
  <c r="D718"/>
  <c r="E718"/>
  <c r="F718"/>
  <c r="G718"/>
  <c r="H718"/>
  <c r="I718"/>
  <c r="J718"/>
  <c r="K718"/>
  <c r="L718"/>
  <c r="M718"/>
  <c r="B719"/>
  <c r="C719"/>
  <c r="D719"/>
  <c r="E719"/>
  <c r="F719"/>
  <c r="G719"/>
  <c r="H719"/>
  <c r="I719"/>
  <c r="J719"/>
  <c r="K719"/>
  <c r="L719"/>
  <c r="M719"/>
  <c r="B720"/>
  <c r="C720"/>
  <c r="D720"/>
  <c r="E720"/>
  <c r="F720"/>
  <c r="G720"/>
  <c r="H720"/>
  <c r="I720"/>
  <c r="J720"/>
  <c r="K720"/>
  <c r="L720"/>
  <c r="M720"/>
  <c r="B721"/>
  <c r="C721"/>
  <c r="D721"/>
  <c r="E721"/>
  <c r="F721"/>
  <c r="G721"/>
  <c r="H721"/>
  <c r="I721"/>
  <c r="J721"/>
  <c r="K721"/>
  <c r="L721"/>
  <c r="M721"/>
  <c r="B722"/>
  <c r="C722"/>
  <c r="D722"/>
  <c r="E722"/>
  <c r="F722"/>
  <c r="G722"/>
  <c r="H722"/>
  <c r="I722"/>
  <c r="J722"/>
  <c r="K722"/>
  <c r="L722"/>
  <c r="M722"/>
  <c r="B723"/>
  <c r="C723"/>
  <c r="D723"/>
  <c r="E723"/>
  <c r="F723"/>
  <c r="G723"/>
  <c r="H723"/>
  <c r="I723"/>
  <c r="J723"/>
  <c r="K723"/>
  <c r="L723"/>
  <c r="M723"/>
  <c r="B724"/>
  <c r="C724"/>
  <c r="D724"/>
  <c r="E724"/>
  <c r="F724"/>
  <c r="G724"/>
  <c r="H724"/>
  <c r="I724"/>
  <c r="J724"/>
  <c r="K724"/>
  <c r="L724"/>
  <c r="M724"/>
  <c r="B725"/>
  <c r="C725"/>
  <c r="D725"/>
  <c r="E725"/>
  <c r="F725"/>
  <c r="G725"/>
  <c r="H725"/>
  <c r="I725"/>
  <c r="J725"/>
  <c r="K725"/>
  <c r="L725"/>
  <c r="M725"/>
  <c r="B726"/>
  <c r="C726"/>
  <c r="D726"/>
  <c r="E726"/>
  <c r="F726"/>
  <c r="G726"/>
  <c r="H726"/>
  <c r="I726"/>
  <c r="J726"/>
  <c r="K726"/>
  <c r="L726"/>
  <c r="M726"/>
  <c r="B727"/>
  <c r="C727"/>
  <c r="D727"/>
  <c r="E727"/>
  <c r="F727"/>
  <c r="G727"/>
  <c r="H727"/>
  <c r="I727"/>
  <c r="J727"/>
  <c r="K727"/>
  <c r="L727"/>
  <c r="M727"/>
  <c r="B728"/>
  <c r="C728"/>
  <c r="D728"/>
  <c r="E728"/>
  <c r="F728"/>
  <c r="G728"/>
  <c r="H728"/>
  <c r="I728"/>
  <c r="J728"/>
  <c r="K728"/>
  <c r="L728"/>
  <c r="M728"/>
  <c r="B729"/>
  <c r="C729"/>
  <c r="D729"/>
  <c r="E729"/>
  <c r="F729"/>
  <c r="G729"/>
  <c r="H729"/>
  <c r="I729"/>
  <c r="J729"/>
  <c r="K729"/>
  <c r="L729"/>
  <c r="M729"/>
  <c r="B730"/>
  <c r="C730"/>
  <c r="D730"/>
  <c r="E730"/>
  <c r="F730"/>
  <c r="G730"/>
  <c r="H730"/>
  <c r="I730"/>
  <c r="J730"/>
  <c r="K730"/>
  <c r="L730"/>
  <c r="M730"/>
  <c r="B731"/>
  <c r="C731"/>
  <c r="D731"/>
  <c r="E731"/>
  <c r="F731"/>
  <c r="G731"/>
  <c r="H731"/>
  <c r="I731"/>
  <c r="J731"/>
  <c r="K731"/>
  <c r="L731"/>
  <c r="M731"/>
  <c r="B732"/>
  <c r="C732"/>
  <c r="D732"/>
  <c r="E732"/>
  <c r="F732"/>
  <c r="G732"/>
  <c r="H732"/>
  <c r="I732"/>
  <c r="J732"/>
  <c r="K732"/>
  <c r="L732"/>
  <c r="M732"/>
  <c r="B733"/>
  <c r="C733"/>
  <c r="D733"/>
  <c r="E733"/>
  <c r="F733"/>
  <c r="G733"/>
  <c r="H733"/>
  <c r="I733"/>
  <c r="J733"/>
  <c r="K733"/>
  <c r="L733"/>
  <c r="M733"/>
  <c r="B734"/>
  <c r="C734"/>
  <c r="D734"/>
  <c r="E734"/>
  <c r="F734"/>
  <c r="G734"/>
  <c r="H734"/>
  <c r="I734"/>
  <c r="J734"/>
  <c r="K734"/>
  <c r="L734"/>
  <c r="M734"/>
  <c r="B735"/>
  <c r="C735"/>
  <c r="D735"/>
  <c r="E735"/>
  <c r="F735"/>
  <c r="G735"/>
  <c r="H735"/>
  <c r="I735"/>
  <c r="J735"/>
  <c r="K735"/>
  <c r="L735"/>
  <c r="M735"/>
  <c r="B736"/>
  <c r="C736"/>
  <c r="D736"/>
  <c r="E736"/>
  <c r="F736"/>
  <c r="G736"/>
  <c r="H736"/>
  <c r="I736"/>
  <c r="J736"/>
  <c r="K736"/>
  <c r="L736"/>
  <c r="M736"/>
  <c r="B737"/>
  <c r="C737"/>
  <c r="D737"/>
  <c r="E737"/>
  <c r="F737"/>
  <c r="G737"/>
  <c r="H737"/>
  <c r="I737"/>
  <c r="J737"/>
  <c r="K737"/>
  <c r="L737"/>
  <c r="M737"/>
  <c r="B738"/>
  <c r="C738"/>
  <c r="D738"/>
  <c r="E738"/>
  <c r="F738"/>
  <c r="G738"/>
  <c r="H738"/>
  <c r="I738"/>
  <c r="J738"/>
  <c r="K738"/>
  <c r="L738"/>
  <c r="M738"/>
  <c r="B739"/>
  <c r="C739"/>
  <c r="D739"/>
  <c r="E739"/>
  <c r="F739"/>
  <c r="G739"/>
  <c r="H739"/>
  <c r="I739"/>
  <c r="J739"/>
  <c r="K739"/>
  <c r="L739"/>
  <c r="M739"/>
  <c r="B740"/>
  <c r="C740"/>
  <c r="D740"/>
  <c r="E740"/>
  <c r="F740"/>
  <c r="G740"/>
  <c r="H740"/>
  <c r="I740"/>
  <c r="J740"/>
  <c r="K740"/>
  <c r="L740"/>
  <c r="M740"/>
  <c r="B741"/>
  <c r="C741"/>
  <c r="D741"/>
  <c r="E741"/>
  <c r="F741"/>
  <c r="G741"/>
  <c r="H741"/>
  <c r="I741"/>
  <c r="J741"/>
  <c r="K741"/>
  <c r="L741"/>
  <c r="M741"/>
  <c r="B742"/>
  <c r="C742"/>
  <c r="D742"/>
  <c r="E742"/>
  <c r="F742"/>
  <c r="G742"/>
  <c r="H742"/>
  <c r="I742"/>
  <c r="J742"/>
  <c r="K742"/>
  <c r="L742"/>
  <c r="M742"/>
  <c r="B743"/>
  <c r="C743"/>
  <c r="D743"/>
  <c r="E743"/>
  <c r="F743"/>
  <c r="G743"/>
  <c r="H743"/>
  <c r="I743"/>
  <c r="J743"/>
  <c r="K743"/>
  <c r="L743"/>
  <c r="M743"/>
  <c r="B744"/>
  <c r="C744"/>
  <c r="D744"/>
  <c r="E744"/>
  <c r="F744"/>
  <c r="G744"/>
  <c r="H744"/>
  <c r="I744"/>
  <c r="J744"/>
  <c r="K744"/>
  <c r="L744"/>
  <c r="M744"/>
  <c r="B745"/>
  <c r="C745"/>
  <c r="D745"/>
  <c r="E745"/>
  <c r="F745"/>
  <c r="G745"/>
  <c r="H745"/>
  <c r="I745"/>
  <c r="J745"/>
  <c r="K745"/>
  <c r="L745"/>
  <c r="M745"/>
  <c r="B746"/>
  <c r="C746"/>
  <c r="D746"/>
  <c r="E746"/>
  <c r="F746"/>
  <c r="G746"/>
  <c r="H746"/>
  <c r="I746"/>
  <c r="J746"/>
  <c r="K746"/>
  <c r="L746"/>
  <c r="M746"/>
  <c r="B747"/>
  <c r="C747"/>
  <c r="D747"/>
  <c r="E747"/>
  <c r="F747"/>
  <c r="G747"/>
  <c r="H747"/>
  <c r="I747"/>
  <c r="J747"/>
  <c r="K747"/>
  <c r="L747"/>
  <c r="M747"/>
  <c r="B748"/>
  <c r="C748"/>
  <c r="D748"/>
  <c r="E748"/>
  <c r="F748"/>
  <c r="G748"/>
  <c r="H748"/>
  <c r="I748"/>
  <c r="J748"/>
  <c r="K748"/>
  <c r="L748"/>
  <c r="M748"/>
  <c r="B749"/>
  <c r="C749"/>
  <c r="D749"/>
  <c r="E749"/>
  <c r="F749"/>
  <c r="G749"/>
  <c r="H749"/>
  <c r="I749"/>
  <c r="J749"/>
  <c r="K749"/>
  <c r="L749"/>
  <c r="M749"/>
  <c r="B750"/>
  <c r="C750"/>
  <c r="D750"/>
  <c r="E750"/>
  <c r="F750"/>
  <c r="G750"/>
  <c r="H750"/>
  <c r="I750"/>
  <c r="J750"/>
  <c r="K750"/>
  <c r="L750"/>
  <c r="M750"/>
  <c r="B751"/>
  <c r="C751"/>
  <c r="D751"/>
  <c r="E751"/>
  <c r="F751"/>
  <c r="G751"/>
  <c r="H751"/>
  <c r="I751"/>
  <c r="J751"/>
  <c r="K751"/>
  <c r="L751"/>
  <c r="M751"/>
  <c r="B752"/>
  <c r="C752"/>
  <c r="D752"/>
  <c r="E752"/>
  <c r="F752"/>
  <c r="G752"/>
  <c r="H752"/>
  <c r="I752"/>
  <c r="J752"/>
  <c r="K752"/>
  <c r="L752"/>
  <c r="M752"/>
  <c r="B753"/>
  <c r="C753"/>
  <c r="D753"/>
  <c r="E753"/>
  <c r="F753"/>
  <c r="G753"/>
  <c r="H753"/>
  <c r="I753"/>
  <c r="J753"/>
  <c r="K753"/>
  <c r="L753"/>
  <c r="M753"/>
  <c r="B754"/>
  <c r="C754"/>
  <c r="D754"/>
  <c r="E754"/>
  <c r="F754"/>
  <c r="G754"/>
  <c r="H754"/>
  <c r="I754"/>
  <c r="J754"/>
  <c r="K754"/>
  <c r="L754"/>
  <c r="M754"/>
  <c r="B755"/>
  <c r="C755"/>
  <c r="D755"/>
  <c r="E755"/>
  <c r="F755"/>
  <c r="G755"/>
  <c r="H755"/>
  <c r="I755"/>
  <c r="J755"/>
  <c r="K755"/>
  <c r="L755"/>
  <c r="M755"/>
  <c r="B756"/>
  <c r="C756"/>
  <c r="D756"/>
  <c r="E756"/>
  <c r="F756"/>
  <c r="G756"/>
  <c r="H756"/>
  <c r="I756"/>
  <c r="J756"/>
  <c r="K756"/>
  <c r="L756"/>
  <c r="M756"/>
  <c r="B757"/>
  <c r="C757"/>
  <c r="D757"/>
  <c r="E757"/>
  <c r="F757"/>
  <c r="G757"/>
  <c r="H757"/>
  <c r="I757"/>
  <c r="J757"/>
  <c r="K757"/>
  <c r="L757"/>
  <c r="M757"/>
  <c r="B758"/>
  <c r="C758"/>
  <c r="D758"/>
  <c r="E758"/>
  <c r="F758"/>
  <c r="G758"/>
  <c r="H758"/>
  <c r="I758"/>
  <c r="J758"/>
  <c r="K758"/>
  <c r="L758"/>
  <c r="M758"/>
  <c r="B759"/>
  <c r="C759"/>
  <c r="D759"/>
  <c r="E759"/>
  <c r="F759"/>
  <c r="G759"/>
  <c r="H759"/>
  <c r="I759"/>
  <c r="J759"/>
  <c r="K759"/>
  <c r="L759"/>
  <c r="M759"/>
  <c r="B760"/>
  <c r="C760"/>
  <c r="D760"/>
  <c r="E760"/>
  <c r="F760"/>
  <c r="G760"/>
  <c r="H760"/>
  <c r="I760"/>
  <c r="J760"/>
  <c r="K760"/>
  <c r="L760"/>
  <c r="M760"/>
  <c r="B761"/>
  <c r="C761"/>
  <c r="D761"/>
  <c r="E761"/>
  <c r="F761"/>
  <c r="G761"/>
  <c r="H761"/>
  <c r="I761"/>
  <c r="J761"/>
  <c r="K761"/>
  <c r="L761"/>
  <c r="M761"/>
  <c r="B762"/>
  <c r="C762"/>
  <c r="D762"/>
  <c r="E762"/>
  <c r="F762"/>
  <c r="G762"/>
  <c r="H762"/>
  <c r="I762"/>
  <c r="J762"/>
  <c r="K762"/>
  <c r="L762"/>
  <c r="M762"/>
  <c r="B763"/>
  <c r="C763"/>
  <c r="D763"/>
  <c r="E763"/>
  <c r="F763"/>
  <c r="G763"/>
  <c r="H763"/>
  <c r="I763"/>
  <c r="J763"/>
  <c r="K763"/>
  <c r="L763"/>
  <c r="M763"/>
  <c r="B764"/>
  <c r="C764"/>
  <c r="D764"/>
  <c r="E764"/>
  <c r="F764"/>
  <c r="G764"/>
  <c r="H764"/>
  <c r="I764"/>
  <c r="J764"/>
  <c r="K764"/>
  <c r="L764"/>
  <c r="M764"/>
  <c r="B765"/>
  <c r="C765"/>
  <c r="D765"/>
  <c r="E765"/>
  <c r="F765"/>
  <c r="G765"/>
  <c r="H765"/>
  <c r="I765"/>
  <c r="J765"/>
  <c r="K765"/>
  <c r="L765"/>
  <c r="M765"/>
  <c r="B766"/>
  <c r="C766"/>
  <c r="D766"/>
  <c r="E766"/>
  <c r="F766"/>
  <c r="G766"/>
  <c r="H766"/>
  <c r="I766"/>
  <c r="J766"/>
  <c r="K766"/>
  <c r="L766"/>
  <c r="M766"/>
  <c r="B767"/>
  <c r="C767"/>
  <c r="D767"/>
  <c r="E767"/>
  <c r="F767"/>
  <c r="G767"/>
  <c r="H767"/>
  <c r="I767"/>
  <c r="J767"/>
  <c r="K767"/>
  <c r="L767"/>
  <c r="M767"/>
  <c r="B768"/>
  <c r="C768"/>
  <c r="D768"/>
  <c r="E768"/>
  <c r="F768"/>
  <c r="G768"/>
  <c r="H768"/>
  <c r="I768"/>
  <c r="J768"/>
  <c r="K768"/>
  <c r="L768"/>
  <c r="M768"/>
  <c r="B769"/>
  <c r="C769"/>
  <c r="D769"/>
  <c r="E769"/>
  <c r="F769"/>
  <c r="G769"/>
  <c r="H769"/>
  <c r="I769"/>
  <c r="J769"/>
  <c r="K769"/>
  <c r="L769"/>
  <c r="M769"/>
  <c r="B770"/>
  <c r="C770"/>
  <c r="D770"/>
  <c r="E770"/>
  <c r="F770"/>
  <c r="G770"/>
  <c r="H770"/>
  <c r="I770"/>
  <c r="J770"/>
  <c r="K770"/>
  <c r="L770"/>
  <c r="M770"/>
  <c r="B771"/>
  <c r="C771"/>
  <c r="D771"/>
  <c r="E771"/>
  <c r="F771"/>
  <c r="G771"/>
  <c r="H771"/>
  <c r="I771"/>
  <c r="J771"/>
  <c r="K771"/>
  <c r="L771"/>
  <c r="M771"/>
  <c r="B772"/>
  <c r="C772"/>
  <c r="D772"/>
  <c r="E772"/>
  <c r="F772"/>
  <c r="G772"/>
  <c r="H772"/>
  <c r="I772"/>
  <c r="J772"/>
  <c r="K772"/>
  <c r="L772"/>
  <c r="M772"/>
  <c r="B773"/>
  <c r="C773"/>
  <c r="D773"/>
  <c r="E773"/>
  <c r="F773"/>
  <c r="G773"/>
  <c r="H773"/>
  <c r="I773"/>
  <c r="J773"/>
  <c r="K773"/>
  <c r="L773"/>
  <c r="M773"/>
  <c r="B774"/>
  <c r="C774"/>
  <c r="D774"/>
  <c r="E774"/>
  <c r="F774"/>
  <c r="G774"/>
  <c r="H774"/>
  <c r="I774"/>
  <c r="J774"/>
  <c r="K774"/>
  <c r="L774"/>
  <c r="M774"/>
  <c r="B775"/>
  <c r="C775"/>
  <c r="D775"/>
  <c r="E775"/>
  <c r="F775"/>
  <c r="G775"/>
  <c r="H775"/>
  <c r="I775"/>
  <c r="J775"/>
  <c r="K775"/>
  <c r="L775"/>
  <c r="M775"/>
  <c r="B776"/>
  <c r="C776"/>
  <c r="D776"/>
  <c r="E776"/>
  <c r="F776"/>
  <c r="G776"/>
  <c r="H776"/>
  <c r="I776"/>
  <c r="J776"/>
  <c r="K776"/>
  <c r="L776"/>
  <c r="M776"/>
  <c r="B777"/>
  <c r="C777"/>
  <c r="D777"/>
  <c r="E777"/>
  <c r="F777"/>
  <c r="G777"/>
  <c r="H777"/>
  <c r="I777"/>
  <c r="J777"/>
  <c r="K777"/>
  <c r="L777"/>
  <c r="M777"/>
  <c r="B778"/>
  <c r="C778"/>
  <c r="D778"/>
  <c r="E778"/>
  <c r="F778"/>
  <c r="G778"/>
  <c r="H778"/>
  <c r="I778"/>
  <c r="J778"/>
  <c r="K778"/>
  <c r="L778"/>
  <c r="M778"/>
  <c r="B779"/>
  <c r="C779"/>
  <c r="D779"/>
  <c r="E779"/>
  <c r="F779"/>
  <c r="G779"/>
  <c r="H779"/>
  <c r="I779"/>
  <c r="J779"/>
  <c r="K779"/>
  <c r="L779"/>
  <c r="M779"/>
  <c r="B780"/>
  <c r="C780"/>
  <c r="D780"/>
  <c r="E780"/>
  <c r="F780"/>
  <c r="G780"/>
  <c r="H780"/>
  <c r="I780"/>
  <c r="J780"/>
  <c r="K780"/>
  <c r="L780"/>
  <c r="M780"/>
  <c r="B781"/>
  <c r="C781"/>
  <c r="D781"/>
  <c r="E781"/>
  <c r="F781"/>
  <c r="G781"/>
  <c r="H781"/>
  <c r="I781"/>
  <c r="J781"/>
  <c r="K781"/>
  <c r="L781"/>
  <c r="M781"/>
  <c r="B782"/>
  <c r="C782"/>
  <c r="D782"/>
  <c r="E782"/>
  <c r="F782"/>
  <c r="G782"/>
  <c r="H782"/>
  <c r="I782"/>
  <c r="J782"/>
  <c r="K782"/>
  <c r="L782"/>
  <c r="M782"/>
  <c r="B783"/>
  <c r="C783"/>
  <c r="D783"/>
  <c r="E783"/>
  <c r="F783"/>
  <c r="G783"/>
  <c r="H783"/>
  <c r="I783"/>
  <c r="J783"/>
  <c r="K783"/>
  <c r="L783"/>
  <c r="M783"/>
  <c r="B784"/>
  <c r="C784"/>
  <c r="D784"/>
  <c r="E784"/>
  <c r="F784"/>
  <c r="G784"/>
  <c r="H784"/>
  <c r="I784"/>
  <c r="J784"/>
  <c r="K784"/>
  <c r="L784"/>
  <c r="M784"/>
  <c r="B785"/>
  <c r="C785"/>
  <c r="D785"/>
  <c r="E785"/>
  <c r="F785"/>
  <c r="G785"/>
  <c r="H785"/>
  <c r="I785"/>
  <c r="J785"/>
  <c r="K785"/>
  <c r="L785"/>
  <c r="M785"/>
  <c r="B786"/>
  <c r="C786"/>
  <c r="D786"/>
  <c r="E786"/>
  <c r="F786"/>
  <c r="G786"/>
  <c r="H786"/>
  <c r="I786"/>
  <c r="J786"/>
  <c r="K786"/>
  <c r="L786"/>
  <c r="M786"/>
  <c r="B787"/>
  <c r="C787"/>
  <c r="D787"/>
  <c r="E787"/>
  <c r="F787"/>
  <c r="G787"/>
  <c r="H787"/>
  <c r="I787"/>
  <c r="J787"/>
  <c r="K787"/>
  <c r="L787"/>
  <c r="M787"/>
  <c r="B788"/>
  <c r="C788"/>
  <c r="D788"/>
  <c r="E788"/>
  <c r="F788"/>
  <c r="G788"/>
  <c r="H788"/>
  <c r="I788"/>
  <c r="J788"/>
  <c r="K788"/>
  <c r="L788"/>
  <c r="M788"/>
  <c r="B789"/>
  <c r="C789"/>
  <c r="D789"/>
  <c r="E789"/>
  <c r="F789"/>
  <c r="G789"/>
  <c r="H789"/>
  <c r="I789"/>
  <c r="J789"/>
  <c r="K789"/>
  <c r="L789"/>
  <c r="M789"/>
  <c r="B790"/>
  <c r="C790"/>
  <c r="D790"/>
  <c r="E790"/>
  <c r="F790"/>
  <c r="G790"/>
  <c r="H790"/>
  <c r="I790"/>
  <c r="J790"/>
  <c r="K790"/>
  <c r="L790"/>
  <c r="M790"/>
  <c r="B791"/>
  <c r="C791"/>
  <c r="D791"/>
  <c r="E791"/>
  <c r="F791"/>
  <c r="G791"/>
  <c r="H791"/>
  <c r="I791"/>
  <c r="J791"/>
  <c r="K791"/>
  <c r="L791"/>
  <c r="M791"/>
  <c r="B792"/>
  <c r="C792"/>
  <c r="D792"/>
  <c r="E792"/>
  <c r="F792"/>
  <c r="G792"/>
  <c r="H792"/>
  <c r="I792"/>
  <c r="J792"/>
  <c r="K792"/>
  <c r="L792"/>
  <c r="M792"/>
  <c r="B793"/>
  <c r="C793"/>
  <c r="D793"/>
  <c r="E793"/>
  <c r="F793"/>
  <c r="G793"/>
  <c r="H793"/>
  <c r="I793"/>
  <c r="J793"/>
  <c r="K793"/>
  <c r="L793"/>
  <c r="M793"/>
  <c r="B794"/>
  <c r="C794"/>
  <c r="D794"/>
  <c r="E794"/>
  <c r="F794"/>
  <c r="G794"/>
  <c r="H794"/>
  <c r="I794"/>
  <c r="J794"/>
  <c r="K794"/>
  <c r="L794"/>
  <c r="M794"/>
  <c r="B795"/>
  <c r="C795"/>
  <c r="D795"/>
  <c r="E795"/>
  <c r="F795"/>
  <c r="G795"/>
  <c r="H795"/>
  <c r="I795"/>
  <c r="J795"/>
  <c r="K795"/>
  <c r="L795"/>
  <c r="M795"/>
  <c r="B796"/>
  <c r="C796"/>
  <c r="D796"/>
  <c r="E796"/>
  <c r="F796"/>
  <c r="G796"/>
  <c r="H796"/>
  <c r="I796"/>
  <c r="J796"/>
  <c r="K796"/>
  <c r="L796"/>
  <c r="M796"/>
  <c r="B797"/>
  <c r="C797"/>
  <c r="D797"/>
  <c r="E797"/>
  <c r="F797"/>
  <c r="G797"/>
  <c r="H797"/>
  <c r="I797"/>
  <c r="J797"/>
  <c r="K797"/>
  <c r="L797"/>
  <c r="M797"/>
  <c r="B798"/>
  <c r="C798"/>
  <c r="D798"/>
  <c r="E798"/>
  <c r="F798"/>
  <c r="G798"/>
  <c r="H798"/>
  <c r="I798"/>
  <c r="J798"/>
  <c r="K798"/>
  <c r="L798"/>
  <c r="M798"/>
  <c r="B799"/>
  <c r="C799"/>
  <c r="D799"/>
  <c r="E799"/>
  <c r="F799"/>
  <c r="G799"/>
  <c r="H799"/>
  <c r="I799"/>
  <c r="J799"/>
  <c r="K799"/>
  <c r="L799"/>
  <c r="M799"/>
  <c r="B800"/>
  <c r="C800"/>
  <c r="D800"/>
  <c r="E800"/>
  <c r="F800"/>
  <c r="G800"/>
  <c r="H800"/>
  <c r="I800"/>
  <c r="J800"/>
  <c r="K800"/>
  <c r="L800"/>
  <c r="M800"/>
  <c r="B801"/>
  <c r="C801"/>
  <c r="D801"/>
  <c r="E801"/>
  <c r="F801"/>
  <c r="G801"/>
  <c r="H801"/>
  <c r="I801"/>
  <c r="J801"/>
  <c r="K801"/>
  <c r="L801"/>
  <c r="M801"/>
  <c r="B802"/>
  <c r="C802"/>
  <c r="D802"/>
  <c r="E802"/>
  <c r="F802"/>
  <c r="G802"/>
  <c r="H802"/>
  <c r="I802"/>
  <c r="J802"/>
  <c r="K802"/>
  <c r="L802"/>
  <c r="M802"/>
  <c r="B803"/>
  <c r="C803"/>
  <c r="D803"/>
  <c r="E803"/>
  <c r="F803"/>
  <c r="G803"/>
  <c r="H803"/>
  <c r="I803"/>
  <c r="J803"/>
  <c r="K803"/>
  <c r="L803"/>
  <c r="M803"/>
  <c r="B804"/>
  <c r="C804"/>
  <c r="D804"/>
  <c r="E804"/>
  <c r="F804"/>
  <c r="G804"/>
  <c r="H804"/>
  <c r="I804"/>
  <c r="J804"/>
  <c r="K804"/>
  <c r="L804"/>
  <c r="M804"/>
  <c r="B805"/>
  <c r="C805"/>
  <c r="D805"/>
  <c r="E805"/>
  <c r="F805"/>
  <c r="G805"/>
  <c r="H805"/>
  <c r="I805"/>
  <c r="J805"/>
  <c r="K805"/>
  <c r="L805"/>
  <c r="M805"/>
  <c r="B806"/>
  <c r="C806"/>
  <c r="D806"/>
  <c r="E806"/>
  <c r="F806"/>
  <c r="G806"/>
  <c r="H806"/>
  <c r="I806"/>
  <c r="J806"/>
  <c r="K806"/>
  <c r="L806"/>
  <c r="M806"/>
  <c r="B807"/>
  <c r="C807"/>
  <c r="D807"/>
  <c r="E807"/>
  <c r="F807"/>
  <c r="G807"/>
  <c r="H807"/>
  <c r="I807"/>
  <c r="J807"/>
  <c r="K807"/>
  <c r="L807"/>
  <c r="M807"/>
  <c r="B808"/>
  <c r="C808"/>
  <c r="D808"/>
  <c r="E808"/>
  <c r="F808"/>
  <c r="G808"/>
  <c r="H808"/>
  <c r="I808"/>
  <c r="J808"/>
  <c r="K808"/>
  <c r="L808"/>
  <c r="M808"/>
  <c r="B809"/>
  <c r="C809"/>
  <c r="D809"/>
  <c r="E809"/>
  <c r="F809"/>
  <c r="G809"/>
  <c r="H809"/>
  <c r="I809"/>
  <c r="J809"/>
  <c r="K809"/>
  <c r="L809"/>
  <c r="M809"/>
  <c r="B810"/>
  <c r="C810"/>
  <c r="D810"/>
  <c r="E810"/>
  <c r="F810"/>
  <c r="G810"/>
  <c r="H810"/>
  <c r="I810"/>
  <c r="J810"/>
  <c r="K810"/>
  <c r="L810"/>
  <c r="M810"/>
  <c r="B811"/>
  <c r="C811"/>
  <c r="D811"/>
  <c r="E811"/>
  <c r="F811"/>
  <c r="G811"/>
  <c r="H811"/>
  <c r="I811"/>
  <c r="J811"/>
  <c r="K811"/>
  <c r="L811"/>
  <c r="M811"/>
  <c r="B812"/>
  <c r="C812"/>
  <c r="D812"/>
  <c r="E812"/>
  <c r="F812"/>
  <c r="G812"/>
  <c r="H812"/>
  <c r="I812"/>
  <c r="J812"/>
  <c r="K812"/>
  <c r="L812"/>
  <c r="M812"/>
  <c r="B813"/>
  <c r="C813"/>
  <c r="D813"/>
  <c r="E813"/>
  <c r="F813"/>
  <c r="G813"/>
  <c r="H813"/>
  <c r="I813"/>
  <c r="J813"/>
  <c r="K813"/>
  <c r="L813"/>
  <c r="M813"/>
  <c r="B814"/>
  <c r="C814"/>
  <c r="D814"/>
  <c r="E814"/>
  <c r="F814"/>
  <c r="G814"/>
  <c r="H814"/>
  <c r="I814"/>
  <c r="J814"/>
  <c r="K814"/>
  <c r="L814"/>
  <c r="M814"/>
  <c r="B815"/>
  <c r="C815"/>
  <c r="D815"/>
  <c r="E815"/>
  <c r="F815"/>
  <c r="G815"/>
  <c r="H815"/>
  <c r="I815"/>
  <c r="J815"/>
  <c r="K815"/>
  <c r="L815"/>
  <c r="M815"/>
  <c r="B816"/>
  <c r="C816"/>
  <c r="D816"/>
  <c r="E816"/>
  <c r="F816"/>
  <c r="G816"/>
  <c r="H816"/>
  <c r="I816"/>
  <c r="J816"/>
  <c r="K816"/>
  <c r="L816"/>
  <c r="M816"/>
  <c r="B817"/>
  <c r="C817"/>
  <c r="D817"/>
  <c r="E817"/>
  <c r="F817"/>
  <c r="G817"/>
  <c r="H817"/>
  <c r="I817"/>
  <c r="J817"/>
  <c r="K817"/>
  <c r="L817"/>
  <c r="M817"/>
  <c r="B818"/>
  <c r="C818"/>
  <c r="D818"/>
  <c r="E818"/>
  <c r="F818"/>
  <c r="G818"/>
  <c r="H818"/>
  <c r="I818"/>
  <c r="J818"/>
  <c r="K818"/>
  <c r="L818"/>
  <c r="M818"/>
  <c r="B819"/>
  <c r="C819"/>
  <c r="D819"/>
  <c r="E819"/>
  <c r="F819"/>
  <c r="G819"/>
  <c r="H819"/>
  <c r="I819"/>
  <c r="J819"/>
  <c r="K819"/>
  <c r="L819"/>
  <c r="M819"/>
  <c r="B820"/>
  <c r="C820"/>
  <c r="D820"/>
  <c r="E820"/>
  <c r="F820"/>
  <c r="G820"/>
  <c r="H820"/>
  <c r="I820"/>
  <c r="J820"/>
  <c r="K820"/>
  <c r="L820"/>
  <c r="M820"/>
  <c r="B821"/>
  <c r="C821"/>
  <c r="D821"/>
  <c r="E821"/>
  <c r="F821"/>
  <c r="G821"/>
  <c r="H821"/>
  <c r="I821"/>
  <c r="J821"/>
  <c r="K821"/>
  <c r="L821"/>
  <c r="M821"/>
  <c r="B822"/>
  <c r="C822"/>
  <c r="D822"/>
  <c r="E822"/>
  <c r="F822"/>
  <c r="G822"/>
  <c r="H822"/>
  <c r="I822"/>
  <c r="J822"/>
  <c r="K822"/>
  <c r="L822"/>
  <c r="M822"/>
  <c r="B823"/>
  <c r="C823"/>
  <c r="D823"/>
  <c r="E823"/>
  <c r="F823"/>
  <c r="G823"/>
  <c r="H823"/>
  <c r="I823"/>
  <c r="J823"/>
  <c r="K823"/>
  <c r="L823"/>
  <c r="M823"/>
  <c r="B824"/>
  <c r="C824"/>
  <c r="D824"/>
  <c r="E824"/>
  <c r="F824"/>
  <c r="G824"/>
  <c r="H824"/>
  <c r="I824"/>
  <c r="J824"/>
  <c r="K824"/>
  <c r="L824"/>
  <c r="M824"/>
  <c r="B825"/>
  <c r="C825"/>
  <c r="D825"/>
  <c r="E825"/>
  <c r="F825"/>
  <c r="G825"/>
  <c r="H825"/>
  <c r="I825"/>
  <c r="J825"/>
  <c r="K825"/>
  <c r="L825"/>
  <c r="M825"/>
  <c r="B826"/>
  <c r="C826"/>
  <c r="D826"/>
  <c r="E826"/>
  <c r="F826"/>
  <c r="G826"/>
  <c r="H826"/>
  <c r="I826"/>
  <c r="J826"/>
  <c r="K826"/>
  <c r="L826"/>
  <c r="M826"/>
  <c r="B827"/>
  <c r="C827"/>
  <c r="D827"/>
  <c r="E827"/>
  <c r="F827"/>
  <c r="G827"/>
  <c r="H827"/>
  <c r="I827"/>
  <c r="J827"/>
  <c r="K827"/>
  <c r="L827"/>
  <c r="M827"/>
  <c r="B828"/>
  <c r="C828"/>
  <c r="D828"/>
  <c r="E828"/>
  <c r="F828"/>
  <c r="G828"/>
  <c r="H828"/>
  <c r="I828"/>
  <c r="J828"/>
  <c r="K828"/>
  <c r="L828"/>
  <c r="M828"/>
  <c r="B829"/>
  <c r="C829"/>
  <c r="D829"/>
  <c r="E829"/>
  <c r="F829"/>
  <c r="G829"/>
  <c r="H829"/>
  <c r="I829"/>
  <c r="J829"/>
  <c r="K829"/>
  <c r="L829"/>
  <c r="M829"/>
  <c r="B830"/>
  <c r="C830"/>
  <c r="D830"/>
  <c r="E830"/>
  <c r="F830"/>
  <c r="G830"/>
  <c r="H830"/>
  <c r="I830"/>
  <c r="J830"/>
  <c r="K830"/>
  <c r="L830"/>
  <c r="M830"/>
  <c r="B831"/>
  <c r="C831"/>
  <c r="D831"/>
  <c r="E831"/>
  <c r="F831"/>
  <c r="G831"/>
  <c r="H831"/>
  <c r="I831"/>
  <c r="J831"/>
  <c r="K831"/>
  <c r="L831"/>
  <c r="M831"/>
  <c r="B832"/>
  <c r="C832"/>
  <c r="D832"/>
  <c r="E832"/>
  <c r="F832"/>
  <c r="G832"/>
  <c r="H832"/>
  <c r="I832"/>
  <c r="J832"/>
  <c r="K832"/>
  <c r="L832"/>
  <c r="M832"/>
  <c r="B833"/>
  <c r="C833"/>
  <c r="D833"/>
  <c r="E833"/>
  <c r="F833"/>
  <c r="G833"/>
  <c r="H833"/>
  <c r="I833"/>
  <c r="J833"/>
  <c r="K833"/>
  <c r="L833"/>
  <c r="M833"/>
  <c r="B834"/>
  <c r="C834"/>
  <c r="D834"/>
  <c r="E834"/>
  <c r="F834"/>
  <c r="G834"/>
  <c r="H834"/>
  <c r="I834"/>
  <c r="J834"/>
  <c r="K834"/>
  <c r="L834"/>
  <c r="M834"/>
  <c r="B835"/>
  <c r="C835"/>
  <c r="D835"/>
  <c r="E835"/>
  <c r="F835"/>
  <c r="G835"/>
  <c r="H835"/>
  <c r="I835"/>
  <c r="J835"/>
  <c r="K835"/>
  <c r="L835"/>
  <c r="M835"/>
  <c r="B836"/>
  <c r="C836"/>
  <c r="D836"/>
  <c r="E836"/>
  <c r="F836"/>
  <c r="G836"/>
  <c r="H836"/>
  <c r="I836"/>
  <c r="J836"/>
  <c r="K836"/>
  <c r="L836"/>
  <c r="M836"/>
  <c r="B837"/>
  <c r="C837"/>
  <c r="D837"/>
  <c r="E837"/>
  <c r="F837"/>
  <c r="G837"/>
  <c r="H837"/>
  <c r="I837"/>
  <c r="J837"/>
  <c r="K837"/>
  <c r="L837"/>
  <c r="M837"/>
  <c r="B838"/>
  <c r="C838"/>
  <c r="D838"/>
  <c r="E838"/>
  <c r="F838"/>
  <c r="G838"/>
  <c r="H838"/>
  <c r="I838"/>
  <c r="J838"/>
  <c r="K838"/>
  <c r="L838"/>
  <c r="M838"/>
  <c r="B839"/>
  <c r="C839"/>
  <c r="D839"/>
  <c r="E839"/>
  <c r="F839"/>
  <c r="G839"/>
  <c r="H839"/>
  <c r="I839"/>
  <c r="J839"/>
  <c r="K839"/>
  <c r="L839"/>
  <c r="M839"/>
  <c r="B840"/>
  <c r="C840"/>
  <c r="D840"/>
  <c r="E840"/>
  <c r="F840"/>
  <c r="G840"/>
  <c r="H840"/>
  <c r="I840"/>
  <c r="J840"/>
  <c r="K840"/>
  <c r="L840"/>
  <c r="M840"/>
  <c r="B841"/>
  <c r="C841"/>
  <c r="D841"/>
  <c r="E841"/>
  <c r="F841"/>
  <c r="G841"/>
  <c r="H841"/>
  <c r="I841"/>
  <c r="J841"/>
  <c r="K841"/>
  <c r="L841"/>
  <c r="M841"/>
  <c r="B842"/>
  <c r="C842"/>
  <c r="D842"/>
  <c r="E842"/>
  <c r="F842"/>
  <c r="G842"/>
  <c r="H842"/>
  <c r="I842"/>
  <c r="J842"/>
  <c r="K842"/>
  <c r="L842"/>
  <c r="M842"/>
  <c r="B843"/>
  <c r="C843"/>
  <c r="D843"/>
  <c r="E843"/>
  <c r="F843"/>
  <c r="G843"/>
  <c r="H843"/>
  <c r="I843"/>
  <c r="J843"/>
  <c r="K843"/>
  <c r="L843"/>
  <c r="M843"/>
  <c r="B844"/>
  <c r="C844"/>
  <c r="D844"/>
  <c r="E844"/>
  <c r="F844"/>
  <c r="G844"/>
  <c r="H844"/>
  <c r="I844"/>
  <c r="J844"/>
  <c r="K844"/>
  <c r="L844"/>
  <c r="M844"/>
  <c r="B845"/>
  <c r="C845"/>
  <c r="D845"/>
  <c r="E845"/>
  <c r="F845"/>
  <c r="G845"/>
  <c r="H845"/>
  <c r="I845"/>
  <c r="J845"/>
  <c r="K845"/>
  <c r="L845"/>
  <c r="M845"/>
  <c r="B846"/>
  <c r="C846"/>
  <c r="D846"/>
  <c r="E846"/>
  <c r="F846"/>
  <c r="G846"/>
  <c r="H846"/>
  <c r="I846"/>
  <c r="J846"/>
  <c r="K846"/>
  <c r="L846"/>
  <c r="M846"/>
  <c r="B847"/>
  <c r="C847"/>
  <c r="D847"/>
  <c r="E847"/>
  <c r="F847"/>
  <c r="G847"/>
  <c r="H847"/>
  <c r="I847"/>
  <c r="J847"/>
  <c r="K847"/>
  <c r="L847"/>
  <c r="M847"/>
  <c r="B848"/>
  <c r="C848"/>
  <c r="D848"/>
  <c r="E848"/>
  <c r="F848"/>
  <c r="G848"/>
  <c r="H848"/>
  <c r="I848"/>
  <c r="J848"/>
  <c r="K848"/>
  <c r="L848"/>
  <c r="M848"/>
  <c r="B849"/>
  <c r="C849"/>
  <c r="D849"/>
  <c r="E849"/>
  <c r="F849"/>
  <c r="G849"/>
  <c r="H849"/>
  <c r="I849"/>
  <c r="J849"/>
  <c r="K849"/>
  <c r="L849"/>
  <c r="M849"/>
  <c r="B850"/>
  <c r="C850"/>
  <c r="D850"/>
  <c r="E850"/>
  <c r="F850"/>
  <c r="G850"/>
  <c r="H850"/>
  <c r="I850"/>
  <c r="J850"/>
  <c r="K850"/>
  <c r="L850"/>
  <c r="M850"/>
  <c r="B851"/>
  <c r="C851"/>
  <c r="D851"/>
  <c r="E851"/>
  <c r="F851"/>
  <c r="G851"/>
  <c r="H851"/>
  <c r="I851"/>
  <c r="J851"/>
  <c r="K851"/>
  <c r="L851"/>
  <c r="M851"/>
  <c r="B852"/>
  <c r="C852"/>
  <c r="D852"/>
  <c r="E852"/>
  <c r="F852"/>
  <c r="G852"/>
  <c r="H852"/>
  <c r="I852"/>
  <c r="J852"/>
  <c r="K852"/>
  <c r="L852"/>
  <c r="M852"/>
  <c r="B853"/>
  <c r="C853"/>
  <c r="D853"/>
  <c r="E853"/>
  <c r="F853"/>
  <c r="G853"/>
  <c r="H853"/>
  <c r="I853"/>
  <c r="J853"/>
  <c r="K853"/>
  <c r="L853"/>
  <c r="M853"/>
  <c r="B854"/>
  <c r="C854"/>
  <c r="D854"/>
  <c r="E854"/>
  <c r="F854"/>
  <c r="G854"/>
  <c r="H854"/>
  <c r="I854"/>
  <c r="J854"/>
  <c r="K854"/>
  <c r="L854"/>
  <c r="M854"/>
  <c r="B855"/>
  <c r="C855"/>
  <c r="D855"/>
  <c r="E855"/>
  <c r="F855"/>
  <c r="G855"/>
  <c r="H855"/>
  <c r="I855"/>
  <c r="J855"/>
  <c r="K855"/>
  <c r="L855"/>
  <c r="M855"/>
  <c r="B856"/>
  <c r="C856"/>
  <c r="D856"/>
  <c r="E856"/>
  <c r="F856"/>
  <c r="G856"/>
  <c r="H856"/>
  <c r="I856"/>
  <c r="J856"/>
  <c r="K856"/>
  <c r="L856"/>
  <c r="M856"/>
  <c r="B857"/>
  <c r="C857"/>
  <c r="D857"/>
  <c r="E857"/>
  <c r="F857"/>
  <c r="G857"/>
  <c r="H857"/>
  <c r="I857"/>
  <c r="J857"/>
  <c r="K857"/>
  <c r="L857"/>
  <c r="M857"/>
  <c r="B858"/>
  <c r="C858"/>
  <c r="D858"/>
  <c r="E858"/>
  <c r="F858"/>
  <c r="G858"/>
  <c r="H858"/>
  <c r="I858"/>
  <c r="J858"/>
  <c r="K858"/>
  <c r="L858"/>
  <c r="M858"/>
  <c r="B859"/>
  <c r="C859"/>
  <c r="D859"/>
  <c r="E859"/>
  <c r="F859"/>
  <c r="G859"/>
  <c r="H859"/>
  <c r="I859"/>
  <c r="J859"/>
  <c r="K859"/>
  <c r="L859"/>
  <c r="M859"/>
  <c r="B860"/>
  <c r="C860"/>
  <c r="D860"/>
  <c r="E860"/>
  <c r="F860"/>
  <c r="G860"/>
  <c r="H860"/>
  <c r="I860"/>
  <c r="J860"/>
  <c r="K860"/>
  <c r="L860"/>
  <c r="M860"/>
  <c r="C2"/>
  <c r="D2"/>
  <c r="E2"/>
  <c r="F2"/>
  <c r="G2"/>
  <c r="H2"/>
  <c r="I2"/>
  <c r="J2"/>
  <c r="K2"/>
  <c r="L2"/>
  <c r="M2"/>
  <c r="B2"/>
  <c r="D876" i="53" l="1"/>
  <c r="E876"/>
  <c r="M7" i="26" l="1"/>
  <c r="C13"/>
  <c r="E8"/>
  <c r="C15"/>
  <c r="G8"/>
  <c r="C17"/>
  <c r="I8"/>
  <c r="C19"/>
  <c r="K8"/>
  <c r="D8"/>
  <c r="C14"/>
  <c r="F8"/>
  <c r="H8"/>
  <c r="C16"/>
  <c r="C18"/>
  <c r="J8"/>
  <c r="L8"/>
  <c r="C20"/>
  <c r="C8"/>
  <c r="F11" i="16"/>
  <c r="F17"/>
  <c r="F13"/>
  <c r="F8"/>
  <c r="F15"/>
  <c r="F10"/>
  <c r="F7"/>
  <c r="F14"/>
  <c r="F12"/>
  <c r="F16"/>
  <c r="D16" i="23" l="1"/>
  <c r="E16" s="1"/>
  <c r="D19"/>
  <c r="E19" s="1"/>
  <c r="D15"/>
  <c r="D17"/>
  <c r="E17" s="1"/>
  <c r="D18"/>
  <c r="E18" s="1"/>
  <c r="C861" i="50"/>
  <c r="B42" i="48" s="1"/>
  <c r="AD861" i="50"/>
  <c r="B46" i="48" s="1"/>
  <c r="Z861" i="50"/>
  <c r="B36" i="48" s="1"/>
  <c r="V861" i="50"/>
  <c r="B43" i="48" s="1"/>
  <c r="R861" i="50"/>
  <c r="B48" i="48" s="1"/>
  <c r="N861" i="50"/>
  <c r="B38" i="48" s="1"/>
  <c r="J861" i="50"/>
  <c r="B35" i="48" s="1"/>
  <c r="F861" i="50"/>
  <c r="B25" i="48" s="1"/>
  <c r="AE861" i="50"/>
  <c r="B26" i="48" s="1"/>
  <c r="S861" i="50"/>
  <c r="B41" i="48" s="1"/>
  <c r="AB861" i="50"/>
  <c r="B53" i="48" s="1"/>
  <c r="T861" i="50"/>
  <c r="B40" i="48" s="1"/>
  <c r="L861" i="50"/>
  <c r="B31" i="48" s="1"/>
  <c r="AA861" i="50"/>
  <c r="B52" i="48" s="1"/>
  <c r="O861" i="50"/>
  <c r="B27" i="48" s="1"/>
  <c r="G861" i="50"/>
  <c r="B34" i="48" s="1"/>
  <c r="B861" i="50"/>
  <c r="X861"/>
  <c r="B50" i="48" s="1"/>
  <c r="P861" i="50"/>
  <c r="B33" i="48" s="1"/>
  <c r="H861" i="50"/>
  <c r="B32" i="48" s="1"/>
  <c r="D861" i="50"/>
  <c r="B28" i="48" s="1"/>
  <c r="AC861" i="50"/>
  <c r="B45" i="48" s="1"/>
  <c r="Y861" i="50"/>
  <c r="B51" i="48" s="1"/>
  <c r="U861" i="50"/>
  <c r="B49" i="48" s="1"/>
  <c r="Q861" i="50"/>
  <c r="B39" i="48" s="1"/>
  <c r="M861" i="50"/>
  <c r="B37" i="48" s="1"/>
  <c r="I861" i="50"/>
  <c r="B30" i="48" s="1"/>
  <c r="E861" i="50"/>
  <c r="B47" i="48" s="1"/>
  <c r="W861" i="50"/>
  <c r="B44" i="48" s="1"/>
  <c r="K861" i="50"/>
  <c r="B24" i="48" s="1"/>
  <c r="K862" i="52"/>
  <c r="G862"/>
  <c r="H862"/>
  <c r="J862"/>
  <c r="F862"/>
  <c r="M862"/>
  <c r="B862"/>
  <c r="I862"/>
  <c r="E862"/>
  <c r="L862"/>
  <c r="C862"/>
  <c r="D862"/>
  <c r="M3" i="26"/>
  <c r="C11"/>
  <c r="D9" i="16"/>
  <c r="H6"/>
  <c r="D26"/>
  <c r="D13" i="23"/>
  <c r="E13" s="1"/>
  <c r="D32" i="16"/>
  <c r="D21" i="23"/>
  <c r="E21" s="1"/>
  <c r="D38" i="16"/>
  <c r="C12" i="26"/>
  <c r="M5"/>
  <c r="D6" i="16"/>
  <c r="H9"/>
  <c r="D30"/>
  <c r="D34"/>
  <c r="M6" i="26"/>
  <c r="M4"/>
  <c r="F6" i="16"/>
  <c r="F9"/>
  <c r="D12" i="23"/>
  <c r="D27" i="16"/>
  <c r="D31"/>
  <c r="D33"/>
  <c r="D37"/>
  <c r="D20" i="23"/>
  <c r="E20" s="1"/>
  <c r="D36" i="16"/>
  <c r="D22" i="23"/>
  <c r="E22" s="1"/>
  <c r="D14" l="1"/>
  <c r="E14" s="1"/>
  <c r="D19" i="16"/>
  <c r="H35" i="10" s="1"/>
  <c r="B29" i="48"/>
  <c r="B54" s="1"/>
  <c r="C38" s="1"/>
  <c r="AF861" i="50"/>
  <c r="B7" i="48"/>
  <c r="B15"/>
  <c r="C15" s="1"/>
  <c r="B8"/>
  <c r="C8" s="1"/>
  <c r="B13"/>
  <c r="C13" s="1"/>
  <c r="B9"/>
  <c r="C9" s="1"/>
  <c r="B10"/>
  <c r="C10" s="1"/>
  <c r="B18"/>
  <c r="C18" s="1"/>
  <c r="B11"/>
  <c r="C11" s="1"/>
  <c r="B12"/>
  <c r="C12" s="1"/>
  <c r="C17"/>
  <c r="B17"/>
  <c r="B16"/>
  <c r="C16" s="1"/>
  <c r="B14"/>
  <c r="C14" s="1"/>
  <c r="N862" i="52"/>
  <c r="F19" i="16"/>
  <c r="E15" i="23"/>
  <c r="D29" i="16"/>
  <c r="H19"/>
  <c r="J6" s="1"/>
  <c r="B3" i="27" s="1"/>
  <c r="E12" i="23"/>
  <c r="D11"/>
  <c r="D25" i="16"/>
  <c r="M8" i="26"/>
  <c r="C7" i="48" l="1"/>
  <c r="H32" i="10"/>
  <c r="H33" s="1"/>
  <c r="H30"/>
  <c r="C35" i="48"/>
  <c r="C41"/>
  <c r="C25"/>
  <c r="C36"/>
  <c r="C26"/>
  <c r="C42"/>
  <c r="C45"/>
  <c r="C47"/>
  <c r="C46"/>
  <c r="C39"/>
  <c r="C28"/>
  <c r="C53"/>
  <c r="C24"/>
  <c r="C30"/>
  <c r="C50"/>
  <c r="C29"/>
  <c r="C48"/>
  <c r="C49"/>
  <c r="C31"/>
  <c r="C40"/>
  <c r="C33"/>
  <c r="C27"/>
  <c r="C52"/>
  <c r="C37"/>
  <c r="C44"/>
  <c r="C51"/>
  <c r="C34"/>
  <c r="C43"/>
  <c r="C32"/>
  <c r="D23" i="16"/>
  <c r="F25" s="1"/>
  <c r="D23" i="23"/>
  <c r="E23" s="1"/>
  <c r="E11"/>
  <c r="G35" i="10"/>
  <c r="G30" s="1"/>
  <c r="J7" i="16"/>
  <c r="J10"/>
  <c r="H3" i="27" s="1"/>
  <c r="J11" i="16"/>
  <c r="G3" i="27" s="1"/>
  <c r="J17" i="16"/>
  <c r="J12"/>
  <c r="I3" i="27" s="1"/>
  <c r="J16" i="16"/>
  <c r="M3" i="27" s="1"/>
  <c r="J14" i="16"/>
  <c r="F3" i="27" s="1"/>
  <c r="J8" i="16"/>
  <c r="D3" i="27" s="1"/>
  <c r="J13" i="16"/>
  <c r="J3" i="27" s="1"/>
  <c r="J15" i="16"/>
  <c r="L3" i="27" s="1"/>
  <c r="J9" i="16"/>
  <c r="E3" i="27" s="1"/>
  <c r="C3" l="1"/>
  <c r="F29" i="16"/>
  <c r="J19"/>
  <c r="K3" i="27"/>
  <c r="I35" i="10"/>
  <c r="G32"/>
  <c r="F31" i="16"/>
  <c r="F37"/>
  <c r="F27"/>
  <c r="F30"/>
  <c r="F32"/>
  <c r="F36"/>
  <c r="F26"/>
  <c r="F33"/>
  <c r="F34"/>
  <c r="F38"/>
  <c r="I32" i="10" l="1"/>
  <c r="G33"/>
</calcChain>
</file>

<file path=xl/sharedStrings.xml><?xml version="1.0" encoding="utf-8"?>
<sst xmlns="http://schemas.openxmlformats.org/spreadsheetml/2006/main" count="12398" uniqueCount="2201">
  <si>
    <t>ONGAWA1</t>
  </si>
  <si>
    <t>ONGAWA2</t>
  </si>
  <si>
    <t>ONGAWA3</t>
  </si>
  <si>
    <t>ONGAWA4</t>
  </si>
  <si>
    <t>RESCATE1</t>
  </si>
  <si>
    <t>RESCATE2</t>
  </si>
  <si>
    <t>RESCATE3</t>
  </si>
  <si>
    <t>RESCATE4</t>
  </si>
  <si>
    <t>RESCATE5</t>
  </si>
  <si>
    <t>SOTERMUN-USO1</t>
  </si>
  <si>
    <t>SOTERMUN-USO2</t>
  </si>
  <si>
    <t>Población destinataria</t>
  </si>
  <si>
    <t>Mujeres</t>
  </si>
  <si>
    <t>Infancia</t>
  </si>
  <si>
    <t>Mayores de 65 años</t>
  </si>
  <si>
    <t>Familias</t>
  </si>
  <si>
    <t>Juventud</t>
  </si>
  <si>
    <t>Otros</t>
  </si>
  <si>
    <t>Agricultura</t>
  </si>
  <si>
    <t>Ayuda en forma de suministro de Bienes y auyda general para Programas</t>
  </si>
  <si>
    <t>Multisectorial (incluye Medioambiente)</t>
  </si>
  <si>
    <t xml:space="preserve">Otros </t>
  </si>
  <si>
    <t>ADRA1</t>
  </si>
  <si>
    <t>ADRA2</t>
  </si>
  <si>
    <t>ADRA3</t>
  </si>
  <si>
    <t>ADRA4</t>
  </si>
  <si>
    <t>ADRA5</t>
  </si>
  <si>
    <t>ADRA6</t>
  </si>
  <si>
    <t>ADRA7</t>
  </si>
  <si>
    <t>ADRA8</t>
  </si>
  <si>
    <t>AIDA1</t>
  </si>
  <si>
    <t>AIDA2</t>
  </si>
  <si>
    <t>AIDA3</t>
  </si>
  <si>
    <t>AIDA4</t>
  </si>
  <si>
    <t>AIDA5</t>
  </si>
  <si>
    <t>AIDA6</t>
  </si>
  <si>
    <t>AIDA7</t>
  </si>
  <si>
    <t>AIDA8</t>
  </si>
  <si>
    <t>AIETI1</t>
  </si>
  <si>
    <t>AIETI2</t>
  </si>
  <si>
    <t>AIETI3</t>
  </si>
  <si>
    <t>Amigos de la Tierra España - AdTE1</t>
  </si>
  <si>
    <t>Amigos de la Tierra España - AdTE2</t>
  </si>
  <si>
    <t>Amigos de la Tierra España - AdTE3</t>
  </si>
  <si>
    <t>AMREF1</t>
  </si>
  <si>
    <t>AMREF2</t>
  </si>
  <si>
    <t>AMREF3</t>
  </si>
  <si>
    <t>AMREF4</t>
  </si>
  <si>
    <t>AMREF5</t>
  </si>
  <si>
    <t>CESAL1</t>
  </si>
  <si>
    <t>CESAL2</t>
  </si>
  <si>
    <t>CESAL3</t>
  </si>
  <si>
    <t>CESAL4</t>
  </si>
  <si>
    <t>CESAL5</t>
  </si>
  <si>
    <t>CESAL6</t>
  </si>
  <si>
    <t>CESAL7</t>
  </si>
  <si>
    <t>CESAL8</t>
  </si>
  <si>
    <t>CESAL9</t>
  </si>
  <si>
    <t>CESAL10</t>
  </si>
  <si>
    <t>CODESPA1</t>
  </si>
  <si>
    <t>CODESPA2</t>
  </si>
  <si>
    <t>CODESPA3</t>
  </si>
  <si>
    <t>CODESPA4</t>
  </si>
  <si>
    <t>CODESPA5</t>
  </si>
  <si>
    <t>CODESPA6</t>
  </si>
  <si>
    <t>CODESPA7</t>
  </si>
  <si>
    <t>CODESPA8</t>
  </si>
  <si>
    <t>CODESPA9</t>
  </si>
  <si>
    <t>CODESPA10</t>
  </si>
  <si>
    <t>CODESPA11</t>
  </si>
  <si>
    <t>CODESPA12</t>
  </si>
  <si>
    <t>CODESPA13</t>
  </si>
  <si>
    <t>CODESPA14</t>
  </si>
  <si>
    <t>Cruz Roja Española1</t>
  </si>
  <si>
    <t>Cruz Roja Española2</t>
  </si>
  <si>
    <t>Cruz Roja Española3</t>
  </si>
  <si>
    <t>Cruz Roja Española4</t>
  </si>
  <si>
    <t>Cruz Roja Española5</t>
  </si>
  <si>
    <t>Cruz Roja Española6</t>
  </si>
  <si>
    <t>Cruz Roja Española7</t>
  </si>
  <si>
    <t>Cruz Roja Española8</t>
  </si>
  <si>
    <t>Cruz Roja Española9</t>
  </si>
  <si>
    <t>Cruz Roja Española10</t>
  </si>
  <si>
    <t>Cruz Roja Española11</t>
  </si>
  <si>
    <t>Cruz Roja Española12</t>
  </si>
  <si>
    <t>Cruz Roja Española13</t>
  </si>
  <si>
    <t>Cruz Roja Española14</t>
  </si>
  <si>
    <t>Cruz Roja Española15</t>
  </si>
  <si>
    <t>Cruz Roja Española16</t>
  </si>
  <si>
    <t>Cruz Roja Española17</t>
  </si>
  <si>
    <t>Cruz Roja Española18</t>
  </si>
  <si>
    <t>Cruz Roja Española19</t>
  </si>
  <si>
    <t>Cruz Roja Española20</t>
  </si>
  <si>
    <t>Cruz Roja Española21</t>
  </si>
  <si>
    <t>Cruz Roja Española22</t>
  </si>
  <si>
    <t>Cruz Roja Española23</t>
  </si>
  <si>
    <t>Cruz Roja Española24</t>
  </si>
  <si>
    <t>Cruz Roja Española25</t>
  </si>
  <si>
    <t>Cruz Roja Española26</t>
  </si>
  <si>
    <t>Cruz Roja Española27</t>
  </si>
  <si>
    <t>Cruz Roja Española28</t>
  </si>
  <si>
    <t>Cruz Roja Española29</t>
  </si>
  <si>
    <t>Cruz Roja Española30</t>
  </si>
  <si>
    <t>Cruz Roja Española31</t>
  </si>
  <si>
    <t>Cruz Roja Española32</t>
  </si>
  <si>
    <t>Cruz Roja Española33</t>
  </si>
  <si>
    <t>Cruz Roja Española34</t>
  </si>
  <si>
    <t>Cruz Roja Española35</t>
  </si>
  <si>
    <t>Cruz Roja Española36</t>
  </si>
  <si>
    <t>Cruz Roja Española37</t>
  </si>
  <si>
    <t>Cruz Roja Española38</t>
  </si>
  <si>
    <t>Cruz Roja Española39</t>
  </si>
  <si>
    <t>Cruz Roja Española40</t>
  </si>
  <si>
    <t>Cruz Roja Española41</t>
  </si>
  <si>
    <t>Cruz Roja Española42</t>
  </si>
  <si>
    <t>Cruz Roja Española43</t>
  </si>
  <si>
    <t>Cruz Roja Española44</t>
  </si>
  <si>
    <t>Cruz Roja Española45</t>
  </si>
  <si>
    <t>Cruz Roja Española46</t>
  </si>
  <si>
    <t>Cruz Roja Española47</t>
  </si>
  <si>
    <t>Cruz Roja Española48</t>
  </si>
  <si>
    <t>Cruz Roja Española49</t>
  </si>
  <si>
    <t>Cruz Roja Española50</t>
  </si>
  <si>
    <t>Cruz Roja Española51</t>
  </si>
  <si>
    <t>Cruz Roja Española52</t>
  </si>
  <si>
    <t>Cruz Roja Española53</t>
  </si>
  <si>
    <t>Cruz Roja Española54</t>
  </si>
  <si>
    <t>Cruz Roja Española55</t>
  </si>
  <si>
    <t>Cruz Roja Española56</t>
  </si>
  <si>
    <t>Cruz Roja Española57</t>
  </si>
  <si>
    <t>Cruz Roja Española58</t>
  </si>
  <si>
    <t>Cruz Roja Española59</t>
  </si>
  <si>
    <t>Cruz Roja Española60</t>
  </si>
  <si>
    <t>FAD1</t>
  </si>
  <si>
    <t>FAD2</t>
  </si>
  <si>
    <t>FAD3</t>
  </si>
  <si>
    <t>FAD4</t>
  </si>
  <si>
    <t>FAD5</t>
  </si>
  <si>
    <t>FAD6</t>
  </si>
  <si>
    <t>Farmamundi1</t>
  </si>
  <si>
    <t>Farmamundi2</t>
  </si>
  <si>
    <t>Farmamundi3</t>
  </si>
  <si>
    <t>Farmamundi4</t>
  </si>
  <si>
    <t>Farmamundi5</t>
  </si>
  <si>
    <t>Farmamundi6</t>
  </si>
  <si>
    <t>Farmamundi7</t>
  </si>
  <si>
    <t>Farmamundi8</t>
  </si>
  <si>
    <t>Farmamundi9</t>
  </si>
  <si>
    <t>FERE-CECA1</t>
  </si>
  <si>
    <t>FERE-CECA2</t>
  </si>
  <si>
    <t>FERE-CECA3</t>
  </si>
  <si>
    <t>FISC1</t>
  </si>
  <si>
    <t>FISC2</t>
  </si>
  <si>
    <t>FISC3</t>
  </si>
  <si>
    <t>FISC4</t>
  </si>
  <si>
    <t>FISC5</t>
  </si>
  <si>
    <t>FISC6</t>
  </si>
  <si>
    <t>InteRed1</t>
  </si>
  <si>
    <t>InteRed2</t>
  </si>
  <si>
    <t>InteRed3</t>
  </si>
  <si>
    <t>InteRed4</t>
  </si>
  <si>
    <t>InteRed5</t>
  </si>
  <si>
    <t>InteRed6</t>
  </si>
  <si>
    <t>InteRed7</t>
  </si>
  <si>
    <t>InteRed8</t>
  </si>
  <si>
    <t>InteRed9</t>
  </si>
  <si>
    <t>InteRed10</t>
  </si>
  <si>
    <t>ISCOD1</t>
  </si>
  <si>
    <t>ISCOD2</t>
  </si>
  <si>
    <t>ISCOD3</t>
  </si>
  <si>
    <t>ISCOD4</t>
  </si>
  <si>
    <t>ISCOD5</t>
  </si>
  <si>
    <t>ISCOD6</t>
  </si>
  <si>
    <t>ISCOD7</t>
  </si>
  <si>
    <t>ISCOD8</t>
  </si>
  <si>
    <t>ISCOD9</t>
  </si>
  <si>
    <t>JOVENES Y DESARROLLO1</t>
  </si>
  <si>
    <t>JOVENES Y DESARROLLO2</t>
  </si>
  <si>
    <t>JOVENES Y DESARROLLO3</t>
  </si>
  <si>
    <t>JOVENES Y DESARROLLO4</t>
  </si>
  <si>
    <t>JOVENES Y DESARROLLO5</t>
  </si>
  <si>
    <t>JOVENES Y DESARROLLO6</t>
  </si>
  <si>
    <t>JOVENES Y DESARROLLO7</t>
  </si>
  <si>
    <t>JOVENES Y DESARROLLO8</t>
  </si>
  <si>
    <t>JOVENES Y DESARROLLO9</t>
  </si>
  <si>
    <t>JOVENES Y DESARROLLO10</t>
  </si>
  <si>
    <t>JOVENES Y DESARROLLO11</t>
  </si>
  <si>
    <t>JOVENES Y DESARROLLO12</t>
  </si>
  <si>
    <t>JOVENES Y DESARROLLO13</t>
  </si>
  <si>
    <t>JOVENES Y DESARROLLO14</t>
  </si>
  <si>
    <t>JOVENES Y DESARROLLO15</t>
  </si>
  <si>
    <t>JOVENES Y DESARROLLO16</t>
  </si>
  <si>
    <t>Juan Ciudad ONGD1</t>
  </si>
  <si>
    <t>Juan Ciudad ONGD2</t>
  </si>
  <si>
    <t>Juan Ciudad ONGD3</t>
  </si>
  <si>
    <t>Juan Ciudad ONGD4</t>
  </si>
  <si>
    <t>Juan Ciudad ONGD5</t>
  </si>
  <si>
    <t>Juan Ciudad ONGD6</t>
  </si>
  <si>
    <t>Juan Ciudad ONGD7</t>
  </si>
  <si>
    <t>Juan Ciudad ONGD8</t>
  </si>
  <si>
    <t>Juan Ciudad ONGD9</t>
  </si>
  <si>
    <t>Juan Ciudad ONGD10</t>
  </si>
  <si>
    <t>Juan Ciudad ONGD11</t>
  </si>
  <si>
    <t>Juan Ciudad ONGD12</t>
  </si>
  <si>
    <t>Manos Unidas1</t>
  </si>
  <si>
    <t>Manos Unidas2</t>
  </si>
  <si>
    <t>Manos Unidas3</t>
  </si>
  <si>
    <t>Manos Unidas4</t>
  </si>
  <si>
    <t>Manos Unidas5</t>
  </si>
  <si>
    <t>Manos Unidas6</t>
  </si>
  <si>
    <t>Manos Unidas7</t>
  </si>
  <si>
    <t>Manos Unidas8</t>
  </si>
  <si>
    <t>Manos Unidas9</t>
  </si>
  <si>
    <t>Manos Unidas10</t>
  </si>
  <si>
    <t>Manos Unidas11</t>
  </si>
  <si>
    <t>Manos Unidas12</t>
  </si>
  <si>
    <t>Manos Unidas13</t>
  </si>
  <si>
    <t>Manos Unidas14</t>
  </si>
  <si>
    <t>Manos Unidas15</t>
  </si>
  <si>
    <t>Manos Unidas16</t>
  </si>
  <si>
    <t>Manos Unidas17</t>
  </si>
  <si>
    <t>Manos Unidas18</t>
  </si>
  <si>
    <t>Manos Unidas19</t>
  </si>
  <si>
    <t>Manos Unidas20</t>
  </si>
  <si>
    <t>Manos Unidas21</t>
  </si>
  <si>
    <t>Manos Unidas22</t>
  </si>
  <si>
    <t>Manos Unidas23</t>
  </si>
  <si>
    <t>Manos Unidas24</t>
  </si>
  <si>
    <t>Manos Unidas25</t>
  </si>
  <si>
    <t>Manos Unidas26</t>
  </si>
  <si>
    <t>Manos Unidas27</t>
  </si>
  <si>
    <t>Manos Unidas28</t>
  </si>
  <si>
    <t>Manos Unidas29</t>
  </si>
  <si>
    <t>Manos Unidas30</t>
  </si>
  <si>
    <t>Manos Unidas31</t>
  </si>
  <si>
    <t>Manos Unidas32</t>
  </si>
  <si>
    <t>Manos Unidas33</t>
  </si>
  <si>
    <t>Manos Unidas34</t>
  </si>
  <si>
    <t>Manos Unidas35</t>
  </si>
  <si>
    <t>Manos Unidas36</t>
  </si>
  <si>
    <t>Manos Unidas37</t>
  </si>
  <si>
    <t>Manos Unidas38</t>
  </si>
  <si>
    <t>Manos Unidas39</t>
  </si>
  <si>
    <t>Manos Unidas40</t>
  </si>
  <si>
    <t>Manos Unidas41</t>
  </si>
  <si>
    <t>Manos Unidas42</t>
  </si>
  <si>
    <t>Manos Unidas43</t>
  </si>
  <si>
    <t>Manos Unidas44</t>
  </si>
  <si>
    <t>Manos Unidas45</t>
  </si>
  <si>
    <t>Manos Unidas46</t>
  </si>
  <si>
    <t>Manos Unidas47</t>
  </si>
  <si>
    <t>Manos Unidas48</t>
  </si>
  <si>
    <t>Manos Unidas49</t>
  </si>
  <si>
    <t>Manos Unidas50</t>
  </si>
  <si>
    <t>Manos Unidas51</t>
  </si>
  <si>
    <t>Medicus Mundi1</t>
  </si>
  <si>
    <t>Medicus Mundi2</t>
  </si>
  <si>
    <t>Medicus Mundi3</t>
  </si>
  <si>
    <t>Medicus Mundi4</t>
  </si>
  <si>
    <t>Medicus Mundi5</t>
  </si>
  <si>
    <t>Medicus Mundi6</t>
  </si>
  <si>
    <t>Medicus Mundi7</t>
  </si>
  <si>
    <t>Medicus Mundi8</t>
  </si>
  <si>
    <t>Medicus Mundi9</t>
  </si>
  <si>
    <t>Medicus Mundi10</t>
  </si>
  <si>
    <t>Medicus Mundi11</t>
  </si>
  <si>
    <t>Medicus Mundi12</t>
  </si>
  <si>
    <t>Medicus Mundi13</t>
  </si>
  <si>
    <t>Medicus Mundi14</t>
  </si>
  <si>
    <t>Medicus Mundi15</t>
  </si>
  <si>
    <t>Medicus Mundi16</t>
  </si>
  <si>
    <t>Medicus Mundi17</t>
  </si>
  <si>
    <t>Medicus Mundi18</t>
  </si>
  <si>
    <t>Medicus Mundi19</t>
  </si>
  <si>
    <t>Medicus Mundi20</t>
  </si>
  <si>
    <t>Medicus Mundi21</t>
  </si>
  <si>
    <t>Medicus Mundi22</t>
  </si>
  <si>
    <t>Medicus Mundi23</t>
  </si>
  <si>
    <t>Movimiento por la Paz -MPDL-1</t>
  </si>
  <si>
    <t>Movimiento por la Paz -MPDL-2</t>
  </si>
  <si>
    <t>Movimiento por la Paz -MPDL-3</t>
  </si>
  <si>
    <t>Movimiento por la Paz -MPDL-4</t>
  </si>
  <si>
    <t>Movimiento por la Paz -MPDL-5</t>
  </si>
  <si>
    <t>Movimiento por la Paz -MPDL-6</t>
  </si>
  <si>
    <t>Movimiento por la Paz -MPDL-7</t>
  </si>
  <si>
    <t>Movimiento por la Paz -MPDL-8</t>
  </si>
  <si>
    <t>Movimiento por la Paz -MPDL-9</t>
  </si>
  <si>
    <t>Movimiento por la Paz -MPDL-10</t>
  </si>
  <si>
    <t>Movimiento por la Paz -MPDL-11</t>
  </si>
  <si>
    <t>Movimiento por la Paz -MPDL-12</t>
  </si>
  <si>
    <t>Movimiento por la Paz -MPDL-13</t>
  </si>
  <si>
    <t>Movimiento por la Paz -MPDL-14</t>
  </si>
  <si>
    <t>Mujeres en Zona de Conflicto (MZC)1</t>
  </si>
  <si>
    <t>Mujeres en Zona de Conflicto (MZC)2</t>
  </si>
  <si>
    <t>Mujeres en Zona de Conflicto (MZC)3</t>
  </si>
  <si>
    <t>MUNDUBAT1</t>
  </si>
  <si>
    <t>MUNDUBAT2</t>
  </si>
  <si>
    <t>MUNDUBAT3</t>
  </si>
  <si>
    <t>MUNDUBAT4</t>
  </si>
  <si>
    <t>MUNDUBAT5</t>
  </si>
  <si>
    <t>MUNDUBAT6</t>
  </si>
  <si>
    <t>MUNDUBAT7</t>
  </si>
  <si>
    <t>MUNDUBAT8</t>
  </si>
  <si>
    <t>MUNDUBAT9</t>
  </si>
  <si>
    <t>MUNDUBAT10</t>
  </si>
  <si>
    <t>MUNDUBAT11</t>
  </si>
  <si>
    <t>MUNDUBAT12</t>
  </si>
  <si>
    <t>OCASHA-Cristianos con el Sur1</t>
  </si>
  <si>
    <t>OCASHA-Cristianos con el Sur2</t>
  </si>
  <si>
    <t>Paz con Dignidad1</t>
  </si>
  <si>
    <t>Paz con Dignidad2</t>
  </si>
  <si>
    <t>Paz con Dignidad3</t>
  </si>
  <si>
    <t>Paz con Dignidad4</t>
  </si>
  <si>
    <t>Paz con Dignidad5</t>
  </si>
  <si>
    <t>Paz y Desarrollo1</t>
  </si>
  <si>
    <t>Paz y Desarrollo2</t>
  </si>
  <si>
    <t>Paz y Desarrollo3</t>
  </si>
  <si>
    <t>Paz y Desarrollo4</t>
  </si>
  <si>
    <t>Paz y Desarrollo5</t>
  </si>
  <si>
    <t>Paz y Desarrollo6</t>
  </si>
  <si>
    <t>Paz y Desarrollo7</t>
  </si>
  <si>
    <t>Paz y Desarrollo8</t>
  </si>
  <si>
    <t>Paz y Desarrollo9</t>
  </si>
  <si>
    <t>Paz y Desarrollo10</t>
  </si>
  <si>
    <t>Paz y Desarrollo11</t>
  </si>
  <si>
    <t>Prosalus1</t>
  </si>
  <si>
    <t>Prosalus2</t>
  </si>
  <si>
    <t>Prosalus3</t>
  </si>
  <si>
    <t>PROYDE1</t>
  </si>
  <si>
    <t>PROYDE2</t>
  </si>
  <si>
    <t>PROYDE3</t>
  </si>
  <si>
    <t>PROYDE4</t>
  </si>
  <si>
    <t>PROYDE5</t>
  </si>
  <si>
    <t>PROYDE6</t>
  </si>
  <si>
    <t>PROYDE7</t>
  </si>
  <si>
    <t>PROYDE8</t>
  </si>
  <si>
    <t>PROYDE9</t>
  </si>
  <si>
    <t>PROYDE10</t>
  </si>
  <si>
    <t>PROYDE11</t>
  </si>
  <si>
    <t>PROYDE12</t>
  </si>
  <si>
    <t>PROYDE13</t>
  </si>
  <si>
    <t>PROYDE14</t>
  </si>
  <si>
    <t>PROYDE15</t>
  </si>
  <si>
    <t>PROYDE16</t>
  </si>
  <si>
    <t>PROYDE17</t>
  </si>
  <si>
    <t>PROYDE18</t>
  </si>
  <si>
    <t>PROYDE19</t>
  </si>
  <si>
    <t>PROYDE20</t>
  </si>
  <si>
    <t>PROYDE21</t>
  </si>
  <si>
    <t>PROYDE22</t>
  </si>
  <si>
    <t>PROYDE23</t>
  </si>
  <si>
    <t>PROYDE24</t>
  </si>
  <si>
    <t>PROYDE25</t>
  </si>
  <si>
    <t>Proyecto Cultura y Solidaridad1</t>
  </si>
  <si>
    <t>Proyecto Cultura y Solidaridad2</t>
  </si>
  <si>
    <t>Save the Children1</t>
  </si>
  <si>
    <t>Save the Children2</t>
  </si>
  <si>
    <t>Save the Children3</t>
  </si>
  <si>
    <t>Save the Children4</t>
  </si>
  <si>
    <t>Save the Children5</t>
  </si>
  <si>
    <t>Save the Children6</t>
  </si>
  <si>
    <t>Save the Children7</t>
  </si>
  <si>
    <t>Save the Children8</t>
  </si>
  <si>
    <t>Save the Children9</t>
  </si>
  <si>
    <t>Save the Children10</t>
  </si>
  <si>
    <t>Save the Children11</t>
  </si>
  <si>
    <t>Save the Children12</t>
  </si>
  <si>
    <t>Save the Children13</t>
  </si>
  <si>
    <t>Save the Children14</t>
  </si>
  <si>
    <t>Save the Children15</t>
  </si>
  <si>
    <t>Save the Children16</t>
  </si>
  <si>
    <t>Save the Children17</t>
  </si>
  <si>
    <t>Save the Children18</t>
  </si>
  <si>
    <t>Save the Children19</t>
  </si>
  <si>
    <t>SED1</t>
  </si>
  <si>
    <t>SED2</t>
  </si>
  <si>
    <t>SED3</t>
  </si>
  <si>
    <t>SED4</t>
  </si>
  <si>
    <t>SED5</t>
  </si>
  <si>
    <t>SED6</t>
  </si>
  <si>
    <t>SED7</t>
  </si>
  <si>
    <t>SED8</t>
  </si>
  <si>
    <t>SED9</t>
  </si>
  <si>
    <t>SED10</t>
  </si>
  <si>
    <t>SED11</t>
  </si>
  <si>
    <t>SED12</t>
  </si>
  <si>
    <t>SED13</t>
  </si>
  <si>
    <t>SED14</t>
  </si>
  <si>
    <t>SED15</t>
  </si>
  <si>
    <t>SED16</t>
  </si>
  <si>
    <t>SED17</t>
  </si>
  <si>
    <t>SED18</t>
  </si>
  <si>
    <t>SED19</t>
  </si>
  <si>
    <t>SED20</t>
  </si>
  <si>
    <t>SED21</t>
  </si>
  <si>
    <t>SED22</t>
  </si>
  <si>
    <t>Otros servicios e infraestucturas sociales</t>
  </si>
  <si>
    <t>Transporte y almacenamiento</t>
  </si>
  <si>
    <t>Comunicaciones</t>
  </si>
  <si>
    <t>Silvicultura</t>
  </si>
  <si>
    <t>Pesca</t>
  </si>
  <si>
    <t>Industria</t>
  </si>
  <si>
    <t>Industrias extractivas</t>
  </si>
  <si>
    <t>Actividades relacionadas con la deuda</t>
  </si>
  <si>
    <t>SOTERMUN-USO</t>
  </si>
  <si>
    <t>ONGAWA</t>
  </si>
  <si>
    <t>Mauricio</t>
  </si>
  <si>
    <t>Asia y Oceanía</t>
  </si>
  <si>
    <t xml:space="preserve">total </t>
  </si>
  <si>
    <t>%</t>
  </si>
  <si>
    <t>Europa</t>
  </si>
  <si>
    <t>Renta</t>
  </si>
  <si>
    <t>Total</t>
  </si>
  <si>
    <t>PMA</t>
  </si>
  <si>
    <t>Renta baja</t>
  </si>
  <si>
    <t>Renta media-alta</t>
  </si>
  <si>
    <t>Renta media-baja</t>
  </si>
  <si>
    <t>Asia - Pacífico y Oceanía</t>
  </si>
  <si>
    <t>Nº Proy/ Prog</t>
  </si>
  <si>
    <t>Farmamundi10</t>
  </si>
  <si>
    <t>Farmamundi11</t>
  </si>
  <si>
    <t>Farmamundi12</t>
  </si>
  <si>
    <t>InteRed</t>
  </si>
  <si>
    <t>nºONGD</t>
  </si>
  <si>
    <t>Ranking por nº ONGD</t>
  </si>
  <si>
    <t>Movimiento por la Paz -MPDL-</t>
  </si>
  <si>
    <t>Proyecto Cultura y Solidaridad</t>
  </si>
  <si>
    <t>millones €</t>
  </si>
  <si>
    <t>nº proy/ prog</t>
  </si>
  <si>
    <t>PMA(a)</t>
  </si>
  <si>
    <t>PROYDE</t>
  </si>
  <si>
    <t>Totales muestra de países</t>
  </si>
  <si>
    <t>Nº de ONG que forman la muestra:
(ONGD cuyo % de fondos destinados a cooperación es superior al 85%)</t>
  </si>
  <si>
    <t>66 ONGD</t>
  </si>
  <si>
    <t>mill de €</t>
  </si>
  <si>
    <t>total</t>
  </si>
  <si>
    <t>Siria</t>
  </si>
  <si>
    <t>A. Central, Norte y Caribe</t>
  </si>
  <si>
    <t>A. del Sur</t>
  </si>
  <si>
    <t>ISCOD</t>
  </si>
  <si>
    <t>Myanmar</t>
  </si>
  <si>
    <t>Save the Children</t>
  </si>
  <si>
    <t>Ranking por nº proyectos</t>
  </si>
  <si>
    <t>Ranking por volumen de fondos</t>
  </si>
  <si>
    <t>Paz con Dignidad</t>
  </si>
  <si>
    <t>América Central, Norte y Caribe</t>
  </si>
  <si>
    <t>América del Sur</t>
  </si>
  <si>
    <t>África del Norte</t>
  </si>
  <si>
    <t>Territorios Palestinos</t>
  </si>
  <si>
    <t>Rep. Dominicana</t>
  </si>
  <si>
    <t>ADRA</t>
  </si>
  <si>
    <t xml:space="preserve"> </t>
  </si>
  <si>
    <t>Proyectos ejecutados</t>
  </si>
  <si>
    <t>FAD</t>
  </si>
  <si>
    <t>ONGD</t>
  </si>
  <si>
    <t>Oriente
Medio</t>
  </si>
  <si>
    <t>CODESPA</t>
  </si>
  <si>
    <t>AMREF</t>
  </si>
  <si>
    <t>JOVENES Y DESARROLLO17</t>
  </si>
  <si>
    <t>Farmamundi</t>
  </si>
  <si>
    <t>Codesarrollo</t>
  </si>
  <si>
    <t>Agua y saneamiento</t>
  </si>
  <si>
    <t>Gobierno y sociedad civil</t>
  </si>
  <si>
    <t>Comercio Justo</t>
  </si>
  <si>
    <t>JOVENES Y DESARROLLO</t>
  </si>
  <si>
    <t>Proyectos</t>
  </si>
  <si>
    <t>% de la muestra sobre el Total RR.HH. En 2005 (Cuadro 10)</t>
  </si>
  <si>
    <t>AIETI</t>
  </si>
  <si>
    <t>Guinea-Bissau</t>
  </si>
  <si>
    <t>Bosnia-Herzegovina</t>
  </si>
  <si>
    <t>MUNDUBAT</t>
  </si>
  <si>
    <t>Totales países</t>
  </si>
  <si>
    <t>Total general</t>
  </si>
  <si>
    <t>Angola</t>
  </si>
  <si>
    <t>Cuba</t>
  </si>
  <si>
    <t>Argelia</t>
  </si>
  <si>
    <t>El Salvador</t>
  </si>
  <si>
    <t>Guatemala</t>
  </si>
  <si>
    <t>Honduras</t>
  </si>
  <si>
    <t>Nicaragua</t>
  </si>
  <si>
    <t>Brasil</t>
  </si>
  <si>
    <t>Colombia</t>
  </si>
  <si>
    <t>Oriente Medio</t>
  </si>
  <si>
    <t>Burkina Faso</t>
  </si>
  <si>
    <t>Chad</t>
  </si>
  <si>
    <t>Marruecos</t>
  </si>
  <si>
    <t>Mauritania</t>
  </si>
  <si>
    <t>Mozambique</t>
  </si>
  <si>
    <t>Namibia</t>
  </si>
  <si>
    <t>Togo</t>
  </si>
  <si>
    <t>Tanzania</t>
  </si>
  <si>
    <t>Dominica</t>
  </si>
  <si>
    <t>Bolivia</t>
  </si>
  <si>
    <t>Ecuador</t>
  </si>
  <si>
    <t>Ghana</t>
  </si>
  <si>
    <t>Benin</t>
  </si>
  <si>
    <t>Senegal</t>
  </si>
  <si>
    <t>Sierra Leona</t>
  </si>
  <si>
    <t>Kenia</t>
  </si>
  <si>
    <t>Asia</t>
  </si>
  <si>
    <t>India</t>
  </si>
  <si>
    <t>Argentina</t>
  </si>
  <si>
    <t>Malawi</t>
  </si>
  <si>
    <t>Paraguay</t>
  </si>
  <si>
    <t>Zambia</t>
  </si>
  <si>
    <t>Europa Central y del Este</t>
  </si>
  <si>
    <t>Rumania</t>
  </si>
  <si>
    <t>Costa de Marfil</t>
  </si>
  <si>
    <t>Guinea Ecuatorial</t>
  </si>
  <si>
    <t>Eritrea</t>
  </si>
  <si>
    <t>Madagascar</t>
  </si>
  <si>
    <t>China</t>
  </si>
  <si>
    <t>Irak</t>
  </si>
  <si>
    <t>Albania</t>
  </si>
  <si>
    <t>Vietnam</t>
  </si>
  <si>
    <t>Filipinas</t>
  </si>
  <si>
    <t>Chile</t>
  </si>
  <si>
    <t>Uruguay</t>
  </si>
  <si>
    <t>R.D. Congo</t>
  </si>
  <si>
    <t>Uganda</t>
  </si>
  <si>
    <t>Jordania</t>
  </si>
  <si>
    <t>Liberia</t>
  </si>
  <si>
    <t>Burundi</t>
  </si>
  <si>
    <t>Nepal</t>
  </si>
  <si>
    <t>Venezuela</t>
  </si>
  <si>
    <t>Rep. Centroafricana</t>
  </si>
  <si>
    <t>Egipto</t>
  </si>
  <si>
    <t>Camboya</t>
  </si>
  <si>
    <t>Somalia</t>
  </si>
  <si>
    <t>Timor Oriental</t>
  </si>
  <si>
    <t>Costa Rica</t>
  </si>
  <si>
    <t>Gambia</t>
  </si>
  <si>
    <t>Bangladesh</t>
  </si>
  <si>
    <t>Cabo Verde</t>
  </si>
  <si>
    <t>Ucrania</t>
  </si>
  <si>
    <t>Djibouti</t>
  </si>
  <si>
    <t>Trinidad y Tobago</t>
  </si>
  <si>
    <t>Laos</t>
  </si>
  <si>
    <t>Macedonia</t>
  </si>
  <si>
    <t>Georgia</t>
  </si>
  <si>
    <t>África</t>
  </si>
  <si>
    <t>América</t>
  </si>
  <si>
    <t>Derechos Humanos</t>
  </si>
  <si>
    <t>Salud</t>
  </si>
  <si>
    <t>Cruz Roja Española</t>
  </si>
  <si>
    <t>CESAL</t>
  </si>
  <si>
    <t>Medicus Mundi</t>
  </si>
  <si>
    <t>Juan Ciudad ONGD</t>
  </si>
  <si>
    <t>Manos Unidas</t>
  </si>
  <si>
    <t>Nº ONGD</t>
  </si>
  <si>
    <t>1º</t>
  </si>
  <si>
    <t>2º</t>
  </si>
  <si>
    <t>3º</t>
  </si>
  <si>
    <t>4º</t>
  </si>
  <si>
    <t>5º</t>
  </si>
  <si>
    <t>7º</t>
  </si>
  <si>
    <t>8º</t>
  </si>
  <si>
    <t>9º</t>
  </si>
  <si>
    <t>10º</t>
  </si>
  <si>
    <t>11º</t>
  </si>
  <si>
    <t>12º</t>
  </si>
  <si>
    <t>13º</t>
  </si>
  <si>
    <t>15º</t>
  </si>
  <si>
    <t>Resto</t>
  </si>
  <si>
    <t>% sobre total general</t>
  </si>
  <si>
    <t>Poblacion Saharaui</t>
  </si>
  <si>
    <t>Tailandia</t>
  </si>
  <si>
    <t>Turquia</t>
  </si>
  <si>
    <t>Lesoto</t>
  </si>
  <si>
    <t>Indonesia</t>
  </si>
  <si>
    <t>Zimbabwe</t>
  </si>
  <si>
    <t>FERE-CECA</t>
  </si>
  <si>
    <t>OCASHA-Cristianos con el Sur</t>
  </si>
  <si>
    <t>Mujeres en Zona de Conflicto (MZC)</t>
  </si>
  <si>
    <t>sin localizar</t>
  </si>
  <si>
    <r>
      <t>Fondos Ejecutados</t>
    </r>
    <r>
      <rPr>
        <b/>
        <sz val="9"/>
        <color indexed="23"/>
        <rFont val="Arial"/>
        <family val="2"/>
      </rPr>
      <t xml:space="preserve"> (a)</t>
    </r>
  </si>
  <si>
    <t>AIDA</t>
  </si>
  <si>
    <t>Guinea Conakry</t>
  </si>
  <si>
    <t>Empresas y otros servicios</t>
  </si>
  <si>
    <t>Apoyo a ONG</t>
  </si>
  <si>
    <t>Amigos de la Tierra España - AdTE</t>
  </si>
  <si>
    <t>SED</t>
  </si>
  <si>
    <t>Ruanda</t>
  </si>
  <si>
    <t>Croacia</t>
  </si>
  <si>
    <t>Corea del Norte</t>
  </si>
  <si>
    <t>África Central</t>
  </si>
  <si>
    <t>África Austral</t>
  </si>
  <si>
    <t>África Oriental</t>
  </si>
  <si>
    <t>África Occidental</t>
  </si>
  <si>
    <t>region</t>
  </si>
  <si>
    <t>country</t>
  </si>
  <si>
    <t>expense</t>
  </si>
  <si>
    <t>proyects</t>
  </si>
  <si>
    <t>population</t>
  </si>
  <si>
    <t>sectors</t>
  </si>
  <si>
    <t>Agricultura|</t>
  </si>
  <si>
    <t>Mujeres|</t>
  </si>
  <si>
    <t>Infancia|</t>
  </si>
  <si>
    <t>Congo, Rep.</t>
  </si>
  <si>
    <t>Mujeres|Juventud|</t>
  </si>
  <si>
    <t>Mujeres|Familias|Infancia|</t>
  </si>
  <si>
    <t>Salud|</t>
  </si>
  <si>
    <t>Mujeres|Infancia|</t>
  </si>
  <si>
    <t>Familias|Mujeres|</t>
  </si>
  <si>
    <t>Infancia|Familias|</t>
  </si>
  <si>
    <t>Infancia|Juventud|</t>
  </si>
  <si>
    <t>Agua y saneamiento|Multisectorial (incluye Medioambiente)|</t>
  </si>
  <si>
    <t>Agua y saneamiento|</t>
  </si>
  <si>
    <t>Otros servicios e infraestructuras sociales|</t>
  </si>
  <si>
    <t>Salud|Agua y saneamiento|</t>
  </si>
  <si>
    <t>Salud|Gobierno y sociedad civil|</t>
  </si>
  <si>
    <t>Mexico</t>
  </si>
  <si>
    <t>Familias|Infancia|Mujeres|</t>
  </si>
  <si>
    <t>Juventud|Infancia|</t>
  </si>
  <si>
    <t>Serbia y Montenegro</t>
  </si>
  <si>
    <t>Agua y saneamiento|Agricultura|</t>
  </si>
  <si>
    <t>Ayuda en forma de suministro de Bienes y ayuda general para Programas|</t>
  </si>
  <si>
    <t>...Deslocalizado</t>
  </si>
  <si>
    <t>Juventud|</t>
  </si>
  <si>
    <t>Infancia|Juventud|Familias|</t>
  </si>
  <si>
    <t>Infancia|Juventud|Mujeres|</t>
  </si>
  <si>
    <t>Agricultura|Empresas y otros servicios |</t>
  </si>
  <si>
    <t>Empresas y otros servicios |Agricultura|</t>
  </si>
  <si>
    <t>Apoyo a ONG|</t>
  </si>
  <si>
    <t>Salud|Derechos Humanos|</t>
  </si>
  <si>
    <t>Familias|Juventud|Infancia|</t>
  </si>
  <si>
    <t>Agua y saneamiento|Salud|</t>
  </si>
  <si>
    <t>Salud|Otros servicios e infraestructuras sociales|</t>
  </si>
  <si>
    <t>Salud|Gobierno y sociedad civil|Derechos Humanos|</t>
  </si>
  <si>
    <t>Salud|Agua y saneamiento|Derechos Humanos|</t>
  </si>
  <si>
    <t>Mujeres|Infancia|Juventud|</t>
  </si>
  <si>
    <t>Infancia|Mujeres|Juventud|</t>
  </si>
  <si>
    <t>Infancia|Mujeres|</t>
  </si>
  <si>
    <t>Multisectorial (incluye Medioambiente)|</t>
  </si>
  <si>
    <t>Infancia|Mujeres|Familias|</t>
  </si>
  <si>
    <t>Gobierno y sociedad civil|</t>
  </si>
  <si>
    <t>Juventud|Mujeres|Infancia|</t>
  </si>
  <si>
    <t>Infancia|Familias|Juventud|</t>
  </si>
  <si>
    <t>Mujeres|Infancia|Familias|</t>
  </si>
  <si>
    <t>Agricultura|Gobierno y sociedad civil|</t>
  </si>
  <si>
    <t>Grupos productores de comercio justo|</t>
  </si>
  <si>
    <t>Comercio Justo|</t>
  </si>
  <si>
    <t>Agricultura|Derechos Humanos|</t>
  </si>
  <si>
    <t>Juventud|Mujeres|</t>
  </si>
  <si>
    <t>Familias|Infancia|</t>
  </si>
  <si>
    <t>Derechos Humanos|</t>
  </si>
  <si>
    <t>Agricultura|Agua y saneamiento|</t>
  </si>
  <si>
    <t>Derechos Humanos|Gobierno y sociedad civil|</t>
  </si>
  <si>
    <t>Agua y saneamiento|Gobierno y sociedad civil|</t>
  </si>
  <si>
    <t>Mujeres|Familias|Juventud|</t>
  </si>
  <si>
    <t>Familias|Mujeres|Infancia|</t>
  </si>
  <si>
    <t>Gobierno y sociedad civil|Derechos Humanos|</t>
  </si>
  <si>
    <t>Peru</t>
  </si>
  <si>
    <t>Tunez</t>
  </si>
  <si>
    <t>Camerun</t>
  </si>
  <si>
    <t>America Central, Norte y Caribe</t>
  </si>
  <si>
    <t>America del Sur</t>
  </si>
  <si>
    <t>Derechos Humanos|Genero|Gobierno y sociedad civil|</t>
  </si>
  <si>
    <t>Gobierno y sociedad civil|Genero|Derechos Humanos|</t>
  </si>
  <si>
    <t>Derechos Humanos|Genero|Agricultura|</t>
  </si>
  <si>
    <t>Genero|Derechos Humanos|Gobierno y sociedad civil|</t>
  </si>
  <si>
    <t>Genero|Derechos Humanos|</t>
  </si>
  <si>
    <t>Gobierno y sociedad civil|Genero|</t>
  </si>
  <si>
    <t>Genero|</t>
  </si>
  <si>
    <t>Agricultura|Genero|</t>
  </si>
  <si>
    <t>Gobierno y sociedad civil|Genero|Comercio Justo|</t>
  </si>
  <si>
    <t>Agricultura|Genero|Gobierno y sociedad civil|</t>
  </si>
  <si>
    <t>Derechos Humanos|Genero|</t>
  </si>
  <si>
    <t>Salud|Derechos Humanos|Genero|</t>
  </si>
  <si>
    <t>Genero|Agricultura|</t>
  </si>
  <si>
    <t>Genero|Agricultura|Derechos Humanos|</t>
  </si>
  <si>
    <t>Genero|Gobierno y sociedad civil|</t>
  </si>
  <si>
    <t>Gobierno y sociedad civil|Agricultura|Genero|</t>
  </si>
  <si>
    <t>Libano</t>
  </si>
  <si>
    <t>Mali</t>
  </si>
  <si>
    <t>Niger</t>
  </si>
  <si>
    <t>Haiti</t>
  </si>
  <si>
    <t>Etiopia</t>
  </si>
  <si>
    <t>Hungria</t>
  </si>
  <si>
    <t>Sudan</t>
  </si>
  <si>
    <t>Pakistan</t>
  </si>
  <si>
    <t>Kirguizstan</t>
  </si>
  <si>
    <t>Panama</t>
  </si>
  <si>
    <t>Tayikistan</t>
  </si>
  <si>
    <t>Sudafrica</t>
  </si>
  <si>
    <t>Kazajstan</t>
  </si>
  <si>
    <t>Otros (especificad cuales)|Grupos productores de comercio justo|</t>
  </si>
  <si>
    <t>Conjunto de la poblacion|Infancia|Poblacion rural|</t>
  </si>
  <si>
    <t>Conjunto de la poblacion|Poblacion rural|</t>
  </si>
  <si>
    <t>Mujeres|Poblacion rural|Poblacion indigena/ minorias etnicas/ afrodescendientes|</t>
  </si>
  <si>
    <t>Poblacion indigena/ minorias etnicas/ afrodescendientes|Poblacion rural|</t>
  </si>
  <si>
    <t>Conjunto de la poblacion|Poblacion indigena/ minorias etnicas/ afrodescendientes|Poblacion refugiada|</t>
  </si>
  <si>
    <t>Infancia|Poblacion rural|Conjunto de la poblacion|</t>
  </si>
  <si>
    <t>Poblacion desplazada|Poblacion rural|Conjunto de la poblacion|</t>
  </si>
  <si>
    <t>Accion Humanitaria y de Emergencia|Agua y saneamiento|Otros (especificad cuales)|Nutricion|</t>
  </si>
  <si>
    <t>Poblacion rural|</t>
  </si>
  <si>
    <t>Poblacion desplazada|Poblacion refugiada|</t>
  </si>
  <si>
    <t>Accion Humanitaria y de Emergencia|Agua y saneamiento|Otros servicios e infraestructuras sociales|</t>
  </si>
  <si>
    <t>Mujeres|Infancia|Poblacion rural|</t>
  </si>
  <si>
    <t>Poblacion desplazada|Infancia|Poblacion rural|</t>
  </si>
  <si>
    <t>Conjunto de la poblacion|</t>
  </si>
  <si>
    <t>Accion Humanitaria y de Emergencia|</t>
  </si>
  <si>
    <t>Educacion|Genero|Salud|</t>
  </si>
  <si>
    <t>Construccion|</t>
  </si>
  <si>
    <t>Educacion|Derechos Humanos|Genero|</t>
  </si>
  <si>
    <t>Conjunto de la poblacion|Familias|</t>
  </si>
  <si>
    <t>Educacion|Agricultura|Multisectorial (incluye Medioambiente)|</t>
  </si>
  <si>
    <t>Agricultura|Educacion|</t>
  </si>
  <si>
    <t>Mujeres|Poblacion rural|Familias|</t>
  </si>
  <si>
    <t>Familias|Poblacion rural|</t>
  </si>
  <si>
    <t>Educacion|</t>
  </si>
  <si>
    <t>Mujeres|Conjunto de la poblacion|Infancia|</t>
  </si>
  <si>
    <t>Juventud|Conjunto de la poblacion|Infancia|</t>
  </si>
  <si>
    <t>Infancia|Conjunto de la poblacion|Mujeres|</t>
  </si>
  <si>
    <t>Infancia|Familias|Poblacion refugiada|</t>
  </si>
  <si>
    <t>Educacion|Gobierno y sociedad civil|Genero|</t>
  </si>
  <si>
    <t>Educacion|Accion Humanitaria y de Emergencia|Gobierno y sociedad civil|</t>
  </si>
  <si>
    <t>Mujeres|Infancia|Conjunto de la poblacion|</t>
  </si>
  <si>
    <t>Educacion|Genero|Gobierno y sociedad civil|</t>
  </si>
  <si>
    <t>Conjunto de la poblacion|Mujeres|Infancia|</t>
  </si>
  <si>
    <t>Mujeres|Poblacion rural|Juventud|</t>
  </si>
  <si>
    <t>Mujeres|Familias|Poblacion rural|</t>
  </si>
  <si>
    <t>Conjunto de la poblacion|Mujeres|Familias|</t>
  </si>
  <si>
    <t>Mujeres|Juventud|Poblacion rural|</t>
  </si>
  <si>
    <t>Mujeres|Poblacion rural|</t>
  </si>
  <si>
    <t>Conjunto de la poblacion|Mujeres|Poblacion rural|</t>
  </si>
  <si>
    <t>Conjunto de la poblacion|Familias|Poblacion rural|</t>
  </si>
  <si>
    <t>Conjunto de la poblacion|Juventud|Mujeres|</t>
  </si>
  <si>
    <t>Conjunto de la poblacion|Poblacion refugiada|</t>
  </si>
  <si>
    <t>Salud|Poblacion y salud reproductiva|Genero|</t>
  </si>
  <si>
    <t>Conjunto de la poblacion|Mujeres|Poblacion indigena/ minorias etnicas/ afrodescendientes|</t>
  </si>
  <si>
    <t>Salud|Poblacion y salud reproductiva|Gobierno y sociedad civil|</t>
  </si>
  <si>
    <t>Mujeres|Poblacion indigena/ minorias etnicas/ afrodescendientes|Poblacion rural|</t>
  </si>
  <si>
    <t>Mujeres|Poblacion rural|Conjunto de la poblacion|</t>
  </si>
  <si>
    <t>Salud|Agua y saneamiento|Poblacion y salud reproductiva|</t>
  </si>
  <si>
    <t>Salud|Poblacion y salud reproductiva|Agua y saneamiento|</t>
  </si>
  <si>
    <t>Conjunto de la poblacion|Poblacion rural|Mujeres|</t>
  </si>
  <si>
    <t>Salud|Agua y saneamiento|Educacion|</t>
  </si>
  <si>
    <t>Poblacion rural|Conjunto de la poblacion|Familias|</t>
  </si>
  <si>
    <t>Conjunto de la poblacion|Poblacion rural|Familias|</t>
  </si>
  <si>
    <t>Agua y saneamiento|Salud|Accion Humanitaria y de Emergencia|</t>
  </si>
  <si>
    <t>Mujeres|Conjunto de la poblacion|Poblacion rural|</t>
  </si>
  <si>
    <t>Poblacion rural|Mujeres|Conjunto de la poblacion|</t>
  </si>
  <si>
    <t>Poblacion con discapacidad|</t>
  </si>
  <si>
    <t>Salud|Accion Humanitaria y de Emergencia|</t>
  </si>
  <si>
    <t>Infancia|Poblacion indigena/ minorias etnicas/ afrodescendientes|</t>
  </si>
  <si>
    <t>Infancia|Poblacion rural|Juventud|</t>
  </si>
  <si>
    <t>Educacion|Otros servicios e infraestructuras sociales|Genero|</t>
  </si>
  <si>
    <t>Conjunto de la poblacion|Infancia|Juventud|</t>
  </si>
  <si>
    <t>Derechos Humanos|Educacion|</t>
  </si>
  <si>
    <t>Educacion|Salud|</t>
  </si>
  <si>
    <t>Infancia|Conjunto de la poblacion|</t>
  </si>
  <si>
    <t>Salud|Educacion|</t>
  </si>
  <si>
    <t>Conjunto de la poblacion|Poblacion desplazada|</t>
  </si>
  <si>
    <t>Accion Humanitaria y de Emergencia|Salud|</t>
  </si>
  <si>
    <t>Conjunto de la poblacion|Poblacion indigena/ minorias etnicas/ afrodescendientes|Mujeres|</t>
  </si>
  <si>
    <t>Conjunto de la poblacion|Poblacion indigena/ minorias etnicas/ afrodescendientes|Poblacion rural|</t>
  </si>
  <si>
    <t>Educacion|Agricultura|</t>
  </si>
  <si>
    <t>Conjunto de la poblacion|Mujeres|Juventud|</t>
  </si>
  <si>
    <t>Conjunto de la poblacion|Infancia|Mujeres|</t>
  </si>
  <si>
    <t>Conjunto de la poblacion|Mujeres|</t>
  </si>
  <si>
    <t>Poblacion rural|Poblacion desplazada|Conjunto de la poblacion|</t>
  </si>
  <si>
    <t>Infancia|Conjunto de la poblacion|Poblacion rural|</t>
  </si>
  <si>
    <t>Conjunto de la poblacion|Juventud|</t>
  </si>
  <si>
    <t>Accion Humanitaria y de Emergencia|Agricultura|</t>
  </si>
  <si>
    <t>Poblacion rural|Familias|Poblacion desplazada|</t>
  </si>
  <si>
    <t>Accion Humanitaria y de Emergencia|Educacion|Agricultura|</t>
  </si>
  <si>
    <t>Educacion|Salud|Agricultura|</t>
  </si>
  <si>
    <t>Poblacion rural|Infancia|Juventud|</t>
  </si>
  <si>
    <t>Poblacion rural|Infancia|Familias|</t>
  </si>
  <si>
    <t>Poblacion indigena/ minorias etnicas/ afrodescendientes|Mujeres|</t>
  </si>
  <si>
    <t>Poblacion rural|Infancia|</t>
  </si>
  <si>
    <t>Poblacion indigena/ minorias etnicas/ afrodescendientes|Mujeres|Poblacion rural|</t>
  </si>
  <si>
    <t>Educacion|Genero|Derechos Humanos|</t>
  </si>
  <si>
    <t>Mujeres|Poblacion desplazada|</t>
  </si>
  <si>
    <t>Poblacion rural|Poblacion indigena/ minorias etnicas/ afrodescendientes|Mujeres|</t>
  </si>
  <si>
    <t>Poblacion rural|Familias|Mujeres|</t>
  </si>
  <si>
    <t>Poblacion rural|Familias|Conjunto de la poblacion|</t>
  </si>
  <si>
    <t>Juventud|Conjunto de la poblacion|</t>
  </si>
  <si>
    <t>Juventud|Poblacion rural|</t>
  </si>
  <si>
    <t>Poblacion rural|Conjunto de la poblacion|</t>
  </si>
  <si>
    <t>Mujeres|Poblacion indigena/ minorias etnicas/ afrodescendientes|</t>
  </si>
  <si>
    <t>Educacion|Agricultura|Salud|</t>
  </si>
  <si>
    <t>Educacion|Derechos Humanos|Salud|</t>
  </si>
  <si>
    <t>Accion Humanitaria y de Emergencia|Salud|Derechos Humanos|</t>
  </si>
  <si>
    <t>Accion Humanitaria y de Emergencia|Agua y saneamiento|Salud|</t>
  </si>
  <si>
    <t>Accion Humanitaria y de Emergencia|Salud|Agua y saneamiento|</t>
  </si>
  <si>
    <t>Accion Humanitaria y de Emergencia|Educacion|Salud|</t>
  </si>
  <si>
    <t>Salud|Educacion|Agua y saneamiento|</t>
  </si>
  <si>
    <t>Salud|Educacion|Accion Humanitaria y de Emergencia|</t>
  </si>
  <si>
    <t>Educacion|Apoyo a ONG|Derechos Humanos|</t>
  </si>
  <si>
    <t>Accion Humanitaria y de Emergencia|Salud|Ayuda en forma de suministro de Bienes y ayuda general para Programas|</t>
  </si>
  <si>
    <t>Poblacion y salud reproductiva|</t>
  </si>
  <si>
    <t>Infancia|Poblacion con discapacidad|</t>
  </si>
  <si>
    <t>Conjunto de la poblacion|Juventud|Familias|</t>
  </si>
  <si>
    <t>Educacion|Construccion|</t>
  </si>
  <si>
    <t>Construccion|Educacion|</t>
  </si>
  <si>
    <t>Educacion|Derechos Humanos|Gobierno y sociedad civil|</t>
  </si>
  <si>
    <t>Educacion|Derechos Humanos|</t>
  </si>
  <si>
    <t>Educacion|Gobierno y sociedad civil|</t>
  </si>
  <si>
    <t>Conjunto de la poblacion|Infancia|</t>
  </si>
  <si>
    <t>Conjunto de la poblacion|Poblacion indigena/ minorias etnicas/ afrodescendientes|</t>
  </si>
  <si>
    <t>Mujeres|Poblacion indigena/ minorias etnicas/ afrodescendientes|Infancia|</t>
  </si>
  <si>
    <t>Poblacion indigena/ minorias etnicas/ afrodescendientes|Poblacion rural|Poblacion con discapacidad|</t>
  </si>
  <si>
    <t>Salud|Poblacion y salud reproductiva|Derechos Humanos|</t>
  </si>
  <si>
    <t>Poblacion refugiada|Mujeres|Infancia|</t>
  </si>
  <si>
    <t>Poblacion refugiada|Infancia|</t>
  </si>
  <si>
    <t>Poblacion indigena/ minorias etnicas/ afrodescendientes|Infancia|Poblacion rural|</t>
  </si>
  <si>
    <t>Fundacion Adsis</t>
  </si>
  <si>
    <t>Poblacion rural|Mujeres|</t>
  </si>
  <si>
    <t>Salud|Genero|Poblacion y salud reproductiva|</t>
  </si>
  <si>
    <t>Educacion|Apoyo a ONG|Salud|</t>
  </si>
  <si>
    <t>Educacion|Construccion|Apoyo a ONG|</t>
  </si>
  <si>
    <t>Educacion|Genero|Apoyo a ONG|</t>
  </si>
  <si>
    <t>Infancia|Mujeres|Poblacion indigena/ minorias etnicas/ afrodescendientes|</t>
  </si>
  <si>
    <t>Educacion|Derechos Humanos|Otros servicios e infraestructuras sociales|</t>
  </si>
  <si>
    <t>Poblacion refugiada|Poblacion desplazada|</t>
  </si>
  <si>
    <t>Infancia|Mujeres|Conjunto de la poblacion|</t>
  </si>
  <si>
    <t>Poblacion refugiada|</t>
  </si>
  <si>
    <t>Mujeres|Infancia|Poblacion refugiada|</t>
  </si>
  <si>
    <t>Poblacion refugiada|Conjunto de la poblacion|</t>
  </si>
  <si>
    <t>Educacion|Salud|Derechos Humanos|</t>
  </si>
  <si>
    <t>Educacion|Genero|</t>
  </si>
  <si>
    <t>Agua y saneamiento|Educacion|Salud|</t>
  </si>
  <si>
    <t>Educacion|Otros servicios e infraestructuras sociales|</t>
  </si>
  <si>
    <t>Fundacion PROCLADE</t>
  </si>
  <si>
    <t>Conjunto de la poblacion|Infancia|Poblacion desplazada|</t>
  </si>
  <si>
    <t>Conjunto de la poblacion|Poblacion desplazada|Infancia|</t>
  </si>
  <si>
    <t>Educacion|Agua y saneamiento|Salud|</t>
  </si>
  <si>
    <t>Juventud|Conjunto de la poblacion|Mujeres|</t>
  </si>
  <si>
    <t>Mujeres|Infancia|Poblacion desplazada|</t>
  </si>
  <si>
    <t>Infancia|Mujeres|Poblacion rural|</t>
  </si>
  <si>
    <t>Accion Humanitaria y de Emergencia|Educacion|Agua y saneamiento|</t>
  </si>
  <si>
    <t>Poblacion con discapacidad|Conjunto de la poblacion|</t>
  </si>
  <si>
    <t>Poblacion refugiada|Conjunto de la poblacion|Poblacion rural|</t>
  </si>
  <si>
    <t>Poblacion indigena/ minorias etnicas/ afrodescendientes|Poblacion desplazada|Poblacion rural|</t>
  </si>
  <si>
    <t>Oxfam Intermon</t>
  </si>
  <si>
    <t>Accion Humanitaria y de Emergencia|Agricultura|Gobierno y sociedad civil|</t>
  </si>
  <si>
    <t>Accion Humanitaria y de Emergencia|Agua y saneamiento|Gobierno y sociedad civil|</t>
  </si>
  <si>
    <t>Accion Humanitaria y de Emergencia|Gobierno y sociedad civil|Agricultura|Comercio Justo|</t>
  </si>
  <si>
    <t>Accion Humanitaria y de Emergencia|Agricultura|Derechos Humanos|</t>
  </si>
  <si>
    <t>Educacion|Gobierno y sociedad civil|Derechos Humanos|</t>
  </si>
  <si>
    <t>Educacion|Apoyo a ONG|</t>
  </si>
  <si>
    <t>Mujeres|Poblacion indigena/ minorias etnicas/ afrodescendientes|Juventud|</t>
  </si>
  <si>
    <t>Educacion|Otros (especificad cuales)|social|</t>
  </si>
  <si>
    <t>Infancia|Poblacion rural|</t>
  </si>
  <si>
    <t>Poblacion rural|Juventud|</t>
  </si>
  <si>
    <t>Poblacion indigena/ minorias etnicas/ afrodescendientes|</t>
  </si>
  <si>
    <t>Poblacion rural|Juventud|Infancia|</t>
  </si>
  <si>
    <t>Poblacion indigena/ minorias etnicas/ afrodescendientes|Poblacion rural|Mujeres|</t>
  </si>
  <si>
    <t>Poblacion rural|Poblacion indigena/ minorias etnicas/ afrodescendientes|</t>
  </si>
  <si>
    <t>Poblacion rural|Mujeres|Infancia|</t>
  </si>
  <si>
    <t>Poblacion rural|Infancia|Mujeres|</t>
  </si>
  <si>
    <t>Agua y saneamiento|Salud|Educacion|</t>
  </si>
  <si>
    <t>Educacion|Salud|Agua y saneamiento|</t>
  </si>
  <si>
    <t>Agua y saneamiento|Educacion|Agricultura|</t>
  </si>
  <si>
    <t>Juventud|Infancia|Poblacion rural|</t>
  </si>
  <si>
    <t>Educacion|Otros (especificad cuales)|Social|</t>
  </si>
  <si>
    <t>Poblacion rural|Poblacion con discapacidad|Juventud|</t>
  </si>
  <si>
    <t>Infancia|Poblacion desplazada|</t>
  </si>
  <si>
    <t>Salud|Educacion|Derechos Humanos|</t>
  </si>
  <si>
    <t>Mujeres|Conjunto de la poblacion|</t>
  </si>
  <si>
    <t>Accion Humanitaria y de Emergencia|Poblacion y salud reproductiva|Salud|</t>
  </si>
  <si>
    <t>Poblacion y salud reproductiva|Salud|Derechos Humanos|</t>
  </si>
  <si>
    <t>Poblacion y salud reproductiva|Salud|Genero|</t>
  </si>
  <si>
    <t>Salud|Gobierno y sociedad civil|Poblacion y salud reproductiva|</t>
  </si>
  <si>
    <t>Infancia|Poblacion rural|Mujeres|</t>
  </si>
  <si>
    <t>Accion Humanitaria y de Emergencia|Salud|Poblacion y salud reproductiva|</t>
  </si>
  <si>
    <t>Salud|Educacion|Poblacion y salud reproductiva|</t>
  </si>
  <si>
    <t>Poblacion desplazada|</t>
  </si>
  <si>
    <t>Mujeres|Poblacion desplazada|Poblacion rural|</t>
  </si>
  <si>
    <t>Educacion|Genero|Multisectorial (incluye Medioambiente)|</t>
  </si>
  <si>
    <t>Familias|Mujeres|Poblacion rural|</t>
  </si>
  <si>
    <t>Educacion|Derechos Humanos|Multisectorial (incluye Medioambiente)|</t>
  </si>
  <si>
    <t>Conjunto de la poblacion|Poblacion rural|Poblacion indigena/ minorias etnicas/ afrodescendientes|</t>
  </si>
  <si>
    <t>Conjunto de la poblacion|Poblacion rural|Infancia|</t>
  </si>
  <si>
    <t>Mujeres|Conjunto de la poblacion|Poblacion indigena/ minorias etnicas/ afrodescendientes|</t>
  </si>
  <si>
    <t>Salud|Educacion|Genero|</t>
  </si>
  <si>
    <t>Salud|Agricultura|Educacion|</t>
  </si>
  <si>
    <t>Poblacion rural|Mujeres|Familias|</t>
  </si>
  <si>
    <t>Poblacion indigena/ minorias etnicas/ afrodescendientes|Mujeres|Infancia|</t>
  </si>
  <si>
    <t>Educacion|Derechos Humanos|Apoyo a ONG|</t>
  </si>
  <si>
    <t>Poblacion indigena/ minorias etnicas/ afrodescendientes|Juventud|Infancia|</t>
  </si>
  <si>
    <t>Infancia|Juventud|Poblacion rural|</t>
  </si>
  <si>
    <t>Educacion|Agua y saneamiento|Apoyo a ONG|</t>
  </si>
  <si>
    <t>Infancia|Conjunto de la poblacion|Familias|</t>
  </si>
  <si>
    <t>Educacion|Agricultura|Genero|</t>
  </si>
  <si>
    <t>Infancia|Poblacion rural|Familias|</t>
  </si>
  <si>
    <t>Conjunto de la poblacion|Poblacion indigena/ minorias etnicas/ afrodescendientes|Familias|</t>
  </si>
  <si>
    <t>Poblacion indigena/ minorias etnicas/ afrodescendientes|Infancia|Juventud|</t>
  </si>
  <si>
    <t>Educacion|Salud|Genero|</t>
  </si>
  <si>
    <t>Salud|Poblacion y salud reproductiva|</t>
  </si>
  <si>
    <t>Conjunto de la poblacion</t>
  </si>
  <si>
    <t>Poblacion rural</t>
  </si>
  <si>
    <t>Poblacion refugiada</t>
  </si>
  <si>
    <t>Poblacion desplazada</t>
  </si>
  <si>
    <t>Rótulos de fila</t>
  </si>
  <si>
    <t>(en blanco)</t>
  </si>
  <si>
    <t>Suma de expense</t>
  </si>
  <si>
    <t>Suma de proyects</t>
  </si>
  <si>
    <t>region2</t>
  </si>
  <si>
    <t>org_namecongde</t>
  </si>
  <si>
    <t>Accion Verapaz</t>
  </si>
  <si>
    <t>Alianza por la Solidaridad</t>
  </si>
  <si>
    <t>Asamblea de Cooperacion Por la Paz (ACPP)</t>
  </si>
  <si>
    <t>Asociacion Entrepueblos</t>
  </si>
  <si>
    <t>Asociacion Nuevos Caminos (ANC)</t>
  </si>
  <si>
    <t>Ayuda en Accion</t>
  </si>
  <si>
    <t>Caritas Española</t>
  </si>
  <si>
    <t>CIC - Consejo Interhospitalario de Cooperacion</t>
  </si>
  <si>
    <t>Fundacion CIDEAL</t>
  </si>
  <si>
    <t>COOPERACCIO</t>
  </si>
  <si>
    <t>Cooperacion Internacional</t>
  </si>
  <si>
    <t>Economistas sin Fronteras</t>
  </si>
  <si>
    <t>Edificando Comunidad de Nazaret</t>
  </si>
  <si>
    <t>Farmaceuticos Sin Fronteras de España</t>
  </si>
  <si>
    <t>Fundacion de Religiosos para la Salud (FRS)</t>
  </si>
  <si>
    <t>Fundacion del Valle</t>
  </si>
  <si>
    <t>Fundacion Entreculturas</t>
  </si>
  <si>
    <t>FUNDACION IBEROAMERICA EUROPA</t>
  </si>
  <si>
    <t>Fundacion Madreselva</t>
  </si>
  <si>
    <t>Fundacion Mainel</t>
  </si>
  <si>
    <t>Fundacion para el Desarrollo de la Enfermeria - FUDEN</t>
  </si>
  <si>
    <t>Fundacion Promocion Social de la Cultura</t>
  </si>
  <si>
    <t>Medicos del Mundo</t>
  </si>
  <si>
    <t>Mision America</t>
  </si>
  <si>
    <t>VSF - JUSTICIA ALIMENTARIA GLOBAL</t>
  </si>
  <si>
    <t>Africa Occidental</t>
  </si>
  <si>
    <t>Africa del Norte</t>
  </si>
  <si>
    <t>Africa Central</t>
  </si>
  <si>
    <t>Africa Oriental</t>
  </si>
  <si>
    <t>Africa Austral</t>
  </si>
  <si>
    <t>Análisis de los principales países de actuación de las ONGD</t>
  </si>
  <si>
    <t>Accion contra el Hambre1</t>
  </si>
  <si>
    <t>Accion contra el Hambre2</t>
  </si>
  <si>
    <t>Accion contra el Hambre3</t>
  </si>
  <si>
    <t>Accion contra el Hambre4</t>
  </si>
  <si>
    <t>Accion contra el Hambre5</t>
  </si>
  <si>
    <t>Accion contra el Hambre6</t>
  </si>
  <si>
    <t>Accion contra el Hambre7</t>
  </si>
  <si>
    <t>Accion contra el Hambre8</t>
  </si>
  <si>
    <t>Accion contra el Hambre9</t>
  </si>
  <si>
    <t>Accion contra el Hambre10</t>
  </si>
  <si>
    <t>Accion contra el Hambre11</t>
  </si>
  <si>
    <t>Accion contra el Hambre12</t>
  </si>
  <si>
    <t>Accion Verapaz1</t>
  </si>
  <si>
    <t>Accion Verapaz2</t>
  </si>
  <si>
    <t>Accion Verapaz3</t>
  </si>
  <si>
    <t>Accion Verapaz4</t>
  </si>
  <si>
    <t>Accion Verapaz5</t>
  </si>
  <si>
    <t>Accion Verapaz6</t>
  </si>
  <si>
    <t>Accion Verapaz7</t>
  </si>
  <si>
    <t>Accion Verapaz8</t>
  </si>
  <si>
    <t>Accion Verapaz9</t>
  </si>
  <si>
    <t>Accion Verapaz10</t>
  </si>
  <si>
    <t>Accion Verapaz11</t>
  </si>
  <si>
    <t>Accion Verapaz12</t>
  </si>
  <si>
    <t>Accion Verapaz13</t>
  </si>
  <si>
    <t>Accion Verapaz14</t>
  </si>
  <si>
    <t>Accion Verapaz15</t>
  </si>
  <si>
    <t>ALBOAN Fundacion para el Desarrollo1</t>
  </si>
  <si>
    <t>ALBOAN Fundacion para el Desarrollo2</t>
  </si>
  <si>
    <t>ALBOAN Fundacion para el Desarrollo3</t>
  </si>
  <si>
    <t>ALBOAN Fundacion para el Desarrollo4</t>
  </si>
  <si>
    <t>ALBOAN Fundacion para el Desarrollo5</t>
  </si>
  <si>
    <t>ALBOAN Fundacion para el Desarrollo6</t>
  </si>
  <si>
    <t>ALBOAN Fundacion para el Desarrollo7</t>
  </si>
  <si>
    <t>ALBOAN Fundacion para el Desarrollo8</t>
  </si>
  <si>
    <t>ALBOAN Fundacion para el Desarrollo9</t>
  </si>
  <si>
    <t>ALBOAN Fundacion para el Desarrollo10</t>
  </si>
  <si>
    <t>ALBOAN Fundacion para el Desarrollo11</t>
  </si>
  <si>
    <t>ALBOAN Fundacion para el Desarrollo12</t>
  </si>
  <si>
    <t>ALBOAN Fundacion para el Desarrollo13</t>
  </si>
  <si>
    <t>ALBOAN Fundacion para el Desarrollo14</t>
  </si>
  <si>
    <t>ALBOAN Fundacion para el Desarrollo15</t>
  </si>
  <si>
    <t>Alianza por la Solidaridad1</t>
  </si>
  <si>
    <t>Alianza por la Solidaridad2</t>
  </si>
  <si>
    <t>Alianza por la Solidaridad3</t>
  </si>
  <si>
    <t>Alianza por la Solidaridad4</t>
  </si>
  <si>
    <t>Alianza por la Solidaridad5</t>
  </si>
  <si>
    <t>Alianza por la Solidaridad6</t>
  </si>
  <si>
    <t>Alianza por la Solidaridad7</t>
  </si>
  <si>
    <t>Alianza por la Solidaridad8</t>
  </si>
  <si>
    <t>Alianza por la Solidaridad9</t>
  </si>
  <si>
    <t>Alianza por la Solidaridad10</t>
  </si>
  <si>
    <t>Alianza por la Solidaridad11</t>
  </si>
  <si>
    <t>Alianza por la Solidaridad12</t>
  </si>
  <si>
    <t>Alianza por la Solidaridad13</t>
  </si>
  <si>
    <t>Alianza por la Solidaridad14</t>
  </si>
  <si>
    <t>Alianza por la Solidaridad15</t>
  </si>
  <si>
    <t>Alianza por la Solidaridad16</t>
  </si>
  <si>
    <t>Alianza por la Solidaridad17</t>
  </si>
  <si>
    <t>Alianza por la Solidaridad18</t>
  </si>
  <si>
    <t>Alianza por la Solidaridad19</t>
  </si>
  <si>
    <t>Alianza por la Solidaridad20</t>
  </si>
  <si>
    <t>Alianza por la Solidaridad21</t>
  </si>
  <si>
    <t>Alianza por la Solidaridad22</t>
  </si>
  <si>
    <t>Alianza por la Solidaridad23</t>
  </si>
  <si>
    <t>Alianza por la Solidaridad24</t>
  </si>
  <si>
    <t>Alianza por la Solidaridad25</t>
  </si>
  <si>
    <t>Alianza por la Solidaridad26</t>
  </si>
  <si>
    <t>Asamblea de Cooperacion Por la Paz (ACPP)1</t>
  </si>
  <si>
    <t>Asamblea de Cooperacion Por la Paz (ACPP)2</t>
  </si>
  <si>
    <t>Asamblea de Cooperacion Por la Paz (ACPP)3</t>
  </si>
  <si>
    <t>Asamblea de Cooperacion Por la Paz (ACPP)4</t>
  </si>
  <si>
    <t>Asamblea de Cooperacion Por la Paz (ACPP)5</t>
  </si>
  <si>
    <t>Asamblea de Cooperacion Por la Paz (ACPP)6</t>
  </si>
  <si>
    <t>Asamblea de Cooperacion Por la Paz (ACPP)7</t>
  </si>
  <si>
    <t>Asamblea de Cooperacion Por la Paz (ACPP)8</t>
  </si>
  <si>
    <t>Asamblea de Cooperacion Por la Paz (ACPP)9</t>
  </si>
  <si>
    <t>Asamblea de Cooperacion Por la Paz (ACPP)10</t>
  </si>
  <si>
    <t>Asamblea de Cooperacion Por la Paz (ACPP)11</t>
  </si>
  <si>
    <t>Asamblea de Cooperacion Por la Paz (ACPP)12</t>
  </si>
  <si>
    <t>Asamblea de Cooperacion Por la Paz (ACPP)13</t>
  </si>
  <si>
    <t>Asociacion Entrepueblos1</t>
  </si>
  <si>
    <t>Asociacion Entrepueblos2</t>
  </si>
  <si>
    <t>Asociacion Entrepueblos3</t>
  </si>
  <si>
    <t>Asociacion Entrepueblos4</t>
  </si>
  <si>
    <t>Asociacion Entrepueblos5</t>
  </si>
  <si>
    <t>Asociacion Entrepueblos6</t>
  </si>
  <si>
    <t>Asociacion Entrepueblos7</t>
  </si>
  <si>
    <t>ASOCIACION FONTILLES1</t>
  </si>
  <si>
    <t>ASOCIACION FONTILLES2</t>
  </si>
  <si>
    <t>ASOCIACION FONTILLES3</t>
  </si>
  <si>
    <t>ASOCIACION FONTILLES4</t>
  </si>
  <si>
    <t>ASOCIACION FONTILLES5</t>
  </si>
  <si>
    <t>ASOCIACION FONTILLES6</t>
  </si>
  <si>
    <t>ASOCIACION FONTILLES7</t>
  </si>
  <si>
    <t>ASOCIACION FONTILLES8</t>
  </si>
  <si>
    <t>ASOCIACION FONTILLES9</t>
  </si>
  <si>
    <t>ASOCIACION FONTILLES10</t>
  </si>
  <si>
    <t>ASOCIACION FONTILLES11</t>
  </si>
  <si>
    <t>Asociacion Nuevos Caminos (ANC)1</t>
  </si>
  <si>
    <t>Asociacion Nuevos Caminos (ANC)2</t>
  </si>
  <si>
    <t>Asociacion Nuevos Caminos (ANC)3</t>
  </si>
  <si>
    <t>Asociacion Nuevos Caminos (ANC)4</t>
  </si>
  <si>
    <t>Asociacion Nuevos Caminos (ANC)5</t>
  </si>
  <si>
    <t>Ayuda en Accion1</t>
  </si>
  <si>
    <t>Ayuda en Accion2</t>
  </si>
  <si>
    <t>Ayuda en Accion3</t>
  </si>
  <si>
    <t>Ayuda en Accion4</t>
  </si>
  <si>
    <t>Ayuda en Accion5</t>
  </si>
  <si>
    <t>Ayuda en Accion6</t>
  </si>
  <si>
    <t>Ayuda en Accion7</t>
  </si>
  <si>
    <t>Ayuda en Accion8</t>
  </si>
  <si>
    <t>Ayuda en Accion9</t>
  </si>
  <si>
    <t>Ayuda en Accion10</t>
  </si>
  <si>
    <t>Ayuda en Accion11</t>
  </si>
  <si>
    <t>Ayuda en Accion12</t>
  </si>
  <si>
    <t>Ayuda en Accion13</t>
  </si>
  <si>
    <t>Ayuda en Accion14</t>
  </si>
  <si>
    <t>Ayuda en Accion15</t>
  </si>
  <si>
    <t>Ayuda en Accion16</t>
  </si>
  <si>
    <t>Ayuda en Accion17</t>
  </si>
  <si>
    <t>Ayuda en Accion18</t>
  </si>
  <si>
    <t>Ayuda en Accion19</t>
  </si>
  <si>
    <t>Ayuda en Accion20</t>
  </si>
  <si>
    <t>Caritas Española1</t>
  </si>
  <si>
    <t>Accion contra el Hambre0</t>
  </si>
  <si>
    <t>Accion contra el Hambre13</t>
  </si>
  <si>
    <t>Accion contra el Hambre14</t>
  </si>
  <si>
    <t>Accion contra el Hambre15</t>
  </si>
  <si>
    <t>Accion contra el Hambre16</t>
  </si>
  <si>
    <t>Accion contra el Hambre17</t>
  </si>
  <si>
    <t>Caritas Española2</t>
  </si>
  <si>
    <t>Caritas Española3</t>
  </si>
  <si>
    <t>Caritas Española4</t>
  </si>
  <si>
    <t>Caritas Española5</t>
  </si>
  <si>
    <t>Caritas Española6</t>
  </si>
  <si>
    <t>Caritas Española7</t>
  </si>
  <si>
    <t>Caritas Española8</t>
  </si>
  <si>
    <t>Caritas Española9</t>
  </si>
  <si>
    <t>Caritas Española10</t>
  </si>
  <si>
    <t>Caritas Española11</t>
  </si>
  <si>
    <t>Caritas Española12</t>
  </si>
  <si>
    <t>Caritas Española13</t>
  </si>
  <si>
    <t>Caritas Española14</t>
  </si>
  <si>
    <t>Caritas Española15</t>
  </si>
  <si>
    <t>Caritas Española16</t>
  </si>
  <si>
    <t>Caritas Española17</t>
  </si>
  <si>
    <t>Caritas Española18</t>
  </si>
  <si>
    <t>Caritas Española19</t>
  </si>
  <si>
    <t>Caritas Española20</t>
  </si>
  <si>
    <t>Caritas Española21</t>
  </si>
  <si>
    <t>Caritas Española22</t>
  </si>
  <si>
    <t>Caritas Española23</t>
  </si>
  <si>
    <t>Caritas Española24</t>
  </si>
  <si>
    <t>Caritas Española25</t>
  </si>
  <si>
    <t>Caritas Española26</t>
  </si>
  <si>
    <t>Caritas Española27</t>
  </si>
  <si>
    <t>Caritas Española28</t>
  </si>
  <si>
    <t>Caritas Española29</t>
  </si>
  <si>
    <t>Caritas Española30</t>
  </si>
  <si>
    <t>Caritas Española31</t>
  </si>
  <si>
    <t>Caritas Española32</t>
  </si>
  <si>
    <t>Caritas Española33</t>
  </si>
  <si>
    <t>Caritas Española34</t>
  </si>
  <si>
    <t>Caritas Española35</t>
  </si>
  <si>
    <t>Caritas Española36</t>
  </si>
  <si>
    <t>Caritas Española37</t>
  </si>
  <si>
    <t>Caritas Española38</t>
  </si>
  <si>
    <t>Caritas Española39</t>
  </si>
  <si>
    <t>Caritas Española40</t>
  </si>
  <si>
    <t>Caritas Española41</t>
  </si>
  <si>
    <t>Caritas Española42</t>
  </si>
  <si>
    <t>Caritas Española43</t>
  </si>
  <si>
    <t>Caritas Española44</t>
  </si>
  <si>
    <t>Caritas Española45</t>
  </si>
  <si>
    <t>Caritas Española46</t>
  </si>
  <si>
    <t>Caritas Española47</t>
  </si>
  <si>
    <t>Caritas Española48</t>
  </si>
  <si>
    <t>Caritas Española49</t>
  </si>
  <si>
    <t>Caritas Española50</t>
  </si>
  <si>
    <t>Caritas Española51</t>
  </si>
  <si>
    <t>Caritas Española52</t>
  </si>
  <si>
    <t>Caritas Española53</t>
  </si>
  <si>
    <t>Fundacion CIDEAL1</t>
  </si>
  <si>
    <t>Fundacion CIDEAL2</t>
  </si>
  <si>
    <t>Fundacion CIDEAL3</t>
  </si>
  <si>
    <t>Fundacion CIDEAL4</t>
  </si>
  <si>
    <t>Fundacion CIDEAL5</t>
  </si>
  <si>
    <t>Fundacion CIDEAL6</t>
  </si>
  <si>
    <t>Fundacion CIDEAL7</t>
  </si>
  <si>
    <t>Fundacion CIDEAL8</t>
  </si>
  <si>
    <t>Fundacion CIDEAL9</t>
  </si>
  <si>
    <t>Fundacion CIDEAL10</t>
  </si>
  <si>
    <t>Fundacion CIDEAL11</t>
  </si>
  <si>
    <t>Fundacion CIDEAL12</t>
  </si>
  <si>
    <t>COOPERACCIO1</t>
  </si>
  <si>
    <t>COOPERACCIO2</t>
  </si>
  <si>
    <t>COOPERACCIO3</t>
  </si>
  <si>
    <t>COOPERACCIO4</t>
  </si>
  <si>
    <t>COOPERACCIO5</t>
  </si>
  <si>
    <t>Cooperacion Internacional1</t>
  </si>
  <si>
    <t>Cooperacion Internacional2</t>
  </si>
  <si>
    <t>Cooperacion Internacional3</t>
  </si>
  <si>
    <t>Edificando Comunidad de Nazaret1</t>
  </si>
  <si>
    <t>Edificando Comunidad de Nazaret2</t>
  </si>
  <si>
    <t>Edificando Comunidad de Nazaret3</t>
  </si>
  <si>
    <t>Edificando Comunidad de Nazaret4</t>
  </si>
  <si>
    <t>Edificando Comunidad de Nazaret5</t>
  </si>
  <si>
    <t>Edificando Comunidad de Nazaret6</t>
  </si>
  <si>
    <t>Edificando Comunidad de Nazaret7</t>
  </si>
  <si>
    <t>Edificando Comunidad de Nazaret8</t>
  </si>
  <si>
    <t>Edificando Comunidad de Nazaret9</t>
  </si>
  <si>
    <t>Educacion Sin Fronteras1</t>
  </si>
  <si>
    <t>Educacion Sin Fronteras2</t>
  </si>
  <si>
    <t>Educacion Sin Fronteras3</t>
  </si>
  <si>
    <t>Educacion Sin Fronteras4</t>
  </si>
  <si>
    <t>Educacion Sin Fronteras5</t>
  </si>
  <si>
    <t>Educacion Sin Fronteras6</t>
  </si>
  <si>
    <t>Educacion Sin Fronteras7</t>
  </si>
  <si>
    <t>Farmaceuticos Sin Fronteras de España1</t>
  </si>
  <si>
    <t>Farmaceuticos Sin Fronteras de España2</t>
  </si>
  <si>
    <t>Farmaceuticos Sin Fronteras de España3</t>
  </si>
  <si>
    <t>Farmaceuticos Sin Fronteras de España4</t>
  </si>
  <si>
    <t>Farmaceuticos Sin Fronteras de España5</t>
  </si>
  <si>
    <t>Farmaceuticos Sin Fronteras de España6</t>
  </si>
  <si>
    <t>Farmaceuticos Sin Fronteras de España7</t>
  </si>
  <si>
    <t>Farmaceuticos Sin Fronteras de España8</t>
  </si>
  <si>
    <t>Farmaceuticos Sin Fronteras de España9</t>
  </si>
  <si>
    <t>Farmaceuticos Sin Fronteras de España10</t>
  </si>
  <si>
    <t>Farmaceuticos Sin Fronteras de España11</t>
  </si>
  <si>
    <t>Farmaceuticos Sin Fronteras de España12</t>
  </si>
  <si>
    <t>Farmaceuticos Sin Fronteras de España13</t>
  </si>
  <si>
    <t>Farmaceuticos Sin Fronteras de España14</t>
  </si>
  <si>
    <t>Farmaceuticos Sin Fronteras de España15</t>
  </si>
  <si>
    <t>Farmaceuticos Sin Fronteras de España16</t>
  </si>
  <si>
    <t>Farmaceuticos Sin Fronteras de España17</t>
  </si>
  <si>
    <t>Farmaceuticos Sin Fronteras de España18</t>
  </si>
  <si>
    <t>Farmaceuticos Sin Fronteras de España19</t>
  </si>
  <si>
    <t>Farmaceuticos Sin Fronteras de España20</t>
  </si>
  <si>
    <t>Farmaceuticos Sin Fronteras de España21</t>
  </si>
  <si>
    <t>Farmaceuticos Sin Fronteras de España22</t>
  </si>
  <si>
    <t>Farmaceuticos Sin Fronteras de España23</t>
  </si>
  <si>
    <t>Farmaceuticos Sin Fronteras de España24</t>
  </si>
  <si>
    <t>Farmaceuticos Sin Fronteras de España25</t>
  </si>
  <si>
    <t>Farmaceuticos Sin Fronteras de España26</t>
  </si>
  <si>
    <t>Farmaceuticos Sin Fronteras de España27</t>
  </si>
  <si>
    <t>Farmaceuticos Sin Fronteras de España28</t>
  </si>
  <si>
    <t>Farmaceuticos Sin Fronteras de España29</t>
  </si>
  <si>
    <t>Fundacion Adsis1</t>
  </si>
  <si>
    <t>Fundacion Adsis2</t>
  </si>
  <si>
    <t>Fundacion Adsis3</t>
  </si>
  <si>
    <t>Fundacion de Religiosos para la Salud (FRS)1</t>
  </si>
  <si>
    <t>Fundacion de Religiosos para la Salud (FRS)2</t>
  </si>
  <si>
    <t>Fundacion de Religiosos para la Salud (FRS)3</t>
  </si>
  <si>
    <t>Fundacion de Religiosos para la Salud (FRS)4</t>
  </si>
  <si>
    <t>Fundacion de Religiosos para la Salud (FRS)5</t>
  </si>
  <si>
    <t>Fundacion del Valle1</t>
  </si>
  <si>
    <t>Fundacion del Valle2</t>
  </si>
  <si>
    <t>Fundacion del Valle3</t>
  </si>
  <si>
    <t>Fundacion del Valle4</t>
  </si>
  <si>
    <t>Fundacion del Valle5</t>
  </si>
  <si>
    <t>Fundacion del Valle6</t>
  </si>
  <si>
    <t>Fundacion del Valle7</t>
  </si>
  <si>
    <t>Fundacion del Valle8</t>
  </si>
  <si>
    <t>Fundacion del Valle9</t>
  </si>
  <si>
    <t>Fundacion del Valle10</t>
  </si>
  <si>
    <t>Fundacion del Valle11</t>
  </si>
  <si>
    <t>Fundacion del Valle12</t>
  </si>
  <si>
    <t>Fundacion Entreculturas1</t>
  </si>
  <si>
    <t>Fundacion Entreculturas2</t>
  </si>
  <si>
    <t>Fundacion Entreculturas3</t>
  </si>
  <si>
    <t>Fundacion Entreculturas4</t>
  </si>
  <si>
    <t>Fundacion Entreculturas5</t>
  </si>
  <si>
    <t>Fundacion Entreculturas6</t>
  </si>
  <si>
    <t>Fundacion Entreculturas7</t>
  </si>
  <si>
    <t>Fundacion Entreculturas8</t>
  </si>
  <si>
    <t>Fundacion Entreculturas9</t>
  </si>
  <si>
    <t>Fundacion Entreculturas10</t>
  </si>
  <si>
    <t>Fundacion Entreculturas11</t>
  </si>
  <si>
    <t>Fundacion Entreculturas12</t>
  </si>
  <si>
    <t>Fundacion Entreculturas13</t>
  </si>
  <si>
    <t>Fundacion Entreculturas14</t>
  </si>
  <si>
    <t>Fundacion Entreculturas15</t>
  </si>
  <si>
    <t>Fundacion Entreculturas16</t>
  </si>
  <si>
    <t>Fundacion Entreculturas17</t>
  </si>
  <si>
    <t>Fundacion Entreculturas18</t>
  </si>
  <si>
    <t>Fundacion Entreculturas19</t>
  </si>
  <si>
    <t>Fundacion Entreculturas20</t>
  </si>
  <si>
    <t>Fundacion Entreculturas21</t>
  </si>
  <si>
    <t>Fundacion Entreculturas22</t>
  </si>
  <si>
    <t>Fundacion Entreculturas23</t>
  </si>
  <si>
    <t>Fundacion Entreculturas24</t>
  </si>
  <si>
    <t>Fundacion Entreculturas25</t>
  </si>
  <si>
    <t>Fundacion Entreculturas26</t>
  </si>
  <si>
    <t>Fundacion Entreculturas27</t>
  </si>
  <si>
    <t>Fundacion Entreculturas28</t>
  </si>
  <si>
    <t>Fundacion Entreculturas29</t>
  </si>
  <si>
    <t>Fundacion Entreculturas30</t>
  </si>
  <si>
    <t>Fundacion Entreculturas31</t>
  </si>
  <si>
    <t>Fundacion Entreculturas32</t>
  </si>
  <si>
    <t>Fundacion Entreculturas33</t>
  </si>
  <si>
    <t>Fundacion Entreculturas34</t>
  </si>
  <si>
    <t>Fundacion Entreculturas35</t>
  </si>
  <si>
    <t>Fundacion Entreculturas36</t>
  </si>
  <si>
    <t>Fundacion Entreculturas37</t>
  </si>
  <si>
    <t>Fundacion Entreculturas38</t>
  </si>
  <si>
    <t>Fundacion Entreculturas39</t>
  </si>
  <si>
    <t>Fundacion Madreselva1</t>
  </si>
  <si>
    <t>Fundacion Madreselva2</t>
  </si>
  <si>
    <t>Fundacion Madreselva3</t>
  </si>
  <si>
    <t>Fundacion Madreselva4</t>
  </si>
  <si>
    <t>Fundacion Madreselva5</t>
  </si>
  <si>
    <t>Fundacion Madreselva6</t>
  </si>
  <si>
    <t>Fundacion Mainel1</t>
  </si>
  <si>
    <t>Fundacion Mainel2</t>
  </si>
  <si>
    <t>Fundacion Mainel3</t>
  </si>
  <si>
    <t>Fundacion Mainel4</t>
  </si>
  <si>
    <t>Fundacion Mainel5</t>
  </si>
  <si>
    <t>Fundacion Mainel6</t>
  </si>
  <si>
    <t>Fundacion Mainel7</t>
  </si>
  <si>
    <t>Fundacion para el Desarrollo de la Enfermeria - FUDEN1</t>
  </si>
  <si>
    <t>Fundacion para el Desarrollo de la Enfermeria - FUDEN2</t>
  </si>
  <si>
    <t>Fundacion para el Desarrollo de la Enfermeria - FUDEN3</t>
  </si>
  <si>
    <t>Fundacion para el Desarrollo de la Enfermeria - FUDEN4</t>
  </si>
  <si>
    <t>Fundacion para el Desarrollo de la Enfermeria - FUDEN5</t>
  </si>
  <si>
    <t>Fundacion para el Desarrollo de la Enfermeria - FUDEN6</t>
  </si>
  <si>
    <t>Fundacion Paz y Solidaridad. CC.OO.Serafin Aliaga1</t>
  </si>
  <si>
    <t>Fundacion Paz y Solidaridad. CC.OO.Serafin Aliaga2</t>
  </si>
  <si>
    <t>Fundacion PROCLADE1</t>
  </si>
  <si>
    <t>Fundacion PROCLADE2</t>
  </si>
  <si>
    <t>Fundacion PROCLADE3</t>
  </si>
  <si>
    <t>Fundacion PROCLADE4</t>
  </si>
  <si>
    <t>Fundacion PROCLADE5</t>
  </si>
  <si>
    <t>Fundacion PROCLADE6</t>
  </si>
  <si>
    <t>Fundacion PROCLADE7</t>
  </si>
  <si>
    <t>Fundacion PROCLADE8</t>
  </si>
  <si>
    <t>Fundacion PROCLADE9</t>
  </si>
  <si>
    <t>Fundacion PROCLADE10</t>
  </si>
  <si>
    <t>Fundacion PROCLADE11</t>
  </si>
  <si>
    <t>Fundacion PROCLADE12</t>
  </si>
  <si>
    <t>Fundacion PROCLADE13</t>
  </si>
  <si>
    <t>Fundacion Promocion Social de la Cultura1</t>
  </si>
  <si>
    <t>Fundacion Promocion Social de la Cultura2</t>
  </si>
  <si>
    <t>Fundacion Promocion Social de la Cultura3</t>
  </si>
  <si>
    <t>Fundacion Promocion Social de la Cultura4</t>
  </si>
  <si>
    <t>Fundacion Promocion Social de la Cultura5</t>
  </si>
  <si>
    <t>Fundacion Promocion Social de la Cultura6</t>
  </si>
  <si>
    <t>Fundacion Promocion Social de la Cultura7</t>
  </si>
  <si>
    <t>Fundacion Promocion Social de la Cultura8</t>
  </si>
  <si>
    <t>Fundacion Promocion Social de la Cultura9</t>
  </si>
  <si>
    <t>Fundacion Promocion Social de la Cultura10</t>
  </si>
  <si>
    <t>Fundacion Promocion Social de la Cultura11</t>
  </si>
  <si>
    <t>Fundacion Promocion Social de la Cultura12</t>
  </si>
  <si>
    <t>Fundacion Promocion Social de la Cultura13</t>
  </si>
  <si>
    <t>Fundacion Promocion Social de la Cultura14</t>
  </si>
  <si>
    <t>Fundacion Tierra de Hombres1</t>
  </si>
  <si>
    <t>Fundacion Tierra de Hombres2</t>
  </si>
  <si>
    <t>Fundacion Tierra de Hombres3</t>
  </si>
  <si>
    <t>Fundacion Tierra de Hombres4</t>
  </si>
  <si>
    <t>Fundacion Tierra de Hombres5</t>
  </si>
  <si>
    <t>Fundacion Tierra de Hombres6</t>
  </si>
  <si>
    <t>Fundacion Tierra de Hombres7</t>
  </si>
  <si>
    <t>Fundacion Tierra de Hombres8</t>
  </si>
  <si>
    <t>Fundacion Tierra de Hombres9</t>
  </si>
  <si>
    <t>Fundacion Tierra de Hombres10</t>
  </si>
  <si>
    <t>Fundacion Humanismo y Democracia (H+D)1</t>
  </si>
  <si>
    <t>Fundacion Humanismo y Democracia (H+D)2</t>
  </si>
  <si>
    <t>Fundacion Humanismo y Democracia (H+D)3</t>
  </si>
  <si>
    <t>Fundacion Humanismo y Democracia (H+D)4</t>
  </si>
  <si>
    <t>Fundacion Humanismo y Democracia (H+D)5</t>
  </si>
  <si>
    <t>Fundacion Humanismo y Democracia (H+D)6</t>
  </si>
  <si>
    <t>Oxfam Intermon1</t>
  </si>
  <si>
    <t>Oxfam Intermon2</t>
  </si>
  <si>
    <t>Oxfam Intermon3</t>
  </si>
  <si>
    <t>Oxfam Intermon4</t>
  </si>
  <si>
    <t>Oxfam Intermon5</t>
  </si>
  <si>
    <t>Oxfam Intermon6</t>
  </si>
  <si>
    <t>Oxfam Intermon7</t>
  </si>
  <si>
    <t>Oxfam Intermon8</t>
  </si>
  <si>
    <t>Oxfam Intermon9</t>
  </si>
  <si>
    <t>Oxfam Intermon10</t>
  </si>
  <si>
    <t>Oxfam Intermon11</t>
  </si>
  <si>
    <t>Oxfam Intermon12</t>
  </si>
  <si>
    <t>Oxfam Intermon13</t>
  </si>
  <si>
    <t>Oxfam Intermon14</t>
  </si>
  <si>
    <t>Oxfam Intermon15</t>
  </si>
  <si>
    <t>Oxfam Intermon16</t>
  </si>
  <si>
    <t>Oxfam Intermon17</t>
  </si>
  <si>
    <t>Oxfam Intermon18</t>
  </si>
  <si>
    <t>Oxfam Intermon19</t>
  </si>
  <si>
    <t>Oxfam Intermon20</t>
  </si>
  <si>
    <t>Oxfam Intermon21</t>
  </si>
  <si>
    <t>Oxfam Intermon22</t>
  </si>
  <si>
    <t>Oxfam Intermon23</t>
  </si>
  <si>
    <t>Oxfam Intermon24</t>
  </si>
  <si>
    <t>Oxfam Intermon25</t>
  </si>
  <si>
    <t>Oxfam Intermon26</t>
  </si>
  <si>
    <t>Oxfam Intermon27</t>
  </si>
  <si>
    <t>Oxfam Intermon28</t>
  </si>
  <si>
    <t>Oxfam Intermon29</t>
  </si>
  <si>
    <t>Oxfam Intermon30</t>
  </si>
  <si>
    <t>Oxfam Intermon31</t>
  </si>
  <si>
    <t>Oxfam Intermon32</t>
  </si>
  <si>
    <t>Oxfam Intermon33</t>
  </si>
  <si>
    <t>Oxfam Intermon34</t>
  </si>
  <si>
    <t>Oxfam Intermon35</t>
  </si>
  <si>
    <t>Oxfam Intermon36</t>
  </si>
  <si>
    <t>Oxfam Intermon37</t>
  </si>
  <si>
    <t>Oxfam Intermon38</t>
  </si>
  <si>
    <t>Oxfam Intermon39</t>
  </si>
  <si>
    <t>ISF - Federacion Española de Ingenieria Sin Fronteras1</t>
  </si>
  <si>
    <t>ISF - Federacion Española de Ingenieria Sin Fronteras2</t>
  </si>
  <si>
    <t>ISF - Federacion Española de Ingenieria Sin Fronteras3</t>
  </si>
  <si>
    <t>ISF - Federacion Española de Ingenieria Sin Fronteras4</t>
  </si>
  <si>
    <t>ISF - Federacion Española de Ingenieria Sin Fronteras5</t>
  </si>
  <si>
    <t>ISF - Federacion Española de Ingenieria Sin Fronteras6</t>
  </si>
  <si>
    <t>ISF - Federacion Española de Ingenieria Sin Fronteras7</t>
  </si>
  <si>
    <t>ISF - Federacion Española de Ingenieria Sin Fronteras8</t>
  </si>
  <si>
    <t>Medicos del Mundo1</t>
  </si>
  <si>
    <t>Medicos del Mundo2</t>
  </si>
  <si>
    <t>Medicos del Mundo3</t>
  </si>
  <si>
    <t>Medicos del Mundo4</t>
  </si>
  <si>
    <t>Medicos del Mundo5</t>
  </si>
  <si>
    <t>Medicos del Mundo6</t>
  </si>
  <si>
    <t>Medicos del Mundo7</t>
  </si>
  <si>
    <t>Medicos del Mundo8</t>
  </si>
  <si>
    <t>Medicos del Mundo9</t>
  </si>
  <si>
    <t>Medicos del Mundo10</t>
  </si>
  <si>
    <t>Medicos del Mundo11</t>
  </si>
  <si>
    <t>Medicos del Mundo12</t>
  </si>
  <si>
    <t>Medicos del Mundo13</t>
  </si>
  <si>
    <t>Medicos del Mundo14</t>
  </si>
  <si>
    <t>Medicos del Mundo15</t>
  </si>
  <si>
    <t>Medicos del Mundo16</t>
  </si>
  <si>
    <t>Medicos del Mundo17</t>
  </si>
  <si>
    <t>Medicos del Mundo18</t>
  </si>
  <si>
    <t>Medicos del Mundo19</t>
  </si>
  <si>
    <t>Medicos del Mundo20</t>
  </si>
  <si>
    <t>Medicos del Mundo21</t>
  </si>
  <si>
    <t>Medicos del Mundo22</t>
  </si>
  <si>
    <t>Mision America1</t>
  </si>
  <si>
    <t>Mision America2</t>
  </si>
  <si>
    <t>Mision America3</t>
  </si>
  <si>
    <t>Plan España1</t>
  </si>
  <si>
    <t>Plan España2</t>
  </si>
  <si>
    <t>Plan España3</t>
  </si>
  <si>
    <t>Plan España4</t>
  </si>
  <si>
    <t>Plan España5</t>
  </si>
  <si>
    <t>Plan España6</t>
  </si>
  <si>
    <t>Plan España7</t>
  </si>
  <si>
    <t>FUNDACION PROYECTO SOLIDARIO1</t>
  </si>
  <si>
    <t>FUNDACION PROYECTO SOLIDARIO2</t>
  </si>
  <si>
    <t>FUNDACION PROYECTO SOLIDARIO3</t>
  </si>
  <si>
    <t>FUNDACION PROYECTO SOLIDARIO4</t>
  </si>
  <si>
    <t>Fundacion Pueblos Hermanos1</t>
  </si>
  <si>
    <t>Fundacion Pueblos Hermanos2</t>
  </si>
  <si>
    <t>Fundacion Pueblos Hermanos3</t>
  </si>
  <si>
    <t>Fundacion Pueblos Hermanos4</t>
  </si>
  <si>
    <t>Fundacion Pueblos Hermanos5</t>
  </si>
  <si>
    <t>Fundacion Pueblos Hermanos6</t>
  </si>
  <si>
    <t>Fundacion Pueblos Hermanos7</t>
  </si>
  <si>
    <t>Fundacion Pueblos Hermanos8</t>
  </si>
  <si>
    <t>VSF - JUSTICIA ALIMENTARIA GLOBAL1</t>
  </si>
  <si>
    <t>VSF - JUSTICIA ALIMENTARIA GLOBAL2</t>
  </si>
  <si>
    <t>VSF - JUSTICIA ALIMENTARIA GLOBAL3</t>
  </si>
  <si>
    <t>VSF - JUSTICIA ALIMENTARIA GLOBAL4</t>
  </si>
  <si>
    <t>VSF - JUSTICIA ALIMENTARIA GLOBAL5</t>
  </si>
  <si>
    <t>VSF - JUSTICIA ALIMENTARIA GLOBAL6</t>
  </si>
  <si>
    <t>VSF - JUSTICIA ALIMENTARIA GLOBAL7</t>
  </si>
  <si>
    <t>VSF - JUSTICIA ALIMENTARIA GLOBAL8</t>
  </si>
  <si>
    <t>VSF - JUSTICIA ALIMENTARIA GLOBAL9</t>
  </si>
  <si>
    <t>Genero</t>
  </si>
  <si>
    <t>Poblacion y salud reproductiva</t>
  </si>
  <si>
    <t>Educacion</t>
  </si>
  <si>
    <t>Servicios bancarios y financieros (incluye Microcreditos)</t>
  </si>
  <si>
    <t>Generación y suministro de energia</t>
  </si>
  <si>
    <t>Construccion</t>
  </si>
  <si>
    <t>Politica y regulacion comercial</t>
  </si>
  <si>
    <t>Ayuda a refugiados en el pais donante</t>
  </si>
  <si>
    <t>Accion Humanitaria y de Emergencia</t>
  </si>
  <si>
    <t>Cooperacion cultural</t>
  </si>
  <si>
    <t>Accion contra el Hambre18</t>
  </si>
  <si>
    <t>ISF - Federacion Española de Ingenieria Sin Fronteras9</t>
  </si>
  <si>
    <t>PROYECTOS DE COOPERACION PARA EL DESARROLLO EN OTROS PAISES</t>
  </si>
  <si>
    <t>Poblacion indigena/ minorias etnicas/ afrodescendientes</t>
  </si>
  <si>
    <t>Poblacion con discapacidad</t>
  </si>
  <si>
    <t>Sector de trabajo de los proyectos en terreno</t>
  </si>
  <si>
    <t>TOTAL PROYECTOS</t>
  </si>
  <si>
    <t>Africa</t>
  </si>
  <si>
    <t>America</t>
  </si>
  <si>
    <t>n/a</t>
  </si>
  <si>
    <t>Cuenta de region</t>
  </si>
  <si>
    <t>Africa Austral</t>
  </si>
  <si>
    <t>Africa Central</t>
  </si>
  <si>
    <t>Africa del Norte</t>
  </si>
  <si>
    <t>Africa Occidental</t>
  </si>
  <si>
    <t>Africa Oriental</t>
  </si>
  <si>
    <t>Desglose por zona geográfica de proyectos / programas en otros países</t>
  </si>
  <si>
    <t>Fondos</t>
  </si>
  <si>
    <t>Regiones</t>
  </si>
  <si>
    <r>
      <t>CAD</t>
    </r>
    <r>
      <rPr>
        <b/>
        <vertAlign val="superscript"/>
        <sz val="10"/>
        <color indexed="23"/>
        <rFont val="Tahoma"/>
        <family val="2"/>
      </rPr>
      <t xml:space="preserve"> </t>
    </r>
    <r>
      <rPr>
        <b/>
        <sz val="10"/>
        <rFont val="Tahoma"/>
        <family val="2"/>
      </rPr>
      <t xml:space="preserve">(a)
</t>
    </r>
    <r>
      <rPr>
        <i/>
        <sz val="10"/>
        <rFont val="Tahoma"/>
        <family val="2"/>
      </rPr>
      <t>nivel de renta</t>
    </r>
  </si>
  <si>
    <r>
      <t xml:space="preserve">Fondos ejecutados </t>
    </r>
    <r>
      <rPr>
        <i/>
        <sz val="10"/>
        <rFont val="Tahoma"/>
        <family val="2"/>
      </rPr>
      <t>(mill €)</t>
    </r>
  </si>
  <si>
    <r>
      <t>Fondos medios</t>
    </r>
    <r>
      <rPr>
        <i/>
        <sz val="10"/>
        <rFont val="Tahoma"/>
        <family val="2"/>
      </rPr>
      <t xml:space="preserve"> (€)</t>
    </r>
  </si>
  <si>
    <t>14º</t>
  </si>
  <si>
    <t>Plan Director 13-16 (c)</t>
  </si>
  <si>
    <t>PA</t>
  </si>
  <si>
    <t>(c) Plan Director de la Cooperación Española 2013-2016. Fuente: MAEC. 23 Países de Asociación (PA).</t>
  </si>
  <si>
    <t>NO</t>
  </si>
  <si>
    <t>org_initials</t>
  </si>
  <si>
    <t>Poblacion rural|Conjunto de la poblacion|Infancia|</t>
  </si>
  <si>
    <t>Otros (especificad cuales)|Seguridad Alimentaria|</t>
  </si>
  <si>
    <t>Poblacion rural|Conjunto de la poblacion|Poblacion indigena/ minorias etnicas/ afrodescendientes|</t>
  </si>
  <si>
    <t>Agua y saneamiento|Otros (especificad cuales)|Prevencion de desastres, Nutricion|</t>
  </si>
  <si>
    <t>Salud|Agua y saneamiento|Seguridad Alimentaria|</t>
  </si>
  <si>
    <t>Nutricion</t>
  </si>
  <si>
    <t>Conjunto de la poblacion|Poblacion desplazada|Poblacion rural|</t>
  </si>
  <si>
    <t>Otros (especificad cuales)|Accion Humanitaria y de Emergencia|Seguridad Alimentaria</t>
  </si>
  <si>
    <t>Accion Humanitaria y de Emergencia|Agua y saneamiento|Nutricion|</t>
  </si>
  <si>
    <t>Agua y saneamiento|Accion Humanitaria y de Emergencia|Seguridad Alimentaria|</t>
  </si>
  <si>
    <t>Agua y saneamiento|Seguridad Alimentaria|</t>
  </si>
  <si>
    <t>Poblacion rural|Conjunto de la poblacion|Infancia|Poblacion rural|Conjunto de la poblacion|</t>
  </si>
  <si>
    <t>Agua y saneamiento|Otros (especificad cuales)|Otros (especificad cuales)|Seguridad Alimentaria, Nutricion|Nutricion</t>
  </si>
  <si>
    <t>Poblacion refugiada|Conjunto de la poblacion|Poblacion rural|Infancia|</t>
  </si>
  <si>
    <t>Apoyo a ONG|Agua y saneamiento|Otros (especificad cuales)|Inclusion Social|</t>
  </si>
  <si>
    <t>Agua y saneamiento|Nutricion</t>
  </si>
  <si>
    <t>Agua y saneamiento|Otros (especificad cuales)|Nutricion</t>
  </si>
  <si>
    <t>Proyecto productivo|</t>
  </si>
  <si>
    <t>Formacion profesional|</t>
  </si>
  <si>
    <t>Salud|Formacion|</t>
  </si>
  <si>
    <t>Construccion|Educacion|Genero|</t>
  </si>
  <si>
    <t>Juventud|Poblacion desplazada|</t>
  </si>
  <si>
    <t>Formacion|</t>
  </si>
  <si>
    <t>Construccion|Salud|</t>
  </si>
  <si>
    <t>Educacion|Salud|Formacion|</t>
  </si>
  <si>
    <t>Infancia|Conjunto de la poblacion|Mujeres|Poblacion rural|</t>
  </si>
  <si>
    <t>Multisectorial (incluye Medioambiente)|Agua y saneamiento|</t>
  </si>
  <si>
    <t>Agricultura|Genero|Derechos Humanos|</t>
  </si>
  <si>
    <t>Poblacion con discapacidad|Poblacion refugiada|</t>
  </si>
  <si>
    <t>ALBOAN</t>
  </si>
  <si>
    <t>Poblacion refugiada|Familias|Poblacion rural|</t>
  </si>
  <si>
    <t>Agricultura|Derechos Humanos|Gobierno y sociedad civil|</t>
  </si>
  <si>
    <t>Poblacion refugiada|Poblacion desplazada|Familias|</t>
  </si>
  <si>
    <t>Infancia|Poblacion rural|Poblacion refugiada|</t>
  </si>
  <si>
    <t>Educacion|Accion Humanitaria y de Emergencia|Agricultura|</t>
  </si>
  <si>
    <t>Poblacion desplazada|Infancia|Juventud|</t>
  </si>
  <si>
    <t>Educacion|Agricultura|Gobierno y sociedad civil|</t>
  </si>
  <si>
    <t>Mujeres|Poblacion rural|Poblacion refugiada|</t>
  </si>
  <si>
    <t>Accion Humanitaria y de Emergencia|Gobierno y sociedad civil|Agricultura|</t>
  </si>
  <si>
    <t>Mujeres|Poblacion Migrante|</t>
  </si>
  <si>
    <t>Poblacion refugiada|Poblacion indigena/ minorias etnicas/ afrodescendientes|Familias|</t>
  </si>
  <si>
    <t>Agua y saneamiento|Otros servicios e infraestructuras sociales|Accion Humanitaria y de Emergencia|</t>
  </si>
  <si>
    <t>Otros (especificad cuales)|Genero|Gestion de residuos|</t>
  </si>
  <si>
    <t>Mujeres|Poblacion desplazada|Poblacion refugiada|</t>
  </si>
  <si>
    <t>Accion Humanitaria y de Emergencia|Genero|Derechos Humanos|</t>
  </si>
  <si>
    <t>Otros (especificad cuales)|Multisectorial (incluye Medioambiente)|Seguridad Alimentaria|</t>
  </si>
  <si>
    <t>Accion Humanitaria y de Emergencia|Derechos Humanos|</t>
  </si>
  <si>
    <t>Genero|Derechos Humanos|Educacion|</t>
  </si>
  <si>
    <t>Mujeres|Conjunto de la poblacion|Poblacion desplazada|</t>
  </si>
  <si>
    <t>Gobierno y sociedad civil|Multisectorial (incluye Medioambiente)|</t>
  </si>
  <si>
    <t>Genero|Derechos Humanos|Violencia de Genero|</t>
  </si>
  <si>
    <t>Multisectorial (incluye Medioambiente)|Gobierno y sociedad civil|Seguridad Alimentaria|</t>
  </si>
  <si>
    <t>Poblacion indigena/ minorias etnicas/ afrodescendientes|Familias|Mujeres|</t>
  </si>
  <si>
    <t>Gobierno y sociedad civil|Agricultura|</t>
  </si>
  <si>
    <t>Conjunto de la poblacion|Familias|Mujeres|</t>
  </si>
  <si>
    <t>Agricultura|Multisectorial (incluye Medioambiente)|</t>
  </si>
  <si>
    <t>Agua y saneamiento|Otros (especificad cuales)|Genero|Eficiencia Energetica, Turismo Comunitario|</t>
  </si>
  <si>
    <t>Agua y saneamiento|Derechos Humanos|Salud|</t>
  </si>
  <si>
    <t>Accion Humanitaria y de Emergencia|Agua y saneamiento|Derechos Humanos|</t>
  </si>
  <si>
    <t>Derechos Humanos|Salud|</t>
  </si>
  <si>
    <t>Genero|Otros (especificad cuales)|Habitabilidad Basica|</t>
  </si>
  <si>
    <t>Educacion|Otros (especificad cuales)|Habitabilidad Basica|</t>
  </si>
  <si>
    <t>Genero|Agricultura|Agua y saneamiento|</t>
  </si>
  <si>
    <t>Agua y saneamiento|Genero|Agricultura|</t>
  </si>
  <si>
    <t>Cooperacion cultural|Genero|Otros servicios e infraestructuras sociales|</t>
  </si>
  <si>
    <t>Agua y saneamiento|Salud|Derechos Humanos|</t>
  </si>
  <si>
    <t>Genero|Otros (especificad cuales)|SEGURIDAD ALIMENTARIA|</t>
  </si>
  <si>
    <t>Otros (especificad cuales)|Agricultura|SEGURIDAD ALIMENTARIA|</t>
  </si>
  <si>
    <t>Genero|SEGURIDAD ALIMENTARIA|</t>
  </si>
  <si>
    <t>Agua y saneamiento|Otros (especificad cuales)|Genero|SEGURIDAD ALIMENTARIA|</t>
  </si>
  <si>
    <t>Infancia|Conjunto de la poblacion|Poblacion desplazada|</t>
  </si>
  <si>
    <t>Agua y saneamiento|Educacion|Otros (especificad cuales)|SEGURIDAD ALIMENTARIA|</t>
  </si>
  <si>
    <t>Derechos Humanos|Agricultura|Genero|</t>
  </si>
  <si>
    <t>Derechos Humanos|Genero|Otros (especificad cuales)|Medio ambiente|</t>
  </si>
  <si>
    <t>Agricultura|Genero|Otros servicios e infraestructuras sociales|</t>
  </si>
  <si>
    <t>Gobierno y sociedad civil|Genero|Otros (especificad cuales)|Medio ambiente|</t>
  </si>
  <si>
    <t>Otros (especificad cuales)|Educacion|Silvicultura|Agropecuario y Reinserciion niA±os de la calle|</t>
  </si>
  <si>
    <t>Agua y saneamiento|Educacion|Construccion|</t>
  </si>
  <si>
    <t>Educacion|Salud|Agua y saneamiento|Desarrollo economico local|</t>
  </si>
  <si>
    <t>Familias|Mujeres|Conjunto de la poblacion|</t>
  </si>
  <si>
    <t>Accion Humanitaria y de Emergencia|Genero|Salud|</t>
  </si>
  <si>
    <t>Infancia|Familias|Poblacion inmigrante|</t>
  </si>
  <si>
    <t>Agua y saneamiento|Salud|Desarrollo economico local|</t>
  </si>
  <si>
    <t>Conjunto de la poblacion|Familias|Infancia|</t>
  </si>
  <si>
    <t>Poblacion rural|Poblacion indigena/ minorias etnicas/ afrodescendientes|Familias|</t>
  </si>
  <si>
    <t>Poblacion rural|Familias|Otros (especificad cuales)|organizaciones de la sociedad civil|</t>
  </si>
  <si>
    <t>Mujeres|Poblacion rural|Poblacion con VIH/SIDA|</t>
  </si>
  <si>
    <t>Familias|Infancia|Conjunto de la poblacion|</t>
  </si>
  <si>
    <t>Genero|Salud|Educacion|</t>
  </si>
  <si>
    <t>Infancia|Familias|Conjunto de la poblacion|</t>
  </si>
  <si>
    <t>Agua y saneamiento|Salud|Genero|</t>
  </si>
  <si>
    <t>Accion Humanitaria y de Emergencia|Genero|Educacion|</t>
  </si>
  <si>
    <t>Infancia|Familias|Mujeres|</t>
  </si>
  <si>
    <t>Multisectorial (incluye Medioambiente)|Derechos Humanos|Educacion|</t>
  </si>
  <si>
    <t>Poblacion indigena/ minorias etnicas/ afrodescendientes|Poblacion rural|Conjunto de la poblacion|</t>
  </si>
  <si>
    <t>Derechos Humanos|Comercio Justo|Otros servicios e infraestructuras sociales|</t>
  </si>
  <si>
    <t>Gobierno y sociedad civil|Accion Humanitaria y de Emergencia|Derechos Humanos|</t>
  </si>
  <si>
    <t>Apoyo a ONG|Derechos Humanos|</t>
  </si>
  <si>
    <t>Accion Humanitaria y de Emergencia|Gobierno y sociedad civil|</t>
  </si>
  <si>
    <t>Poblacion indigena/ minorias etnicas/ afrodescendientes|Conjunto de la poblacion|Familias|</t>
  </si>
  <si>
    <t>Apoyo a ONG|Gobierno y sociedad civil|Agricultura|</t>
  </si>
  <si>
    <t>Derechos Humanos|Accion Humanitaria y de Emergencia|Educacion|</t>
  </si>
  <si>
    <t>Accion Humanitaria y de Emergencia|Gobierno y sociedad civil|Salud|</t>
  </si>
  <si>
    <t>Juventud|Infancia|Poblacion refugiada|</t>
  </si>
  <si>
    <t>Educacion|Derechos Humanos|Accion Humanitaria y de Emergencia|</t>
  </si>
  <si>
    <t>Agricultura|Salud|Derechos Humanos|</t>
  </si>
  <si>
    <t>Agricultura|Salud|</t>
  </si>
  <si>
    <t>Agricultura|Derechos Humanos|Salud|</t>
  </si>
  <si>
    <t>Accion Humanitaria y de Emergencia|Gobierno y sociedad civil|Derechos Humanos|</t>
  </si>
  <si>
    <t>Derechos Humanos|Accion Humanitaria y de Emergencia|Gobierno y sociedad civil|</t>
  </si>
  <si>
    <t>Salud|Agricultura|Multisectorial (incluye Medioambiente)|</t>
  </si>
  <si>
    <t>Agricultura|Accion Humanitaria y de Emergencia|Genero|</t>
  </si>
  <si>
    <t>Mujeres|Poblacion rural|Poblacion desplazada|</t>
  </si>
  <si>
    <t>Apoyo a ONG|Salud|</t>
  </si>
  <si>
    <t>Poblacion desplazada|Infancia|</t>
  </si>
  <si>
    <t>Salud|Apoyo a ONG|</t>
  </si>
  <si>
    <t>Conjunto de la poblacion|Familias|Poblacion desplazada|</t>
  </si>
  <si>
    <t>Poblacion refugiada|Familias|Poblacion desplazada|</t>
  </si>
  <si>
    <t>Familias|Conjunto de la poblacion|Poblacion desplazada|</t>
  </si>
  <si>
    <t>CERAI</t>
  </si>
  <si>
    <t>Poblacion refugiada|Mujeres|Poblacion con discapacidad|</t>
  </si>
  <si>
    <t>Agricultura|Ayuda a refugiados en el pais donante|</t>
  </si>
  <si>
    <t>Genero|Empresas y otros servicios |Otros (especificad cuales)|Apoyo a ONG|Turismo Responsable y Sostenible|</t>
  </si>
  <si>
    <t>Poblacion rural|Familias|Otros (especificad cuales)|Organizaciones Campesinas|</t>
  </si>
  <si>
    <t>Poblacion rural|Otros (especificad cuales)|Organizaciones Campesinas|</t>
  </si>
  <si>
    <t>Agricultura|Otros (especificad cuales)|Intercambio de experiencias y formacion|</t>
  </si>
  <si>
    <t>Poblacion indigena/ minorias etnicas/ afrodescendientes|Poblacion rural|Familias|</t>
  </si>
  <si>
    <t>Educacion|Gobierno y sociedad civil|Otros (especificad cuales)|Seguridad alimentaria|</t>
  </si>
  <si>
    <t>Educacion|Otros (especificad cuales)|Insercion sociolaboral|</t>
  </si>
  <si>
    <t>Multisectorial (incluye Medioambiente)|Gobierno y sociedad civil|Otros (especificad cuales)|Seguridad alimentaria y nutricion|</t>
  </si>
  <si>
    <t>Juventud|Poblacion rural|Poblacion indigena/ minorias etnicas/ afrodescendientes|</t>
  </si>
  <si>
    <t>Gobierno y sociedad civil|Educacion|Otros (especificad cuales)|Promocion del empleo|</t>
  </si>
  <si>
    <t>Educacion|Otros (especificad cuales)|Promocion del empleo|</t>
  </si>
  <si>
    <t>Educacion|Otros (especificad cuales)|Deporte|</t>
  </si>
  <si>
    <t>Educacion|Otros (especificad cuales)|Gobierno y sociedad civil|Agua y saneamiento|Desarrollo economico local|</t>
  </si>
  <si>
    <t>Agua y saneamiento|Gobierno y sociedad civil|Educacion|</t>
  </si>
  <si>
    <t>Infancia|Otros (especificad cuales)|Poblacion con SIDA|</t>
  </si>
  <si>
    <t>Familias|Poblacion rural|Conjunto de la poblacion|</t>
  </si>
  <si>
    <t>Educacion|Transporte y almacenamiento|Agricultura|</t>
  </si>
  <si>
    <t>Agricultura|Gobierno y sociedad civil|Cambio climatico|</t>
  </si>
  <si>
    <t>Servicios bancarios y financieros (incluye Microcreditos)|Otros (especificad cuales)|Agricultura|turismo rural comunitario|</t>
  </si>
  <si>
    <t>Educacion|Servicios bancarios y financieros (incluye Microcreditos)|Agricultura|</t>
  </si>
  <si>
    <t>Servicios bancarios y financieros (incluye Microcreditos)|Educacion|</t>
  </si>
  <si>
    <t>Educacion|Agricultura|Servicios bancarios y financieros (incluye Microcreditos)|</t>
  </si>
  <si>
    <t>Servicios bancarios y financieros (incluye Microcreditos)|Agricultura|Otros (especificad cuales)|innovacion tecnologica|</t>
  </si>
  <si>
    <t>Juventud|Mujeres|Conjunto de la poblacion|</t>
  </si>
  <si>
    <t>Otros (especificad cuales)|Construccion|Servicios bancarios y financieros (incluye Microcreditos)|turismo rural comunitario|</t>
  </si>
  <si>
    <t>Agricultura|Empresas y otros servicios |Educacion|</t>
  </si>
  <si>
    <t>Otros (especificad cuales)|Gobierno y sociedad civil|derecho a alimentacion|</t>
  </si>
  <si>
    <t>Otros (especificad cuales)|Empresas y otros servicios |turismo rural comunitarioa|</t>
  </si>
  <si>
    <t>Poblacion indigena/ minorias etnicas/ afrodescendientes|Infancia|Mujeres|</t>
  </si>
  <si>
    <t>Educacion|Otros servicios e infraestructuras sociales|Derechos Humanos|</t>
  </si>
  <si>
    <t>Accion Humanitaria y de Emergencia|Otros (especificad cuales)|Fomento de Sensibilizacion y Cooperacion al Desarrollo|</t>
  </si>
  <si>
    <t>Conjunto de la poblacion|Poblacion con discapacidad|</t>
  </si>
  <si>
    <t>Accion Humanitaria y de Emergencia|Otros servicios e infraestructuras sociales|</t>
  </si>
  <si>
    <t>Conjunto de la poblacion|Poblacion con discapacidad|Mujeres|</t>
  </si>
  <si>
    <t>Conjunto de la poblacion|Familias|Otros (especificad cuales)|POBLACION SIN RECURSOS|</t>
  </si>
  <si>
    <t>Agua y saneamiento|Otros (especificad cuales)|Ayuda Alimentaria de Desarrollo y Empleo y Medios de Vida|</t>
  </si>
  <si>
    <t>Otros (especificad cuales)|Poblacion sin recursos|</t>
  </si>
  <si>
    <t>Oceania</t>
  </si>
  <si>
    <t>Vanuatu</t>
  </si>
  <si>
    <t>Otros (especificad cuales)|personal de la contraparte|</t>
  </si>
  <si>
    <t>Otros (especificad cuales)|Poblacion victima de la violencia|</t>
  </si>
  <si>
    <t>Otros (especificad cuales)|Otras ayudas de mergencia o catastrofe - Ayuda Humanitaria|</t>
  </si>
  <si>
    <t>Conjunto de la poblacion|Mujeres|Poblacion refugiada|</t>
  </si>
  <si>
    <t>Salud|Apoyo a ONG|Otros (especificad cuales)|Otras ayudas de emergencia o catastrofe - Ayuda Humanitaria|</t>
  </si>
  <si>
    <t>Otros (especificad cuales)|Otras ayudas de emergencia o catastrofe - Ayuda Humanitaria|</t>
  </si>
  <si>
    <t>Belarus</t>
  </si>
  <si>
    <t>Otros (especificad cuales)|personal de ss.nn. y Poblacion victima de conflictos armados|</t>
  </si>
  <si>
    <t>Apoyo a ONG|Otras ayudas de emergencia o catastrofes - Ayuda Humanitaria|</t>
  </si>
  <si>
    <t>Otros (especificad cuales)|Personal de SS.NN.|</t>
  </si>
  <si>
    <t>Otros (especificad cuales)|otras ayudas de emergencia o catastrofe - Ayuda Humanitaria|</t>
  </si>
  <si>
    <t>Grecia</t>
  </si>
  <si>
    <t>Otros (especificad cuales)|Otras ayudas de emergencia o catastrofes - Ayuda Humanitaria|</t>
  </si>
  <si>
    <t>Italia</t>
  </si>
  <si>
    <t>Otras ayudas de emergencia o catastrofes - Ayuda Humanitaria|</t>
  </si>
  <si>
    <t>Poblacion refugiada|Otros (especificad cuales)|personal ss.nn|</t>
  </si>
  <si>
    <t>Multisectorial (incluye Medioambiente)|Otras ayudas de emergencias o catastrofes - Ayuda Humanitaria|</t>
  </si>
  <si>
    <t>Apoyo a ONG|Multisectorial (incluye Medioambiente)|Otros (especificad cuales)|Mujer en el desarrollo|</t>
  </si>
  <si>
    <t>Conjunto de la poblacion|Poblacion desplazada|POBLACION SIN RECURSOS|</t>
  </si>
  <si>
    <t>Apoyo a ONG|Multisectorial (incluye Medioambiente)|AYUDA ALIMENTARIA DE DESARROLLO / SEGURIDAD ALIMENTARIA|</t>
  </si>
  <si>
    <t>Otros (especificad cuales)|POBLACIA“N SIN RECURSOS|</t>
  </si>
  <si>
    <t>Conjunto de la poblacion|Poblacion refugiada|Familias|</t>
  </si>
  <si>
    <t>Apoyo a ONG|Accion Humanitaria y de Emergencia|Otros (especificad cuales)|Seguridad alimentaria|</t>
  </si>
  <si>
    <t>Conjunto de la poblacion|Otros (especificad cuales)|poblacion victima de desastres|</t>
  </si>
  <si>
    <t>Apoyo a ONG|Otros (especificad cuales)|Seguridad alimentaria / otras ayudas de emergencia o catastrofes|</t>
  </si>
  <si>
    <t>Conjunto de la poblacion|Directivos de SS.NN|</t>
  </si>
  <si>
    <t>Salud|Apoyo a ONG|Agua y saneamiento|</t>
  </si>
  <si>
    <t>Mujeres|Otros (especificad cuales)|Personal ss.nn.|</t>
  </si>
  <si>
    <t>Apoyo a ONG|Otros (especificad cuales)|Otras ayudas de emergencia y catastrofes - Ayuda Humanitaria|</t>
  </si>
  <si>
    <t>Apoyo a ONG|Salud|Otros (especificad cuales)|Ayuda humanitara de emergencia|</t>
  </si>
  <si>
    <t>Apoyo a ONG|Salud|Multisectorial (incluye Medioambiente)|</t>
  </si>
  <si>
    <t>Conjunto de la poblacion|Otros (especificad cuales)|Poblacion victima de desastres|</t>
  </si>
  <si>
    <t>Apoyo a ONG|SEguridad alimentaria|</t>
  </si>
  <si>
    <t>Salud|Multisectorial (incluye Medioambiente)|Apoyo a ONG|</t>
  </si>
  <si>
    <t>Agua y saneamiento|Salud|Apoyo a ONG|</t>
  </si>
  <si>
    <t>Salud|Otros (especificad cuales)|Seguridad alimentaria|</t>
  </si>
  <si>
    <t>Salud|Apoyo a ONG|Otros (especificad cuales)|Otras ayudas de emergencia o catastrofes - Ayuda Humanitaria|</t>
  </si>
  <si>
    <t>Conjunto de la poblacion|Poblacion desplazada|Otros (especificad cuales)|Personal y voluntarios SS.NN.|</t>
  </si>
  <si>
    <t>Apoyo a ONG|Seguridad alimentaria|</t>
  </si>
  <si>
    <t>Apoyo a ONG|Otros (especificad cuales)|Ayuda humanitaria de emergencia / Seguridad alimentaria|</t>
  </si>
  <si>
    <t>Familias|Otros (especificad cuales)|Voluntarios de ss.nn.|</t>
  </si>
  <si>
    <t>Apoyo a ONG|Otros (especificad cuales)|Otras ayudas de emergencia o catastrofe - Ayuda humanitaria|</t>
  </si>
  <si>
    <t>Apoyo a ONG|Salud|Agricultura|</t>
  </si>
  <si>
    <t>Otros (especificad cuales)|Poblacion victima de desastres|</t>
  </si>
  <si>
    <t>Otros (especificad cuales)|Preparacion para desastres|</t>
  </si>
  <si>
    <t>Otros (especificad cuales)|Conjunto de la poblacion|Personal, voluntarios y delegados de ss.nn |</t>
  </si>
  <si>
    <t>Transporte y almacenamiento|</t>
  </si>
  <si>
    <t>Otros (especificad cuales)|Poblacion victima de desastres / voluntarios ss.nn.|</t>
  </si>
  <si>
    <t>Apoyo a ONG|Otros (especificad cuales)|Otras ayudas de emergencia ocatastrofe - Ayuda Humanitaria|</t>
  </si>
  <si>
    <t>Poblacion indigena/ minorias etnicas/ afrodescendientes|Conjunto de la poblacion|Mujeres|</t>
  </si>
  <si>
    <t>Apoyo a ONG|Multisectorial (incluye Medioambiente)|Otros (especificad cuales)|Preparacion para desastres|</t>
  </si>
  <si>
    <t>Conjunto de la poblacion|Mujeres|Poblacion con discapacidad|</t>
  </si>
  <si>
    <t>Educacion|Otros servicios e infraestructuras sociales|Otros (especificad cuales)|Preparacion para desastres|</t>
  </si>
  <si>
    <t>Multisectorial (incluye Medioambiente)|Otros servicios e infraestructuras sociales|Otros (especificad cuales)|Preparacion para desastres|</t>
  </si>
  <si>
    <t>Juventud|Conjunto de la poblacion|Otros (especificad cuales)|Poblacion victima de desastres|</t>
  </si>
  <si>
    <t>Familias|Conjunto de la poblacion|Poblacion indigena/ minorias etnicas/ afrodescendientes|</t>
  </si>
  <si>
    <t>Salud|Apoyo a ONG|Otros (especificad cuales)|Preparacion para desastres|</t>
  </si>
  <si>
    <t>Apoyo a ONG|Gobierno y sociedad civil|Otros (especificad cuales)|Preparacion para desastres|</t>
  </si>
  <si>
    <t>Otros (especificad cuales)|Otras ayudas de emergencia o catastrofes - Ayuda humanitaria|</t>
  </si>
  <si>
    <t>Apoyo a ONG|Otros servicios e infraestructuras sociales|Salud|</t>
  </si>
  <si>
    <t>Conjunto de la poblacion|Mujeres|Otros (especificad cuales)|Poblacion victima de desastres|</t>
  </si>
  <si>
    <t>Apoyo a ONG|Otros (especificad cuales)|Preparacion pra desastres|</t>
  </si>
  <si>
    <t>Otros (especificad cuales)|Poblacion afectada por el SIDA / Personal de ss.nn.|</t>
  </si>
  <si>
    <t>Otros (especificad cuales)|Apoyo a ONG internacionales|</t>
  </si>
  <si>
    <t>Accion Humanitaria y de Emergencia|Agua y saneamiento|Apoyo a ONG internacionales|</t>
  </si>
  <si>
    <t>Accion Humanitaria y de Emergencia|Otros (especificad cuales)|Salud|Apoyo a ONG internacionales|</t>
  </si>
  <si>
    <t>Gobierno y sociedad civil|Otros (especificad cuales)|APOYO A ORGANIZACIONES NO GUBERNAMENTALES (ONGD)|</t>
  </si>
  <si>
    <t>Conjunto de la poblacion|Otros (especificad cuales)|APOYO A ORGANIZACIONES NO GUBERNAMENTALES (ONG)|</t>
  </si>
  <si>
    <t>Accion Humanitaria y de Emergencia|Otros servicios e infraestructuras sociales|Salud|</t>
  </si>
  <si>
    <t>Conjunto de la poblacion|Otros (especificad cuales)|ORGANIZACIONES NO GUBERNAMENTALES|</t>
  </si>
  <si>
    <t>Otros (especificad cuales)|Salud|Otros servicios e infraestructuras sociales|APOYO A ORGANIZACIONES NO GUBERNAMENTALES (ONG) |</t>
  </si>
  <si>
    <t>Poblacion y salud reproductiva|Gobierno y sociedad civil|Genero|</t>
  </si>
  <si>
    <t>Poblacion y salud reproductiva|Educacion|Genero|</t>
  </si>
  <si>
    <t>Derechos Humanos|Agricultura|Educacion|</t>
  </si>
  <si>
    <t>Poblacion rural|Conjunto de la poblacion|Juventud|</t>
  </si>
  <si>
    <t>Educo</t>
  </si>
  <si>
    <t>Infancia|Familias|Poblacion indigena/ minorias etnicas/ afrodescendientes|</t>
  </si>
  <si>
    <t>Educacion|Accion Humanitaria y de Emergencia|Derechos Humanos|</t>
  </si>
  <si>
    <t>Mujeres|Conjunto de la poblacion|Juventud|</t>
  </si>
  <si>
    <t>Salud|Ayuda en forma de suministro de Bienes y ayuda general para Programas|</t>
  </si>
  <si>
    <t>Salud|Accion Humanitaria y de Emergencia|Ayuda en forma de suministro de Bienes y ayuda general para Programas|</t>
  </si>
  <si>
    <t>Salud|Agua y saneamiento|Gobierno y sociedad civil|</t>
  </si>
  <si>
    <t>Conjunto de la poblacion|Poblacion refugiada|Poblacion desplazada|</t>
  </si>
  <si>
    <t>Accion Humanitaria y de Emergencia|Salud|Genero|</t>
  </si>
  <si>
    <t>Conjunto de la poblacion|Poblacion desplazada|Poblacion refugiada|</t>
  </si>
  <si>
    <t>Otros (especificad cuales)|Poblacion en edad escolar Infantil-Primaria|</t>
  </si>
  <si>
    <t>Infancia|Otros (especificad cuales)|Poblacion en edad escolar Infantil-Primaria|</t>
  </si>
  <si>
    <t>Accion Humanitaria y de Emergencia|Educacion|Otros servicios e infraestructuras sociales|</t>
  </si>
  <si>
    <t>FONTILLES</t>
  </si>
  <si>
    <t>Juventud|Mujeres|Otros (especificad cuales)|Poblacion trabajadora|</t>
  </si>
  <si>
    <t>Gobierno y sociedad civil|Derechos Humanos|Desarrollo economico y social|</t>
  </si>
  <si>
    <t>Mujeres|Juventud|Otros (especificad cuales)|Mujeres trabajadoras, representantes sindicales, lideresas, sectores formal e informal|</t>
  </si>
  <si>
    <t>Gobierno y sociedad civil|Genero|Otros (especificad cuales)|Derechos economicos, sociales, laborales y sindicales de las mujeres trabajadoras y representantes de trabajadores|</t>
  </si>
  <si>
    <t>Mujeres|Juventud|Otros (especificad cuales)|Poblacion trabajadora y representantes sindicales, en particular mujeres, del sector formal e informal y lideresas|</t>
  </si>
  <si>
    <t>Otros (especificad cuales)|Poblacion trabajadora, hombres y mujeres, sector formal e informal, y cuadros sindicales|</t>
  </si>
  <si>
    <t>Derechos Humanos|Gobierno y sociedad civil|Otros (especificad cuales)|Derechos economicos, sociales, laborales y sindicales|</t>
  </si>
  <si>
    <t>Poblacion indigena/ minorias etnicas/ afrodescendientes|Mujeres|Juventud|</t>
  </si>
  <si>
    <t>Gobierno y sociedad civil|Educacion|Genero|</t>
  </si>
  <si>
    <t>Poblacion y salud reproductiva|Educacion|Comercio Justo|</t>
  </si>
  <si>
    <t>Mujeres|Juventud|Infancia|</t>
  </si>
  <si>
    <t>Gobierno y sociedad civil|Genero|Poblacion y salud reproductiva|</t>
  </si>
  <si>
    <t>Mujeres|Juventud|Poblacion desplazada|</t>
  </si>
  <si>
    <t>Mujeres|Poblacion indigena/ minorias etnicas/ afrodescendientes|Otros (especificad cuales)|Gobiernos locales y sociedad civil|</t>
  </si>
  <si>
    <t>Empresas y otros servicios |Genero|Gobierno y sociedad civil|</t>
  </si>
  <si>
    <t>Poblacion rural|Mujeres|Asociaciones de ciencia y tecnologia|</t>
  </si>
  <si>
    <t>Agricultura|Agua y saneamiento|Gobierno y sociedad civil|</t>
  </si>
  <si>
    <t>Poblacion rural|Poblacion indigena/ minorias etnicas/ afrodescendientes|Poblacion desplazada|</t>
  </si>
  <si>
    <t>Genero|Derechos Humanos|Salud|</t>
  </si>
  <si>
    <t>Genero|Salud|Derechos Humanos|</t>
  </si>
  <si>
    <t>Derechos Humanos|Agricultura|Empresas y otros servicios |</t>
  </si>
  <si>
    <t>Multisectorial (incluye Medioambiente)|Agua y saneamiento|Agricultura|</t>
  </si>
  <si>
    <t>Accion Humanitaria y de Emergencia|Salud|Gobierno y sociedad civil|</t>
  </si>
  <si>
    <t>Educacion|Ayuda en forma de suministro de Bienes y ayuda general para Programas|</t>
  </si>
  <si>
    <t>Juventud|Poblacion indigena/ minorias etnicas/ afrodescendientes|Poblacion rural|</t>
  </si>
  <si>
    <t>Educacion|Apoyo a ONG|Otros servicios e infraestructuras sociales|</t>
  </si>
  <si>
    <t>Educacion|Genero|Codesarrollo|</t>
  </si>
  <si>
    <t>Mujeres|Poblacion refugiada|</t>
  </si>
  <si>
    <t>Conjunto de la poblacion|Poblacion refugiada|Poblacion rural|</t>
  </si>
  <si>
    <t>Sudan del Sur</t>
  </si>
  <si>
    <t>Conjunto de la poblacion|Poblacion refugiada|Infancia|</t>
  </si>
  <si>
    <t>Mujeres|Conjunto de la poblacion|Poblacion refugiada|</t>
  </si>
  <si>
    <t>Conjunto de la poblacion|Infancia|Poblacion refugiada|</t>
  </si>
  <si>
    <t>Accion Humanitaria y de Emergencia|Apoyo a ONG|Derechos Humanos|</t>
  </si>
  <si>
    <t>Otros servicios e infraestructuras sociales|Educacion|</t>
  </si>
  <si>
    <t>Infancia|Juventud|Mujeres|Poblacion indigena/ minorias etnicas/ afrodescendientes|Poblacion desplazada|Poblacion refugiada|</t>
  </si>
  <si>
    <t>Educacion|Salud|Agua y saneamiento|Genero|Otros (especificad cuales)|Ayuda a refugiados en el pais donante|Derechos Humanos|</t>
  </si>
  <si>
    <t>Agua y saneamiento|Ayuda a refugiados en el pais donante|Educacion|</t>
  </si>
  <si>
    <t>Mujeres|Poblacion indigena/ minorias etnicas/ afrodescendientes|Poblacion desplazada|</t>
  </si>
  <si>
    <t>Educacion|Genero|Otros (especificad cuales)|GENERACIA“N DE INGRESOS-Apoyo microempresarios|</t>
  </si>
  <si>
    <t>Mujeres|Conjunto de la poblacion|Otros (especificad cuales)|PROFESIONALES SANITARIOS|</t>
  </si>
  <si>
    <t>Derechos Humanos|Agricultura|</t>
  </si>
  <si>
    <t>Agricultura|Salud|Multisectorial (incluye Medioambiente)|</t>
  </si>
  <si>
    <t>Agua y saneamiento|Educacion|</t>
  </si>
  <si>
    <t>Educacion|Agua y saneamiento|</t>
  </si>
  <si>
    <t>Empresas y otros servicios |</t>
  </si>
  <si>
    <t>Salud|Agricultura|Otros (especificad cuales)|Agropecuario|</t>
  </si>
  <si>
    <t>Poblacion refugiada|Poblacion con discapacidad|Mujeres|</t>
  </si>
  <si>
    <t>Salud|Otros servicios e infraestructuras sociales|Otros (especificad cuales)|Empoderamiento de la mujer rural|</t>
  </si>
  <si>
    <t>Poblacion refugiada|Poblacion con discapacidad|</t>
  </si>
  <si>
    <t>Salud|Agua y saneamiento|Multisectorial (incluye Medioambiente)|</t>
  </si>
  <si>
    <t>Agua y saneamiento|Agricultura|Genero|</t>
  </si>
  <si>
    <t>Gobierno y sociedad civil|Otros (especificad cuales)|Justicia fiscal|</t>
  </si>
  <si>
    <t>Otros (especificad cuales)|Derechos Humanos|Gobierno y sociedad civil|Prevencion de la violencia|</t>
  </si>
  <si>
    <t>Generacion y suministro de energia|Codesarrollo|</t>
  </si>
  <si>
    <t>Gobierno y sociedad civil|Otros (especificad cuales)|Construccion de paz|</t>
  </si>
  <si>
    <t>Poblacion indigena/ minorias etnicas/ afrodescendientes|Infancia|Profesorado|</t>
  </si>
  <si>
    <t>Poblacion indigena/ minorias etnicas/ afrodescendientes|Otros (especificad cuales)|Juventud|Campesinado|</t>
  </si>
  <si>
    <t>Educacion|Otros (especificad cuales)|Capacitacion|</t>
  </si>
  <si>
    <t>Mujeres|Infancia|Juventud|Profesorado, lideresas comunitarias|</t>
  </si>
  <si>
    <t>Educacion|Genero|Capacitacion|</t>
  </si>
  <si>
    <t>Mujeres|Poblacion indigena/ minorias etnicas/ afrodescendientes|Infancia|Profesorado|</t>
  </si>
  <si>
    <t>Educacion|Capacitacion, dotacion infraestructuras|</t>
  </si>
  <si>
    <t>Infancia|Poblacion indigena/ minorias etnicas/ afrodescendientes|Mujeres|Profesorado|</t>
  </si>
  <si>
    <t>Poblacion indigena/ minorias etnicas/ afrodescendientes|Infancia|Mujeres|Campesinado|</t>
  </si>
  <si>
    <t>Accion Humanitaria y de Emergencia|Desarrollo rural|</t>
  </si>
  <si>
    <t>Infancia|Mujeres|Juventud|Profesorado|</t>
  </si>
  <si>
    <t>Educacion|Capacitacion|</t>
  </si>
  <si>
    <t>Educacion|Otros (especificad cuales)|FORMACIA“N PROFESIONAL|</t>
  </si>
  <si>
    <t>Educacion|FORMACIA“N PROFESIONAL|</t>
  </si>
  <si>
    <t>Educacion|Otros (especificad cuales)|FORMACIA“N PROFESIONAL Y FORTALECIMIENTO INSTITUCIONAL|</t>
  </si>
  <si>
    <t>Juventud|Infancia|Poblacion indigena/ minorias etnicas/ afrodescendientes|</t>
  </si>
  <si>
    <t>Agricultura|FORTALECIMIENTO DE LA PRODUCCIA“N Y COMERCIO|</t>
  </si>
  <si>
    <t>Educacion|Otros (especificad cuales)|MENORES EN RIESGO|</t>
  </si>
  <si>
    <t>Educacion|Otros (especificad cuales)|Menores en riesgo|</t>
  </si>
  <si>
    <t>Educacion|Otros (especificad cuales)|Menores en Riesgo|</t>
  </si>
  <si>
    <t>Educacion|Menores en riesgo|</t>
  </si>
  <si>
    <t>Salud|Ayuda en forma de suministro de Bienes y ayuda general para Programas|Otros servicios e infraestructuras sociales|</t>
  </si>
  <si>
    <t>Juventud|Poblacion con discapacidad|</t>
  </si>
  <si>
    <t>Salud|Construccion|Comunicaciones|</t>
  </si>
  <si>
    <t>Transporte y almacenamiento|Accion Humanitaria y de Emergencia|</t>
  </si>
  <si>
    <t>Poblacion con discapacidad|Conjunto de la poblacion|Juventud|</t>
  </si>
  <si>
    <t>Salud|Comunicaciones|Educacion|</t>
  </si>
  <si>
    <t>Salud|Generacion y suministro de energia|</t>
  </si>
  <si>
    <t>Agua y saneamiento|Ayuda en forma de suministro de Bienes y ayuda general para Programas|Salud|</t>
  </si>
  <si>
    <t>Juventud|Conjunto de la poblacion|Poblacion con discapacidad|</t>
  </si>
  <si>
    <t>Educacion|Multisectorial (incluye Medioambiente)|</t>
  </si>
  <si>
    <t>Otros (especificad cuales)|Social, Generacion de ingresos|</t>
  </si>
  <si>
    <t>Otros (especificad cuales)|Social|</t>
  </si>
  <si>
    <t>Poblacion refugiada|Poblacion desplazada|Poblacion indigena/ minorias etnicas/ afrodescendientes|</t>
  </si>
  <si>
    <t>Salud|Otros (especificad cuales)|Agricultura|Social|</t>
  </si>
  <si>
    <t>Multisectorial (incluye Medioambiente)|Otros (especificad cuales)|Social|</t>
  </si>
  <si>
    <t>Poblacion refugiada|Poblacion desplazada|Mujeres|</t>
  </si>
  <si>
    <t>Poblacion rural|Juventud|Mujeres|Poblacion refugiada|Poblacion desplazada|</t>
  </si>
  <si>
    <t>Educacion|Otros (especificad cuales)|</t>
  </si>
  <si>
    <t>Poblacion rural|Mujeres|Infancia|Juventud|</t>
  </si>
  <si>
    <t>Salud|Agricultura|Otros (especificad cuales)|Educacion|Generacion ingresos|</t>
  </si>
  <si>
    <t>Infancia|Juventud|Otros (especificad cuales)|Poblacion urbana|</t>
  </si>
  <si>
    <t>Educacion|Otros (especificad cuales)|Salud|Multisectorial (incluye Medioambiente)|Social|</t>
  </si>
  <si>
    <t>Mujeres|Infancia|Poblacion rural|Poblacion refugiada|Poblacion desplazada|Juventud|</t>
  </si>
  <si>
    <t>Otros servicios e infraestructuras sociales|Otros (especificad cuales)|Educacion|Salud|Agua y saneamiento|Agricultura|Multisectorial (incluye Medioambiente)|Comercializacion, promocion de la mujer|</t>
  </si>
  <si>
    <t>Multisectorial (incluye Medioambiente)|Salud|Otros (especificad cuales)|Social|</t>
  </si>
  <si>
    <t>Agricultura|Salud|Otros (especificad cuales)|Social|</t>
  </si>
  <si>
    <t>Poblacion desplazada|Poblacion refugiada|Infancia|Poblacion rural|</t>
  </si>
  <si>
    <t>Salud|Educacion|Otros (especificad cuales)|</t>
  </si>
  <si>
    <t>Poblacion desplazada|Poblacion refugiada|Infancia|</t>
  </si>
  <si>
    <t>Educacion|Otros (especificad cuales)|Salud|Social|</t>
  </si>
  <si>
    <t>Salud|Agricultura|Otros (especificad cuales)|Social|</t>
  </si>
  <si>
    <t>Agricultura|Otros (especificad cuales)|Produccion y comercializacion|</t>
  </si>
  <si>
    <t>Otros (especificad cuales)|Multisectorial (incluye Medioambiente)|Social|</t>
  </si>
  <si>
    <t>Agua y saneamiento|Agricultura|Otros (especificad cuales)|Comercializacion y generacion de ingresos|</t>
  </si>
  <si>
    <t>Agua y saneamiento|Multisectorial (incluye Medioambiente)|Genero|</t>
  </si>
  <si>
    <t>Educacion|Salud|Servicios bancarios y financieros (incluye Microcreditos)|</t>
  </si>
  <si>
    <t>Agricultura|Educacion|Otros (especificad cuales)|Social|</t>
  </si>
  <si>
    <t>Otros (especificad cuales)|Comercializacion|</t>
  </si>
  <si>
    <t>Multisectorial (incluye Medioambiente)|Educacion|Salud|</t>
  </si>
  <si>
    <t>Conjunto de la poblacion|Mujeres|Infancia|Poblacion rural|</t>
  </si>
  <si>
    <t>Genero|Poblacion y salud reproductiva|Gobierno y sociedad civil|Salud|Derechos Humanos|</t>
  </si>
  <si>
    <t>Poblacion y salud reproductiva|Salud|</t>
  </si>
  <si>
    <t>Infancia|Mujeres|Poblacion desplazada|</t>
  </si>
  <si>
    <t>Poblacion y salud reproductiva|Genero|</t>
  </si>
  <si>
    <t>Derechos Humanos|Poblacion y salud reproductiva|Salud|</t>
  </si>
  <si>
    <t>Genero|Accion Humanitaria y de Emergencia|Salud|</t>
  </si>
  <si>
    <t>Poblacion indigena/ minorias etnicas/ afrodescendientes|Familias|Poblacion rural|</t>
  </si>
  <si>
    <t>Salud|Construccion|</t>
  </si>
  <si>
    <t>Derechos Humanos|Accion Humanitaria y de Emergencia|</t>
  </si>
  <si>
    <t>Agua y saneamiento|Derechos Humanos|Educacion|</t>
  </si>
  <si>
    <t>Familias|</t>
  </si>
  <si>
    <t>Poblacion desplazada|Conjunto de la poblacion|</t>
  </si>
  <si>
    <t>Poblacion y salud reproductiva|Gobierno y sociedad civil|Derechos Humanos|Desarrollo sostenible y gobernanza local</t>
  </si>
  <si>
    <t>Derechos Humanos|Pesca|Otros (especificad cuales)|Produccion sostenible</t>
  </si>
  <si>
    <t>Gobierno y sociedad civil|Derechos Humanos|Otros (especificad cuales)|Prevencion de la violencia|</t>
  </si>
  <si>
    <t>Otros (especificad cuales)|Soberania alimentaria, saneamiento ambiental y gestion local</t>
  </si>
  <si>
    <t>Poblacion con discapacidad|Poblacion desplazada|Conjunto de la poblacion|</t>
  </si>
  <si>
    <t>Salud|Derechos Humanos|Accion Humanitaria y de Emergencia|</t>
  </si>
  <si>
    <t>Otros (especificad cuales)|Poblacion y salud reproductiva|Accion Humanitaria y de Emergencia|Resiliencia|</t>
  </si>
  <si>
    <t>Gobierno y sociedad civil|Otros (especificad cuales)|Procesos de participacion democratica</t>
  </si>
  <si>
    <t>Accion Humanitaria y de Emergencia|Genero|Empresas y otros servicios |</t>
  </si>
  <si>
    <t>Poblacion rural|Poblacion refugiada|Mujeres|</t>
  </si>
  <si>
    <t>Accion Humanitaria y de Emergencia|Derechos Humanos|Genero|</t>
  </si>
  <si>
    <t>Poblacion con discapacidad|Conjunto de la poblacion|Familias|</t>
  </si>
  <si>
    <t>Derechos Humanos|Educacion|Salud|</t>
  </si>
  <si>
    <t>Conjunto de la poblacion|Familias|Juventud|</t>
  </si>
  <si>
    <t>Gobierno y sociedad civil|Agricultura|Agua y saneamiento|</t>
  </si>
  <si>
    <t>Gobierno y sociedad civil|Comunicaciones|Agua y saneamiento|</t>
  </si>
  <si>
    <t>Conjunto de la poblacion|Poblacion rural|Otros (especificad cuales)|Administraciones publicas municipal y provincial|</t>
  </si>
  <si>
    <t>Educacion|reduccion riesgo de desastres|</t>
  </si>
  <si>
    <t>Otros (especificad cuales)|Grupos productores de Comercio Justo (13 programas)|</t>
  </si>
  <si>
    <t>Accion Humanitaria y de Emergencia|Agricultura|Agua y saneamiento|</t>
  </si>
  <si>
    <t>Accion Humanitaria y de Emergencia|Agricultura|Genero|</t>
  </si>
  <si>
    <t>Conjunto de la poblacion|Mujeres|Poblacion rural|Grupos productores de comercio justo|</t>
  </si>
  <si>
    <t>Accion Humanitaria y de Emergencia|Agua y saneamiento|Agricultura|Comercio Justo|</t>
  </si>
  <si>
    <t>Mujeres|Otros (especificad cuales)|grupos productores de comercio justo|</t>
  </si>
  <si>
    <t>Conjunto de la poblacion|Poblacion rural|Poblacion desplazada|</t>
  </si>
  <si>
    <t>Conjunto de la poblacion|Poblacion desplazada|Poblacion rural|productores comercio justo|</t>
  </si>
  <si>
    <t>Conjunto de la poblacion|Poblacion rural|Juventud|Mujeres|</t>
  </si>
  <si>
    <t>Agricultura|Gobierno y sociedad civil|Educacion|Resiliencia|</t>
  </si>
  <si>
    <t>Conjunto de la poblacion|Mujeres|Poblacion indigena/ minorias etnicas/ afrodescendientes|rural, jovenes|</t>
  </si>
  <si>
    <t>Agua y saneamiento|Servicios bancarios y financieros (incluye Microcreditos)|Gobierno y sociedad civil|reduccion de riesgos de desastres, integracion y proteccion PNPI|</t>
  </si>
  <si>
    <t>Poblacion rural|Mujeres|Conjunto de la poblacion|poblacion urbana|</t>
  </si>
  <si>
    <t>Poblacion rural|Conjunto de la poblacion|Mujeres|jovenes|</t>
  </si>
  <si>
    <t>Agricultura|Gobierno y sociedad civil|Accion Humanitaria y de Emergencia|WASH|</t>
  </si>
  <si>
    <t>Genero|Accion Humanitaria y de Emergencia|Gobierno y sociedad civil|Justicia economica|</t>
  </si>
  <si>
    <t>Conjunto de la poblacion|Poblacion rural|Mujeres|indigenas, jovenes|</t>
  </si>
  <si>
    <t>Agricultura|Accion Humanitaria y de Emergencia|Gobierno y sociedad civil|Genero, agua y saneamiento, alimentacion|</t>
  </si>
  <si>
    <t>Conjunto de la poblacion|Poblacion rural|Mujeres|jovenes|</t>
  </si>
  <si>
    <t>Accion Humanitaria y de Emergencia|Agricultura|Genero|Agua y saneamiento, alimentacion, microcreditos, gobierno y sociedad civil|</t>
  </si>
  <si>
    <t>Gobierno y sociedad civil|Accion Humanitaria y de Emergencia|Genero|</t>
  </si>
  <si>
    <t>Multisectorial (incluye Medioambiente)|Agua y saneamiento|Genero|</t>
  </si>
  <si>
    <t>Gobierno y sociedad civil|Agricultura|Derechos Humanos|</t>
  </si>
  <si>
    <t>Poblacion y salud reproductiva|Gobierno y sociedad civil|Agricultura|</t>
  </si>
  <si>
    <t>PROSALUS</t>
  </si>
  <si>
    <t>Genero|Agricultura|Salud|</t>
  </si>
  <si>
    <t>Juventud|Familias|</t>
  </si>
  <si>
    <t>Juventud|Conjunto de la poblacion|Familias|</t>
  </si>
  <si>
    <t>Educacion|Otros servicios e infraestructuras sociales|Otros (especificad cuales)|Nuevas tecnologias|</t>
  </si>
  <si>
    <t>Conjunto de la poblacion|Juventud|Infancia|</t>
  </si>
  <si>
    <t>Servicios bancarios y financieros (incluye Microcreditos)|</t>
  </si>
  <si>
    <t>Educacion|Agricultura|Otros (especificad cuales)|Formacion maestros|</t>
  </si>
  <si>
    <t>Educacion|Servicios bancarios y financieros (incluye Microcreditos)|</t>
  </si>
  <si>
    <t>Otros (especificad cuales)|Adultos|</t>
  </si>
  <si>
    <t>Infancia|Otros (especificad cuales)|Formacion de maestros|</t>
  </si>
  <si>
    <t>Educacion|Salud|Poblacion y salud reproductiva|</t>
  </si>
  <si>
    <t>Agua y saneamiento|Educacion|Servicios bancarios y financieros (incluye Microcreditos)|</t>
  </si>
  <si>
    <t>Educacion|Construccion|Agricultura|</t>
  </si>
  <si>
    <t>Poblacion rural|Mujeres|Mujeres|</t>
  </si>
  <si>
    <t>Otros servicios e infraestructuras sociales|Genero|</t>
  </si>
  <si>
    <t>Otros servicios e infraestructuras sociales|Educacion|Genero|</t>
  </si>
  <si>
    <t>Poblacion y salud reproductiva|Construccion|</t>
  </si>
  <si>
    <t>Educacion|Generacion y suministro de energia|</t>
  </si>
  <si>
    <t>Poblacion desplazada|Conjunto de la poblacion|Mujeres|</t>
  </si>
  <si>
    <t>Poblacion rural|Poblacion desplazada|Poblacion refugiada|</t>
  </si>
  <si>
    <t>Agricultura|Agua y saneamiento|Accion Humanitaria y de Emergencia|</t>
  </si>
  <si>
    <t>Poblacion rural|Poblacion desplazada|Mujeres|</t>
  </si>
  <si>
    <t>Agua y saneamiento|Otros (especificad cuales)|Pastoralismo|</t>
  </si>
  <si>
    <t>Poblacion desplazada|Poblacion rural|Mujeres|</t>
  </si>
  <si>
    <t>Pastoralismo|</t>
  </si>
  <si>
    <t>Agricultura|Pastoralismo|</t>
  </si>
  <si>
    <t>Educacion|Otros servicios e infraestructuras sociales|Salud|</t>
  </si>
  <si>
    <t>Accion Humanitaria y de Emergencia|Otros servicios e infraestructuras sociales|Educacion|</t>
  </si>
  <si>
    <t>Mujeres|Infancia|Poblacion con discapacidad|</t>
  </si>
  <si>
    <t>Educacion|Salud|Generacion y suministro de energia|</t>
  </si>
  <si>
    <t>Agua y saneamiento|Accion Humanitaria y de Emergencia|Salud|</t>
  </si>
  <si>
    <t>Otros (especificad cuales)|Poblacion reclusa|</t>
  </si>
  <si>
    <t>Salud|Poblacion y salud reproductiva|Educacion|</t>
  </si>
  <si>
    <t>Educacion|Agricultura|Comunicaciones|</t>
  </si>
  <si>
    <t>Familias|Poblacion refugiada|</t>
  </si>
  <si>
    <t>SETEM</t>
  </si>
  <si>
    <t>Educacion|Otros servicios e infraestructuras sociales|Construccion|</t>
  </si>
  <si>
    <t>Infancia|Familias|Poblacion con discapacidad|</t>
  </si>
  <si>
    <t>Salud|Gobierno y sociedad civil|Educacion|</t>
  </si>
  <si>
    <t>Salud|Derechos Humanos|Gobierno y sociedad civil|</t>
  </si>
  <si>
    <t>Gobierno y sociedad civil|Derechos Humanos|Apoyo a ONG|</t>
  </si>
  <si>
    <t>Derechos Humanos|Salud|Gobierno y sociedad civil|</t>
  </si>
  <si>
    <t>Agricultura|Comercio Justo|Derechos Humanos|</t>
  </si>
  <si>
    <t>Poblacion rural|Mujeres|Poblacion indigena/ minorias etnicas/ afrodescendientes|</t>
  </si>
  <si>
    <t>Accion Contra el Hambre</t>
  </si>
  <si>
    <t>Anesvad</t>
  </si>
  <si>
    <t>Arquitectura Sin Fronteras</t>
  </si>
  <si>
    <t>FISC-COMPAÑIA DE MARIA</t>
  </si>
  <si>
    <t>Instituto Paz y Solidaridad de la Fundacion 1º de Mayo</t>
  </si>
  <si>
    <t>Fundacion Iberoamerica-Europa</t>
  </si>
  <si>
    <t>Humanismo y Democracia, H+D</t>
  </si>
  <si>
    <t>InspirAction</t>
  </si>
  <si>
    <t>FUNDACION MENSAJEROS DE LA PAZ</t>
  </si>
  <si>
    <t>PROYECTO SOLIDARIO POR LA INFANCIA</t>
  </si>
  <si>
    <t>FUNDACION PUEBLOS HERMANOS</t>
  </si>
  <si>
    <t>Rescate</t>
  </si>
  <si>
    <t>Tierra de Hombres</t>
  </si>
  <si>
    <t>Accion Contra el Hambre0</t>
  </si>
  <si>
    <t>Accion Contra el Hambre1</t>
  </si>
  <si>
    <t>Accion Contra el Hambre2</t>
  </si>
  <si>
    <t>Accion Contra el Hambre3</t>
  </si>
  <si>
    <t>Accion Contra el Hambre4</t>
  </si>
  <si>
    <t>Accion Contra el Hambre5</t>
  </si>
  <si>
    <t>Accion Contra el Hambre6</t>
  </si>
  <si>
    <t>Accion Contra el Hambre7</t>
  </si>
  <si>
    <t>Accion Contra el Hambre8</t>
  </si>
  <si>
    <t>Accion Contra el Hambre9</t>
  </si>
  <si>
    <t>Accion Contra el Hambre10</t>
  </si>
  <si>
    <t>Accion Contra el Hambre11</t>
  </si>
  <si>
    <t>Accion Contra el Hambre12</t>
  </si>
  <si>
    <t>Accion Contra el Hambre13</t>
  </si>
  <si>
    <t>Accion Contra el Hambre14</t>
  </si>
  <si>
    <t>Accion Contra el Hambre15</t>
  </si>
  <si>
    <t>Accion Verapaz0</t>
  </si>
  <si>
    <t>Accion Verapaz16</t>
  </si>
  <si>
    <t>ADRA0</t>
  </si>
  <si>
    <t>AIDA0</t>
  </si>
  <si>
    <t>AIETI0</t>
  </si>
  <si>
    <t>AIETI4</t>
  </si>
  <si>
    <t>ALBOAN0</t>
  </si>
  <si>
    <t>ALBOAN1</t>
  </si>
  <si>
    <t>ALBOAN2</t>
  </si>
  <si>
    <t>ALBOAN3</t>
  </si>
  <si>
    <t>ALBOAN4</t>
  </si>
  <si>
    <t>ALBOAN5</t>
  </si>
  <si>
    <t>ALBOAN6</t>
  </si>
  <si>
    <t>ALBOAN7</t>
  </si>
  <si>
    <t>ALBOAN8</t>
  </si>
  <si>
    <t>ALBOAN9</t>
  </si>
  <si>
    <t>ALBOAN10</t>
  </si>
  <si>
    <t>ALBOAN11</t>
  </si>
  <si>
    <t>ALBOAN12</t>
  </si>
  <si>
    <t>ALBOAN13</t>
  </si>
  <si>
    <t>ALBOAN14</t>
  </si>
  <si>
    <t>ALBOAN15</t>
  </si>
  <si>
    <t>ALBOAN16</t>
  </si>
  <si>
    <t>ALBOAN17</t>
  </si>
  <si>
    <t>ALBOAN18</t>
  </si>
  <si>
    <t>ALBOAN19</t>
  </si>
  <si>
    <t>ALBOAN20</t>
  </si>
  <si>
    <t>ALBOAN21</t>
  </si>
  <si>
    <t>ALBOAN22</t>
  </si>
  <si>
    <t>ALBOAN23</t>
  </si>
  <si>
    <t>ALBOAN24</t>
  </si>
  <si>
    <t>Alianza por la Solidaridad0</t>
  </si>
  <si>
    <t>Amigos de la Tierra España - AdTE0</t>
  </si>
  <si>
    <t>AMREF0</t>
  </si>
  <si>
    <t>Anesvad0</t>
  </si>
  <si>
    <t>Anesvad1</t>
  </si>
  <si>
    <t>Anesvad2</t>
  </si>
  <si>
    <t>Anesvad3</t>
  </si>
  <si>
    <t>Anesvad4</t>
  </si>
  <si>
    <t>Anesvad5</t>
  </si>
  <si>
    <t>Anesvad6</t>
  </si>
  <si>
    <t>Anesvad7</t>
  </si>
  <si>
    <t>Anesvad8</t>
  </si>
  <si>
    <t>Anesvad9</t>
  </si>
  <si>
    <t>Anesvad10</t>
  </si>
  <si>
    <t>Anesvad11</t>
  </si>
  <si>
    <t>Anesvad12</t>
  </si>
  <si>
    <t>Anesvad13</t>
  </si>
  <si>
    <t>Anesvad14</t>
  </si>
  <si>
    <t>Anesvad15</t>
  </si>
  <si>
    <t>Anesvad16</t>
  </si>
  <si>
    <t>Anesvad17</t>
  </si>
  <si>
    <t>Anesvad18</t>
  </si>
  <si>
    <t>Arquitectura Sin Fronteras0</t>
  </si>
  <si>
    <t>Arquitectura Sin Fronteras1</t>
  </si>
  <si>
    <t>Arquitectura Sin Fronteras2</t>
  </si>
  <si>
    <t>Arquitectura Sin Fronteras3</t>
  </si>
  <si>
    <t>Asamblea de Cooperacion Por la Paz (ACPP)0</t>
  </si>
  <si>
    <t>Asamblea de Cooperacion Por la Paz (ACPP)14</t>
  </si>
  <si>
    <t>Asamblea de Cooperacion Por la Paz (ACPP)15</t>
  </si>
  <si>
    <t>Asociacion Entrepueblos0</t>
  </si>
  <si>
    <t>Asociacion Nuevos Caminos (ANC)0</t>
  </si>
  <si>
    <t>Ayuda en Accion0</t>
  </si>
  <si>
    <t>Caritas Española0</t>
  </si>
  <si>
    <t>CERAI0</t>
  </si>
  <si>
    <t>CERAI1</t>
  </si>
  <si>
    <t>CERAI2</t>
  </si>
  <si>
    <t>CERAI3</t>
  </si>
  <si>
    <t>CERAI4</t>
  </si>
  <si>
    <t>CERAI5</t>
  </si>
  <si>
    <t>CERAI6</t>
  </si>
  <si>
    <t>CERAI7</t>
  </si>
  <si>
    <t>CERAI8</t>
  </si>
  <si>
    <t>CERAI9</t>
  </si>
  <si>
    <t>CESAL0</t>
  </si>
  <si>
    <t>CODESPA0</t>
  </si>
  <si>
    <t>COOPERACCIO0</t>
  </si>
  <si>
    <t>Cooperacion Internacional0</t>
  </si>
  <si>
    <t>Cruz Roja Española0</t>
  </si>
  <si>
    <t>Cruz Roja Española61</t>
  </si>
  <si>
    <t>Cruz Roja Española62</t>
  </si>
  <si>
    <t>Cruz Roja Española63</t>
  </si>
  <si>
    <t>Cruz Roja Española64</t>
  </si>
  <si>
    <t>Cruz Roja Española65</t>
  </si>
  <si>
    <t>Cruz Roja Española66</t>
  </si>
  <si>
    <t>Cruz Roja Española67</t>
  </si>
  <si>
    <t>Cruz Roja Española68</t>
  </si>
  <si>
    <t>Cruz Roja Española69</t>
  </si>
  <si>
    <t>Economistas sin Fronteras0</t>
  </si>
  <si>
    <t>Economistas sin Fronteras1</t>
  </si>
  <si>
    <t>Edificando Comunidad de Nazaret0</t>
  </si>
  <si>
    <t>Educo0</t>
  </si>
  <si>
    <t>Educo1</t>
  </si>
  <si>
    <t>Educo2</t>
  </si>
  <si>
    <t>Educo3</t>
  </si>
  <si>
    <t>Educo4</t>
  </si>
  <si>
    <t>Educo5</t>
  </si>
  <si>
    <t>Educo6</t>
  </si>
  <si>
    <t>Educo7</t>
  </si>
  <si>
    <t>Educo8</t>
  </si>
  <si>
    <t>Educo9</t>
  </si>
  <si>
    <t>Educo10</t>
  </si>
  <si>
    <t>Educo11</t>
  </si>
  <si>
    <t>Educo12</t>
  </si>
  <si>
    <t>Educo13</t>
  </si>
  <si>
    <t>Educo14</t>
  </si>
  <si>
    <t>Educo15</t>
  </si>
  <si>
    <t>Educo16</t>
  </si>
  <si>
    <t>Educo17</t>
  </si>
  <si>
    <t>FAD0</t>
  </si>
  <si>
    <t>Farmaceuticos Sin Fronteras de España0</t>
  </si>
  <si>
    <t>Farmamundi0</t>
  </si>
  <si>
    <t>Farmamundi13</t>
  </si>
  <si>
    <t>FERE-CECA0</t>
  </si>
  <si>
    <t>FERE-CECA4</t>
  </si>
  <si>
    <t>FISC-COMPAÑIA DE MARIA0</t>
  </si>
  <si>
    <t>FISC-COMPAÑIA DE MARIA1</t>
  </si>
  <si>
    <t>FISC-COMPAÑIA DE MARIA2</t>
  </si>
  <si>
    <t>FISC-COMPAÑIA DE MARIA3</t>
  </si>
  <si>
    <t>FONTILLES0</t>
  </si>
  <si>
    <t>FONTILLES1</t>
  </si>
  <si>
    <t>FONTILLES2</t>
  </si>
  <si>
    <t>FONTILLES3</t>
  </si>
  <si>
    <t>FONTILLES4</t>
  </si>
  <si>
    <t>FONTILLES5</t>
  </si>
  <si>
    <t>FONTILLES6</t>
  </si>
  <si>
    <t>FONTILLES7</t>
  </si>
  <si>
    <t>FONTILLES8</t>
  </si>
  <si>
    <t>FONTILLES9</t>
  </si>
  <si>
    <t>FONTILLES10</t>
  </si>
  <si>
    <t>Instituto Paz y Solidaridad de la Fundacion 1º de Mayo0</t>
  </si>
  <si>
    <t>Instituto Paz y Solidaridad de la Fundacion 1º de Mayo1</t>
  </si>
  <si>
    <t>Instituto Paz y Solidaridad de la Fundacion 1º de Mayo2</t>
  </si>
  <si>
    <t>Instituto Paz y Solidaridad de la Fundacion 1º de Mayo3</t>
  </si>
  <si>
    <t>Fundacion Adsis0</t>
  </si>
  <si>
    <t>Fundacion CIDEAL0</t>
  </si>
  <si>
    <t>Fundacion del Valle0</t>
  </si>
  <si>
    <t>Fundacion de Religiosos para la Salud (FRS)0</t>
  </si>
  <si>
    <t>Fundacion Entreculturas0</t>
  </si>
  <si>
    <t>Fundacion Madreselva0</t>
  </si>
  <si>
    <t>Fundacion Mainel0</t>
  </si>
  <si>
    <t>Fundacion para el Desarrollo de la Enfermeria - FUDEN0</t>
  </si>
  <si>
    <t>Fundacion PROCLADE0</t>
  </si>
  <si>
    <t>Fundacion PROCLADE14</t>
  </si>
  <si>
    <t>Fundacion Promocion Social de la Cultura0</t>
  </si>
  <si>
    <t>Humanismo y Democracia, H+D0</t>
  </si>
  <si>
    <t>Humanismo y Democracia, H+D1</t>
  </si>
  <si>
    <t>Humanismo y Democracia, H+D2</t>
  </si>
  <si>
    <t>Humanismo y Democracia, H+D3</t>
  </si>
  <si>
    <t>Humanismo y Democracia, H+D4</t>
  </si>
  <si>
    <t>InspirAction0</t>
  </si>
  <si>
    <t>InspirAction1</t>
  </si>
  <si>
    <t>InspirAction2</t>
  </si>
  <si>
    <t>InspirAction3</t>
  </si>
  <si>
    <t>InspirAction4</t>
  </si>
  <si>
    <t>InspirAction5</t>
  </si>
  <si>
    <t>InteRed0</t>
  </si>
  <si>
    <t>ISCOD0</t>
  </si>
  <si>
    <t>JOVENES Y DESARROLLO0</t>
  </si>
  <si>
    <t>JOVENES Y DESARROLLO18</t>
  </si>
  <si>
    <t>Juan Ciudad ONGD0</t>
  </si>
  <si>
    <t>Manos Unidas0</t>
  </si>
  <si>
    <t>Manos Unidas52</t>
  </si>
  <si>
    <t>Manos Unidas53</t>
  </si>
  <si>
    <t>Manos Unidas54</t>
  </si>
  <si>
    <t>Manos Unidas55</t>
  </si>
  <si>
    <t>Manos Unidas56</t>
  </si>
  <si>
    <t>Medicos del Mundo0</t>
  </si>
  <si>
    <t>Medicus Mundi0</t>
  </si>
  <si>
    <t>FUNDACION MENSAJEROS DE LA PAZ0</t>
  </si>
  <si>
    <t>FUNDACION MENSAJEROS DE LA PAZ1</t>
  </si>
  <si>
    <t>FUNDACION MENSAJEROS DE LA PAZ2</t>
  </si>
  <si>
    <t>FUNDACION MENSAJEROS DE LA PAZ3</t>
  </si>
  <si>
    <t>FUNDACION MENSAJEROS DE LA PAZ4</t>
  </si>
  <si>
    <t>FUNDACION MENSAJEROS DE LA PAZ5</t>
  </si>
  <si>
    <t>FUNDACION MENSAJEROS DE LA PAZ6</t>
  </si>
  <si>
    <t>FUNDACION MENSAJEROS DE LA PAZ7</t>
  </si>
  <si>
    <t>FUNDACION MENSAJEROS DE LA PAZ8</t>
  </si>
  <si>
    <t>FUNDACION MENSAJEROS DE LA PAZ9</t>
  </si>
  <si>
    <t>FUNDACION MENSAJEROS DE LA PAZ10</t>
  </si>
  <si>
    <t>FUNDACION MENSAJEROS DE LA PAZ11</t>
  </si>
  <si>
    <t>FUNDACION MENSAJEROS DE LA PAZ12</t>
  </si>
  <si>
    <t>FUNDACION MENSAJEROS DE LA PAZ13</t>
  </si>
  <si>
    <t>FUNDACION MENSAJEROS DE LA PAZ14</t>
  </si>
  <si>
    <t>FUNDACION MENSAJEROS DE LA PAZ15</t>
  </si>
  <si>
    <t>Mision America0</t>
  </si>
  <si>
    <t>Mision America4</t>
  </si>
  <si>
    <t>Movimiento por la Paz -MPDL-0</t>
  </si>
  <si>
    <t>Mujeres en Zona de Conflicto (MZC)0</t>
  </si>
  <si>
    <t>MUNDUBAT0</t>
  </si>
  <si>
    <t>OCASHA-Cristianos con el Sur0</t>
  </si>
  <si>
    <t>ONGAWA0</t>
  </si>
  <si>
    <t>Oxfam Intermon0</t>
  </si>
  <si>
    <t>Paz con Dignidad0</t>
  </si>
  <si>
    <t>PROSALUS0</t>
  </si>
  <si>
    <t>PROSALUS1</t>
  </si>
  <si>
    <t>PROSALUS2</t>
  </si>
  <si>
    <t>PROYDE0</t>
  </si>
  <si>
    <t>FUNDACION PUEBLOS HERMANOS0</t>
  </si>
  <si>
    <t>FUNDACION PUEBLOS HERMANOS1</t>
  </si>
  <si>
    <t>FUNDACION PUEBLOS HERMANOS2</t>
  </si>
  <si>
    <t>FUNDACION PUEBLOS HERMANOS3</t>
  </si>
  <si>
    <t>FUNDACION PUEBLOS HERMANOS4</t>
  </si>
  <si>
    <t>FUNDACION PUEBLOS HERMANOS5</t>
  </si>
  <si>
    <t>Rescate0</t>
  </si>
  <si>
    <t>Rescate1</t>
  </si>
  <si>
    <t>Rescate2</t>
  </si>
  <si>
    <t>Rescate3</t>
  </si>
  <si>
    <t>Rescate4</t>
  </si>
  <si>
    <t>Rescate5</t>
  </si>
  <si>
    <t>Rescate6</t>
  </si>
  <si>
    <t>Save the Children0</t>
  </si>
  <si>
    <t>SED0</t>
  </si>
  <si>
    <t>SED23</t>
  </si>
  <si>
    <t>SETEM0</t>
  </si>
  <si>
    <t>SETEM1</t>
  </si>
  <si>
    <t>SETEM2</t>
  </si>
  <si>
    <t>SETEM3</t>
  </si>
  <si>
    <t>SETEM4</t>
  </si>
  <si>
    <t>SOTERMUN-USO0</t>
  </si>
  <si>
    <t>Tierra de Hombres0</t>
  </si>
  <si>
    <t>Tierra de Hombres1</t>
  </si>
  <si>
    <t>Tierra de Hombres2</t>
  </si>
  <si>
    <t>Tierra de Hombres3</t>
  </si>
  <si>
    <t>Tierra de Hombres4</t>
  </si>
  <si>
    <t>Tierra de Hombres5</t>
  </si>
  <si>
    <t>Tierra de Hombres6</t>
  </si>
  <si>
    <t>Tierra de Hombres7</t>
  </si>
  <si>
    <t>Tierra de Hombres8</t>
  </si>
  <si>
    <t>VSF - JUSTICIA ALIMENTARIA GLOBAL0</t>
  </si>
  <si>
    <t>Mayores de 65 años|</t>
  </si>
  <si>
    <t>Conjunto de la poblacion|Mayores de 65 años|</t>
  </si>
  <si>
    <t>Juventud|Mayores de 65 años|</t>
  </si>
  <si>
    <t>Otros (especificad cuales)|Educacion|Silvicultura|Agropecuario y Reinserciion niños de la calle|</t>
  </si>
  <si>
    <t>Conjunto de la poblacion|Mayores de 65 años|Poblacion rural|</t>
  </si>
  <si>
    <t>Conjunto de la poblacion|Mayores de 65 años|Mujeres|</t>
  </si>
  <si>
    <t>Poblacion rural|Otros (especificad cuales)|Cooperativas y pequeños productores|</t>
  </si>
  <si>
    <t>Poblacion rural|Familias|Otros (especificad cuales)|Pequeños Agricultores|</t>
  </si>
  <si>
    <t>Mayores de 65 años|Familias|</t>
  </si>
  <si>
    <t>Poblacion con discapacidad|Juventud|Mayores de 65 años|</t>
  </si>
  <si>
    <t>Infancia|Mayores de 65 años|</t>
  </si>
  <si>
    <t>Infancia|Mayores de 65 años|Juventud|</t>
  </si>
  <si>
    <t>DATOS 2015</t>
  </si>
  <si>
    <t>Renta media alta</t>
  </si>
  <si>
    <t>Renta media baja</t>
  </si>
  <si>
    <t>nombre</t>
  </si>
  <si>
    <t>Cuenta de proyects</t>
  </si>
  <si>
    <t>renta</t>
  </si>
  <si>
    <t xml:space="preserve">Chile </t>
  </si>
  <si>
    <t>Variación 13-15</t>
  </si>
  <si>
    <t>(a) Clasificación en la que se definen los países receptores de ayuda por parte de los países de la OCDE, con aplicación a partir del 1 Enero de 2005. Este listado agrupa los páises en función de su nivel de renta en las siguientes categorías: países menos adelantados (PMA), países renta baja, paises de renta media-baja, países de renta media-alta. Fuente: Comité de Ayuda al Desarrollo (CAD) de la Organización para la Cooperación y el Desarrollo Económico (OCDE). 2014, 2015 y 2016</t>
  </si>
  <si>
    <t>IDH valor 2015
(b)</t>
  </si>
  <si>
    <r>
      <t>Principales países</t>
    </r>
    <r>
      <rPr>
        <i/>
        <sz val="9"/>
        <rFont val="Tahoma"/>
        <family val="2"/>
      </rPr>
      <t xml:space="preserve"> (según fondos ejecutados en 2015)</t>
    </r>
  </si>
  <si>
    <t>6º</t>
  </si>
  <si>
    <t>(b) Valor en el Informe de 2015 del Índice de Desarrollo Humano (IDH). Los países entre 0,796 y 0,712 son considerados países de "Desarrollo Humano Alto", entre 0,710 y 0,536 "Desarrollo Humano Medio" y los inferiores a 0,534 "Desarrollo Humano Bajo". Fuente: Programa de Naciones Unidas para el Desarrollo (PNUD)</t>
  </si>
  <si>
    <t>Total Proyectos</t>
  </si>
  <si>
    <t>Total Fondos</t>
  </si>
  <si>
    <t>Total Cuenta de nombre</t>
  </si>
  <si>
    <t>Cuenta de nombre</t>
  </si>
  <si>
    <t>Comparación fondos ejecutados en otros países en 2015 respecto al 2013</t>
  </si>
  <si>
    <t>Rótulos de columna</t>
  </si>
  <si>
    <t>Total Paises</t>
  </si>
  <si>
    <t>Paises</t>
  </si>
  <si>
    <r>
      <t>(a)</t>
    </r>
    <r>
      <rPr>
        <vertAlign val="superscript"/>
        <sz val="8"/>
        <color indexed="23"/>
        <rFont val="Arial"/>
        <family val="2"/>
      </rPr>
      <t xml:space="preserve"> </t>
    </r>
    <r>
      <rPr>
        <sz val="8"/>
        <color indexed="23"/>
        <rFont val="Arial"/>
        <family val="2"/>
      </rPr>
      <t>Importe ejecutado durante 2015 en proyectos o programas en otros países. No incluye las aportaciones de los socios locales.
Para las organizaciones que pertenecen a una red internacional se solicita el importe ejecutado por la sección española, no las de la red internacional en su conjunto.</t>
    </r>
  </si>
</sst>
</file>

<file path=xl/styles.xml><?xml version="1.0" encoding="utf-8"?>
<styleSheet xmlns="http://schemas.openxmlformats.org/spreadsheetml/2006/main">
  <numFmts count="5">
    <numFmt numFmtId="8" formatCode="#,##0.00\ &quot;€&quot;;[Red]\-#,##0.00\ &quot;€&quot;"/>
    <numFmt numFmtId="164" formatCode="0.0%"/>
    <numFmt numFmtId="165" formatCode="0.000"/>
    <numFmt numFmtId="166" formatCode="\+#,##0.00;\-#,##0.00"/>
    <numFmt numFmtId="167" formatCode="#,##0.000"/>
  </numFmts>
  <fonts count="57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indexed="8"/>
      <name val="Calibri"/>
      <family val="2"/>
    </font>
    <font>
      <sz val="9"/>
      <name val="Calibri"/>
      <family val="2"/>
    </font>
    <font>
      <sz val="10"/>
      <color indexed="8"/>
      <name val="Arial Narrow"/>
      <family val="2"/>
    </font>
    <font>
      <b/>
      <sz val="10"/>
      <name val="MS Sans Serif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1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b/>
      <sz val="9"/>
      <color indexed="23"/>
      <name val="Arial"/>
      <family val="2"/>
    </font>
    <font>
      <i/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23"/>
      <name val="Arial"/>
      <family val="2"/>
    </font>
    <font>
      <b/>
      <i/>
      <sz val="9"/>
      <color indexed="8"/>
      <name val="Arial"/>
      <family val="2"/>
    </font>
    <font>
      <sz val="8"/>
      <color indexed="23"/>
      <name val="Arial"/>
      <family val="2"/>
    </font>
    <font>
      <vertAlign val="superscript"/>
      <sz val="8"/>
      <color indexed="23"/>
      <name val="Arial"/>
      <family val="2"/>
    </font>
    <font>
      <vertAlign val="superscript"/>
      <sz val="8"/>
      <color indexed="63"/>
      <name val="Arial"/>
      <family val="2"/>
    </font>
    <font>
      <sz val="8"/>
      <color indexed="63"/>
      <name val="Arial"/>
      <family val="2"/>
    </font>
    <font>
      <sz val="7"/>
      <color indexed="8"/>
      <name val="Arial"/>
      <family val="2"/>
    </font>
    <font>
      <sz val="10"/>
      <name val="Symbol"/>
      <family val="1"/>
      <charset val="2"/>
    </font>
    <font>
      <sz val="10"/>
      <color indexed="8"/>
      <name val="Symbol"/>
      <family val="1"/>
      <charset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b/>
      <sz val="12"/>
      <color indexed="8"/>
      <name val="Tahoma"/>
      <family val="2"/>
    </font>
    <font>
      <sz val="8"/>
      <color indexed="8"/>
      <name val="Arial"/>
      <family val="2"/>
    </font>
    <font>
      <sz val="11"/>
      <color indexed="8"/>
      <name val="Arial"/>
      <family val="2"/>
    </font>
    <font>
      <b/>
      <sz val="9"/>
      <name val="Tahoma"/>
      <family val="2"/>
    </font>
    <font>
      <sz val="10"/>
      <name val="Tahoma"/>
      <family val="2"/>
    </font>
    <font>
      <sz val="11"/>
      <name val="Tahoma"/>
      <family val="2"/>
    </font>
    <font>
      <b/>
      <sz val="11"/>
      <color indexed="8"/>
      <name val="Tahoma"/>
      <family val="2"/>
    </font>
    <font>
      <sz val="8"/>
      <color indexed="63"/>
      <name val="Tahoma"/>
      <family val="2"/>
    </font>
    <font>
      <sz val="9"/>
      <color indexed="8"/>
      <name val="Tahoma"/>
      <family val="2"/>
    </font>
    <font>
      <sz val="9"/>
      <color indexed="63"/>
      <name val="Tahoma"/>
      <family val="2"/>
    </font>
    <font>
      <b/>
      <sz val="9"/>
      <color indexed="8"/>
      <name val="Tahoma"/>
      <family val="2"/>
    </font>
    <font>
      <sz val="9"/>
      <name val="Tahoma"/>
      <family val="2"/>
    </font>
    <font>
      <i/>
      <sz val="9"/>
      <color indexed="8"/>
      <name val="Tahoma"/>
      <family val="2"/>
    </font>
    <font>
      <b/>
      <i/>
      <sz val="10"/>
      <color indexed="8"/>
      <name val="Tahoma"/>
      <family val="2"/>
    </font>
    <font>
      <b/>
      <sz val="10"/>
      <name val="Tahoma"/>
      <family val="2"/>
    </font>
    <font>
      <i/>
      <sz val="9"/>
      <name val="Tahoma"/>
      <family val="2"/>
    </font>
    <font>
      <b/>
      <vertAlign val="superscript"/>
      <sz val="10"/>
      <color indexed="23"/>
      <name val="Tahoma"/>
      <family val="2"/>
    </font>
    <font>
      <i/>
      <sz val="10"/>
      <name val="Tahoma"/>
      <family val="2"/>
    </font>
    <font>
      <b/>
      <sz val="8"/>
      <color indexed="8"/>
      <name val="Tahoma"/>
      <family val="2"/>
    </font>
    <font>
      <sz val="9"/>
      <color indexed="23"/>
      <name val="Tahoma"/>
      <family val="2"/>
    </font>
    <font>
      <b/>
      <sz val="10"/>
      <color theme="1"/>
      <name val="Tahoma"/>
      <family val="2"/>
    </font>
    <font>
      <sz val="10"/>
      <color rgb="FFFF0000"/>
      <name val="Tahoma"/>
      <family val="2"/>
    </font>
    <font>
      <sz val="9"/>
      <color rgb="FFFFFFFF"/>
      <name val="Arial"/>
      <family val="2"/>
    </font>
    <font>
      <u/>
      <sz val="10"/>
      <color theme="10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22"/>
      </right>
      <top/>
      <bottom style="thin">
        <color theme="0" tint="-0.14999847407452621"/>
      </bottom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54" fillId="0" borderId="0" applyNumberFormat="0" applyFill="0" applyBorder="0" applyAlignment="0" applyProtection="0"/>
  </cellStyleXfs>
  <cellXfs count="251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NumberFormat="1" applyFont="1"/>
    <xf numFmtId="3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horizontal="left" vertical="center" wrapText="1"/>
    </xf>
    <xf numFmtId="9" fontId="5" fillId="0" borderId="0" xfId="2" applyFont="1" applyAlignment="1">
      <alignment vertical="center" wrapText="1"/>
    </xf>
    <xf numFmtId="0" fontId="6" fillId="0" borderId="0" xfId="0" applyFont="1"/>
    <xf numFmtId="0" fontId="8" fillId="2" borderId="0" xfId="0" applyFont="1" applyFill="1"/>
    <xf numFmtId="0" fontId="9" fillId="0" borderId="0" xfId="0" applyFont="1"/>
    <xf numFmtId="0" fontId="9" fillId="0" borderId="0" xfId="0" applyFont="1" applyAlignment="1">
      <alignment horizontal="left"/>
    </xf>
    <xf numFmtId="165" fontId="9" fillId="0" borderId="0" xfId="0" applyNumberFormat="1" applyFont="1"/>
    <xf numFmtId="3" fontId="9" fillId="0" borderId="0" xfId="0" applyNumberFormat="1" applyFont="1" applyAlignment="1">
      <alignment vertical="center" wrapText="1"/>
    </xf>
    <xf numFmtId="0" fontId="13" fillId="0" borderId="2" xfId="0" applyFont="1" applyFill="1" applyBorder="1" applyAlignment="1">
      <alignment horizontal="center" vertical="center" wrapText="1"/>
    </xf>
    <xf numFmtId="3" fontId="9" fillId="0" borderId="0" xfId="0" applyNumberFormat="1" applyFont="1" applyAlignment="1">
      <alignment horizontal="left" vertical="center" wrapText="1"/>
    </xf>
    <xf numFmtId="3" fontId="10" fillId="0" borderId="0" xfId="0" applyNumberFormat="1" applyFont="1" applyAlignment="1">
      <alignment horizontal="left" vertical="center" wrapText="1"/>
    </xf>
    <xf numFmtId="3" fontId="10" fillId="0" borderId="0" xfId="0" applyNumberFormat="1" applyFont="1" applyAlignment="1">
      <alignment vertical="center" wrapText="1"/>
    </xf>
    <xf numFmtId="3" fontId="11" fillId="0" borderId="0" xfId="0" applyNumberFormat="1" applyFont="1" applyFill="1" applyBorder="1" applyAlignment="1">
      <alignment vertical="center" wrapText="1"/>
    </xf>
    <xf numFmtId="3" fontId="14" fillId="0" borderId="3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3" fontId="14" fillId="0" borderId="0" xfId="0" applyNumberFormat="1" applyFont="1" applyFill="1" applyBorder="1" applyAlignment="1">
      <alignment horizontal="center" vertical="center" wrapText="1"/>
    </xf>
    <xf numFmtId="3" fontId="14" fillId="0" borderId="0" xfId="2" applyNumberFormat="1" applyFont="1" applyFill="1" applyBorder="1" applyAlignment="1">
      <alignment horizontal="center" vertical="center" wrapText="1"/>
    </xf>
    <xf numFmtId="3" fontId="9" fillId="0" borderId="0" xfId="0" applyNumberFormat="1" applyFont="1" applyFill="1" applyAlignment="1">
      <alignment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3" fontId="14" fillId="0" borderId="0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3" fontId="17" fillId="0" borderId="4" xfId="0" applyNumberFormat="1" applyFont="1" applyFill="1" applyBorder="1" applyAlignment="1">
      <alignment vertical="center" wrapText="1"/>
    </xf>
    <xf numFmtId="3" fontId="9" fillId="0" borderId="0" xfId="0" applyNumberFormat="1" applyFont="1" applyFill="1" applyBorder="1" applyAlignment="1">
      <alignment vertical="center" wrapText="1"/>
    </xf>
    <xf numFmtId="0" fontId="10" fillId="0" borderId="3" xfId="0" applyFont="1" applyFill="1" applyBorder="1" applyAlignment="1">
      <alignment horizontal="left" vertical="center"/>
    </xf>
    <xf numFmtId="3" fontId="10" fillId="0" borderId="0" xfId="0" applyNumberFormat="1" applyFont="1" applyAlignment="1">
      <alignment horizontal="center" vertical="center" wrapText="1"/>
    </xf>
    <xf numFmtId="4" fontId="14" fillId="0" borderId="0" xfId="2" applyNumberFormat="1" applyFont="1" applyFill="1" applyBorder="1" applyAlignment="1">
      <alignment horizontal="center" vertical="center" wrapText="1"/>
    </xf>
    <xf numFmtId="3" fontId="18" fillId="0" borderId="0" xfId="0" applyNumberFormat="1" applyFont="1" applyFill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3" fontId="17" fillId="0" borderId="3" xfId="0" applyNumberFormat="1" applyFont="1" applyFill="1" applyBorder="1" applyAlignment="1">
      <alignment horizontal="left" vertical="center" wrapText="1"/>
    </xf>
    <xf numFmtId="3" fontId="17" fillId="0" borderId="0" xfId="0" applyNumberFormat="1" applyFont="1" applyFill="1" applyBorder="1" applyAlignment="1">
      <alignment horizontal="center" vertical="center" wrapText="1"/>
    </xf>
    <xf numFmtId="4" fontId="17" fillId="0" borderId="0" xfId="0" applyNumberFormat="1" applyFont="1" applyFill="1" applyBorder="1" applyAlignment="1">
      <alignment horizontal="center" vertical="center" wrapText="1"/>
    </xf>
    <xf numFmtId="4" fontId="10" fillId="0" borderId="0" xfId="0" applyNumberFormat="1" applyFont="1" applyFill="1" applyBorder="1" applyAlignment="1">
      <alignment horizontal="center" vertical="center" wrapText="1"/>
    </xf>
    <xf numFmtId="3" fontId="20" fillId="0" borderId="5" xfId="0" applyNumberFormat="1" applyFont="1" applyFill="1" applyBorder="1" applyAlignment="1">
      <alignment horizontal="right" vertical="center" wrapText="1"/>
    </xf>
    <xf numFmtId="3" fontId="20" fillId="0" borderId="6" xfId="0" applyNumberFormat="1" applyFont="1" applyFill="1" applyBorder="1" applyAlignment="1">
      <alignment horizontal="right" vertical="center" wrapText="1"/>
    </xf>
    <xf numFmtId="3" fontId="12" fillId="0" borderId="6" xfId="2" applyNumberFormat="1" applyFont="1" applyFill="1" applyBorder="1" applyAlignment="1">
      <alignment horizontal="center" vertical="center" wrapText="1"/>
    </xf>
    <xf numFmtId="3" fontId="8" fillId="0" borderId="6" xfId="2" applyNumberFormat="1" applyFont="1" applyFill="1" applyBorder="1" applyAlignment="1">
      <alignment horizontal="center" vertical="center" wrapText="1"/>
    </xf>
    <xf numFmtId="4" fontId="12" fillId="0" borderId="6" xfId="2" applyNumberFormat="1" applyFont="1" applyFill="1" applyBorder="1" applyAlignment="1">
      <alignment horizontal="center" vertical="center" wrapText="1"/>
    </xf>
    <xf numFmtId="3" fontId="25" fillId="0" borderId="0" xfId="0" applyNumberFormat="1" applyFont="1" applyFill="1" applyAlignment="1">
      <alignment vertical="center" wrapText="1"/>
    </xf>
    <xf numFmtId="4" fontId="10" fillId="0" borderId="0" xfId="0" applyNumberFormat="1" applyFont="1" applyAlignment="1">
      <alignment vertical="center" wrapText="1"/>
    </xf>
    <xf numFmtId="9" fontId="10" fillId="0" borderId="0" xfId="0" applyNumberFormat="1" applyFont="1" applyAlignment="1">
      <alignment horizontal="left" vertical="center" wrapText="1"/>
    </xf>
    <xf numFmtId="9" fontId="10" fillId="0" borderId="0" xfId="0" applyNumberFormat="1" applyFont="1" applyAlignment="1">
      <alignment vertical="center" wrapText="1"/>
    </xf>
    <xf numFmtId="3" fontId="17" fillId="0" borderId="0" xfId="0" applyNumberFormat="1" applyFont="1" applyAlignment="1">
      <alignment horizontal="left" vertical="center" wrapText="1"/>
    </xf>
    <xf numFmtId="3" fontId="1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9" fontId="5" fillId="0" borderId="0" xfId="2" applyNumberFormat="1" applyFont="1" applyFill="1" applyAlignment="1">
      <alignment vertical="center" wrapText="1"/>
    </xf>
    <xf numFmtId="0" fontId="4" fillId="2" borderId="0" xfId="0" applyNumberFormat="1" applyFont="1" applyFill="1"/>
    <xf numFmtId="0" fontId="9" fillId="0" borderId="0" xfId="0" applyFont="1" applyAlignment="1">
      <alignment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7" fillId="0" borderId="0" xfId="0" applyNumberFormat="1" applyFont="1"/>
    <xf numFmtId="0" fontId="8" fillId="0" borderId="0" xfId="0" applyFont="1" applyFill="1"/>
    <xf numFmtId="0" fontId="8" fillId="0" borderId="0" xfId="0" applyFont="1"/>
    <xf numFmtId="0" fontId="28" fillId="0" borderId="0" xfId="0" applyFont="1"/>
    <xf numFmtId="0" fontId="28" fillId="0" borderId="0" xfId="0" applyFont="1" applyAlignment="1">
      <alignment horizontal="center"/>
    </xf>
    <xf numFmtId="0" fontId="29" fillId="0" borderId="0" xfId="0" applyFont="1"/>
    <xf numFmtId="0" fontId="4" fillId="2" borderId="0" xfId="0" applyNumberFormat="1" applyFont="1" applyFill="1" applyAlignment="1">
      <alignment horizontal="center"/>
    </xf>
    <xf numFmtId="0" fontId="31" fillId="0" borderId="0" xfId="0" applyFont="1"/>
    <xf numFmtId="0" fontId="31" fillId="0" borderId="0" xfId="0" applyFont="1" applyAlignment="1">
      <alignment horizontal="center"/>
    </xf>
    <xf numFmtId="0" fontId="30" fillId="0" borderId="8" xfId="0" applyFont="1" applyBorder="1" applyAlignment="1">
      <alignment horizontal="justify" wrapText="1"/>
    </xf>
    <xf numFmtId="0" fontId="30" fillId="0" borderId="8" xfId="0" applyFont="1" applyBorder="1" applyAlignment="1">
      <alignment horizontal="center" wrapText="1"/>
    </xf>
    <xf numFmtId="0" fontId="28" fillId="0" borderId="8" xfId="0" applyFont="1" applyBorder="1" applyAlignment="1">
      <alignment horizontal="justify" wrapText="1"/>
    </xf>
    <xf numFmtId="0" fontId="28" fillId="0" borderId="8" xfId="0" applyFont="1" applyBorder="1" applyAlignment="1">
      <alignment horizontal="center" wrapText="1"/>
    </xf>
    <xf numFmtId="164" fontId="28" fillId="0" borderId="8" xfId="0" applyNumberFormat="1" applyFont="1" applyBorder="1" applyAlignment="1">
      <alignment horizontal="right" wrapText="1"/>
    </xf>
    <xf numFmtId="3" fontId="30" fillId="3" borderId="8" xfId="0" applyNumberFormat="1" applyFont="1" applyFill="1" applyBorder="1" applyAlignment="1">
      <alignment horizontal="center" wrapText="1"/>
    </xf>
    <xf numFmtId="9" fontId="30" fillId="3" borderId="8" xfId="0" applyNumberFormat="1" applyFont="1" applyFill="1" applyBorder="1" applyAlignment="1">
      <alignment horizontal="right" wrapText="1"/>
    </xf>
    <xf numFmtId="0" fontId="32" fillId="0" borderId="0" xfId="0" applyFont="1"/>
    <xf numFmtId="0" fontId="33" fillId="0" borderId="0" xfId="0" applyFont="1"/>
    <xf numFmtId="0" fontId="1" fillId="0" borderId="0" xfId="0" applyFont="1" applyAlignment="1">
      <alignment horizontal="left"/>
    </xf>
    <xf numFmtId="0" fontId="1" fillId="0" borderId="0" xfId="0" applyNumberFormat="1" applyFont="1"/>
    <xf numFmtId="3" fontId="28" fillId="0" borderId="0" xfId="0" applyNumberFormat="1" applyFont="1" applyBorder="1" applyAlignment="1">
      <alignment vertical="center" wrapText="1"/>
    </xf>
    <xf numFmtId="3" fontId="30" fillId="0" borderId="10" xfId="0" applyNumberFormat="1" applyFont="1" applyBorder="1" applyAlignment="1">
      <alignment vertical="center" wrapText="1"/>
    </xf>
    <xf numFmtId="3" fontId="28" fillId="0" borderId="0" xfId="0" applyNumberFormat="1" applyFont="1" applyAlignment="1">
      <alignment vertical="center" wrapText="1"/>
    </xf>
    <xf numFmtId="3" fontId="28" fillId="0" borderId="9" xfId="0" applyNumberFormat="1" applyFont="1" applyBorder="1" applyAlignment="1">
      <alignment horizontal="right" vertical="center" wrapText="1"/>
    </xf>
    <xf numFmtId="3" fontId="28" fillId="0" borderId="11" xfId="0" applyNumberFormat="1" applyFont="1" applyBorder="1" applyAlignment="1">
      <alignment horizontal="right" vertical="center" wrapText="1"/>
    </xf>
    <xf numFmtId="3" fontId="28" fillId="0" borderId="12" xfId="0" applyNumberFormat="1" applyFont="1" applyBorder="1" applyAlignment="1">
      <alignment horizontal="right" vertical="center" wrapText="1"/>
    </xf>
    <xf numFmtId="3" fontId="28" fillId="0" borderId="13" xfId="0" applyNumberFormat="1" applyFont="1" applyBorder="1" applyAlignment="1">
      <alignment horizontal="right" vertical="center" wrapText="1"/>
    </xf>
    <xf numFmtId="3" fontId="28" fillId="0" borderId="0" xfId="0" applyNumberFormat="1" applyFont="1" applyFill="1" applyBorder="1" applyAlignment="1">
      <alignment horizontal="left" vertical="center" wrapText="1"/>
    </xf>
    <xf numFmtId="0" fontId="34" fillId="0" borderId="0" xfId="0" applyFont="1" applyFill="1" applyBorder="1" applyAlignment="1">
      <alignment horizontal="center" vertical="center" wrapText="1"/>
    </xf>
    <xf numFmtId="9" fontId="28" fillId="0" borderId="0" xfId="0" applyNumberFormat="1" applyFont="1" applyAlignment="1">
      <alignment vertical="center" wrapText="1"/>
    </xf>
    <xf numFmtId="164" fontId="28" fillId="0" borderId="0" xfId="0" applyNumberFormat="1" applyFont="1" applyAlignment="1">
      <alignment vertical="center" wrapText="1"/>
    </xf>
    <xf numFmtId="3" fontId="10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164" fontId="15" fillId="0" borderId="4" xfId="2" applyNumberFormat="1" applyFont="1" applyFill="1" applyBorder="1" applyAlignment="1">
      <alignment horizontal="center" vertical="center" wrapText="1"/>
    </xf>
    <xf numFmtId="164" fontId="19" fillId="0" borderId="4" xfId="2" applyNumberFormat="1" applyFont="1" applyFill="1" applyBorder="1" applyAlignment="1">
      <alignment horizontal="center" vertical="center" wrapText="1"/>
    </xf>
    <xf numFmtId="164" fontId="19" fillId="0" borderId="4" xfId="0" applyNumberFormat="1" applyFont="1" applyFill="1" applyBorder="1" applyAlignment="1">
      <alignment horizontal="center" vertical="center" wrapText="1"/>
    </xf>
    <xf numFmtId="164" fontId="15" fillId="0" borderId="7" xfId="2" applyNumberFormat="1" applyFont="1" applyFill="1" applyBorder="1" applyAlignment="1">
      <alignment horizontal="center" vertical="center" wrapText="1"/>
    </xf>
    <xf numFmtId="164" fontId="10" fillId="0" borderId="0" xfId="0" applyNumberFormat="1" applyFont="1" applyAlignment="1">
      <alignment vertical="center" wrapText="1"/>
    </xf>
    <xf numFmtId="0" fontId="35" fillId="0" borderId="0" xfId="0" applyFont="1" applyFill="1" applyAlignment="1">
      <alignment vertical="center" wrapText="1"/>
    </xf>
    <xf numFmtId="166" fontId="35" fillId="0" borderId="0" xfId="0" applyNumberFormat="1" applyFont="1" applyFill="1" applyBorder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center" vertical="center" wrapText="1"/>
    </xf>
    <xf numFmtId="166" fontId="37" fillId="0" borderId="0" xfId="0" applyNumberFormat="1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right" vertical="center"/>
    </xf>
    <xf numFmtId="9" fontId="38" fillId="0" borderId="0" xfId="2" applyFont="1" applyFill="1" applyBorder="1" applyAlignment="1">
      <alignment horizontal="right" vertical="center" wrapText="1"/>
    </xf>
    <xf numFmtId="3" fontId="39" fillId="0" borderId="3" xfId="0" applyNumberFormat="1" applyFont="1" applyFill="1" applyBorder="1" applyAlignment="1">
      <alignment horizontal="left" vertical="center" wrapText="1"/>
    </xf>
    <xf numFmtId="4" fontId="39" fillId="0" borderId="0" xfId="0" applyNumberFormat="1" applyFont="1" applyFill="1" applyBorder="1" applyAlignment="1">
      <alignment horizontal="center" vertical="center" wrapText="1"/>
    </xf>
    <xf numFmtId="4" fontId="40" fillId="0" borderId="0" xfId="0" applyNumberFormat="1" applyFont="1" applyFill="1" applyBorder="1" applyAlignment="1">
      <alignment horizontal="center" vertical="center" wrapText="1"/>
    </xf>
    <xf numFmtId="166" fontId="41" fillId="0" borderId="0" xfId="0" applyNumberFormat="1" applyFont="1" applyFill="1" applyBorder="1" applyAlignment="1">
      <alignment horizontal="center" vertical="center" wrapText="1"/>
    </xf>
    <xf numFmtId="9" fontId="41" fillId="0" borderId="4" xfId="2" applyFont="1" applyFill="1" applyBorder="1" applyAlignment="1">
      <alignment horizontal="right" vertical="center" wrapText="1"/>
    </xf>
    <xf numFmtId="0" fontId="41" fillId="0" borderId="3" xfId="0" applyFont="1" applyFill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 wrapText="1"/>
    </xf>
    <xf numFmtId="0" fontId="42" fillId="0" borderId="3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horizontal="center" vertical="center" wrapText="1"/>
    </xf>
    <xf numFmtId="166" fontId="43" fillId="0" borderId="0" xfId="0" applyNumberFormat="1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right" vertical="center" wrapText="1"/>
    </xf>
    <xf numFmtId="4" fontId="45" fillId="0" borderId="6" xfId="0" applyNumberFormat="1" applyFont="1" applyFill="1" applyBorder="1" applyAlignment="1">
      <alignment horizontal="center" vertical="center"/>
    </xf>
    <xf numFmtId="166" fontId="30" fillId="0" borderId="6" xfId="0" applyNumberFormat="1" applyFont="1" applyFill="1" applyBorder="1" applyAlignment="1">
      <alignment horizontal="center" vertical="center" wrapText="1"/>
    </xf>
    <xf numFmtId="9" fontId="35" fillId="0" borderId="0" xfId="2" applyFont="1" applyAlignment="1">
      <alignment vertical="center" wrapText="1"/>
    </xf>
    <xf numFmtId="166" fontId="35" fillId="0" borderId="0" xfId="2" applyNumberFormat="1" applyFont="1" applyAlignment="1">
      <alignment vertical="center" wrapText="1"/>
    </xf>
    <xf numFmtId="166" fontId="35" fillId="0" borderId="0" xfId="0" applyNumberFormat="1" applyFont="1" applyBorder="1" applyAlignment="1">
      <alignment vertical="center" wrapText="1"/>
    </xf>
    <xf numFmtId="0" fontId="35" fillId="0" borderId="3" xfId="0" applyFont="1" applyFill="1" applyBorder="1" applyAlignment="1">
      <alignment horizontal="left" vertical="center"/>
    </xf>
    <xf numFmtId="4" fontId="30" fillId="0" borderId="0" xfId="0" applyNumberFormat="1" applyFont="1" applyFill="1" applyBorder="1" applyAlignment="1">
      <alignment horizontal="center" vertical="center" wrapText="1"/>
    </xf>
    <xf numFmtId="4" fontId="28" fillId="0" borderId="0" xfId="0" applyNumberFormat="1" applyFont="1" applyFill="1" applyBorder="1" applyAlignment="1">
      <alignment horizontal="center" vertical="center" wrapText="1"/>
    </xf>
    <xf numFmtId="166" fontId="30" fillId="0" borderId="0" xfId="0" applyNumberFormat="1" applyFont="1" applyFill="1" applyBorder="1" applyAlignment="1">
      <alignment horizontal="center" vertical="center" wrapText="1"/>
    </xf>
    <xf numFmtId="9" fontId="30" fillId="0" borderId="4" xfId="2" applyFont="1" applyFill="1" applyBorder="1" applyAlignment="1">
      <alignment horizontal="center" vertical="center" wrapText="1"/>
    </xf>
    <xf numFmtId="3" fontId="28" fillId="0" borderId="3" xfId="0" applyNumberFormat="1" applyFont="1" applyFill="1" applyBorder="1" applyAlignment="1">
      <alignment horizontal="left" vertical="center" wrapText="1"/>
    </xf>
    <xf numFmtId="166" fontId="28" fillId="0" borderId="0" xfId="0" applyNumberFormat="1" applyFont="1" applyFill="1" applyBorder="1" applyAlignment="1">
      <alignment horizontal="center" vertical="center" wrapText="1"/>
    </xf>
    <xf numFmtId="9" fontId="28" fillId="0" borderId="4" xfId="2" applyFont="1" applyFill="1" applyBorder="1" applyAlignment="1">
      <alignment horizontal="center" vertical="center" wrapText="1"/>
    </xf>
    <xf numFmtId="0" fontId="28" fillId="0" borderId="0" xfId="0" applyFont="1" applyFill="1" applyAlignment="1">
      <alignment vertical="center"/>
    </xf>
    <xf numFmtId="165" fontId="28" fillId="0" borderId="0" xfId="0" applyNumberFormat="1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3" fontId="28" fillId="0" borderId="0" xfId="0" applyNumberFormat="1" applyFont="1" applyFill="1" applyAlignment="1">
      <alignment horizontal="right" vertical="center"/>
    </xf>
    <xf numFmtId="3" fontId="28" fillId="0" borderId="0" xfId="0" applyNumberFormat="1" applyFont="1" applyFill="1" applyAlignment="1">
      <alignment horizontal="center" vertical="center"/>
    </xf>
    <xf numFmtId="0" fontId="28" fillId="0" borderId="0" xfId="0" applyFont="1" applyAlignment="1">
      <alignment vertical="center"/>
    </xf>
    <xf numFmtId="0" fontId="28" fillId="0" borderId="0" xfId="0" applyFont="1" applyFill="1"/>
    <xf numFmtId="3" fontId="37" fillId="0" borderId="0" xfId="0" applyNumberFormat="1" applyFont="1" applyFill="1" applyBorder="1" applyAlignment="1">
      <alignment horizontal="center" vertical="center" wrapText="1"/>
    </xf>
    <xf numFmtId="0" fontId="28" fillId="0" borderId="0" xfId="0" applyFont="1" applyBorder="1" applyAlignment="1">
      <alignment vertical="center"/>
    </xf>
    <xf numFmtId="0" fontId="45" fillId="0" borderId="0" xfId="0" applyFont="1" applyFill="1" applyAlignment="1">
      <alignment vertical="center" wrapText="1"/>
    </xf>
    <xf numFmtId="0" fontId="45" fillId="0" borderId="0" xfId="0" applyFont="1" applyFill="1" applyBorder="1" applyAlignment="1">
      <alignment vertical="center" wrapText="1"/>
    </xf>
    <xf numFmtId="0" fontId="30" fillId="0" borderId="3" xfId="1" applyFont="1" applyFill="1" applyBorder="1" applyAlignment="1">
      <alignment horizontal="center" vertical="center" wrapText="1"/>
    </xf>
    <xf numFmtId="0" fontId="30" fillId="0" borderId="0" xfId="1" applyFont="1" applyFill="1" applyBorder="1" applyAlignment="1">
      <alignment horizontal="center" vertical="center" wrapText="1"/>
    </xf>
    <xf numFmtId="165" fontId="30" fillId="0" borderId="0" xfId="1" applyNumberFormat="1" applyFont="1" applyFill="1" applyBorder="1" applyAlignment="1">
      <alignment horizontal="center" vertical="center" wrapText="1"/>
    </xf>
    <xf numFmtId="3" fontId="30" fillId="0" borderId="0" xfId="1" applyNumberFormat="1" applyFont="1" applyFill="1" applyBorder="1" applyAlignment="1">
      <alignment horizontal="right" vertical="center" wrapText="1"/>
    </xf>
    <xf numFmtId="3" fontId="30" fillId="0" borderId="0" xfId="1" applyNumberFormat="1" applyFont="1" applyFill="1" applyBorder="1" applyAlignment="1">
      <alignment horizontal="center" vertical="center" wrapText="1"/>
    </xf>
    <xf numFmtId="3" fontId="30" fillId="0" borderId="4" xfId="1" applyNumberFormat="1" applyFont="1" applyFill="1" applyBorder="1" applyAlignment="1">
      <alignment horizontal="center" vertical="center" wrapText="1"/>
    </xf>
    <xf numFmtId="0" fontId="39" fillId="0" borderId="0" xfId="0" applyFont="1" applyFill="1" applyAlignment="1">
      <alignment vertical="center"/>
    </xf>
    <xf numFmtId="0" fontId="39" fillId="0" borderId="3" xfId="0" applyFont="1" applyBorder="1" applyAlignment="1">
      <alignment horizontal="center" vertical="center"/>
    </xf>
    <xf numFmtId="165" fontId="28" fillId="0" borderId="0" xfId="0" applyNumberFormat="1" applyFont="1" applyFill="1" applyBorder="1" applyAlignment="1">
      <alignment horizontal="center" vertical="center" wrapText="1"/>
    </xf>
    <xf numFmtId="3" fontId="39" fillId="0" borderId="0" xfId="0" applyNumberFormat="1" applyFont="1" applyFill="1" applyBorder="1" applyAlignment="1">
      <alignment horizontal="center" vertical="center" wrapText="1"/>
    </xf>
    <xf numFmtId="3" fontId="28" fillId="0" borderId="0" xfId="0" applyNumberFormat="1" applyFont="1" applyFill="1" applyBorder="1" applyAlignment="1">
      <alignment horizontal="center" vertical="center" wrapText="1"/>
    </xf>
    <xf numFmtId="3" fontId="28" fillId="0" borderId="4" xfId="0" applyNumberFormat="1" applyFont="1" applyFill="1" applyBorder="1" applyAlignment="1">
      <alignment horizontal="center" vertical="center" wrapText="1"/>
    </xf>
    <xf numFmtId="0" fontId="39" fillId="0" borderId="0" xfId="0" applyFont="1" applyBorder="1" applyAlignment="1">
      <alignment vertical="center"/>
    </xf>
    <xf numFmtId="0" fontId="39" fillId="0" borderId="0" xfId="0" applyFont="1" applyAlignment="1">
      <alignment vertical="center"/>
    </xf>
    <xf numFmtId="0" fontId="30" fillId="0" borderId="0" xfId="0" applyFont="1" applyFill="1" applyAlignment="1">
      <alignment vertical="center"/>
    </xf>
    <xf numFmtId="4" fontId="45" fillId="0" borderId="0" xfId="0" applyNumberFormat="1" applyFont="1" applyFill="1" applyBorder="1" applyAlignment="1">
      <alignment horizontal="center" vertical="center"/>
    </xf>
    <xf numFmtId="3" fontId="45" fillId="0" borderId="0" xfId="0" applyNumberFormat="1" applyFont="1" applyFill="1" applyBorder="1" applyAlignment="1">
      <alignment horizontal="center" vertical="center"/>
    </xf>
    <xf numFmtId="3" fontId="30" fillId="0" borderId="4" xfId="0" applyNumberFormat="1" applyFont="1" applyFill="1" applyBorder="1" applyAlignment="1">
      <alignment horizontal="center" vertical="center" wrapText="1"/>
    </xf>
    <xf numFmtId="0" fontId="30" fillId="0" borderId="0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49" fillId="0" borderId="0" xfId="0" applyFont="1" applyFill="1" applyAlignment="1">
      <alignment vertical="center"/>
    </xf>
    <xf numFmtId="9" fontId="50" fillId="0" borderId="0" xfId="0" applyNumberFormat="1" applyFont="1" applyFill="1" applyBorder="1" applyAlignment="1">
      <alignment horizontal="center" vertical="center" wrapText="1"/>
    </xf>
    <xf numFmtId="3" fontId="39" fillId="0" borderId="4" xfId="0" applyNumberFormat="1" applyFont="1" applyFill="1" applyBorder="1" applyAlignment="1">
      <alignment horizontal="center" vertical="center" wrapText="1"/>
    </xf>
    <xf numFmtId="0" fontId="49" fillId="0" borderId="0" xfId="0" applyFont="1" applyBorder="1" applyAlignment="1">
      <alignment vertical="center"/>
    </xf>
    <xf numFmtId="0" fontId="49" fillId="0" borderId="0" xfId="0" applyFont="1" applyAlignment="1">
      <alignment vertical="center"/>
    </xf>
    <xf numFmtId="3" fontId="28" fillId="0" borderId="0" xfId="0" applyNumberFormat="1" applyFont="1" applyFill="1" applyBorder="1" applyAlignment="1">
      <alignment horizontal="center" vertical="center"/>
    </xf>
    <xf numFmtId="3" fontId="28" fillId="0" borderId="4" xfId="0" applyNumberFormat="1" applyFont="1" applyFill="1" applyBorder="1" applyAlignment="1">
      <alignment horizontal="center" vertical="center"/>
    </xf>
    <xf numFmtId="0" fontId="37" fillId="0" borderId="0" xfId="0" applyFont="1" applyFill="1" applyAlignment="1">
      <alignment vertical="center"/>
    </xf>
    <xf numFmtId="3" fontId="30" fillId="0" borderId="0" xfId="0" applyNumberFormat="1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37" fillId="0" borderId="0" xfId="0" applyFont="1" applyBorder="1" applyAlignment="1">
      <alignment vertical="center"/>
    </xf>
    <xf numFmtId="0" fontId="37" fillId="0" borderId="0" xfId="0" applyFont="1" applyAlignment="1">
      <alignment vertical="center"/>
    </xf>
    <xf numFmtId="3" fontId="28" fillId="0" borderId="6" xfId="0" applyNumberFormat="1" applyFont="1" applyFill="1" applyBorder="1" applyAlignment="1">
      <alignment horizontal="center" vertical="center"/>
    </xf>
    <xf numFmtId="3" fontId="28" fillId="0" borderId="7" xfId="0" applyNumberFormat="1" applyFont="1" applyFill="1" applyBorder="1" applyAlignment="1">
      <alignment horizontal="center" vertical="center"/>
    </xf>
    <xf numFmtId="165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3" fontId="28" fillId="0" borderId="0" xfId="0" applyNumberFormat="1" applyFont="1" applyAlignment="1">
      <alignment horizontal="center" vertical="center"/>
    </xf>
    <xf numFmtId="3" fontId="28" fillId="0" borderId="0" xfId="0" applyNumberFormat="1" applyFont="1" applyAlignment="1">
      <alignment horizontal="right" vertical="center"/>
    </xf>
    <xf numFmtId="9" fontId="28" fillId="0" borderId="0" xfId="2" applyFont="1" applyAlignment="1">
      <alignment horizontal="center" vertical="center"/>
    </xf>
    <xf numFmtId="0" fontId="34" fillId="0" borderId="19" xfId="0" applyFont="1" applyFill="1" applyBorder="1" applyAlignment="1">
      <alignment horizontal="center" vertical="center" wrapText="1"/>
    </xf>
    <xf numFmtId="3" fontId="28" fillId="0" borderId="21" xfId="0" applyNumberFormat="1" applyFont="1" applyBorder="1" applyAlignment="1">
      <alignment horizontal="right" vertical="center" wrapText="1"/>
    </xf>
    <xf numFmtId="3" fontId="28" fillId="0" borderId="20" xfId="0" applyNumberFormat="1" applyFont="1" applyBorder="1" applyAlignment="1">
      <alignment horizontal="right" vertical="center" wrapText="1"/>
    </xf>
    <xf numFmtId="4" fontId="28" fillId="0" borderId="0" xfId="0" applyNumberFormat="1" applyFont="1"/>
    <xf numFmtId="0" fontId="51" fillId="0" borderId="0" xfId="0" applyFont="1"/>
    <xf numFmtId="0" fontId="9" fillId="0" borderId="0" xfId="0" applyFont="1" applyAlignment="1">
      <alignment horizontal="center" vertical="center" wrapText="1"/>
    </xf>
    <xf numFmtId="3" fontId="14" fillId="0" borderId="0" xfId="0" applyNumberFormat="1" applyFont="1" applyFill="1" applyBorder="1" applyAlignment="1">
      <alignment horizontal="center" vertical="center" wrapText="1"/>
    </xf>
    <xf numFmtId="0" fontId="30" fillId="0" borderId="0" xfId="0" applyFont="1" applyFill="1"/>
    <xf numFmtId="0" fontId="35" fillId="0" borderId="0" xfId="0" applyFont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0" fontId="28" fillId="0" borderId="0" xfId="0" applyFont="1" applyAlignment="1">
      <alignment horizontal="left"/>
    </xf>
    <xf numFmtId="2" fontId="35" fillId="0" borderId="0" xfId="0" applyNumberFormat="1" applyFont="1" applyAlignment="1">
      <alignment vertical="center" wrapText="1"/>
    </xf>
    <xf numFmtId="165" fontId="52" fillId="0" borderId="0" xfId="0" applyNumberFormat="1" applyFont="1" applyFill="1" applyBorder="1" applyAlignment="1">
      <alignment horizontal="center" vertical="center" wrapText="1"/>
    </xf>
    <xf numFmtId="4" fontId="28" fillId="0" borderId="0" xfId="0" applyNumberFormat="1" applyFont="1" applyAlignment="1">
      <alignment horizontal="center"/>
    </xf>
    <xf numFmtId="0" fontId="54" fillId="0" borderId="0" xfId="3"/>
    <xf numFmtId="0" fontId="53" fillId="0" borderId="0" xfId="0" applyFont="1" applyAlignment="1">
      <alignment vertical="top" wrapText="1"/>
    </xf>
    <xf numFmtId="165" fontId="45" fillId="0" borderId="0" xfId="1" applyNumberFormat="1" applyFont="1" applyFill="1" applyBorder="1" applyAlignment="1">
      <alignment horizontal="center" vertical="center" wrapText="1"/>
    </xf>
    <xf numFmtId="165" fontId="35" fillId="0" borderId="0" xfId="0" applyNumberFormat="1" applyFont="1" applyFill="1" applyBorder="1" applyAlignment="1">
      <alignment horizontal="center" vertical="center" wrapText="1"/>
    </xf>
    <xf numFmtId="167" fontId="39" fillId="0" borderId="0" xfId="0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" fontId="28" fillId="0" borderId="0" xfId="0" applyNumberFormat="1" applyFont="1" applyFill="1" applyBorder="1" applyAlignment="1">
      <alignment horizontal="center" vertical="center" wrapText="1"/>
    </xf>
    <xf numFmtId="1" fontId="28" fillId="0" borderId="0" xfId="0" applyNumberFormat="1" applyFont="1"/>
    <xf numFmtId="1" fontId="28" fillId="0" borderId="0" xfId="0" pivotButton="1" applyNumberFormat="1" applyFont="1"/>
    <xf numFmtId="1" fontId="28" fillId="0" borderId="0" xfId="0" applyNumberFormat="1" applyFont="1" applyAlignment="1">
      <alignment horizontal="left"/>
    </xf>
    <xf numFmtId="8" fontId="1" fillId="0" borderId="0" xfId="0" applyNumberFormat="1" applyFont="1"/>
    <xf numFmtId="0" fontId="28" fillId="0" borderId="0" xfId="0" pivotButton="1" applyFont="1"/>
    <xf numFmtId="0" fontId="28" fillId="0" borderId="0" xfId="0" applyNumberFormat="1" applyFont="1"/>
    <xf numFmtId="1" fontId="30" fillId="0" borderId="0" xfId="0" applyNumberFormat="1" applyFont="1"/>
    <xf numFmtId="0" fontId="30" fillId="0" borderId="0" xfId="0" applyFont="1"/>
    <xf numFmtId="0" fontId="28" fillId="0" borderId="0" xfId="0" applyFont="1" applyAlignment="1">
      <alignment horizontal="left" indent="1"/>
    </xf>
    <xf numFmtId="0" fontId="30" fillId="2" borderId="17" xfId="0" applyFont="1" applyFill="1" applyBorder="1" applyAlignment="1">
      <alignment horizontal="justify" wrapText="1"/>
    </xf>
    <xf numFmtId="0" fontId="30" fillId="2" borderId="18" xfId="0" applyFont="1" applyFill="1" applyBorder="1" applyAlignment="1">
      <alignment horizontal="justify" wrapText="1"/>
    </xf>
    <xf numFmtId="3" fontId="23" fillId="0" borderId="0" xfId="0" applyNumberFormat="1" applyFont="1" applyFill="1" applyBorder="1" applyAlignment="1">
      <alignment horizontal="justify" vertical="center" wrapText="1"/>
    </xf>
    <xf numFmtId="3" fontId="24" fillId="0" borderId="0" xfId="0" applyNumberFormat="1" applyFont="1" applyFill="1" applyBorder="1" applyAlignment="1">
      <alignment horizontal="justify" vertical="center" wrapText="1"/>
    </xf>
    <xf numFmtId="3" fontId="11" fillId="0" borderId="14" xfId="0" applyNumberFormat="1" applyFont="1" applyFill="1" applyBorder="1" applyAlignment="1">
      <alignment horizontal="center" vertical="center" wrapText="1"/>
    </xf>
    <xf numFmtId="3" fontId="11" fillId="0" borderId="15" xfId="0" applyNumberFormat="1" applyFont="1" applyFill="1" applyBorder="1" applyAlignment="1">
      <alignment horizontal="center" vertical="center" wrapText="1"/>
    </xf>
    <xf numFmtId="3" fontId="11" fillId="0" borderId="16" xfId="0" applyNumberFormat="1" applyFont="1" applyFill="1" applyBorder="1" applyAlignment="1">
      <alignment horizontal="center" vertical="center" wrapText="1"/>
    </xf>
    <xf numFmtId="3" fontId="14" fillId="0" borderId="0" xfId="2" applyNumberFormat="1" applyFont="1" applyFill="1" applyBorder="1" applyAlignment="1">
      <alignment horizontal="center" vertical="center" wrapText="1"/>
    </xf>
    <xf numFmtId="3" fontId="14" fillId="0" borderId="4" xfId="2" applyNumberFormat="1" applyFont="1" applyFill="1" applyBorder="1" applyAlignment="1">
      <alignment horizontal="center" vertical="center" wrapText="1"/>
    </xf>
    <xf numFmtId="3" fontId="21" fillId="0" borderId="0" xfId="0" applyNumberFormat="1" applyFont="1" applyFill="1" applyBorder="1" applyAlignment="1">
      <alignment horizontal="justify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3" fontId="14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8" fillId="0" borderId="0" xfId="0" applyFont="1" applyFill="1" applyBorder="1" applyAlignment="1">
      <alignment horizontal="left" vertical="center" wrapText="1"/>
    </xf>
    <xf numFmtId="0" fontId="41" fillId="0" borderId="0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 wrapText="1"/>
    </xf>
    <xf numFmtId="0" fontId="37" fillId="0" borderId="15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3" fontId="37" fillId="0" borderId="14" xfId="0" applyNumberFormat="1" applyFont="1" applyFill="1" applyBorder="1" applyAlignment="1">
      <alignment horizontal="center" vertical="center" wrapText="1"/>
    </xf>
    <xf numFmtId="3" fontId="37" fillId="0" borderId="15" xfId="0" applyNumberFormat="1" applyFont="1" applyFill="1" applyBorder="1" applyAlignment="1">
      <alignment horizontal="center" vertical="center" wrapText="1"/>
    </xf>
    <xf numFmtId="3" fontId="37" fillId="0" borderId="16" xfId="0" applyNumberFormat="1" applyFont="1" applyFill="1" applyBorder="1" applyAlignment="1">
      <alignment horizontal="center" vertical="center" wrapText="1"/>
    </xf>
    <xf numFmtId="3" fontId="45" fillId="0" borderId="4" xfId="2" applyNumberFormat="1" applyFont="1" applyFill="1" applyBorder="1" applyAlignment="1">
      <alignment horizontal="center" vertical="center" wrapText="1"/>
    </xf>
    <xf numFmtId="3" fontId="45" fillId="0" borderId="0" xfId="2" applyNumberFormat="1" applyFont="1" applyFill="1" applyBorder="1" applyAlignment="1">
      <alignment horizontal="center" vertical="center" wrapText="1"/>
    </xf>
    <xf numFmtId="165" fontId="45" fillId="0" borderId="0" xfId="2" applyNumberFormat="1" applyFont="1" applyFill="1" applyBorder="1" applyAlignment="1">
      <alignment horizontal="center" vertical="center" wrapText="1"/>
    </xf>
    <xf numFmtId="3" fontId="45" fillId="0" borderId="3" xfId="2" applyNumberFormat="1" applyFont="1" applyFill="1" applyBorder="1" applyAlignment="1">
      <alignment horizontal="left" vertical="center" wrapText="1"/>
    </xf>
    <xf numFmtId="3" fontId="45" fillId="0" borderId="0" xfId="2" applyNumberFormat="1" applyFont="1" applyFill="1" applyBorder="1" applyAlignment="1">
      <alignment horizontal="left" vertical="center" wrapText="1"/>
    </xf>
    <xf numFmtId="0" fontId="38" fillId="0" borderId="0" xfId="0" applyFont="1" applyFill="1" applyBorder="1" applyAlignment="1">
      <alignment horizontal="justify" vertical="center" wrapText="1"/>
    </xf>
    <xf numFmtId="0" fontId="30" fillId="0" borderId="3" xfId="0" applyFont="1" applyFill="1" applyBorder="1" applyAlignment="1">
      <alignment horizontal="right" vertical="center" wrapText="1"/>
    </xf>
    <xf numFmtId="0" fontId="30" fillId="0" borderId="0" xfId="0" applyFont="1" applyFill="1" applyBorder="1" applyAlignment="1">
      <alignment horizontal="right" vertical="center" wrapText="1"/>
    </xf>
    <xf numFmtId="0" fontId="37" fillId="0" borderId="3" xfId="0" applyFont="1" applyFill="1" applyBorder="1" applyAlignment="1">
      <alignment horizontal="right" vertical="center" wrapText="1"/>
    </xf>
    <xf numFmtId="0" fontId="37" fillId="0" borderId="0" xfId="0" applyFont="1" applyFill="1" applyBorder="1" applyAlignment="1">
      <alignment horizontal="right" vertical="center" wrapText="1"/>
    </xf>
    <xf numFmtId="0" fontId="50" fillId="0" borderId="3" xfId="0" applyFont="1" applyFill="1" applyBorder="1" applyAlignment="1">
      <alignment horizontal="right" vertical="center" wrapText="1"/>
    </xf>
    <xf numFmtId="0" fontId="50" fillId="0" borderId="0" xfId="0" applyFont="1" applyFill="1" applyBorder="1" applyAlignment="1">
      <alignment horizontal="right" vertical="center" wrapText="1"/>
    </xf>
    <xf numFmtId="0" fontId="37" fillId="0" borderId="5" xfId="0" applyFont="1" applyFill="1" applyBorder="1" applyAlignment="1">
      <alignment horizontal="right" vertical="center" wrapText="1"/>
    </xf>
    <xf numFmtId="0" fontId="37" fillId="0" borderId="6" xfId="0" applyFont="1" applyFill="1" applyBorder="1" applyAlignment="1">
      <alignment horizontal="right" vertical="center" wrapText="1"/>
    </xf>
    <xf numFmtId="164" fontId="30" fillId="0" borderId="22" xfId="2" applyNumberFormat="1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_Hoja1" xfId="1"/>
    <cellStyle name="Porcentual" xfId="2" builtinId="5"/>
  </cellStyles>
  <dxfs count="24">
    <dxf>
      <font>
        <name val="Tahoma"/>
        <scheme val="none"/>
      </font>
    </dxf>
    <dxf>
      <numFmt numFmtId="4" formatCode="#,##0.00"/>
    </dxf>
    <dxf>
      <font>
        <name val="Tahoma"/>
        <scheme val="none"/>
      </font>
    </dxf>
    <dxf>
      <numFmt numFmtId="1" formatCode="0"/>
    </dxf>
    <dxf>
      <font>
        <name val="Tahoma"/>
        <scheme val="none"/>
      </font>
    </dxf>
    <dxf>
      <font>
        <name val="Tahoma"/>
        <scheme val="none"/>
      </font>
    </dxf>
    <dxf>
      <numFmt numFmtId="4" formatCode="#,##0.00"/>
    </dxf>
    <dxf>
      <font>
        <name val="Tahoma"/>
        <scheme val="none"/>
      </font>
    </dxf>
    <dxf>
      <numFmt numFmtId="1" formatCode="0"/>
    </dxf>
    <dxf>
      <numFmt numFmtId="1" formatCode="0"/>
    </dxf>
    <dxf>
      <font>
        <b val="0"/>
      </font>
    </dxf>
    <dxf>
      <numFmt numFmtId="4" formatCode="#,##0.00"/>
    </dxf>
    <dxf>
      <font>
        <b/>
      </font>
    </dxf>
    <dxf>
      <font>
        <b/>
      </font>
    </dxf>
    <dxf>
      <numFmt numFmtId="1" formatCode="0"/>
    </dxf>
    <dxf>
      <font>
        <name val="Tahoma"/>
        <scheme val="none"/>
      </font>
    </dxf>
    <dxf>
      <font>
        <b val="0"/>
      </font>
    </dxf>
    <dxf>
      <numFmt numFmtId="4" formatCode="#,##0.00"/>
    </dxf>
    <dxf>
      <font>
        <b/>
      </font>
    </dxf>
    <dxf>
      <font>
        <b/>
      </font>
    </dxf>
    <dxf>
      <numFmt numFmtId="1" formatCode="0"/>
    </dxf>
    <dxf>
      <font>
        <name val="Tahoma"/>
        <scheme val="none"/>
      </font>
    </dxf>
    <dxf>
      <numFmt numFmtId="4" formatCode="#,##0.00"/>
    </dxf>
    <dxf>
      <font>
        <name val="Tahoma"/>
        <scheme val="none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12584459459459471"/>
          <c:y val="0.17613660796648611"/>
          <c:w val="0.82939189189189422"/>
          <c:h val="0.68750095367563935"/>
        </c:manualLayout>
      </c:layout>
      <c:barChart>
        <c:barDir val="bar"/>
        <c:grouping val="stacked"/>
        <c:ser>
          <c:idx val="0"/>
          <c:order val="0"/>
          <c:tx>
            <c:strRef>
              <c:f>Renta!$B$3</c:f>
              <c:strCache>
                <c:ptCount val="1"/>
                <c:pt idx="0">
                  <c:v>PMA</c:v>
                </c:pt>
              </c:strCache>
            </c:strRef>
          </c:tx>
          <c:spPr>
            <a:solidFill>
              <a:srgbClr val="424242"/>
            </a:solidFill>
            <a:ln w="25400">
              <a:noFill/>
            </a:ln>
          </c:spPr>
          <c:cat>
            <c:strRef>
              <c:f>Renta!$C$2:$I$2</c:f>
              <c:strCache>
                <c:ptCount val="7"/>
                <c:pt idx="0">
                  <c:v>Africa Austral</c:v>
                </c:pt>
                <c:pt idx="1">
                  <c:v>Africa Central</c:v>
                </c:pt>
                <c:pt idx="2">
                  <c:v>Africa del Norte</c:v>
                </c:pt>
                <c:pt idx="3">
                  <c:v>Africa Occidental</c:v>
                </c:pt>
                <c:pt idx="4">
                  <c:v>Africa Oriental</c:v>
                </c:pt>
                <c:pt idx="5">
                  <c:v>America Central, Norte y Caribe</c:v>
                </c:pt>
                <c:pt idx="6">
                  <c:v>America del Sur</c:v>
                </c:pt>
              </c:strCache>
            </c:strRef>
          </c:cat>
          <c:val>
            <c:numRef>
              <c:f>Renta!$C$3:$I$3</c:f>
              <c:numCache>
                <c:formatCode>#,##0</c:formatCode>
                <c:ptCount val="7"/>
                <c:pt idx="0">
                  <c:v>18030039.23</c:v>
                </c:pt>
                <c:pt idx="1">
                  <c:v>16637357.370000001</c:v>
                </c:pt>
                <c:pt idx="2">
                  <c:v>0</c:v>
                </c:pt>
                <c:pt idx="3">
                  <c:v>76262361.730000019</c:v>
                </c:pt>
                <c:pt idx="4">
                  <c:v>21583760.870000001</c:v>
                </c:pt>
                <c:pt idx="5">
                  <c:v>15777166.200000001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9BA-410C-BD8C-72317001BD62}"/>
            </c:ext>
          </c:extLst>
        </c:ser>
        <c:ser>
          <c:idx val="1"/>
          <c:order val="1"/>
          <c:tx>
            <c:strRef>
              <c:f>Renta!$B$4</c:f>
              <c:strCache>
                <c:ptCount val="1"/>
                <c:pt idx="0">
                  <c:v>Renta baja</c:v>
                </c:pt>
              </c:strCache>
            </c:strRef>
          </c:tx>
          <c:spPr>
            <a:pattFill prst="pct5">
              <a:fgClr>
                <a:srgbClr val="C0C0C0"/>
              </a:fgClr>
              <a:bgClr>
                <a:srgbClr val="802060"/>
              </a:bgClr>
            </a:pattFill>
            <a:ln w="25400">
              <a:noFill/>
            </a:ln>
          </c:spPr>
          <c:cat>
            <c:strRef>
              <c:f>Renta!$C$2:$I$2</c:f>
              <c:strCache>
                <c:ptCount val="7"/>
                <c:pt idx="0">
                  <c:v>Africa Austral</c:v>
                </c:pt>
                <c:pt idx="1">
                  <c:v>Africa Central</c:v>
                </c:pt>
                <c:pt idx="2">
                  <c:v>Africa del Norte</c:v>
                </c:pt>
                <c:pt idx="3">
                  <c:v>Africa Occidental</c:v>
                </c:pt>
                <c:pt idx="4">
                  <c:v>Africa Oriental</c:v>
                </c:pt>
                <c:pt idx="5">
                  <c:v>America Central, Norte y Caribe</c:v>
                </c:pt>
                <c:pt idx="6">
                  <c:v>America del Sur</c:v>
                </c:pt>
              </c:strCache>
            </c:strRef>
          </c:cat>
          <c:val>
            <c:numRef>
              <c:f>Renta!$C$4:$I$4</c:f>
              <c:numCache>
                <c:formatCode>#,##0</c:formatCode>
                <c:ptCount val="7"/>
                <c:pt idx="0">
                  <c:v>454153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2521345.2700000005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9BA-410C-BD8C-72317001BD62}"/>
            </c:ext>
          </c:extLst>
        </c:ser>
        <c:ser>
          <c:idx val="2"/>
          <c:order val="2"/>
          <c:tx>
            <c:strRef>
              <c:f>Renta!$B$5</c:f>
              <c:strCache>
                <c:ptCount val="1"/>
                <c:pt idx="0">
                  <c:v>Renta media-baja</c:v>
                </c:pt>
              </c:strCache>
            </c:strRef>
          </c:tx>
          <c:spPr>
            <a:pattFill prst="dkHorz">
              <a:fgClr>
                <a:srgbClr val="80808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Renta!$C$2:$I$2</c:f>
              <c:strCache>
                <c:ptCount val="7"/>
                <c:pt idx="0">
                  <c:v>Africa Austral</c:v>
                </c:pt>
                <c:pt idx="1">
                  <c:v>Africa Central</c:v>
                </c:pt>
                <c:pt idx="2">
                  <c:v>Africa del Norte</c:v>
                </c:pt>
                <c:pt idx="3">
                  <c:v>Africa Occidental</c:v>
                </c:pt>
                <c:pt idx="4">
                  <c:v>Africa Oriental</c:v>
                </c:pt>
                <c:pt idx="5">
                  <c:v>America Central, Norte y Caribe</c:v>
                </c:pt>
                <c:pt idx="6">
                  <c:v>America del Sur</c:v>
                </c:pt>
              </c:strCache>
            </c:strRef>
          </c:cat>
          <c:val>
            <c:numRef>
              <c:f>Renta!$C$5:$I$5</c:f>
              <c:numCache>
                <c:formatCode>#,##0</c:formatCode>
                <c:ptCount val="7"/>
                <c:pt idx="0">
                  <c:v>0</c:v>
                </c:pt>
                <c:pt idx="1">
                  <c:v>5658347.4199999999</c:v>
                </c:pt>
                <c:pt idx="2">
                  <c:v>6182200.0399999991</c:v>
                </c:pt>
                <c:pt idx="3">
                  <c:v>2827057.8</c:v>
                </c:pt>
                <c:pt idx="4">
                  <c:v>0</c:v>
                </c:pt>
                <c:pt idx="5">
                  <c:v>50352869.460000008</c:v>
                </c:pt>
                <c:pt idx="6">
                  <c:v>23501351.710000008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9BA-410C-BD8C-72317001BD62}"/>
            </c:ext>
          </c:extLst>
        </c:ser>
        <c:ser>
          <c:idx val="3"/>
          <c:order val="3"/>
          <c:tx>
            <c:strRef>
              <c:f>Renta!$B$6</c:f>
              <c:strCache>
                <c:ptCount val="1"/>
                <c:pt idx="0">
                  <c:v>Renta media-alta</c:v>
                </c:pt>
              </c:strCache>
            </c:strRef>
          </c:tx>
          <c:spPr>
            <a:pattFill prst="dashDnDiag">
              <a:fgClr>
                <a:srgbClr val="FFFFFF"/>
              </a:fgClr>
              <a:bgClr>
                <a:srgbClr val="424242"/>
              </a:bgClr>
            </a:pattFill>
            <a:ln w="25400">
              <a:noFill/>
            </a:ln>
          </c:spPr>
          <c:cat>
            <c:strRef>
              <c:f>Renta!$C$2:$I$2</c:f>
              <c:strCache>
                <c:ptCount val="7"/>
                <c:pt idx="0">
                  <c:v>Africa Austral</c:v>
                </c:pt>
                <c:pt idx="1">
                  <c:v>Africa Central</c:v>
                </c:pt>
                <c:pt idx="2">
                  <c:v>Africa del Norte</c:v>
                </c:pt>
                <c:pt idx="3">
                  <c:v>Africa Occidental</c:v>
                </c:pt>
                <c:pt idx="4">
                  <c:v>Africa Oriental</c:v>
                </c:pt>
                <c:pt idx="5">
                  <c:v>America Central, Norte y Caribe</c:v>
                </c:pt>
                <c:pt idx="6">
                  <c:v>America del Sur</c:v>
                </c:pt>
              </c:strCache>
            </c:strRef>
          </c:cat>
          <c:val>
            <c:numRef>
              <c:f>Renta!$C$6:$I$6</c:f>
              <c:numCache>
                <c:formatCode>#,##0</c:formatCode>
                <c:ptCount val="7"/>
                <c:pt idx="0">
                  <c:v>512058.54</c:v>
                </c:pt>
                <c:pt idx="1">
                  <c:v>0</c:v>
                </c:pt>
                <c:pt idx="2">
                  <c:v>356812.19</c:v>
                </c:pt>
                <c:pt idx="3">
                  <c:v>0</c:v>
                </c:pt>
                <c:pt idx="4">
                  <c:v>0</c:v>
                </c:pt>
                <c:pt idx="5">
                  <c:v>11704059.289999999</c:v>
                </c:pt>
                <c:pt idx="6">
                  <c:v>51473140.060000002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9BA-410C-BD8C-72317001BD62}"/>
            </c:ext>
          </c:extLst>
        </c:ser>
        <c:gapWidth val="60"/>
        <c:overlap val="100"/>
        <c:axId val="62057472"/>
        <c:axId val="62329600"/>
      </c:barChart>
      <c:catAx>
        <c:axId val="62057472"/>
        <c:scaling>
          <c:orientation val="maxMin"/>
        </c:scaling>
        <c:axPos val="l"/>
        <c:numFmt formatCode="General" sourceLinked="1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62329600"/>
        <c:crosses val="autoZero"/>
        <c:auto val="1"/>
        <c:lblAlgn val="ctr"/>
        <c:lblOffset val="100"/>
        <c:tickLblSkip val="1"/>
        <c:tickMarkSkip val="1"/>
      </c:catAx>
      <c:valAx>
        <c:axId val="62329600"/>
        <c:scaling>
          <c:orientation val="minMax"/>
          <c:max val="150000000"/>
          <c:min val="0"/>
        </c:scaling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#,##0" sourceLinked="1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62057472"/>
        <c:crosses val="max"/>
        <c:crossBetween val="between"/>
        <c:majorUnit val="15000000"/>
        <c:dispUnits>
          <c:builtInUnit val="millions"/>
          <c:dispUnitsLbl>
            <c:layout/>
            <c:spPr>
              <a:noFill/>
              <a:ln w="25400">
                <a:noFill/>
              </a:ln>
            </c:spPr>
            <c:txPr>
              <a:bodyPr rot="0" vert="horz"/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s-ES"/>
              </a:p>
            </c:txPr>
          </c:dispUnitsLbl>
        </c:dispUnits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9777403655719393"/>
          <c:y val="1.704547819030517E-2"/>
          <c:w val="0.17008021642651885"/>
          <c:h val="0.13920473855415841"/>
        </c:manualLayout>
      </c:layout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 alignWithMargins="0"/>
    <c:pageMargins b="1" l="0.75000000000000255" r="0.75000000000000255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>
        <c:manualLayout>
          <c:xMode val="edge"/>
          <c:yMode val="edge"/>
          <c:x val="1.5825063287207494E-2"/>
          <c:y val="1.6016016016016019E-2"/>
        </c:manualLayout>
      </c:layout>
    </c:title>
    <c:plotArea>
      <c:layout/>
      <c:pieChart>
        <c:varyColors val="1"/>
        <c:ser>
          <c:idx val="0"/>
          <c:order val="0"/>
          <c:tx>
            <c:strRef>
              <c:f>Renta!$C$10</c:f>
              <c:strCache>
                <c:ptCount val="1"/>
                <c:pt idx="0">
                  <c:v>PMA</c:v>
                </c:pt>
              </c:strCache>
            </c:strRef>
          </c:tx>
          <c:explosion val="25"/>
          <c:dLbls>
            <c:dLbl>
              <c:idx val="4"/>
              <c:layout>
                <c:manualLayout>
                  <c:x val="9.9600393700787729E-2"/>
                  <c:y val="3.2747885680956636E-2"/>
                </c:manualLayout>
              </c:layout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C3E-4859-B19D-0EC0968F40DC}"/>
                </c:ext>
              </c:extLst>
            </c:dLbl>
            <c:dLbl>
              <c:idx val="9"/>
              <c:layout>
                <c:manualLayout>
                  <c:x val="0.3572906824146983"/>
                  <c:y val="7.4579687955672408E-2"/>
                </c:manualLayout>
              </c:layout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C3E-4859-B19D-0EC0968F40DC}"/>
                </c:ext>
              </c:extLst>
            </c:dLbl>
            <c:spPr>
              <a:noFill/>
              <a:ln>
                <a:noFill/>
              </a:ln>
              <a:effectLst/>
            </c:spPr>
            <c:showCatName val="1"/>
            <c:showPercent val="1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Renta!$B$11:$B$21</c:f>
              <c:strCache>
                <c:ptCount val="11"/>
                <c:pt idx="0">
                  <c:v>Africa Austral</c:v>
                </c:pt>
                <c:pt idx="1">
                  <c:v>Africa Central</c:v>
                </c:pt>
                <c:pt idx="2">
                  <c:v>Africa del Norte</c:v>
                </c:pt>
                <c:pt idx="3">
                  <c:v>Africa Occidental</c:v>
                </c:pt>
                <c:pt idx="4">
                  <c:v>Africa Oriental</c:v>
                </c:pt>
                <c:pt idx="5">
                  <c:v>America Central, Norte y Caribe</c:v>
                </c:pt>
                <c:pt idx="6">
                  <c:v>America del Sur</c:v>
                </c:pt>
                <c:pt idx="7">
                  <c:v>Asia</c:v>
                </c:pt>
                <c:pt idx="8">
                  <c:v>Europa Central y del Este</c:v>
                </c:pt>
                <c:pt idx="9">
                  <c:v>Oriente Medio</c:v>
                </c:pt>
                <c:pt idx="10">
                  <c:v> </c:v>
                </c:pt>
              </c:strCache>
            </c:strRef>
          </c:cat>
          <c:val>
            <c:numRef>
              <c:f>Renta!$C$11:$C$21</c:f>
              <c:numCache>
                <c:formatCode>#,##0</c:formatCode>
                <c:ptCount val="11"/>
                <c:pt idx="0">
                  <c:v>18030039.23</c:v>
                </c:pt>
                <c:pt idx="1">
                  <c:v>16637357.370000001</c:v>
                </c:pt>
                <c:pt idx="2">
                  <c:v>0</c:v>
                </c:pt>
                <c:pt idx="3">
                  <c:v>76262361.730000019</c:v>
                </c:pt>
                <c:pt idx="4">
                  <c:v>21583760.870000001</c:v>
                </c:pt>
                <c:pt idx="5">
                  <c:v>15777166.200000001</c:v>
                </c:pt>
                <c:pt idx="6">
                  <c:v>0</c:v>
                </c:pt>
                <c:pt idx="7">
                  <c:v>9305318.3200000003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C3E-4859-B19D-0EC0968F40DC}"/>
            </c:ext>
          </c:extLst>
        </c:ser>
        <c:dLbls>
          <c:showCatName val="1"/>
          <c:showPercent val="1"/>
        </c:dLbls>
        <c:firstSliceAng val="0"/>
      </c:pieChart>
    </c:plotArea>
    <c:plotVisOnly val="1"/>
    <c:dispBlanksAs val="zero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pieChart>
        <c:varyColors val="1"/>
        <c:ser>
          <c:idx val="0"/>
          <c:order val="0"/>
          <c:explosion val="25"/>
          <c:dLbls>
            <c:dLbl>
              <c:idx val="4"/>
              <c:layout>
                <c:manualLayout>
                  <c:x val="9.960039370078777E-2"/>
                  <c:y val="3.274788568095665E-2"/>
                </c:manualLayout>
              </c:layout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48A-4B28-B742-E108F9D28555}"/>
                </c:ext>
              </c:extLst>
            </c:dLbl>
            <c:dLbl>
              <c:idx val="9"/>
              <c:layout>
                <c:manualLayout>
                  <c:x val="0.3572906824146983"/>
                  <c:y val="7.4579687955672436E-2"/>
                </c:manualLayout>
              </c:layout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48A-4B28-B742-E108F9D28555}"/>
                </c:ext>
              </c:extLst>
            </c:dLbl>
            <c:spPr>
              <a:noFill/>
              <a:ln>
                <a:noFill/>
              </a:ln>
              <a:effectLst/>
            </c:spPr>
            <c:showCatName val="1"/>
            <c:showPercent val="1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Renta!$B$33:$B$37</c:f>
              <c:strCache>
                <c:ptCount val="5"/>
                <c:pt idx="0">
                  <c:v>PMA(a)</c:v>
                </c:pt>
                <c:pt idx="1">
                  <c:v>Renta baja</c:v>
                </c:pt>
                <c:pt idx="2">
                  <c:v>Renta media-baja</c:v>
                </c:pt>
                <c:pt idx="3">
                  <c:v>Renta media-alta</c:v>
                </c:pt>
                <c:pt idx="4">
                  <c:v>sin localizar</c:v>
                </c:pt>
              </c:strCache>
            </c:strRef>
          </c:cat>
          <c:val>
            <c:numRef>
              <c:f>Renta!$C$33:$C$37</c:f>
              <c:numCache>
                <c:formatCode>0%</c:formatCode>
                <c:ptCount val="5"/>
                <c:pt idx="0">
                  <c:v>0.34981045961294915</c:v>
                </c:pt>
                <c:pt idx="1">
                  <c:v>1.2935032653328394E-2</c:v>
                </c:pt>
                <c:pt idx="2">
                  <c:v>0.34908604526507381</c:v>
                </c:pt>
                <c:pt idx="3">
                  <c:v>0.24302260855708177</c:v>
                </c:pt>
                <c:pt idx="4">
                  <c:v>4.5145853911567023E-2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48A-4B28-B742-E108F9D28555}"/>
            </c:ext>
          </c:extLst>
        </c:ser>
        <c:dLbls>
          <c:showCatName val="1"/>
          <c:showPercent val="1"/>
        </c:dLbls>
        <c:firstSliceAng val="0"/>
      </c:pieChart>
    </c:plotArea>
    <c:plotVisOnly val="1"/>
    <c:dispBlanksAs val="zero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roundedCorners val="1"/>
  <c:chart>
    <c:title>
      <c:tx>
        <c:rich>
          <a:bodyPr/>
          <a:lstStyle/>
          <a:p>
            <a:pPr>
              <a:defRPr/>
            </a:pPr>
            <a:r>
              <a:rPr lang="es-ES" sz="1100"/>
              <a:t>Fondos ejecutados</a:t>
            </a:r>
          </a:p>
        </c:rich>
      </c:tx>
      <c:layout>
        <c:manualLayout>
          <c:xMode val="edge"/>
          <c:yMode val="edge"/>
          <c:x val="0.39121195474244402"/>
          <c:y val="2.6897214217098963E-2"/>
        </c:manualLayout>
      </c:layout>
    </c:title>
    <c:plotArea>
      <c:layout/>
      <c:pieChart>
        <c:varyColors val="1"/>
        <c:ser>
          <c:idx val="0"/>
          <c:order val="0"/>
          <c:spPr>
            <a:solidFill>
              <a:srgbClr val="336666"/>
            </a:solidFill>
            <a:ln w="25400">
              <a:noFill/>
            </a:ln>
          </c:spPr>
          <c:explosion val="7"/>
          <c:dPt>
            <c:idx val="0"/>
            <c:spPr>
              <a:solidFill>
                <a:srgbClr val="808080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B7C3-4106-8809-231C50FDB4F7}"/>
              </c:ext>
            </c:extLst>
          </c:dPt>
          <c:dPt>
            <c:idx val="1"/>
            <c:spPr>
              <a:solidFill>
                <a:srgbClr val="424242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7C3-4106-8809-231C50FDB4F7}"/>
              </c:ext>
            </c:extLst>
          </c:dPt>
          <c:dPt>
            <c:idx val="2"/>
            <c:spPr>
              <a:solidFill>
                <a:srgbClr val="808080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B7C3-4106-8809-231C50FDB4F7}"/>
              </c:ext>
            </c:extLst>
          </c:dPt>
          <c:dPt>
            <c:idx val="3"/>
            <c:spPr>
              <a:solidFill>
                <a:srgbClr val="C0C0C0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7C3-4106-8809-231C50FDB4F7}"/>
              </c:ext>
            </c:extLst>
          </c:dPt>
          <c:dPt>
            <c:idx val="4"/>
            <c:spPr>
              <a:solidFill>
                <a:srgbClr val="E3E3E3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B7C3-4106-8809-231C50FDB4F7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pPr>
                      <a:defRPr sz="1000" b="0" i="0" u="none" strike="noStrike" baseline="0">
                        <a:solidFill>
                          <a:srgbClr val="000000"/>
                        </a:solidFill>
                        <a:latin typeface="Calibri"/>
                        <a:ea typeface="Calibri"/>
                        <a:cs typeface="Calibri"/>
                      </a:defRPr>
                    </a:pPr>
                    <a:r>
                      <a:rPr lang="en-US" sz="1000"/>
                      <a:t>A</a:t>
                    </a:r>
                    <a:r>
                      <a:rPr lang="en-US"/>
                      <a:t>mérica 45,3%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7C3-4106-8809-231C50FDB4F7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Africa 36,7%</a:t>
                    </a:r>
                  </a:p>
                </c:rich>
              </c:tx>
              <c:showCatName val="1"/>
              <c:showPercent val="1"/>
              <c:separator> </c:separator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7C3-4106-8809-231C50FDB4F7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Europa 0,5%</a:t>
                    </a:r>
                  </a:p>
                </c:rich>
              </c:tx>
              <c:showCatName val="1"/>
              <c:showPercent val="1"/>
              <c:separator> </c:separator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7C3-4106-8809-231C50FDB4F7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Asia 11,5%</a:t>
                    </a:r>
                  </a:p>
                </c:rich>
              </c:tx>
              <c:showCatName val="1"/>
              <c:showPercent val="1"/>
              <c:separator> </c:separator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7C3-4106-8809-231C50FDB4F7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Oriente Medio 6,1%</a:t>
                    </a:r>
                  </a:p>
                </c:rich>
              </c:tx>
              <c:showCatName val="1"/>
              <c:showPercent val="1"/>
              <c:separator> </c:separator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7C3-4106-8809-231C50FDB4F7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s-ES"/>
              </a:p>
            </c:txPr>
            <c:showCatName val="1"/>
            <c:showPercent val="1"/>
            <c:separator> </c:separator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('Análisis Zdatos14'!$B$25,'Análisis Zdatos14'!$B$29,'Análisis Zdatos14'!$B$36:$B$38)</c:f>
              <c:strCache>
                <c:ptCount val="5"/>
                <c:pt idx="0">
                  <c:v>America</c:v>
                </c:pt>
                <c:pt idx="1">
                  <c:v>Africa</c:v>
                </c:pt>
                <c:pt idx="2">
                  <c:v>Europa</c:v>
                </c:pt>
                <c:pt idx="3">
                  <c:v>Asia y Oceanía</c:v>
                </c:pt>
                <c:pt idx="4">
                  <c:v>Oriente Medio</c:v>
                </c:pt>
              </c:strCache>
            </c:strRef>
          </c:cat>
          <c:val>
            <c:numRef>
              <c:f>('Análisis Zdatos14'!$D$25,'Análisis Zdatos14'!$D$29,'Análisis Zdatos14'!$D$36:$D$38)</c:f>
              <c:numCache>
                <c:formatCode>#,##0.00</c:formatCode>
                <c:ptCount val="5"/>
                <c:pt idx="0">
                  <c:v>153.48558784999994</c:v>
                </c:pt>
                <c:pt idx="1">
                  <c:v>156.91130720000001</c:v>
                </c:pt>
                <c:pt idx="2">
                  <c:v>10.6948156</c:v>
                </c:pt>
                <c:pt idx="3">
                  <c:v>43.282344439999996</c:v>
                </c:pt>
                <c:pt idx="4">
                  <c:v>22.097799579999997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7C3-4106-8809-231C50FDB4F7}"/>
            </c:ext>
          </c:extLst>
        </c:ser>
        <c:dLbls>
          <c:showCatName val="1"/>
          <c:showPercent val="1"/>
          <c:separator> </c:separator>
        </c:dLbls>
        <c:firstSliceAng val="190"/>
      </c:pieChart>
      <c:spPr>
        <a:noFill/>
        <a:ln w="25400">
          <a:noFill/>
        </a:ln>
      </c:spPr>
    </c:plotArea>
    <c:plotVisOnly val="1"/>
    <c:dispBlanksAs val="zero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 alignWithMargins="0"/>
    <c:pageMargins b="1" l="0.75000000000000255" r="0.75000000000000255" t="1" header="0" footer="0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roundedCorners val="1"/>
  <c:chart>
    <c:title>
      <c:tx>
        <c:rich>
          <a:bodyPr/>
          <a:lstStyle/>
          <a:p>
            <a:pPr>
              <a:defRPr/>
            </a:pPr>
            <a:r>
              <a:rPr lang="es-ES" sz="1100"/>
              <a:t>Fondos ejecutados</a:t>
            </a:r>
            <a:r>
              <a:rPr lang="es-ES" sz="1100" baseline="0"/>
              <a:t> en  proyectos en America</a:t>
            </a:r>
            <a:endParaRPr lang="es-ES" sz="1100"/>
          </a:p>
        </c:rich>
      </c:tx>
      <c:layout/>
    </c:title>
    <c:plotArea>
      <c:layout/>
      <c:pieChart>
        <c:varyColors val="1"/>
        <c:ser>
          <c:idx val="0"/>
          <c:order val="0"/>
          <c:spPr>
            <a:solidFill>
              <a:srgbClr val="336666"/>
            </a:solidFill>
            <a:ln w="25400">
              <a:noFill/>
            </a:ln>
          </c:spPr>
          <c:explosion val="3"/>
          <c:dPt>
            <c:idx val="0"/>
            <c:spPr>
              <a:solidFill>
                <a:srgbClr val="424242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AE16-4EC2-886B-42F51225BC6E}"/>
              </c:ext>
            </c:extLst>
          </c:dPt>
          <c:dPt>
            <c:idx val="1"/>
            <c:spPr>
              <a:solidFill>
                <a:srgbClr val="C0C0C0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E16-4EC2-886B-42F51225BC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s-ES"/>
              </a:p>
            </c:txPr>
            <c:showCatName val="1"/>
            <c:showPercent val="1"/>
            <c:separator>
</c:separator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'Análisis Zdatos14'!$B$7:$B$8</c:f>
              <c:strCache>
                <c:ptCount val="2"/>
                <c:pt idx="0">
                  <c:v>America Central, Norte y Caribe</c:v>
                </c:pt>
                <c:pt idx="1">
                  <c:v>America del Sur</c:v>
                </c:pt>
              </c:strCache>
            </c:strRef>
          </c:cat>
          <c:val>
            <c:numRef>
              <c:f>'Análisis Zdatos14'!$H$7:$H$8</c:f>
              <c:numCache>
                <c:formatCode>#,##0.00</c:formatCode>
                <c:ptCount val="2"/>
                <c:pt idx="0">
                  <c:v>78.46172397999996</c:v>
                </c:pt>
                <c:pt idx="1">
                  <c:v>75.02386387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AE16-4EC2-886B-42F51225BC6E}"/>
            </c:ext>
          </c:extLst>
        </c:ser>
        <c:dLbls>
          <c:showCatName val="1"/>
          <c:showPercent val="1"/>
          <c:separator>
</c:separator>
        </c:dLbls>
        <c:firstSliceAng val="150"/>
      </c:pieChart>
      <c:spPr>
        <a:noFill/>
        <a:ln w="25400">
          <a:noFill/>
        </a:ln>
      </c:spPr>
    </c:plotArea>
    <c:plotVisOnly val="1"/>
    <c:dispBlanksAs val="zero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 alignWithMargins="0"/>
    <c:pageMargins b="1" l="0.75000000000000255" r="0.75000000000000255" t="1" header="0" footer="0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27292139288357981"/>
          <c:y val="5.1597051597051587E-2"/>
          <c:w val="0.71641865631939972"/>
          <c:h val="0.92137592137592139"/>
        </c:manualLayout>
      </c:layout>
      <c:barChart>
        <c:barDir val="bar"/>
        <c:grouping val="clustered"/>
        <c:ser>
          <c:idx val="0"/>
          <c:order val="0"/>
          <c:tx>
            <c:strRef>
              <c:f>AOD_ONGD!$A$3</c:f>
              <c:strCache>
                <c:ptCount val="1"/>
                <c:pt idx="0">
                  <c:v>ONGD</c:v>
                </c:pt>
              </c:strCache>
            </c:strRef>
          </c:tx>
          <c:spPr>
            <a:solidFill>
              <a:srgbClr val="336666"/>
            </a:solidFill>
            <a:ln w="25400">
              <a:noFill/>
            </a:ln>
          </c:spPr>
          <c:dLbls>
            <c:dLbl>
              <c:idx val="0"/>
              <c:layout>
                <c:manualLayout>
                  <c:x val="0"/>
                  <c:y val="-6.5517485989927005E-3"/>
                </c:manualLayout>
              </c:layout>
              <c:showVal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5C7-4242-AE0E-D6C489A8ED6F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Futura Lt BT"/>
                    <a:ea typeface="Futura Lt BT"/>
                    <a:cs typeface="Futura Lt BT"/>
                  </a:defRPr>
                </a:pPr>
                <a:endParaRPr lang="es-ES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AOD_ONGD!$B$1:$M$2</c:f>
              <c:multiLvlStrCache>
                <c:ptCount val="12"/>
                <c:lvl>
                  <c:pt idx="0">
                    <c:v>Total</c:v>
                  </c:pt>
                  <c:pt idx="1">
                    <c:v>A. Central, Norte y Caribe</c:v>
                  </c:pt>
                  <c:pt idx="2">
                    <c:v>A. del Sur</c:v>
                  </c:pt>
                  <c:pt idx="3">
                    <c:v>Total</c:v>
                  </c:pt>
                  <c:pt idx="4">
                    <c:v>África Austral</c:v>
                  </c:pt>
                  <c:pt idx="5">
                    <c:v>África Central</c:v>
                  </c:pt>
                  <c:pt idx="6">
                    <c:v>África del Norte</c:v>
                  </c:pt>
                  <c:pt idx="7">
                    <c:v>África Occidental</c:v>
                  </c:pt>
                  <c:pt idx="8">
                    <c:v>África Oriental</c:v>
                  </c:pt>
                  <c:pt idx="9">
                    <c:v>Europa</c:v>
                  </c:pt>
                  <c:pt idx="10">
                    <c:v>Asia y Oceanía</c:v>
                  </c:pt>
                  <c:pt idx="11">
                    <c:v>Oriente
Medio</c:v>
                  </c:pt>
                </c:lvl>
                <c:lvl>
                  <c:pt idx="0">
                    <c:v>América</c:v>
                  </c:pt>
                  <c:pt idx="3">
                    <c:v>África</c:v>
                  </c:pt>
                  <c:pt idx="9">
                    <c:v>Resto</c:v>
                  </c:pt>
                </c:lvl>
              </c:multiLvlStrCache>
            </c:multiLvlStrRef>
          </c:cat>
          <c:val>
            <c:numRef>
              <c:f>AOD_ONGD!$B$3:$M$3</c:f>
              <c:numCache>
                <c:formatCode>0%</c:formatCode>
                <c:ptCount val="12"/>
                <c:pt idx="0">
                  <c:v>0.39714557734368006</c:v>
                </c:pt>
                <c:pt idx="1">
                  <c:v>0.20302053831836406</c:v>
                </c:pt>
                <c:pt idx="2">
                  <c:v>0.194125039025316</c:v>
                </c:pt>
                <c:pt idx="3">
                  <c:v>0.40600966229218222</c:v>
                </c:pt>
                <c:pt idx="4">
                  <c:v>4.9152999217033526E-2</c:v>
                </c:pt>
                <c:pt idx="5">
                  <c:v>5.7750339592148613E-2</c:v>
                </c:pt>
                <c:pt idx="6">
                  <c:v>2.5379641263592868E-2</c:v>
                </c:pt>
                <c:pt idx="7">
                  <c:v>0.20773860903416563</c:v>
                </c:pt>
                <c:pt idx="8">
                  <c:v>6.5988073185241566E-2</c:v>
                </c:pt>
                <c:pt idx="9">
                  <c:v>2.7672948161081675E-2</c:v>
                </c:pt>
                <c:pt idx="10">
                  <c:v>0.11199352272873238</c:v>
                </c:pt>
                <c:pt idx="11">
                  <c:v>5.7178289474323643E-2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6DD-42B3-9794-487BA9693E65}"/>
            </c:ext>
          </c:extLst>
        </c:ser>
        <c:ser>
          <c:idx val="1"/>
          <c:order val="1"/>
          <c:tx>
            <c:strRef>
              <c:f>AOD_ONGD!$A$4</c:f>
              <c:strCache>
                <c:ptCount val="1"/>
              </c:strCache>
            </c:strRef>
          </c:tx>
          <c:spPr>
            <a:solidFill>
              <a:srgbClr val="C0C0C0"/>
            </a:solidFill>
            <a:ln w="25400">
              <a:noFill/>
            </a:ln>
          </c:spP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Futura Lt BT"/>
                    <a:ea typeface="Futura Lt BT"/>
                    <a:cs typeface="Futura Lt BT"/>
                  </a:defRPr>
                </a:pPr>
                <a:endParaRPr lang="es-ES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AOD_ONGD!$B$1:$M$2</c:f>
              <c:multiLvlStrCache>
                <c:ptCount val="12"/>
                <c:lvl>
                  <c:pt idx="0">
                    <c:v>Total</c:v>
                  </c:pt>
                  <c:pt idx="1">
                    <c:v>A. Central, Norte y Caribe</c:v>
                  </c:pt>
                  <c:pt idx="2">
                    <c:v>A. del Sur</c:v>
                  </c:pt>
                  <c:pt idx="3">
                    <c:v>Total</c:v>
                  </c:pt>
                  <c:pt idx="4">
                    <c:v>África Austral</c:v>
                  </c:pt>
                  <c:pt idx="5">
                    <c:v>África Central</c:v>
                  </c:pt>
                  <c:pt idx="6">
                    <c:v>África del Norte</c:v>
                  </c:pt>
                  <c:pt idx="7">
                    <c:v>África Occidental</c:v>
                  </c:pt>
                  <c:pt idx="8">
                    <c:v>África Oriental</c:v>
                  </c:pt>
                  <c:pt idx="9">
                    <c:v>Europa</c:v>
                  </c:pt>
                  <c:pt idx="10">
                    <c:v>Asia y Oceanía</c:v>
                  </c:pt>
                  <c:pt idx="11">
                    <c:v>Oriente
Medio</c:v>
                  </c:pt>
                </c:lvl>
                <c:lvl>
                  <c:pt idx="0">
                    <c:v>América</c:v>
                  </c:pt>
                  <c:pt idx="3">
                    <c:v>África</c:v>
                  </c:pt>
                  <c:pt idx="9">
                    <c:v>Resto</c:v>
                  </c:pt>
                </c:lvl>
              </c:multiLvlStrCache>
            </c:multiLvlStrRef>
          </c:cat>
          <c:val>
            <c:numRef>
              <c:f>AOD_ONGD!$B$4:$M$4</c:f>
              <c:numCache>
                <c:formatCode>0%</c:formatCode>
                <c:ptCount val="1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6DD-42B3-9794-487BA9693E65}"/>
            </c:ext>
          </c:extLst>
        </c:ser>
        <c:gapWidth val="50"/>
        <c:axId val="63023360"/>
        <c:axId val="63045632"/>
      </c:barChart>
      <c:catAx>
        <c:axId val="63023360"/>
        <c:scaling>
          <c:orientation val="maxMin"/>
        </c:scaling>
        <c:axPos val="l"/>
        <c:numFmt formatCode="General" sourceLinked="1"/>
        <c:maj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Futura Lt BT"/>
                <a:ea typeface="Futura Lt BT"/>
                <a:cs typeface="Futura Lt BT"/>
              </a:defRPr>
            </a:pPr>
            <a:endParaRPr lang="es-ES"/>
          </a:p>
        </c:txPr>
        <c:crossAx val="63045632"/>
        <c:crosses val="autoZero"/>
        <c:auto val="1"/>
        <c:lblAlgn val="ctr"/>
        <c:lblOffset val="20"/>
        <c:tickLblSkip val="1"/>
        <c:tickMarkSkip val="1"/>
      </c:catAx>
      <c:valAx>
        <c:axId val="63045632"/>
        <c:scaling>
          <c:orientation val="minMax"/>
        </c:scaling>
        <c:delete val="1"/>
        <c:axPos val="t"/>
        <c:numFmt formatCode="0%" sourceLinked="1"/>
        <c:tickLblPos val="none"/>
        <c:crossAx val="630233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6332622601279365"/>
          <c:y val="0.75184275184275151"/>
          <c:w val="0.18550106609808104"/>
          <c:h val="0.20638820638820643"/>
        </c:manualLayout>
      </c:layout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Futura Lt BT"/>
              <a:ea typeface="Futura Lt BT"/>
              <a:cs typeface="Futura Lt BT"/>
            </a:defRPr>
          </a:pPr>
          <a:endParaRPr lang="es-ES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Futura Lt BT"/>
          <a:ea typeface="Futura Lt BT"/>
          <a:cs typeface="Futura Lt BT"/>
        </a:defRPr>
      </a:pPr>
      <a:endParaRPr lang="es-ES"/>
    </a:p>
  </c:txPr>
  <c:printSettings>
    <c:headerFooter alignWithMargins="0"/>
    <c:pageMargins b="1" l="0.75000000000000255" r="0.7500000000000025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10</xdr:row>
      <xdr:rowOff>85725</xdr:rowOff>
    </xdr:from>
    <xdr:to>
      <xdr:col>19</xdr:col>
      <xdr:colOff>304800</xdr:colOff>
      <xdr:row>30</xdr:row>
      <xdr:rowOff>38100</xdr:rowOff>
    </xdr:to>
    <xdr:graphicFrame macro="">
      <xdr:nvGraphicFramePr>
        <xdr:cNvPr id="43010" name="Chart 2">
          <a:extLst>
            <a:ext uri="{FF2B5EF4-FFF2-40B4-BE49-F238E27FC236}">
              <a16:creationId xmlns="" xmlns:a16="http://schemas.microsoft.com/office/drawing/2014/main" id="{00000000-0008-0000-0F00-000002A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685800</xdr:colOff>
      <xdr:row>10</xdr:row>
      <xdr:rowOff>38099</xdr:rowOff>
    </xdr:from>
    <xdr:to>
      <xdr:col>11</xdr:col>
      <xdr:colOff>180975</xdr:colOff>
      <xdr:row>28</xdr:row>
      <xdr:rowOff>133349</xdr:rowOff>
    </xdr:to>
    <xdr:graphicFrame macro="">
      <xdr:nvGraphicFramePr>
        <xdr:cNvPr id="4" name="3 Gráfico">
          <a:extLst>
            <a:ext uri="{FF2B5EF4-FFF2-40B4-BE49-F238E27FC236}">
              <a16:creationId xmlns="" xmlns:a16="http://schemas.microsoft.com/office/drawing/2014/main" id="{00000000-0008-0000-0F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647700</xdr:colOff>
      <xdr:row>30</xdr:row>
      <xdr:rowOff>85725</xdr:rowOff>
    </xdr:from>
    <xdr:to>
      <xdr:col>11</xdr:col>
      <xdr:colOff>142875</xdr:colOff>
      <xdr:row>50</xdr:row>
      <xdr:rowOff>19050</xdr:rowOff>
    </xdr:to>
    <xdr:graphicFrame macro="">
      <xdr:nvGraphicFramePr>
        <xdr:cNvPr id="6" name="5 Gráfico">
          <a:extLst>
            <a:ext uri="{FF2B5EF4-FFF2-40B4-BE49-F238E27FC236}">
              <a16:creationId xmlns="" xmlns:a16="http://schemas.microsoft.com/office/drawing/2014/main" id="{00000000-0008-0000-0F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1</xdr:row>
      <xdr:rowOff>333375</xdr:rowOff>
    </xdr:from>
    <xdr:to>
      <xdr:col>16</xdr:col>
      <xdr:colOff>447675</xdr:colOff>
      <xdr:row>16</xdr:row>
      <xdr:rowOff>161925</xdr:rowOff>
    </xdr:to>
    <xdr:graphicFrame macro="">
      <xdr:nvGraphicFramePr>
        <xdr:cNvPr id="48129" name="Chart 4">
          <a:extLst>
            <a:ext uri="{FF2B5EF4-FFF2-40B4-BE49-F238E27FC236}">
              <a16:creationId xmlns="" xmlns:a16="http://schemas.microsoft.com/office/drawing/2014/main" id="{00000000-0008-0000-1100-000001B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266699</xdr:colOff>
      <xdr:row>21</xdr:row>
      <xdr:rowOff>123826</xdr:rowOff>
    </xdr:from>
    <xdr:to>
      <xdr:col>12</xdr:col>
      <xdr:colOff>476249</xdr:colOff>
      <xdr:row>37</xdr:row>
      <xdr:rowOff>76200</xdr:rowOff>
    </xdr:to>
    <xdr:graphicFrame macro="">
      <xdr:nvGraphicFramePr>
        <xdr:cNvPr id="48131" name="Chart 7">
          <a:extLst>
            <a:ext uri="{FF2B5EF4-FFF2-40B4-BE49-F238E27FC236}">
              <a16:creationId xmlns="" xmlns:a16="http://schemas.microsoft.com/office/drawing/2014/main" id="{00000000-0008-0000-1100-000003B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5</xdr:row>
      <xdr:rowOff>28575</xdr:rowOff>
    </xdr:from>
    <xdr:to>
      <xdr:col>4</xdr:col>
      <xdr:colOff>400050</xdr:colOff>
      <xdr:row>29</xdr:row>
      <xdr:rowOff>19050</xdr:rowOff>
    </xdr:to>
    <xdr:graphicFrame macro="">
      <xdr:nvGraphicFramePr>
        <xdr:cNvPr id="46081" name="Chart 1">
          <a:extLst>
            <a:ext uri="{FF2B5EF4-FFF2-40B4-BE49-F238E27FC236}">
              <a16:creationId xmlns="" xmlns:a16="http://schemas.microsoft.com/office/drawing/2014/main" id="{00000000-0008-0000-1000-000001B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Gago" refreshedDate="42753.667476620372" createdVersion="3" refreshedVersion="3" minRefreshableVersion="3" recordCount="873">
  <cacheSource type="worksheet">
    <worksheetSource ref="A1:E874" sheet="datos14"/>
  </cacheSource>
  <cacheFields count="5">
    <cacheField name="nombre" numFmtId="0">
      <sharedItems count="73">
        <s v="Accion Contra el Hambre"/>
        <s v="Accion Verapaz"/>
        <s v="ADRA"/>
        <s v="AIDA"/>
        <s v="AIETI"/>
        <s v="ALBOAN"/>
        <s v="Alianza por la Solidaridad"/>
        <s v="Amigos de la Tierra España - AdTE"/>
        <s v="AMREF"/>
        <s v="Anesvad"/>
        <s v="Arquitectura Sin Fronteras"/>
        <s v="Asamblea de Cooperacion Por la Paz (ACPP)"/>
        <s v="Asociacion Entrepueblos"/>
        <s v="Asociacion Nuevos Caminos (ANC)"/>
        <s v="Ayuda en Accion"/>
        <s v="Caritas Española"/>
        <s v="CERAI"/>
        <s v="CESAL"/>
        <s v="CODESPA"/>
        <s v="COOPERACCIO"/>
        <s v="Cooperacion Internacional"/>
        <s v="Cruz Roja Española"/>
        <s v="Economistas sin Fronteras"/>
        <s v="Edificando Comunidad de Nazaret"/>
        <s v="Educo"/>
        <s v="FAD"/>
        <s v="Farmaceuticos Sin Fronteras de España"/>
        <s v="Farmamundi"/>
        <s v="FERE-CECA"/>
        <s v="FISC-COMPAÑIA DE MARIA"/>
        <s v="FONTILLES"/>
        <s v="Instituto Paz y Solidaridad de la Fundacion 1º de Mayo"/>
        <s v="Fundacion Adsis"/>
        <s v="Fundacion CIDEAL"/>
        <s v="Fundacion de Religiosos para la Salud (FRS)"/>
        <s v="Fundacion del Valle"/>
        <s v="Fundacion Entreculturas"/>
        <s v="Fundacion Iberoamerica-Europa"/>
        <s v="Fundacion Madreselva"/>
        <s v="Fundacion Mainel"/>
        <s v="Fundacion para el Desarrollo de la Enfermeria - FUDEN"/>
        <s v="Fundacion PROCLADE"/>
        <s v="Fundacion Promocion Social de la Cultura"/>
        <s v="Humanismo y Democracia, H+D"/>
        <s v="InspirAction"/>
        <s v="InteRed"/>
        <s v="ISCOD"/>
        <s v="JOVENES Y DESARROLLO"/>
        <s v="Juan Ciudad ONGD"/>
        <s v="Manos Unidas"/>
        <s v="Medicos del Mundo"/>
        <s v="Medicus Mundi"/>
        <s v="FUNDACION MENSAJEROS DE LA PAZ"/>
        <s v="Mision America"/>
        <s v="Movimiento por la Paz -MPDL-"/>
        <s v="Mujeres en Zona de Conflicto (MZC)"/>
        <s v="MUNDUBAT"/>
        <s v="OCASHA-Cristianos con el Sur"/>
        <s v="ONGAWA"/>
        <s v="Oxfam Intermon"/>
        <s v="Paz con Dignidad"/>
        <s v="PROSALUS"/>
        <s v="PROYDE"/>
        <s v="Proyecto Cultura y Solidaridad"/>
        <s v="PROYECTO SOLIDARIO POR LA INFANCIA"/>
        <s v="FUNDACION PUEBLOS HERMANOS"/>
        <s v="Rescate"/>
        <s v="Save the Children"/>
        <s v="SED"/>
        <s v="SETEM"/>
        <s v="SOTERMUN-USO"/>
        <s v="Tierra de Hombres"/>
        <s v="VSF - JUSTICIA ALIMENTARIA GLOBAL"/>
      </sharedItems>
    </cacheField>
    <cacheField name="region" numFmtId="0">
      <sharedItems containsBlank="1" count="12">
        <s v="America Central, Norte y Caribe"/>
        <s v="America del Sur"/>
        <s v="Asia"/>
        <s v="Oriente Medio"/>
        <s v="Africa Occidental"/>
        <s v="Europa Central y del Este"/>
        <s v="Africa del Norte"/>
        <s v="Africa Central"/>
        <s v="Africa Austral"/>
        <s v="Africa Oriental"/>
        <s v="Oceania"/>
        <m/>
      </sharedItems>
    </cacheField>
    <cacheField name="country" numFmtId="0">
      <sharedItems containsBlank="1" count="107">
        <s v="Guatemala"/>
        <s v="Bolivia"/>
        <s v="Colombia"/>
        <s v="Peru"/>
        <s v="...Deslocalizado"/>
        <s v="Filipinas"/>
        <s v="Libano"/>
        <s v="Siria"/>
        <s v="Georgia"/>
        <s v="Mali"/>
        <s v="Turquia"/>
        <s v="Guinea Conakry"/>
        <s v="Mauritania"/>
        <s v="Niger"/>
        <s v="Senegal"/>
        <s v="Egipto"/>
        <s v="Cuba"/>
        <s v="Haiti"/>
        <s v="Nicaragua"/>
        <s v="Paraguay"/>
        <s v="Rep. Dominicana"/>
        <s v="Benin"/>
        <s v="Camerun"/>
        <s v="Mozambique"/>
        <s v="Congo, Rep."/>
        <s v="China"/>
        <s v="Myanmar"/>
        <s v="Nepal"/>
        <s v="El Salvador"/>
        <s v="Etiopia"/>
        <s v="Serbia y Montenegro"/>
        <s v="Marruecos"/>
        <s v="Guinea-Bissau"/>
        <s v="Bangladesh"/>
        <s v="Ecuador"/>
        <s v="Argentina"/>
        <s v="Brasil"/>
        <s v="Burundi"/>
        <s v="Camboya"/>
        <s v="Chad"/>
        <s v="Honduras"/>
        <s v="India"/>
        <s v="Kenia"/>
        <s v="Madagascar"/>
        <s v="R.D. Congo"/>
        <s v="Rep. Centroafricana"/>
        <s v="Ruanda"/>
        <s v="Uruguay"/>
        <s v="Venezuela"/>
        <s v="Chile"/>
        <s v="Panama"/>
        <s v="Argelia"/>
        <s v="Territorios Palestinos"/>
        <s v="Jordania"/>
        <s v="Gambia"/>
        <s v="Laos"/>
        <s v="Tailandia"/>
        <s v="Costa de Marfil"/>
        <s v="Ghana"/>
        <s v="Togo"/>
        <s v="Vietnam"/>
        <s v="Tunez"/>
        <s v="Mexico"/>
        <s v="Malawi"/>
        <s v="Uganda"/>
        <s v="Pakistan"/>
        <s v="Costa Rica"/>
        <s v="Burkina Faso"/>
        <s v="Sudan"/>
        <s v="Ucrania"/>
        <s v="Irak"/>
        <s v="Poblacion Saharaui"/>
        <s v="Cabo Verde"/>
        <s v="Angola"/>
        <s v="Kirguizstan"/>
        <s v="Indonesia"/>
        <s v="Tayikistan"/>
        <s v="Vanuatu"/>
        <s v="Corea del Norte"/>
        <s v="Macedonia"/>
        <s v="Belarus"/>
        <s v="Bosnia-Herzegovina"/>
        <s v="Croacia"/>
        <s v="Grecia"/>
        <s v="Hungria"/>
        <s v="Italia"/>
        <s v="Djibouti"/>
        <s v="Liberia"/>
        <s v="Namibia"/>
        <s v="Sierra Leona"/>
        <s v="Tanzania"/>
        <s v="Trinidad y Tobago"/>
        <s v="Guinea Ecuatorial"/>
        <s v="Rumania"/>
        <s v="Dominica"/>
        <s v="Sudafrica"/>
        <s v="Sudan del Sur"/>
        <s v="Zimbabwe"/>
        <s v="Albania"/>
        <s v="Kazajstan"/>
        <s v="Timor Oriental"/>
        <s v="Eritrea"/>
        <s v="Lesoto"/>
        <s v="Somalia"/>
        <s v="Zambia"/>
        <s v="Mauricio"/>
        <m u="1"/>
      </sharedItems>
    </cacheField>
    <cacheField name="expense" numFmtId="0">
      <sharedItems containsString="0" containsBlank="1" containsNumber="1" minValue="27.32" maxValue="9067572"/>
    </cacheField>
    <cacheField name="proyects" numFmtId="0">
      <sharedItems containsString="0" containsBlank="1" containsNumber="1" containsInteger="1" minValue="1" maxValue="1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Gago" refreshedDate="42753.667478587966" createdVersion="3" refreshedVersion="3" minRefreshableVersion="3" recordCount="873">
  <cacheSource type="worksheet">
    <worksheetSource ref="A1:G874" sheet="datos14"/>
  </cacheSource>
  <cacheFields count="7">
    <cacheField name="nombre" numFmtId="0">
      <sharedItems/>
    </cacheField>
    <cacheField name="region" numFmtId="0">
      <sharedItems containsBlank="1"/>
    </cacheField>
    <cacheField name="country" numFmtId="0">
      <sharedItems containsBlank="1" count="107">
        <s v="Guatemala"/>
        <s v="Bolivia"/>
        <s v="Colombia"/>
        <s v="Peru"/>
        <s v="...Deslocalizado"/>
        <s v="Filipinas"/>
        <s v="Libano"/>
        <s v="Siria"/>
        <s v="Georgia"/>
        <s v="Mali"/>
        <s v="Turquia"/>
        <s v="Guinea Conakry"/>
        <s v="Mauritania"/>
        <s v="Niger"/>
        <s v="Senegal"/>
        <s v="Egipto"/>
        <s v="Cuba"/>
        <s v="Haiti"/>
        <s v="Nicaragua"/>
        <s v="Paraguay"/>
        <s v="Rep. Dominicana"/>
        <s v="Benin"/>
        <s v="Camerun"/>
        <s v="Mozambique"/>
        <s v="Congo, Rep."/>
        <s v="China"/>
        <s v="Myanmar"/>
        <s v="Nepal"/>
        <s v="El Salvador"/>
        <s v="Etiopia"/>
        <s v="Serbia y Montenegro"/>
        <s v="Marruecos"/>
        <s v="Guinea-Bissau"/>
        <s v="Bangladesh"/>
        <s v="Ecuador"/>
        <s v="Argentina"/>
        <s v="Brasil"/>
        <s v="Burundi"/>
        <s v="Camboya"/>
        <s v="Chad"/>
        <s v="Honduras"/>
        <s v="India"/>
        <s v="Kenia"/>
        <s v="Madagascar"/>
        <s v="R.D. Congo"/>
        <s v="Rep. Centroafricana"/>
        <s v="Ruanda"/>
        <s v="Uruguay"/>
        <s v="Venezuela"/>
        <s v="Chile"/>
        <s v="Panama"/>
        <s v="Argelia"/>
        <s v="Territorios Palestinos"/>
        <s v="Jordania"/>
        <s v="Gambia"/>
        <s v="Laos"/>
        <s v="Tailandia"/>
        <s v="Costa de Marfil"/>
        <s v="Ghana"/>
        <s v="Togo"/>
        <s v="Vietnam"/>
        <s v="Tunez"/>
        <s v="Mexico"/>
        <s v="Malawi"/>
        <s v="Uganda"/>
        <s v="Pakistan"/>
        <s v="Costa Rica"/>
        <s v="Burkina Faso"/>
        <s v="Sudan"/>
        <s v="Ucrania"/>
        <s v="Irak"/>
        <s v="Poblacion Saharaui"/>
        <s v="Cabo Verde"/>
        <s v="Angola"/>
        <s v="Kirguizstan"/>
        <s v="Indonesia"/>
        <s v="Tayikistan"/>
        <s v="Vanuatu"/>
        <s v="Corea del Norte"/>
        <s v="Macedonia"/>
        <s v="Belarus"/>
        <s v="Bosnia-Herzegovina"/>
        <s v="Croacia"/>
        <s v="Grecia"/>
        <s v="Hungria"/>
        <s v="Italia"/>
        <s v="Djibouti"/>
        <s v="Liberia"/>
        <s v="Namibia"/>
        <s v="Sierra Leona"/>
        <s v="Tanzania"/>
        <s v="Trinidad y Tobago"/>
        <s v="Guinea Ecuatorial"/>
        <s v="Rumania"/>
        <s v="Dominica"/>
        <s v="Sudafrica"/>
        <s v="Sudan del Sur"/>
        <s v="Zimbabwe"/>
        <s v="Albania"/>
        <s v="Kazajstan"/>
        <s v="Timor Oriental"/>
        <s v="Eritrea"/>
        <s v="Lesoto"/>
        <s v="Somalia"/>
        <s v="Zambia"/>
        <s v="Mauricio"/>
        <m u="1"/>
      </sharedItems>
    </cacheField>
    <cacheField name="expense" numFmtId="0">
      <sharedItems containsString="0" containsBlank="1" containsNumber="1" minValue="27.32" maxValue="9067572"/>
    </cacheField>
    <cacheField name="proyects" numFmtId="0">
      <sharedItems containsString="0" containsBlank="1" containsNumber="1" containsInteger="1" minValue="1" maxValue="182"/>
    </cacheField>
    <cacheField name="population" numFmtId="0">
      <sharedItems containsBlank="1"/>
    </cacheField>
    <cacheField name="sector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Gago" refreshedDate="42753.667478703705" createdVersion="3" refreshedVersion="3" minRefreshableVersion="3" recordCount="345">
  <cacheSource type="worksheet">
    <worksheetSource ref="A1:B346" sheet="regiones"/>
  </cacheSource>
  <cacheFields count="2">
    <cacheField name="nombre" numFmtId="0">
      <sharedItems/>
    </cacheField>
    <cacheField name="region" numFmtId="0">
      <sharedItems count="11">
        <s v="Africa del Norte"/>
        <s v="Africa Occidental"/>
        <s v="America Central, Norte y Caribe"/>
        <s v="America del Sur"/>
        <s v="Asia"/>
        <s v="Europa Central y del Este"/>
        <s v="Oriente Medio"/>
        <s v="Africa Austral"/>
        <s v="Africa Central"/>
        <s v="Africa Oriental"/>
        <s v="Ocean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Gago" refreshedDate="42753.667478703705" createdVersion="3" refreshedVersion="3" minRefreshableVersion="3" recordCount="873">
  <cacheSource type="worksheet">
    <worksheetSource ref="A1:H874" sheet="datos14"/>
  </cacheSource>
  <cacheFields count="8">
    <cacheField name="nombre" numFmtId="0">
      <sharedItems count="73">
        <s v="Accion Contra el Hambre"/>
        <s v="Accion Verapaz"/>
        <s v="ADRA"/>
        <s v="AIDA"/>
        <s v="AIETI"/>
        <s v="ALBOAN"/>
        <s v="Alianza por la Solidaridad"/>
        <s v="Amigos de la Tierra España - AdTE"/>
        <s v="AMREF"/>
        <s v="Anesvad"/>
        <s v="Arquitectura Sin Fronteras"/>
        <s v="Asamblea de Cooperacion Por la Paz (ACPP)"/>
        <s v="Asociacion Entrepueblos"/>
        <s v="Asociacion Nuevos Caminos (ANC)"/>
        <s v="Ayuda en Accion"/>
        <s v="Caritas Española"/>
        <s v="CERAI"/>
        <s v="CESAL"/>
        <s v="CODESPA"/>
        <s v="COOPERACCIO"/>
        <s v="Cooperacion Internacional"/>
        <s v="Cruz Roja Española"/>
        <s v="Economistas sin Fronteras"/>
        <s v="Edificando Comunidad de Nazaret"/>
        <s v="Educo"/>
        <s v="FAD"/>
        <s v="Farmaceuticos Sin Fronteras de España"/>
        <s v="Farmamundi"/>
        <s v="FERE-CECA"/>
        <s v="FISC-COMPAÑIA DE MARIA"/>
        <s v="FONTILLES"/>
        <s v="Instituto Paz y Solidaridad de la Fundacion 1º de Mayo"/>
        <s v="Fundacion Adsis"/>
        <s v="Fundacion CIDEAL"/>
        <s v="Fundacion de Religiosos para la Salud (FRS)"/>
        <s v="Fundacion del Valle"/>
        <s v="Fundacion Entreculturas"/>
        <s v="Fundacion Iberoamerica-Europa"/>
        <s v="Fundacion Madreselva"/>
        <s v="Fundacion Mainel"/>
        <s v="Fundacion para el Desarrollo de la Enfermeria - FUDEN"/>
        <s v="Fundacion PROCLADE"/>
        <s v="Fundacion Promocion Social de la Cultura"/>
        <s v="Humanismo y Democracia, H+D"/>
        <s v="InspirAction"/>
        <s v="InteRed"/>
        <s v="ISCOD"/>
        <s v="JOVENES Y DESARROLLO"/>
        <s v="Juan Ciudad ONGD"/>
        <s v="Manos Unidas"/>
        <s v="Medicos del Mundo"/>
        <s v="Medicus Mundi"/>
        <s v="FUNDACION MENSAJEROS DE LA PAZ"/>
        <s v="Mision America"/>
        <s v="Movimiento por la Paz -MPDL-"/>
        <s v="Mujeres en Zona de Conflicto (MZC)"/>
        <s v="MUNDUBAT"/>
        <s v="OCASHA-Cristianos con el Sur"/>
        <s v="ONGAWA"/>
        <s v="Oxfam Intermon"/>
        <s v="Paz con Dignidad"/>
        <s v="PROSALUS"/>
        <s v="PROYDE"/>
        <s v="Proyecto Cultura y Solidaridad"/>
        <s v="PROYECTO SOLIDARIO POR LA INFANCIA"/>
        <s v="FUNDACION PUEBLOS HERMANOS"/>
        <s v="Rescate"/>
        <s v="Save the Children"/>
        <s v="SED"/>
        <s v="SETEM"/>
        <s v="SOTERMUN-USO"/>
        <s v="Tierra de Hombres"/>
        <s v="VSF - JUSTICIA ALIMENTARIA GLOBAL"/>
      </sharedItems>
    </cacheField>
    <cacheField name="region" numFmtId="0">
      <sharedItems containsBlank="1" count="12">
        <s v="America Central, Norte y Caribe"/>
        <s v="America del Sur"/>
        <s v="Asia"/>
        <s v="Oriente Medio"/>
        <s v="Africa Occidental"/>
        <s v="Europa Central y del Este"/>
        <s v="Africa del Norte"/>
        <s v="Africa Central"/>
        <s v="Africa Austral"/>
        <s v="Africa Oriental"/>
        <s v="Oceania"/>
        <m/>
      </sharedItems>
    </cacheField>
    <cacheField name="country" numFmtId="0">
      <sharedItems containsBlank="1" count="107">
        <s v="Guatemala"/>
        <s v="Bolivia"/>
        <s v="Colombia"/>
        <s v="Peru"/>
        <s v="...Deslocalizado"/>
        <s v="Filipinas"/>
        <s v="Libano"/>
        <s v="Siria"/>
        <s v="Georgia"/>
        <s v="Mali"/>
        <s v="Turquia"/>
        <s v="Guinea Conakry"/>
        <s v="Mauritania"/>
        <s v="Niger"/>
        <s v="Senegal"/>
        <s v="Egipto"/>
        <s v="Cuba"/>
        <s v="Haiti"/>
        <s v="Nicaragua"/>
        <s v="Paraguay"/>
        <s v="Rep. Dominicana"/>
        <s v="Benin"/>
        <s v="Camerun"/>
        <s v="Mozambique"/>
        <s v="Congo, Rep."/>
        <s v="China"/>
        <s v="Myanmar"/>
        <s v="Nepal"/>
        <s v="El Salvador"/>
        <s v="Etiopia"/>
        <s v="Serbia y Montenegro"/>
        <s v="Marruecos"/>
        <s v="Guinea-Bissau"/>
        <s v="Bangladesh"/>
        <s v="Ecuador"/>
        <s v="Argentina"/>
        <s v="Brasil"/>
        <s v="Burundi"/>
        <s v="Camboya"/>
        <s v="Chad"/>
        <s v="Honduras"/>
        <s v="India"/>
        <s v="Kenia"/>
        <s v="Madagascar"/>
        <s v="R.D. Congo"/>
        <s v="Rep. Centroafricana"/>
        <s v="Ruanda"/>
        <s v="Uruguay"/>
        <s v="Venezuela"/>
        <s v="Chile"/>
        <s v="Panama"/>
        <s v="Argelia"/>
        <s v="Territorios Palestinos"/>
        <s v="Jordania"/>
        <s v="Gambia"/>
        <s v="Laos"/>
        <s v="Tailandia"/>
        <s v="Costa de Marfil"/>
        <s v="Ghana"/>
        <s v="Togo"/>
        <s v="Vietnam"/>
        <s v="Tunez"/>
        <s v="Mexico"/>
        <s v="Malawi"/>
        <s v="Uganda"/>
        <s v="Pakistan"/>
        <s v="Costa Rica"/>
        <s v="Burkina Faso"/>
        <s v="Sudan"/>
        <s v="Ucrania"/>
        <s v="Irak"/>
        <s v="Poblacion Saharaui"/>
        <s v="Cabo Verde"/>
        <s v="Angola"/>
        <s v="Kirguizstan"/>
        <s v="Indonesia"/>
        <s v="Tayikistan"/>
        <s v="Vanuatu"/>
        <s v="Corea del Norte"/>
        <s v="Macedonia"/>
        <s v="Belarus"/>
        <s v="Bosnia-Herzegovina"/>
        <s v="Croacia"/>
        <s v="Grecia"/>
        <s v="Hungria"/>
        <s v="Italia"/>
        <s v="Djibouti"/>
        <s v="Liberia"/>
        <s v="Namibia"/>
        <s v="Sierra Leona"/>
        <s v="Tanzania"/>
        <s v="Trinidad y Tobago"/>
        <s v="Guinea Ecuatorial"/>
        <s v="Rumania"/>
        <s v="Dominica"/>
        <s v="Sudafrica"/>
        <s v="Sudan del Sur"/>
        <s v="Zimbabwe"/>
        <s v="Albania"/>
        <s v="Kazajstan"/>
        <s v="Timor Oriental"/>
        <s v="Eritrea"/>
        <s v="Lesoto"/>
        <s v="Somalia"/>
        <s v="Zambia"/>
        <s v="Mauricio"/>
        <m u="1"/>
      </sharedItems>
    </cacheField>
    <cacheField name="expense" numFmtId="0">
      <sharedItems containsString="0" containsBlank="1" containsNumber="1" minValue="27.32" maxValue="9067572"/>
    </cacheField>
    <cacheField name="proyects" numFmtId="0">
      <sharedItems containsString="0" containsBlank="1" containsNumber="1" containsInteger="1" minValue="1" maxValue="182"/>
    </cacheField>
    <cacheField name="population" numFmtId="0">
      <sharedItems containsBlank="1"/>
    </cacheField>
    <cacheField name="sectors" numFmtId="0">
      <sharedItems containsBlank="1"/>
    </cacheField>
    <cacheField name="renta" numFmtId="0">
      <sharedItems containsBlank="1" containsMixedTypes="1" containsNumber="1" containsInteger="1" minValue="0" maxValue="0" count="7">
        <s v="Renta media baja"/>
        <s v="Renta media alta"/>
        <s v="n/a"/>
        <s v="PMA"/>
        <s v="Renta baja"/>
        <m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3">
  <r>
    <x v="0"/>
    <x v="0"/>
    <x v="0"/>
    <n v="1200000"/>
    <n v="8"/>
  </r>
  <r>
    <x v="0"/>
    <x v="1"/>
    <x v="1"/>
    <n v="1200000"/>
    <n v="5"/>
  </r>
  <r>
    <x v="0"/>
    <x v="1"/>
    <x v="2"/>
    <n v="215000"/>
    <n v="12"/>
  </r>
  <r>
    <x v="0"/>
    <x v="1"/>
    <x v="3"/>
    <n v="480000"/>
    <n v="5"/>
  </r>
  <r>
    <x v="0"/>
    <x v="2"/>
    <x v="4"/>
    <n v="3000000"/>
    <m/>
  </r>
  <r>
    <x v="0"/>
    <x v="2"/>
    <x v="5"/>
    <n v="250000"/>
    <n v="10"/>
  </r>
  <r>
    <x v="0"/>
    <x v="3"/>
    <x v="6"/>
    <n v="2721000"/>
    <n v="16"/>
  </r>
  <r>
    <x v="0"/>
    <x v="3"/>
    <x v="7"/>
    <n v="8100000"/>
    <n v="11"/>
  </r>
  <r>
    <x v="0"/>
    <x v="2"/>
    <x v="8"/>
    <n v="1650000"/>
    <n v="6"/>
  </r>
  <r>
    <x v="0"/>
    <x v="4"/>
    <x v="9"/>
    <n v="8000000"/>
    <n v="20"/>
  </r>
  <r>
    <x v="0"/>
    <x v="5"/>
    <x v="10"/>
    <n v="500000"/>
    <n v="1"/>
  </r>
  <r>
    <x v="0"/>
    <x v="4"/>
    <x v="11"/>
    <n v="11000"/>
    <n v="4"/>
  </r>
  <r>
    <x v="0"/>
    <x v="4"/>
    <x v="12"/>
    <n v="1568000"/>
    <n v="18"/>
  </r>
  <r>
    <x v="0"/>
    <x v="4"/>
    <x v="13"/>
    <n v="8000000"/>
    <n v="16"/>
  </r>
  <r>
    <x v="0"/>
    <x v="4"/>
    <x v="14"/>
    <n v="7000000"/>
    <n v="15"/>
  </r>
  <r>
    <x v="0"/>
    <x v="6"/>
    <x v="15"/>
    <n v="10000"/>
    <n v="1"/>
  </r>
  <r>
    <x v="1"/>
    <x v="1"/>
    <x v="1"/>
    <n v="47452"/>
    <n v="1"/>
  </r>
  <r>
    <x v="1"/>
    <x v="1"/>
    <x v="2"/>
    <n v="5850"/>
    <n v="1"/>
  </r>
  <r>
    <x v="1"/>
    <x v="0"/>
    <x v="16"/>
    <n v="4850"/>
    <n v="2"/>
  </r>
  <r>
    <x v="1"/>
    <x v="0"/>
    <x v="0"/>
    <n v="41965"/>
    <n v="5"/>
  </r>
  <r>
    <x v="1"/>
    <x v="0"/>
    <x v="17"/>
    <n v="173743.63"/>
    <n v="18"/>
  </r>
  <r>
    <x v="1"/>
    <x v="0"/>
    <x v="18"/>
    <n v="22771"/>
    <n v="2"/>
  </r>
  <r>
    <x v="1"/>
    <x v="1"/>
    <x v="19"/>
    <n v="4021"/>
    <n v="1"/>
  </r>
  <r>
    <x v="1"/>
    <x v="1"/>
    <x v="3"/>
    <n v="1500"/>
    <n v="1"/>
  </r>
  <r>
    <x v="1"/>
    <x v="0"/>
    <x v="20"/>
    <n v="12360"/>
    <n v="1"/>
  </r>
  <r>
    <x v="1"/>
    <x v="4"/>
    <x v="21"/>
    <n v="1500"/>
    <n v="1"/>
  </r>
  <r>
    <x v="1"/>
    <x v="7"/>
    <x v="22"/>
    <n v="10600"/>
    <n v="2"/>
  </r>
  <r>
    <x v="1"/>
    <x v="8"/>
    <x v="23"/>
    <n v="63903"/>
    <n v="2"/>
  </r>
  <r>
    <x v="1"/>
    <x v="7"/>
    <x v="24"/>
    <n v="3000"/>
    <n v="1"/>
  </r>
  <r>
    <x v="1"/>
    <x v="2"/>
    <x v="25"/>
    <n v="3365"/>
    <n v="1"/>
  </r>
  <r>
    <x v="1"/>
    <x v="2"/>
    <x v="26"/>
    <n v="1200"/>
    <n v="1"/>
  </r>
  <r>
    <x v="1"/>
    <x v="2"/>
    <x v="27"/>
    <n v="10000"/>
    <n v="1"/>
  </r>
  <r>
    <x v="1"/>
    <x v="0"/>
    <x v="28"/>
    <n v="12990"/>
    <n v="1"/>
  </r>
  <r>
    <x v="2"/>
    <x v="1"/>
    <x v="1"/>
    <n v="1900687.51"/>
    <n v="2"/>
  </r>
  <r>
    <x v="2"/>
    <x v="1"/>
    <x v="3"/>
    <n v="180758.56"/>
    <n v="1"/>
  </r>
  <r>
    <x v="2"/>
    <x v="0"/>
    <x v="28"/>
    <n v="50567"/>
    <n v="1"/>
  </r>
  <r>
    <x v="2"/>
    <x v="9"/>
    <x v="29"/>
    <n v="650000"/>
    <n v="2"/>
  </r>
  <r>
    <x v="2"/>
    <x v="4"/>
    <x v="13"/>
    <n v="306010"/>
    <n v="1"/>
  </r>
  <r>
    <x v="2"/>
    <x v="0"/>
    <x v="17"/>
    <n v="48228"/>
    <n v="1"/>
  </r>
  <r>
    <x v="2"/>
    <x v="5"/>
    <x v="30"/>
    <n v="10000"/>
    <n v="1"/>
  </r>
  <r>
    <x v="2"/>
    <x v="2"/>
    <x v="27"/>
    <n v="25015"/>
    <n v="1"/>
  </r>
  <r>
    <x v="3"/>
    <x v="6"/>
    <x v="31"/>
    <n v="93015.03"/>
    <n v="2"/>
  </r>
  <r>
    <x v="3"/>
    <x v="4"/>
    <x v="32"/>
    <n v="500478.76"/>
    <n v="7"/>
  </r>
  <r>
    <x v="3"/>
    <x v="4"/>
    <x v="14"/>
    <n v="282201.78000000003"/>
    <n v="4"/>
  </r>
  <r>
    <x v="3"/>
    <x v="3"/>
    <x v="6"/>
    <n v="126632.13"/>
    <n v="3"/>
  </r>
  <r>
    <x v="3"/>
    <x v="2"/>
    <x v="33"/>
    <n v="41106.9"/>
    <n v="1"/>
  </r>
  <r>
    <x v="4"/>
    <x v="1"/>
    <x v="19"/>
    <n v="191142"/>
    <n v="1"/>
  </r>
  <r>
    <x v="4"/>
    <x v="1"/>
    <x v="34"/>
    <n v="81398"/>
    <n v="1"/>
  </r>
  <r>
    <x v="4"/>
    <x v="1"/>
    <x v="3"/>
    <n v="344649"/>
    <n v="5"/>
  </r>
  <r>
    <x v="4"/>
    <x v="0"/>
    <x v="28"/>
    <n v="508947"/>
    <n v="1"/>
  </r>
  <r>
    <x v="4"/>
    <x v="0"/>
    <x v="0"/>
    <n v="43970"/>
    <n v="1"/>
  </r>
  <r>
    <x v="5"/>
    <x v="1"/>
    <x v="35"/>
    <n v="27206"/>
    <n v="1"/>
  </r>
  <r>
    <x v="5"/>
    <x v="1"/>
    <x v="1"/>
    <n v="34586"/>
    <n v="1"/>
  </r>
  <r>
    <x v="5"/>
    <x v="1"/>
    <x v="36"/>
    <n v="27206"/>
    <n v="1"/>
  </r>
  <r>
    <x v="5"/>
    <x v="9"/>
    <x v="37"/>
    <n v="66595"/>
    <n v="2"/>
  </r>
  <r>
    <x v="5"/>
    <x v="2"/>
    <x v="38"/>
    <n v="6372"/>
    <n v="1"/>
  </r>
  <r>
    <x v="5"/>
    <x v="7"/>
    <x v="39"/>
    <n v="185857.47"/>
    <n v="7"/>
  </r>
  <r>
    <x v="5"/>
    <x v="1"/>
    <x v="2"/>
    <n v="954621.67"/>
    <n v="9"/>
  </r>
  <r>
    <x v="5"/>
    <x v="0"/>
    <x v="28"/>
    <n v="142456"/>
    <n v="4"/>
  </r>
  <r>
    <x v="5"/>
    <x v="2"/>
    <x v="5"/>
    <n v="17498.990000000002"/>
    <n v="1"/>
  </r>
  <r>
    <x v="5"/>
    <x v="0"/>
    <x v="0"/>
    <n v="555742.74"/>
    <n v="11"/>
  </r>
  <r>
    <x v="5"/>
    <x v="0"/>
    <x v="40"/>
    <n v="91206"/>
    <n v="2"/>
  </r>
  <r>
    <x v="5"/>
    <x v="2"/>
    <x v="27"/>
    <n v="232341.72"/>
    <n v="1"/>
  </r>
  <r>
    <x v="5"/>
    <x v="2"/>
    <x v="41"/>
    <n v="1943144.62"/>
    <n v="42"/>
  </r>
  <r>
    <x v="5"/>
    <x v="9"/>
    <x v="42"/>
    <n v="54000"/>
    <n v="3"/>
  </r>
  <r>
    <x v="5"/>
    <x v="8"/>
    <x v="43"/>
    <n v="63765"/>
    <n v="2"/>
  </r>
  <r>
    <x v="5"/>
    <x v="0"/>
    <x v="18"/>
    <n v="87956"/>
    <n v="6"/>
  </r>
  <r>
    <x v="5"/>
    <x v="1"/>
    <x v="19"/>
    <n v="39132.22"/>
    <n v="4"/>
  </r>
  <r>
    <x v="5"/>
    <x v="1"/>
    <x v="3"/>
    <n v="694377.48"/>
    <n v="18"/>
  </r>
  <r>
    <x v="5"/>
    <x v="8"/>
    <x v="44"/>
    <n v="839644.69"/>
    <n v="13"/>
  </r>
  <r>
    <x v="5"/>
    <x v="7"/>
    <x v="45"/>
    <n v="30000"/>
    <n v="1"/>
  </r>
  <r>
    <x v="5"/>
    <x v="9"/>
    <x v="46"/>
    <n v="363698"/>
    <n v="1"/>
  </r>
  <r>
    <x v="5"/>
    <x v="1"/>
    <x v="47"/>
    <n v="34586"/>
    <n v="1"/>
  </r>
  <r>
    <x v="5"/>
    <x v="1"/>
    <x v="48"/>
    <n v="35774"/>
    <n v="3"/>
  </r>
  <r>
    <x v="5"/>
    <x v="1"/>
    <x v="49"/>
    <n v="27206"/>
    <n v="1"/>
  </r>
  <r>
    <x v="5"/>
    <x v="0"/>
    <x v="50"/>
    <n v="27206"/>
    <n v="1"/>
  </r>
  <r>
    <x v="6"/>
    <x v="0"/>
    <x v="28"/>
    <n v="30000"/>
    <n v="1"/>
  </r>
  <r>
    <x v="6"/>
    <x v="1"/>
    <x v="1"/>
    <n v="1710000"/>
    <n v="8"/>
  </r>
  <r>
    <x v="6"/>
    <x v="6"/>
    <x v="51"/>
    <n v="35000"/>
    <n v="1"/>
  </r>
  <r>
    <x v="6"/>
    <x v="1"/>
    <x v="2"/>
    <n v="2350000"/>
    <n v="8"/>
  </r>
  <r>
    <x v="6"/>
    <x v="1"/>
    <x v="34"/>
    <n v="1395000"/>
    <n v="3"/>
  </r>
  <r>
    <x v="6"/>
    <x v="3"/>
    <x v="52"/>
    <n v="230000"/>
    <n v="4"/>
  </r>
  <r>
    <x v="6"/>
    <x v="4"/>
    <x v="32"/>
    <n v="750000"/>
    <n v="2"/>
  </r>
  <r>
    <x v="6"/>
    <x v="0"/>
    <x v="17"/>
    <n v="600000"/>
    <n v="4"/>
  </r>
  <r>
    <x v="6"/>
    <x v="3"/>
    <x v="53"/>
    <n v="130000"/>
    <n v="2"/>
  </r>
  <r>
    <x v="6"/>
    <x v="6"/>
    <x v="31"/>
    <n v="990000"/>
    <n v="3"/>
  </r>
  <r>
    <x v="6"/>
    <x v="4"/>
    <x v="12"/>
    <n v="590000"/>
    <n v="3"/>
  </r>
  <r>
    <x v="6"/>
    <x v="8"/>
    <x v="23"/>
    <n v="1900000"/>
    <n v="4"/>
  </r>
  <r>
    <x v="6"/>
    <x v="0"/>
    <x v="18"/>
    <n v="1115000"/>
    <n v="6"/>
  </r>
  <r>
    <x v="6"/>
    <x v="1"/>
    <x v="3"/>
    <n v="670000"/>
    <n v="2"/>
  </r>
  <r>
    <x v="6"/>
    <x v="4"/>
    <x v="14"/>
    <n v="1230000"/>
    <n v="6"/>
  </r>
  <r>
    <x v="6"/>
    <x v="4"/>
    <x v="54"/>
    <n v="650000"/>
    <n v="1"/>
  </r>
  <r>
    <x v="7"/>
    <x v="0"/>
    <x v="28"/>
    <n v="51690.15"/>
    <n v="1"/>
  </r>
  <r>
    <x v="7"/>
    <x v="0"/>
    <x v="40"/>
    <n v="111027.2"/>
    <n v="2"/>
  </r>
  <r>
    <x v="7"/>
    <x v="0"/>
    <x v="18"/>
    <n v="360314.52"/>
    <n v="3"/>
  </r>
  <r>
    <x v="8"/>
    <x v="9"/>
    <x v="29"/>
    <n v="715922"/>
    <n v="7"/>
  </r>
  <r>
    <x v="8"/>
    <x v="9"/>
    <x v="42"/>
    <n v="144000"/>
    <n v="1"/>
  </r>
  <r>
    <x v="8"/>
    <x v="4"/>
    <x v="11"/>
    <n v="280110"/>
    <n v="2"/>
  </r>
  <r>
    <x v="8"/>
    <x v="4"/>
    <x v="14"/>
    <m/>
    <m/>
  </r>
  <r>
    <x v="9"/>
    <x v="0"/>
    <x v="17"/>
    <n v="326048.5"/>
    <n v="6"/>
  </r>
  <r>
    <x v="9"/>
    <x v="0"/>
    <x v="20"/>
    <n v="1132678.96"/>
    <n v="21"/>
  </r>
  <r>
    <x v="9"/>
    <x v="0"/>
    <x v="28"/>
    <n v="330680.23"/>
    <n v="3"/>
  </r>
  <r>
    <x v="9"/>
    <x v="0"/>
    <x v="0"/>
    <n v="678551.47"/>
    <n v="6"/>
  </r>
  <r>
    <x v="9"/>
    <x v="0"/>
    <x v="40"/>
    <n v="165599.10999999999"/>
    <n v="4"/>
  </r>
  <r>
    <x v="9"/>
    <x v="0"/>
    <x v="18"/>
    <n v="652262.55000000005"/>
    <n v="5"/>
  </r>
  <r>
    <x v="9"/>
    <x v="1"/>
    <x v="1"/>
    <n v="703554.5"/>
    <n v="13"/>
  </r>
  <r>
    <x v="9"/>
    <x v="1"/>
    <x v="3"/>
    <n v="700011.49"/>
    <n v="11"/>
  </r>
  <r>
    <x v="9"/>
    <x v="2"/>
    <x v="33"/>
    <n v="378658.4"/>
    <n v="3"/>
  </r>
  <r>
    <x v="9"/>
    <x v="2"/>
    <x v="41"/>
    <n v="309222.46000000002"/>
    <n v="5"/>
  </r>
  <r>
    <x v="9"/>
    <x v="2"/>
    <x v="55"/>
    <n v="268476.19"/>
    <n v="5"/>
  </r>
  <r>
    <x v="9"/>
    <x v="2"/>
    <x v="56"/>
    <n v="267685.96999999997"/>
    <n v="3"/>
  </r>
  <r>
    <x v="9"/>
    <x v="2"/>
    <x v="25"/>
    <n v="321200.43"/>
    <n v="5"/>
  </r>
  <r>
    <x v="9"/>
    <x v="2"/>
    <x v="38"/>
    <n v="264800"/>
    <n v="7"/>
  </r>
  <r>
    <x v="9"/>
    <x v="4"/>
    <x v="57"/>
    <n v="520284.07"/>
    <n v="6"/>
  </r>
  <r>
    <x v="9"/>
    <x v="4"/>
    <x v="21"/>
    <n v="999297.12"/>
    <n v="6"/>
  </r>
  <r>
    <x v="9"/>
    <x v="4"/>
    <x v="58"/>
    <n v="837495.76"/>
    <n v="6"/>
  </r>
  <r>
    <x v="9"/>
    <x v="4"/>
    <x v="59"/>
    <n v="295626.32"/>
    <n v="4"/>
  </r>
  <r>
    <x v="9"/>
    <x v="2"/>
    <x v="60"/>
    <n v="51437.05"/>
    <n v="2"/>
  </r>
  <r>
    <x v="10"/>
    <x v="4"/>
    <x v="14"/>
    <n v="152000"/>
    <n v="1"/>
  </r>
  <r>
    <x v="10"/>
    <x v="8"/>
    <x v="23"/>
    <n v="132000"/>
    <n v="2"/>
  </r>
  <r>
    <x v="10"/>
    <x v="0"/>
    <x v="17"/>
    <n v="10000"/>
    <n v="2"/>
  </r>
  <r>
    <x v="10"/>
    <x v="0"/>
    <x v="0"/>
    <n v="488364"/>
    <n v="2"/>
  </r>
  <r>
    <x v="11"/>
    <x v="0"/>
    <x v="28"/>
    <n v="714554.59"/>
    <n v="6"/>
  </r>
  <r>
    <x v="11"/>
    <x v="0"/>
    <x v="0"/>
    <n v="107666.68"/>
    <n v="11"/>
  </r>
  <r>
    <x v="11"/>
    <x v="0"/>
    <x v="16"/>
    <n v="213504.54"/>
    <n v="3"/>
  </r>
  <r>
    <x v="11"/>
    <x v="0"/>
    <x v="20"/>
    <n v="364774.64"/>
    <n v="7"/>
  </r>
  <r>
    <x v="11"/>
    <x v="0"/>
    <x v="40"/>
    <n v="44800.480000000003"/>
    <n v="2"/>
  </r>
  <r>
    <x v="11"/>
    <x v="0"/>
    <x v="17"/>
    <n v="37536.99"/>
    <n v="4"/>
  </r>
  <r>
    <x v="11"/>
    <x v="0"/>
    <x v="18"/>
    <n v="6378.28"/>
    <n v="1"/>
  </r>
  <r>
    <x v="11"/>
    <x v="1"/>
    <x v="2"/>
    <n v="26717.99"/>
    <n v="2"/>
  </r>
  <r>
    <x v="11"/>
    <x v="6"/>
    <x v="31"/>
    <n v="697608.25"/>
    <n v="5"/>
  </r>
  <r>
    <x v="11"/>
    <x v="6"/>
    <x v="61"/>
    <n v="89158.26"/>
    <n v="11"/>
  </r>
  <r>
    <x v="11"/>
    <x v="4"/>
    <x v="32"/>
    <n v="345680.52"/>
    <n v="2"/>
  </r>
  <r>
    <x v="11"/>
    <x v="4"/>
    <x v="14"/>
    <n v="663878.94999999995"/>
    <n v="16"/>
  </r>
  <r>
    <x v="11"/>
    <x v="4"/>
    <x v="9"/>
    <n v="193344.09"/>
    <n v="1"/>
  </r>
  <r>
    <x v="11"/>
    <x v="4"/>
    <x v="13"/>
    <n v="35285.300000000003"/>
    <n v="8"/>
  </r>
  <r>
    <x v="11"/>
    <x v="3"/>
    <x v="52"/>
    <n v="489985.43"/>
    <n v="22"/>
  </r>
  <r>
    <x v="11"/>
    <x v="5"/>
    <x v="4"/>
    <m/>
    <m/>
  </r>
  <r>
    <x v="12"/>
    <x v="0"/>
    <x v="16"/>
    <n v="6362.88"/>
    <n v="2"/>
  </r>
  <r>
    <x v="12"/>
    <x v="0"/>
    <x v="28"/>
    <n v="130613.58"/>
    <n v="5"/>
  </r>
  <r>
    <x v="12"/>
    <x v="0"/>
    <x v="0"/>
    <n v="377282.61"/>
    <n v="6"/>
  </r>
  <r>
    <x v="12"/>
    <x v="0"/>
    <x v="18"/>
    <n v="112809.42"/>
    <n v="4"/>
  </r>
  <r>
    <x v="12"/>
    <x v="1"/>
    <x v="34"/>
    <n v="394525.69"/>
    <n v="8"/>
  </r>
  <r>
    <x v="12"/>
    <x v="1"/>
    <x v="3"/>
    <n v="450692.45"/>
    <n v="6"/>
  </r>
  <r>
    <x v="13"/>
    <x v="9"/>
    <x v="29"/>
    <n v="93831.61"/>
    <n v="3"/>
  </r>
  <r>
    <x v="13"/>
    <x v="9"/>
    <x v="42"/>
    <n v="15038.07"/>
    <n v="2"/>
  </r>
  <r>
    <x v="13"/>
    <x v="1"/>
    <x v="1"/>
    <n v="102181.97"/>
    <n v="4"/>
  </r>
  <r>
    <x v="13"/>
    <x v="0"/>
    <x v="62"/>
    <n v="18542"/>
    <n v="4"/>
  </r>
  <r>
    <x v="13"/>
    <x v="0"/>
    <x v="20"/>
    <n v="171007.77"/>
    <n v="6"/>
  </r>
  <r>
    <x v="14"/>
    <x v="0"/>
    <x v="28"/>
    <n v="2346140"/>
    <n v="16"/>
  </r>
  <r>
    <x v="14"/>
    <x v="0"/>
    <x v="18"/>
    <n v="1400728"/>
    <n v="11"/>
  </r>
  <r>
    <x v="14"/>
    <x v="0"/>
    <x v="40"/>
    <n v="2695985"/>
    <n v="11"/>
  </r>
  <r>
    <x v="14"/>
    <x v="0"/>
    <x v="0"/>
    <n v="305772"/>
    <n v="3"/>
  </r>
  <r>
    <x v="14"/>
    <x v="0"/>
    <x v="62"/>
    <n v="1236817"/>
    <n v="9"/>
  </r>
  <r>
    <x v="14"/>
    <x v="0"/>
    <x v="17"/>
    <n v="26359"/>
    <n v="1"/>
  </r>
  <r>
    <x v="14"/>
    <x v="1"/>
    <x v="1"/>
    <n v="3901867"/>
    <n v="17"/>
  </r>
  <r>
    <x v="14"/>
    <x v="1"/>
    <x v="34"/>
    <n v="3027351"/>
    <n v="13"/>
  </r>
  <r>
    <x v="14"/>
    <x v="1"/>
    <x v="3"/>
    <n v="3415978"/>
    <n v="17"/>
  </r>
  <r>
    <x v="14"/>
    <x v="1"/>
    <x v="2"/>
    <n v="1553658"/>
    <n v="8"/>
  </r>
  <r>
    <x v="14"/>
    <x v="1"/>
    <x v="19"/>
    <n v="1523077"/>
    <n v="13"/>
  </r>
  <r>
    <x v="14"/>
    <x v="8"/>
    <x v="63"/>
    <n v="954715"/>
    <n v="4"/>
  </r>
  <r>
    <x v="14"/>
    <x v="8"/>
    <x v="23"/>
    <n v="651333"/>
    <n v="5"/>
  </r>
  <r>
    <x v="14"/>
    <x v="9"/>
    <x v="29"/>
    <n v="1854903"/>
    <n v="8"/>
  </r>
  <r>
    <x v="14"/>
    <x v="9"/>
    <x v="42"/>
    <n v="851186"/>
    <n v="3"/>
  </r>
  <r>
    <x v="14"/>
    <x v="9"/>
    <x v="64"/>
    <n v="529665"/>
    <n v="3"/>
  </r>
  <r>
    <x v="14"/>
    <x v="2"/>
    <x v="33"/>
    <n v="167971"/>
    <n v="2"/>
  </r>
  <r>
    <x v="14"/>
    <x v="2"/>
    <x v="27"/>
    <n v="868152"/>
    <n v="4"/>
  </r>
  <r>
    <x v="14"/>
    <x v="2"/>
    <x v="60"/>
    <n v="292257"/>
    <n v="3"/>
  </r>
  <r>
    <x v="14"/>
    <x v="2"/>
    <x v="41"/>
    <n v="948580"/>
    <n v="12"/>
  </r>
  <r>
    <x v="14"/>
    <x v="2"/>
    <x v="65"/>
    <n v="336732"/>
    <n v="3"/>
  </r>
  <r>
    <x v="15"/>
    <x v="1"/>
    <x v="1"/>
    <n v="713005"/>
    <n v="11"/>
  </r>
  <r>
    <x v="15"/>
    <x v="1"/>
    <x v="36"/>
    <n v="285207"/>
    <n v="3"/>
  </r>
  <r>
    <x v="15"/>
    <x v="1"/>
    <x v="49"/>
    <n v="45000"/>
    <n v="2"/>
  </r>
  <r>
    <x v="15"/>
    <x v="1"/>
    <x v="2"/>
    <n v="255948"/>
    <n v="6"/>
  </r>
  <r>
    <x v="15"/>
    <x v="0"/>
    <x v="66"/>
    <n v="145980"/>
    <n v="2"/>
  </r>
  <r>
    <x v="15"/>
    <x v="0"/>
    <x v="16"/>
    <n v="119310"/>
    <n v="2"/>
  </r>
  <r>
    <x v="15"/>
    <x v="1"/>
    <x v="34"/>
    <n v="289650"/>
    <n v="4"/>
  </r>
  <r>
    <x v="15"/>
    <x v="0"/>
    <x v="0"/>
    <n v="792591"/>
    <n v="2"/>
  </r>
  <r>
    <x v="15"/>
    <x v="0"/>
    <x v="17"/>
    <n v="971692"/>
    <n v="7"/>
  </r>
  <r>
    <x v="15"/>
    <x v="0"/>
    <x v="18"/>
    <n v="123997"/>
    <n v="1"/>
  </r>
  <r>
    <x v="15"/>
    <x v="1"/>
    <x v="3"/>
    <n v="421920"/>
    <n v="5"/>
  </r>
  <r>
    <x v="15"/>
    <x v="0"/>
    <x v="20"/>
    <n v="439489"/>
    <n v="3"/>
  </r>
  <r>
    <x v="15"/>
    <x v="4"/>
    <x v="67"/>
    <n v="404425"/>
    <n v="6"/>
  </r>
  <r>
    <x v="15"/>
    <x v="7"/>
    <x v="39"/>
    <n v="272472"/>
    <n v="4"/>
  </r>
  <r>
    <x v="15"/>
    <x v="9"/>
    <x v="29"/>
    <n v="1541471"/>
    <n v="6"/>
  </r>
  <r>
    <x v="15"/>
    <x v="9"/>
    <x v="42"/>
    <n v="261501"/>
    <n v="1"/>
  </r>
  <r>
    <x v="15"/>
    <x v="4"/>
    <x v="9"/>
    <n v="192446"/>
    <n v="3"/>
  </r>
  <r>
    <x v="15"/>
    <x v="8"/>
    <x v="23"/>
    <n v="160754"/>
    <n v="7"/>
  </r>
  <r>
    <x v="15"/>
    <x v="4"/>
    <x v="13"/>
    <n v="150000"/>
    <n v="2"/>
  </r>
  <r>
    <x v="15"/>
    <x v="7"/>
    <x v="24"/>
    <n v="1097953"/>
    <n v="7"/>
  </r>
  <r>
    <x v="15"/>
    <x v="9"/>
    <x v="46"/>
    <n v="361483"/>
    <n v="4"/>
  </r>
  <r>
    <x v="15"/>
    <x v="4"/>
    <x v="14"/>
    <n v="359277"/>
    <n v="6"/>
  </r>
  <r>
    <x v="15"/>
    <x v="9"/>
    <x v="68"/>
    <n v="868912"/>
    <n v="4"/>
  </r>
  <r>
    <x v="15"/>
    <x v="2"/>
    <x v="33"/>
    <n v="558020"/>
    <n v="4"/>
  </r>
  <r>
    <x v="15"/>
    <x v="2"/>
    <x v="38"/>
    <n v="1078872"/>
    <n v="8"/>
  </r>
  <r>
    <x v="15"/>
    <x v="2"/>
    <x v="5"/>
    <n v="882134"/>
    <n v="4"/>
  </r>
  <r>
    <x v="15"/>
    <x v="2"/>
    <x v="41"/>
    <n v="190598"/>
    <n v="1"/>
  </r>
  <r>
    <x v="15"/>
    <x v="2"/>
    <x v="26"/>
    <n v="230000"/>
    <n v="4"/>
  </r>
  <r>
    <x v="15"/>
    <x v="2"/>
    <x v="27"/>
    <n v="800000"/>
    <n v="2"/>
  </r>
  <r>
    <x v="15"/>
    <x v="2"/>
    <x v="56"/>
    <n v="410717"/>
    <n v="5"/>
  </r>
  <r>
    <x v="15"/>
    <x v="5"/>
    <x v="4"/>
    <n v="234500"/>
    <n v="6"/>
  </r>
  <r>
    <x v="15"/>
    <x v="5"/>
    <x v="30"/>
    <n v="100000"/>
    <n v="1"/>
  </r>
  <r>
    <x v="15"/>
    <x v="5"/>
    <x v="69"/>
    <n v="141500"/>
    <n v="3"/>
  </r>
  <r>
    <x v="15"/>
    <x v="5"/>
    <x v="4"/>
    <n v="345000"/>
    <n v="15"/>
  </r>
  <r>
    <x v="15"/>
    <x v="3"/>
    <x v="70"/>
    <n v="731545"/>
    <n v="4"/>
  </r>
  <r>
    <x v="15"/>
    <x v="3"/>
    <x v="6"/>
    <n v="334970"/>
    <n v="5"/>
  </r>
  <r>
    <x v="15"/>
    <x v="4"/>
    <x v="12"/>
    <n v="977399"/>
    <n v="6"/>
  </r>
  <r>
    <x v="15"/>
    <x v="3"/>
    <x v="52"/>
    <n v="310081"/>
    <n v="5"/>
  </r>
  <r>
    <x v="15"/>
    <x v="3"/>
    <x v="7"/>
    <n v="130000"/>
    <n v="2"/>
  </r>
  <r>
    <x v="15"/>
    <x v="3"/>
    <x v="4"/>
    <n v="177060"/>
    <n v="8"/>
  </r>
  <r>
    <x v="16"/>
    <x v="6"/>
    <x v="71"/>
    <n v="52897.82"/>
    <n v="3"/>
  </r>
  <r>
    <x v="16"/>
    <x v="6"/>
    <x v="31"/>
    <n v="57271.4"/>
    <n v="4"/>
  </r>
  <r>
    <x v="16"/>
    <x v="4"/>
    <x v="14"/>
    <n v="1902.39"/>
    <n v="1"/>
  </r>
  <r>
    <x v="16"/>
    <x v="4"/>
    <x v="12"/>
    <n v="237906.68"/>
    <n v="6"/>
  </r>
  <r>
    <x v="16"/>
    <x v="3"/>
    <x v="52"/>
    <n v="9266"/>
    <n v="1"/>
  </r>
  <r>
    <x v="16"/>
    <x v="4"/>
    <x v="72"/>
    <n v="128085.28"/>
    <n v="3"/>
  </r>
  <r>
    <x v="16"/>
    <x v="0"/>
    <x v="16"/>
    <n v="32413.98"/>
    <n v="2"/>
  </r>
  <r>
    <x v="16"/>
    <x v="0"/>
    <x v="20"/>
    <n v="42055.7"/>
    <n v="1"/>
  </r>
  <r>
    <x v="16"/>
    <x v="0"/>
    <x v="28"/>
    <n v="58018.03"/>
    <n v="1"/>
  </r>
  <r>
    <x v="16"/>
    <x v="1"/>
    <x v="1"/>
    <n v="28403.1"/>
    <n v="3"/>
  </r>
  <r>
    <x v="17"/>
    <x v="0"/>
    <x v="28"/>
    <n v="826732.52"/>
    <n v="7"/>
  </r>
  <r>
    <x v="17"/>
    <x v="1"/>
    <x v="34"/>
    <n v="55940.55"/>
    <n v="3"/>
  </r>
  <r>
    <x v="17"/>
    <x v="0"/>
    <x v="17"/>
    <n v="1531923.29"/>
    <n v="16"/>
  </r>
  <r>
    <x v="17"/>
    <x v="0"/>
    <x v="40"/>
    <n v="1432545"/>
    <n v="16"/>
  </r>
  <r>
    <x v="17"/>
    <x v="0"/>
    <x v="62"/>
    <n v="261698.97"/>
    <n v="6"/>
  </r>
  <r>
    <x v="17"/>
    <x v="8"/>
    <x v="23"/>
    <n v="97581.71"/>
    <n v="2"/>
  </r>
  <r>
    <x v="17"/>
    <x v="1"/>
    <x v="19"/>
    <n v="19530.36"/>
    <n v="1"/>
  </r>
  <r>
    <x v="17"/>
    <x v="1"/>
    <x v="3"/>
    <n v="2104328.65"/>
    <n v="20"/>
  </r>
  <r>
    <x v="17"/>
    <x v="0"/>
    <x v="20"/>
    <n v="792028.68"/>
    <n v="7"/>
  </r>
  <r>
    <x v="17"/>
    <x v="9"/>
    <x v="64"/>
    <n v="8322.4"/>
    <n v="1"/>
  </r>
  <r>
    <x v="17"/>
    <x v="1"/>
    <x v="36"/>
    <n v="30506.55"/>
    <n v="1"/>
  </r>
  <r>
    <x v="18"/>
    <x v="6"/>
    <x v="31"/>
    <n v="412219.06"/>
    <n v="4"/>
  </r>
  <r>
    <x v="18"/>
    <x v="8"/>
    <x v="73"/>
    <n v="294462.76"/>
    <n v="7"/>
  </r>
  <r>
    <x v="18"/>
    <x v="8"/>
    <x v="44"/>
    <n v="82543"/>
    <n v="5"/>
  </r>
  <r>
    <x v="18"/>
    <x v="2"/>
    <x v="5"/>
    <n v="83500.92"/>
    <n v="2"/>
  </r>
  <r>
    <x v="18"/>
    <x v="2"/>
    <x v="60"/>
    <n v="95000"/>
    <n v="2"/>
  </r>
  <r>
    <x v="18"/>
    <x v="1"/>
    <x v="34"/>
    <n v="3636195"/>
    <n v="5"/>
  </r>
  <r>
    <x v="18"/>
    <x v="0"/>
    <x v="20"/>
    <n v="752132"/>
    <n v="6"/>
  </r>
  <r>
    <x v="18"/>
    <x v="0"/>
    <x v="0"/>
    <n v="457548"/>
    <n v="3"/>
  </r>
  <r>
    <x v="18"/>
    <x v="0"/>
    <x v="18"/>
    <n v="272942"/>
    <n v="3"/>
  </r>
  <r>
    <x v="18"/>
    <x v="0"/>
    <x v="28"/>
    <n v="34577"/>
    <n v="1"/>
  </r>
  <r>
    <x v="18"/>
    <x v="1"/>
    <x v="3"/>
    <n v="621603"/>
    <n v="8"/>
  </r>
  <r>
    <x v="18"/>
    <x v="1"/>
    <x v="2"/>
    <n v="298833"/>
    <m/>
  </r>
  <r>
    <x v="18"/>
    <x v="0"/>
    <x v="40"/>
    <n v="5442"/>
    <n v="1"/>
  </r>
  <r>
    <x v="18"/>
    <x v="1"/>
    <x v="1"/>
    <n v="163436"/>
    <n v="4"/>
  </r>
  <r>
    <x v="19"/>
    <x v="0"/>
    <x v="28"/>
    <n v="323954.78000000003"/>
    <n v="7"/>
  </r>
  <r>
    <x v="19"/>
    <x v="1"/>
    <x v="2"/>
    <n v="160077.4"/>
    <n v="5"/>
  </r>
  <r>
    <x v="19"/>
    <x v="4"/>
    <x v="9"/>
    <n v="328873.21000000002"/>
    <n v="5"/>
  </r>
  <r>
    <x v="20"/>
    <x v="1"/>
    <x v="34"/>
    <n v="69485"/>
    <n v="2"/>
  </r>
  <r>
    <x v="20"/>
    <x v="8"/>
    <x v="44"/>
    <n v="56000"/>
    <n v="1"/>
  </r>
  <r>
    <x v="20"/>
    <x v="1"/>
    <x v="34"/>
    <n v="131450"/>
    <n v="2"/>
  </r>
  <r>
    <x v="20"/>
    <x v="0"/>
    <x v="0"/>
    <n v="8000"/>
    <n v="1"/>
  </r>
  <r>
    <x v="21"/>
    <x v="2"/>
    <x v="5"/>
    <n v="7666307.8499999996"/>
    <n v="6"/>
  </r>
  <r>
    <x v="21"/>
    <x v="2"/>
    <x v="74"/>
    <n v="15180.87"/>
    <n v="2"/>
  </r>
  <r>
    <x v="21"/>
    <x v="2"/>
    <x v="75"/>
    <n v="1359.97"/>
    <n v="2"/>
  </r>
  <r>
    <x v="21"/>
    <x v="2"/>
    <x v="27"/>
    <n v="1220755.8500000001"/>
    <m/>
  </r>
  <r>
    <x v="21"/>
    <x v="2"/>
    <x v="65"/>
    <n v="76115.149999999994"/>
    <m/>
  </r>
  <r>
    <x v="21"/>
    <x v="2"/>
    <x v="76"/>
    <n v="12121.62"/>
    <m/>
  </r>
  <r>
    <x v="21"/>
    <x v="2"/>
    <x v="60"/>
    <n v="358898.34"/>
    <m/>
  </r>
  <r>
    <x v="21"/>
    <x v="3"/>
    <x v="7"/>
    <n v="814432.04"/>
    <m/>
  </r>
  <r>
    <x v="21"/>
    <x v="3"/>
    <x v="52"/>
    <n v="975005.77"/>
    <m/>
  </r>
  <r>
    <x v="21"/>
    <x v="8"/>
    <x v="73"/>
    <n v="929815.71"/>
    <n v="4"/>
  </r>
  <r>
    <x v="21"/>
    <x v="2"/>
    <x v="25"/>
    <m/>
    <n v="1"/>
  </r>
  <r>
    <x v="21"/>
    <x v="10"/>
    <x v="77"/>
    <m/>
    <n v="1"/>
  </r>
  <r>
    <x v="21"/>
    <x v="2"/>
    <x v="78"/>
    <m/>
    <n v="1"/>
  </r>
  <r>
    <x v="21"/>
    <x v="3"/>
    <x v="70"/>
    <m/>
    <n v="1"/>
  </r>
  <r>
    <x v="21"/>
    <x v="3"/>
    <x v="6"/>
    <m/>
    <n v="13"/>
  </r>
  <r>
    <x v="21"/>
    <x v="9"/>
    <x v="4"/>
    <n v="73720.27"/>
    <n v="1"/>
  </r>
  <r>
    <x v="21"/>
    <x v="5"/>
    <x v="79"/>
    <m/>
    <n v="1"/>
  </r>
  <r>
    <x v="21"/>
    <x v="5"/>
    <x v="80"/>
    <m/>
    <n v="2"/>
  </r>
  <r>
    <x v="21"/>
    <x v="5"/>
    <x v="81"/>
    <m/>
    <n v="1"/>
  </r>
  <r>
    <x v="21"/>
    <x v="5"/>
    <x v="82"/>
    <m/>
    <n v="1"/>
  </r>
  <r>
    <x v="21"/>
    <x v="5"/>
    <x v="83"/>
    <m/>
    <n v="5"/>
  </r>
  <r>
    <x v="21"/>
    <x v="5"/>
    <x v="84"/>
    <m/>
    <n v="1"/>
  </r>
  <r>
    <x v="21"/>
    <x v="5"/>
    <x v="85"/>
    <m/>
    <n v="1"/>
  </r>
  <r>
    <x v="21"/>
    <x v="5"/>
    <x v="30"/>
    <m/>
    <n v="3"/>
  </r>
  <r>
    <x v="21"/>
    <x v="5"/>
    <x v="69"/>
    <m/>
    <n v="1"/>
  </r>
  <r>
    <x v="21"/>
    <x v="4"/>
    <x v="67"/>
    <n v="686431.91"/>
    <n v="16"/>
  </r>
  <r>
    <x v="21"/>
    <x v="9"/>
    <x v="37"/>
    <n v="255342.57"/>
    <n v="8"/>
  </r>
  <r>
    <x v="21"/>
    <x v="9"/>
    <x v="86"/>
    <m/>
    <n v="1"/>
  </r>
  <r>
    <x v="21"/>
    <x v="9"/>
    <x v="29"/>
    <n v="2977.49"/>
    <n v="18"/>
  </r>
  <r>
    <x v="21"/>
    <x v="4"/>
    <x v="54"/>
    <n v="59640.51"/>
    <n v="5"/>
  </r>
  <r>
    <x v="21"/>
    <x v="4"/>
    <x v="32"/>
    <n v="148312.01"/>
    <n v="5"/>
  </r>
  <r>
    <x v="21"/>
    <x v="4"/>
    <x v="87"/>
    <n v="39399.980000000003"/>
    <n v="3"/>
  </r>
  <r>
    <x v="21"/>
    <x v="4"/>
    <x v="9"/>
    <n v="606616.14"/>
    <n v="22"/>
  </r>
  <r>
    <x v="21"/>
    <x v="8"/>
    <x v="23"/>
    <n v="1120329.54"/>
    <n v="15"/>
  </r>
  <r>
    <x v="21"/>
    <x v="8"/>
    <x v="88"/>
    <n v="70854.94"/>
    <n v="5"/>
  </r>
  <r>
    <x v="21"/>
    <x v="4"/>
    <x v="13"/>
    <n v="484934.29"/>
    <n v="16"/>
  </r>
  <r>
    <x v="21"/>
    <x v="7"/>
    <x v="24"/>
    <n v="521711.02"/>
    <n v="13"/>
  </r>
  <r>
    <x v="21"/>
    <x v="9"/>
    <x v="46"/>
    <n v="74576.960000000006"/>
    <n v="6"/>
  </r>
  <r>
    <x v="21"/>
    <x v="4"/>
    <x v="14"/>
    <n v="394325.99"/>
    <n v="10"/>
  </r>
  <r>
    <x v="21"/>
    <x v="4"/>
    <x v="89"/>
    <n v="3000"/>
    <n v="2"/>
  </r>
  <r>
    <x v="21"/>
    <x v="9"/>
    <x v="68"/>
    <n v="322801.18"/>
    <n v="6"/>
  </r>
  <r>
    <x v="21"/>
    <x v="8"/>
    <x v="90"/>
    <n v="288052.45"/>
    <n v="22"/>
  </r>
  <r>
    <x v="21"/>
    <x v="6"/>
    <x v="61"/>
    <n v="65207.93"/>
    <n v="1"/>
  </r>
  <r>
    <x v="21"/>
    <x v="4"/>
    <x v="12"/>
    <n v="378994.75"/>
    <n v="1"/>
  </r>
  <r>
    <x v="21"/>
    <x v="6"/>
    <x v="71"/>
    <n v="808902.13"/>
    <n v="15"/>
  </r>
  <r>
    <x v="21"/>
    <x v="1"/>
    <x v="35"/>
    <n v="72838.94"/>
    <n v="2"/>
  </r>
  <r>
    <x v="21"/>
    <x v="1"/>
    <x v="1"/>
    <n v="130613.06"/>
    <n v="8"/>
  </r>
  <r>
    <x v="21"/>
    <x v="1"/>
    <x v="36"/>
    <m/>
    <n v="1"/>
  </r>
  <r>
    <x v="21"/>
    <x v="1"/>
    <x v="49"/>
    <m/>
    <n v="1"/>
  </r>
  <r>
    <x v="21"/>
    <x v="1"/>
    <x v="2"/>
    <n v="1390001.17"/>
    <n v="10"/>
  </r>
  <r>
    <x v="21"/>
    <x v="0"/>
    <x v="66"/>
    <m/>
    <n v="1"/>
  </r>
  <r>
    <x v="21"/>
    <x v="0"/>
    <x v="16"/>
    <m/>
    <n v="5"/>
  </r>
  <r>
    <x v="21"/>
    <x v="1"/>
    <x v="34"/>
    <n v="154243.48000000001"/>
    <n v="23"/>
  </r>
  <r>
    <x v="21"/>
    <x v="0"/>
    <x v="28"/>
    <n v="780615.77"/>
    <n v="13"/>
  </r>
  <r>
    <x v="21"/>
    <x v="0"/>
    <x v="0"/>
    <n v="966447.38"/>
    <n v="14"/>
  </r>
  <r>
    <x v="21"/>
    <x v="0"/>
    <x v="17"/>
    <n v="1949317.99"/>
    <n v="28"/>
  </r>
  <r>
    <x v="21"/>
    <x v="0"/>
    <x v="40"/>
    <n v="448586.78"/>
    <n v="14"/>
  </r>
  <r>
    <x v="21"/>
    <x v="0"/>
    <x v="62"/>
    <m/>
    <n v="1"/>
  </r>
  <r>
    <x v="21"/>
    <x v="0"/>
    <x v="18"/>
    <n v="871126.13"/>
    <n v="9"/>
  </r>
  <r>
    <x v="21"/>
    <x v="1"/>
    <x v="19"/>
    <m/>
    <n v="1"/>
  </r>
  <r>
    <x v="21"/>
    <x v="1"/>
    <x v="3"/>
    <n v="79899.460000000006"/>
    <n v="10"/>
  </r>
  <r>
    <x v="21"/>
    <x v="0"/>
    <x v="20"/>
    <n v="298040.15999999997"/>
    <n v="6"/>
  </r>
  <r>
    <x v="21"/>
    <x v="0"/>
    <x v="91"/>
    <n v="15000"/>
    <n v="2"/>
  </r>
  <r>
    <x v="21"/>
    <x v="7"/>
    <x v="4"/>
    <n v="23176.06"/>
    <m/>
  </r>
  <r>
    <x v="21"/>
    <x v="6"/>
    <x v="4"/>
    <n v="409881.11"/>
    <m/>
  </r>
  <r>
    <x v="21"/>
    <x v="4"/>
    <x v="4"/>
    <n v="990253.99"/>
    <m/>
  </r>
  <r>
    <x v="21"/>
    <x v="9"/>
    <x v="4"/>
    <n v="1323706.6200000001"/>
    <m/>
  </r>
  <r>
    <x v="21"/>
    <x v="1"/>
    <x v="4"/>
    <n v="4372.1000000000004"/>
    <m/>
  </r>
  <r>
    <x v="21"/>
    <x v="0"/>
    <x v="4"/>
    <n v="612629.03"/>
    <m/>
  </r>
  <r>
    <x v="21"/>
    <x v="11"/>
    <x v="4"/>
    <n v="4019079.11"/>
    <n v="27"/>
  </r>
  <r>
    <x v="22"/>
    <x v="0"/>
    <x v="20"/>
    <n v="35521.449999999997"/>
    <m/>
  </r>
  <r>
    <x v="22"/>
    <x v="1"/>
    <x v="3"/>
    <n v="14995.63"/>
    <n v="1"/>
  </r>
  <r>
    <x v="23"/>
    <x v="1"/>
    <x v="3"/>
    <n v="10400"/>
    <n v="1"/>
  </r>
  <r>
    <x v="23"/>
    <x v="1"/>
    <x v="19"/>
    <n v="24860"/>
    <n v="3"/>
  </r>
  <r>
    <x v="23"/>
    <x v="7"/>
    <x v="92"/>
    <n v="3500"/>
    <n v="1"/>
  </r>
  <r>
    <x v="23"/>
    <x v="4"/>
    <x v="11"/>
    <n v="6000"/>
    <n v="1"/>
  </r>
  <r>
    <x v="23"/>
    <x v="4"/>
    <x v="59"/>
    <n v="6000"/>
    <n v="1"/>
  </r>
  <r>
    <x v="23"/>
    <x v="4"/>
    <x v="21"/>
    <n v="5000"/>
    <n v="1"/>
  </r>
  <r>
    <x v="23"/>
    <x v="3"/>
    <x v="6"/>
    <n v="2000"/>
    <n v="1"/>
  </r>
  <r>
    <x v="23"/>
    <x v="2"/>
    <x v="56"/>
    <n v="8000"/>
    <n v="1"/>
  </r>
  <r>
    <x v="23"/>
    <x v="5"/>
    <x v="93"/>
    <n v="1500"/>
    <n v="1"/>
  </r>
  <r>
    <x v="24"/>
    <x v="0"/>
    <x v="28"/>
    <n v="1406000"/>
    <m/>
  </r>
  <r>
    <x v="24"/>
    <x v="0"/>
    <x v="0"/>
    <n v="1874000"/>
    <m/>
  </r>
  <r>
    <x v="24"/>
    <x v="0"/>
    <x v="20"/>
    <n v="12000"/>
    <n v="1"/>
  </r>
  <r>
    <x v="24"/>
    <x v="1"/>
    <x v="3"/>
    <n v="1319000"/>
    <n v="9"/>
  </r>
  <r>
    <x v="24"/>
    <x v="0"/>
    <x v="18"/>
    <n v="828000"/>
    <n v="8"/>
  </r>
  <r>
    <x v="24"/>
    <x v="1"/>
    <x v="34"/>
    <n v="1463000"/>
    <n v="3"/>
  </r>
  <r>
    <x v="24"/>
    <x v="4"/>
    <x v="9"/>
    <n v="724000"/>
    <n v="11"/>
  </r>
  <r>
    <x v="24"/>
    <x v="4"/>
    <x v="14"/>
    <n v="77000"/>
    <n v="2"/>
  </r>
  <r>
    <x v="24"/>
    <x v="4"/>
    <x v="58"/>
    <n v="238000"/>
    <n v="6"/>
  </r>
  <r>
    <x v="24"/>
    <x v="4"/>
    <x v="67"/>
    <n v="609000"/>
    <n v="10"/>
  </r>
  <r>
    <x v="24"/>
    <x v="1"/>
    <x v="1"/>
    <n v="1555000"/>
    <n v="11"/>
  </r>
  <r>
    <x v="24"/>
    <x v="2"/>
    <x v="41"/>
    <n v="1692000"/>
    <n v="11"/>
  </r>
  <r>
    <x v="24"/>
    <x v="2"/>
    <x v="27"/>
    <n v="3200"/>
    <n v="1"/>
  </r>
  <r>
    <x v="24"/>
    <x v="4"/>
    <x v="21"/>
    <n v="459000"/>
    <n v="7"/>
  </r>
  <r>
    <x v="24"/>
    <x v="2"/>
    <x v="5"/>
    <n v="1036000"/>
    <n v="6"/>
  </r>
  <r>
    <x v="24"/>
    <x v="2"/>
    <x v="38"/>
    <n v="365000"/>
    <n v="7"/>
  </r>
  <r>
    <x v="24"/>
    <x v="2"/>
    <x v="33"/>
    <n v="793000"/>
    <n v="10"/>
  </r>
  <r>
    <x v="24"/>
    <x v="5"/>
    <x v="30"/>
    <n v="1400"/>
    <n v="1"/>
  </r>
  <r>
    <x v="25"/>
    <x v="0"/>
    <x v="28"/>
    <n v="554779"/>
    <n v="2"/>
  </r>
  <r>
    <x v="25"/>
    <x v="0"/>
    <x v="18"/>
    <n v="20000"/>
    <n v="1"/>
  </r>
  <r>
    <x v="25"/>
    <x v="1"/>
    <x v="1"/>
    <n v="9700"/>
    <n v="1"/>
  </r>
  <r>
    <x v="25"/>
    <x v="1"/>
    <x v="2"/>
    <n v="9700"/>
    <n v="1"/>
  </r>
  <r>
    <x v="25"/>
    <x v="1"/>
    <x v="34"/>
    <n v="160000"/>
    <n v="2"/>
  </r>
  <r>
    <x v="25"/>
    <x v="1"/>
    <x v="3"/>
    <n v="251000"/>
    <n v="2"/>
  </r>
  <r>
    <x v="26"/>
    <x v="0"/>
    <x v="40"/>
    <n v="4359.24"/>
    <n v="1"/>
  </r>
  <r>
    <x v="26"/>
    <x v="0"/>
    <x v="20"/>
    <n v="20304.66"/>
    <n v="2"/>
  </r>
  <r>
    <x v="26"/>
    <x v="6"/>
    <x v="31"/>
    <n v="1646.36"/>
    <n v="2"/>
  </r>
  <r>
    <x v="26"/>
    <x v="2"/>
    <x v="27"/>
    <n v="475.51"/>
    <n v="1"/>
  </r>
  <r>
    <x v="26"/>
    <x v="4"/>
    <x v="14"/>
    <n v="11718.29"/>
    <n v="4"/>
  </r>
  <r>
    <x v="26"/>
    <x v="4"/>
    <x v="54"/>
    <n v="263.93"/>
    <n v="1"/>
  </r>
  <r>
    <x v="26"/>
    <x v="1"/>
    <x v="19"/>
    <n v="25277.599999999999"/>
    <m/>
  </r>
  <r>
    <x v="26"/>
    <x v="8"/>
    <x v="63"/>
    <n v="1691.63"/>
    <n v="1"/>
  </r>
  <r>
    <x v="26"/>
    <x v="6"/>
    <x v="71"/>
    <n v="29511.58"/>
    <n v="2"/>
  </r>
  <r>
    <x v="26"/>
    <x v="8"/>
    <x v="43"/>
    <n v="893.96"/>
    <n v="1"/>
  </r>
  <r>
    <x v="26"/>
    <x v="7"/>
    <x v="22"/>
    <n v="2489.31"/>
    <n v="1"/>
  </r>
  <r>
    <x v="26"/>
    <x v="0"/>
    <x v="0"/>
    <n v="281.20999999999998"/>
    <n v="1"/>
  </r>
  <r>
    <x v="26"/>
    <x v="0"/>
    <x v="17"/>
    <n v="27.32"/>
    <n v="1"/>
  </r>
  <r>
    <x v="26"/>
    <x v="3"/>
    <x v="7"/>
    <n v="2084.67"/>
    <n v="1"/>
  </r>
  <r>
    <x v="26"/>
    <x v="8"/>
    <x v="23"/>
    <n v="700.82"/>
    <n v="1"/>
  </r>
  <r>
    <x v="26"/>
    <x v="0"/>
    <x v="62"/>
    <n v="9426.5"/>
    <n v="2"/>
  </r>
  <r>
    <x v="26"/>
    <x v="1"/>
    <x v="1"/>
    <n v="165.55"/>
    <n v="1"/>
  </r>
  <r>
    <x v="26"/>
    <x v="7"/>
    <x v="24"/>
    <n v="147.58000000000001"/>
    <n v="1"/>
  </r>
  <r>
    <x v="26"/>
    <x v="9"/>
    <x v="29"/>
    <n v="115.83"/>
    <n v="1"/>
  </r>
  <r>
    <x v="26"/>
    <x v="9"/>
    <x v="64"/>
    <n v="29.84"/>
    <n v="1"/>
  </r>
  <r>
    <x v="26"/>
    <x v="1"/>
    <x v="3"/>
    <n v="9339.01"/>
    <n v="2"/>
  </r>
  <r>
    <x v="26"/>
    <x v="1"/>
    <x v="34"/>
    <n v="11314.28"/>
    <m/>
  </r>
  <r>
    <x v="26"/>
    <x v="1"/>
    <x v="2"/>
    <n v="17917.77"/>
    <n v="1"/>
  </r>
  <r>
    <x v="26"/>
    <x v="2"/>
    <x v="41"/>
    <n v="13632.7"/>
    <n v="1"/>
  </r>
  <r>
    <x v="27"/>
    <x v="0"/>
    <x v="18"/>
    <n v="653856"/>
    <n v="7"/>
  </r>
  <r>
    <x v="27"/>
    <x v="0"/>
    <x v="28"/>
    <n v="669508.06000000006"/>
    <n v="12"/>
  </r>
  <r>
    <x v="27"/>
    <x v="0"/>
    <x v="0"/>
    <n v="1164751.25"/>
    <n v="12"/>
  </r>
  <r>
    <x v="27"/>
    <x v="1"/>
    <x v="3"/>
    <n v="766730.9"/>
    <n v="3"/>
  </r>
  <r>
    <x v="27"/>
    <x v="0"/>
    <x v="20"/>
    <n v="154215.65"/>
    <n v="2"/>
  </r>
  <r>
    <x v="27"/>
    <x v="9"/>
    <x v="42"/>
    <n v="119019"/>
    <n v="1"/>
  </r>
  <r>
    <x v="27"/>
    <x v="5"/>
    <x v="30"/>
    <n v="9067572"/>
    <n v="1"/>
  </r>
  <r>
    <x v="27"/>
    <x v="6"/>
    <x v="71"/>
    <n v="10010"/>
    <n v="1"/>
  </r>
  <r>
    <x v="27"/>
    <x v="4"/>
    <x v="9"/>
    <n v="5997410"/>
    <n v="1"/>
  </r>
  <r>
    <x v="27"/>
    <x v="7"/>
    <x v="24"/>
    <n v="507997"/>
    <n v="9"/>
  </r>
  <r>
    <x v="27"/>
    <x v="0"/>
    <x v="17"/>
    <n v="59974"/>
    <n v="1"/>
  </r>
  <r>
    <x v="27"/>
    <x v="3"/>
    <x v="7"/>
    <n v="26750"/>
    <n v="1"/>
  </r>
  <r>
    <x v="27"/>
    <x v="3"/>
    <x v="52"/>
    <n v="119019"/>
    <n v="1"/>
  </r>
  <r>
    <x v="27"/>
    <x v="2"/>
    <x v="27"/>
    <n v="142563"/>
    <n v="1"/>
  </r>
  <r>
    <x v="28"/>
    <x v="0"/>
    <x v="28"/>
    <n v="24030"/>
    <n v="1"/>
  </r>
  <r>
    <x v="28"/>
    <x v="2"/>
    <x v="41"/>
    <n v="57536"/>
    <n v="1"/>
  </r>
  <r>
    <x v="28"/>
    <x v="2"/>
    <x v="27"/>
    <n v="7000"/>
    <n v="1"/>
  </r>
  <r>
    <x v="28"/>
    <x v="8"/>
    <x v="90"/>
    <n v="22000"/>
    <n v="1"/>
  </r>
  <r>
    <x v="28"/>
    <x v="9"/>
    <x v="42"/>
    <n v="3200"/>
    <n v="1"/>
  </r>
  <r>
    <x v="29"/>
    <x v="0"/>
    <x v="18"/>
    <n v="51387"/>
    <n v="3"/>
  </r>
  <r>
    <x v="29"/>
    <x v="7"/>
    <x v="24"/>
    <n v="111576.02"/>
    <n v="5"/>
  </r>
  <r>
    <x v="29"/>
    <x v="1"/>
    <x v="3"/>
    <n v="251638.32"/>
    <n v="2"/>
  </r>
  <r>
    <x v="29"/>
    <x v="2"/>
    <x v="5"/>
    <n v="18239.5"/>
    <n v="1"/>
  </r>
  <r>
    <x v="30"/>
    <x v="8"/>
    <x v="23"/>
    <n v="32000"/>
    <n v="3"/>
  </r>
  <r>
    <x v="30"/>
    <x v="8"/>
    <x v="44"/>
    <n v="10000"/>
    <n v="1"/>
  </r>
  <r>
    <x v="30"/>
    <x v="9"/>
    <x v="29"/>
    <n v="600"/>
    <n v="1"/>
  </r>
  <r>
    <x v="30"/>
    <x v="1"/>
    <x v="1"/>
    <n v="77686"/>
    <n v="1"/>
  </r>
  <r>
    <x v="30"/>
    <x v="1"/>
    <x v="34"/>
    <n v="82173"/>
    <n v="1"/>
  </r>
  <r>
    <x v="30"/>
    <x v="0"/>
    <x v="40"/>
    <n v="18000"/>
    <n v="1"/>
  </r>
  <r>
    <x v="30"/>
    <x v="0"/>
    <x v="18"/>
    <n v="32831"/>
    <n v="2"/>
  </r>
  <r>
    <x v="30"/>
    <x v="2"/>
    <x v="33"/>
    <n v="27521"/>
    <n v="1"/>
  </r>
  <r>
    <x v="30"/>
    <x v="2"/>
    <x v="41"/>
    <n v="148783"/>
    <n v="7"/>
  </r>
  <r>
    <x v="30"/>
    <x v="2"/>
    <x v="27"/>
    <n v="11722"/>
    <n v="2"/>
  </r>
  <r>
    <x v="30"/>
    <x v="2"/>
    <x v="60"/>
    <n v="7000"/>
    <n v="1"/>
  </r>
  <r>
    <x v="31"/>
    <x v="0"/>
    <x v="17"/>
    <n v="2000"/>
    <n v="1"/>
  </r>
  <r>
    <x v="31"/>
    <x v="0"/>
    <x v="28"/>
    <m/>
    <n v="1"/>
  </r>
  <r>
    <x v="31"/>
    <x v="3"/>
    <x v="52"/>
    <m/>
    <n v="1"/>
  </r>
  <r>
    <x v="31"/>
    <x v="2"/>
    <x v="60"/>
    <n v="9766.9599999999991"/>
    <n v="1"/>
  </r>
  <r>
    <x v="32"/>
    <x v="1"/>
    <x v="1"/>
    <n v="197141"/>
    <n v="6"/>
  </r>
  <r>
    <x v="32"/>
    <x v="1"/>
    <x v="34"/>
    <n v="58400"/>
    <n v="5"/>
  </r>
  <r>
    <x v="32"/>
    <x v="1"/>
    <x v="3"/>
    <n v="128400"/>
    <n v="3"/>
  </r>
  <r>
    <x v="33"/>
    <x v="0"/>
    <x v="20"/>
    <n v="444879"/>
    <n v="3"/>
  </r>
  <r>
    <x v="33"/>
    <x v="6"/>
    <x v="31"/>
    <n v="264496"/>
    <n v="1"/>
  </r>
  <r>
    <x v="33"/>
    <x v="1"/>
    <x v="19"/>
    <n v="344872"/>
    <n v="3"/>
  </r>
  <r>
    <x v="33"/>
    <x v="2"/>
    <x v="60"/>
    <n v="588458"/>
    <n v="2"/>
  </r>
  <r>
    <x v="33"/>
    <x v="1"/>
    <x v="2"/>
    <n v="21300"/>
    <n v="1"/>
  </r>
  <r>
    <x v="33"/>
    <x v="1"/>
    <x v="34"/>
    <n v="42000"/>
    <n v="1"/>
  </r>
  <r>
    <x v="33"/>
    <x v="6"/>
    <x v="15"/>
    <n v="48463"/>
    <n v="3"/>
  </r>
  <r>
    <x v="33"/>
    <x v="0"/>
    <x v="0"/>
    <n v="97662"/>
    <n v="1"/>
  </r>
  <r>
    <x v="33"/>
    <x v="4"/>
    <x v="32"/>
    <n v="190000"/>
    <n v="1"/>
  </r>
  <r>
    <x v="33"/>
    <x v="0"/>
    <x v="17"/>
    <n v="45000"/>
    <n v="1"/>
  </r>
  <r>
    <x v="33"/>
    <x v="4"/>
    <x v="13"/>
    <n v="71510"/>
    <n v="1"/>
  </r>
  <r>
    <x v="33"/>
    <x v="4"/>
    <x v="14"/>
    <n v="65200"/>
    <n v="1"/>
  </r>
  <r>
    <x v="33"/>
    <x v="6"/>
    <x v="61"/>
    <n v="167446"/>
    <n v="1"/>
  </r>
  <r>
    <x v="34"/>
    <x v="7"/>
    <x v="92"/>
    <n v="478763.4"/>
    <n v="2"/>
  </r>
  <r>
    <x v="34"/>
    <x v="2"/>
    <x v="5"/>
    <n v="126449.27"/>
    <n v="1"/>
  </r>
  <r>
    <x v="34"/>
    <x v="1"/>
    <x v="19"/>
    <n v="505600"/>
    <n v="1"/>
  </r>
  <r>
    <x v="34"/>
    <x v="2"/>
    <x v="27"/>
    <n v="13147"/>
    <n v="1"/>
  </r>
  <r>
    <x v="35"/>
    <x v="2"/>
    <x v="41"/>
    <n v="12000"/>
    <n v="1"/>
  </r>
  <r>
    <x v="35"/>
    <x v="4"/>
    <x v="57"/>
    <n v="8000"/>
    <n v="1"/>
  </r>
  <r>
    <x v="35"/>
    <x v="9"/>
    <x v="42"/>
    <n v="2716"/>
    <n v="1"/>
  </r>
  <r>
    <x v="35"/>
    <x v="7"/>
    <x v="22"/>
    <n v="135000"/>
    <n v="2"/>
  </r>
  <r>
    <x v="35"/>
    <x v="7"/>
    <x v="24"/>
    <n v="63813"/>
    <n v="1"/>
  </r>
  <r>
    <x v="35"/>
    <x v="1"/>
    <x v="36"/>
    <n v="25565"/>
    <n v="1"/>
  </r>
  <r>
    <x v="35"/>
    <x v="0"/>
    <x v="40"/>
    <n v="70000"/>
    <n v="1"/>
  </r>
  <r>
    <x v="35"/>
    <x v="0"/>
    <x v="0"/>
    <n v="135500"/>
    <n v="3"/>
  </r>
  <r>
    <x v="35"/>
    <x v="0"/>
    <x v="28"/>
    <n v="669817"/>
    <n v="4"/>
  </r>
  <r>
    <x v="36"/>
    <x v="1"/>
    <x v="35"/>
    <n v="464444"/>
    <n v="4"/>
  </r>
  <r>
    <x v="36"/>
    <x v="1"/>
    <x v="1"/>
    <n v="511696"/>
    <n v="14"/>
  </r>
  <r>
    <x v="36"/>
    <x v="1"/>
    <x v="36"/>
    <n v="499908"/>
    <n v="8"/>
  </r>
  <r>
    <x v="36"/>
    <x v="1"/>
    <x v="49"/>
    <n v="76024"/>
    <n v="3"/>
  </r>
  <r>
    <x v="36"/>
    <x v="1"/>
    <x v="2"/>
    <n v="487593"/>
    <n v="10"/>
  </r>
  <r>
    <x v="36"/>
    <x v="0"/>
    <x v="16"/>
    <n v="57250"/>
    <n v="6"/>
  </r>
  <r>
    <x v="36"/>
    <x v="1"/>
    <x v="34"/>
    <n v="377380"/>
    <n v="15"/>
  </r>
  <r>
    <x v="36"/>
    <x v="0"/>
    <x v="28"/>
    <n v="228011"/>
    <n v="10"/>
  </r>
  <r>
    <x v="36"/>
    <x v="0"/>
    <x v="0"/>
    <n v="396721"/>
    <n v="19"/>
  </r>
  <r>
    <x v="36"/>
    <x v="0"/>
    <x v="17"/>
    <n v="562050"/>
    <n v="16"/>
  </r>
  <r>
    <x v="36"/>
    <x v="0"/>
    <x v="40"/>
    <n v="142342"/>
    <n v="12"/>
  </r>
  <r>
    <x v="36"/>
    <x v="0"/>
    <x v="62"/>
    <n v="424489"/>
    <n v="3"/>
  </r>
  <r>
    <x v="36"/>
    <x v="0"/>
    <x v="18"/>
    <n v="422300"/>
    <n v="12"/>
  </r>
  <r>
    <x v="36"/>
    <x v="0"/>
    <x v="50"/>
    <n v="57283"/>
    <n v="5"/>
  </r>
  <r>
    <x v="36"/>
    <x v="1"/>
    <x v="19"/>
    <n v="209965"/>
    <n v="11"/>
  </r>
  <r>
    <x v="36"/>
    <x v="1"/>
    <x v="3"/>
    <n v="744221"/>
    <n v="22"/>
  </r>
  <r>
    <x v="36"/>
    <x v="0"/>
    <x v="94"/>
    <n v="145224"/>
    <n v="6"/>
  </r>
  <r>
    <x v="36"/>
    <x v="1"/>
    <x v="48"/>
    <n v="367920"/>
    <n v="9"/>
  </r>
  <r>
    <x v="36"/>
    <x v="8"/>
    <x v="73"/>
    <n v="58581"/>
    <n v="2"/>
  </r>
  <r>
    <x v="36"/>
    <x v="7"/>
    <x v="22"/>
    <n v="34120"/>
    <n v="3"/>
  </r>
  <r>
    <x v="36"/>
    <x v="7"/>
    <x v="39"/>
    <n v="429901"/>
    <n v="16"/>
  </r>
  <r>
    <x v="36"/>
    <x v="4"/>
    <x v="57"/>
    <n v="21600"/>
    <n v="1"/>
  </r>
  <r>
    <x v="36"/>
    <x v="9"/>
    <x v="29"/>
    <n v="24707"/>
    <n v="3"/>
  </r>
  <r>
    <x v="36"/>
    <x v="9"/>
    <x v="42"/>
    <n v="75700"/>
    <n v="4"/>
  </r>
  <r>
    <x v="36"/>
    <x v="8"/>
    <x v="43"/>
    <n v="120000"/>
    <n v="2"/>
  </r>
  <r>
    <x v="36"/>
    <x v="8"/>
    <x v="63"/>
    <n v="128026"/>
    <n v="2"/>
  </r>
  <r>
    <x v="36"/>
    <x v="4"/>
    <x v="9"/>
    <n v="8640"/>
    <n v="1"/>
  </r>
  <r>
    <x v="36"/>
    <x v="6"/>
    <x v="31"/>
    <n v="7776"/>
    <m/>
  </r>
  <r>
    <x v="36"/>
    <x v="8"/>
    <x v="23"/>
    <n v="27000"/>
    <n v="2"/>
  </r>
  <r>
    <x v="36"/>
    <x v="8"/>
    <x v="95"/>
    <n v="389941"/>
    <n v="4"/>
  </r>
  <r>
    <x v="36"/>
    <x v="9"/>
    <x v="96"/>
    <n v="322943"/>
    <n v="7"/>
  </r>
  <r>
    <x v="36"/>
    <x v="4"/>
    <x v="59"/>
    <n v="16200"/>
    <n v="1"/>
  </r>
  <r>
    <x v="36"/>
    <x v="9"/>
    <x v="64"/>
    <n v="259047"/>
    <n v="4"/>
  </r>
  <r>
    <x v="36"/>
    <x v="8"/>
    <x v="97"/>
    <n v="26586"/>
    <n v="7"/>
  </r>
  <r>
    <x v="36"/>
    <x v="5"/>
    <x v="98"/>
    <n v="10800"/>
    <n v="1"/>
  </r>
  <r>
    <x v="36"/>
    <x v="2"/>
    <x v="38"/>
    <n v="7579"/>
    <n v="2"/>
  </r>
  <r>
    <x v="36"/>
    <x v="2"/>
    <x v="27"/>
    <n v="482406"/>
    <n v="1"/>
  </r>
  <r>
    <x v="36"/>
    <x v="3"/>
    <x v="6"/>
    <n v="344770"/>
    <n v="4"/>
  </r>
  <r>
    <x v="37"/>
    <x v="1"/>
    <x v="3"/>
    <n v="23748"/>
    <n v="1"/>
  </r>
  <r>
    <x v="38"/>
    <x v="8"/>
    <x v="23"/>
    <n v="51400"/>
    <n v="1"/>
  </r>
  <r>
    <x v="38"/>
    <x v="2"/>
    <x v="41"/>
    <n v="102404"/>
    <n v="2"/>
  </r>
  <r>
    <x v="38"/>
    <x v="2"/>
    <x v="5"/>
    <n v="33351"/>
    <n v="1"/>
  </r>
  <r>
    <x v="38"/>
    <x v="1"/>
    <x v="2"/>
    <n v="15118"/>
    <n v="1"/>
  </r>
  <r>
    <x v="38"/>
    <x v="0"/>
    <x v="18"/>
    <n v="63737"/>
    <n v="1"/>
  </r>
  <r>
    <x v="39"/>
    <x v="7"/>
    <x v="24"/>
    <n v="10724"/>
    <n v="1"/>
  </r>
  <r>
    <x v="39"/>
    <x v="0"/>
    <x v="0"/>
    <n v="66190"/>
    <n v="3"/>
  </r>
  <r>
    <x v="39"/>
    <x v="3"/>
    <x v="6"/>
    <n v="10334"/>
    <n v="1"/>
  </r>
  <r>
    <x v="39"/>
    <x v="2"/>
    <x v="56"/>
    <n v="6880"/>
    <n v="1"/>
  </r>
  <r>
    <x v="39"/>
    <x v="1"/>
    <x v="2"/>
    <n v="15381"/>
    <n v="1"/>
  </r>
  <r>
    <x v="39"/>
    <x v="11"/>
    <x v="4"/>
    <n v="12150"/>
    <m/>
  </r>
  <r>
    <x v="40"/>
    <x v="0"/>
    <x v="18"/>
    <n v="179608.55"/>
    <n v="9"/>
  </r>
  <r>
    <x v="40"/>
    <x v="0"/>
    <x v="20"/>
    <n v="194448.56"/>
    <n v="12"/>
  </r>
  <r>
    <x v="40"/>
    <x v="4"/>
    <x v="13"/>
    <n v="335546.08"/>
    <n v="3"/>
  </r>
  <r>
    <x v="40"/>
    <x v="7"/>
    <x v="92"/>
    <n v="220432.44"/>
    <n v="2"/>
  </r>
  <r>
    <x v="40"/>
    <x v="0"/>
    <x v="16"/>
    <n v="3293.9"/>
    <n v="1"/>
  </r>
  <r>
    <x v="40"/>
    <x v="0"/>
    <x v="0"/>
    <n v="105291.89"/>
    <n v="1"/>
  </r>
  <r>
    <x v="41"/>
    <x v="2"/>
    <x v="41"/>
    <n v="340326"/>
    <n v="4"/>
  </r>
  <r>
    <x v="41"/>
    <x v="2"/>
    <x v="27"/>
    <n v="75000"/>
    <n v="1"/>
  </r>
  <r>
    <x v="41"/>
    <x v="7"/>
    <x v="22"/>
    <n v="70000"/>
    <n v="1"/>
  </r>
  <r>
    <x v="41"/>
    <x v="2"/>
    <x v="5"/>
    <n v="50000"/>
    <n v="1"/>
  </r>
  <r>
    <x v="41"/>
    <x v="0"/>
    <x v="0"/>
    <n v="75800"/>
    <n v="2"/>
  </r>
  <r>
    <x v="41"/>
    <x v="0"/>
    <x v="17"/>
    <n v="36752"/>
    <n v="2"/>
  </r>
  <r>
    <x v="41"/>
    <x v="0"/>
    <x v="40"/>
    <n v="120000"/>
    <n v="3"/>
  </r>
  <r>
    <x v="41"/>
    <x v="9"/>
    <x v="42"/>
    <n v="30000"/>
    <n v="1"/>
  </r>
  <r>
    <x v="41"/>
    <x v="7"/>
    <x v="24"/>
    <n v="179000"/>
    <n v="4"/>
  </r>
  <r>
    <x v="41"/>
    <x v="0"/>
    <x v="20"/>
    <n v="7000"/>
    <n v="1"/>
  </r>
  <r>
    <x v="41"/>
    <x v="8"/>
    <x v="90"/>
    <n v="10000"/>
    <n v="1"/>
  </r>
  <r>
    <x v="41"/>
    <x v="9"/>
    <x v="64"/>
    <n v="60000"/>
    <n v="2"/>
  </r>
  <r>
    <x v="41"/>
    <x v="1"/>
    <x v="34"/>
    <n v="115000"/>
    <n v="1"/>
  </r>
  <r>
    <x v="41"/>
    <x v="8"/>
    <x v="95"/>
    <n v="10000"/>
    <n v="1"/>
  </r>
  <r>
    <x v="41"/>
    <x v="9"/>
    <x v="96"/>
    <n v="150000"/>
    <n v="1"/>
  </r>
  <r>
    <x v="42"/>
    <x v="0"/>
    <x v="0"/>
    <n v="138580"/>
    <n v="2"/>
  </r>
  <r>
    <x v="42"/>
    <x v="1"/>
    <x v="3"/>
    <n v="90000"/>
    <n v="1"/>
  </r>
  <r>
    <x v="42"/>
    <x v="3"/>
    <x v="52"/>
    <n v="1228831"/>
    <n v="7"/>
  </r>
  <r>
    <x v="42"/>
    <x v="1"/>
    <x v="19"/>
    <n v="102850"/>
    <n v="1"/>
  </r>
  <r>
    <x v="42"/>
    <x v="9"/>
    <x v="29"/>
    <n v="215000"/>
    <n v="2"/>
  </r>
  <r>
    <x v="42"/>
    <x v="3"/>
    <x v="6"/>
    <n v="808625"/>
    <n v="3"/>
  </r>
  <r>
    <x v="42"/>
    <x v="3"/>
    <x v="53"/>
    <n v="953954"/>
    <n v="4"/>
  </r>
  <r>
    <x v="42"/>
    <x v="7"/>
    <x v="24"/>
    <n v="600000"/>
    <n v="1"/>
  </r>
  <r>
    <x v="42"/>
    <x v="1"/>
    <x v="1"/>
    <n v="227653"/>
    <n v="2"/>
  </r>
  <r>
    <x v="42"/>
    <x v="0"/>
    <x v="17"/>
    <n v="160047"/>
    <n v="1"/>
  </r>
  <r>
    <x v="42"/>
    <x v="8"/>
    <x v="23"/>
    <n v="110000"/>
    <n v="2"/>
  </r>
  <r>
    <x v="42"/>
    <x v="2"/>
    <x v="99"/>
    <n v="25000"/>
    <n v="1"/>
  </r>
  <r>
    <x v="42"/>
    <x v="0"/>
    <x v="18"/>
    <n v="6000"/>
    <n v="1"/>
  </r>
  <r>
    <x v="42"/>
    <x v="6"/>
    <x v="15"/>
    <n v="150000"/>
    <n v="1"/>
  </r>
  <r>
    <x v="42"/>
    <x v="3"/>
    <x v="7"/>
    <n v="150000"/>
    <n v="1"/>
  </r>
  <r>
    <x v="43"/>
    <x v="2"/>
    <x v="5"/>
    <n v="290006"/>
    <n v="3"/>
  </r>
  <r>
    <x v="43"/>
    <x v="0"/>
    <x v="20"/>
    <n v="575495"/>
    <n v="6"/>
  </r>
  <r>
    <x v="43"/>
    <x v="0"/>
    <x v="17"/>
    <n v="37343"/>
    <n v="1"/>
  </r>
  <r>
    <x v="43"/>
    <x v="1"/>
    <x v="2"/>
    <n v="752163"/>
    <n v="4"/>
  </r>
  <r>
    <x v="43"/>
    <x v="1"/>
    <x v="3"/>
    <n v="159299"/>
    <n v="1"/>
  </r>
  <r>
    <x v="44"/>
    <x v="0"/>
    <x v="40"/>
    <n v="4000"/>
    <m/>
  </r>
  <r>
    <x v="44"/>
    <x v="0"/>
    <x v="0"/>
    <n v="4000"/>
    <m/>
  </r>
  <r>
    <x v="44"/>
    <x v="1"/>
    <x v="1"/>
    <n v="4000"/>
    <m/>
  </r>
  <r>
    <x v="44"/>
    <x v="1"/>
    <x v="2"/>
    <n v="4000"/>
    <m/>
  </r>
  <r>
    <x v="44"/>
    <x v="1"/>
    <x v="2"/>
    <n v="638.30999999999995"/>
    <m/>
  </r>
  <r>
    <x v="44"/>
    <x v="2"/>
    <x v="27"/>
    <n v="238.08"/>
    <m/>
  </r>
  <r>
    <x v="45"/>
    <x v="0"/>
    <x v="0"/>
    <n v="327434.15999999997"/>
    <n v="6"/>
  </r>
  <r>
    <x v="45"/>
    <x v="0"/>
    <x v="62"/>
    <n v="185000"/>
    <n v="2"/>
  </r>
  <r>
    <x v="45"/>
    <x v="0"/>
    <x v="20"/>
    <n v="321234.53999999998"/>
    <n v="5"/>
  </r>
  <r>
    <x v="45"/>
    <x v="1"/>
    <x v="1"/>
    <n v="561546.27"/>
    <n v="13"/>
  </r>
  <r>
    <x v="45"/>
    <x v="1"/>
    <x v="3"/>
    <n v="178644.79"/>
    <n v="3"/>
  </r>
  <r>
    <x v="45"/>
    <x v="2"/>
    <x v="5"/>
    <n v="291487.62"/>
    <n v="6"/>
  </r>
  <r>
    <x v="45"/>
    <x v="2"/>
    <x v="41"/>
    <n v="22801.41"/>
    <n v="3"/>
  </r>
  <r>
    <x v="45"/>
    <x v="8"/>
    <x v="44"/>
    <n v="107926.52"/>
    <n v="11"/>
  </r>
  <r>
    <x v="45"/>
    <x v="7"/>
    <x v="22"/>
    <n v="4873"/>
    <n v="1"/>
  </r>
  <r>
    <x v="45"/>
    <x v="7"/>
    <x v="92"/>
    <n v="24000"/>
    <n v="1"/>
  </r>
  <r>
    <x v="46"/>
    <x v="1"/>
    <x v="36"/>
    <n v="205171.9"/>
    <n v="1"/>
  </r>
  <r>
    <x v="46"/>
    <x v="1"/>
    <x v="1"/>
    <n v="28518.400000000001"/>
    <n v="1"/>
  </r>
  <r>
    <x v="46"/>
    <x v="0"/>
    <x v="18"/>
    <n v="49346.29"/>
    <n v="2"/>
  </r>
  <r>
    <x v="46"/>
    <x v="0"/>
    <x v="20"/>
    <n v="20000"/>
    <n v="1"/>
  </r>
  <r>
    <x v="46"/>
    <x v="1"/>
    <x v="2"/>
    <n v="133611.06"/>
    <n v="2"/>
  </r>
  <r>
    <x v="47"/>
    <x v="0"/>
    <x v="20"/>
    <n v="178591.56"/>
    <n v="1"/>
  </r>
  <r>
    <x v="47"/>
    <x v="0"/>
    <x v="18"/>
    <n v="468498.32"/>
    <n v="1"/>
  </r>
  <r>
    <x v="47"/>
    <x v="0"/>
    <x v="17"/>
    <n v="678939.33"/>
    <n v="3"/>
  </r>
  <r>
    <x v="47"/>
    <x v="1"/>
    <x v="1"/>
    <n v="19235.02"/>
    <n v="3"/>
  </r>
  <r>
    <x v="47"/>
    <x v="1"/>
    <x v="36"/>
    <n v="24818.16"/>
    <n v="1"/>
  </r>
  <r>
    <x v="47"/>
    <x v="1"/>
    <x v="2"/>
    <n v="674.64"/>
    <m/>
  </r>
  <r>
    <x v="47"/>
    <x v="1"/>
    <x v="34"/>
    <n v="3729.04"/>
    <n v="2"/>
  </r>
  <r>
    <x v="47"/>
    <x v="0"/>
    <x v="0"/>
    <n v="94498.83"/>
    <n v="4"/>
  </r>
  <r>
    <x v="47"/>
    <x v="8"/>
    <x v="73"/>
    <n v="7617.81"/>
    <n v="2"/>
  </r>
  <r>
    <x v="47"/>
    <x v="4"/>
    <x v="21"/>
    <n v="54863.27"/>
    <m/>
  </r>
  <r>
    <x v="47"/>
    <x v="7"/>
    <x v="24"/>
    <n v="38210.92"/>
    <n v="4"/>
  </r>
  <r>
    <x v="47"/>
    <x v="4"/>
    <x v="57"/>
    <n v="4197.74"/>
    <n v="1"/>
  </r>
  <r>
    <x v="47"/>
    <x v="9"/>
    <x v="29"/>
    <n v="111341.44"/>
    <n v="1"/>
  </r>
  <r>
    <x v="47"/>
    <x v="4"/>
    <x v="58"/>
    <n v="3230.76"/>
    <n v="1"/>
  </r>
  <r>
    <x v="47"/>
    <x v="4"/>
    <x v="9"/>
    <n v="2698.55"/>
    <n v="1"/>
  </r>
  <r>
    <x v="47"/>
    <x v="4"/>
    <x v="89"/>
    <n v="5874.07"/>
    <n v="2"/>
  </r>
  <r>
    <x v="47"/>
    <x v="4"/>
    <x v="59"/>
    <n v="3984.11"/>
    <n v="2"/>
  </r>
  <r>
    <x v="47"/>
    <x v="2"/>
    <x v="27"/>
    <n v="38317.54"/>
    <n v="2"/>
  </r>
  <r>
    <x v="47"/>
    <x v="3"/>
    <x v="7"/>
    <n v="14494.21"/>
    <n v="1"/>
  </r>
  <r>
    <x v="48"/>
    <x v="0"/>
    <x v="16"/>
    <n v="46281"/>
    <n v="4"/>
  </r>
  <r>
    <x v="48"/>
    <x v="1"/>
    <x v="3"/>
    <n v="44892"/>
    <n v="6"/>
  </r>
  <r>
    <x v="48"/>
    <x v="1"/>
    <x v="35"/>
    <n v="3900"/>
    <n v="2"/>
  </r>
  <r>
    <x v="48"/>
    <x v="1"/>
    <x v="1"/>
    <n v="11271.9"/>
    <n v="2"/>
  </r>
  <r>
    <x v="48"/>
    <x v="1"/>
    <x v="2"/>
    <n v="6000"/>
    <n v="1"/>
  </r>
  <r>
    <x v="48"/>
    <x v="2"/>
    <x v="5"/>
    <n v="3033"/>
    <n v="1"/>
  </r>
  <r>
    <x v="48"/>
    <x v="2"/>
    <x v="41"/>
    <n v="45385"/>
    <n v="2"/>
  </r>
  <r>
    <x v="48"/>
    <x v="4"/>
    <x v="58"/>
    <n v="18900"/>
    <n v="2"/>
  </r>
  <r>
    <x v="48"/>
    <x v="4"/>
    <x v="87"/>
    <n v="255000"/>
    <n v="3"/>
  </r>
  <r>
    <x v="48"/>
    <x v="4"/>
    <x v="14"/>
    <n v="37573.24"/>
    <n v="5"/>
  </r>
  <r>
    <x v="48"/>
    <x v="4"/>
    <x v="89"/>
    <n v="43255.21"/>
    <n v="4"/>
  </r>
  <r>
    <x v="48"/>
    <x v="8"/>
    <x v="23"/>
    <n v="10000"/>
    <n v="1"/>
  </r>
  <r>
    <x v="48"/>
    <x v="7"/>
    <x v="22"/>
    <n v="192400"/>
    <n v="4"/>
  </r>
  <r>
    <x v="49"/>
    <x v="2"/>
    <x v="41"/>
    <n v="8962508"/>
    <n v="182"/>
  </r>
  <r>
    <x v="49"/>
    <x v="2"/>
    <x v="33"/>
    <n v="117921"/>
    <n v="3"/>
  </r>
  <r>
    <x v="49"/>
    <x v="2"/>
    <x v="38"/>
    <n v="194407"/>
    <n v="3"/>
  </r>
  <r>
    <x v="49"/>
    <x v="2"/>
    <x v="5"/>
    <n v="121547"/>
    <n v="2"/>
  </r>
  <r>
    <x v="49"/>
    <x v="3"/>
    <x v="70"/>
    <n v="55733"/>
    <n v="1"/>
  </r>
  <r>
    <x v="49"/>
    <x v="3"/>
    <x v="53"/>
    <n v="133565"/>
    <n v="2"/>
  </r>
  <r>
    <x v="49"/>
    <x v="3"/>
    <x v="6"/>
    <n v="149004"/>
    <n v="3"/>
  </r>
  <r>
    <x v="49"/>
    <x v="2"/>
    <x v="27"/>
    <n v="218328"/>
    <n v="3"/>
  </r>
  <r>
    <x v="49"/>
    <x v="3"/>
    <x v="7"/>
    <n v="11173"/>
    <n v="1"/>
  </r>
  <r>
    <x v="49"/>
    <x v="2"/>
    <x v="56"/>
    <n v="212042"/>
    <n v="3"/>
  </r>
  <r>
    <x v="49"/>
    <x v="2"/>
    <x v="100"/>
    <n v="75386"/>
    <n v="2"/>
  </r>
  <r>
    <x v="49"/>
    <x v="2"/>
    <x v="60"/>
    <n v="112119"/>
    <n v="1"/>
  </r>
  <r>
    <x v="49"/>
    <x v="8"/>
    <x v="73"/>
    <n v="433205"/>
    <n v="7"/>
  </r>
  <r>
    <x v="49"/>
    <x v="4"/>
    <x v="21"/>
    <n v="787276"/>
    <n v="15"/>
  </r>
  <r>
    <x v="49"/>
    <x v="4"/>
    <x v="67"/>
    <n v="616898"/>
    <n v="14"/>
  </r>
  <r>
    <x v="49"/>
    <x v="9"/>
    <x v="37"/>
    <n v="104714"/>
    <n v="2"/>
  </r>
  <r>
    <x v="49"/>
    <x v="7"/>
    <x v="22"/>
    <n v="510875"/>
    <n v="13"/>
  </r>
  <r>
    <x v="49"/>
    <x v="7"/>
    <x v="39"/>
    <n v="18895"/>
    <n v="1"/>
  </r>
  <r>
    <x v="49"/>
    <x v="4"/>
    <x v="57"/>
    <n v="34909"/>
    <n v="1"/>
  </r>
  <r>
    <x v="49"/>
    <x v="6"/>
    <x v="15"/>
    <n v="168409"/>
    <n v="5"/>
  </r>
  <r>
    <x v="49"/>
    <x v="9"/>
    <x v="101"/>
    <n v="171742"/>
    <n v="2"/>
  </r>
  <r>
    <x v="49"/>
    <x v="9"/>
    <x v="29"/>
    <n v="1148780"/>
    <n v="18"/>
  </r>
  <r>
    <x v="49"/>
    <x v="4"/>
    <x v="58"/>
    <n v="634810"/>
    <n v="10"/>
  </r>
  <r>
    <x v="49"/>
    <x v="9"/>
    <x v="42"/>
    <n v="890960"/>
    <n v="11"/>
  </r>
  <r>
    <x v="49"/>
    <x v="8"/>
    <x v="102"/>
    <n v="32667"/>
    <n v="1"/>
  </r>
  <r>
    <x v="49"/>
    <x v="8"/>
    <x v="43"/>
    <n v="625956"/>
    <n v="18"/>
  </r>
  <r>
    <x v="49"/>
    <x v="8"/>
    <x v="63"/>
    <n v="461655"/>
    <n v="9"/>
  </r>
  <r>
    <x v="49"/>
    <x v="4"/>
    <x v="9"/>
    <n v="675502.07"/>
    <n v="6"/>
  </r>
  <r>
    <x v="49"/>
    <x v="6"/>
    <x v="31"/>
    <n v="448972"/>
    <n v="11"/>
  </r>
  <r>
    <x v="49"/>
    <x v="8"/>
    <x v="23"/>
    <n v="618054"/>
    <n v="17"/>
  </r>
  <r>
    <x v="49"/>
    <x v="8"/>
    <x v="44"/>
    <n v="1702944"/>
    <n v="24"/>
  </r>
  <r>
    <x v="49"/>
    <x v="9"/>
    <x v="46"/>
    <n v="408065"/>
    <n v="8"/>
  </r>
  <r>
    <x v="49"/>
    <x v="4"/>
    <x v="14"/>
    <n v="626338"/>
    <n v="11"/>
  </r>
  <r>
    <x v="49"/>
    <x v="4"/>
    <x v="89"/>
    <n v="1053928"/>
    <n v="10"/>
  </r>
  <r>
    <x v="49"/>
    <x v="9"/>
    <x v="103"/>
    <n v="123366"/>
    <n v="3"/>
  </r>
  <r>
    <x v="49"/>
    <x v="9"/>
    <x v="68"/>
    <n v="45000"/>
    <n v="1"/>
  </r>
  <r>
    <x v="49"/>
    <x v="9"/>
    <x v="96"/>
    <n v="267904"/>
    <n v="3"/>
  </r>
  <r>
    <x v="49"/>
    <x v="8"/>
    <x v="90"/>
    <n v="610522"/>
    <n v="13"/>
  </r>
  <r>
    <x v="49"/>
    <x v="0"/>
    <x v="16"/>
    <n v="43581"/>
    <n v="2"/>
  </r>
  <r>
    <x v="49"/>
    <x v="4"/>
    <x v="59"/>
    <n v="480359"/>
    <n v="6"/>
  </r>
  <r>
    <x v="49"/>
    <x v="9"/>
    <x v="64"/>
    <n v="270773"/>
    <n v="5"/>
  </r>
  <r>
    <x v="49"/>
    <x v="8"/>
    <x v="104"/>
    <n v="516436"/>
    <n v="11"/>
  </r>
  <r>
    <x v="49"/>
    <x v="8"/>
    <x v="97"/>
    <n v="427567"/>
    <n v="5"/>
  </r>
  <r>
    <x v="49"/>
    <x v="1"/>
    <x v="1"/>
    <n v="1632626.87"/>
    <n v="12"/>
  </r>
  <r>
    <x v="49"/>
    <x v="1"/>
    <x v="36"/>
    <n v="652992"/>
    <n v="9"/>
  </r>
  <r>
    <x v="49"/>
    <x v="1"/>
    <x v="2"/>
    <n v="497827"/>
    <n v="6"/>
  </r>
  <r>
    <x v="49"/>
    <x v="1"/>
    <x v="34"/>
    <n v="126074"/>
    <n v="2"/>
  </r>
  <r>
    <x v="49"/>
    <x v="0"/>
    <x v="28"/>
    <n v="708638.83"/>
    <n v="8"/>
  </r>
  <r>
    <x v="49"/>
    <x v="0"/>
    <x v="0"/>
    <n v="1600201.06"/>
    <n v="15"/>
  </r>
  <r>
    <x v="49"/>
    <x v="0"/>
    <x v="17"/>
    <n v="503819"/>
    <n v="4"/>
  </r>
  <r>
    <x v="49"/>
    <x v="0"/>
    <x v="40"/>
    <n v="258989"/>
    <n v="5"/>
  </r>
  <r>
    <x v="49"/>
    <x v="0"/>
    <x v="62"/>
    <n v="187079"/>
    <n v="6"/>
  </r>
  <r>
    <x v="49"/>
    <x v="0"/>
    <x v="18"/>
    <n v="928569"/>
    <n v="9"/>
  </r>
  <r>
    <x v="49"/>
    <x v="0"/>
    <x v="50"/>
    <n v="128909"/>
    <n v="2"/>
  </r>
  <r>
    <x v="49"/>
    <x v="1"/>
    <x v="19"/>
    <n v="575720"/>
    <n v="7"/>
  </r>
  <r>
    <x v="49"/>
    <x v="1"/>
    <x v="3"/>
    <n v="2697376.75"/>
    <m/>
  </r>
  <r>
    <x v="49"/>
    <x v="0"/>
    <x v="20"/>
    <n v="710387"/>
    <n v="3"/>
  </r>
  <r>
    <x v="50"/>
    <x v="8"/>
    <x v="73"/>
    <n v="331000"/>
    <n v="2"/>
  </r>
  <r>
    <x v="50"/>
    <x v="6"/>
    <x v="71"/>
    <n v="1369000"/>
    <n v="5"/>
  </r>
  <r>
    <x v="50"/>
    <x v="4"/>
    <x v="67"/>
    <n v="934000"/>
    <m/>
  </r>
  <r>
    <x v="50"/>
    <x v="4"/>
    <x v="9"/>
    <n v="460000"/>
    <n v="1"/>
  </r>
  <r>
    <x v="50"/>
    <x v="8"/>
    <x v="23"/>
    <n v="196000"/>
    <n v="4"/>
  </r>
  <r>
    <x v="50"/>
    <x v="4"/>
    <x v="89"/>
    <n v="5393000"/>
    <n v="7"/>
  </r>
  <r>
    <x v="50"/>
    <x v="8"/>
    <x v="90"/>
    <n v="171000"/>
    <n v="1"/>
  </r>
  <r>
    <x v="50"/>
    <x v="1"/>
    <x v="1"/>
    <n v="474000"/>
    <n v="3"/>
  </r>
  <r>
    <x v="50"/>
    <x v="1"/>
    <x v="34"/>
    <n v="99000"/>
    <n v="1"/>
  </r>
  <r>
    <x v="50"/>
    <x v="0"/>
    <x v="28"/>
    <n v="504000"/>
    <n v="2"/>
  </r>
  <r>
    <x v="50"/>
    <x v="0"/>
    <x v="0"/>
    <n v="306000"/>
    <n v="3"/>
  </r>
  <r>
    <x v="50"/>
    <x v="0"/>
    <x v="17"/>
    <n v="949000"/>
    <n v="5"/>
  </r>
  <r>
    <x v="50"/>
    <x v="0"/>
    <x v="18"/>
    <n v="160000"/>
    <n v="1"/>
  </r>
  <r>
    <x v="50"/>
    <x v="2"/>
    <x v="5"/>
    <n v="64000"/>
    <n v="1"/>
  </r>
  <r>
    <x v="50"/>
    <x v="2"/>
    <x v="27"/>
    <n v="465000"/>
    <n v="1"/>
  </r>
  <r>
    <x v="50"/>
    <x v="3"/>
    <x v="52"/>
    <n v="165000"/>
    <n v="4"/>
  </r>
  <r>
    <x v="50"/>
    <x v="1"/>
    <x v="3"/>
    <n v="166000"/>
    <n v="2"/>
  </r>
  <r>
    <x v="50"/>
    <x v="4"/>
    <x v="12"/>
    <n v="749000"/>
    <n v="2"/>
  </r>
  <r>
    <x v="50"/>
    <x v="4"/>
    <x v="14"/>
    <n v="466000"/>
    <m/>
  </r>
  <r>
    <x v="51"/>
    <x v="0"/>
    <x v="28"/>
    <n v="245757"/>
    <n v="5"/>
  </r>
  <r>
    <x v="51"/>
    <x v="0"/>
    <x v="0"/>
    <n v="1094464"/>
    <n v="18"/>
  </r>
  <r>
    <x v="51"/>
    <x v="0"/>
    <x v="40"/>
    <n v="360642"/>
    <n v="5"/>
  </r>
  <r>
    <x v="51"/>
    <x v="0"/>
    <x v="18"/>
    <n v="152047.53"/>
    <n v="3"/>
  </r>
  <r>
    <x v="51"/>
    <x v="1"/>
    <x v="1"/>
    <n v="995912.05"/>
    <n v="11"/>
  </r>
  <r>
    <x v="51"/>
    <x v="1"/>
    <x v="34"/>
    <n v="570165.65"/>
    <n v="9"/>
  </r>
  <r>
    <x v="51"/>
    <x v="1"/>
    <x v="3"/>
    <n v="2051583.19"/>
    <n v="17"/>
  </r>
  <r>
    <x v="51"/>
    <x v="2"/>
    <x v="41"/>
    <n v="330139.38"/>
    <n v="5"/>
  </r>
  <r>
    <x v="51"/>
    <x v="8"/>
    <x v="73"/>
    <n v="76009.81"/>
    <n v="1"/>
  </r>
  <r>
    <x v="51"/>
    <x v="4"/>
    <x v="67"/>
    <n v="1549645.42"/>
    <n v="7"/>
  </r>
  <r>
    <x v="51"/>
    <x v="4"/>
    <x v="9"/>
    <n v="871173.53"/>
    <n v="11"/>
  </r>
  <r>
    <x v="51"/>
    <x v="8"/>
    <x v="23"/>
    <n v="824465.21"/>
    <n v="10"/>
  </r>
  <r>
    <x v="51"/>
    <x v="7"/>
    <x v="24"/>
    <n v="1359123.5"/>
    <n v="15"/>
  </r>
  <r>
    <x v="51"/>
    <x v="7"/>
    <x v="22"/>
    <n v="7916.3"/>
    <n v="4"/>
  </r>
  <r>
    <x v="51"/>
    <x v="4"/>
    <x v="12"/>
    <n v="1216153.68"/>
    <n v="3"/>
  </r>
  <r>
    <x v="51"/>
    <x v="4"/>
    <x v="14"/>
    <n v="9737.27"/>
    <n v="1"/>
  </r>
  <r>
    <x v="51"/>
    <x v="9"/>
    <x v="42"/>
    <n v="12406"/>
    <n v="2"/>
  </r>
  <r>
    <x v="51"/>
    <x v="9"/>
    <x v="29"/>
    <n v="269356.18"/>
    <n v="5"/>
  </r>
  <r>
    <x v="51"/>
    <x v="6"/>
    <x v="31"/>
    <n v="169594.06"/>
    <n v="1"/>
  </r>
  <r>
    <x v="51"/>
    <x v="9"/>
    <x v="64"/>
    <n v="26083.9"/>
    <n v="1"/>
  </r>
  <r>
    <x v="51"/>
    <x v="6"/>
    <x v="71"/>
    <n v="179753.1"/>
    <n v="1"/>
  </r>
  <r>
    <x v="51"/>
    <x v="9"/>
    <x v="46"/>
    <n v="373350"/>
    <n v="11"/>
  </r>
  <r>
    <x v="51"/>
    <x v="2"/>
    <x v="5"/>
    <n v="2400"/>
    <n v="1"/>
  </r>
  <r>
    <x v="52"/>
    <x v="0"/>
    <x v="16"/>
    <n v="13874"/>
    <n v="5"/>
  </r>
  <r>
    <x v="52"/>
    <x v="0"/>
    <x v="28"/>
    <n v="278622.45"/>
    <n v="4"/>
  </r>
  <r>
    <x v="52"/>
    <x v="0"/>
    <x v="0"/>
    <n v="7700"/>
    <n v="1"/>
  </r>
  <r>
    <x v="52"/>
    <x v="0"/>
    <x v="20"/>
    <n v="30000"/>
    <n v="2"/>
  </r>
  <r>
    <x v="52"/>
    <x v="1"/>
    <x v="35"/>
    <n v="36000"/>
    <n v="5"/>
  </r>
  <r>
    <x v="52"/>
    <x v="1"/>
    <x v="1"/>
    <n v="26271"/>
    <n v="1"/>
  </r>
  <r>
    <x v="52"/>
    <x v="1"/>
    <x v="34"/>
    <m/>
    <n v="1"/>
  </r>
  <r>
    <x v="52"/>
    <x v="1"/>
    <x v="3"/>
    <n v="4419"/>
    <n v="2"/>
  </r>
  <r>
    <x v="52"/>
    <x v="4"/>
    <x v="21"/>
    <n v="78000"/>
    <n v="4"/>
  </r>
  <r>
    <x v="52"/>
    <x v="7"/>
    <x v="24"/>
    <n v="36468.92"/>
    <n v="1"/>
  </r>
  <r>
    <x v="52"/>
    <x v="2"/>
    <x v="41"/>
    <n v="25000"/>
    <n v="1"/>
  </r>
  <r>
    <x v="52"/>
    <x v="2"/>
    <x v="27"/>
    <n v="50000"/>
    <n v="1"/>
  </r>
  <r>
    <x v="52"/>
    <x v="3"/>
    <x v="53"/>
    <n v="140300"/>
    <n v="3"/>
  </r>
  <r>
    <x v="52"/>
    <x v="3"/>
    <x v="7"/>
    <n v="61291"/>
    <n v="1"/>
  </r>
  <r>
    <x v="52"/>
    <x v="5"/>
    <x v="83"/>
    <n v="157333"/>
    <n v="2"/>
  </r>
  <r>
    <x v="52"/>
    <x v="5"/>
    <x v="30"/>
    <n v="78666.600000000006"/>
    <n v="1"/>
  </r>
  <r>
    <x v="53"/>
    <x v="0"/>
    <x v="40"/>
    <n v="8523"/>
    <n v="1"/>
  </r>
  <r>
    <x v="53"/>
    <x v="1"/>
    <x v="34"/>
    <n v="7287"/>
    <n v="1"/>
  </r>
  <r>
    <x v="53"/>
    <x v="0"/>
    <x v="20"/>
    <n v="5400"/>
    <n v="1"/>
  </r>
  <r>
    <x v="53"/>
    <x v="4"/>
    <x v="21"/>
    <n v="21277"/>
    <n v="1"/>
  </r>
  <r>
    <x v="53"/>
    <x v="8"/>
    <x v="44"/>
    <n v="15220.9"/>
    <n v="1"/>
  </r>
  <r>
    <x v="54"/>
    <x v="1"/>
    <x v="2"/>
    <n v="709458.43"/>
    <n v="4"/>
  </r>
  <r>
    <x v="54"/>
    <x v="0"/>
    <x v="16"/>
    <n v="112429.88"/>
    <n v="4"/>
  </r>
  <r>
    <x v="54"/>
    <x v="0"/>
    <x v="0"/>
    <n v="320590.42"/>
    <n v="4"/>
  </r>
  <r>
    <x v="54"/>
    <x v="0"/>
    <x v="18"/>
    <n v="468742.05"/>
    <n v="4"/>
  </r>
  <r>
    <x v="54"/>
    <x v="3"/>
    <x v="53"/>
    <n v="155588.76999999999"/>
    <n v="5"/>
  </r>
  <r>
    <x v="54"/>
    <x v="3"/>
    <x v="6"/>
    <n v="107197.98"/>
    <n v="3"/>
  </r>
  <r>
    <x v="54"/>
    <x v="3"/>
    <x v="52"/>
    <n v="207797.19"/>
    <n v="8"/>
  </r>
  <r>
    <x v="54"/>
    <x v="4"/>
    <x v="9"/>
    <n v="1268700.53"/>
    <n v="7"/>
  </r>
  <r>
    <x v="54"/>
    <x v="4"/>
    <x v="13"/>
    <n v="553804.04"/>
    <n v="4"/>
  </r>
  <r>
    <x v="54"/>
    <x v="6"/>
    <x v="31"/>
    <n v="375424.05"/>
    <n v="6"/>
  </r>
  <r>
    <x v="54"/>
    <x v="6"/>
    <x v="71"/>
    <n v="280714.77"/>
    <n v="7"/>
  </r>
  <r>
    <x v="55"/>
    <x v="1"/>
    <x v="2"/>
    <n v="137000"/>
    <n v="2"/>
  </r>
  <r>
    <x v="55"/>
    <x v="4"/>
    <x v="9"/>
    <n v="565000"/>
    <n v="15"/>
  </r>
  <r>
    <x v="55"/>
    <x v="6"/>
    <x v="31"/>
    <n v="1191835.83"/>
    <n v="6"/>
  </r>
  <r>
    <x v="56"/>
    <x v="0"/>
    <x v="28"/>
    <n v="369347"/>
    <n v="2"/>
  </r>
  <r>
    <x v="56"/>
    <x v="0"/>
    <x v="16"/>
    <n v="294276.98"/>
    <n v="4"/>
  </r>
  <r>
    <x v="56"/>
    <x v="0"/>
    <x v="0"/>
    <n v="155815.91"/>
    <n v="3"/>
  </r>
  <r>
    <x v="56"/>
    <x v="0"/>
    <x v="40"/>
    <n v="145529.79"/>
    <m/>
  </r>
  <r>
    <x v="56"/>
    <x v="1"/>
    <x v="1"/>
    <n v="252547.67"/>
    <n v="3"/>
  </r>
  <r>
    <x v="56"/>
    <x v="1"/>
    <x v="2"/>
    <n v="950177.86"/>
    <n v="5"/>
  </r>
  <r>
    <x v="56"/>
    <x v="3"/>
    <x v="52"/>
    <n v="622369.19999999995"/>
    <n v="6"/>
  </r>
  <r>
    <x v="56"/>
    <x v="6"/>
    <x v="71"/>
    <n v="128834.29"/>
    <n v="2"/>
  </r>
  <r>
    <x v="56"/>
    <x v="8"/>
    <x v="23"/>
    <n v="321472.74"/>
    <n v="2"/>
  </r>
  <r>
    <x v="57"/>
    <x v="1"/>
    <x v="1"/>
    <n v="42576"/>
    <n v="2"/>
  </r>
  <r>
    <x v="57"/>
    <x v="0"/>
    <x v="20"/>
    <n v="43533"/>
    <n v="4"/>
  </r>
  <r>
    <x v="58"/>
    <x v="0"/>
    <x v="18"/>
    <n v="874387"/>
    <n v="3"/>
  </r>
  <r>
    <x v="58"/>
    <x v="1"/>
    <x v="3"/>
    <n v="514236"/>
    <n v="3"/>
  </r>
  <r>
    <x v="58"/>
    <x v="8"/>
    <x v="90"/>
    <n v="969458.39"/>
    <n v="4"/>
  </r>
  <r>
    <x v="58"/>
    <x v="8"/>
    <x v="23"/>
    <n v="125372"/>
    <n v="2"/>
  </r>
  <r>
    <x v="59"/>
    <x v="8"/>
    <x v="23"/>
    <n v="238847.82"/>
    <m/>
  </r>
  <r>
    <x v="59"/>
    <x v="8"/>
    <x v="95"/>
    <m/>
    <m/>
  </r>
  <r>
    <x v="59"/>
    <x v="7"/>
    <x v="45"/>
    <n v="6268003"/>
    <m/>
  </r>
  <r>
    <x v="59"/>
    <x v="4"/>
    <x v="4"/>
    <n v="205452"/>
    <m/>
  </r>
  <r>
    <x v="59"/>
    <x v="9"/>
    <x v="37"/>
    <n v="1816409"/>
    <m/>
  </r>
  <r>
    <x v="59"/>
    <x v="9"/>
    <x v="29"/>
    <n v="3096667"/>
    <m/>
  </r>
  <r>
    <x v="59"/>
    <x v="9"/>
    <x v="96"/>
    <n v="3700377"/>
    <m/>
  </r>
  <r>
    <x v="59"/>
    <x v="6"/>
    <x v="31"/>
    <n v="1069970"/>
    <m/>
  </r>
  <r>
    <x v="59"/>
    <x v="7"/>
    <x v="39"/>
    <n v="8566558"/>
    <m/>
  </r>
  <r>
    <x v="59"/>
    <x v="4"/>
    <x v="67"/>
    <n v="4617629"/>
    <m/>
  </r>
  <r>
    <x v="59"/>
    <x v="4"/>
    <x v="12"/>
    <n v="4547567"/>
    <m/>
  </r>
  <r>
    <x v="59"/>
    <x v="1"/>
    <x v="1"/>
    <n v="1086295.69"/>
    <m/>
  </r>
  <r>
    <x v="59"/>
    <x v="1"/>
    <x v="36"/>
    <n v="118262"/>
    <m/>
  </r>
  <r>
    <x v="59"/>
    <x v="1"/>
    <x v="2"/>
    <n v="1328521.97"/>
    <m/>
  </r>
  <r>
    <x v="59"/>
    <x v="1"/>
    <x v="34"/>
    <n v="1087991.3600000001"/>
    <m/>
  </r>
  <r>
    <x v="59"/>
    <x v="0"/>
    <x v="16"/>
    <n v="334327.26"/>
    <m/>
  </r>
  <r>
    <x v="59"/>
    <x v="0"/>
    <x v="0"/>
    <n v="970546.29"/>
    <m/>
  </r>
  <r>
    <x v="59"/>
    <x v="0"/>
    <x v="17"/>
    <n v="6895981.4199999999"/>
    <m/>
  </r>
  <r>
    <x v="59"/>
    <x v="0"/>
    <x v="40"/>
    <m/>
    <m/>
  </r>
  <r>
    <x v="59"/>
    <x v="0"/>
    <x v="18"/>
    <n v="1584358.33"/>
    <m/>
  </r>
  <r>
    <x v="59"/>
    <x v="1"/>
    <x v="19"/>
    <n v="454784.17"/>
    <m/>
  </r>
  <r>
    <x v="59"/>
    <x v="1"/>
    <x v="3"/>
    <n v="958078.39"/>
    <m/>
  </r>
  <r>
    <x v="59"/>
    <x v="0"/>
    <x v="20"/>
    <n v="694102.08"/>
    <m/>
  </r>
  <r>
    <x v="59"/>
    <x v="0"/>
    <x v="28"/>
    <n v="73551.91"/>
    <m/>
  </r>
  <r>
    <x v="59"/>
    <x v="9"/>
    <x v="64"/>
    <m/>
    <m/>
  </r>
  <r>
    <x v="59"/>
    <x v="4"/>
    <x v="57"/>
    <m/>
    <m/>
  </r>
  <r>
    <x v="59"/>
    <x v="4"/>
    <x v="58"/>
    <m/>
    <m/>
  </r>
  <r>
    <x v="59"/>
    <x v="8"/>
    <x v="105"/>
    <m/>
    <m/>
  </r>
  <r>
    <x v="59"/>
    <x v="9"/>
    <x v="42"/>
    <m/>
    <m/>
  </r>
  <r>
    <x v="60"/>
    <x v="0"/>
    <x v="28"/>
    <n v="454817.75"/>
    <n v="3"/>
  </r>
  <r>
    <x v="60"/>
    <x v="3"/>
    <x v="52"/>
    <n v="445625.43"/>
    <n v="5"/>
  </r>
  <r>
    <x v="60"/>
    <x v="4"/>
    <x v="14"/>
    <n v="277238.25"/>
    <n v="3"/>
  </r>
  <r>
    <x v="60"/>
    <x v="1"/>
    <x v="2"/>
    <n v="509740.2"/>
    <n v="4"/>
  </r>
  <r>
    <x v="60"/>
    <x v="0"/>
    <x v="18"/>
    <n v="218310"/>
    <n v="2"/>
  </r>
  <r>
    <x v="61"/>
    <x v="1"/>
    <x v="1"/>
    <n v="434178"/>
    <n v="7"/>
  </r>
  <r>
    <x v="61"/>
    <x v="1"/>
    <x v="3"/>
    <n v="169875"/>
    <n v="5"/>
  </r>
  <r>
    <x v="61"/>
    <x v="8"/>
    <x v="23"/>
    <n v="308860"/>
    <n v="5"/>
  </r>
  <r>
    <x v="62"/>
    <x v="1"/>
    <x v="35"/>
    <n v="89000"/>
    <n v="2"/>
  </r>
  <r>
    <x v="62"/>
    <x v="1"/>
    <x v="19"/>
    <n v="37679"/>
    <n v="3"/>
  </r>
  <r>
    <x v="62"/>
    <x v="1"/>
    <x v="3"/>
    <n v="12678"/>
    <n v="3"/>
  </r>
  <r>
    <x v="62"/>
    <x v="0"/>
    <x v="0"/>
    <n v="95246"/>
    <n v="3"/>
  </r>
  <r>
    <x v="62"/>
    <x v="0"/>
    <x v="62"/>
    <n v="2195"/>
    <m/>
  </r>
  <r>
    <x v="62"/>
    <x v="8"/>
    <x v="43"/>
    <n v="81777"/>
    <n v="5"/>
  </r>
  <r>
    <x v="62"/>
    <x v="8"/>
    <x v="23"/>
    <n v="192179"/>
    <n v="3"/>
  </r>
  <r>
    <x v="62"/>
    <x v="7"/>
    <x v="22"/>
    <n v="69757"/>
    <n v="2"/>
  </r>
  <r>
    <x v="62"/>
    <x v="7"/>
    <x v="39"/>
    <n v="14005"/>
    <n v="1"/>
  </r>
  <r>
    <x v="62"/>
    <x v="4"/>
    <x v="21"/>
    <n v="378141"/>
    <n v="3"/>
  </r>
  <r>
    <x v="62"/>
    <x v="4"/>
    <x v="67"/>
    <n v="371058"/>
    <n v="5"/>
  </r>
  <r>
    <x v="62"/>
    <x v="4"/>
    <x v="57"/>
    <n v="92942"/>
    <n v="2"/>
  </r>
  <r>
    <x v="62"/>
    <x v="4"/>
    <x v="11"/>
    <n v="43487"/>
    <n v="1"/>
  </r>
  <r>
    <x v="62"/>
    <x v="4"/>
    <x v="59"/>
    <n v="174124"/>
    <n v="8"/>
  </r>
  <r>
    <x v="62"/>
    <x v="9"/>
    <x v="101"/>
    <n v="28075"/>
    <n v="1"/>
  </r>
  <r>
    <x v="62"/>
    <x v="9"/>
    <x v="29"/>
    <n v="42083"/>
    <n v="1"/>
  </r>
  <r>
    <x v="62"/>
    <x v="7"/>
    <x v="92"/>
    <n v="26001"/>
    <n v="1"/>
  </r>
  <r>
    <x v="62"/>
    <x v="8"/>
    <x v="95"/>
    <n v="30000"/>
    <n v="1"/>
  </r>
  <r>
    <x v="62"/>
    <x v="0"/>
    <x v="18"/>
    <n v="1250"/>
    <n v="1"/>
  </r>
  <r>
    <x v="62"/>
    <x v="9"/>
    <x v="42"/>
    <n v="10300"/>
    <n v="1"/>
  </r>
  <r>
    <x v="62"/>
    <x v="5"/>
    <x v="93"/>
    <n v="46544"/>
    <n v="2"/>
  </r>
  <r>
    <x v="62"/>
    <x v="9"/>
    <x v="96"/>
    <n v="54464"/>
    <n v="5"/>
  </r>
  <r>
    <x v="62"/>
    <x v="0"/>
    <x v="17"/>
    <n v="57420"/>
    <n v="3"/>
  </r>
  <r>
    <x v="62"/>
    <x v="9"/>
    <x v="46"/>
    <n v="3140"/>
    <n v="1"/>
  </r>
  <r>
    <x v="62"/>
    <x v="2"/>
    <x v="56"/>
    <n v="19400"/>
    <n v="1"/>
  </r>
  <r>
    <x v="63"/>
    <x v="0"/>
    <x v="18"/>
    <n v="24841.37"/>
    <n v="1"/>
  </r>
  <r>
    <x v="64"/>
    <x v="1"/>
    <x v="3"/>
    <n v="108488.5"/>
    <n v="1"/>
  </r>
  <r>
    <x v="65"/>
    <x v="7"/>
    <x v="39"/>
    <n v="13804.15"/>
    <n v="1"/>
  </r>
  <r>
    <x v="65"/>
    <x v="7"/>
    <x v="24"/>
    <n v="77906.009999999995"/>
    <n v="3"/>
  </r>
  <r>
    <x v="65"/>
    <x v="7"/>
    <x v="22"/>
    <n v="3000"/>
    <n v="1"/>
  </r>
  <r>
    <x v="65"/>
    <x v="1"/>
    <x v="48"/>
    <n v="9500"/>
    <n v="2"/>
  </r>
  <r>
    <x v="65"/>
    <x v="2"/>
    <x v="25"/>
    <n v="12000"/>
    <n v="1"/>
  </r>
  <r>
    <x v="65"/>
    <x v="2"/>
    <x v="41"/>
    <n v="1000"/>
    <n v="1"/>
  </r>
  <r>
    <x v="66"/>
    <x v="3"/>
    <x v="6"/>
    <n v="660000"/>
    <n v="3"/>
  </r>
  <r>
    <x v="66"/>
    <x v="3"/>
    <x v="7"/>
    <n v="195968.5"/>
    <n v="2"/>
  </r>
  <r>
    <x v="66"/>
    <x v="9"/>
    <x v="29"/>
    <n v="608343.31999999995"/>
    <n v="4"/>
  </r>
  <r>
    <x v="66"/>
    <x v="8"/>
    <x v="73"/>
    <n v="625000"/>
    <n v="1"/>
  </r>
  <r>
    <x v="66"/>
    <x v="4"/>
    <x v="12"/>
    <n v="208333"/>
    <n v="1"/>
  </r>
  <r>
    <x v="66"/>
    <x v="4"/>
    <x v="9"/>
    <n v="208333"/>
    <n v="1"/>
  </r>
  <r>
    <x v="66"/>
    <x v="4"/>
    <x v="13"/>
    <n v="208333"/>
    <n v="1"/>
  </r>
  <r>
    <x v="67"/>
    <x v="4"/>
    <x v="67"/>
    <m/>
    <m/>
  </r>
  <r>
    <x v="67"/>
    <x v="4"/>
    <x v="9"/>
    <m/>
    <m/>
  </r>
  <r>
    <x v="67"/>
    <x v="4"/>
    <x v="14"/>
    <m/>
    <m/>
  </r>
  <r>
    <x v="67"/>
    <x v="4"/>
    <x v="57"/>
    <m/>
    <m/>
  </r>
  <r>
    <x v="67"/>
    <x v="4"/>
    <x v="13"/>
    <m/>
    <m/>
  </r>
  <r>
    <x v="67"/>
    <x v="4"/>
    <x v="12"/>
    <m/>
    <m/>
  </r>
  <r>
    <x v="68"/>
    <x v="4"/>
    <x v="57"/>
    <n v="97337.27"/>
    <n v="8"/>
  </r>
  <r>
    <x v="68"/>
    <x v="4"/>
    <x v="21"/>
    <n v="18691.43"/>
    <n v="2"/>
  </r>
  <r>
    <x v="68"/>
    <x v="7"/>
    <x v="22"/>
    <n v="9685.84"/>
    <n v="1"/>
  </r>
  <r>
    <x v="68"/>
    <x v="7"/>
    <x v="39"/>
    <n v="85164.91"/>
    <n v="5"/>
  </r>
  <r>
    <x v="68"/>
    <x v="4"/>
    <x v="58"/>
    <n v="187265.92000000001"/>
    <n v="6"/>
  </r>
  <r>
    <x v="68"/>
    <x v="9"/>
    <x v="42"/>
    <n v="51319.199999999997"/>
    <n v="9"/>
  </r>
  <r>
    <x v="68"/>
    <x v="4"/>
    <x v="87"/>
    <n v="20341.91"/>
    <n v="3"/>
  </r>
  <r>
    <x v="68"/>
    <x v="8"/>
    <x v="43"/>
    <n v="11899.47"/>
    <n v="1"/>
  </r>
  <r>
    <x v="68"/>
    <x v="8"/>
    <x v="23"/>
    <n v="9484.7099999999991"/>
    <n v="1"/>
  </r>
  <r>
    <x v="68"/>
    <x v="8"/>
    <x v="95"/>
    <n v="11262.6"/>
    <n v="1"/>
  </r>
  <r>
    <x v="68"/>
    <x v="8"/>
    <x v="90"/>
    <n v="8446.9500000000007"/>
    <n v="1"/>
  </r>
  <r>
    <x v="68"/>
    <x v="8"/>
    <x v="104"/>
    <n v="23439.41"/>
    <n v="4"/>
  </r>
  <r>
    <x v="68"/>
    <x v="1"/>
    <x v="1"/>
    <n v="149633.76"/>
    <n v="5"/>
  </r>
  <r>
    <x v="68"/>
    <x v="1"/>
    <x v="34"/>
    <n v="7136.77"/>
    <n v="1"/>
  </r>
  <r>
    <x v="68"/>
    <x v="0"/>
    <x v="28"/>
    <n v="22870.71"/>
    <n v="2"/>
  </r>
  <r>
    <x v="68"/>
    <x v="0"/>
    <x v="0"/>
    <n v="119581.83"/>
    <n v="6"/>
  </r>
  <r>
    <x v="68"/>
    <x v="0"/>
    <x v="40"/>
    <n v="167420.37"/>
    <n v="4"/>
  </r>
  <r>
    <x v="68"/>
    <x v="1"/>
    <x v="19"/>
    <n v="66320.22"/>
    <n v="5"/>
  </r>
  <r>
    <x v="68"/>
    <x v="1"/>
    <x v="3"/>
    <n v="26263.7"/>
    <n v="3"/>
  </r>
  <r>
    <x v="68"/>
    <x v="2"/>
    <x v="33"/>
    <n v="48472.23"/>
    <n v="1"/>
  </r>
  <r>
    <x v="68"/>
    <x v="2"/>
    <x v="41"/>
    <n v="3274.04"/>
    <n v="1"/>
  </r>
  <r>
    <x v="68"/>
    <x v="3"/>
    <x v="6"/>
    <n v="11262.65"/>
    <n v="1"/>
  </r>
  <r>
    <x v="68"/>
    <x v="2"/>
    <x v="27"/>
    <n v="16893.900000000001"/>
    <n v="1"/>
  </r>
  <r>
    <x v="68"/>
    <x v="3"/>
    <x v="7"/>
    <n v="35084.61"/>
    <n v="1"/>
  </r>
  <r>
    <x v="69"/>
    <x v="1"/>
    <x v="3"/>
    <n v="41000"/>
    <n v="2"/>
  </r>
  <r>
    <x v="69"/>
    <x v="0"/>
    <x v="18"/>
    <n v="4000"/>
    <n v="2"/>
  </r>
  <r>
    <x v="69"/>
    <x v="1"/>
    <x v="2"/>
    <n v="834673.95"/>
    <n v="12"/>
  </r>
  <r>
    <x v="69"/>
    <x v="0"/>
    <x v="28"/>
    <n v="457971.69"/>
    <n v="2"/>
  </r>
  <r>
    <x v="69"/>
    <x v="1"/>
    <x v="34"/>
    <n v="25420"/>
    <n v="6"/>
  </r>
  <r>
    <x v="70"/>
    <x v="1"/>
    <x v="3"/>
    <n v="3700"/>
    <n v="2"/>
  </r>
  <r>
    <x v="70"/>
    <x v="0"/>
    <x v="17"/>
    <n v="27421.49"/>
    <n v="2"/>
  </r>
  <r>
    <x v="70"/>
    <x v="1"/>
    <x v="1"/>
    <n v="8555"/>
    <n v="1"/>
  </r>
  <r>
    <x v="71"/>
    <x v="6"/>
    <x v="31"/>
    <n v="25500"/>
    <n v="1"/>
  </r>
  <r>
    <x v="71"/>
    <x v="4"/>
    <x v="12"/>
    <n v="298000"/>
    <n v="2"/>
  </r>
  <r>
    <x v="71"/>
    <x v="4"/>
    <x v="11"/>
    <n v="74258.149999999994"/>
    <n v="1"/>
  </r>
  <r>
    <x v="71"/>
    <x v="9"/>
    <x v="37"/>
    <n v="94320"/>
    <n v="2"/>
  </r>
  <r>
    <x v="71"/>
    <x v="4"/>
    <x v="59"/>
    <n v="147000"/>
    <n v="2"/>
  </r>
  <r>
    <x v="71"/>
    <x v="0"/>
    <x v="18"/>
    <n v="73500"/>
    <n v="1"/>
  </r>
  <r>
    <x v="71"/>
    <x v="0"/>
    <x v="17"/>
    <n v="75320"/>
    <n v="2"/>
  </r>
  <r>
    <x v="71"/>
    <x v="1"/>
    <x v="34"/>
    <n v="125000"/>
    <n v="1"/>
  </r>
  <r>
    <x v="71"/>
    <x v="1"/>
    <x v="2"/>
    <n v="208866"/>
    <n v="1"/>
  </r>
  <r>
    <x v="72"/>
    <x v="0"/>
    <x v="16"/>
    <n v="136144.38"/>
    <n v="4"/>
  </r>
  <r>
    <x v="72"/>
    <x v="0"/>
    <x v="17"/>
    <n v="11222.24"/>
    <n v="1"/>
  </r>
  <r>
    <x v="72"/>
    <x v="0"/>
    <x v="94"/>
    <n v="4630.6099999999997"/>
    <n v="1"/>
  </r>
  <r>
    <x v="72"/>
    <x v="8"/>
    <x v="44"/>
    <n v="165929.22"/>
    <n v="6"/>
  </r>
  <r>
    <x v="72"/>
    <x v="9"/>
    <x v="64"/>
    <n v="76463.149999999994"/>
    <n v="3"/>
  </r>
  <r>
    <x v="72"/>
    <x v="0"/>
    <x v="0"/>
    <n v="3180028.93"/>
    <n v="4"/>
  </r>
  <r>
    <x v="72"/>
    <x v="0"/>
    <x v="40"/>
    <n v="400973.44"/>
    <n v="1"/>
  </r>
  <r>
    <x v="72"/>
    <x v="1"/>
    <x v="1"/>
    <n v="434525.82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73">
  <r>
    <s v="Accion Contra el Hambre"/>
    <s v="America Central, Norte y Caribe"/>
    <x v="0"/>
    <n v="1200000"/>
    <n v="8"/>
    <s v="Poblacion rural|Conjunto de la poblacion|Infancia|"/>
    <s v="Otros (especificad cuales)|Seguridad Alimentaria|"/>
  </r>
  <r>
    <s v="Accion Contra el Hambre"/>
    <s v="America del Sur"/>
    <x v="1"/>
    <n v="1200000"/>
    <n v="5"/>
    <s v="Poblacion rural|Conjunto de la poblacion|Poblacion indigena/ minorias etnicas/ afrodescendientes|"/>
    <s v="Agua y saneamiento|Otros (especificad cuales)|Prevencion de desastres, Nutricion|"/>
  </r>
  <r>
    <s v="Accion Contra el Hambre"/>
    <s v="America del Sur"/>
    <x v="2"/>
    <n v="215000"/>
    <n v="12"/>
    <s v="Poblacion indigena/ minorias etnicas/ afrodescendientes|Poblacion desplazada|Poblacion rural|"/>
    <s v="Salud|Agua y saneamiento|Seguridad Alimentaria|"/>
  </r>
  <r>
    <s v="Accion Contra el Hambre"/>
    <s v="America del Sur"/>
    <x v="3"/>
    <n v="480000"/>
    <n v="5"/>
    <s v="Infancia|Poblacion rural|Conjunto de la poblacion|"/>
    <s v="Nutricion"/>
  </r>
  <r>
    <s v="Accion Contra el Hambre"/>
    <s v="Asia"/>
    <x v="4"/>
    <n v="3000000"/>
    <m/>
    <m/>
    <m/>
  </r>
  <r>
    <s v="Accion Contra el Hambre"/>
    <s v="Asia"/>
    <x v="5"/>
    <n v="250000"/>
    <n v="10"/>
    <s v="Conjunto de la poblacion|Poblacion desplazada|Poblacion rural|"/>
    <s v="Otros (especificad cuales)|Accion Humanitaria y de Emergencia|Seguridad Alimentaria"/>
  </r>
  <r>
    <s v="Accion Contra el Hambre"/>
    <s v="Oriente Medio"/>
    <x v="6"/>
    <n v="2721000"/>
    <n v="16"/>
    <s v="Poblacion refugiada|Conjunto de la poblacion|Poblacion rural|"/>
    <s v="Accion Humanitaria y de Emergencia|Agua y saneamiento|Nutricion|"/>
  </r>
  <r>
    <s v="Accion Contra el Hambre"/>
    <s v="Oriente Medio"/>
    <x v="7"/>
    <n v="8100000"/>
    <n v="11"/>
    <s v="Poblacion desplazada|Poblacion rural|Conjunto de la poblacion|"/>
    <s v="Agua y saneamiento|Accion Humanitaria y de Emergencia|Seguridad Alimentaria|"/>
  </r>
  <r>
    <s v="Accion Contra el Hambre"/>
    <s v="Asia"/>
    <x v="8"/>
    <n v="1650000"/>
    <n v="6"/>
    <s v="Conjunto de la poblacion|Poblacion desplazada|Poblacion rural|"/>
    <s v="Agua y saneamiento|Seguridad Alimentaria|"/>
  </r>
  <r>
    <s v="Accion Contra el Hambre"/>
    <s v="Africa Occidental"/>
    <x v="9"/>
    <n v="8000000"/>
    <n v="20"/>
    <s v="Poblacion rural|Conjunto de la poblacion|Infancia|Poblacion rural|Conjunto de la poblacion|"/>
    <s v="Agua y saneamiento|Otros (especificad cuales)|Otros (especificad cuales)|Seguridad Alimentaria, Nutricion|Nutricion"/>
  </r>
  <r>
    <s v="Accion Contra el Hambre"/>
    <s v="Europa Central y del Este"/>
    <x v="10"/>
    <n v="500000"/>
    <n v="1"/>
    <s v="Poblacion refugiada|Conjunto de la poblacion|Poblacion rural|Infancia|"/>
    <s v="Apoyo a ONG|Agua y saneamiento|Otros (especificad cuales)|Inclusion Social|"/>
  </r>
  <r>
    <s v="Accion Contra el Hambre"/>
    <s v="Africa Occidental"/>
    <x v="11"/>
    <n v="11000"/>
    <n v="4"/>
    <s v="Conjunto de la poblacion|Poblacion rural|Infancia|"/>
    <s v="Accion Humanitaria y de Emergencia|Agua y saneamiento|Otros (especificad cuales)|Nutricion|"/>
  </r>
  <r>
    <s v="Accion Contra el Hambre"/>
    <s v="Africa Occidental"/>
    <x v="12"/>
    <n v="1568000"/>
    <n v="18"/>
    <s v="Conjunto de la poblacion|Infancia|Poblacion rural|"/>
    <s v="Agua y saneamiento|Nutricion"/>
  </r>
  <r>
    <s v="Accion Contra el Hambre"/>
    <s v="Africa Occidental"/>
    <x v="13"/>
    <n v="8000000"/>
    <n v="16"/>
    <s v="Infancia|Poblacion rural|Conjunto de la poblacion|"/>
    <s v="Agua y saneamiento|Otros (especificad cuales)|Nutricion"/>
  </r>
  <r>
    <s v="Accion Contra el Hambre"/>
    <s v="Africa Occidental"/>
    <x v="14"/>
    <n v="7000000"/>
    <n v="15"/>
    <s v="Conjunto de la poblacion|Poblacion rural|Infancia|"/>
    <s v="Agua y saneamiento|Nutricion"/>
  </r>
  <r>
    <s v="Accion Contra el Hambre"/>
    <s v="Africa del Norte"/>
    <x v="15"/>
    <n v="10000"/>
    <n v="1"/>
    <s v="Conjunto de la poblacion|"/>
    <s v="Agua y saneamiento|"/>
  </r>
  <r>
    <s v="Accion Verapaz"/>
    <s v="America del Sur"/>
    <x v="1"/>
    <n v="47452"/>
    <n v="1"/>
    <s v="Mujeres|Infancia|"/>
    <s v="Educacion|Genero|"/>
  </r>
  <r>
    <s v="Accion Verapaz"/>
    <s v="America del Sur"/>
    <x v="2"/>
    <n v="5850"/>
    <n v="1"/>
    <s v="Poblacion desplazada|"/>
    <s v="Proyecto productivo|"/>
  </r>
  <r>
    <s v="Accion Verapaz"/>
    <s v="America Central, Norte y Caribe"/>
    <x v="16"/>
    <n v="4850"/>
    <n v="2"/>
    <s v="Mayores de 65 años|"/>
    <s v="Salud|"/>
  </r>
  <r>
    <s v="Accion Verapaz"/>
    <s v="America Central, Norte y Caribe"/>
    <x v="0"/>
    <n v="41965"/>
    <n v="5"/>
    <s v="Infancia|Poblacion rural|"/>
    <s v="Educacion|Salud|"/>
  </r>
  <r>
    <s v="Accion Verapaz"/>
    <s v="America Central, Norte y Caribe"/>
    <x v="17"/>
    <n v="173743.63"/>
    <n v="18"/>
    <s v="Conjunto de la poblacion|Poblacion rural|Mujeres|"/>
    <s v="Agua y saneamiento|Salud|Educacion|"/>
  </r>
  <r>
    <s v="Accion Verapaz"/>
    <s v="America Central, Norte y Caribe"/>
    <x v="18"/>
    <n v="22771"/>
    <n v="2"/>
    <s v="Infancia|"/>
    <s v="Educacion|"/>
  </r>
  <r>
    <s v="Accion Verapaz"/>
    <s v="America del Sur"/>
    <x v="19"/>
    <n v="4021"/>
    <n v="1"/>
    <s v="Infancia|"/>
    <s v="Educacion|"/>
  </r>
  <r>
    <s v="Accion Verapaz"/>
    <s v="America del Sur"/>
    <x v="3"/>
    <n v="1500"/>
    <n v="1"/>
    <s v="Infancia|"/>
    <s v="Construccion|"/>
  </r>
  <r>
    <s v="Accion Verapaz"/>
    <s v="America Central, Norte y Caribe"/>
    <x v="20"/>
    <n v="12360"/>
    <n v="1"/>
    <s v="Poblacion rural|"/>
    <s v="Agua y saneamiento|"/>
  </r>
  <r>
    <s v="Accion Verapaz"/>
    <s v="Africa Occidental"/>
    <x v="21"/>
    <n v="1500"/>
    <n v="1"/>
    <s v="Juventud|"/>
    <s v="Formacion profesional|"/>
  </r>
  <r>
    <s v="Accion Verapaz"/>
    <s v="Africa Central"/>
    <x v="22"/>
    <n v="10600"/>
    <n v="2"/>
    <s v="Juventud|Conjunto de la poblacion|"/>
    <s v="Salud|Formacion|"/>
  </r>
  <r>
    <s v="Accion Verapaz"/>
    <s v="Africa Austral"/>
    <x v="23"/>
    <n v="63903"/>
    <n v="2"/>
    <s v="Conjunto de la poblacion|Infancia|Mujeres|"/>
    <s v="Construccion|Educacion|Genero|"/>
  </r>
  <r>
    <s v="Accion Verapaz"/>
    <s v="Africa Central"/>
    <x v="24"/>
    <n v="3000"/>
    <n v="1"/>
    <s v="Juventud|Poblacion desplazada|"/>
    <s v="Formacion|"/>
  </r>
  <r>
    <s v="Accion Verapaz"/>
    <s v="Asia"/>
    <x v="25"/>
    <n v="3365"/>
    <n v="1"/>
    <s v="Conjunto de la poblacion|Mayores de 65 años|"/>
    <s v="Construccion|Salud|"/>
  </r>
  <r>
    <s v="Accion Verapaz"/>
    <s v="Asia"/>
    <x v="26"/>
    <n v="1200"/>
    <n v="1"/>
    <s v="Juventud|Infancia|Poblacion rural|"/>
    <s v="Educacion|Salud|Formacion|"/>
  </r>
  <r>
    <s v="Accion Verapaz"/>
    <s v="Asia"/>
    <x v="27"/>
    <n v="10000"/>
    <n v="1"/>
    <s v="Infancia|Conjunto de la poblacion|Mujeres|Poblacion rural|"/>
    <s v="Educacion|Salud|Agua y saneamiento|"/>
  </r>
  <r>
    <s v="Accion Verapaz"/>
    <s v="America Central, Norte y Caribe"/>
    <x v="28"/>
    <n v="12990"/>
    <n v="1"/>
    <s v="Infancia|"/>
    <s v="Educacion|"/>
  </r>
  <r>
    <s v="ADRA"/>
    <s v="America del Sur"/>
    <x v="1"/>
    <n v="1900687.51"/>
    <n v="2"/>
    <s v="Conjunto de la poblacion|"/>
    <s v="Agua y saneamiento|"/>
  </r>
  <r>
    <s v="ADRA"/>
    <s v="America del Sur"/>
    <x v="3"/>
    <n v="180758.56"/>
    <n v="1"/>
    <s v="Poblacion indigena/ minorias etnicas/ afrodescendientes|"/>
    <m/>
  </r>
  <r>
    <s v="ADRA"/>
    <s v="America Central, Norte y Caribe"/>
    <x v="28"/>
    <n v="50567"/>
    <n v="1"/>
    <s v="Conjunto de la poblacion|"/>
    <s v="Multisectorial (incluye Medioambiente)|"/>
  </r>
  <r>
    <s v="ADRA"/>
    <s v="Africa Oriental"/>
    <x v="29"/>
    <n v="650000"/>
    <n v="2"/>
    <m/>
    <s v="Multisectorial (incluye Medioambiente)|Agua y saneamiento|"/>
  </r>
  <r>
    <s v="ADRA"/>
    <s v="Africa Occidental"/>
    <x v="13"/>
    <n v="306010"/>
    <n v="1"/>
    <s v="Conjunto de la poblacion|"/>
    <s v="Multisectorial (incluye Medioambiente)|"/>
  </r>
  <r>
    <s v="ADRA"/>
    <s v="America Central, Norte y Caribe"/>
    <x v="17"/>
    <n v="48228"/>
    <n v="1"/>
    <s v="Conjunto de la poblacion|"/>
    <s v="Agricultura|"/>
  </r>
  <r>
    <s v="ADRA"/>
    <s v="Europa Central y del Este"/>
    <x v="30"/>
    <n v="10000"/>
    <n v="1"/>
    <s v="Poblacion refugiada|"/>
    <s v="Accion Humanitaria y de Emergencia|"/>
  </r>
  <r>
    <s v="ADRA"/>
    <s v="Asia"/>
    <x v="27"/>
    <n v="25015"/>
    <n v="1"/>
    <s v="Conjunto de la poblacion|"/>
    <s v="Accion Humanitaria y de Emergencia|"/>
  </r>
  <r>
    <s v="AIDA"/>
    <s v="Africa del Norte"/>
    <x v="31"/>
    <n v="93015.03"/>
    <n v="2"/>
    <s v="Juventud|Infancia|"/>
    <s v="Gobierno y sociedad civil|"/>
  </r>
  <r>
    <s v="AIDA"/>
    <s v="Africa Occidental"/>
    <x v="32"/>
    <n v="500478.76"/>
    <n v="7"/>
    <s v="Mujeres|Infancia|Conjunto de la poblacion|"/>
    <s v="Salud|Educacion|Derechos Humanos|"/>
  </r>
  <r>
    <s v="AIDA"/>
    <s v="Africa Occidental"/>
    <x v="14"/>
    <n v="282201.78000000003"/>
    <n v="4"/>
    <s v="Mujeres|Poblacion rural|"/>
    <s v="Agricultura|Genero|Derechos Humanos|"/>
  </r>
  <r>
    <s v="AIDA"/>
    <s v="Oriente Medio"/>
    <x v="6"/>
    <n v="126632.13"/>
    <n v="3"/>
    <s v="Poblacion con discapacidad|Poblacion refugiada|"/>
    <s v="Accion Humanitaria y de Emergencia|Agua y saneamiento|Salud|"/>
  </r>
  <r>
    <s v="AIDA"/>
    <s v="Asia"/>
    <x v="33"/>
    <n v="41106.9"/>
    <n v="1"/>
    <s v="Infancia|Poblacion indigena/ minorias etnicas/ afrodescendientes|"/>
    <s v="Educacion|Genero|"/>
  </r>
  <r>
    <s v="AIETI"/>
    <s v="America del Sur"/>
    <x v="19"/>
    <n v="191142"/>
    <n v="1"/>
    <s v="Mujeres|"/>
    <s v="Genero|Gobierno y sociedad civil|"/>
  </r>
  <r>
    <s v="AIETI"/>
    <s v="America del Sur"/>
    <x v="34"/>
    <n v="81398"/>
    <n v="1"/>
    <s v="Poblacion rural|Conjunto de la poblacion|"/>
    <s v="Gobierno y sociedad civil|Genero|"/>
  </r>
  <r>
    <s v="AIETI"/>
    <s v="America del Sur"/>
    <x v="3"/>
    <n v="344649"/>
    <n v="5"/>
    <s v="Mujeres|Poblacion indigena/ minorias etnicas/ afrodescendientes|Poblacion rural|"/>
    <s v="Gobierno y sociedad civil|Genero|Derechos Humanos|"/>
  </r>
  <r>
    <s v="AIETI"/>
    <s v="America Central, Norte y Caribe"/>
    <x v="28"/>
    <n v="508947"/>
    <n v="1"/>
    <s v="Mujeres|Poblacion rural|Juventud|"/>
    <s v="Gobierno y sociedad civil|Genero|Derechos Humanos|"/>
  </r>
  <r>
    <s v="AIETI"/>
    <s v="America Central, Norte y Caribe"/>
    <x v="0"/>
    <n v="43970"/>
    <n v="1"/>
    <s v="Mujeres|"/>
    <s v="Genero|Derechos Humanos|"/>
  </r>
  <r>
    <s v="ALBOAN"/>
    <s v="America del Sur"/>
    <x v="35"/>
    <n v="27206"/>
    <n v="1"/>
    <s v="Infancia|Juventud|Familias|"/>
    <s v="Educacion|"/>
  </r>
  <r>
    <s v="ALBOAN"/>
    <s v="America del Sur"/>
    <x v="1"/>
    <n v="34586"/>
    <n v="1"/>
    <s v="Infancia|Familias|Juventud|"/>
    <s v="Educacion|"/>
  </r>
  <r>
    <s v="ALBOAN"/>
    <s v="America del Sur"/>
    <x v="36"/>
    <n v="27206"/>
    <n v="1"/>
    <s v="Familias|Juventud|Infancia|"/>
    <s v="Educacion|"/>
  </r>
  <r>
    <s v="ALBOAN"/>
    <s v="Africa Oriental"/>
    <x v="37"/>
    <n v="66595"/>
    <n v="2"/>
    <s v="Poblacion refugiada|Familias|Poblacion rural|"/>
    <s v="Agricultura|Derechos Humanos|Gobierno y sociedad civil|"/>
  </r>
  <r>
    <s v="ALBOAN"/>
    <s v="Asia"/>
    <x v="38"/>
    <n v="6372"/>
    <n v="1"/>
    <s v="Poblacion refugiada|Poblacion desplazada|Familias|"/>
    <s v="Accion Humanitaria y de Emergencia|"/>
  </r>
  <r>
    <s v="ALBOAN"/>
    <s v="Africa Central"/>
    <x v="39"/>
    <n v="185857.47"/>
    <n v="7"/>
    <s v="Infancia|Familias|Poblacion refugiada|"/>
    <s v="Educacion|Accion Humanitaria y de Emergencia|Gobierno y sociedad civil|"/>
  </r>
  <r>
    <s v="ALBOAN"/>
    <s v="America del Sur"/>
    <x v="2"/>
    <n v="954621.67"/>
    <n v="9"/>
    <s v="Infancia|Poblacion rural|Poblacion refugiada|"/>
    <s v="Educacion|Accion Humanitaria y de Emergencia|Agricultura|"/>
  </r>
  <r>
    <s v="ALBOAN"/>
    <s v="America Central, Norte y Caribe"/>
    <x v="28"/>
    <n v="142456"/>
    <n v="4"/>
    <s v="Mujeres|Infancia|Poblacion refugiada|"/>
    <s v="Educacion|Accion Humanitaria y de Emergencia|Gobierno y sociedad civil|"/>
  </r>
  <r>
    <s v="ALBOAN"/>
    <s v="Asia"/>
    <x v="5"/>
    <n v="17498.990000000002"/>
    <n v="1"/>
    <s v="Conjunto de la poblacion|"/>
    <s v="Accion Humanitaria y de Emergencia|"/>
  </r>
  <r>
    <s v="ALBOAN"/>
    <s v="America Central, Norte y Caribe"/>
    <x v="0"/>
    <n v="555742.74"/>
    <n v="11"/>
    <s v="Poblacion indigena/ minorias etnicas/ afrodescendientes|Juventud|Infancia|"/>
    <s v="Educacion|Gobierno y sociedad civil|Genero|"/>
  </r>
  <r>
    <s v="ALBOAN"/>
    <s v="America Central, Norte y Caribe"/>
    <x v="40"/>
    <n v="91206"/>
    <n v="2"/>
    <s v="Conjunto de la poblacion|Infancia|"/>
    <s v="Educacion|Gobierno y sociedad civil|"/>
  </r>
  <r>
    <s v="ALBOAN"/>
    <s v="Asia"/>
    <x v="27"/>
    <n v="232341.72"/>
    <n v="1"/>
    <s v="Conjunto de la poblacion|"/>
    <s v="Accion Humanitaria y de Emergencia|"/>
  </r>
  <r>
    <s v="ALBOAN"/>
    <s v="Asia"/>
    <x v="41"/>
    <n v="1943144.62"/>
    <n v="42"/>
    <s v="Conjunto de la poblacion|Mujeres|Infancia|"/>
    <s v="Educacion|Genero|Gobierno y sociedad civil|"/>
  </r>
  <r>
    <s v="ALBOAN"/>
    <s v="Africa Oriental"/>
    <x v="42"/>
    <n v="54000"/>
    <n v="3"/>
    <s v="Mujeres|Conjunto de la poblacion|"/>
    <s v="Genero|Gobierno y sociedad civil|"/>
  </r>
  <r>
    <s v="ALBOAN"/>
    <s v="Africa Austral"/>
    <x v="43"/>
    <n v="63765"/>
    <n v="2"/>
    <s v="Infancia|Familias|"/>
    <s v="Educacion|"/>
  </r>
  <r>
    <s v="ALBOAN"/>
    <s v="America Central, Norte y Caribe"/>
    <x v="18"/>
    <n v="87956"/>
    <n v="6"/>
    <s v="Poblacion desplazada|Infancia|Juventud|"/>
    <s v="Educacion|Gobierno y sociedad civil|Genero|"/>
  </r>
  <r>
    <s v="ALBOAN"/>
    <s v="America del Sur"/>
    <x v="19"/>
    <n v="39132.22"/>
    <n v="4"/>
    <s v="Infancia|Familias|Juventud|"/>
    <s v="Educacion|"/>
  </r>
  <r>
    <s v="ALBOAN"/>
    <s v="America del Sur"/>
    <x v="3"/>
    <n v="694377.48"/>
    <n v="18"/>
    <s v="Mujeres|Infancia|Conjunto de la poblacion|"/>
    <s v="Educacion|Agricultura|Gobierno y sociedad civil|"/>
  </r>
  <r>
    <s v="ALBOAN"/>
    <s v="Africa Austral"/>
    <x v="44"/>
    <n v="839644.69"/>
    <n v="13"/>
    <s v="Mujeres|Poblacion rural|Poblacion refugiada|"/>
    <s v="Accion Humanitaria y de Emergencia|Gobierno y sociedad civil|Agricultura|"/>
  </r>
  <r>
    <s v="ALBOAN"/>
    <s v="Africa Central"/>
    <x v="45"/>
    <n v="30000"/>
    <n v="1"/>
    <s v="Conjunto de la poblacion|Poblacion refugiada|"/>
    <s v="Accion Humanitaria y de Emergencia|"/>
  </r>
  <r>
    <s v="ALBOAN"/>
    <s v="Africa Oriental"/>
    <x v="46"/>
    <n v="363698"/>
    <n v="1"/>
    <s v="Mujeres|Poblacion rural|"/>
    <s v="Genero|Agricultura|"/>
  </r>
  <r>
    <s v="ALBOAN"/>
    <s v="America del Sur"/>
    <x v="47"/>
    <n v="34586"/>
    <n v="1"/>
    <s v="Infancia|Familias|"/>
    <s v="Educacion|"/>
  </r>
  <r>
    <s v="ALBOAN"/>
    <s v="America del Sur"/>
    <x v="48"/>
    <n v="35774"/>
    <n v="3"/>
    <s v="Infancia|Familias|Juventud|"/>
    <s v="Educacion|"/>
  </r>
  <r>
    <s v="ALBOAN"/>
    <s v="America del Sur"/>
    <x v="49"/>
    <n v="27206"/>
    <n v="1"/>
    <s v="Infancia|Familias|"/>
    <s v="Educacion|"/>
  </r>
  <r>
    <s v="ALBOAN"/>
    <s v="America Central, Norte y Caribe"/>
    <x v="50"/>
    <n v="27206"/>
    <n v="1"/>
    <s v="Infancia|Familias|"/>
    <s v="Educacion|"/>
  </r>
  <r>
    <s v="Alianza por la Solidaridad"/>
    <s v="America Central, Norte y Caribe"/>
    <x v="28"/>
    <n v="30000"/>
    <n v="1"/>
    <s v="Conjunto de la poblacion|"/>
    <s v="Agua y saneamiento|"/>
  </r>
  <r>
    <s v="Alianza por la Solidaridad"/>
    <s v="America del Sur"/>
    <x v="1"/>
    <n v="1710000"/>
    <n v="8"/>
    <s v="Conjunto de la poblacion|Mujeres|Poblacion indigena/ minorias etnicas/ afrodescendientes|"/>
    <s v="Derechos Humanos|Genero|Gobierno y sociedad civil|"/>
  </r>
  <r>
    <s v="Alianza por la Solidaridad"/>
    <s v="Africa del Norte"/>
    <x v="51"/>
    <n v="35000"/>
    <n v="1"/>
    <s v="Mujeres|Poblacion Migrante|"/>
    <s v="Derechos Humanos|Genero|"/>
  </r>
  <r>
    <s v="Alianza por la Solidaridad"/>
    <s v="America del Sur"/>
    <x v="2"/>
    <n v="2350000"/>
    <n v="8"/>
    <s v="Poblacion refugiada|Poblacion indigena/ minorias etnicas/ afrodescendientes|Familias|"/>
    <s v="Agua y saneamiento|Otros servicios e infraestructuras sociales|Accion Humanitaria y de Emergencia|"/>
  </r>
  <r>
    <s v="Alianza por la Solidaridad"/>
    <s v="America del Sur"/>
    <x v="34"/>
    <n v="1395000"/>
    <n v="3"/>
    <s v="Conjunto de la poblacion|Mujeres|"/>
    <s v="Otros (especificad cuales)|Genero|Gestion de residuos|"/>
  </r>
  <r>
    <s v="Alianza por la Solidaridad"/>
    <s v="Oriente Medio"/>
    <x v="52"/>
    <n v="230000"/>
    <n v="4"/>
    <s v="Mujeres|Poblacion desplazada|Poblacion refugiada|"/>
    <s v="Accion Humanitaria y de Emergencia|Genero|Derechos Humanos|"/>
  </r>
  <r>
    <s v="Alianza por la Solidaridad"/>
    <s v="Africa Occidental"/>
    <x v="32"/>
    <n v="750000"/>
    <n v="2"/>
    <s v="Conjunto de la poblacion|Infancia|"/>
    <s v="Otros (especificad cuales)|Multisectorial (incluye Medioambiente)|Seguridad Alimentaria|"/>
  </r>
  <r>
    <s v="Alianza por la Solidaridad"/>
    <s v="America Central, Norte y Caribe"/>
    <x v="17"/>
    <n v="600000"/>
    <n v="4"/>
    <s v="Conjunto de la poblacion|Infancia|Mujeres|"/>
    <s v="Accion Humanitaria y de Emergencia|Derechos Humanos|"/>
  </r>
  <r>
    <s v="Alianza por la Solidaridad"/>
    <s v="Oriente Medio"/>
    <x v="53"/>
    <n v="130000"/>
    <n v="2"/>
    <s v="Poblacion refugiada|"/>
    <s v="Accion Humanitaria y de Emergencia|"/>
  </r>
  <r>
    <s v="Alianza por la Solidaridad"/>
    <s v="Africa del Norte"/>
    <x v="31"/>
    <n v="990000"/>
    <n v="3"/>
    <s v="Mujeres|Infancia|Poblacion desplazada|"/>
    <s v="Genero|Derechos Humanos|Educacion|"/>
  </r>
  <r>
    <s v="Alianza por la Solidaridad"/>
    <s v="Africa Occidental"/>
    <x v="12"/>
    <n v="590000"/>
    <n v="3"/>
    <s v="Mujeres|Conjunto de la poblacion|Poblacion desplazada|"/>
    <s v="Gobierno y sociedad civil|Genero|"/>
  </r>
  <r>
    <s v="Alianza por la Solidaridad"/>
    <s v="Africa Austral"/>
    <x v="23"/>
    <n v="1900000"/>
    <n v="4"/>
    <s v="Conjunto de la poblacion|"/>
    <s v="Gobierno y sociedad civil|Multisectorial (incluye Medioambiente)|"/>
  </r>
  <r>
    <s v="Alianza por la Solidaridad"/>
    <s v="America Central, Norte y Caribe"/>
    <x v="18"/>
    <n v="1115000"/>
    <n v="6"/>
    <s v="Conjunto de la poblacion|"/>
    <s v="Agua y saneamiento|Multisectorial (incluye Medioambiente)|"/>
  </r>
  <r>
    <s v="Alianza por la Solidaridad"/>
    <s v="America del Sur"/>
    <x v="3"/>
    <n v="670000"/>
    <n v="2"/>
    <s v="Mujeres|Conjunto de la poblacion|Poblacion indigena/ minorias etnicas/ afrodescendientes|"/>
    <s v="Genero|Derechos Humanos|Violencia de Genero|"/>
  </r>
  <r>
    <s v="Alianza por la Solidaridad"/>
    <s v="Africa Occidental"/>
    <x v="14"/>
    <n v="1230000"/>
    <n v="6"/>
    <s v="Conjunto de la poblacion|Poblacion rural|Familias|"/>
    <s v="Multisectorial (incluye Medioambiente)|Gobierno y sociedad civil|Seguridad Alimentaria|"/>
  </r>
  <r>
    <s v="Alianza por la Solidaridad"/>
    <s v="Africa Occidental"/>
    <x v="54"/>
    <n v="650000"/>
    <n v="1"/>
    <s v="Conjunto de la poblacion|Poblacion rural|Familias|"/>
    <s v="Multisectorial (incluye Medioambiente)|Gobierno y sociedad civil|Seguridad Alimentaria|"/>
  </r>
  <r>
    <s v="Amigos de la Tierra España - AdTE"/>
    <s v="America Central, Norte y Caribe"/>
    <x v="28"/>
    <n v="51690.15"/>
    <n v="1"/>
    <s v="Poblacion indigena/ minorias etnicas/ afrodescendientes|Familias|Mujeres|"/>
    <s v="Gobierno y sociedad civil|Agricultura|"/>
  </r>
  <r>
    <s v="Amigos de la Tierra España - AdTE"/>
    <s v="America Central, Norte y Caribe"/>
    <x v="40"/>
    <n v="111027.2"/>
    <n v="2"/>
    <s v="Conjunto de la poblacion|Familias|Mujeres|"/>
    <s v="Agricultura|Multisectorial (incluye Medioambiente)|"/>
  </r>
  <r>
    <s v="Amigos de la Tierra España - AdTE"/>
    <s v="America Central, Norte y Caribe"/>
    <x v="18"/>
    <n v="360314.52"/>
    <n v="3"/>
    <s v="Conjunto de la poblacion|Mujeres|Familias|"/>
    <s v="Agua y saneamiento|Otros (especificad cuales)|Genero|Eficiencia Energetica, Turismo Comunitario|"/>
  </r>
  <r>
    <s v="AMREF"/>
    <s v="Africa Oriental"/>
    <x v="29"/>
    <n v="715922"/>
    <n v="7"/>
    <s v="Mujeres|Infancia|Familias|"/>
    <s v="Salud|Agua y saneamiento|Educacion|"/>
  </r>
  <r>
    <s v="AMREF"/>
    <s v="Africa Oriental"/>
    <x v="42"/>
    <n v="144000"/>
    <n v="1"/>
    <s v="Mujeres|Infancia|Poblacion rural|"/>
    <s v="Salud|Agua y saneamiento|Educacion|"/>
  </r>
  <r>
    <s v="AMREF"/>
    <s v="Africa Occidental"/>
    <x v="11"/>
    <n v="280110"/>
    <n v="2"/>
    <s v="Conjunto de la poblacion|Poblacion rural|Mujeres|"/>
    <s v="Salud|Educacion|Accion Humanitaria y de Emergencia|"/>
  </r>
  <r>
    <s v="AMREF"/>
    <s v="Africa Occidental"/>
    <x v="14"/>
    <m/>
    <m/>
    <s v="Infancia|Poblacion rural|Familias|"/>
    <s v="Salud|Agua y saneamiento|Educacion|"/>
  </r>
  <r>
    <s v="Anesvad"/>
    <s v="America Central, Norte y Caribe"/>
    <x v="17"/>
    <n v="326048.5"/>
    <n v="6"/>
    <s v="Conjunto de la poblacion|"/>
    <s v="Agua y saneamiento|Derechos Humanos|Salud|"/>
  </r>
  <r>
    <s v="Anesvad"/>
    <s v="America Central, Norte y Caribe"/>
    <x v="20"/>
    <n v="1132678.96"/>
    <n v="21"/>
    <s v="Conjunto de la poblacion|"/>
    <s v="Accion Humanitaria y de Emergencia|Agua y saneamiento|Derechos Humanos|"/>
  </r>
  <r>
    <s v="Anesvad"/>
    <s v="America Central, Norte y Caribe"/>
    <x v="28"/>
    <n v="330680.23"/>
    <n v="3"/>
    <s v="Conjunto de la poblacion|"/>
    <s v="Derechos Humanos|Salud|"/>
  </r>
  <r>
    <s v="Anesvad"/>
    <s v="America Central, Norte y Caribe"/>
    <x v="0"/>
    <n v="678551.47"/>
    <n v="6"/>
    <s v="Conjunto de la poblacion|"/>
    <s v="Derechos Humanos|Salud|"/>
  </r>
  <r>
    <s v="Anesvad"/>
    <s v="America Central, Norte y Caribe"/>
    <x v="40"/>
    <n v="165599.10999999999"/>
    <n v="4"/>
    <s v="Conjunto de la poblacion|"/>
    <s v="Derechos Humanos|Salud|"/>
  </r>
  <r>
    <s v="Anesvad"/>
    <s v="America Central, Norte y Caribe"/>
    <x v="18"/>
    <n v="652262.55000000005"/>
    <n v="5"/>
    <s v="Conjunto de la poblacion|"/>
    <s v="Derechos Humanos|Salud|"/>
  </r>
  <r>
    <s v="Anesvad"/>
    <s v="America del Sur"/>
    <x v="1"/>
    <n v="703554.5"/>
    <n v="13"/>
    <s v="Conjunto de la poblacion|"/>
    <s v="Salud|Derechos Humanos|"/>
  </r>
  <r>
    <s v="Anesvad"/>
    <s v="America del Sur"/>
    <x v="3"/>
    <n v="700011.49"/>
    <n v="11"/>
    <s v="Conjunto de la poblacion|"/>
    <s v="Derechos Humanos|Salud|"/>
  </r>
  <r>
    <s v="Anesvad"/>
    <s v="Asia"/>
    <x v="33"/>
    <n v="378658.4"/>
    <n v="3"/>
    <s v="Conjunto de la poblacion|"/>
    <s v="Derechos Humanos|Salud|"/>
  </r>
  <r>
    <s v="Anesvad"/>
    <s v="Asia"/>
    <x v="41"/>
    <n v="309222.46000000002"/>
    <n v="5"/>
    <s v="Conjunto de la poblacion|"/>
    <s v="Derechos Humanos|Salud|"/>
  </r>
  <r>
    <s v="Anesvad"/>
    <s v="Asia"/>
    <x v="55"/>
    <n v="268476.19"/>
    <n v="5"/>
    <s v="Conjunto de la poblacion|"/>
    <s v="Derechos Humanos|Salud|"/>
  </r>
  <r>
    <s v="Anesvad"/>
    <s v="Asia"/>
    <x v="56"/>
    <n v="267685.96999999997"/>
    <n v="3"/>
    <s v="Conjunto de la poblacion|"/>
    <s v="Derechos Humanos|Salud|"/>
  </r>
  <r>
    <s v="Anesvad"/>
    <s v="Asia"/>
    <x v="25"/>
    <n v="321200.43"/>
    <n v="5"/>
    <s v="Conjunto de la poblacion|"/>
    <s v="Derechos Humanos|Salud|"/>
  </r>
  <r>
    <s v="Anesvad"/>
    <s v="Asia"/>
    <x v="38"/>
    <n v="264800"/>
    <n v="7"/>
    <s v="Conjunto de la poblacion|"/>
    <s v="Derechos Humanos|Salud|"/>
  </r>
  <r>
    <s v="Anesvad"/>
    <s v="Africa Occidental"/>
    <x v="57"/>
    <n v="520284.07"/>
    <n v="6"/>
    <s v="Conjunto de la poblacion|"/>
    <s v="Derechos Humanos|Salud|"/>
  </r>
  <r>
    <s v="Anesvad"/>
    <s v="Africa Occidental"/>
    <x v="21"/>
    <n v="999297.12"/>
    <n v="6"/>
    <s v="Conjunto de la poblacion|"/>
    <s v="Derechos Humanos|Salud|"/>
  </r>
  <r>
    <s v="Anesvad"/>
    <s v="Africa Occidental"/>
    <x v="58"/>
    <n v="837495.76"/>
    <n v="6"/>
    <s v="Conjunto de la poblacion|"/>
    <s v="Derechos Humanos|Salud|"/>
  </r>
  <r>
    <s v="Anesvad"/>
    <s v="Africa Occidental"/>
    <x v="59"/>
    <n v="295626.32"/>
    <n v="4"/>
    <s v="Conjunto de la poblacion|"/>
    <s v="Derechos Humanos|Salud|"/>
  </r>
  <r>
    <s v="Anesvad"/>
    <s v="Asia"/>
    <x v="60"/>
    <n v="51437.05"/>
    <n v="2"/>
    <s v="Conjunto de la poblacion|"/>
    <s v="Derechos Humanos|Salud|"/>
  </r>
  <r>
    <s v="Arquitectura Sin Fronteras"/>
    <s v="Africa Occidental"/>
    <x v="14"/>
    <n v="152000"/>
    <n v="1"/>
    <s v="Juventud|"/>
    <s v="Educacion|"/>
  </r>
  <r>
    <s v="Arquitectura Sin Fronteras"/>
    <s v="Africa Austral"/>
    <x v="23"/>
    <n v="132000"/>
    <n v="2"/>
    <s v="Mujeres|Conjunto de la poblacion|"/>
    <s v="Genero|Otros (especificad cuales)|Habitabilidad Basica|"/>
  </r>
  <r>
    <s v="Arquitectura Sin Fronteras"/>
    <s v="America Central, Norte y Caribe"/>
    <x v="17"/>
    <n v="10000"/>
    <n v="2"/>
    <s v="Conjunto de la poblacion|"/>
    <s v="Agua y saneamiento|"/>
  </r>
  <r>
    <s v="Arquitectura Sin Fronteras"/>
    <s v="America Central, Norte y Caribe"/>
    <x v="0"/>
    <n v="488364"/>
    <n v="2"/>
    <s v="Infancia|Mujeres|Conjunto de la poblacion|"/>
    <s v="Educacion|Otros (especificad cuales)|Habitabilidad Basica|"/>
  </r>
  <r>
    <s v="Asamblea de Cooperacion Por la Paz (ACPP)"/>
    <s v="America Central, Norte y Caribe"/>
    <x v="28"/>
    <n v="714554.59"/>
    <n v="6"/>
    <s v="Poblacion rural|Mujeres|"/>
    <s v="Genero|Agricultura|Agua y saneamiento|"/>
  </r>
  <r>
    <s v="Asamblea de Cooperacion Por la Paz (ACPP)"/>
    <s v="America Central, Norte y Caribe"/>
    <x v="0"/>
    <n v="107666.68"/>
    <n v="11"/>
    <s v="Mujeres|Poblacion rural|Poblacion indigena/ minorias etnicas/ afrodescendientes|"/>
    <s v="Agua y saneamiento|Genero|Agricultura|"/>
  </r>
  <r>
    <s v="Asamblea de Cooperacion Por la Paz (ACPP)"/>
    <s v="America Central, Norte y Caribe"/>
    <x v="16"/>
    <n v="213504.54"/>
    <n v="3"/>
    <s v="Juventud|Mayores de 65 años|"/>
    <s v="Cooperacion cultural|Genero|Otros servicios e infraestructuras sociales|"/>
  </r>
  <r>
    <s v="Asamblea de Cooperacion Por la Paz (ACPP)"/>
    <s v="America Central, Norte y Caribe"/>
    <x v="20"/>
    <n v="364774.64"/>
    <n v="7"/>
    <s v="Mujeres|Poblacion rural|Conjunto de la poblacion|"/>
    <s v="Agua y saneamiento|Salud|Derechos Humanos|"/>
  </r>
  <r>
    <s v="Asamblea de Cooperacion Por la Paz (ACPP)"/>
    <s v="America Central, Norte y Caribe"/>
    <x v="40"/>
    <n v="44800.480000000003"/>
    <n v="2"/>
    <s v="Mujeres|Conjunto de la poblacion|"/>
    <s v="Genero|Otros (especificad cuales)|SEGURIDAD ALIMENTARIA|"/>
  </r>
  <r>
    <s v="Asamblea de Cooperacion Por la Paz (ACPP)"/>
    <s v="America Central, Norte y Caribe"/>
    <x v="17"/>
    <n v="37536.99"/>
    <n v="4"/>
    <s v="Conjunto de la poblacion|Poblacion rural|"/>
    <s v="Otros (especificad cuales)|Agricultura|SEGURIDAD ALIMENTARIA|"/>
  </r>
  <r>
    <s v="Asamblea de Cooperacion Por la Paz (ACPP)"/>
    <s v="America Central, Norte y Caribe"/>
    <x v="18"/>
    <n v="6378.28"/>
    <n v="1"/>
    <s v="Mujeres|Juventud|"/>
    <s v="Poblacion y salud reproductiva|"/>
  </r>
  <r>
    <s v="Asamblea de Cooperacion Por la Paz (ACPP)"/>
    <s v="America del Sur"/>
    <x v="2"/>
    <n v="26717.99"/>
    <n v="2"/>
    <s v="Conjunto de la poblacion|Poblacion desplazada|"/>
    <s v="Gobierno y sociedad civil|Derechos Humanos|"/>
  </r>
  <r>
    <s v="Asamblea de Cooperacion Por la Paz (ACPP)"/>
    <s v="Africa del Norte"/>
    <x v="31"/>
    <n v="697608.25"/>
    <n v="5"/>
    <s v="Infancia|Juventud|Poblacion rural|"/>
    <s v="Educacion|Agua y saneamiento|Apoyo a ONG|"/>
  </r>
  <r>
    <s v="Asamblea de Cooperacion Por la Paz (ACPP)"/>
    <s v="Africa del Norte"/>
    <x v="61"/>
    <n v="89158.26"/>
    <n v="11"/>
    <s v="Poblacion rural|"/>
    <s v="Genero|Agricultura|"/>
  </r>
  <r>
    <s v="Asamblea de Cooperacion Por la Paz (ACPP)"/>
    <s v="Africa Occidental"/>
    <x v="32"/>
    <n v="345680.52"/>
    <n v="2"/>
    <s v="Poblacion rural|Conjunto de la poblacion|"/>
    <s v="Agua y saneamiento|Salud|"/>
  </r>
  <r>
    <s v="Asamblea de Cooperacion Por la Paz (ACPP)"/>
    <s v="Africa Occidental"/>
    <x v="14"/>
    <n v="663878.94999999995"/>
    <n v="16"/>
    <s v="Poblacion rural|Mujeres|"/>
    <s v="Genero|SEGURIDAD ALIMENTARIA|"/>
  </r>
  <r>
    <s v="Asamblea de Cooperacion Por la Paz (ACPP)"/>
    <s v="Africa Occidental"/>
    <x v="9"/>
    <n v="193344.09"/>
    <n v="1"/>
    <s v="Conjunto de la poblacion|"/>
    <s v="Accion Humanitaria y de Emergencia|"/>
  </r>
  <r>
    <s v="Asamblea de Cooperacion Por la Paz (ACPP)"/>
    <s v="Africa Occidental"/>
    <x v="13"/>
    <n v="35285.300000000003"/>
    <n v="8"/>
    <s v="Conjunto de la poblacion|Mujeres|"/>
    <s v="Agua y saneamiento|Otros (especificad cuales)|Genero|SEGURIDAD ALIMENTARIA|"/>
  </r>
  <r>
    <s v="Asamblea de Cooperacion Por la Paz (ACPP)"/>
    <s v="Oriente Medio"/>
    <x v="52"/>
    <n v="489985.43"/>
    <n v="22"/>
    <s v="Infancia|Conjunto de la poblacion|Poblacion desplazada|"/>
    <s v="Agua y saneamiento|Educacion|Otros (especificad cuales)|SEGURIDAD ALIMENTARIA|"/>
  </r>
  <r>
    <s v="Asamblea de Cooperacion Por la Paz (ACPP)"/>
    <s v="Europa Central y del Este"/>
    <x v="4"/>
    <m/>
    <m/>
    <m/>
    <m/>
  </r>
  <r>
    <s v="Asociacion Entrepueblos"/>
    <s v="America Central, Norte y Caribe"/>
    <x v="16"/>
    <n v="6362.88"/>
    <n v="2"/>
    <s v="Mujeres|Conjunto de la poblacion|Poblacion rural|"/>
    <s v="Gobierno y sociedad civil|Agricultura|Genero|"/>
  </r>
  <r>
    <s v="Asociacion Entrepueblos"/>
    <s v="America Central, Norte y Caribe"/>
    <x v="28"/>
    <n v="130613.58"/>
    <n v="5"/>
    <s v="Conjunto de la poblacion|Mujeres|Poblacion rural|"/>
    <s v="Derechos Humanos|Agricultura|Genero|"/>
  </r>
  <r>
    <s v="Asociacion Entrepueblos"/>
    <s v="America Central, Norte y Caribe"/>
    <x v="0"/>
    <n v="377282.61"/>
    <n v="6"/>
    <s v="Mujeres|Poblacion indigena/ minorias etnicas/ afrodescendientes|Poblacion rural|"/>
    <s v="Derechos Humanos|Genero|Otros (especificad cuales)|Medio ambiente|"/>
  </r>
  <r>
    <s v="Asociacion Entrepueblos"/>
    <s v="America Central, Norte y Caribe"/>
    <x v="18"/>
    <n v="112809.42"/>
    <n v="4"/>
    <s v="Mujeres|Conjunto de la poblacion|Poblacion rural|"/>
    <s v="Agricultura|Genero|Otros servicios e infraestructuras sociales|"/>
  </r>
  <r>
    <s v="Asociacion Entrepueblos"/>
    <s v="America del Sur"/>
    <x v="34"/>
    <n v="394525.69"/>
    <n v="8"/>
    <s v="Conjunto de la poblacion|Poblacion indigena/ minorias etnicas/ afrodescendientes|Mujeres|"/>
    <s v="Gobierno y sociedad civil|Genero|Otros (especificad cuales)|Medio ambiente|"/>
  </r>
  <r>
    <s v="Asociacion Entrepueblos"/>
    <s v="America del Sur"/>
    <x v="3"/>
    <n v="450692.45"/>
    <n v="6"/>
    <s v="Conjunto de la poblacion|Poblacion indigena/ minorias etnicas/ afrodescendientes|Mujeres|"/>
    <s v="Derechos Humanos|Genero|Otros (especificad cuales)|Medio ambiente|"/>
  </r>
  <r>
    <s v="Asociacion Nuevos Caminos (ANC)"/>
    <s v="Africa Oriental"/>
    <x v="29"/>
    <n v="93831.61"/>
    <n v="3"/>
    <s v="Conjunto de la poblacion|"/>
    <s v="Agua y saneamiento|Salud|"/>
  </r>
  <r>
    <s v="Asociacion Nuevos Caminos (ANC)"/>
    <s v="Africa Oriental"/>
    <x v="42"/>
    <n v="15038.07"/>
    <n v="2"/>
    <s v="Poblacion indigena/ minorias etnicas/ afrodescendientes|"/>
    <s v="Salud|"/>
  </r>
  <r>
    <s v="Asociacion Nuevos Caminos (ANC)"/>
    <s v="America del Sur"/>
    <x v="1"/>
    <n v="102181.97"/>
    <n v="4"/>
    <s v="Infancia|Poblacion rural|Juventud|"/>
    <s v="Otros (especificad cuales)|Educacion|Silvicultura|Agropecuario y Reinserciion niños de la calle|"/>
  </r>
  <r>
    <s v="Asociacion Nuevos Caminos (ANC)"/>
    <s v="America Central, Norte y Caribe"/>
    <x v="62"/>
    <n v="18542"/>
    <n v="4"/>
    <s v="Mujeres|Familias|Infancia|"/>
    <s v="Educacion|Otros servicios e infraestructuras sociales|Genero|"/>
  </r>
  <r>
    <s v="Asociacion Nuevos Caminos (ANC)"/>
    <s v="America Central, Norte y Caribe"/>
    <x v="20"/>
    <n v="171007.77"/>
    <n v="6"/>
    <s v="Conjunto de la poblacion|Juventud|Familias|"/>
    <s v="Agua y saneamiento|Educacion|Construccion|"/>
  </r>
  <r>
    <s v="Ayuda en Accion"/>
    <s v="America Central, Norte y Caribe"/>
    <x v="28"/>
    <n v="2346140"/>
    <n v="16"/>
    <s v="Conjunto de la poblacion|Familias|Poblacion rural|"/>
    <s v="Educacion|Salud|Agua y saneamiento|Desarrollo economico local|"/>
  </r>
  <r>
    <s v="Ayuda en Accion"/>
    <s v="America Central, Norte y Caribe"/>
    <x v="18"/>
    <n v="1400728"/>
    <n v="11"/>
    <s v="Mujeres|Familias|Poblacion rural|"/>
    <s v="Educacion|Salud|Agua y saneamiento|"/>
  </r>
  <r>
    <s v="Ayuda en Accion"/>
    <s v="America Central, Norte y Caribe"/>
    <x v="40"/>
    <n v="2695985"/>
    <n v="11"/>
    <s v="Infancia|Mujeres|Poblacion indigena/ minorias etnicas/ afrodescendientes|"/>
    <s v="Agua y saneamiento|Salud|Accion Humanitaria y de Emergencia|"/>
  </r>
  <r>
    <s v="Ayuda en Accion"/>
    <s v="America Central, Norte y Caribe"/>
    <x v="0"/>
    <n v="305772"/>
    <n v="3"/>
    <s v="Familias|Mujeres|Conjunto de la poblacion|"/>
    <s v="Accion Humanitaria y de Emergencia|Genero|Salud|"/>
  </r>
  <r>
    <s v="Ayuda en Accion"/>
    <s v="America Central, Norte y Caribe"/>
    <x v="62"/>
    <n v="1236817"/>
    <n v="9"/>
    <s v="Infancia|Familias|Poblacion inmigrante|"/>
    <s v="Agua y saneamiento|Salud|Desarrollo economico local|"/>
  </r>
  <r>
    <s v="Ayuda en Accion"/>
    <s v="America Central, Norte y Caribe"/>
    <x v="17"/>
    <n v="26359"/>
    <n v="1"/>
    <s v="Conjunto de la poblacion|Familias|Infancia|"/>
    <s v="Accion Humanitaria y de Emergencia|"/>
  </r>
  <r>
    <s v="Ayuda en Accion"/>
    <s v="America del Sur"/>
    <x v="1"/>
    <n v="3901867"/>
    <n v="17"/>
    <s v="Poblacion rural|Poblacion indigena/ minorias etnicas/ afrodescendientes|Familias|"/>
    <s v="Agua y saneamiento|Salud|Desarrollo economico local|"/>
  </r>
  <r>
    <s v="Ayuda en Accion"/>
    <s v="America del Sur"/>
    <x v="34"/>
    <n v="3027351"/>
    <n v="13"/>
    <s v="Mujeres|Poblacion rural|Familias|"/>
    <s v="Agua y saneamiento|Salud|Desarrollo economico local|"/>
  </r>
  <r>
    <s v="Ayuda en Accion"/>
    <s v="America del Sur"/>
    <x v="3"/>
    <n v="3415978"/>
    <n v="17"/>
    <s v="Mujeres|Familias|Poblacion rural|"/>
    <s v="Agua y saneamiento|Salud|Desarrollo economico local|"/>
  </r>
  <r>
    <s v="Ayuda en Accion"/>
    <s v="America del Sur"/>
    <x v="2"/>
    <n v="1553658"/>
    <n v="8"/>
    <s v="Poblacion rural|Familias|Poblacion desplazada|"/>
    <s v="Educacion|Agua y saneamiento|Salud|"/>
  </r>
  <r>
    <s v="Ayuda en Accion"/>
    <s v="America del Sur"/>
    <x v="19"/>
    <n v="1523077"/>
    <n v="13"/>
    <s v="Poblacion rural|Familias|Otros (especificad cuales)|organizaciones de la sociedad civil|"/>
    <s v="Agua y saneamiento|Salud|Desarrollo economico local|"/>
  </r>
  <r>
    <s v="Ayuda en Accion"/>
    <s v="Africa Austral"/>
    <x v="63"/>
    <n v="954715"/>
    <n v="4"/>
    <s v="Familias|Infancia|Mujeres|"/>
    <s v="Educacion|Salud|Genero|"/>
  </r>
  <r>
    <s v="Ayuda en Accion"/>
    <s v="Africa Austral"/>
    <x v="23"/>
    <n v="651333"/>
    <n v="5"/>
    <s v="Mujeres|Poblacion rural|Poblacion con VIH/SIDA|"/>
    <s v="Educacion|Agua y saneamiento|Salud|"/>
  </r>
  <r>
    <s v="Ayuda en Accion"/>
    <s v="Africa Oriental"/>
    <x v="29"/>
    <n v="1854903"/>
    <n v="8"/>
    <s v="Mujeres|Familias|Poblacion rural|"/>
    <s v="Accion Humanitaria y de Emergencia|Salud|Agua y saneamiento|"/>
  </r>
  <r>
    <s v="Ayuda en Accion"/>
    <s v="Africa Oriental"/>
    <x v="42"/>
    <n v="851186"/>
    <n v="3"/>
    <s v="Familias|Infancia|Conjunto de la poblacion|"/>
    <s v="Genero|Salud|Educacion|"/>
  </r>
  <r>
    <s v="Ayuda en Accion"/>
    <s v="Africa Oriental"/>
    <x v="64"/>
    <n v="529665"/>
    <n v="3"/>
    <s v="Infancia|Familias|Conjunto de la poblacion|"/>
    <s v="Agua y saneamiento|Salud|Genero|"/>
  </r>
  <r>
    <s v="Ayuda en Accion"/>
    <s v="Asia"/>
    <x v="33"/>
    <n v="167971"/>
    <n v="2"/>
    <s v="Infancia|Juventud|Familias|"/>
    <s v="Educacion|Agua y saneamiento|Salud|"/>
  </r>
  <r>
    <s v="Ayuda en Accion"/>
    <s v="Asia"/>
    <x v="27"/>
    <n v="868152"/>
    <n v="4"/>
    <s v="Juventud|Conjunto de la poblacion|Mujeres|"/>
    <s v="Accion Humanitaria y de Emergencia|Genero|Educacion|"/>
  </r>
  <r>
    <s v="Ayuda en Accion"/>
    <s v="Asia"/>
    <x v="60"/>
    <n v="292257"/>
    <n v="3"/>
    <s v="Infancia|Juventud|Mujeres|"/>
    <s v="Salud|Educacion|Genero|"/>
  </r>
  <r>
    <s v="Ayuda en Accion"/>
    <s v="Asia"/>
    <x v="41"/>
    <n v="948580"/>
    <n v="12"/>
    <s v="Familias|Infancia|Mujeres|"/>
    <s v="Salud|Educacion|Genero|"/>
  </r>
  <r>
    <s v="Ayuda en Accion"/>
    <s v="Asia"/>
    <x v="65"/>
    <n v="336732"/>
    <n v="3"/>
    <s v="Infancia|Familias|Mujeres|"/>
    <s v="Salud|Educacion|Genero|"/>
  </r>
  <r>
    <s v="Caritas Española"/>
    <s v="America del Sur"/>
    <x v="1"/>
    <n v="713005"/>
    <n v="11"/>
    <s v="Poblacion indigena/ minorias etnicas/ afrodescendientes|Poblacion rural|Poblacion con discapacidad|"/>
    <s v="Multisectorial (incluye Medioambiente)|Derechos Humanos|Educacion|"/>
  </r>
  <r>
    <s v="Caritas Española"/>
    <s v="America del Sur"/>
    <x v="36"/>
    <n v="285207"/>
    <n v="3"/>
    <s v="Poblacion indigena/ minorias etnicas/ afrodescendientes|Poblacion rural|Conjunto de la poblacion|"/>
    <s v="Derechos Humanos|Comercio Justo|Otros servicios e infraestructuras sociales|"/>
  </r>
  <r>
    <s v="Caritas Española"/>
    <s v="America del Sur"/>
    <x v="49"/>
    <n v="45000"/>
    <n v="2"/>
    <s v="Conjunto de la poblacion|"/>
    <s v="Accion Humanitaria y de Emergencia|"/>
  </r>
  <r>
    <s v="Caritas Española"/>
    <s v="America del Sur"/>
    <x v="2"/>
    <n v="255948"/>
    <n v="6"/>
    <s v="Conjunto de la poblacion|Poblacion rural|Mujeres|"/>
    <s v="Gobierno y sociedad civil|Accion Humanitaria y de Emergencia|Derechos Humanos|"/>
  </r>
  <r>
    <s v="Caritas Española"/>
    <s v="America Central, Norte y Caribe"/>
    <x v="66"/>
    <n v="145980"/>
    <n v="2"/>
    <s v="Conjunto de la poblacion|Mujeres|"/>
    <s v="Apoyo a ONG|Derechos Humanos|"/>
  </r>
  <r>
    <s v="Caritas Española"/>
    <s v="America Central, Norte y Caribe"/>
    <x v="16"/>
    <n v="119310"/>
    <n v="2"/>
    <s v="Conjunto de la poblacion|Mayores de 65 años|"/>
    <s v="Accion Humanitaria y de Emergencia|Gobierno y sociedad civil|"/>
  </r>
  <r>
    <s v="Caritas Española"/>
    <s v="America del Sur"/>
    <x v="34"/>
    <n v="289650"/>
    <n v="4"/>
    <s v="Poblacion indigena/ minorias etnicas/ afrodescendientes|Conjunto de la poblacion|Familias|"/>
    <s v="Apoyo a ONG|Gobierno y sociedad civil|Agricultura|"/>
  </r>
  <r>
    <s v="Caritas Española"/>
    <s v="America Central, Norte y Caribe"/>
    <x v="0"/>
    <n v="792591"/>
    <n v="2"/>
    <s v="Infancia|Poblacion rural|Mujeres|"/>
    <s v="Agricultura|Derechos Humanos|"/>
  </r>
  <r>
    <s v="Caritas Española"/>
    <s v="America Central, Norte y Caribe"/>
    <x v="17"/>
    <n v="971692"/>
    <n v="7"/>
    <s v="Infancia|Conjunto de la poblacion|Poblacion rural|"/>
    <s v="Derechos Humanos|Accion Humanitaria y de Emergencia|Educacion|"/>
  </r>
  <r>
    <s v="Caritas Española"/>
    <s v="America Central, Norte y Caribe"/>
    <x v="18"/>
    <n v="123997"/>
    <n v="1"/>
    <s v="Conjunto de la poblacion|"/>
    <s v="Apoyo a ONG|Derechos Humanos|"/>
  </r>
  <r>
    <s v="Caritas Española"/>
    <s v="America del Sur"/>
    <x v="3"/>
    <n v="421920"/>
    <n v="5"/>
    <s v="Conjunto de la poblacion|Poblacion rural|"/>
    <s v="Accion Humanitaria y de Emergencia|Agricultura|Derechos Humanos|"/>
  </r>
  <r>
    <s v="Caritas Española"/>
    <s v="America Central, Norte y Caribe"/>
    <x v="20"/>
    <n v="439489"/>
    <n v="3"/>
    <s v="Conjunto de la poblacion|"/>
    <s v="Apoyo a ONG|Derechos Humanos|"/>
  </r>
  <r>
    <s v="Caritas Española"/>
    <s v="Africa Occidental"/>
    <x v="67"/>
    <n v="404425"/>
    <n v="6"/>
    <s v="Conjunto de la poblacion|Poblacion rural|Familias|"/>
    <s v="Accion Humanitaria y de Emergencia|Gobierno y sociedad civil|Salud|"/>
  </r>
  <r>
    <s v="Caritas Española"/>
    <s v="Africa Central"/>
    <x v="39"/>
    <n v="272472"/>
    <n v="4"/>
    <s v="Juventud|Infancia|Poblacion refugiada|"/>
    <s v="Educacion|Derechos Humanos|Accion Humanitaria y de Emergencia|"/>
  </r>
  <r>
    <s v="Caritas Española"/>
    <s v="Africa Oriental"/>
    <x v="29"/>
    <n v="1541471"/>
    <n v="6"/>
    <s v="Poblacion rural|Conjunto de la poblacion|Familias|"/>
    <s v="Agricultura|Salud|Derechos Humanos|"/>
  </r>
  <r>
    <s v="Caritas Española"/>
    <s v="Africa Oriental"/>
    <x v="42"/>
    <n v="261501"/>
    <n v="1"/>
    <s v="Familias|Mujeres|"/>
    <s v="Agricultura|Salud|"/>
  </r>
  <r>
    <s v="Caritas Española"/>
    <s v="Africa Occidental"/>
    <x v="9"/>
    <n v="192446"/>
    <n v="3"/>
    <s v="Infancia|Poblacion rural|Familias|"/>
    <s v="Agricultura|Derechos Humanos|Salud|"/>
  </r>
  <r>
    <s v="Caritas Española"/>
    <s v="Africa Austral"/>
    <x v="23"/>
    <n v="160754"/>
    <n v="7"/>
    <s v="Mujeres|Infancia|Conjunto de la poblacion|"/>
    <s v="Educacion|Agricultura|Salud|"/>
  </r>
  <r>
    <s v="Caritas Española"/>
    <s v="Africa Occidental"/>
    <x v="13"/>
    <n v="150000"/>
    <n v="2"/>
    <s v="Conjunto de la poblacion|Poblacion refugiada|"/>
    <s v="Accion Humanitaria y de Emergencia|Gobierno y sociedad civil|Derechos Humanos|"/>
  </r>
  <r>
    <s v="Caritas Española"/>
    <s v="Africa Central"/>
    <x v="24"/>
    <n v="1097953"/>
    <n v="7"/>
    <s v="Poblacion rural|Poblacion desplazada|Conjunto de la poblacion|"/>
    <s v="Derechos Humanos|Accion Humanitaria y de Emergencia|Gobierno y sociedad civil|"/>
  </r>
  <r>
    <s v="Caritas Española"/>
    <s v="Africa Oriental"/>
    <x v="46"/>
    <n v="361483"/>
    <n v="4"/>
    <s v="Conjunto de la poblacion|Poblacion refugiada|"/>
    <s v="Salud|Agricultura|Multisectorial (incluye Medioambiente)|"/>
  </r>
  <r>
    <s v="Caritas Española"/>
    <s v="Africa Occidental"/>
    <x v="14"/>
    <n v="359277"/>
    <n v="6"/>
    <s v="Poblacion rural|Mujeres|Conjunto de la poblacion|"/>
    <s v="Agricultura|Accion Humanitaria y de Emergencia|Genero|"/>
  </r>
  <r>
    <s v="Caritas Española"/>
    <s v="Africa Oriental"/>
    <x v="68"/>
    <n v="868912"/>
    <n v="4"/>
    <s v="Conjunto de la poblacion|"/>
    <s v="Salud|Accion Humanitaria y de Emergencia|"/>
  </r>
  <r>
    <s v="Caritas Española"/>
    <s v="Asia"/>
    <x v="33"/>
    <n v="558020"/>
    <n v="4"/>
    <s v="Poblacion rural|Conjunto de la poblacion|"/>
    <s v="Accion Humanitaria y de Emergencia|Salud|"/>
  </r>
  <r>
    <s v="Caritas Española"/>
    <s v="Asia"/>
    <x v="38"/>
    <n v="1078872"/>
    <n v="8"/>
    <s v="Infancia|Poblacion rural|Juventud|"/>
    <s v="Salud|Educacion|Derechos Humanos|"/>
  </r>
  <r>
    <s v="Caritas Española"/>
    <s v="Asia"/>
    <x v="5"/>
    <n v="882134"/>
    <n v="4"/>
    <s v="Conjunto de la poblacion|Familias|"/>
    <s v="Accion Humanitaria y de Emergencia|Agricultura|"/>
  </r>
  <r>
    <s v="Caritas Española"/>
    <s v="Asia"/>
    <x v="41"/>
    <n v="190598"/>
    <n v="1"/>
    <s v="Poblacion rural|Poblacion indigena/ minorias etnicas/ afrodescendientes|Familias|"/>
    <m/>
  </r>
  <r>
    <s v="Caritas Española"/>
    <s v="Asia"/>
    <x v="26"/>
    <n v="230000"/>
    <n v="4"/>
    <s v="Mujeres|Poblacion rural|Poblacion desplazada|"/>
    <s v="Accion Humanitaria y de Emergencia|Derechos Humanos|"/>
  </r>
  <r>
    <s v="Caritas Española"/>
    <s v="Asia"/>
    <x v="27"/>
    <n v="800000"/>
    <n v="2"/>
    <s v="Conjunto de la poblacion|"/>
    <s v="Accion Humanitaria y de Emergencia|"/>
  </r>
  <r>
    <s v="Caritas Española"/>
    <s v="Asia"/>
    <x v="56"/>
    <n v="410717"/>
    <n v="5"/>
    <s v="Mujeres|Poblacion desplazada|"/>
    <s v="Accion Humanitaria y de Emergencia|Derechos Humanos|"/>
  </r>
  <r>
    <s v="Caritas Española"/>
    <s v="Europa Central y del Este"/>
    <x v="4"/>
    <n v="234500"/>
    <n v="6"/>
    <s v="Conjunto de la poblacion|Mayores de 65 años|Poblacion rural|"/>
    <s v="Apoyo a ONG|Salud|"/>
  </r>
  <r>
    <s v="Caritas Española"/>
    <s v="Europa Central y del Este"/>
    <x v="30"/>
    <n v="100000"/>
    <n v="1"/>
    <s v="Poblacion refugiada|"/>
    <s v="Accion Humanitaria y de Emergencia|"/>
  </r>
  <r>
    <s v="Caritas Española"/>
    <s v="Europa Central y del Este"/>
    <x v="69"/>
    <n v="141500"/>
    <n v="3"/>
    <s v="Poblacion desplazada|Infancia|"/>
    <s v="Salud|Apoyo a ONG|"/>
  </r>
  <r>
    <s v="Caritas Española"/>
    <s v="Europa Central y del Este"/>
    <x v="4"/>
    <n v="345000"/>
    <n v="15"/>
    <s v="Conjunto de la poblacion|Infancia|Poblacion desplazada|"/>
    <s v="Accion Humanitaria y de Emergencia|Salud|Derechos Humanos|"/>
  </r>
  <r>
    <s v="Caritas Española"/>
    <s v="Oriente Medio"/>
    <x v="70"/>
    <n v="731545"/>
    <n v="4"/>
    <s v="Conjunto de la poblacion|Familias|Poblacion desplazada|"/>
    <s v="Salud|Accion Humanitaria y de Emergencia|"/>
  </r>
  <r>
    <s v="Caritas Española"/>
    <s v="Oriente Medio"/>
    <x v="6"/>
    <n v="334970"/>
    <n v="5"/>
    <s v="Poblacion refugiada|Familias|Poblacion desplazada|"/>
    <s v="Accion Humanitaria y de Emergencia|Salud|"/>
  </r>
  <r>
    <s v="Caritas Española"/>
    <s v="Africa Occidental"/>
    <x v="12"/>
    <n v="977399"/>
    <n v="6"/>
    <s v="Poblacion rural|Conjunto de la poblacion|"/>
    <s v="Accion Humanitaria y de Emergencia|Agricultura|"/>
  </r>
  <r>
    <s v="Caritas Española"/>
    <s v="Oriente Medio"/>
    <x v="52"/>
    <n v="310081"/>
    <n v="5"/>
    <s v="Conjunto de la poblacion|Mayores de 65 años|Mujeres|"/>
    <s v="Accion Humanitaria y de Emergencia|Salud|"/>
  </r>
  <r>
    <s v="Caritas Española"/>
    <s v="Oriente Medio"/>
    <x v="7"/>
    <n v="130000"/>
    <n v="2"/>
    <s v="Familias|Conjunto de la poblacion|Poblacion desplazada|"/>
    <s v="Accion Humanitaria y de Emergencia|"/>
  </r>
  <r>
    <s v="Caritas Española"/>
    <s v="Oriente Medio"/>
    <x v="4"/>
    <n v="177060"/>
    <n v="8"/>
    <s v="Conjunto de la poblacion|Familias|Mujeres|"/>
    <s v="Accion Humanitaria y de Emergencia|Salud|"/>
  </r>
  <r>
    <s v="CERAI"/>
    <s v="Africa del Norte"/>
    <x v="71"/>
    <n v="52897.82"/>
    <n v="3"/>
    <s v="Poblacion refugiada|Mujeres|Poblacion con discapacidad|"/>
    <s v="Agricultura|Ayuda a refugiados en el pais donante|"/>
  </r>
  <r>
    <s v="CERAI"/>
    <s v="Africa del Norte"/>
    <x v="31"/>
    <n v="57271.4"/>
    <n v="4"/>
    <s v="Mujeres|Poblacion rural|Familias|"/>
    <s v="Genero|Empresas y otros servicios |Otros (especificad cuales)|Apoyo a ONG|Turismo Responsable y Sostenible|"/>
  </r>
  <r>
    <s v="CERAI"/>
    <s v="Africa Occidental"/>
    <x v="14"/>
    <n v="1902.39"/>
    <n v="1"/>
    <s v="Familias|Poblacion rural|"/>
    <s v="Agricultura|"/>
  </r>
  <r>
    <s v="CERAI"/>
    <s v="Africa Occidental"/>
    <x v="12"/>
    <n v="237906.68"/>
    <n v="6"/>
    <s v="Poblacion rural|Familias|Otros (especificad cuales)|Organizaciones Campesinas|"/>
    <s v="Agricultura|"/>
  </r>
  <r>
    <s v="CERAI"/>
    <s v="Oriente Medio"/>
    <x v="52"/>
    <n v="9266"/>
    <n v="1"/>
    <s v="Poblacion rural|Otros (especificad cuales)|Organizaciones Campesinas|"/>
    <s v="Agricultura|Otros (especificad cuales)|Intercambio de experiencias y formacion|"/>
  </r>
  <r>
    <s v="CERAI"/>
    <s v="Africa Occidental"/>
    <x v="72"/>
    <n v="128085.28"/>
    <n v="3"/>
    <s v="Infancia|Familias|"/>
    <s v="Agricultura|"/>
  </r>
  <r>
    <s v="CERAI"/>
    <s v="America Central, Norte y Caribe"/>
    <x v="16"/>
    <n v="32413.98"/>
    <n v="2"/>
    <s v="Poblacion rural|Otros (especificad cuales)|Cooperativas y pequeños productores|"/>
    <s v="Agricultura|Empresas y otros servicios |"/>
  </r>
  <r>
    <s v="CERAI"/>
    <s v="America Central, Norte y Caribe"/>
    <x v="20"/>
    <n v="42055.7"/>
    <n v="1"/>
    <s v="Poblacion rural|Mujeres|Familias|"/>
    <s v="Agricultura|"/>
  </r>
  <r>
    <s v="CERAI"/>
    <s v="America Central, Norte y Caribe"/>
    <x v="28"/>
    <n v="58018.03"/>
    <n v="1"/>
    <s v="Poblacion rural|Familias|Otros (especificad cuales)|Pequeños Agricultores|"/>
    <s v="Agricultura|"/>
  </r>
  <r>
    <s v="CERAI"/>
    <s v="America del Sur"/>
    <x v="1"/>
    <n v="28403.1"/>
    <n v="3"/>
    <s v="Poblacion indigena/ minorias etnicas/ afrodescendientes|Poblacion rural|Familias|"/>
    <s v="Agricultura|Multisectorial (incluye Medioambiente)|"/>
  </r>
  <r>
    <s v="CESAL"/>
    <s v="America Central, Norte y Caribe"/>
    <x v="28"/>
    <n v="826732.52"/>
    <n v="7"/>
    <s v="Juventud|Infancia|Poblacion rural|"/>
    <s v="Educacion|Gobierno y sociedad civil|Otros (especificad cuales)|Seguridad alimentaria|"/>
  </r>
  <r>
    <s v="CESAL"/>
    <s v="America del Sur"/>
    <x v="34"/>
    <n v="55940.55"/>
    <n v="3"/>
    <s v="Familias|Juventud|Infancia|"/>
    <s v="Educacion|Otros (especificad cuales)|Insercion sociolaboral|"/>
  </r>
  <r>
    <s v="CESAL"/>
    <s v="America Central, Norte y Caribe"/>
    <x v="17"/>
    <n v="1531923.29"/>
    <n v="16"/>
    <s v="Conjunto de la poblacion|Mujeres|Familias|"/>
    <s v="Multisectorial (incluye Medioambiente)|Gobierno y sociedad civil|Otros (especificad cuales)|Seguridad alimentaria y nutricion|"/>
  </r>
  <r>
    <s v="CESAL"/>
    <s v="America Central, Norte y Caribe"/>
    <x v="40"/>
    <n v="1432545"/>
    <n v="16"/>
    <s v="Juventud|Poblacion rural|Poblacion indigena/ minorias etnicas/ afrodescendientes|"/>
    <s v="Gobierno y sociedad civil|Educacion|Otros (especificad cuales)|Promocion del empleo|"/>
  </r>
  <r>
    <s v="CESAL"/>
    <s v="America Central, Norte y Caribe"/>
    <x v="62"/>
    <n v="261698.97"/>
    <n v="6"/>
    <s v="Infancia|Familias|Conjunto de la poblacion|"/>
    <s v="Agua y saneamiento|Educacion|Salud|"/>
  </r>
  <r>
    <s v="CESAL"/>
    <s v="Africa Austral"/>
    <x v="23"/>
    <n v="97581.71"/>
    <n v="2"/>
    <s v="Infancia|Conjunto de la poblacion|"/>
    <s v="Educacion|Otros (especificad cuales)|Promocion del empleo|"/>
  </r>
  <r>
    <s v="CESAL"/>
    <s v="America del Sur"/>
    <x v="19"/>
    <n v="19530.36"/>
    <n v="1"/>
    <s v="Infancia|"/>
    <s v="Educacion|Otros (especificad cuales)|Deporte|"/>
  </r>
  <r>
    <s v="CESAL"/>
    <s v="America del Sur"/>
    <x v="3"/>
    <n v="2104328.65"/>
    <n v="20"/>
    <s v="Conjunto de la poblacion|Poblacion indigena/ minorias etnicas/ afrodescendientes|Familias|"/>
    <s v="Educacion|Otros (especificad cuales)|Gobierno y sociedad civil|Agua y saneamiento|Desarrollo economico local|"/>
  </r>
  <r>
    <s v="CESAL"/>
    <s v="America Central, Norte y Caribe"/>
    <x v="20"/>
    <n v="792028.68"/>
    <n v="7"/>
    <s v="Conjunto de la poblacion|Juventud|"/>
    <s v="Agua y saneamiento|Gobierno y sociedad civil|Educacion|"/>
  </r>
  <r>
    <s v="CESAL"/>
    <s v="Africa Oriental"/>
    <x v="64"/>
    <n v="8322.4"/>
    <n v="1"/>
    <s v="Infancia|Otros (especificad cuales)|Poblacion con SIDA|"/>
    <s v="Salud|Educacion|"/>
  </r>
  <r>
    <s v="CESAL"/>
    <s v="America del Sur"/>
    <x v="36"/>
    <n v="30506.55"/>
    <n v="1"/>
    <m/>
    <m/>
  </r>
  <r>
    <s v="CODESPA"/>
    <s v="Africa del Norte"/>
    <x v="31"/>
    <n v="412219.06"/>
    <n v="4"/>
    <s v="Mujeres|Poblacion rural|Juventud|"/>
    <s v="Educacion|Genero|Gobierno y sociedad civil|"/>
  </r>
  <r>
    <s v="CODESPA"/>
    <s v="Africa Austral"/>
    <x v="73"/>
    <n v="294462.76"/>
    <n v="7"/>
    <s v="Familias|Poblacion rural|Conjunto de la poblacion|"/>
    <s v="Educacion|Transporte y almacenamiento|Agricultura|"/>
  </r>
  <r>
    <s v="CODESPA"/>
    <s v="Africa Austral"/>
    <x v="44"/>
    <n v="82543"/>
    <n v="5"/>
    <s v="Infancia|Juventud|Mujeres|"/>
    <s v="Educacion|"/>
  </r>
  <r>
    <s v="CODESPA"/>
    <s v="Asia"/>
    <x v="5"/>
    <n v="83500.92"/>
    <n v="2"/>
    <s v="Poblacion rural|Familias|Conjunto de la poblacion|"/>
    <s v="Agricultura|Gobierno y sociedad civil|Cambio climatico|"/>
  </r>
  <r>
    <s v="CODESPA"/>
    <s v="Asia"/>
    <x v="60"/>
    <n v="95000"/>
    <n v="2"/>
    <s v="Poblacion rural|Infancia|Juventud|"/>
    <s v="Educacion|Salud|Agricultura|"/>
  </r>
  <r>
    <s v="CODESPA"/>
    <s v="America del Sur"/>
    <x v="34"/>
    <n v="3636195"/>
    <n v="5"/>
    <s v="Conjunto de la poblacion|Familias|Poblacion rural|"/>
    <s v="Servicios bancarios y financieros (incluye Microcreditos)|Otros (especificad cuales)|Agricultura|turismo rural comunitario|"/>
  </r>
  <r>
    <s v="CODESPA"/>
    <s v="America Central, Norte y Caribe"/>
    <x v="20"/>
    <n v="752132"/>
    <n v="6"/>
    <s v="Familias|Poblacion rural|Conjunto de la poblacion|"/>
    <s v="Educacion|Servicios bancarios y financieros (incluye Microcreditos)|Agricultura|"/>
  </r>
  <r>
    <s v="CODESPA"/>
    <s v="America Central, Norte y Caribe"/>
    <x v="0"/>
    <n v="457548"/>
    <n v="3"/>
    <s v="Conjunto de la poblacion|Poblacion rural|Poblacion indigena/ minorias etnicas/ afrodescendientes|"/>
    <s v="Servicios bancarios y financieros (incluye Microcreditos)|Educacion|"/>
  </r>
  <r>
    <s v="CODESPA"/>
    <s v="America Central, Norte y Caribe"/>
    <x v="18"/>
    <n v="272942"/>
    <n v="3"/>
    <s v="Poblacion rural|Juventud|"/>
    <s v="Educacion|Agricultura|Servicios bancarios y financieros (incluye Microcreditos)|"/>
  </r>
  <r>
    <s v="CODESPA"/>
    <s v="America Central, Norte y Caribe"/>
    <x v="28"/>
    <n v="34577"/>
    <n v="1"/>
    <s v="Conjunto de la poblacion|Familias|Poblacion rural|"/>
    <s v="Servicios bancarios y financieros (incluye Microcreditos)|Agricultura|Otros (especificad cuales)|innovacion tecnologica|"/>
  </r>
  <r>
    <s v="CODESPA"/>
    <s v="America del Sur"/>
    <x v="3"/>
    <n v="621603"/>
    <n v="8"/>
    <s v="Juventud|Mujeres|Conjunto de la poblacion|"/>
    <s v="Otros (especificad cuales)|Construccion|Servicios bancarios y financieros (incluye Microcreditos)|turismo rural comunitario|"/>
  </r>
  <r>
    <s v="CODESPA"/>
    <s v="America del Sur"/>
    <x v="2"/>
    <n v="298833"/>
    <m/>
    <s v="Conjunto de la poblacion|Juventud|Mujeres|"/>
    <s v="Agricultura|Empresas y otros servicios |Educacion|"/>
  </r>
  <r>
    <s v="CODESPA"/>
    <s v="America Central, Norte y Caribe"/>
    <x v="40"/>
    <n v="5442"/>
    <n v="1"/>
    <s v="Conjunto de la poblacion|Familias|"/>
    <s v="Otros (especificad cuales)|Gobierno y sociedad civil|derecho a alimentacion|"/>
  </r>
  <r>
    <s v="CODESPA"/>
    <s v="America del Sur"/>
    <x v="1"/>
    <n v="163436"/>
    <n v="4"/>
    <s v="Mujeres|Conjunto de la poblacion|Poblacion rural|"/>
    <s v="Otros (especificad cuales)|Empresas y otros servicios |turismo rural comunitarioa|"/>
  </r>
  <r>
    <s v="COOPERACCIO"/>
    <s v="America Central, Norte y Caribe"/>
    <x v="28"/>
    <n v="323954.78000000003"/>
    <n v="7"/>
    <s v="Mujeres|"/>
    <m/>
  </r>
  <r>
    <s v="COOPERACCIO"/>
    <s v="America del Sur"/>
    <x v="2"/>
    <n v="160077.4"/>
    <n v="5"/>
    <s v="Mujeres|Poblacion indigena/ minorias etnicas/ afrodescendientes|"/>
    <s v="Derechos Humanos|Genero|Gobierno y sociedad civil|"/>
  </r>
  <r>
    <s v="COOPERACCIO"/>
    <s v="Africa Occidental"/>
    <x v="9"/>
    <n v="328873.21000000002"/>
    <n v="5"/>
    <s v="Mujeres|"/>
    <s v="Derechos Humanos|Genero|"/>
  </r>
  <r>
    <s v="Cooperacion Internacional"/>
    <s v="America del Sur"/>
    <x v="34"/>
    <n v="69485"/>
    <n v="2"/>
    <s v="Poblacion indigena/ minorias etnicas/ afrodescendientes|Infancia|Mujeres|"/>
    <s v="Educacion|Otros servicios e infraestructuras sociales|Derechos Humanos|"/>
  </r>
  <r>
    <s v="Cooperacion Internacional"/>
    <s v="Africa Austral"/>
    <x v="44"/>
    <n v="56000"/>
    <n v="1"/>
    <s v="Infancia|"/>
    <s v="Salud|Derechos Humanos|"/>
  </r>
  <r>
    <s v="Cooperacion Internacional"/>
    <s v="America del Sur"/>
    <x v="34"/>
    <n v="131450"/>
    <n v="2"/>
    <s v="Juventud|"/>
    <s v="Derechos Humanos|"/>
  </r>
  <r>
    <s v="Cooperacion Internacional"/>
    <s v="America Central, Norte y Caribe"/>
    <x v="0"/>
    <n v="8000"/>
    <n v="1"/>
    <s v="Mujeres|"/>
    <s v="Educacion|"/>
  </r>
  <r>
    <s v="Cruz Roja Española"/>
    <s v="Asia"/>
    <x v="5"/>
    <n v="7666307.8499999996"/>
    <n v="6"/>
    <s v="Conjunto de la poblacion|Poblacion indigena/ minorias etnicas/ afrodescendientes|"/>
    <m/>
  </r>
  <r>
    <s v="Cruz Roja Española"/>
    <s v="Asia"/>
    <x v="74"/>
    <n v="15180.87"/>
    <n v="2"/>
    <m/>
    <m/>
  </r>
  <r>
    <s v="Cruz Roja Española"/>
    <s v="Asia"/>
    <x v="75"/>
    <n v="1359.97"/>
    <n v="2"/>
    <s v="Conjunto de la poblacion|"/>
    <s v="Accion Humanitaria y de Emergencia|Otros (especificad cuales)|Fomento de Sensibilizacion y Cooperacion al Desarrollo|"/>
  </r>
  <r>
    <s v="Cruz Roja Española"/>
    <s v="Asia"/>
    <x v="27"/>
    <n v="1220755.8500000001"/>
    <m/>
    <s v="Conjunto de la poblacion|"/>
    <s v="Accion Humanitaria y de Emergencia|"/>
  </r>
  <r>
    <s v="Cruz Roja Española"/>
    <s v="Asia"/>
    <x v="65"/>
    <n v="76115.149999999994"/>
    <m/>
    <s v="Conjunto de la poblacion|"/>
    <s v="Accion Humanitaria y de Emergencia|"/>
  </r>
  <r>
    <s v="Cruz Roja Española"/>
    <s v="Asia"/>
    <x v="76"/>
    <n v="12121.62"/>
    <m/>
    <s v="Conjunto de la poblacion|"/>
    <s v="Agua y saneamiento|"/>
  </r>
  <r>
    <s v="Cruz Roja Española"/>
    <s v="Asia"/>
    <x v="60"/>
    <n v="358898.34"/>
    <m/>
    <s v="Conjunto de la poblacion|Poblacion con discapacidad|"/>
    <s v="Accion Humanitaria y de Emergencia|Otros servicios e infraestructuras sociales|"/>
  </r>
  <r>
    <s v="Cruz Roja Española"/>
    <s v="Oriente Medio"/>
    <x v="7"/>
    <n v="814432.04"/>
    <m/>
    <s v="Poblacion refugiada|Conjunto de la poblacion|"/>
    <s v="Accion Humanitaria y de Emergencia|"/>
  </r>
  <r>
    <s v="Cruz Roja Española"/>
    <s v="Oriente Medio"/>
    <x v="52"/>
    <n v="975005.77"/>
    <m/>
    <s v="Conjunto de la poblacion|Poblacion con discapacidad|Mujeres|"/>
    <s v="Accion Humanitaria y de Emergencia|Poblacion y salud reproductiva|Salud|"/>
  </r>
  <r>
    <s v="Cruz Roja Española"/>
    <s v="Africa Austral"/>
    <x v="73"/>
    <n v="929815.71"/>
    <n v="4"/>
    <s v="Conjunto de la poblacion|Familias|Otros (especificad cuales)|POBLACION SIN RECURSOS|"/>
    <s v="Agua y saneamiento|Otros (especificad cuales)|Ayuda Alimentaria de Desarrollo y Empleo y Medios de Vida|"/>
  </r>
  <r>
    <s v="Cruz Roja Española"/>
    <s v="Asia"/>
    <x v="25"/>
    <m/>
    <n v="1"/>
    <s v="Otros (especificad cuales)|Poblacion sin recursos|"/>
    <s v="Otros servicios e infraestructuras sociales|"/>
  </r>
  <r>
    <s v="Cruz Roja Española"/>
    <s v="Oceania"/>
    <x v="77"/>
    <m/>
    <n v="1"/>
    <s v="Conjunto de la poblacion|"/>
    <s v="Accion Humanitaria y de Emergencia|"/>
  </r>
  <r>
    <s v="Cruz Roja Española"/>
    <s v="Asia"/>
    <x v="78"/>
    <m/>
    <n v="1"/>
    <s v="Otros (especificad cuales)|personal de la contraparte|"/>
    <s v="Otros servicios e infraestructuras sociales|"/>
  </r>
  <r>
    <s v="Cruz Roja Española"/>
    <s v="Oriente Medio"/>
    <x v="70"/>
    <m/>
    <n v="1"/>
    <s v="Otros (especificad cuales)|Poblacion victima de la violencia|"/>
    <s v="Otros (especificad cuales)|Otras ayudas de mergencia o catastrofe - Ayuda Humanitaria|"/>
  </r>
  <r>
    <s v="Cruz Roja Española"/>
    <s v="Oriente Medio"/>
    <x v="6"/>
    <m/>
    <n v="13"/>
    <s v="Conjunto de la poblacion|Mujeres|Poblacion refugiada|"/>
    <s v="Salud|Apoyo a ONG|Otros (especificad cuales)|Otras ayudas de emergencia o catastrofe - Ayuda Humanitaria|"/>
  </r>
  <r>
    <s v="Cruz Roja Española"/>
    <s v="Africa Oriental"/>
    <x v="4"/>
    <n v="73720.27"/>
    <n v="1"/>
    <s v="Conjunto de la poblacion|"/>
    <s v="Accion Humanitaria y de Emergencia|"/>
  </r>
  <r>
    <s v="Cruz Roja Española"/>
    <s v="Europa Central y del Este"/>
    <x v="79"/>
    <m/>
    <n v="1"/>
    <s v="Poblacion refugiada|"/>
    <s v="Otros (especificad cuales)|Otras ayudas de emergencia o catastrofe - Ayuda Humanitaria|"/>
  </r>
  <r>
    <s v="Cruz Roja Española"/>
    <s v="Europa Central y del Este"/>
    <x v="80"/>
    <m/>
    <n v="2"/>
    <s v="Otros (especificad cuales)|personal de ss.nn. y Poblacion victima de conflictos armados|"/>
    <s v="Apoyo a ONG|Otras ayudas de emergencia o catastrofes - Ayuda Humanitaria|"/>
  </r>
  <r>
    <s v="Cruz Roja Española"/>
    <s v="Europa Central y del Este"/>
    <x v="81"/>
    <m/>
    <n v="1"/>
    <s v="Otros (especificad cuales)|Personal de SS.NN.|"/>
    <s v="Apoyo a ONG|"/>
  </r>
  <r>
    <s v="Cruz Roja Española"/>
    <s v="Europa Central y del Este"/>
    <x v="82"/>
    <m/>
    <n v="1"/>
    <s v="Poblacion refugiada|"/>
    <s v="Otros (especificad cuales)|otras ayudas de emergencia o catastrofe - Ayuda Humanitaria|"/>
  </r>
  <r>
    <s v="Cruz Roja Española"/>
    <s v="Europa Central y del Este"/>
    <x v="83"/>
    <m/>
    <n v="5"/>
    <s v="Poblacion refugiada|"/>
    <s v="Otros (especificad cuales)|Otras ayudas de emergencia o catastrofes - Ayuda Humanitaria|"/>
  </r>
  <r>
    <s v="Cruz Roja Española"/>
    <s v="Europa Central y del Este"/>
    <x v="84"/>
    <m/>
    <n v="1"/>
    <s v="Poblacion refugiada|"/>
    <s v="Otros (especificad cuales)|Otras ayudas de emergencia o catastrofes - Ayuda Humanitaria|"/>
  </r>
  <r>
    <s v="Cruz Roja Española"/>
    <s v="Europa Central y del Este"/>
    <x v="85"/>
    <m/>
    <n v="1"/>
    <s v="Poblacion refugiada|"/>
    <s v="Otras ayudas de emergencia o catastrofes - Ayuda Humanitaria|"/>
  </r>
  <r>
    <s v="Cruz Roja Española"/>
    <s v="Europa Central y del Este"/>
    <x v="30"/>
    <m/>
    <n v="3"/>
    <s v="Poblacion refugiada|Otros (especificad cuales)|personal ss.nn|"/>
    <s v="Multisectorial (incluye Medioambiente)|Otras ayudas de emergencias o catastrofes - Ayuda Humanitaria|"/>
  </r>
  <r>
    <s v="Cruz Roja Española"/>
    <s v="Europa Central y del Este"/>
    <x v="69"/>
    <m/>
    <n v="1"/>
    <m/>
    <s v="Otros (especificad cuales)|Otras ayudas de emergencia o catastrofes - Ayuda Humanitaria|"/>
  </r>
  <r>
    <s v="Cruz Roja Española"/>
    <s v="Africa Occidental"/>
    <x v="67"/>
    <n v="686431.91"/>
    <n v="16"/>
    <s v="Conjunto de la poblacion|Infancia|Mujeres|"/>
    <s v="Apoyo a ONG|Multisectorial (incluye Medioambiente)|Otros (especificad cuales)|Mujer en el desarrollo|"/>
  </r>
  <r>
    <s v="Cruz Roja Española"/>
    <s v="Africa Oriental"/>
    <x v="37"/>
    <n v="255342.57"/>
    <n v="8"/>
    <s v="Conjunto de la poblacion|Poblacion desplazada|POBLACION SIN RECURSOS|"/>
    <s v="Apoyo a ONG|Multisectorial (incluye Medioambiente)|AYUDA ALIMENTARIA DE DESARROLLO / SEGURIDAD ALIMENTARIA|"/>
  </r>
  <r>
    <s v="Cruz Roja Española"/>
    <s v="Africa Oriental"/>
    <x v="86"/>
    <m/>
    <n v="1"/>
    <s v="Otros (especificad cuales)|POBLACIA“N SIN RECURSOS|"/>
    <s v="Agua y saneamiento|"/>
  </r>
  <r>
    <s v="Cruz Roja Española"/>
    <s v="Africa Oriental"/>
    <x v="29"/>
    <n v="2977.49"/>
    <n v="18"/>
    <s v="Conjunto de la poblacion|Poblacion refugiada|Familias|"/>
    <s v="Apoyo a ONG|Accion Humanitaria y de Emergencia|Otros (especificad cuales)|Seguridad alimentaria|"/>
  </r>
  <r>
    <s v="Cruz Roja Española"/>
    <s v="Africa Occidental"/>
    <x v="54"/>
    <n v="59640.51"/>
    <n v="5"/>
    <s v="Conjunto de la poblacion|Otros (especificad cuales)|poblacion victima de desastres|"/>
    <s v="Apoyo a ONG|Otros (especificad cuales)|Seguridad alimentaria / otras ayudas de emergencia o catastrofes|"/>
  </r>
  <r>
    <s v="Cruz Roja Española"/>
    <s v="Africa Occidental"/>
    <x v="32"/>
    <n v="148312.01"/>
    <n v="5"/>
    <s v="Conjunto de la poblacion|Directivos de SS.NN|"/>
    <s v="Salud|Apoyo a ONG|Agua y saneamiento|"/>
  </r>
  <r>
    <s v="Cruz Roja Española"/>
    <s v="Africa Occidental"/>
    <x v="87"/>
    <n v="39399.980000000003"/>
    <n v="3"/>
    <s v="Mujeres|Otros (especificad cuales)|Personal ss.nn.|"/>
    <s v="Apoyo a ONG|Otros (especificad cuales)|Otras ayudas de emergencia y catastrofes - Ayuda Humanitaria|"/>
  </r>
  <r>
    <s v="Cruz Roja Española"/>
    <s v="Africa Occidental"/>
    <x v="9"/>
    <n v="606616.14"/>
    <n v="22"/>
    <s v="Infancia|Mujeres|Conjunto de la poblacion|"/>
    <s v="Apoyo a ONG|Salud|Otros (especificad cuales)|Ayuda humanitara de emergencia|"/>
  </r>
  <r>
    <s v="Cruz Roja Española"/>
    <s v="Africa Austral"/>
    <x v="23"/>
    <n v="1120329.54"/>
    <n v="15"/>
    <s v="Conjunto de la poblacion|Familias|Poblacion desplazada|"/>
    <s v="Apoyo a ONG|Salud|Multisectorial (incluye Medioambiente)|"/>
  </r>
  <r>
    <s v="Cruz Roja Española"/>
    <s v="Africa Austral"/>
    <x v="88"/>
    <n v="70854.94"/>
    <n v="5"/>
    <s v="Conjunto de la poblacion|Otros (especificad cuales)|Poblacion victima de desastres|"/>
    <s v="Apoyo a ONG|SEguridad alimentaria|"/>
  </r>
  <r>
    <s v="Cruz Roja Española"/>
    <s v="Africa Occidental"/>
    <x v="13"/>
    <n v="484934.29"/>
    <n v="16"/>
    <s v="Conjunto de la poblacion|Infancia|Mujeres|"/>
    <s v="Salud|Multisectorial (incluye Medioambiente)|Apoyo a ONG|"/>
  </r>
  <r>
    <s v="Cruz Roja Española"/>
    <s v="Africa Central"/>
    <x v="24"/>
    <n v="521711.02"/>
    <n v="13"/>
    <s v="Conjunto de la poblacion|Infancia|Mujeres|"/>
    <s v="Agua y saneamiento|Salud|Apoyo a ONG|"/>
  </r>
  <r>
    <s v="Cruz Roja Española"/>
    <s v="Africa Oriental"/>
    <x v="46"/>
    <n v="74576.960000000006"/>
    <n v="6"/>
    <s v="Conjunto de la poblacion|Poblacion refugiada|Familias|"/>
    <s v="Salud|Otros (especificad cuales)|Seguridad alimentaria|"/>
  </r>
  <r>
    <s v="Cruz Roja Española"/>
    <s v="Africa Occidental"/>
    <x v="14"/>
    <n v="394325.99"/>
    <n v="10"/>
    <s v="Conjunto de la poblacion|Mujeres|Infancia|"/>
    <s v="Salud|Apoyo a ONG|Otros (especificad cuales)|Otras ayudas de emergencia o catastrofes - Ayuda Humanitaria|"/>
  </r>
  <r>
    <s v="Cruz Roja Española"/>
    <s v="Africa Occidental"/>
    <x v="89"/>
    <n v="3000"/>
    <n v="2"/>
    <s v="Conjunto de la poblacion|"/>
    <s v="Salud|"/>
  </r>
  <r>
    <s v="Cruz Roja Española"/>
    <s v="Africa Oriental"/>
    <x v="68"/>
    <n v="322801.18"/>
    <n v="6"/>
    <s v="Conjunto de la poblacion|Poblacion desplazada|Otros (especificad cuales)|Personal y voluntarios SS.NN.|"/>
    <s v="Apoyo a ONG|Seguridad alimentaria|"/>
  </r>
  <r>
    <s v="Cruz Roja Española"/>
    <s v="Africa Austral"/>
    <x v="90"/>
    <n v="288052.45"/>
    <n v="22"/>
    <s v="Conjunto de la poblacion|Poblacion indigena/ minorias etnicas/ afrodescendientes|Poblacion refugiada|"/>
    <s v="Salud|Otros (especificad cuales)|Seguridad alimentaria|"/>
  </r>
  <r>
    <s v="Cruz Roja Española"/>
    <s v="Africa del Norte"/>
    <x v="61"/>
    <n v="65207.93"/>
    <n v="1"/>
    <s v="Poblacion desplazada|"/>
    <s v="Apoyo a ONG|"/>
  </r>
  <r>
    <s v="Cruz Roja Española"/>
    <s v="Africa Occidental"/>
    <x v="12"/>
    <n v="378994.75"/>
    <n v="1"/>
    <s v="Conjunto de la poblacion|"/>
    <s v="Educacion|"/>
  </r>
  <r>
    <s v="Cruz Roja Española"/>
    <s v="Africa del Norte"/>
    <x v="71"/>
    <n v="808902.13"/>
    <n v="15"/>
    <m/>
    <s v="Apoyo a ONG|Otros (especificad cuales)|Ayuda humanitaria de emergencia / Seguridad alimentaria|"/>
  </r>
  <r>
    <s v="Cruz Roja Española"/>
    <s v="America del Sur"/>
    <x v="35"/>
    <n v="72838.94"/>
    <n v="2"/>
    <s v="Familias|Otros (especificad cuales)|Voluntarios de ss.nn.|"/>
    <s v="Apoyo a ONG|Otros (especificad cuales)|Otras ayudas de emergencia o catastrofe - Ayuda humanitaria|"/>
  </r>
  <r>
    <s v="Cruz Roja Española"/>
    <s v="America del Sur"/>
    <x v="1"/>
    <n v="130613.06"/>
    <n v="8"/>
    <s v="Conjunto de la poblacion|Mujeres|Infancia|"/>
    <s v="Apoyo a ONG|Salud|Agricultura|"/>
  </r>
  <r>
    <s v="Cruz Roja Española"/>
    <s v="America del Sur"/>
    <x v="36"/>
    <m/>
    <n v="1"/>
    <s v="Infancia|"/>
    <s v="Salud|"/>
  </r>
  <r>
    <s v="Cruz Roja Española"/>
    <s v="America del Sur"/>
    <x v="49"/>
    <m/>
    <n v="1"/>
    <s v="Otros (especificad cuales)|Poblacion victima de desastres|"/>
    <s v="Otros (especificad cuales)|Preparacion para desastres|"/>
  </r>
  <r>
    <s v="Cruz Roja Española"/>
    <s v="America del Sur"/>
    <x v="2"/>
    <n v="1390001.17"/>
    <n v="10"/>
    <s v="Otros (especificad cuales)|Conjunto de la poblacion|Personal, voluntarios y delegados de ss.nn |"/>
    <s v="Apoyo a ONG|Salud|Multisectorial (incluye Medioambiente)|"/>
  </r>
  <r>
    <s v="Cruz Roja Española"/>
    <s v="America Central, Norte y Caribe"/>
    <x v="66"/>
    <m/>
    <n v="1"/>
    <s v="Conjunto de la poblacion|"/>
    <s v="Transporte y almacenamiento|"/>
  </r>
  <r>
    <s v="Cruz Roja Española"/>
    <s v="America Central, Norte y Caribe"/>
    <x v="16"/>
    <m/>
    <n v="5"/>
    <s v="Otros (especificad cuales)|Poblacion victima de desastres / voluntarios ss.nn.|"/>
    <s v="Apoyo a ONG|Otros (especificad cuales)|Otras ayudas de emergencia ocatastrofe - Ayuda Humanitaria|"/>
  </r>
  <r>
    <s v="Cruz Roja Española"/>
    <s v="America del Sur"/>
    <x v="34"/>
    <n v="154243.48000000001"/>
    <n v="23"/>
    <s v="Poblacion indigena/ minorias etnicas/ afrodescendientes|Conjunto de la poblacion|Mujeres|"/>
    <s v="Apoyo a ONG|Multisectorial (incluye Medioambiente)|Otros (especificad cuales)|Preparacion para desastres|"/>
  </r>
  <r>
    <s v="Cruz Roja Española"/>
    <s v="America Central, Norte y Caribe"/>
    <x v="28"/>
    <n v="780615.77"/>
    <n v="13"/>
    <s v="Conjunto de la poblacion|Mujeres|Poblacion con discapacidad|"/>
    <s v="Educacion|Otros servicios e infraestructuras sociales|Otros (especificad cuales)|Preparacion para desastres|"/>
  </r>
  <r>
    <s v="Cruz Roja Española"/>
    <s v="America Central, Norte y Caribe"/>
    <x v="0"/>
    <n v="966447.38"/>
    <n v="14"/>
    <s v="Juventud|Conjunto de la poblacion|Mujeres|"/>
    <s v="Multisectorial (incluye Medioambiente)|Otros servicios e infraestructuras sociales|Otros (especificad cuales)|Preparacion para desastres|"/>
  </r>
  <r>
    <s v="Cruz Roja Española"/>
    <s v="America Central, Norte y Caribe"/>
    <x v="17"/>
    <n v="1949317.99"/>
    <n v="28"/>
    <s v="Juventud|Conjunto de la poblacion|Otros (especificad cuales)|Poblacion victima de desastres|"/>
    <s v="Educacion|Apoyo a ONG|Salud|"/>
  </r>
  <r>
    <s v="Cruz Roja Española"/>
    <s v="America Central, Norte y Caribe"/>
    <x v="40"/>
    <n v="448586.78"/>
    <n v="14"/>
    <s v="Familias|Conjunto de la poblacion|Poblacion indigena/ minorias etnicas/ afrodescendientes|"/>
    <s v="Salud|Apoyo a ONG|Otros (especificad cuales)|Preparacion para desastres|"/>
  </r>
  <r>
    <s v="Cruz Roja Española"/>
    <s v="America Central, Norte y Caribe"/>
    <x v="62"/>
    <m/>
    <n v="1"/>
    <s v="Otros (especificad cuales)|Poblacion victima de desastres|"/>
    <s v="Otros (especificad cuales)|Otras ayudas de emergencia o catastrofes - Ayuda Humanitaria|"/>
  </r>
  <r>
    <s v="Cruz Roja Española"/>
    <s v="America Central, Norte y Caribe"/>
    <x v="18"/>
    <n v="871126.13"/>
    <n v="9"/>
    <s v="Mujeres|Infancia|Conjunto de la poblacion|"/>
    <s v="Apoyo a ONG|Gobierno y sociedad civil|Otros (especificad cuales)|Preparacion para desastres|"/>
  </r>
  <r>
    <s v="Cruz Roja Española"/>
    <s v="America del Sur"/>
    <x v="19"/>
    <m/>
    <n v="1"/>
    <s v="Otros (especificad cuales)|Poblacion victima de desastres|"/>
    <s v="Otros (especificad cuales)|Otras ayudas de emergencia o catastrofes - Ayuda humanitaria|"/>
  </r>
  <r>
    <s v="Cruz Roja Española"/>
    <s v="America del Sur"/>
    <x v="3"/>
    <n v="79899.460000000006"/>
    <n v="10"/>
    <s v="Conjunto de la poblacion|Infancia|Mujeres|"/>
    <s v="Apoyo a ONG|Otros servicios e infraestructuras sociales|Salud|"/>
  </r>
  <r>
    <s v="Cruz Roja Española"/>
    <s v="America Central, Norte y Caribe"/>
    <x v="20"/>
    <n v="298040.15999999997"/>
    <n v="6"/>
    <s v="Conjunto de la poblacion|Mujeres|Otros (especificad cuales)|Poblacion victima de desastres|"/>
    <s v="Apoyo a ONG|Otros (especificad cuales)|Preparacion pra desastres|"/>
  </r>
  <r>
    <s v="Cruz Roja Española"/>
    <s v="America Central, Norte y Caribe"/>
    <x v="91"/>
    <n v="15000"/>
    <n v="2"/>
    <s v="Otros (especificad cuales)|Poblacion afectada por el SIDA / Personal de ss.nn.|"/>
    <s v="Salud|Apoyo a ONG|"/>
  </r>
  <r>
    <s v="Cruz Roja Española"/>
    <s v="Africa Central"/>
    <x v="4"/>
    <n v="23176.06"/>
    <m/>
    <s v="Conjunto de la poblacion|"/>
    <s v="Otros (especificad cuales)|Apoyo a ONG internacionales|"/>
  </r>
  <r>
    <s v="Cruz Roja Española"/>
    <s v="Africa del Norte"/>
    <x v="4"/>
    <n v="409881.11"/>
    <m/>
    <s v="Conjunto de la poblacion|Juventud|"/>
    <s v="Accion Humanitaria y de Emergencia|Agua y saneamiento|Apoyo a ONG internacionales|"/>
  </r>
  <r>
    <s v="Cruz Roja Española"/>
    <s v="Africa Occidental"/>
    <x v="4"/>
    <n v="990253.99"/>
    <m/>
    <s v="Conjunto de la poblacion|"/>
    <s v="Accion Humanitaria y de Emergencia|Otros (especificad cuales)|Salud|Apoyo a ONG internacionales|"/>
  </r>
  <r>
    <s v="Cruz Roja Española"/>
    <s v="Africa Oriental"/>
    <x v="4"/>
    <n v="1323706.6200000001"/>
    <m/>
    <s v="Conjunto de la poblacion|"/>
    <s v="Accion Humanitaria y de Emergencia|"/>
  </r>
  <r>
    <s v="Cruz Roja Española"/>
    <s v="America del Sur"/>
    <x v="4"/>
    <n v="4372.1000000000004"/>
    <m/>
    <s v="Conjunto de la poblacion|"/>
    <s v="Gobierno y sociedad civil|Otros (especificad cuales)|APOYO A ORGANIZACIONES NO GUBERNAMENTALES (ONGD)|"/>
  </r>
  <r>
    <s v="Cruz Roja Española"/>
    <s v="America Central, Norte y Caribe"/>
    <x v="4"/>
    <n v="612629.03"/>
    <m/>
    <s v="Conjunto de la poblacion|Otros (especificad cuales)|APOYO A ORGANIZACIONES NO GUBERNAMENTALES (ONG)|"/>
    <s v="Accion Humanitaria y de Emergencia|Otros servicios e infraestructuras sociales|Salud|"/>
  </r>
  <r>
    <s v="Cruz Roja Española"/>
    <m/>
    <x v="4"/>
    <n v="4019079.11"/>
    <n v="27"/>
    <s v="Conjunto de la poblacion|Otros (especificad cuales)|ORGANIZACIONES NO GUBERNAMENTALES|"/>
    <s v="Otros (especificad cuales)|Salud|Otros servicios e infraestructuras sociales|APOYO A ORGANIZACIONES NO GUBERNAMENTALES (ONG) |"/>
  </r>
  <r>
    <s v="Economistas sin Fronteras"/>
    <s v="America Central, Norte y Caribe"/>
    <x v="20"/>
    <n v="35521.449999999997"/>
    <m/>
    <s v="Mujeres|Poblacion rural|"/>
    <s v="Poblacion y salud reproductiva|Gobierno y sociedad civil|Genero|"/>
  </r>
  <r>
    <s v="Economistas sin Fronteras"/>
    <s v="America del Sur"/>
    <x v="3"/>
    <n v="14995.63"/>
    <n v="1"/>
    <s v="Mujeres|Poblacion rural|"/>
    <s v="Poblacion y salud reproductiva|Educacion|Genero|"/>
  </r>
  <r>
    <s v="Edificando Comunidad de Nazaret"/>
    <s v="America del Sur"/>
    <x v="3"/>
    <n v="10400"/>
    <n v="1"/>
    <s v="Infancia|Poblacion con discapacidad|"/>
    <s v="Salud|Derechos Humanos|"/>
  </r>
  <r>
    <s v="Edificando Comunidad de Nazaret"/>
    <s v="America del Sur"/>
    <x v="19"/>
    <n v="24860"/>
    <n v="3"/>
    <s v="Conjunto de la poblacion|Infancia|"/>
    <s v="Derechos Humanos|Agricultura|Educacion|"/>
  </r>
  <r>
    <s v="Edificando Comunidad de Nazaret"/>
    <s v="Africa Central"/>
    <x v="92"/>
    <n v="3500"/>
    <n v="1"/>
    <s v="Poblacion rural|Conjunto de la poblacion|Juventud|"/>
    <s v="Educacion|"/>
  </r>
  <r>
    <s v="Edificando Comunidad de Nazaret"/>
    <s v="Africa Occidental"/>
    <x v="11"/>
    <n v="6000"/>
    <n v="1"/>
    <s v="Conjunto de la poblacion|"/>
    <s v="Educacion|"/>
  </r>
  <r>
    <s v="Edificando Comunidad de Nazaret"/>
    <s v="Africa Occidental"/>
    <x v="59"/>
    <n v="6000"/>
    <n v="1"/>
    <s v="Infancia|"/>
    <s v="Educacion|Construccion|"/>
  </r>
  <r>
    <s v="Edificando Comunidad de Nazaret"/>
    <s v="Africa Occidental"/>
    <x v="21"/>
    <n v="5000"/>
    <n v="1"/>
    <s v="Conjunto de la poblacion|"/>
    <s v="Educacion|Construccion|Apoyo a ONG|"/>
  </r>
  <r>
    <s v="Edificando Comunidad de Nazaret"/>
    <s v="Oriente Medio"/>
    <x v="6"/>
    <n v="2000"/>
    <n v="1"/>
    <s v="Conjunto de la poblacion|"/>
    <s v="Apoyo a ONG|"/>
  </r>
  <r>
    <s v="Edificando Comunidad de Nazaret"/>
    <s v="Asia"/>
    <x v="56"/>
    <n v="8000"/>
    <n v="1"/>
    <s v="Infancia|"/>
    <s v="Educacion|Construccion|"/>
  </r>
  <r>
    <s v="Edificando Comunidad de Nazaret"/>
    <s v="Europa Central y del Este"/>
    <x v="93"/>
    <n v="1500"/>
    <n v="1"/>
    <s v="Juventud|"/>
    <s v="Educacion|"/>
  </r>
  <r>
    <s v="Educo"/>
    <s v="America Central, Norte y Caribe"/>
    <x v="28"/>
    <n v="1406000"/>
    <m/>
    <s v="Infancia|Familias|Conjunto de la poblacion|"/>
    <s v="Educacion|Gobierno y sociedad civil|Derechos Humanos|"/>
  </r>
  <r>
    <s v="Educo"/>
    <s v="America Central, Norte y Caribe"/>
    <x v="0"/>
    <n v="1874000"/>
    <m/>
    <s v="Infancia|Conjunto de la poblacion|Mujeres|"/>
    <s v="Educacion|Salud|Derechos Humanos|"/>
  </r>
  <r>
    <s v="Educo"/>
    <s v="America Central, Norte y Caribe"/>
    <x v="20"/>
    <n v="12000"/>
    <n v="1"/>
    <s v="Mujeres|Infancia|Conjunto de la poblacion|"/>
    <s v="Educacion|Derechos Humanos|Genero|"/>
  </r>
  <r>
    <s v="Educo"/>
    <s v="America del Sur"/>
    <x v="3"/>
    <n v="1319000"/>
    <n v="9"/>
    <s v="Infancia|Familias|Poblacion indigena/ minorias etnicas/ afrodescendientes|"/>
    <s v="Educacion|Derechos Humanos|Salud|"/>
  </r>
  <r>
    <s v="Educo"/>
    <s v="America Central, Norte y Caribe"/>
    <x v="18"/>
    <n v="828000"/>
    <n v="8"/>
    <s v="Infancia|Familias|Juventud|"/>
    <s v="Educacion|Genero|Derechos Humanos|"/>
  </r>
  <r>
    <s v="Educo"/>
    <s v="America del Sur"/>
    <x v="34"/>
    <n v="1463000"/>
    <n v="3"/>
    <s v="Infancia|"/>
    <s v="Educacion|Derechos Humanos|Salud|"/>
  </r>
  <r>
    <s v="Educo"/>
    <s v="Africa Occidental"/>
    <x v="9"/>
    <n v="724000"/>
    <n v="11"/>
    <s v="Infancia|Conjunto de la poblacion|Poblacion rural|"/>
    <s v="Educacion|Salud|Derechos Humanos|"/>
  </r>
  <r>
    <s v="Educo"/>
    <s v="Africa Occidental"/>
    <x v="14"/>
    <n v="77000"/>
    <n v="2"/>
    <s v="Mujeres|Infancia|Poblacion rural|"/>
    <s v="Educacion|Derechos Humanos|Salud|"/>
  </r>
  <r>
    <s v="Educo"/>
    <s v="Africa Occidental"/>
    <x v="58"/>
    <n v="238000"/>
    <n v="6"/>
    <s v="Infancia|Poblacion rural|Mujeres|"/>
    <s v="Educacion|Derechos Humanos|Salud|"/>
  </r>
  <r>
    <s v="Educo"/>
    <s v="Africa Occidental"/>
    <x v="67"/>
    <n v="609000"/>
    <n v="10"/>
    <s v="Infancia|Poblacion rural|Familias|"/>
    <s v="Educacion|Derechos Humanos|"/>
  </r>
  <r>
    <s v="Educo"/>
    <s v="America del Sur"/>
    <x v="1"/>
    <n v="1555000"/>
    <n v="11"/>
    <s v="Mujeres|Infancia|Familias|"/>
    <s v="Educacion|Derechos Humanos|Salud|"/>
  </r>
  <r>
    <s v="Educo"/>
    <s v="Asia"/>
    <x v="41"/>
    <n v="1692000"/>
    <n v="11"/>
    <s v="Infancia|Familias|Mujeres|"/>
    <s v="Educacion|Derechos Humanos|Salud|"/>
  </r>
  <r>
    <s v="Educo"/>
    <s v="Asia"/>
    <x v="27"/>
    <n v="3200"/>
    <n v="1"/>
    <s v="Infancia|Mujeres|Poblacion rural|"/>
    <s v="Educacion|Accion Humanitaria y de Emergencia|Derechos Humanos|"/>
  </r>
  <r>
    <s v="Educo"/>
    <s v="Africa Occidental"/>
    <x v="21"/>
    <n v="459000"/>
    <n v="7"/>
    <s v="Infancia|Poblacion rural|Conjunto de la poblacion|"/>
    <s v="Educacion|Derechos Humanos|Salud|"/>
  </r>
  <r>
    <s v="Educo"/>
    <s v="Asia"/>
    <x v="5"/>
    <n v="1036000"/>
    <n v="6"/>
    <s v="Infancia|Conjunto de la poblacion|Poblacion rural|"/>
    <s v="Educacion|Derechos Humanos|Salud|"/>
  </r>
  <r>
    <s v="Educo"/>
    <s v="Asia"/>
    <x v="38"/>
    <n v="365000"/>
    <n v="7"/>
    <s v="Infancia|Familias|Mujeres|"/>
    <m/>
  </r>
  <r>
    <s v="Educo"/>
    <s v="Asia"/>
    <x v="33"/>
    <n v="793000"/>
    <n v="10"/>
    <s v="Infancia|Familias|Mujeres|"/>
    <s v="Educacion|Derechos Humanos|Salud|"/>
  </r>
  <r>
    <s v="Educo"/>
    <s v="Europa Central y del Este"/>
    <x v="30"/>
    <n v="1400"/>
    <n v="1"/>
    <s v="Infancia|Conjunto de la poblacion|Familias|"/>
    <s v="Educacion|Derechos Humanos|Gobierno y sociedad civil|"/>
  </r>
  <r>
    <s v="FAD"/>
    <s v="America Central, Norte y Caribe"/>
    <x v="28"/>
    <n v="554779"/>
    <n v="2"/>
    <s v="Conjunto de la poblacion|Mujeres|Juventud|"/>
    <s v="Educacion|Derechos Humanos|Gobierno y sociedad civil|"/>
  </r>
  <r>
    <s v="FAD"/>
    <s v="America Central, Norte y Caribe"/>
    <x v="18"/>
    <n v="20000"/>
    <n v="1"/>
    <s v="Juventud|Mujeres|Infancia|"/>
    <s v="Educacion|Gobierno y sociedad civil|Derechos Humanos|"/>
  </r>
  <r>
    <s v="FAD"/>
    <s v="America del Sur"/>
    <x v="1"/>
    <n v="9700"/>
    <n v="1"/>
    <s v="Juventud|Conjunto de la poblacion|Mujeres|"/>
    <s v="Educacion|Gobierno y sociedad civil|"/>
  </r>
  <r>
    <s v="FAD"/>
    <s v="America del Sur"/>
    <x v="2"/>
    <n v="9700"/>
    <n v="1"/>
    <s v="Conjunto de la poblacion|Juventud|Mujeres|"/>
    <s v="Educacion|Gobierno y sociedad civil|"/>
  </r>
  <r>
    <s v="FAD"/>
    <s v="America del Sur"/>
    <x v="34"/>
    <n v="160000"/>
    <n v="2"/>
    <s v="Conjunto de la poblacion|Juventud|Mujeres|"/>
    <s v="Educacion|Gobierno y sociedad civil|"/>
  </r>
  <r>
    <s v="FAD"/>
    <s v="America del Sur"/>
    <x v="3"/>
    <n v="251000"/>
    <n v="2"/>
    <s v="Mujeres|Conjunto de la poblacion|Juventud|"/>
    <s v="Educacion|Gobierno y sociedad civil|Genero|"/>
  </r>
  <r>
    <s v="Farmaceuticos Sin Fronteras de España"/>
    <s v="America Central, Norte y Caribe"/>
    <x v="40"/>
    <n v="4359.24"/>
    <n v="1"/>
    <s v="Conjunto de la poblacion|"/>
    <s v="Salud|Ayuda en forma de suministro de Bienes y ayuda general para Programas|"/>
  </r>
  <r>
    <s v="Farmaceuticos Sin Fronteras de España"/>
    <s v="America Central, Norte y Caribe"/>
    <x v="20"/>
    <n v="20304.66"/>
    <n v="2"/>
    <s v="Conjunto de la poblacion|"/>
    <s v="Salud|Ayuda en forma de suministro de Bienes y ayuda general para Programas|"/>
  </r>
  <r>
    <s v="Farmaceuticos Sin Fronteras de España"/>
    <s v="Africa del Norte"/>
    <x v="31"/>
    <n v="1646.36"/>
    <n v="2"/>
    <s v="Conjunto de la poblacion|"/>
    <s v="Salud|Ayuda en forma de suministro de Bienes y ayuda general para Programas|"/>
  </r>
  <r>
    <s v="Farmaceuticos Sin Fronteras de España"/>
    <s v="Asia"/>
    <x v="27"/>
    <n v="475.51"/>
    <n v="1"/>
    <s v="Conjunto de la poblacion|"/>
    <s v="Salud|Accion Humanitaria y de Emergencia|Ayuda en forma de suministro de Bienes y ayuda general para Programas|"/>
  </r>
  <r>
    <s v="Farmaceuticos Sin Fronteras de España"/>
    <s v="Africa Occidental"/>
    <x v="14"/>
    <n v="11718.29"/>
    <n v="4"/>
    <s v="Conjunto de la poblacion|"/>
    <s v="Salud|Ayuda en forma de suministro de Bienes y ayuda general para Programas|"/>
  </r>
  <r>
    <s v="Farmaceuticos Sin Fronteras de España"/>
    <s v="Africa Occidental"/>
    <x v="54"/>
    <n v="263.93"/>
    <n v="1"/>
    <s v="Conjunto de la poblacion|"/>
    <s v="Salud|Ayuda en forma de suministro de Bienes y ayuda general para Programas|"/>
  </r>
  <r>
    <s v="Farmaceuticos Sin Fronteras de España"/>
    <s v="America del Sur"/>
    <x v="19"/>
    <n v="25277.599999999999"/>
    <m/>
    <s v="Conjunto de la poblacion|"/>
    <s v="Salud|Ayuda en forma de suministro de Bienes y ayuda general para Programas|"/>
  </r>
  <r>
    <s v="Farmaceuticos Sin Fronteras de España"/>
    <s v="Africa Austral"/>
    <x v="63"/>
    <n v="1691.63"/>
    <n v="1"/>
    <s v="Conjunto de la poblacion|"/>
    <s v="Salud|Ayuda en forma de suministro de Bienes y ayuda general para Programas|"/>
  </r>
  <r>
    <s v="Farmaceuticos Sin Fronteras de España"/>
    <s v="Africa del Norte"/>
    <x v="71"/>
    <n v="29511.58"/>
    <n v="2"/>
    <s v="Conjunto de la poblacion|"/>
    <s v="Salud|Ayuda en forma de suministro de Bienes y ayuda general para Programas|"/>
  </r>
  <r>
    <s v="Farmaceuticos Sin Fronteras de España"/>
    <s v="Africa Austral"/>
    <x v="43"/>
    <n v="893.96"/>
    <n v="1"/>
    <s v="Conjunto de la poblacion|"/>
    <s v="Salud|Ayuda en forma de suministro de Bienes y ayuda general para Programas|"/>
  </r>
  <r>
    <s v="Farmaceuticos Sin Fronteras de España"/>
    <s v="Africa Central"/>
    <x v="22"/>
    <n v="2489.31"/>
    <n v="1"/>
    <s v="Conjunto de la poblacion|"/>
    <s v="Salud|Ayuda en forma de suministro de Bienes y ayuda general para Programas|"/>
  </r>
  <r>
    <s v="Farmaceuticos Sin Fronteras de España"/>
    <s v="America Central, Norte y Caribe"/>
    <x v="0"/>
    <n v="281.20999999999998"/>
    <n v="1"/>
    <s v="Conjunto de la poblacion|"/>
    <s v="Salud|Ayuda en forma de suministro de Bienes y ayuda general para Programas|"/>
  </r>
  <r>
    <s v="Farmaceuticos Sin Fronteras de España"/>
    <s v="America Central, Norte y Caribe"/>
    <x v="17"/>
    <n v="27.32"/>
    <n v="1"/>
    <s v="Conjunto de la poblacion|"/>
    <s v="Salud|Ayuda en forma de suministro de Bienes y ayuda general para Programas|"/>
  </r>
  <r>
    <s v="Farmaceuticos Sin Fronteras de España"/>
    <s v="Oriente Medio"/>
    <x v="7"/>
    <n v="2084.67"/>
    <n v="1"/>
    <s v="Conjunto de la poblacion|"/>
    <s v="Salud|Ayuda en forma de suministro de Bienes y ayuda general para Programas|"/>
  </r>
  <r>
    <s v="Farmaceuticos Sin Fronteras de España"/>
    <s v="Africa Austral"/>
    <x v="23"/>
    <n v="700.82"/>
    <n v="1"/>
    <s v="Conjunto de la poblacion|"/>
    <s v="Salud|Ayuda en forma de suministro de Bienes y ayuda general para Programas|"/>
  </r>
  <r>
    <s v="Farmaceuticos Sin Fronteras de España"/>
    <s v="America Central, Norte y Caribe"/>
    <x v="62"/>
    <n v="9426.5"/>
    <n v="2"/>
    <s v="Conjunto de la poblacion|"/>
    <s v="Salud|Ayuda en forma de suministro de Bienes y ayuda general para Programas|"/>
  </r>
  <r>
    <s v="Farmaceuticos Sin Fronteras de España"/>
    <s v="America del Sur"/>
    <x v="1"/>
    <n v="165.55"/>
    <n v="1"/>
    <s v="Conjunto de la poblacion|"/>
    <s v="Salud|Ayuda en forma de suministro de Bienes y ayuda general para Programas|"/>
  </r>
  <r>
    <s v="Farmaceuticos Sin Fronteras de España"/>
    <s v="Africa Central"/>
    <x v="24"/>
    <n v="147.58000000000001"/>
    <n v="1"/>
    <s v="Conjunto de la poblacion|"/>
    <s v="Salud|Ayuda en forma de suministro de Bienes y ayuda general para Programas|"/>
  </r>
  <r>
    <s v="Farmaceuticos Sin Fronteras de España"/>
    <s v="Africa Oriental"/>
    <x v="29"/>
    <n v="115.83"/>
    <n v="1"/>
    <s v="Conjunto de la poblacion|"/>
    <s v="Salud|Ayuda en forma de suministro de Bienes y ayuda general para Programas|"/>
  </r>
  <r>
    <s v="Farmaceuticos Sin Fronteras de España"/>
    <s v="Africa Oriental"/>
    <x v="64"/>
    <n v="29.84"/>
    <n v="1"/>
    <s v="Conjunto de la poblacion|"/>
    <s v="Salud|Ayuda en forma de suministro de Bienes y ayuda general para Programas|"/>
  </r>
  <r>
    <s v="Farmaceuticos Sin Fronteras de España"/>
    <s v="America del Sur"/>
    <x v="3"/>
    <n v="9339.01"/>
    <n v="2"/>
    <s v="Conjunto de la poblacion|"/>
    <s v="Salud|"/>
  </r>
  <r>
    <s v="Farmaceuticos Sin Fronteras de España"/>
    <s v="America del Sur"/>
    <x v="34"/>
    <n v="11314.28"/>
    <m/>
    <s v="Conjunto de la poblacion|"/>
    <s v="Salud|Ayuda en forma de suministro de Bienes y ayuda general para Programas|"/>
  </r>
  <r>
    <s v="Farmaceuticos Sin Fronteras de España"/>
    <s v="America del Sur"/>
    <x v="2"/>
    <n v="17917.77"/>
    <n v="1"/>
    <s v="Conjunto de la poblacion|"/>
    <s v="Salud|Educacion|Poblacion y salud reproductiva|"/>
  </r>
  <r>
    <s v="Farmaceuticos Sin Fronteras de España"/>
    <s v="Asia"/>
    <x v="41"/>
    <n v="13632.7"/>
    <n v="1"/>
    <s v="Conjunto de la poblacion|"/>
    <s v="Salud|Poblacion y salud reproductiva|"/>
  </r>
  <r>
    <s v="Farmamundi"/>
    <s v="America Central, Norte y Caribe"/>
    <x v="18"/>
    <n v="653856"/>
    <n v="7"/>
    <s v="Conjunto de la poblacion|Mujeres|Poblacion rural|"/>
    <s v="Salud|Agua y saneamiento|Gobierno y sociedad civil|"/>
  </r>
  <r>
    <s v="Farmamundi"/>
    <s v="America Central, Norte y Caribe"/>
    <x v="28"/>
    <n v="669508.06000000006"/>
    <n v="12"/>
    <s v="Conjunto de la poblacion|Mujeres|Poblacion rural|"/>
    <s v="Salud|Poblacion y salud reproductiva|Genero|"/>
  </r>
  <r>
    <s v="Farmamundi"/>
    <s v="America Central, Norte y Caribe"/>
    <x v="0"/>
    <n v="1164751.25"/>
    <n v="12"/>
    <s v="Conjunto de la poblacion|Poblacion indigena/ minorias etnicas/ afrodescendientes|Mujeres|"/>
    <s v="Salud|Poblacion y salud reproductiva|Genero|"/>
  </r>
  <r>
    <s v="Farmamundi"/>
    <s v="America del Sur"/>
    <x v="3"/>
    <n v="766730.9"/>
    <n v="3"/>
    <s v="Conjunto de la poblacion|Mujeres|Poblacion rural|"/>
    <s v="Salud|Poblacion y salud reproductiva|Genero|"/>
  </r>
  <r>
    <s v="Farmamundi"/>
    <s v="America Central, Norte y Caribe"/>
    <x v="20"/>
    <n v="154215.65"/>
    <n v="2"/>
    <s v="Conjunto de la poblacion|Poblacion rural|Mujeres|"/>
    <s v="Salud|Poblacion y salud reproductiva|"/>
  </r>
  <r>
    <s v="Farmamundi"/>
    <s v="Africa Oriental"/>
    <x v="42"/>
    <n v="119019"/>
    <n v="1"/>
    <s v="Poblacion refugiada|Poblacion desplazada|"/>
    <s v="Salud|Accion Humanitaria y de Emergencia|"/>
  </r>
  <r>
    <s v="Farmamundi"/>
    <s v="Europa Central y del Este"/>
    <x v="30"/>
    <n v="9067572"/>
    <n v="1"/>
    <s v="Conjunto de la poblacion|Poblacion refugiada|Poblacion desplazada|"/>
    <s v="Accion Humanitaria y de Emergencia|Salud|"/>
  </r>
  <r>
    <s v="Farmamundi"/>
    <s v="Africa del Norte"/>
    <x v="71"/>
    <n v="10010"/>
    <n v="1"/>
    <s v="Conjunto de la poblacion|"/>
    <s v="Salud|"/>
  </r>
  <r>
    <s v="Farmamundi"/>
    <s v="Africa Occidental"/>
    <x v="9"/>
    <n v="5997410"/>
    <n v="1"/>
    <s v="Conjunto de la poblacion|Mujeres|Poblacion rural|"/>
    <s v="Salud|Accion Humanitaria y de Emergencia|"/>
  </r>
  <r>
    <s v="Farmamundi"/>
    <s v="Africa Central"/>
    <x v="24"/>
    <n v="507997"/>
    <n v="9"/>
    <s v="Conjunto de la poblacion|Mujeres|Poblacion rural|"/>
    <s v="Accion Humanitaria y de Emergencia|Salud|Genero|"/>
  </r>
  <r>
    <s v="Farmamundi"/>
    <s v="America Central, Norte y Caribe"/>
    <x v="17"/>
    <n v="59974"/>
    <n v="1"/>
    <s v="Conjunto de la poblacion|Mujeres|Poblacion rural|"/>
    <s v="Accion Humanitaria y de Emergencia|Salud|"/>
  </r>
  <r>
    <s v="Farmamundi"/>
    <s v="Oriente Medio"/>
    <x v="7"/>
    <n v="26750"/>
    <n v="1"/>
    <s v="Conjunto de la poblacion|Poblacion desplazada|Poblacion refugiada|"/>
    <s v="Accion Humanitaria y de Emergencia|Salud|"/>
  </r>
  <r>
    <s v="Farmamundi"/>
    <s v="Oriente Medio"/>
    <x v="52"/>
    <n v="119019"/>
    <n v="1"/>
    <s v="Conjunto de la poblacion|Poblacion desplazada|Poblacion refugiada|"/>
    <s v="Accion Humanitaria y de Emergencia|Salud|"/>
  </r>
  <r>
    <s v="Farmamundi"/>
    <s v="Asia"/>
    <x v="27"/>
    <n v="142563"/>
    <n v="1"/>
    <s v="Conjunto de la poblacion|"/>
    <s v="Accion Humanitaria y de Emergencia|Salud|"/>
  </r>
  <r>
    <s v="FERE-CECA"/>
    <s v="America Central, Norte y Caribe"/>
    <x v="28"/>
    <n v="24030"/>
    <n v="1"/>
    <s v="Infancia|"/>
    <s v="Educacion|"/>
  </r>
  <r>
    <s v="FERE-CECA"/>
    <s v="Asia"/>
    <x v="41"/>
    <n v="57536"/>
    <n v="1"/>
    <s v="Otros (especificad cuales)|Poblacion en edad escolar Infantil-Primaria|"/>
    <s v="Educacion|"/>
  </r>
  <r>
    <s v="FERE-CECA"/>
    <s v="Asia"/>
    <x v="27"/>
    <n v="7000"/>
    <n v="1"/>
    <s v="Infancia|"/>
    <s v="Educacion|"/>
  </r>
  <r>
    <s v="FERE-CECA"/>
    <s v="Africa Austral"/>
    <x v="90"/>
    <n v="22000"/>
    <n v="1"/>
    <s v="Infancia|Otros (especificad cuales)|Poblacion en edad escolar Infantil-Primaria|"/>
    <s v="Educacion|"/>
  </r>
  <r>
    <s v="FERE-CECA"/>
    <s v="Africa Oriental"/>
    <x v="42"/>
    <n v="3200"/>
    <n v="1"/>
    <s v="Conjunto de la poblacion|"/>
    <s v="Educacion|"/>
  </r>
  <r>
    <s v="FISC-COMPAÑIA DE MARIA"/>
    <s v="America Central, Norte y Caribe"/>
    <x v="18"/>
    <n v="51387"/>
    <n v="3"/>
    <s v="Mujeres|Familias|Infancia|"/>
    <s v="Educacion|Salud|Agua y saneamiento|"/>
  </r>
  <r>
    <s v="FISC-COMPAÑIA DE MARIA"/>
    <s v="Africa Central"/>
    <x v="24"/>
    <n v="111576.02"/>
    <n v="5"/>
    <s v="Conjunto de la poblacion|Mujeres|Infancia|"/>
    <s v="Agua y saneamiento|Educacion|Salud|"/>
  </r>
  <r>
    <s v="FISC-COMPAÑIA DE MARIA"/>
    <s v="America del Sur"/>
    <x v="3"/>
    <n v="251638.32"/>
    <n v="2"/>
    <s v="Mujeres|Familias|Poblacion rural|"/>
    <s v="Gobierno y sociedad civil|Agricultura|Genero|"/>
  </r>
  <r>
    <s v="FISC-COMPAÑIA DE MARIA"/>
    <s v="Asia"/>
    <x v="5"/>
    <n v="18239.5"/>
    <n v="1"/>
    <s v="Infancia|Familias|Conjunto de la poblacion|"/>
    <s v="Accion Humanitaria y de Emergencia|Educacion|Otros servicios e infraestructuras sociales|"/>
  </r>
  <r>
    <s v="FONTILLES"/>
    <s v="Africa Austral"/>
    <x v="23"/>
    <n v="32000"/>
    <n v="3"/>
    <s v="Mujeres|Infancia|Poblacion rural|"/>
    <s v="Salud|"/>
  </r>
  <r>
    <s v="FONTILLES"/>
    <s v="Africa Austral"/>
    <x v="44"/>
    <n v="10000"/>
    <n v="1"/>
    <s v="Poblacion con discapacidad|"/>
    <s v="Salud|"/>
  </r>
  <r>
    <s v="FONTILLES"/>
    <s v="Africa Oriental"/>
    <x v="29"/>
    <n v="600"/>
    <n v="1"/>
    <s v="Poblacion con discapacidad|"/>
    <s v="Salud|"/>
  </r>
  <r>
    <s v="FONTILLES"/>
    <s v="America del Sur"/>
    <x v="1"/>
    <n v="77686"/>
    <n v="1"/>
    <s v="Poblacion indigena/ minorias etnicas/ afrodescendientes|Poblacion rural|"/>
    <s v="Salud|"/>
  </r>
  <r>
    <s v="FONTILLES"/>
    <s v="America del Sur"/>
    <x v="34"/>
    <n v="82173"/>
    <n v="1"/>
    <s v="Conjunto de la poblacion|"/>
    <s v="Salud|Gobierno y sociedad civil|"/>
  </r>
  <r>
    <s v="FONTILLES"/>
    <s v="America Central, Norte y Caribe"/>
    <x v="40"/>
    <n v="18000"/>
    <n v="1"/>
    <s v="Poblacion rural|"/>
    <s v="Salud|"/>
  </r>
  <r>
    <s v="FONTILLES"/>
    <s v="America Central, Norte y Caribe"/>
    <x v="18"/>
    <n v="32831"/>
    <n v="2"/>
    <s v="Conjunto de la poblacion|Poblacion rural|"/>
    <s v="Salud|"/>
  </r>
  <r>
    <s v="FONTILLES"/>
    <s v="Asia"/>
    <x v="33"/>
    <n v="27521"/>
    <n v="1"/>
    <s v="Poblacion rural|"/>
    <s v="Salud|"/>
  </r>
  <r>
    <s v="FONTILLES"/>
    <s v="Asia"/>
    <x v="41"/>
    <n v="148783"/>
    <n v="7"/>
    <s v="Conjunto de la poblacion|Poblacion rural|"/>
    <s v="Salud|"/>
  </r>
  <r>
    <s v="FONTILLES"/>
    <s v="Asia"/>
    <x v="27"/>
    <n v="11722"/>
    <n v="2"/>
    <s v="Poblacion rural|"/>
    <s v="Salud|"/>
  </r>
  <r>
    <s v="FONTILLES"/>
    <s v="Asia"/>
    <x v="60"/>
    <n v="7000"/>
    <n v="1"/>
    <s v="Conjunto de la poblacion|Poblacion rural|"/>
    <s v="Salud|"/>
  </r>
  <r>
    <s v="Instituto Paz y Solidaridad de la Fundacion 1º de Mayo"/>
    <s v="America Central, Norte y Caribe"/>
    <x v="17"/>
    <n v="2000"/>
    <n v="1"/>
    <s v="Juventud|Mujeres|Otros (especificad cuales)|Poblacion trabajadora|"/>
    <s v="Gobierno y sociedad civil|Derechos Humanos|Desarrollo economico y social|"/>
  </r>
  <r>
    <s v="Instituto Paz y Solidaridad de la Fundacion 1º de Mayo"/>
    <s v="America Central, Norte y Caribe"/>
    <x v="28"/>
    <m/>
    <n v="1"/>
    <s v="Mujeres|Juventud|Otros (especificad cuales)|Mujeres trabajadoras, representantes sindicales, lideresas, sectores formal e informal|"/>
    <s v="Gobierno y sociedad civil|Genero|Otros (especificad cuales)|Derechos economicos, sociales, laborales y sindicales de las mujeres trabajadoras y representantes de trabajadores|"/>
  </r>
  <r>
    <s v="Instituto Paz y Solidaridad de la Fundacion 1º de Mayo"/>
    <s v="Oriente Medio"/>
    <x v="52"/>
    <m/>
    <n v="1"/>
    <s v="Mujeres|Juventud|Otros (especificad cuales)|Poblacion trabajadora y representantes sindicales, en particular mujeres, del sector formal e informal y lideresas|"/>
    <s v="Gobierno y sociedad civil|Genero|Derechos Humanos|"/>
  </r>
  <r>
    <s v="Instituto Paz y Solidaridad de la Fundacion 1º de Mayo"/>
    <s v="Asia"/>
    <x v="60"/>
    <n v="9766.9599999999991"/>
    <n v="1"/>
    <s v="Otros (especificad cuales)|Poblacion trabajadora, hombres y mujeres, sector formal e informal, y cuadros sindicales|"/>
    <s v="Derechos Humanos|Gobierno y sociedad civil|Otros (especificad cuales)|Derechos economicos, sociales, laborales y sindicales|"/>
  </r>
  <r>
    <s v="Fundacion Adsis"/>
    <s v="America del Sur"/>
    <x v="1"/>
    <n v="197141"/>
    <n v="6"/>
    <s v="Poblacion indigena/ minorias etnicas/ afrodescendientes|Mujeres|Juventud|"/>
    <s v="Gobierno y sociedad civil|Educacion|Genero|"/>
  </r>
  <r>
    <s v="Fundacion Adsis"/>
    <s v="America del Sur"/>
    <x v="34"/>
    <n v="58400"/>
    <n v="5"/>
    <s v="Mujeres|Familias|Juventud|"/>
    <s v="Educacion|Agricultura|Genero|"/>
  </r>
  <r>
    <s v="Fundacion Adsis"/>
    <s v="America del Sur"/>
    <x v="3"/>
    <n v="128400"/>
    <n v="3"/>
    <s v="Mujeres|Infancia|Juventud|"/>
    <s v="Poblacion y salud reproductiva|Educacion|Comercio Justo|"/>
  </r>
  <r>
    <s v="Fundacion CIDEAL"/>
    <s v="America Central, Norte y Caribe"/>
    <x v="20"/>
    <n v="444879"/>
    <n v="3"/>
    <s v="Mujeres|Juventud|Infancia|"/>
    <s v="Gobierno y sociedad civil|Genero|Poblacion y salud reproductiva|"/>
  </r>
  <r>
    <s v="Fundacion CIDEAL"/>
    <s v="Africa del Norte"/>
    <x v="31"/>
    <n v="264496"/>
    <n v="1"/>
    <s v="Mujeres|Juventud|Poblacion desplazada|"/>
    <s v="Educacion|Genero|Derechos Humanos|"/>
  </r>
  <r>
    <s v="Fundacion CIDEAL"/>
    <s v="America del Sur"/>
    <x v="19"/>
    <n v="344872"/>
    <n v="3"/>
    <s v="Mujeres|Poblacion indigena/ minorias etnicas/ afrodescendientes|Otros (especificad cuales)|Gobiernos locales y sociedad civil|"/>
    <s v="Empresas y otros servicios |Genero|Gobierno y sociedad civil|"/>
  </r>
  <r>
    <s v="Fundacion CIDEAL"/>
    <s v="Asia"/>
    <x v="60"/>
    <n v="588458"/>
    <n v="2"/>
    <s v="Poblacion rural|Mujeres|Asociaciones de ciencia y tecnologia|"/>
    <s v="Agricultura|Agua y saneamiento|Gobierno y sociedad civil|"/>
  </r>
  <r>
    <s v="Fundacion CIDEAL"/>
    <s v="America del Sur"/>
    <x v="2"/>
    <n v="21300"/>
    <n v="1"/>
    <s v="Infancia|"/>
    <s v="Educacion|"/>
  </r>
  <r>
    <s v="Fundacion CIDEAL"/>
    <s v="America del Sur"/>
    <x v="34"/>
    <n v="42000"/>
    <n v="1"/>
    <s v="Poblacion rural|Poblacion indigena/ minorias etnicas/ afrodescendientes|Poblacion desplazada|"/>
    <s v="Agricultura|Derechos Humanos|"/>
  </r>
  <r>
    <s v="Fundacion CIDEAL"/>
    <s v="Africa del Norte"/>
    <x v="15"/>
    <n v="48463"/>
    <n v="3"/>
    <s v="Mujeres|Juventud|Infancia|"/>
    <s v="Derechos Humanos|Genero|"/>
  </r>
  <r>
    <s v="Fundacion CIDEAL"/>
    <s v="America Central, Norte y Caribe"/>
    <x v="0"/>
    <n v="97662"/>
    <n v="1"/>
    <s v="Mujeres|"/>
    <s v="Genero|Derechos Humanos|Salud|"/>
  </r>
  <r>
    <s v="Fundacion CIDEAL"/>
    <s v="Africa Occidental"/>
    <x v="32"/>
    <n v="190000"/>
    <n v="1"/>
    <s v="Poblacion rural|Mujeres|Familias|"/>
    <s v="Agricultura|Genero|"/>
  </r>
  <r>
    <s v="Fundacion CIDEAL"/>
    <s v="America Central, Norte y Caribe"/>
    <x v="17"/>
    <n v="45000"/>
    <n v="1"/>
    <s v="Mujeres|Poblacion rural|Poblacion desplazada|"/>
    <s v="Genero|Salud|Derechos Humanos|"/>
  </r>
  <r>
    <s v="Fundacion CIDEAL"/>
    <s v="Africa Occidental"/>
    <x v="13"/>
    <n v="71510"/>
    <n v="1"/>
    <s v="Mujeres|"/>
    <s v="Derechos Humanos|Agricultura|Empresas y otros servicios |"/>
  </r>
  <r>
    <s v="Fundacion CIDEAL"/>
    <s v="Africa Occidental"/>
    <x v="14"/>
    <n v="65200"/>
    <n v="1"/>
    <s v="Mujeres|Poblacion rural|"/>
    <s v="Multisectorial (incluye Medioambiente)|Agua y saneamiento|Agricultura|"/>
  </r>
  <r>
    <s v="Fundacion CIDEAL"/>
    <s v="Africa del Norte"/>
    <x v="61"/>
    <n v="167446"/>
    <n v="1"/>
    <s v="Mujeres|"/>
    <s v="Genero|Derechos Humanos|"/>
  </r>
  <r>
    <s v="Fundacion de Religiosos para la Salud (FRS)"/>
    <s v="Africa Central"/>
    <x v="92"/>
    <n v="478763.4"/>
    <n v="2"/>
    <s v="Conjunto de la poblacion|"/>
    <s v="Salud|"/>
  </r>
  <r>
    <s v="Fundacion de Religiosos para la Salud (FRS)"/>
    <s v="Asia"/>
    <x v="5"/>
    <n v="126449.27"/>
    <n v="1"/>
    <s v="Conjunto de la poblacion|Poblacion rural|Mujeres|"/>
    <s v="Accion Humanitaria y de Emergencia|Salud|Gobierno y sociedad civil|"/>
  </r>
  <r>
    <s v="Fundacion de Religiosos para la Salud (FRS)"/>
    <s v="America del Sur"/>
    <x v="19"/>
    <n v="505600"/>
    <n v="1"/>
    <s v="Mujeres|"/>
    <s v="Salud|Genero|Poblacion y salud reproductiva|"/>
  </r>
  <r>
    <s v="Fundacion de Religiosos para la Salud (FRS)"/>
    <s v="Asia"/>
    <x v="27"/>
    <n v="13147"/>
    <n v="1"/>
    <s v="Infancia|Poblacion rural|"/>
    <s v="Educacion|"/>
  </r>
  <r>
    <s v="Fundacion del Valle"/>
    <s v="Asia"/>
    <x v="41"/>
    <n v="12000"/>
    <n v="1"/>
    <s v="Mujeres|"/>
    <s v="Educacion|Construccion|"/>
  </r>
  <r>
    <s v="Fundacion del Valle"/>
    <s v="Africa Occidental"/>
    <x v="57"/>
    <n v="8000"/>
    <n v="1"/>
    <s v="Mujeres|"/>
    <s v="Educacion|Ayuda en forma de suministro de Bienes y ayuda general para Programas|"/>
  </r>
  <r>
    <s v="Fundacion del Valle"/>
    <s v="Africa Oriental"/>
    <x v="42"/>
    <n v="2716"/>
    <n v="1"/>
    <s v="Mujeres|Infancia|"/>
    <s v="Educacion|"/>
  </r>
  <r>
    <s v="Fundacion del Valle"/>
    <s v="Africa Central"/>
    <x v="22"/>
    <n v="135000"/>
    <n v="2"/>
    <s v="Mujeres|Juventud|"/>
    <s v="Educacion|Construccion|"/>
  </r>
  <r>
    <s v="Fundacion del Valle"/>
    <s v="Africa Central"/>
    <x v="24"/>
    <n v="63813"/>
    <n v="1"/>
    <s v="Poblacion rural|"/>
    <s v="Ayuda en forma de suministro de Bienes y ayuda general para Programas|"/>
  </r>
  <r>
    <s v="Fundacion del Valle"/>
    <s v="America del Sur"/>
    <x v="36"/>
    <n v="25565"/>
    <n v="1"/>
    <s v="Conjunto de la poblacion|"/>
    <s v="Salud|"/>
  </r>
  <r>
    <s v="Fundacion del Valle"/>
    <s v="America Central, Norte y Caribe"/>
    <x v="40"/>
    <n v="70000"/>
    <n v="1"/>
    <s v="Conjunto de la poblacion|"/>
    <s v="Educacion|"/>
  </r>
  <r>
    <s v="Fundacion del Valle"/>
    <s v="America Central, Norte y Caribe"/>
    <x v="0"/>
    <n v="135500"/>
    <n v="3"/>
    <s v="Mujeres|Infancia|"/>
    <s v="Educacion|"/>
  </r>
  <r>
    <s v="Fundacion del Valle"/>
    <s v="America Central, Norte y Caribe"/>
    <x v="28"/>
    <n v="669817"/>
    <n v="4"/>
    <s v="Mujeres|Juventud|"/>
    <s v="Educacion|"/>
  </r>
  <r>
    <s v="Fundacion Entreculturas"/>
    <s v="America del Sur"/>
    <x v="35"/>
    <n v="464444"/>
    <n v="4"/>
    <s v="Juventud|Poblacion indigena/ minorias etnicas/ afrodescendientes|Poblacion rural|"/>
    <s v="Educacion|"/>
  </r>
  <r>
    <s v="Fundacion Entreculturas"/>
    <s v="America del Sur"/>
    <x v="1"/>
    <n v="511696"/>
    <n v="14"/>
    <s v="Conjunto de la poblacion|"/>
    <s v="Educacion|Genero|Multisectorial (incluye Medioambiente)|"/>
  </r>
  <r>
    <s v="Fundacion Entreculturas"/>
    <s v="America del Sur"/>
    <x v="36"/>
    <n v="499908"/>
    <n v="8"/>
    <s v="Conjunto de la poblacion|Poblacion indigena/ minorias etnicas/ afrodescendientes|Familias|"/>
    <s v="Educacion|"/>
  </r>
  <r>
    <s v="Fundacion Entreculturas"/>
    <s v="America del Sur"/>
    <x v="49"/>
    <n v="76024"/>
    <n v="3"/>
    <s v="Conjunto de la poblacion|"/>
    <s v="Educacion|Apoyo a ONG|"/>
  </r>
  <r>
    <s v="Fundacion Entreculturas"/>
    <s v="America del Sur"/>
    <x v="2"/>
    <n v="487593"/>
    <n v="10"/>
    <s v="Conjunto de la poblacion|Poblacion desplazada|Infancia|"/>
    <s v="Educacion|Derechos Humanos|Apoyo a ONG|"/>
  </r>
  <r>
    <s v="Fundacion Entreculturas"/>
    <s v="America Central, Norte y Caribe"/>
    <x v="16"/>
    <n v="57250"/>
    <n v="6"/>
    <s v="Conjunto de la poblacion|"/>
    <s v="Educacion|"/>
  </r>
  <r>
    <s v="Fundacion Entreculturas"/>
    <s v="America del Sur"/>
    <x v="34"/>
    <n v="377380"/>
    <n v="15"/>
    <s v="Conjunto de la poblacion|"/>
    <s v="Educacion|Apoyo a ONG|Otros servicios e infraestructuras sociales|"/>
  </r>
  <r>
    <s v="Fundacion Entreculturas"/>
    <s v="America Central, Norte y Caribe"/>
    <x v="28"/>
    <n v="228011"/>
    <n v="10"/>
    <s v="Mujeres|Conjunto de la poblacion|Poblacion rural|"/>
    <s v="Educacion|Derechos Humanos|Genero|"/>
  </r>
  <r>
    <s v="Fundacion Entreculturas"/>
    <s v="America Central, Norte y Caribe"/>
    <x v="0"/>
    <n v="396721"/>
    <n v="19"/>
    <s v="Conjunto de la poblacion|"/>
    <s v="Educacion|Genero|Derechos Humanos|"/>
  </r>
  <r>
    <s v="Fundacion Entreculturas"/>
    <s v="America Central, Norte y Caribe"/>
    <x v="17"/>
    <n v="562050"/>
    <n v="16"/>
    <s v="Conjunto de la poblacion|"/>
    <s v="Educacion|Salud|Derechos Humanos|"/>
  </r>
  <r>
    <s v="Fundacion Entreculturas"/>
    <s v="America Central, Norte y Caribe"/>
    <x v="40"/>
    <n v="142342"/>
    <n v="12"/>
    <s v="Conjunto de la poblacion|"/>
    <s v="Educacion|Apoyo a ONG|"/>
  </r>
  <r>
    <s v="Fundacion Entreculturas"/>
    <s v="America Central, Norte y Caribe"/>
    <x v="62"/>
    <n v="424489"/>
    <n v="3"/>
    <s v="Conjunto de la poblacion|Poblacion refugiada|Poblacion desplazada|"/>
    <s v="Educacion|Derechos Humanos|"/>
  </r>
  <r>
    <s v="Fundacion Entreculturas"/>
    <s v="America Central, Norte y Caribe"/>
    <x v="18"/>
    <n v="422300"/>
    <n v="12"/>
    <s v="Conjunto de la poblacion|Poblacion rural|Mujeres|"/>
    <s v="Educacion|Agricultura|Genero|"/>
  </r>
  <r>
    <s v="Fundacion Entreculturas"/>
    <s v="America Central, Norte y Caribe"/>
    <x v="50"/>
    <n v="57283"/>
    <n v="5"/>
    <s v="Conjunto de la poblacion|Mujeres|"/>
    <s v="Educacion|Genero|Codesarrollo|"/>
  </r>
  <r>
    <s v="Fundacion Entreculturas"/>
    <s v="America del Sur"/>
    <x v="19"/>
    <n v="209965"/>
    <n v="11"/>
    <s v="Infancia|Poblacion rural|Juventud|"/>
    <s v="Educacion|Genero|Derechos Humanos|"/>
  </r>
  <r>
    <s v="Fundacion Entreculturas"/>
    <s v="America del Sur"/>
    <x v="3"/>
    <n v="744221"/>
    <n v="22"/>
    <s v="Conjunto de la poblacion|Poblacion rural|"/>
    <s v="Educacion|"/>
  </r>
  <r>
    <s v="Fundacion Entreculturas"/>
    <s v="America Central, Norte y Caribe"/>
    <x v="94"/>
    <n v="145224"/>
    <n v="6"/>
    <s v="Conjunto de la poblacion|"/>
    <s v="Educacion|Apoyo a ONG|"/>
  </r>
  <r>
    <s v="Fundacion Entreculturas"/>
    <s v="America del Sur"/>
    <x v="48"/>
    <n v="367920"/>
    <n v="9"/>
    <s v="Conjunto de la poblacion|"/>
    <s v="Educacion|Apoyo a ONG|Derechos Humanos|"/>
  </r>
  <r>
    <s v="Fundacion Entreculturas"/>
    <s v="Africa Austral"/>
    <x v="73"/>
    <n v="58581"/>
    <n v="2"/>
    <s v="Mujeres|Poblacion refugiada|"/>
    <s v="Genero|Derechos Humanos|Educacion|"/>
  </r>
  <r>
    <s v="Fundacion Entreculturas"/>
    <s v="Africa Central"/>
    <x v="22"/>
    <n v="34120"/>
    <n v="3"/>
    <s v="Infancia|Juventud|"/>
    <s v="Educacion|Derechos Humanos|"/>
  </r>
  <r>
    <s v="Fundacion Entreculturas"/>
    <s v="Africa Central"/>
    <x v="39"/>
    <n v="429901"/>
    <n v="16"/>
    <s v="Conjunto de la poblacion|Poblacion refugiada|Poblacion rural|"/>
    <s v="Educacion|Apoyo a ONG|"/>
  </r>
  <r>
    <s v="Fundacion Entreculturas"/>
    <s v="Africa Occidental"/>
    <x v="57"/>
    <n v="21600"/>
    <n v="1"/>
    <s v="Conjunto de la poblacion|"/>
    <s v="Educacion|"/>
  </r>
  <r>
    <s v="Fundacion Entreculturas"/>
    <s v="Africa Oriental"/>
    <x v="29"/>
    <n v="24707"/>
    <n v="3"/>
    <s v="Conjunto de la poblacion|Poblacion refugiada|"/>
    <s v="Educacion|Derechos Humanos|"/>
  </r>
  <r>
    <s v="Fundacion Entreculturas"/>
    <s v="Africa Oriental"/>
    <x v="42"/>
    <n v="75700"/>
    <n v="4"/>
    <s v="Conjunto de la poblacion|"/>
    <s v="Educacion|Derechos Humanos|Apoyo a ONG|"/>
  </r>
  <r>
    <s v="Fundacion Entreculturas"/>
    <s v="Africa Austral"/>
    <x v="43"/>
    <n v="120000"/>
    <n v="2"/>
    <s v="Conjunto de la poblacion|"/>
    <s v="Educacion|Apoyo a ONG|"/>
  </r>
  <r>
    <s v="Fundacion Entreculturas"/>
    <s v="Africa Austral"/>
    <x v="63"/>
    <n v="128026"/>
    <n v="2"/>
    <s v="Conjunto de la poblacion|Poblacion refugiada|"/>
    <s v="Educacion|Derechos Humanos|"/>
  </r>
  <r>
    <s v="Fundacion Entreculturas"/>
    <s v="Africa Occidental"/>
    <x v="9"/>
    <n v="8640"/>
    <n v="1"/>
    <s v="Conjunto de la poblacion|"/>
    <s v="Educacion|Derechos Humanos|"/>
  </r>
  <r>
    <s v="Fundacion Entreculturas"/>
    <s v="Africa del Norte"/>
    <x v="31"/>
    <n v="7776"/>
    <m/>
    <s v="Conjunto de la poblacion|Poblacion refugiada|"/>
    <s v="Derechos Humanos|"/>
  </r>
  <r>
    <s v="Fundacion Entreculturas"/>
    <s v="Africa Austral"/>
    <x v="23"/>
    <n v="27000"/>
    <n v="2"/>
    <s v="Conjunto de la poblacion|"/>
    <s v="Construccion|Educacion|"/>
  </r>
  <r>
    <s v="Fundacion Entreculturas"/>
    <s v="Africa Austral"/>
    <x v="95"/>
    <n v="389941"/>
    <n v="4"/>
    <s v="Conjunto de la poblacion|Poblacion refugiada|Poblacion desplazada|"/>
    <s v="Educacion|Derechos Humanos|"/>
  </r>
  <r>
    <s v="Fundacion Entreculturas"/>
    <s v="Africa Oriental"/>
    <x v="96"/>
    <n v="322943"/>
    <n v="7"/>
    <s v="Conjunto de la poblacion|Poblacion refugiada|Infancia|"/>
    <s v="Educacion|Genero|Apoyo a ONG|"/>
  </r>
  <r>
    <s v="Fundacion Entreculturas"/>
    <s v="Africa Occidental"/>
    <x v="59"/>
    <n v="16200"/>
    <n v="1"/>
    <s v="Conjunto de la poblacion|"/>
    <s v="Educacion|"/>
  </r>
  <r>
    <s v="Fundacion Entreculturas"/>
    <s v="Africa Oriental"/>
    <x v="64"/>
    <n v="259047"/>
    <n v="4"/>
    <s v="Conjunto de la poblacion|"/>
    <s v="Educacion|"/>
  </r>
  <r>
    <s v="Fundacion Entreculturas"/>
    <s v="Africa Austral"/>
    <x v="97"/>
    <n v="26586"/>
    <n v="7"/>
    <s v="Mujeres|Conjunto de la poblacion|Poblacion refugiada|"/>
    <s v="Educacion|Genero|"/>
  </r>
  <r>
    <s v="Fundacion Entreculturas"/>
    <s v="Europa Central y del Este"/>
    <x v="98"/>
    <n v="10800"/>
    <n v="1"/>
    <s v="Juventud|"/>
    <s v="Educacion|"/>
  </r>
  <r>
    <s v="Fundacion Entreculturas"/>
    <s v="Asia"/>
    <x v="38"/>
    <n v="7579"/>
    <n v="2"/>
    <s v="Conjunto de la poblacion|"/>
    <s v="Educacion|"/>
  </r>
  <r>
    <s v="Fundacion Entreculturas"/>
    <s v="Asia"/>
    <x v="27"/>
    <n v="482406"/>
    <n v="1"/>
    <s v="Conjunto de la poblacion|"/>
    <s v="Accion Humanitaria y de Emergencia|"/>
  </r>
  <r>
    <s v="Fundacion Entreculturas"/>
    <s v="Oriente Medio"/>
    <x v="6"/>
    <n v="344770"/>
    <n v="4"/>
    <s v="Conjunto de la poblacion|Infancia|Poblacion refugiada|"/>
    <s v="Accion Humanitaria y de Emergencia|Apoyo a ONG|Derechos Humanos|"/>
  </r>
  <r>
    <s v="Fundacion Iberoamerica-Europa"/>
    <s v="America del Sur"/>
    <x v="3"/>
    <n v="23748"/>
    <n v="1"/>
    <s v="Juventud|Poblacion rural|"/>
    <s v="Otros servicios e infraestructuras sociales|Educacion|"/>
  </r>
  <r>
    <s v="Fundacion Madreselva"/>
    <s v="Africa Austral"/>
    <x v="23"/>
    <n v="51400"/>
    <n v="1"/>
    <s v="Infancia|Mujeres|"/>
    <s v="Salud|Educacion|"/>
  </r>
  <r>
    <s v="Fundacion Madreselva"/>
    <s v="Asia"/>
    <x v="41"/>
    <n v="102404"/>
    <n v="2"/>
    <s v="Conjunto de la poblacion|"/>
    <s v="Agua y saneamiento|"/>
  </r>
  <r>
    <s v="Fundacion Madreselva"/>
    <s v="Asia"/>
    <x v="5"/>
    <n v="33351"/>
    <n v="1"/>
    <s v="Infancia|"/>
    <s v="Salud|"/>
  </r>
  <r>
    <s v="Fundacion Madreselva"/>
    <s v="America del Sur"/>
    <x v="2"/>
    <n v="15118"/>
    <n v="1"/>
    <s v="Mujeres|"/>
    <s v="Educacion|"/>
  </r>
  <r>
    <s v="Fundacion Madreselva"/>
    <s v="America Central, Norte y Caribe"/>
    <x v="18"/>
    <n v="63737"/>
    <n v="1"/>
    <s v="Infancia|"/>
    <s v="Educacion|"/>
  </r>
  <r>
    <s v="Fundacion Mainel"/>
    <s v="Africa Central"/>
    <x v="24"/>
    <n v="10724"/>
    <n v="1"/>
    <s v="Infancia|Juventud|Mujeres|Poblacion indigena/ minorias etnicas/ afrodescendientes|Poblacion desplazada|Poblacion refugiada|"/>
    <s v="Educacion|Salud|Agua y saneamiento|Genero|Otros (especificad cuales)|Ayuda a refugiados en el pais donante|Derechos Humanos|"/>
  </r>
  <r>
    <s v="Fundacion Mainel"/>
    <s v="America Central, Norte y Caribe"/>
    <x v="0"/>
    <n v="66190"/>
    <n v="3"/>
    <s v="Mujeres|Infancia|Juventud|"/>
    <s v="Educacion|Salud|Genero|"/>
  </r>
  <r>
    <s v="Fundacion Mainel"/>
    <s v="Oriente Medio"/>
    <x v="6"/>
    <n v="10334"/>
    <n v="1"/>
    <s v="Mujeres|Poblacion refugiada|"/>
    <s v="Agua y saneamiento|Ayuda a refugiados en el pais donante|Educacion|"/>
  </r>
  <r>
    <s v="Fundacion Mainel"/>
    <s v="Asia"/>
    <x v="56"/>
    <n v="6880"/>
    <n v="1"/>
    <s v="Juventud|Mujeres|Infancia|"/>
    <s v="Educacion|Derechos Humanos|Salud|"/>
  </r>
  <r>
    <s v="Fundacion Mainel"/>
    <s v="America del Sur"/>
    <x v="2"/>
    <n v="15381"/>
    <n v="1"/>
    <s v="Mujeres|Poblacion indigena/ minorias etnicas/ afrodescendientes|Poblacion desplazada|"/>
    <s v="Educacion|Genero|Otros (especificad cuales)|GENERACIA“N DE INGRESOS-Apoyo microempresarios|"/>
  </r>
  <r>
    <s v="Fundacion Mainel"/>
    <m/>
    <x v="4"/>
    <n v="12150"/>
    <m/>
    <m/>
    <m/>
  </r>
  <r>
    <s v="Fundacion para el Desarrollo de la Enfermeria - FUDEN"/>
    <s v="America Central, Norte y Caribe"/>
    <x v="18"/>
    <n v="179608.55"/>
    <n v="9"/>
    <s v="Conjunto de la poblacion|Mujeres|Infancia|"/>
    <s v="Salud|Poblacion y salud reproductiva|Derechos Humanos|"/>
  </r>
  <r>
    <s v="Fundacion para el Desarrollo de la Enfermeria - FUDEN"/>
    <s v="America Central, Norte y Caribe"/>
    <x v="20"/>
    <n v="194448.56"/>
    <n v="12"/>
    <s v="Conjunto de la poblacion|Poblacion indigena/ minorias etnicas/ afrodescendientes|Poblacion rural|"/>
    <s v="Salud|Agua y saneamiento|Derechos Humanos|"/>
  </r>
  <r>
    <s v="Fundacion para el Desarrollo de la Enfermeria - FUDEN"/>
    <s v="Africa Occidental"/>
    <x v="13"/>
    <n v="335546.08"/>
    <n v="3"/>
    <s v="Conjunto de la poblacion|Mujeres|Poblacion rural|"/>
    <m/>
  </r>
  <r>
    <s v="Fundacion para el Desarrollo de la Enfermeria - FUDEN"/>
    <s v="Africa Central"/>
    <x v="92"/>
    <n v="220432.44"/>
    <n v="2"/>
    <s v="Mujeres|Conjunto de la poblacion|Otros (especificad cuales)|PROFESIONALES SANITARIOS|"/>
    <s v="Salud|Poblacion y salud reproductiva|Gobierno y sociedad civil|"/>
  </r>
  <r>
    <s v="Fundacion para el Desarrollo de la Enfermeria - FUDEN"/>
    <s v="America Central, Norte y Caribe"/>
    <x v="16"/>
    <n v="3293.9"/>
    <n v="1"/>
    <s v="Conjunto de la poblacion|"/>
    <s v="Salud|Poblacion y salud reproductiva|"/>
  </r>
  <r>
    <s v="Fundacion para el Desarrollo de la Enfermeria - FUDEN"/>
    <s v="America Central, Norte y Caribe"/>
    <x v="0"/>
    <n v="105291.89"/>
    <n v="1"/>
    <m/>
    <m/>
  </r>
  <r>
    <s v="Fundacion PROCLADE"/>
    <s v="Asia"/>
    <x v="41"/>
    <n v="340326"/>
    <n v="4"/>
    <s v="Mujeres|Poblacion indigena/ minorias etnicas/ afrodescendientes|Infancia|"/>
    <s v="Educacion|Agricultura|Multisectorial (incluye Medioambiente)|"/>
  </r>
  <r>
    <s v="Fundacion PROCLADE"/>
    <s v="Asia"/>
    <x v="27"/>
    <n v="75000"/>
    <n v="1"/>
    <s v="Conjunto de la poblacion|"/>
    <s v="Accion Humanitaria y de Emergencia|"/>
  </r>
  <r>
    <s v="Fundacion PROCLADE"/>
    <s v="Africa Central"/>
    <x v="22"/>
    <n v="70000"/>
    <n v="1"/>
    <s v="Mujeres|Poblacion rural|"/>
    <s v="Agricultura|Genero|"/>
  </r>
  <r>
    <s v="Fundacion PROCLADE"/>
    <s v="Asia"/>
    <x v="5"/>
    <n v="50000"/>
    <n v="1"/>
    <s v="Infancia|Juventud|"/>
    <s v="Educacion|Derechos Humanos|Multisectorial (incluye Medioambiente)|"/>
  </r>
  <r>
    <s v="Fundacion PROCLADE"/>
    <s v="America Central, Norte y Caribe"/>
    <x v="0"/>
    <n v="75800"/>
    <n v="2"/>
    <s v="Mujeres|Conjunto de la poblacion|"/>
    <s v="Derechos Humanos|Agricultura|"/>
  </r>
  <r>
    <s v="Fundacion PROCLADE"/>
    <s v="America Central, Norte y Caribe"/>
    <x v="17"/>
    <n v="36752"/>
    <n v="2"/>
    <s v="Conjunto de la poblacion|"/>
    <s v="Educacion|Agricultura|"/>
  </r>
  <r>
    <s v="Fundacion PROCLADE"/>
    <s v="America Central, Norte y Caribe"/>
    <x v="40"/>
    <n v="120000"/>
    <n v="3"/>
    <s v="Conjunto de la poblacion|Mujeres|Poblacion indigena/ minorias etnicas/ afrodescendientes|"/>
    <s v="Agricultura|Salud|Multisectorial (incluye Medioambiente)|"/>
  </r>
  <r>
    <s v="Fundacion PROCLADE"/>
    <s v="Africa Oriental"/>
    <x v="42"/>
    <n v="30000"/>
    <n v="1"/>
    <s v="Conjunto de la poblacion|Mujeres|Infancia|"/>
    <s v="Agua y saneamiento|"/>
  </r>
  <r>
    <s v="Fundacion PROCLADE"/>
    <s v="Africa Central"/>
    <x v="24"/>
    <n v="179000"/>
    <n v="4"/>
    <s v="Infancia|Juventud|Mujeres|"/>
    <s v="Educacion|Salud|"/>
  </r>
  <r>
    <s v="Fundacion PROCLADE"/>
    <s v="America Central, Norte y Caribe"/>
    <x v="20"/>
    <n v="7000"/>
    <n v="1"/>
    <s v="Mujeres|"/>
    <s v="Salud|"/>
  </r>
  <r>
    <s v="Fundacion PROCLADE"/>
    <s v="Africa Austral"/>
    <x v="90"/>
    <n v="10000"/>
    <n v="1"/>
    <s v="Infancia|Juventud|"/>
    <s v="Educacion|"/>
  </r>
  <r>
    <s v="Fundacion PROCLADE"/>
    <s v="Africa Oriental"/>
    <x v="64"/>
    <n v="60000"/>
    <n v="2"/>
    <s v="Conjunto de la poblacion|Infancia|Juventud|"/>
    <s v="Agua y saneamiento|Educacion|"/>
  </r>
  <r>
    <s v="Fundacion PROCLADE"/>
    <s v="America del Sur"/>
    <x v="34"/>
    <n v="115000"/>
    <n v="1"/>
    <s v="Conjunto de la poblacion|Poblacion indigena/ minorias etnicas/ afrodescendientes|Mujeres|"/>
    <s v="Derechos Humanos|Agricultura|"/>
  </r>
  <r>
    <s v="Fundacion PROCLADE"/>
    <s v="Africa Austral"/>
    <x v="95"/>
    <n v="10000"/>
    <n v="1"/>
    <s v="Infancia|Juventud|"/>
    <s v="Educacion|Agua y saneamiento|"/>
  </r>
  <r>
    <s v="Fundacion PROCLADE"/>
    <s v="Africa Oriental"/>
    <x v="96"/>
    <n v="150000"/>
    <n v="1"/>
    <s v="Mujeres|Conjunto de la poblacion|"/>
    <s v="Educacion|Salud|"/>
  </r>
  <r>
    <s v="Fundacion Promocion Social de la Cultura"/>
    <s v="America Central, Norte y Caribe"/>
    <x v="0"/>
    <n v="138580"/>
    <n v="2"/>
    <s v="Poblacion indigena/ minorias etnicas/ afrodescendientes|Mujeres|"/>
    <s v="Empresas y otros servicios |"/>
  </r>
  <r>
    <s v="Fundacion Promocion Social de la Cultura"/>
    <s v="America del Sur"/>
    <x v="3"/>
    <n v="90000"/>
    <n v="1"/>
    <s v="Poblacion rural|"/>
    <s v="Empresas y otros servicios |Agricultura|"/>
  </r>
  <r>
    <s v="Fundacion Promocion Social de la Cultura"/>
    <s v="Oriente Medio"/>
    <x v="52"/>
    <n v="1228831"/>
    <n v="7"/>
    <s v="Poblacion rural|Infancia|Familias|"/>
    <s v="Educacion|Agua y saneamiento|"/>
  </r>
  <r>
    <s v="Fundacion Promocion Social de la Cultura"/>
    <s v="America del Sur"/>
    <x v="19"/>
    <n v="102850"/>
    <n v="1"/>
    <s v="Mujeres|"/>
    <s v="Empresas y otros servicios |"/>
  </r>
  <r>
    <s v="Fundacion Promocion Social de la Cultura"/>
    <s v="Africa Oriental"/>
    <x v="29"/>
    <n v="215000"/>
    <n v="2"/>
    <s v="Conjunto de la poblacion|Poblacion rural|"/>
    <s v="Salud|Agricultura|Otros (especificad cuales)|Agropecuario|"/>
  </r>
  <r>
    <s v="Fundacion Promocion Social de la Cultura"/>
    <s v="Oriente Medio"/>
    <x v="6"/>
    <n v="808625"/>
    <n v="3"/>
    <s v="Poblacion refugiada|Poblacion con discapacidad|Mujeres|"/>
    <s v="Salud|Otros servicios e infraestructuras sociales|Otros (especificad cuales)|Empoderamiento de la mujer rural|"/>
  </r>
  <r>
    <s v="Fundacion Promocion Social de la Cultura"/>
    <s v="Oriente Medio"/>
    <x v="53"/>
    <n v="953954"/>
    <n v="4"/>
    <s v="Poblacion refugiada|Poblacion con discapacidad|"/>
    <s v="Salud|Otros servicios e infraestructuras sociales|"/>
  </r>
  <r>
    <s v="Fundacion Promocion Social de la Cultura"/>
    <s v="Africa Central"/>
    <x v="24"/>
    <n v="600000"/>
    <n v="1"/>
    <s v="Infancia|"/>
    <s v="Educacion|"/>
  </r>
  <r>
    <s v="Fundacion Promocion Social de la Cultura"/>
    <s v="America del Sur"/>
    <x v="1"/>
    <n v="227653"/>
    <n v="2"/>
    <s v="Conjunto de la poblacion|"/>
    <s v="Agua y saneamiento|"/>
  </r>
  <r>
    <s v="Fundacion Promocion Social de la Cultura"/>
    <s v="America Central, Norte y Caribe"/>
    <x v="17"/>
    <n v="160047"/>
    <n v="1"/>
    <s v="Conjunto de la poblacion|"/>
    <s v="Agua y saneamiento|"/>
  </r>
  <r>
    <s v="Fundacion Promocion Social de la Cultura"/>
    <s v="Africa Austral"/>
    <x v="23"/>
    <n v="110000"/>
    <n v="2"/>
    <s v="Conjunto de la poblacion|"/>
    <s v="Agua y saneamiento|Salud|"/>
  </r>
  <r>
    <s v="Fundacion Promocion Social de la Cultura"/>
    <s v="Asia"/>
    <x v="99"/>
    <n v="25000"/>
    <n v="1"/>
    <s v="Mujeres|"/>
    <s v="Empresas y otros servicios |"/>
  </r>
  <r>
    <s v="Fundacion Promocion Social de la Cultura"/>
    <s v="America Central, Norte y Caribe"/>
    <x v="18"/>
    <n v="6000"/>
    <n v="1"/>
    <s v="Infancia|"/>
    <s v="Educacion|"/>
  </r>
  <r>
    <s v="Fundacion Promocion Social de la Cultura"/>
    <s v="Africa del Norte"/>
    <x v="15"/>
    <n v="150000"/>
    <n v="1"/>
    <s v="Poblacion con discapacidad|"/>
    <s v="Otros servicios e infraestructuras sociales|"/>
  </r>
  <r>
    <s v="Fundacion Promocion Social de la Cultura"/>
    <s v="Oriente Medio"/>
    <x v="7"/>
    <n v="150000"/>
    <n v="1"/>
    <s v="Poblacion con discapacidad|"/>
    <s v="Otros servicios e infraestructuras sociales|"/>
  </r>
  <r>
    <s v="Humanismo y Democracia, H+D"/>
    <s v="Asia"/>
    <x v="5"/>
    <n v="290006"/>
    <n v="3"/>
    <s v="Conjunto de la poblacion|Poblacion rural|"/>
    <s v="Accion Humanitaria y de Emergencia|Educacion|Agricultura|"/>
  </r>
  <r>
    <s v="Humanismo y Democracia, H+D"/>
    <s v="America Central, Norte y Caribe"/>
    <x v="20"/>
    <n v="575495"/>
    <n v="6"/>
    <s v="Conjunto de la poblacion|Poblacion rural|Poblacion indigena/ minorias etnicas/ afrodescendientes|"/>
    <s v="Salud|Agua y saneamiento|Multisectorial (incluye Medioambiente)|"/>
  </r>
  <r>
    <s v="Humanismo y Democracia, H+D"/>
    <s v="America Central, Norte y Caribe"/>
    <x v="17"/>
    <n v="37343"/>
    <n v="1"/>
    <s v="Poblacion rural|Poblacion indigena/ minorias etnicas/ afrodescendientes|"/>
    <s v="Agricultura|Agua y saneamiento|"/>
  </r>
  <r>
    <s v="Humanismo y Democracia, H+D"/>
    <s v="America del Sur"/>
    <x v="2"/>
    <n v="752163"/>
    <n v="4"/>
    <s v="Conjunto de la poblacion|Poblacion indigena/ minorias etnicas/ afrodescendientes|Poblacion rural|"/>
    <s v="Agua y saneamiento|Agricultura|Genero|"/>
  </r>
  <r>
    <s v="Humanismo y Democracia, H+D"/>
    <s v="America del Sur"/>
    <x v="3"/>
    <n v="159299"/>
    <n v="1"/>
    <s v="Poblacion indigena/ minorias etnicas/ afrodescendientes|Poblacion rural|Conjunto de la poblacion|"/>
    <s v="Derechos Humanos|Gobierno y sociedad civil|"/>
  </r>
  <r>
    <s v="InspirAction"/>
    <s v="America Central, Norte y Caribe"/>
    <x v="40"/>
    <n v="4000"/>
    <m/>
    <s v="Conjunto de la poblacion|"/>
    <s v="Gobierno y sociedad civil|Otros (especificad cuales)|Justicia fiscal|"/>
  </r>
  <r>
    <s v="InspirAction"/>
    <s v="America Central, Norte y Caribe"/>
    <x v="0"/>
    <n v="4000"/>
    <m/>
    <s v="Conjunto de la poblacion|"/>
    <s v="Otros (especificad cuales)|Derechos Humanos|Gobierno y sociedad civil|Prevencion de la violencia|"/>
  </r>
  <r>
    <s v="InspirAction"/>
    <s v="America del Sur"/>
    <x v="1"/>
    <n v="4000"/>
    <m/>
    <s v="Poblacion rural|Poblacion indigena/ minorias etnicas/ afrodescendientes|Familias|"/>
    <s v="Generacion y suministro de energia|Codesarrollo|"/>
  </r>
  <r>
    <s v="InspirAction"/>
    <s v="America del Sur"/>
    <x v="2"/>
    <n v="4000"/>
    <m/>
    <s v="Conjunto de la poblacion|"/>
    <s v="Gobierno y sociedad civil|Otros (especificad cuales)|Construccion de paz|"/>
  </r>
  <r>
    <s v="InspirAction"/>
    <s v="America del Sur"/>
    <x v="2"/>
    <n v="638.30999999999995"/>
    <m/>
    <s v="Poblacion desplazada|"/>
    <s v="Accion Humanitaria y de Emergencia|"/>
  </r>
  <r>
    <s v="InspirAction"/>
    <s v="Asia"/>
    <x v="27"/>
    <n v="238.08"/>
    <m/>
    <s v="Conjunto de la poblacion|"/>
    <s v="Accion Humanitaria y de Emergencia|"/>
  </r>
  <r>
    <s v="InteRed"/>
    <s v="America Central, Norte y Caribe"/>
    <x v="0"/>
    <n v="327434.15999999997"/>
    <n v="6"/>
    <s v="Poblacion indigena/ minorias etnicas/ afrodescendientes|Infancia|Profesorado|"/>
    <s v="Educacion|Genero|"/>
  </r>
  <r>
    <s v="InteRed"/>
    <s v="America Central, Norte y Caribe"/>
    <x v="62"/>
    <n v="185000"/>
    <n v="2"/>
    <s v="Poblacion indigena/ minorias etnicas/ afrodescendientes|Otros (especificad cuales)|Juventud|Campesinado|"/>
    <s v="Educacion|Otros (especificad cuales)|Capacitacion|"/>
  </r>
  <r>
    <s v="InteRed"/>
    <s v="America Central, Norte y Caribe"/>
    <x v="20"/>
    <n v="321234.53999999998"/>
    <n v="5"/>
    <s v="Mujeres|Infancia|Juventud|Profesorado, lideresas comunitarias|"/>
    <s v="Educacion|Genero|Capacitacion|"/>
  </r>
  <r>
    <s v="InteRed"/>
    <s v="America del Sur"/>
    <x v="1"/>
    <n v="561546.27"/>
    <n v="13"/>
    <s v="Mujeres|Poblacion indigena/ minorias etnicas/ afrodescendientes|Infancia|Profesorado|"/>
    <s v="Educacion|Capacitacion, dotacion infraestructuras|"/>
  </r>
  <r>
    <s v="InteRed"/>
    <s v="America del Sur"/>
    <x v="3"/>
    <n v="178644.79"/>
    <n v="3"/>
    <s v="Infancia|Poblacion indigena/ minorias etnicas/ afrodescendientes|Mujeres|Profesorado|"/>
    <s v="Educacion|Genero|Capacitacion|"/>
  </r>
  <r>
    <s v="InteRed"/>
    <s v="Asia"/>
    <x v="5"/>
    <n v="291487.62"/>
    <n v="6"/>
    <s v="Poblacion indigena/ minorias etnicas/ afrodescendientes|Infancia|Mujeres|Campesinado|"/>
    <s v="Accion Humanitaria y de Emergencia|Desarrollo rural|"/>
  </r>
  <r>
    <s v="InteRed"/>
    <s v="Asia"/>
    <x v="41"/>
    <n v="22801.41"/>
    <n v="3"/>
    <s v="Infancia|Juventud|Mujeres|"/>
    <s v="Educacion|Genero|Capacitacion|"/>
  </r>
  <r>
    <s v="InteRed"/>
    <s v="Africa Austral"/>
    <x v="44"/>
    <n v="107926.52"/>
    <n v="11"/>
    <s v="Infancia|Mujeres|Juventud|Profesorado|"/>
    <s v="Educacion|Capacitacion|"/>
  </r>
  <r>
    <s v="InteRed"/>
    <s v="Africa Central"/>
    <x v="22"/>
    <n v="4873"/>
    <n v="1"/>
    <s v="Infancia|Juventud|"/>
    <s v="Educacion|"/>
  </r>
  <r>
    <s v="InteRed"/>
    <s v="Africa Central"/>
    <x v="92"/>
    <n v="24000"/>
    <n v="1"/>
    <s v="Infancia|Mujeres|"/>
    <s v="Educacion|"/>
  </r>
  <r>
    <s v="ISCOD"/>
    <s v="America del Sur"/>
    <x v="36"/>
    <n v="205171.9"/>
    <n v="1"/>
    <m/>
    <m/>
  </r>
  <r>
    <s v="ISCOD"/>
    <s v="America del Sur"/>
    <x v="1"/>
    <n v="28518.400000000001"/>
    <n v="1"/>
    <m/>
    <m/>
  </r>
  <r>
    <s v="ISCOD"/>
    <s v="America Central, Norte y Caribe"/>
    <x v="18"/>
    <n v="49346.29"/>
    <n v="2"/>
    <m/>
    <m/>
  </r>
  <r>
    <s v="ISCOD"/>
    <s v="America Central, Norte y Caribe"/>
    <x v="20"/>
    <n v="20000"/>
    <n v="1"/>
    <m/>
    <m/>
  </r>
  <r>
    <s v="ISCOD"/>
    <s v="America del Sur"/>
    <x v="2"/>
    <n v="133611.06"/>
    <n v="2"/>
    <m/>
    <m/>
  </r>
  <r>
    <s v="JOVENES Y DESARROLLO"/>
    <s v="America Central, Norte y Caribe"/>
    <x v="20"/>
    <n v="178591.56"/>
    <n v="1"/>
    <s v="Infancia|Juventud|"/>
    <s v="Educacion|Otros (especificad cuales)|FORMACIA“N PROFESIONAL|"/>
  </r>
  <r>
    <s v="JOVENES Y DESARROLLO"/>
    <s v="America Central, Norte y Caribe"/>
    <x v="18"/>
    <n v="468498.32"/>
    <n v="1"/>
    <s v="Infancia|Juventud|"/>
    <s v="Educacion|FORMACIA“N PROFESIONAL|"/>
  </r>
  <r>
    <s v="JOVENES Y DESARROLLO"/>
    <s v="America Central, Norte y Caribe"/>
    <x v="17"/>
    <n v="678939.33"/>
    <n v="3"/>
    <s v="Infancia|Juventud|"/>
    <s v="Educacion|Otros (especificad cuales)|FORMACIA“N PROFESIONAL Y FORTALECIMIENTO INSTITUCIONAL|"/>
  </r>
  <r>
    <s v="JOVENES Y DESARROLLO"/>
    <s v="America del Sur"/>
    <x v="1"/>
    <n v="19235.02"/>
    <n v="3"/>
    <s v="Mujeres|Juventud|"/>
    <s v="Educacion|"/>
  </r>
  <r>
    <s v="JOVENES Y DESARROLLO"/>
    <s v="America del Sur"/>
    <x v="36"/>
    <n v="24818.16"/>
    <n v="1"/>
    <s v="Infancia|Juventud|"/>
    <s v="Educacion|"/>
  </r>
  <r>
    <s v="JOVENES Y DESARROLLO"/>
    <s v="America del Sur"/>
    <x v="2"/>
    <n v="674.64"/>
    <m/>
    <s v="Infancia|Juventud|"/>
    <s v="Educacion|"/>
  </r>
  <r>
    <s v="JOVENES Y DESARROLLO"/>
    <s v="America del Sur"/>
    <x v="34"/>
    <n v="3729.04"/>
    <n v="2"/>
    <s v="Juventud|Infancia|Poblacion indigena/ minorias etnicas/ afrodescendientes|"/>
    <s v="Agricultura|FORTALECIMIENTO DE LA PRODUCCIA“N Y COMERCIO|"/>
  </r>
  <r>
    <s v="JOVENES Y DESARROLLO"/>
    <s v="America Central, Norte y Caribe"/>
    <x v="0"/>
    <n v="94498.83"/>
    <n v="4"/>
    <s v="Infancia|Juventud|"/>
    <s v="Educacion|"/>
  </r>
  <r>
    <s v="JOVENES Y DESARROLLO"/>
    <s v="Africa Austral"/>
    <x v="73"/>
    <n v="7617.81"/>
    <n v="2"/>
    <s v="Conjunto de la poblacion|Infancia|Juventud|"/>
    <s v="Educacion|Otros (especificad cuales)|MENORES EN RIESGO|"/>
  </r>
  <r>
    <s v="JOVENES Y DESARROLLO"/>
    <s v="Africa Occidental"/>
    <x v="21"/>
    <n v="54863.27"/>
    <m/>
    <s v="Juventud|Infancia|"/>
    <s v="Educacion|Otros (especificad cuales)|MENORES EN RIESGO|"/>
  </r>
  <r>
    <s v="JOVENES Y DESARROLLO"/>
    <s v="Africa Central"/>
    <x v="24"/>
    <n v="38210.92"/>
    <n v="4"/>
    <s v="Juventud|Infancia|"/>
    <s v="Educacion|Otros (especificad cuales)|FORMACIA“N PROFESIONAL|"/>
  </r>
  <r>
    <s v="JOVENES Y DESARROLLO"/>
    <s v="Africa Occidental"/>
    <x v="57"/>
    <n v="4197.74"/>
    <n v="1"/>
    <s v="Juventud|Infancia|"/>
    <s v="Educacion|Otros (especificad cuales)|MENORES EN RIESGO|"/>
  </r>
  <r>
    <s v="JOVENES Y DESARROLLO"/>
    <s v="Africa Oriental"/>
    <x v="29"/>
    <n v="111341.44"/>
    <n v="1"/>
    <s v="Conjunto de la poblacion|"/>
    <s v="Agua y saneamiento|"/>
  </r>
  <r>
    <s v="JOVENES Y DESARROLLO"/>
    <s v="Africa Occidental"/>
    <x v="58"/>
    <n v="3230.76"/>
    <n v="1"/>
    <s v="Infancia|Juventud|"/>
    <s v="Educacion|Otros (especificad cuales)|Menores en riesgo|"/>
  </r>
  <r>
    <s v="JOVENES Y DESARROLLO"/>
    <s v="Africa Occidental"/>
    <x v="9"/>
    <n v="2698.55"/>
    <n v="1"/>
    <s v="Juventud|Infancia|"/>
    <s v="Educacion|"/>
  </r>
  <r>
    <s v="JOVENES Y DESARROLLO"/>
    <s v="Africa Occidental"/>
    <x v="89"/>
    <n v="5874.07"/>
    <n v="2"/>
    <s v="Juventud|Infancia|"/>
    <s v="Educacion|Otros (especificad cuales)|Menores en Riesgo|"/>
  </r>
  <r>
    <s v="JOVENES Y DESARROLLO"/>
    <s v="Africa Occidental"/>
    <x v="59"/>
    <n v="3984.11"/>
    <n v="2"/>
    <s v="Infancia|Juventud|"/>
    <s v="Educacion|Menores en riesgo|"/>
  </r>
  <r>
    <s v="JOVENES Y DESARROLLO"/>
    <s v="Asia"/>
    <x v="27"/>
    <n v="38317.54"/>
    <n v="2"/>
    <s v="Conjunto de la poblacion|"/>
    <s v="Accion Humanitaria y de Emergencia|"/>
  </r>
  <r>
    <s v="JOVENES Y DESARROLLO"/>
    <s v="Oriente Medio"/>
    <x v="7"/>
    <n v="14494.21"/>
    <n v="1"/>
    <s v="Conjunto de la poblacion|"/>
    <s v="Accion Humanitaria y de Emergencia|"/>
  </r>
  <r>
    <s v="Juan Ciudad ONGD"/>
    <s v="America Central, Norte y Caribe"/>
    <x v="16"/>
    <n v="46281"/>
    <n v="4"/>
    <s v="Mayores de 65 años|"/>
    <s v="Salud|Ayuda en forma de suministro de Bienes y ayuda general para Programas|"/>
  </r>
  <r>
    <s v="Juan Ciudad ONGD"/>
    <s v="America del Sur"/>
    <x v="3"/>
    <n v="44892"/>
    <n v="6"/>
    <s v="Conjunto de la poblacion|Poblacion rural|Infancia|"/>
    <s v="Salud|Ayuda en forma de suministro de Bienes y ayuda general para Programas|Otros servicios e infraestructuras sociales|"/>
  </r>
  <r>
    <s v="Juan Ciudad ONGD"/>
    <s v="America del Sur"/>
    <x v="35"/>
    <n v="3900"/>
    <n v="2"/>
    <s v="Conjunto de la poblacion|"/>
    <s v="Ayuda en forma de suministro de Bienes y ayuda general para Programas|"/>
  </r>
  <r>
    <s v="Juan Ciudad ONGD"/>
    <s v="America del Sur"/>
    <x v="1"/>
    <n v="11271.9"/>
    <n v="2"/>
    <s v="Juventud|Poblacion con discapacidad|"/>
    <s v="Salud|Construccion|Comunicaciones|"/>
  </r>
  <r>
    <s v="Juan Ciudad ONGD"/>
    <s v="America del Sur"/>
    <x v="2"/>
    <n v="6000"/>
    <n v="1"/>
    <s v="Poblacion con discapacidad|"/>
    <s v="Salud|Agua y saneamiento|"/>
  </r>
  <r>
    <s v="Juan Ciudad ONGD"/>
    <s v="Asia"/>
    <x v="5"/>
    <n v="3033"/>
    <n v="1"/>
    <s v="Juventud|Infancia|"/>
    <s v="Transporte y almacenamiento|Accion Humanitaria y de Emergencia|"/>
  </r>
  <r>
    <s v="Juan Ciudad ONGD"/>
    <s v="Asia"/>
    <x v="41"/>
    <n v="45385"/>
    <n v="2"/>
    <s v="Poblacion con discapacidad|Conjunto de la poblacion|Juventud|"/>
    <s v="Salud|Comunicaciones|Educacion|"/>
  </r>
  <r>
    <s v="Juan Ciudad ONGD"/>
    <s v="Africa Occidental"/>
    <x v="58"/>
    <n v="18900"/>
    <n v="2"/>
    <s v="Conjunto de la poblacion|Poblacion rural|"/>
    <s v="Salud|Generacion y suministro de energia|"/>
  </r>
  <r>
    <s v="Juan Ciudad ONGD"/>
    <s v="Africa Occidental"/>
    <x v="87"/>
    <n v="255000"/>
    <n v="3"/>
    <s v="Infancia|Mujeres|Conjunto de la poblacion|"/>
    <s v="Salud|Accion Humanitaria y de Emergencia|Ayuda en forma de suministro de Bienes y ayuda general para Programas|"/>
  </r>
  <r>
    <s v="Juan Ciudad ONGD"/>
    <s v="Africa Occidental"/>
    <x v="14"/>
    <n v="37573.24"/>
    <n v="5"/>
    <s v="Poblacion con discapacidad|Conjunto de la poblacion|"/>
    <s v="Agua y saneamiento|Ayuda en forma de suministro de Bienes y ayuda general para Programas|Salud|"/>
  </r>
  <r>
    <s v="Juan Ciudad ONGD"/>
    <s v="Africa Occidental"/>
    <x v="89"/>
    <n v="43255.21"/>
    <n v="4"/>
    <s v="Conjunto de la poblacion|"/>
    <s v="Accion Humanitaria y de Emergencia|Salud|Ayuda en forma de suministro de Bienes y ayuda general para Programas|"/>
  </r>
  <r>
    <s v="Juan Ciudad ONGD"/>
    <s v="Africa Austral"/>
    <x v="23"/>
    <n v="10000"/>
    <n v="1"/>
    <s v="Poblacion con discapacidad|"/>
    <s v="Ayuda en forma de suministro de Bienes y ayuda general para Programas|"/>
  </r>
  <r>
    <s v="Juan Ciudad ONGD"/>
    <s v="Africa Central"/>
    <x v="22"/>
    <n v="192400"/>
    <n v="4"/>
    <s v="Juventud|Conjunto de la poblacion|Poblacion con discapacidad|"/>
    <s v="Educacion|Construccion|"/>
  </r>
  <r>
    <s v="Manos Unidas"/>
    <s v="Asia"/>
    <x v="41"/>
    <n v="8962508"/>
    <n v="182"/>
    <s v="Infancia|Poblacion rural|Mujeres|"/>
    <s v="Educacion|Salud|Agricultura|"/>
  </r>
  <r>
    <s v="Manos Unidas"/>
    <s v="Asia"/>
    <x v="33"/>
    <n v="117921"/>
    <n v="3"/>
    <s v="Infancia|Mujeres|"/>
    <s v="Educacion|Multisectorial (incluye Medioambiente)|"/>
  </r>
  <r>
    <s v="Manos Unidas"/>
    <s v="Asia"/>
    <x v="38"/>
    <n v="194407"/>
    <n v="3"/>
    <s v="Poblacion rural|"/>
    <s v="Salud|Agricultura|Educacion|"/>
  </r>
  <r>
    <s v="Manos Unidas"/>
    <s v="Asia"/>
    <x v="5"/>
    <n v="121547"/>
    <n v="2"/>
    <s v="Poblacion rural|"/>
    <s v="Otros (especificad cuales)|Social, Generacion de ingresos|"/>
  </r>
  <r>
    <s v="Manos Unidas"/>
    <s v="Oriente Medio"/>
    <x v="70"/>
    <n v="55733"/>
    <n v="1"/>
    <s v="Poblacion refugiada|Poblacion desplazada|"/>
    <s v="Otros (especificad cuales)|Social|"/>
  </r>
  <r>
    <s v="Manos Unidas"/>
    <s v="Oriente Medio"/>
    <x v="53"/>
    <n v="133565"/>
    <n v="2"/>
    <s v="Poblacion refugiada|Poblacion desplazada|Poblacion indigena/ minorias etnicas/ afrodescendientes|"/>
    <s v="Salud|Otros (especificad cuales)|Agricultura|Social|"/>
  </r>
  <r>
    <s v="Manos Unidas"/>
    <s v="Oriente Medio"/>
    <x v="6"/>
    <n v="149004"/>
    <n v="3"/>
    <s v="Poblacion desplazada|Poblacion refugiada|"/>
    <s v="Multisectorial (incluye Medioambiente)|Otros (especificad cuales)|Social|"/>
  </r>
  <r>
    <s v="Manos Unidas"/>
    <s v="Asia"/>
    <x v="27"/>
    <n v="218328"/>
    <n v="3"/>
    <s v="Poblacion desplazada|Infancia|Poblacion rural|"/>
    <s v="Educacion|Otros (especificad cuales)|Social|"/>
  </r>
  <r>
    <s v="Manos Unidas"/>
    <s v="Oriente Medio"/>
    <x v="7"/>
    <n v="11173"/>
    <n v="1"/>
    <s v="Poblacion desplazada|Poblacion refugiada|"/>
    <s v="Salud|"/>
  </r>
  <r>
    <s v="Manos Unidas"/>
    <s v="Asia"/>
    <x v="56"/>
    <n v="212042"/>
    <n v="3"/>
    <s v="Poblacion refugiada|Poblacion desplazada|Mujeres|"/>
    <s v="Educacion|Otros (especificad cuales)|Social|"/>
  </r>
  <r>
    <s v="Manos Unidas"/>
    <s v="Asia"/>
    <x v="100"/>
    <n v="75386"/>
    <n v="2"/>
    <s v="Poblacion rural|Infancia|"/>
    <s v="Educacion|"/>
  </r>
  <r>
    <s v="Manos Unidas"/>
    <s v="Asia"/>
    <x v="60"/>
    <n v="112119"/>
    <n v="1"/>
    <s v="Poblacion indigena/ minorias etnicas/ afrodescendientes|"/>
    <s v="Agricultura|"/>
  </r>
  <r>
    <s v="Manos Unidas"/>
    <s v="Africa Austral"/>
    <x v="73"/>
    <n v="433205"/>
    <n v="7"/>
    <s v="Infancia|Poblacion rural|Juventud|"/>
    <s v="Educacion|Salud|"/>
  </r>
  <r>
    <s v="Manos Unidas"/>
    <s v="Africa Occidental"/>
    <x v="21"/>
    <n v="787276"/>
    <n v="15"/>
    <s v="Mujeres|Juventud|Poblacion rural|"/>
    <s v="Educacion|Salud|"/>
  </r>
  <r>
    <s v="Manos Unidas"/>
    <s v="Africa Occidental"/>
    <x v="67"/>
    <n v="616898"/>
    <n v="14"/>
    <s v="Mujeres|Infancia|Juventud|"/>
    <s v="Educacion|Salud|"/>
  </r>
  <r>
    <s v="Manos Unidas"/>
    <s v="Africa Oriental"/>
    <x v="37"/>
    <n v="104714"/>
    <n v="2"/>
    <s v="Poblacion rural|Juventud|Mujeres|Poblacion refugiada|Poblacion desplazada|"/>
    <s v="Educacion|Otros (especificad cuales)|"/>
  </r>
  <r>
    <s v="Manos Unidas"/>
    <s v="Africa Central"/>
    <x v="22"/>
    <n v="510875"/>
    <n v="13"/>
    <s v="Poblacion rural|Poblacion con discapacidad|Juventud|"/>
    <s v="Salud|Educacion|Agua y saneamiento|"/>
  </r>
  <r>
    <s v="Manos Unidas"/>
    <s v="Africa Central"/>
    <x v="39"/>
    <n v="18895"/>
    <n v="1"/>
    <s v="Infancia|"/>
    <s v="Educacion|"/>
  </r>
  <r>
    <s v="Manos Unidas"/>
    <s v="Africa Occidental"/>
    <x v="57"/>
    <n v="34909"/>
    <n v="1"/>
    <s v="Poblacion rural|"/>
    <s v="Salud|"/>
  </r>
  <r>
    <s v="Manos Unidas"/>
    <s v="Africa del Norte"/>
    <x v="15"/>
    <n v="168409"/>
    <n v="5"/>
    <s v="Mujeres|Poblacion desplazada|Poblacion refugiada|"/>
    <s v="Salud|Derechos Humanos|"/>
  </r>
  <r>
    <s v="Manos Unidas"/>
    <s v="Africa Oriental"/>
    <x v="101"/>
    <n v="171742"/>
    <n v="2"/>
    <s v="Mujeres|Infancia|"/>
    <s v="Salud|"/>
  </r>
  <r>
    <s v="Manos Unidas"/>
    <s v="Africa Oriental"/>
    <x v="29"/>
    <n v="1148780"/>
    <n v="18"/>
    <s v="Poblacion rural|Mujeres|Infancia|Juventud|"/>
    <s v="Salud|Agricultura|Otros (especificad cuales)|Educacion|Generacion ingresos|"/>
  </r>
  <r>
    <s v="Manos Unidas"/>
    <s v="Africa Occidental"/>
    <x v="58"/>
    <n v="634810"/>
    <n v="10"/>
    <s v="Infancia|Mujeres|Juventud|"/>
    <s v="Salud|Educacion|"/>
  </r>
  <r>
    <s v="Manos Unidas"/>
    <s v="Africa Oriental"/>
    <x v="42"/>
    <n v="890960"/>
    <n v="11"/>
    <s v="Infancia|Juventud|Otros (especificad cuales)|Poblacion urbana|"/>
    <s v="Agricultura|Salud|"/>
  </r>
  <r>
    <s v="Manos Unidas"/>
    <s v="Africa Austral"/>
    <x v="102"/>
    <n v="32667"/>
    <n v="1"/>
    <s v="Mujeres|"/>
    <s v="Salud|"/>
  </r>
  <r>
    <s v="Manos Unidas"/>
    <s v="Africa Austral"/>
    <x v="43"/>
    <n v="625956"/>
    <n v="18"/>
    <s v="Infancia|Juventud|Poblacion rural|"/>
    <s v="Educacion|Otros (especificad cuales)|Social|"/>
  </r>
  <r>
    <s v="Manos Unidas"/>
    <s v="Africa Austral"/>
    <x v="63"/>
    <n v="461655"/>
    <n v="9"/>
    <s v="Mujeres|Infancia|Poblacion rural|"/>
    <s v="Salud|Educacion|"/>
  </r>
  <r>
    <s v="Manos Unidas"/>
    <s v="Africa Occidental"/>
    <x v="9"/>
    <n v="675502.07"/>
    <n v="6"/>
    <s v="Mujeres|Infancia|Poblacion rural|"/>
    <s v="Educacion|Otros (especificad cuales)|Salud|Multisectorial (incluye Medioambiente)|Social|"/>
  </r>
  <r>
    <s v="Manos Unidas"/>
    <s v="Africa del Norte"/>
    <x v="31"/>
    <n v="448972"/>
    <n v="11"/>
    <s v="Mujeres|Infancia|Poblacion rural|Poblacion refugiada|Poblacion desplazada|Juventud|"/>
    <s v="Otros servicios e infraestructuras sociales|Otros (especificad cuales)|Educacion|Salud|Agua y saneamiento|Agricultura|Multisectorial (incluye Medioambiente)|Comercializacion, promocion de la mujer|"/>
  </r>
  <r>
    <s v="Manos Unidas"/>
    <s v="Africa Austral"/>
    <x v="23"/>
    <n v="618054"/>
    <n v="17"/>
    <s v="Infancia|Juventud|Poblacion rural|"/>
    <s v="Salud|Educacion|Genero|"/>
  </r>
  <r>
    <s v="Manos Unidas"/>
    <s v="Africa Austral"/>
    <x v="44"/>
    <n v="1702944"/>
    <n v="24"/>
    <s v="Mujeres|Infancia|Poblacion rural|"/>
    <s v="Multisectorial (incluye Medioambiente)|Salud|Otros (especificad cuales)|Social|"/>
  </r>
  <r>
    <s v="Manos Unidas"/>
    <s v="Africa Oriental"/>
    <x v="46"/>
    <n v="408065"/>
    <n v="8"/>
    <s v="Infancia|Juventud|"/>
    <s v="Salud|Educacion|"/>
  </r>
  <r>
    <s v="Manos Unidas"/>
    <s v="Africa Occidental"/>
    <x v="14"/>
    <n v="626338"/>
    <n v="11"/>
    <s v="Poblacion rural|Mujeres|Infancia|"/>
    <s v="Educacion|Salud|"/>
  </r>
  <r>
    <s v="Manos Unidas"/>
    <s v="Africa Occidental"/>
    <x v="89"/>
    <n v="1053928"/>
    <n v="10"/>
    <s v="Poblacion rural|Mujeres|"/>
    <s v="Educacion|Salud|"/>
  </r>
  <r>
    <s v="Manos Unidas"/>
    <s v="Africa Oriental"/>
    <x v="103"/>
    <n v="123366"/>
    <n v="3"/>
    <s v="Poblacion desplazada|Poblacion refugiada|"/>
    <s v="Agricultura|Salud|Otros (especificad cuales)|Social|"/>
  </r>
  <r>
    <s v="Manos Unidas"/>
    <s v="Africa Oriental"/>
    <x v="68"/>
    <n v="45000"/>
    <n v="1"/>
    <s v="Poblacion desplazada|Poblacion refugiada|Infancia|Poblacion rural|"/>
    <s v="Salud|Educacion|Otros (especificad cuales)|"/>
  </r>
  <r>
    <s v="Manos Unidas"/>
    <s v="Africa Oriental"/>
    <x v="96"/>
    <n v="267904"/>
    <n v="3"/>
    <s v="Poblacion desplazada|Poblacion refugiada|Infancia|"/>
    <s v="Educacion|Otros (especificad cuales)|Salud|Social|"/>
  </r>
  <r>
    <s v="Manos Unidas"/>
    <s v="Africa Austral"/>
    <x v="90"/>
    <n v="610522"/>
    <n v="13"/>
    <s v="Poblacion rural|Juventud|Infancia|"/>
    <s v="Salud|Agua y saneamiento|Educacion|"/>
  </r>
  <r>
    <s v="Manos Unidas"/>
    <s v="America Central, Norte y Caribe"/>
    <x v="16"/>
    <n v="43581"/>
    <n v="2"/>
    <s v="Mujeres|Poblacion rural|"/>
    <s v="Educacion|Otros (especificad cuales)|social|"/>
  </r>
  <r>
    <s v="Manos Unidas"/>
    <s v="Africa Occidental"/>
    <x v="59"/>
    <n v="480359"/>
    <n v="6"/>
    <s v="Poblacion rural|Infancia|Mujeres|"/>
    <s v="Agua y saneamiento|"/>
  </r>
  <r>
    <s v="Manos Unidas"/>
    <s v="Africa Oriental"/>
    <x v="64"/>
    <n v="270773"/>
    <n v="5"/>
    <s v="Infancia|Juventud|"/>
    <s v="Educacion|Otros (especificad cuales)|Social|"/>
  </r>
  <r>
    <s v="Manos Unidas"/>
    <s v="Africa Austral"/>
    <x v="104"/>
    <n v="516436"/>
    <n v="11"/>
    <s v="Mujeres|Infancia|Poblacion rural|"/>
    <s v="Salud|Agricultura|Otros (especificad cuales)|Social|"/>
  </r>
  <r>
    <s v="Manos Unidas"/>
    <s v="Africa Austral"/>
    <x v="97"/>
    <n v="427567"/>
    <n v="5"/>
    <s v="Poblacion rural|Infancia|Juventud|"/>
    <s v="Educacion|Otros (especificad cuales)|Social|"/>
  </r>
  <r>
    <s v="Manos Unidas"/>
    <s v="America del Sur"/>
    <x v="1"/>
    <n v="1632626.87"/>
    <n v="12"/>
    <s v="Mujeres|Infancia|Poblacion rural|"/>
    <s v="Agricultura|Otros (especificad cuales)|Produccion y comercializacion|"/>
  </r>
  <r>
    <s v="Manos Unidas"/>
    <s v="America del Sur"/>
    <x v="36"/>
    <n v="652992"/>
    <n v="9"/>
    <s v="Mujeres|Poblacion rural|Poblacion indigena/ minorias etnicas/ afrodescendientes|"/>
    <s v="Otros (especificad cuales)|Multisectorial (incluye Medioambiente)|Social|"/>
  </r>
  <r>
    <s v="Manos Unidas"/>
    <s v="America del Sur"/>
    <x v="2"/>
    <n v="497827"/>
    <n v="6"/>
    <s v="Poblacion rural|Poblacion indigena/ minorias etnicas/ afrodescendientes|"/>
    <s v="Multisectorial (incluye Medioambiente)|Otros (especificad cuales)|Social|"/>
  </r>
  <r>
    <s v="Manos Unidas"/>
    <s v="America del Sur"/>
    <x v="34"/>
    <n v="126074"/>
    <n v="2"/>
    <s v="Poblacion rural|Mujeres|"/>
    <s v="Educacion|Otros (especificad cuales)|Social|"/>
  </r>
  <r>
    <s v="Manos Unidas"/>
    <s v="America Central, Norte y Caribe"/>
    <x v="28"/>
    <n v="708638.83"/>
    <n v="8"/>
    <s v="Mujeres|Poblacion rural|"/>
    <s v="Agua y saneamiento|Agricultura|Otros (especificad cuales)|Comercializacion y generacion de ingresos|"/>
  </r>
  <r>
    <s v="Manos Unidas"/>
    <s v="America Central, Norte y Caribe"/>
    <x v="0"/>
    <n v="1600201.06"/>
    <n v="15"/>
    <s v="Mujeres|Poblacion indigena/ minorias etnicas/ afrodescendientes|Poblacion rural|"/>
    <s v="Agua y saneamiento|Multisectorial (incluye Medioambiente)|Genero|"/>
  </r>
  <r>
    <s v="Manos Unidas"/>
    <s v="America Central, Norte y Caribe"/>
    <x v="17"/>
    <n v="503819"/>
    <n v="4"/>
    <s v="Juventud|Poblacion rural|"/>
    <s v="Agua y saneamiento|Educacion|"/>
  </r>
  <r>
    <s v="Manos Unidas"/>
    <s v="America Central, Norte y Caribe"/>
    <x v="40"/>
    <n v="258989"/>
    <n v="5"/>
    <s v="Mujeres|Poblacion rural|"/>
    <s v="Educacion|Salud|Servicios bancarios y financieros (incluye Microcreditos)|"/>
  </r>
  <r>
    <s v="Manos Unidas"/>
    <s v="America Central, Norte y Caribe"/>
    <x v="62"/>
    <n v="187079"/>
    <n v="6"/>
    <s v="Mujeres|Juventud|Poblacion rural|"/>
    <s v="Agricultura|Educacion|Otros (especificad cuales)|Social|"/>
  </r>
  <r>
    <s v="Manos Unidas"/>
    <s v="America Central, Norte y Caribe"/>
    <x v="18"/>
    <n v="928569"/>
    <n v="9"/>
    <s v="Poblacion rural|Juventud|"/>
    <s v="Agua y saneamiento|Educacion|Agricultura|"/>
  </r>
  <r>
    <s v="Manos Unidas"/>
    <s v="America Central, Norte y Caribe"/>
    <x v="50"/>
    <n v="128909"/>
    <n v="2"/>
    <s v="Poblacion indigena/ minorias etnicas/ afrodescendientes|Poblacion rural|"/>
    <s v="Otros (especificad cuales)|Comercializacion|"/>
  </r>
  <r>
    <s v="Manos Unidas"/>
    <s v="America del Sur"/>
    <x v="19"/>
    <n v="575720"/>
    <n v="7"/>
    <s v="Mujeres|Poblacion rural|Poblacion indigena/ minorias etnicas/ afrodescendientes|"/>
    <s v="Agricultura|Educacion|"/>
  </r>
  <r>
    <s v="Manos Unidas"/>
    <s v="America del Sur"/>
    <x v="3"/>
    <n v="2697376.75"/>
    <m/>
    <s v="Mujeres|Infancia|Poblacion rural|"/>
    <s v="Multisectorial (incluye Medioambiente)|Educacion|Salud|"/>
  </r>
  <r>
    <s v="Manos Unidas"/>
    <s v="America Central, Norte y Caribe"/>
    <x v="20"/>
    <n v="710387"/>
    <n v="3"/>
    <s v="Poblacion rural|"/>
    <s v="Salud|"/>
  </r>
  <r>
    <s v="Medicos del Mundo"/>
    <s v="Africa Austral"/>
    <x v="73"/>
    <n v="331000"/>
    <n v="2"/>
    <s v="Conjunto de la poblacion|Mujeres|Infancia|Poblacion rural|"/>
    <s v="Genero|Poblacion y salud reproductiva|Gobierno y sociedad civil|Salud|Derechos Humanos|"/>
  </r>
  <r>
    <s v="Medicos del Mundo"/>
    <s v="Africa del Norte"/>
    <x v="71"/>
    <n v="1369000"/>
    <n v="5"/>
    <s v="Mujeres|Infancia|Poblacion refugiada|"/>
    <s v="Poblacion y salud reproductiva|Salud|"/>
  </r>
  <r>
    <s v="Medicos del Mundo"/>
    <s v="Africa Occidental"/>
    <x v="67"/>
    <n v="934000"/>
    <m/>
    <s v="Infancia|Mujeres|Poblacion desplazada|"/>
    <s v="Salud|Poblacion y salud reproductiva|"/>
  </r>
  <r>
    <s v="Medicos del Mundo"/>
    <s v="Africa Occidental"/>
    <x v="9"/>
    <n v="460000"/>
    <n v="1"/>
    <s v="Conjunto de la poblacion|"/>
    <s v="Accion Humanitaria y de Emergencia|Salud|"/>
  </r>
  <r>
    <s v="Medicos del Mundo"/>
    <s v="Africa Austral"/>
    <x v="23"/>
    <n v="196000"/>
    <n v="4"/>
    <s v="Mujeres|Infancia|Conjunto de la poblacion|"/>
    <s v="Salud|Genero|Poblacion y salud reproductiva|"/>
  </r>
  <r>
    <s v="Medicos del Mundo"/>
    <s v="Africa Occidental"/>
    <x v="89"/>
    <n v="5393000"/>
    <n v="7"/>
    <s v="Conjunto de la poblacion|Mujeres|"/>
    <s v="Salud|Agua y saneamiento|Poblacion y salud reproductiva|"/>
  </r>
  <r>
    <s v="Medicos del Mundo"/>
    <s v="Africa Austral"/>
    <x v="90"/>
    <n v="171000"/>
    <n v="1"/>
    <s v="Poblacion rural|Mujeres|"/>
    <s v="Poblacion y salud reproductiva|Genero|"/>
  </r>
  <r>
    <s v="Medicos del Mundo"/>
    <s v="America del Sur"/>
    <x v="1"/>
    <n v="474000"/>
    <n v="3"/>
    <s v="Poblacion indigena/ minorias etnicas/ afrodescendientes|Poblacion rural|Mujeres|"/>
    <s v="Salud|Poblacion y salud reproductiva|"/>
  </r>
  <r>
    <s v="Medicos del Mundo"/>
    <s v="America del Sur"/>
    <x v="34"/>
    <n v="99000"/>
    <n v="1"/>
    <s v="Poblacion rural|Poblacion indigena/ minorias etnicas/ afrodescendientes|Mujeres|"/>
    <s v="Poblacion y salud reproductiva|Salud|Genero|"/>
  </r>
  <r>
    <s v="Medicos del Mundo"/>
    <s v="America Central, Norte y Caribe"/>
    <x v="28"/>
    <n v="504000"/>
    <n v="2"/>
    <s v="Conjunto de la poblacion|Mujeres|Poblacion rural|"/>
    <s v="Derechos Humanos|Poblacion y salud reproductiva|Salud|"/>
  </r>
  <r>
    <s v="Medicos del Mundo"/>
    <s v="America Central, Norte y Caribe"/>
    <x v="0"/>
    <n v="306000"/>
    <n v="3"/>
    <s v="Conjunto de la poblacion|Poblacion rural|Infancia|"/>
    <s v="Genero|Accion Humanitaria y de Emergencia|Salud|"/>
  </r>
  <r>
    <s v="Medicos del Mundo"/>
    <s v="America Central, Norte y Caribe"/>
    <x v="17"/>
    <n v="949000"/>
    <n v="5"/>
    <s v="Conjunto de la poblacion|Mujeres|Poblacion rural|"/>
    <s v="Accion Humanitaria y de Emergencia|Salud|Poblacion y salud reproductiva|"/>
  </r>
  <r>
    <s v="Medicos del Mundo"/>
    <s v="America Central, Norte y Caribe"/>
    <x v="18"/>
    <n v="160000"/>
    <n v="1"/>
    <s v="Conjunto de la poblacion|Mujeres|"/>
    <s v="Poblacion y salud reproductiva|Salud|Derechos Humanos|"/>
  </r>
  <r>
    <s v="Medicos del Mundo"/>
    <s v="Asia"/>
    <x v="5"/>
    <n v="64000"/>
    <n v="1"/>
    <s v="Conjunto de la poblacion|"/>
    <s v="Accion Humanitaria y de Emergencia|"/>
  </r>
  <r>
    <s v="Medicos del Mundo"/>
    <s v="Asia"/>
    <x v="27"/>
    <n v="465000"/>
    <n v="1"/>
    <s v="Conjunto de la poblacion|Mujeres|"/>
    <s v="Accion Humanitaria y de Emergencia|Poblacion y salud reproductiva|Salud|"/>
  </r>
  <r>
    <s v="Medicos del Mundo"/>
    <s v="Oriente Medio"/>
    <x v="52"/>
    <n v="165000"/>
    <n v="4"/>
    <s v="Conjunto de la poblacion|"/>
    <s v="Accion Humanitaria y de Emergencia|Salud|"/>
  </r>
  <r>
    <s v="Medicos del Mundo"/>
    <s v="America del Sur"/>
    <x v="3"/>
    <n v="166000"/>
    <n v="2"/>
    <s v="Conjunto de la poblacion|Mujeres|"/>
    <s v="Salud|Poblacion y salud reproductiva|"/>
  </r>
  <r>
    <s v="Medicos del Mundo"/>
    <s v="Africa Occidental"/>
    <x v="12"/>
    <n v="749000"/>
    <n v="2"/>
    <s v="Conjunto de la poblacion|Mujeres|Infancia|"/>
    <s v="Salud|Poblacion y salud reproductiva|"/>
  </r>
  <r>
    <s v="Medicos del Mundo"/>
    <s v="Africa Occidental"/>
    <x v="14"/>
    <n v="466000"/>
    <m/>
    <s v="Conjunto de la poblacion|"/>
    <s v="Poblacion y salud reproductiva|Salud|"/>
  </r>
  <r>
    <s v="Medicus Mundi"/>
    <s v="America Central, Norte y Caribe"/>
    <x v="28"/>
    <n v="245757"/>
    <n v="5"/>
    <s v="Conjunto de la poblacion|Poblacion rural|Mujeres|"/>
    <s v="Salud|Agua y saneamiento|Poblacion y salud reproductiva|"/>
  </r>
  <r>
    <s v="Medicus Mundi"/>
    <s v="America Central, Norte y Caribe"/>
    <x v="0"/>
    <n v="1094464"/>
    <n v="18"/>
    <s v="Poblacion indigena/ minorias etnicas/ afrodescendientes|Mujeres|Poblacion rural|"/>
    <s v="Salud|Poblacion y salud reproductiva|Gobierno y sociedad civil|"/>
  </r>
  <r>
    <s v="Medicus Mundi"/>
    <s v="America Central, Norte y Caribe"/>
    <x v="40"/>
    <n v="360642"/>
    <n v="5"/>
    <s v="Mujeres|Poblacion rural|Poblacion indigena/ minorias etnicas/ afrodescendientes|"/>
    <s v="Salud|Poblacion y salud reproductiva|Gobierno y sociedad civil|"/>
  </r>
  <r>
    <s v="Medicus Mundi"/>
    <s v="America Central, Norte y Caribe"/>
    <x v="18"/>
    <n v="152047.53"/>
    <n v="3"/>
    <s v="Mujeres|Poblacion rural|Poblacion indigena/ minorias etnicas/ afrodescendientes|"/>
    <s v="Salud|Poblacion y salud reproductiva|Genero|"/>
  </r>
  <r>
    <s v="Medicus Mundi"/>
    <s v="America del Sur"/>
    <x v="1"/>
    <n v="995912.05"/>
    <n v="11"/>
    <s v="Poblacion indigena/ minorias etnicas/ afrodescendientes|Familias|Poblacion rural|"/>
    <s v="Salud|Poblacion y salud reproductiva|Gobierno y sociedad civil|"/>
  </r>
  <r>
    <s v="Medicus Mundi"/>
    <s v="America del Sur"/>
    <x v="34"/>
    <n v="570165.65"/>
    <n v="9"/>
    <s v="Poblacion indigena/ minorias etnicas/ afrodescendientes|Mujeres|Poblacion rural|"/>
    <s v="Salud|Poblacion y salud reproductiva|Genero|"/>
  </r>
  <r>
    <s v="Medicus Mundi"/>
    <s v="America del Sur"/>
    <x v="3"/>
    <n v="2051583.19"/>
    <n v="17"/>
    <s v="Poblacion indigena/ minorias etnicas/ afrodescendientes|Mujeres|Poblacion rural|"/>
    <s v="Salud|Agua y saneamiento|Poblacion y salud reproductiva|"/>
  </r>
  <r>
    <s v="Medicus Mundi"/>
    <s v="Asia"/>
    <x v="41"/>
    <n v="330139.38"/>
    <n v="5"/>
    <s v="Mujeres|Poblacion rural|Juventud|"/>
    <s v="Salud|Poblacion y salud reproductiva|Genero|"/>
  </r>
  <r>
    <s v="Medicus Mundi"/>
    <s v="Africa Austral"/>
    <x v="73"/>
    <n v="76009.81"/>
    <n v="1"/>
    <s v="Poblacion rural|Mujeres|Conjunto de la poblacion|"/>
    <s v="Salud|Gobierno y sociedad civil|Poblacion y salud reproductiva|"/>
  </r>
  <r>
    <s v="Medicus Mundi"/>
    <s v="Africa Occidental"/>
    <x v="67"/>
    <n v="1549645.42"/>
    <n v="7"/>
    <s v="Poblacion rural|Infancia|Mujeres|"/>
    <s v="Accion Humanitaria y de Emergencia|Salud|Gobierno y sociedad civil|"/>
  </r>
  <r>
    <s v="Medicus Mundi"/>
    <s v="Africa Occidental"/>
    <x v="9"/>
    <n v="871173.53"/>
    <n v="11"/>
    <s v="Mujeres|Infancia|Poblacion rural|"/>
    <s v="Accion Humanitaria y de Emergencia|Salud|Gobierno y sociedad civil|"/>
  </r>
  <r>
    <s v="Medicus Mundi"/>
    <s v="Africa Austral"/>
    <x v="23"/>
    <n v="824465.21"/>
    <n v="10"/>
    <s v="Conjunto de la poblacion|Poblacion rural|Mujeres|"/>
    <s v="Salud|Poblacion y salud reproductiva|Gobierno y sociedad civil|"/>
  </r>
  <r>
    <s v="Medicus Mundi"/>
    <s v="Africa Central"/>
    <x v="24"/>
    <n v="1359123.5"/>
    <n v="15"/>
    <s v="Poblacion rural|Mujeres|Conjunto de la poblacion|"/>
    <s v="Salud|Poblacion y salud reproductiva|Genero|"/>
  </r>
  <r>
    <s v="Medicus Mundi"/>
    <s v="Africa Central"/>
    <x v="22"/>
    <n v="7916.3"/>
    <n v="4"/>
    <s v="Poblacion rural|Mujeres|Infancia|"/>
    <s v="Salud|"/>
  </r>
  <r>
    <s v="Medicus Mundi"/>
    <s v="Africa Occidental"/>
    <x v="12"/>
    <n v="1216153.68"/>
    <n v="3"/>
    <s v="Mujeres|Infancia|Poblacion rural|"/>
    <s v="Accion Humanitaria y de Emergencia|Salud|Poblacion y salud reproductiva|"/>
  </r>
  <r>
    <s v="Medicus Mundi"/>
    <s v="Africa Occidental"/>
    <x v="14"/>
    <n v="9737.27"/>
    <n v="1"/>
    <s v="Poblacion rural|Mujeres|Conjunto de la poblacion|"/>
    <s v="Salud|"/>
  </r>
  <r>
    <s v="Medicus Mundi"/>
    <s v="Africa Oriental"/>
    <x v="42"/>
    <n v="12406"/>
    <n v="2"/>
    <s v="Poblacion rural|Mujeres|"/>
    <s v="Salud|Agua y saneamiento|"/>
  </r>
  <r>
    <s v="Medicus Mundi"/>
    <s v="Africa Oriental"/>
    <x v="29"/>
    <n v="269356.18"/>
    <n v="5"/>
    <s v="Poblacion rural|Mujeres|"/>
    <s v="Salud|Poblacion y salud reproductiva|Genero|"/>
  </r>
  <r>
    <s v="Medicus Mundi"/>
    <s v="Africa del Norte"/>
    <x v="31"/>
    <n v="169594.06"/>
    <n v="1"/>
    <s v="Poblacion rural|Mujeres|Conjunto de la poblacion|"/>
    <s v="Salud|Gobierno y sociedad civil|Poblacion y salud reproductiva|"/>
  </r>
  <r>
    <s v="Medicus Mundi"/>
    <s v="Africa Oriental"/>
    <x v="64"/>
    <n v="26083.9"/>
    <n v="1"/>
    <s v="Poblacion rural|"/>
    <s v="Salud|"/>
  </r>
  <r>
    <s v="Medicus Mundi"/>
    <s v="Africa del Norte"/>
    <x v="71"/>
    <n v="179753.1"/>
    <n v="1"/>
    <s v="Poblacion refugiada|"/>
    <s v="Accion Humanitaria y de Emergencia|Salud|Derechos Humanos|"/>
  </r>
  <r>
    <s v="Medicus Mundi"/>
    <s v="Africa Oriental"/>
    <x v="46"/>
    <n v="373350"/>
    <n v="11"/>
    <s v="Poblacion rural|Conjunto de la poblacion|"/>
    <s v="Salud|"/>
  </r>
  <r>
    <s v="Medicus Mundi"/>
    <s v="Asia"/>
    <x v="5"/>
    <n v="2400"/>
    <n v="1"/>
    <s v="Poblacion desplazada|"/>
    <s v="Salud|Construccion|"/>
  </r>
  <r>
    <s v="FUNDACION MENSAJEROS DE LA PAZ"/>
    <s v="America Central, Norte y Caribe"/>
    <x v="16"/>
    <n v="13874"/>
    <n v="5"/>
    <s v="Mayores de 65 años|Familias|"/>
    <s v="Accion Humanitaria y de Emergencia|"/>
  </r>
  <r>
    <s v="FUNDACION MENSAJEROS DE LA PAZ"/>
    <s v="America Central, Norte y Caribe"/>
    <x v="28"/>
    <n v="278622.45"/>
    <n v="4"/>
    <s v="Poblacion con discapacidad|Juventud|Mayores de 65 años|"/>
    <s v="Accion Humanitaria y de Emergencia|Educacion|Salud|"/>
  </r>
  <r>
    <s v="FUNDACION MENSAJEROS DE LA PAZ"/>
    <s v="America Central, Norte y Caribe"/>
    <x v="0"/>
    <n v="7700"/>
    <n v="1"/>
    <s v="Infancia|"/>
    <s v="Derechos Humanos|"/>
  </r>
  <r>
    <s v="FUNDACION MENSAJEROS DE LA PAZ"/>
    <s v="America Central, Norte y Caribe"/>
    <x v="20"/>
    <n v="30000"/>
    <n v="2"/>
    <s v="Infancia|Mayores de 65 años|"/>
    <s v="Educacion|Derechos Humanos|"/>
  </r>
  <r>
    <s v="FUNDACION MENSAJEROS DE LA PAZ"/>
    <s v="America del Sur"/>
    <x v="35"/>
    <n v="36000"/>
    <n v="5"/>
    <s v="Infancia|Mayores de 65 años|Juventud|"/>
    <s v="Derechos Humanos|Accion Humanitaria y de Emergencia|"/>
  </r>
  <r>
    <s v="FUNDACION MENSAJEROS DE LA PAZ"/>
    <s v="America del Sur"/>
    <x v="1"/>
    <n v="26271"/>
    <n v="1"/>
    <s v="Infancia|"/>
    <s v="Educacion|"/>
  </r>
  <r>
    <s v="FUNDACION MENSAJEROS DE LA PAZ"/>
    <s v="America del Sur"/>
    <x v="34"/>
    <m/>
    <n v="1"/>
    <s v="Poblacion con discapacidad|"/>
    <s v="Educacion|"/>
  </r>
  <r>
    <s v="FUNDACION MENSAJEROS DE LA PAZ"/>
    <s v="America del Sur"/>
    <x v="3"/>
    <n v="4419"/>
    <n v="2"/>
    <s v="Familias|Infancia|"/>
    <s v="Educacion|Derechos Humanos|"/>
  </r>
  <r>
    <s v="FUNDACION MENSAJEROS DE LA PAZ"/>
    <s v="Africa Occidental"/>
    <x v="21"/>
    <n v="78000"/>
    <n v="4"/>
    <s v="Infancia|Conjunto de la poblacion|"/>
    <s v="Agua y saneamiento|Derechos Humanos|Educacion|"/>
  </r>
  <r>
    <s v="FUNDACION MENSAJEROS DE LA PAZ"/>
    <s v="Africa Central"/>
    <x v="24"/>
    <n v="36468.92"/>
    <n v="1"/>
    <s v="Infancia|"/>
    <s v="Accion Humanitaria y de Emergencia|"/>
  </r>
  <r>
    <s v="FUNDACION MENSAJEROS DE LA PAZ"/>
    <s v="Asia"/>
    <x v="41"/>
    <n v="25000"/>
    <n v="1"/>
    <s v="Infancia|"/>
    <s v="Otros servicios e infraestructuras sociales|"/>
  </r>
  <r>
    <s v="FUNDACION MENSAJEROS DE LA PAZ"/>
    <s v="Asia"/>
    <x v="27"/>
    <n v="50000"/>
    <n v="1"/>
    <s v="Conjunto de la poblacion|"/>
    <s v="Accion Humanitaria y de Emergencia|"/>
  </r>
  <r>
    <s v="FUNDACION MENSAJEROS DE LA PAZ"/>
    <s v="Oriente Medio"/>
    <x v="53"/>
    <n v="140300"/>
    <n v="3"/>
    <s v="Poblacion refugiada|"/>
    <s v="Accion Humanitaria y de Emergencia|Derechos Humanos|"/>
  </r>
  <r>
    <s v="FUNDACION MENSAJEROS DE LA PAZ"/>
    <s v="Oriente Medio"/>
    <x v="7"/>
    <n v="61291"/>
    <n v="1"/>
    <s v="Familias|"/>
    <s v="Accion Humanitaria y de Emergencia|Derechos Humanos|"/>
  </r>
  <r>
    <s v="FUNDACION MENSAJEROS DE LA PAZ"/>
    <s v="Europa Central y del Este"/>
    <x v="83"/>
    <n v="157333"/>
    <n v="2"/>
    <s v="Poblacion refugiada|"/>
    <s v="Accion Humanitaria y de Emergencia|Derechos Humanos|"/>
  </r>
  <r>
    <s v="FUNDACION MENSAJEROS DE LA PAZ"/>
    <s v="Europa Central y del Este"/>
    <x v="30"/>
    <n v="78666.600000000006"/>
    <n v="1"/>
    <s v="Poblacion desplazada|"/>
    <s v="Accion Humanitaria y de Emergencia|"/>
  </r>
  <r>
    <s v="Mision America"/>
    <s v="America Central, Norte y Caribe"/>
    <x v="40"/>
    <n v="8523"/>
    <n v="1"/>
    <s v="Juventud|"/>
    <s v="Educacion|"/>
  </r>
  <r>
    <s v="Mision America"/>
    <s v="America del Sur"/>
    <x v="34"/>
    <n v="7287"/>
    <n v="1"/>
    <s v="Poblacion indigena/ minorias etnicas/ afrodescendientes|"/>
    <s v="Agricultura|"/>
  </r>
  <r>
    <s v="Mision America"/>
    <s v="America Central, Norte y Caribe"/>
    <x v="20"/>
    <n v="5400"/>
    <n v="1"/>
    <s v="Infancia|"/>
    <s v="Derechos Humanos|Educacion|"/>
  </r>
  <r>
    <s v="Mision America"/>
    <s v="Africa Occidental"/>
    <x v="21"/>
    <n v="21277"/>
    <n v="1"/>
    <s v="Infancia|"/>
    <s v="Educacion|"/>
  </r>
  <r>
    <s v="Mision America"/>
    <s v="Africa Austral"/>
    <x v="44"/>
    <n v="15220.9"/>
    <n v="1"/>
    <s v="Juventud|"/>
    <s v="Educacion|"/>
  </r>
  <r>
    <s v="Movimiento por la Paz -MPDL-"/>
    <s v="America del Sur"/>
    <x v="2"/>
    <n v="709458.43"/>
    <n v="4"/>
    <s v="Poblacion desplazada|Conjunto de la poblacion|"/>
    <s v="Poblacion y salud reproductiva|Gobierno y sociedad civil|Derechos Humanos|Desarrollo sostenible y gobernanza local"/>
  </r>
  <r>
    <s v="Movimiento por la Paz -MPDL-"/>
    <s v="America Central, Norte y Caribe"/>
    <x v="16"/>
    <n v="112429.88"/>
    <n v="4"/>
    <s v="Conjunto de la poblacion|Poblacion rural|"/>
    <s v="Derechos Humanos|Pesca|Otros (especificad cuales)|Produccion sostenible"/>
  </r>
  <r>
    <s v="Movimiento por la Paz -MPDL-"/>
    <s v="America Central, Norte y Caribe"/>
    <x v="0"/>
    <n v="320590.42"/>
    <n v="4"/>
    <s v="Conjunto de la poblacion|Mujeres|Poblacion rural|"/>
    <s v="Gobierno y sociedad civil|Derechos Humanos|Otros (especificad cuales)|Prevencion de la violencia|"/>
  </r>
  <r>
    <s v="Movimiento por la Paz -MPDL-"/>
    <s v="America Central, Norte y Caribe"/>
    <x v="18"/>
    <n v="468742.05"/>
    <n v="4"/>
    <s v="Poblacion rural|"/>
    <s v="Otros (especificad cuales)|Soberania alimentaria, saneamiento ambiental y gestion local"/>
  </r>
  <r>
    <s v="Movimiento por la Paz -MPDL-"/>
    <s v="Oriente Medio"/>
    <x v="53"/>
    <n v="155588.76999999999"/>
    <n v="5"/>
    <s v="Poblacion refugiada|Poblacion con discapacidad|"/>
    <s v="Salud|Derechos Humanos|"/>
  </r>
  <r>
    <s v="Movimiento por la Paz -MPDL-"/>
    <s v="Oriente Medio"/>
    <x v="6"/>
    <n v="107197.98"/>
    <n v="3"/>
    <s v="Poblacion refugiada|Poblacion con discapacidad|"/>
    <s v="Salud|Derechos Humanos|"/>
  </r>
  <r>
    <s v="Movimiento por la Paz -MPDL-"/>
    <s v="Oriente Medio"/>
    <x v="52"/>
    <n v="207797.19"/>
    <n v="8"/>
    <s v="Poblacion con discapacidad|Poblacion desplazada|Conjunto de la poblacion|"/>
    <s v="Salud|Derechos Humanos|Accion Humanitaria y de Emergencia|"/>
  </r>
  <r>
    <s v="Movimiento por la Paz -MPDL-"/>
    <s v="Africa Occidental"/>
    <x v="9"/>
    <n v="1268700.53"/>
    <n v="7"/>
    <s v="Poblacion rural|Conjunto de la poblacion|"/>
    <s v="Salud|Poblacion y salud reproductiva|Agua y saneamiento|"/>
  </r>
  <r>
    <s v="Movimiento por la Paz -MPDL-"/>
    <s v="Africa Occidental"/>
    <x v="13"/>
    <n v="553804.04"/>
    <n v="4"/>
    <s v="Conjunto de la poblacion|"/>
    <s v="Otros (especificad cuales)|Poblacion y salud reproductiva|Accion Humanitaria y de Emergencia|Resiliencia|"/>
  </r>
  <r>
    <s v="Movimiento por la Paz -MPDL-"/>
    <s v="Africa del Norte"/>
    <x v="31"/>
    <n v="375424.05"/>
    <n v="6"/>
    <s v="Conjunto de la poblacion|Mujeres|"/>
    <s v="Gobierno y sociedad civil|Otros (especificad cuales)|Procesos de participacion democratica"/>
  </r>
  <r>
    <s v="Movimiento por la Paz -MPDL-"/>
    <s v="Africa del Norte"/>
    <x v="71"/>
    <n v="280714.77"/>
    <n v="7"/>
    <s v="Poblacion refugiada|Infancia|"/>
    <s v="Multisectorial (incluye Medioambiente)|"/>
  </r>
  <r>
    <s v="Mujeres en Zona de Conflicto (MZC)"/>
    <s v="America del Sur"/>
    <x v="2"/>
    <n v="137000"/>
    <n v="2"/>
    <s v="Mujeres|Poblacion rural|Poblacion indigena/ minorias etnicas/ afrodescendientes|"/>
    <s v="Genero|Derechos Humanos|"/>
  </r>
  <r>
    <s v="Mujeres en Zona de Conflicto (MZC)"/>
    <s v="Africa Occidental"/>
    <x v="9"/>
    <n v="565000"/>
    <n v="15"/>
    <s v="Conjunto de la poblacion|Mujeres|Poblacion rural|"/>
    <s v="Accion Humanitaria y de Emergencia|Genero|Empresas y otros servicios |"/>
  </r>
  <r>
    <s v="Mujeres en Zona de Conflicto (MZC)"/>
    <s v="Africa del Norte"/>
    <x v="31"/>
    <n v="1191835.83"/>
    <n v="6"/>
    <s v="Conjunto de la poblacion|Mujeres|Juventud|"/>
    <s v="Educacion|Derechos Humanos|Otros servicios e infraestructuras sociales|"/>
  </r>
  <r>
    <s v="MUNDUBAT"/>
    <s v="America Central, Norte y Caribe"/>
    <x v="28"/>
    <n v="369347"/>
    <n v="2"/>
    <s v="Mujeres|Poblacion rural|"/>
    <s v="Genero|Agricultura|"/>
  </r>
  <r>
    <s v="MUNDUBAT"/>
    <s v="America Central, Norte y Caribe"/>
    <x v="16"/>
    <n v="294276.98"/>
    <n v="4"/>
    <s v="Mujeres|Poblacion rural|Conjunto de la poblacion|"/>
    <s v="Agua y saneamiento|Agricultura|"/>
  </r>
  <r>
    <s v="MUNDUBAT"/>
    <s v="America Central, Norte y Caribe"/>
    <x v="0"/>
    <n v="155815.91"/>
    <n v="3"/>
    <s v="Mujeres|Poblacion rural|"/>
    <s v="Genero|Agricultura|"/>
  </r>
  <r>
    <s v="MUNDUBAT"/>
    <s v="America Central, Norte y Caribe"/>
    <x v="40"/>
    <n v="145529.79"/>
    <m/>
    <s v="Mujeres|Poblacion rural|"/>
    <s v="Genero|Agricultura|Derechos Humanos|"/>
  </r>
  <r>
    <s v="MUNDUBAT"/>
    <s v="America del Sur"/>
    <x v="1"/>
    <n v="252547.67"/>
    <n v="3"/>
    <s v="Mujeres|Poblacion rural|"/>
    <s v="Genero|Agricultura|"/>
  </r>
  <r>
    <s v="MUNDUBAT"/>
    <s v="America del Sur"/>
    <x v="2"/>
    <n v="950177.86"/>
    <n v="5"/>
    <s v="Mujeres|Poblacion rural|Poblacion indigena/ minorias etnicas/ afrodescendientes|"/>
    <s v="Genero|Agricultura|Derechos Humanos|"/>
  </r>
  <r>
    <s v="MUNDUBAT"/>
    <s v="Oriente Medio"/>
    <x v="52"/>
    <n v="622369.19999999995"/>
    <n v="6"/>
    <s v="Poblacion rural|Poblacion refugiada|Mujeres|"/>
    <s v="Accion Humanitaria y de Emergencia|Derechos Humanos|Genero|"/>
  </r>
  <r>
    <s v="MUNDUBAT"/>
    <s v="Africa del Norte"/>
    <x v="71"/>
    <n v="128834.29"/>
    <n v="2"/>
    <s v="Conjunto de la poblacion|Infancia|"/>
    <s v="Accion Humanitaria y de Emergencia|"/>
  </r>
  <r>
    <s v="MUNDUBAT"/>
    <s v="Africa Austral"/>
    <x v="23"/>
    <n v="321472.74"/>
    <n v="2"/>
    <s v="Mujeres|Poblacion rural|"/>
    <s v="Genero|Agricultura|"/>
  </r>
  <r>
    <s v="OCASHA-Cristianos con el Sur"/>
    <s v="America del Sur"/>
    <x v="1"/>
    <n v="42576"/>
    <n v="2"/>
    <s v="Poblacion con discapacidad|Conjunto de la poblacion|Familias|"/>
    <s v="Derechos Humanos|Educacion|Salud|"/>
  </r>
  <r>
    <s v="OCASHA-Cristianos con el Sur"/>
    <s v="America Central, Norte y Caribe"/>
    <x v="20"/>
    <n v="43533"/>
    <n v="4"/>
    <s v="Conjunto de la poblacion|Familias|Juventud|"/>
    <s v="Educacion|Derechos Humanos|Multisectorial (incluye Medioambiente)|"/>
  </r>
  <r>
    <s v="ONGAWA"/>
    <s v="America Central, Norte y Caribe"/>
    <x v="18"/>
    <n v="874387"/>
    <n v="3"/>
    <s v="Familias|Mujeres|Poblacion rural|"/>
    <s v="Gobierno y sociedad civil|Agricultura|Agua y saneamiento|"/>
  </r>
  <r>
    <s v="ONGAWA"/>
    <s v="America del Sur"/>
    <x v="3"/>
    <n v="514236"/>
    <n v="3"/>
    <s v="Conjunto de la poblacion|Poblacion rural|Poblacion indigena/ minorias etnicas/ afrodescendientes|"/>
    <s v="Gobierno y sociedad civil|Comunicaciones|Agua y saneamiento|"/>
  </r>
  <r>
    <s v="ONGAWA"/>
    <s v="Africa Austral"/>
    <x v="90"/>
    <n v="969458.39"/>
    <n v="4"/>
    <s v="Conjunto de la poblacion|Poblacion rural|Infancia|"/>
    <s v="Salud|Agua y saneamiento|Gobierno y sociedad civil|"/>
  </r>
  <r>
    <s v="ONGAWA"/>
    <s v="Africa Austral"/>
    <x v="23"/>
    <n v="125372"/>
    <n v="2"/>
    <s v="Conjunto de la poblacion|Poblacion rural|Otros (especificad cuales)|Administraciones publicas municipal y provincial|"/>
    <s v="Agua y saneamiento|Gobierno y sociedad civil|"/>
  </r>
  <r>
    <s v="Oxfam Intermon"/>
    <s v="Africa Austral"/>
    <x v="23"/>
    <n v="238847.82"/>
    <m/>
    <s v="Conjunto de la poblacion|Poblacion rural|"/>
    <s v="Educacion|reduccion riesgo de desastres|"/>
  </r>
  <r>
    <s v="Oxfam Intermon"/>
    <s v="Africa Austral"/>
    <x v="95"/>
    <m/>
    <m/>
    <s v="Otros (especificad cuales)|Grupos productores de Comercio Justo (13 programas)|"/>
    <s v="Comercio Justo|"/>
  </r>
  <r>
    <s v="Oxfam Intermon"/>
    <s v="Africa Central"/>
    <x v="45"/>
    <n v="6268003"/>
    <m/>
    <s v="Conjunto de la poblacion|Poblacion rural|"/>
    <s v="Accion Humanitaria y de Emergencia|Agricultura|Agua y saneamiento|"/>
  </r>
  <r>
    <s v="Oxfam Intermon"/>
    <s v="Africa Occidental"/>
    <x v="4"/>
    <n v="205452"/>
    <m/>
    <s v="Conjunto de la poblacion|Poblacion rural|"/>
    <s v="Agricultura|"/>
  </r>
  <r>
    <s v="Oxfam Intermon"/>
    <s v="Africa Oriental"/>
    <x v="37"/>
    <n v="1816409"/>
    <m/>
    <s v="Conjunto de la poblacion|Mujeres|Poblacion rural|"/>
    <s v="Accion Humanitaria y de Emergencia|Agricultura|Genero|"/>
  </r>
  <r>
    <s v="Oxfam Intermon"/>
    <s v="Africa Oriental"/>
    <x v="29"/>
    <n v="3096667"/>
    <m/>
    <s v="Conjunto de la poblacion|Mujeres|Poblacion rural|Grupos productores de comercio justo|"/>
    <s v="Accion Humanitaria y de Emergencia|Agua y saneamiento|Agricultura|Comercio Justo|"/>
  </r>
  <r>
    <s v="Oxfam Intermon"/>
    <s v="Africa Oriental"/>
    <x v="96"/>
    <n v="3700377"/>
    <m/>
    <s v="Conjunto de la poblacion|Poblacion rural|"/>
    <s v="Accion Humanitaria y de Emergencia|Agricultura|Derechos Humanos|"/>
  </r>
  <r>
    <s v="Oxfam Intermon"/>
    <s v="Africa del Norte"/>
    <x v="31"/>
    <n v="1069970"/>
    <m/>
    <s v="Mujeres|Otros (especificad cuales)|grupos productores de comercio justo|"/>
    <s v="Gobierno y sociedad civil|Genero|Comercio Justo|"/>
  </r>
  <r>
    <s v="Oxfam Intermon"/>
    <s v="Africa Central"/>
    <x v="39"/>
    <n v="8566558"/>
    <m/>
    <s v="Conjunto de la poblacion|Poblacion rural|Poblacion desplazada|"/>
    <s v="Accion Humanitaria y de Emergencia|Agua y saneamiento|Gobierno y sociedad civil|"/>
  </r>
  <r>
    <s v="Oxfam Intermon"/>
    <s v="Africa Occidental"/>
    <x v="67"/>
    <n v="4617629"/>
    <m/>
    <s v="Conjunto de la poblacion|Poblacion desplazada|Poblacion rural|productores comercio justo|"/>
    <s v="Accion Humanitaria y de Emergencia|Gobierno y sociedad civil|Agricultura|Comercio Justo|"/>
  </r>
  <r>
    <s v="Oxfam Intermon"/>
    <s v="Africa Occidental"/>
    <x v="12"/>
    <n v="4547567"/>
    <m/>
    <s v="Conjunto de la poblacion|Poblacion rural|"/>
    <s v="Accion Humanitaria y de Emergencia|Agricultura|Gobierno y sociedad civil|"/>
  </r>
  <r>
    <s v="Oxfam Intermon"/>
    <s v="America del Sur"/>
    <x v="1"/>
    <n v="1086295.69"/>
    <m/>
    <s v="Conjunto de la poblacion|Poblacion rural|Juventud|Mujeres|"/>
    <s v="Agricultura|Gobierno y sociedad civil|Educacion|Resiliencia|"/>
  </r>
  <r>
    <s v="Oxfam Intermon"/>
    <s v="America del Sur"/>
    <x v="36"/>
    <n v="118262"/>
    <m/>
    <s v="Mujeres|"/>
    <s v="Genero|"/>
  </r>
  <r>
    <s v="Oxfam Intermon"/>
    <s v="America del Sur"/>
    <x v="2"/>
    <n v="1328521.97"/>
    <m/>
    <s v="Conjunto de la poblacion|Mujeres|Poblacion indigena/ minorias etnicas/ afrodescendientes|rural, jovenes|"/>
    <s v="Gobierno y sociedad civil|Genero|Derechos Humanos|"/>
  </r>
  <r>
    <s v="Oxfam Intermon"/>
    <s v="America del Sur"/>
    <x v="34"/>
    <n v="1087991.3600000001"/>
    <m/>
    <s v="Mujeres|Poblacion indigena/ minorias etnicas/ afrodescendientes|Poblacion rural|"/>
    <s v="Agua y saneamiento|Servicios bancarios y financieros (incluye Microcreditos)|Gobierno y sociedad civil|reduccion de riesgos de desastres, integracion y proteccion PNPI|"/>
  </r>
  <r>
    <s v="Oxfam Intermon"/>
    <s v="America Central, Norte y Caribe"/>
    <x v="16"/>
    <n v="334327.26"/>
    <m/>
    <s v="Poblacion rural|Mujeres|Conjunto de la poblacion|poblacion urbana|"/>
    <s v="Agricultura|Genero|Gobierno y sociedad civil|"/>
  </r>
  <r>
    <s v="Oxfam Intermon"/>
    <s v="America Central, Norte y Caribe"/>
    <x v="0"/>
    <n v="970546.29"/>
    <m/>
    <s v="Mujeres|Poblacion indigena/ minorias etnicas/ afrodescendientes|Juventud|"/>
    <s v="Genero|Derechos Humanos|Gobierno y sociedad civil|"/>
  </r>
  <r>
    <s v="Oxfam Intermon"/>
    <s v="America Central, Norte y Caribe"/>
    <x v="17"/>
    <n v="6895981.4199999999"/>
    <m/>
    <s v="Poblacion rural|Conjunto de la poblacion|Mujeres|jovenes|"/>
    <s v="Agricultura|Gobierno y sociedad civil|Accion Humanitaria y de Emergencia|WASH|"/>
  </r>
  <r>
    <s v="Oxfam Intermon"/>
    <s v="America Central, Norte y Caribe"/>
    <x v="40"/>
    <m/>
    <m/>
    <s v="Mujeres|Conjunto de la poblacion|Juventud|"/>
    <s v="Genero|Accion Humanitaria y de Emergencia|Gobierno y sociedad civil|Justicia economica|"/>
  </r>
  <r>
    <s v="Oxfam Intermon"/>
    <s v="America Central, Norte y Caribe"/>
    <x v="18"/>
    <n v="1584358.33"/>
    <m/>
    <s v="Conjunto de la poblacion|Poblacion rural|Mujeres|indigenas, jovenes|"/>
    <s v="Agricultura|Accion Humanitaria y de Emergencia|Gobierno y sociedad civil|Genero, agua y saneamiento, alimentacion|"/>
  </r>
  <r>
    <s v="Oxfam Intermon"/>
    <s v="America del Sur"/>
    <x v="19"/>
    <n v="454784.17"/>
    <m/>
    <s v="Conjunto de la poblacion|Poblacion rural|Poblacion indigena/ minorias etnicas/ afrodescendientes|"/>
    <s v="Accion Humanitaria y de Emergencia|Agricultura|Gobierno y sociedad civil|"/>
  </r>
  <r>
    <s v="Oxfam Intermon"/>
    <s v="America del Sur"/>
    <x v="3"/>
    <n v="958078.39"/>
    <m/>
    <s v="Conjunto de la poblacion|Poblacion rural|Mujeres|jovenes|"/>
    <s v="Agricultura|Gobierno y sociedad civil|"/>
  </r>
  <r>
    <s v="Oxfam Intermon"/>
    <s v="America Central, Norte y Caribe"/>
    <x v="20"/>
    <n v="694102.08"/>
    <m/>
    <s v="Conjunto de la poblacion|Mujeres|Poblacion rural|"/>
    <s v="Accion Humanitaria y de Emergencia|Agricultura|Genero|Agua y saneamiento, alimentacion, microcreditos, gobierno y sociedad civil|"/>
  </r>
  <r>
    <s v="Oxfam Intermon"/>
    <s v="America Central, Norte y Caribe"/>
    <x v="28"/>
    <n v="73551.91"/>
    <m/>
    <s v="Juventud|Mujeres|Conjunto de la poblacion|"/>
    <s v="Gobierno y sociedad civil|Accion Humanitaria y de Emergencia|Genero|"/>
  </r>
  <r>
    <s v="Oxfam Intermon"/>
    <s v="Africa Oriental"/>
    <x v="64"/>
    <m/>
    <m/>
    <s v="Otros (especificad cuales)|Grupos productores de comercio justo|"/>
    <s v="Comercio Justo|"/>
  </r>
  <r>
    <s v="Oxfam Intermon"/>
    <s v="Africa Occidental"/>
    <x v="57"/>
    <m/>
    <m/>
    <s v="Grupos productores de comercio justo|"/>
    <s v="Comercio Justo|"/>
  </r>
  <r>
    <s v="Oxfam Intermon"/>
    <s v="Africa Occidental"/>
    <x v="58"/>
    <m/>
    <m/>
    <s v="Grupos productores de comercio justo|"/>
    <s v="Comercio Justo|"/>
  </r>
  <r>
    <s v="Oxfam Intermon"/>
    <s v="Africa Austral"/>
    <x v="105"/>
    <m/>
    <m/>
    <s v="Grupos productores de comercio justo|"/>
    <s v="Comercio Justo|"/>
  </r>
  <r>
    <s v="Oxfam Intermon"/>
    <s v="Africa Oriental"/>
    <x v="42"/>
    <m/>
    <m/>
    <s v="Grupos productores de comercio justo|"/>
    <s v="Comercio Justo|"/>
  </r>
  <r>
    <s v="Paz con Dignidad"/>
    <s v="America Central, Norte y Caribe"/>
    <x v="28"/>
    <n v="454817.75"/>
    <n v="3"/>
    <s v="Mujeres|Conjunto de la poblacion|"/>
    <s v="Multisectorial (incluye Medioambiente)|Agua y saneamiento|Genero|"/>
  </r>
  <r>
    <s v="Paz con Dignidad"/>
    <s v="Oriente Medio"/>
    <x v="52"/>
    <n v="445625.43"/>
    <n v="5"/>
    <s v="Mujeres|Conjunto de la poblacion|Infancia|"/>
    <s v="Accion Humanitaria y de Emergencia|Poblacion y salud reproductiva|Salud|"/>
  </r>
  <r>
    <s v="Paz con Dignidad"/>
    <s v="Africa Occidental"/>
    <x v="14"/>
    <n v="277238.25"/>
    <n v="3"/>
    <s v="Mujeres|Conjunto de la poblacion|Infancia|"/>
    <s v="Multisectorial (incluye Medioambiente)|Agua y saneamiento|Agricultura|"/>
  </r>
  <r>
    <s v="Paz con Dignidad"/>
    <s v="America del Sur"/>
    <x v="2"/>
    <n v="509740.2"/>
    <n v="4"/>
    <s v="Mujeres|Poblacion indigena/ minorias etnicas/ afrodescendientes|Poblacion rural|"/>
    <s v="Gobierno y sociedad civil|Agricultura|Derechos Humanos|"/>
  </r>
  <r>
    <s v="Paz con Dignidad"/>
    <s v="America Central, Norte y Caribe"/>
    <x v="18"/>
    <n v="218310"/>
    <n v="2"/>
    <s v="Mujeres|Poblacion rural|"/>
    <s v="Poblacion y salud reproductiva|Gobierno y sociedad civil|Agricultura|"/>
  </r>
  <r>
    <s v="PROSALUS"/>
    <s v="America del Sur"/>
    <x v="1"/>
    <n v="434178"/>
    <n v="7"/>
    <s v="Mujeres|Poblacion rural|Familias|"/>
    <s v="Genero|Agricultura|Salud|"/>
  </r>
  <r>
    <s v="PROSALUS"/>
    <s v="America del Sur"/>
    <x v="3"/>
    <n v="169875"/>
    <n v="5"/>
    <s v="Familias|Mujeres|Poblacion rural|"/>
    <s v="Gobierno y sociedad civil|Agricultura|Genero|"/>
  </r>
  <r>
    <s v="PROSALUS"/>
    <s v="Africa Austral"/>
    <x v="23"/>
    <n v="308860"/>
    <n v="5"/>
    <s v="Poblacion rural|Familias|Mujeres|"/>
    <s v="Salud|Agricultura|Educacion|"/>
  </r>
  <r>
    <s v="PROYDE"/>
    <s v="America del Sur"/>
    <x v="35"/>
    <n v="89000"/>
    <n v="2"/>
    <s v="Juventud|"/>
    <s v="Educacion|"/>
  </r>
  <r>
    <s v="PROYDE"/>
    <s v="America del Sur"/>
    <x v="19"/>
    <n v="37679"/>
    <n v="3"/>
    <s v="Juventud|Familias|"/>
    <s v="Educacion|Otros servicios e infraestructuras sociales|"/>
  </r>
  <r>
    <s v="PROYDE"/>
    <s v="America del Sur"/>
    <x v="3"/>
    <n v="12678"/>
    <n v="3"/>
    <s v="Juventud|Conjunto de la poblacion|Familias|"/>
    <s v="Educacion|Otros servicios e infraestructuras sociales|Otros (especificad cuales)|Nuevas tecnologias|"/>
  </r>
  <r>
    <s v="PROYDE"/>
    <s v="America Central, Norte y Caribe"/>
    <x v="0"/>
    <n v="95246"/>
    <n v="3"/>
    <s v="Poblacion indigena/ minorias etnicas/ afrodescendientes|Mujeres|Infancia|"/>
    <s v="Educacion|Derechos Humanos|Apoyo a ONG|"/>
  </r>
  <r>
    <s v="PROYDE"/>
    <s v="America Central, Norte y Caribe"/>
    <x v="62"/>
    <n v="2195"/>
    <m/>
    <s v="Infancia|"/>
    <s v="Educacion|"/>
  </r>
  <r>
    <s v="PROYDE"/>
    <s v="Africa Austral"/>
    <x v="43"/>
    <n v="81777"/>
    <n v="5"/>
    <s v="Conjunto de la poblacion|Juventud|Infancia|"/>
    <s v="Educacion|Otros servicios e infraestructuras sociales|"/>
  </r>
  <r>
    <s v="PROYDE"/>
    <s v="Africa Austral"/>
    <x v="23"/>
    <n v="192179"/>
    <n v="3"/>
    <s v="Conjunto de la poblacion|Familias|Poblacion rural|"/>
    <s v="Educacion|Salud|Agricultura|"/>
  </r>
  <r>
    <s v="PROYDE"/>
    <s v="Africa Central"/>
    <x v="22"/>
    <n v="69757"/>
    <n v="2"/>
    <s v="Poblacion indigena/ minorias etnicas/ afrodescendientes|Infancia|Juventud|"/>
    <s v="Educacion|Otros servicios e infraestructuras sociales|"/>
  </r>
  <r>
    <s v="PROYDE"/>
    <s v="Africa Central"/>
    <x v="39"/>
    <n v="14005"/>
    <n v="1"/>
    <s v="Mujeres|"/>
    <s v="Servicios bancarios y financieros (incluye Microcreditos)|"/>
  </r>
  <r>
    <s v="PROYDE"/>
    <s v="Africa Occidental"/>
    <x v="21"/>
    <n v="378141"/>
    <n v="3"/>
    <s v="Juventud|Infancia|"/>
    <s v="Educacion|"/>
  </r>
  <r>
    <s v="PROYDE"/>
    <s v="Africa Occidental"/>
    <x v="67"/>
    <n v="371058"/>
    <n v="5"/>
    <s v="Conjunto de la poblacion|Poblacion rural|"/>
    <s v="Agricultura|"/>
  </r>
  <r>
    <s v="PROYDE"/>
    <s v="Africa Occidental"/>
    <x v="57"/>
    <n v="92942"/>
    <n v="2"/>
    <s v="Juventud|Infancia|"/>
    <s v="Educacion|Apoyo a ONG|"/>
  </r>
  <r>
    <s v="PROYDE"/>
    <s v="Africa Occidental"/>
    <x v="11"/>
    <n v="43487"/>
    <n v="1"/>
    <s v="Juventud|"/>
    <s v="Educacion|"/>
  </r>
  <r>
    <s v="PROYDE"/>
    <s v="Africa Occidental"/>
    <x v="59"/>
    <n v="174124"/>
    <n v="8"/>
    <s v="Poblacion rural|Infancia|Juventud|"/>
    <s v="Educacion|Agricultura|Otros (especificad cuales)|Formacion maestros|"/>
  </r>
  <r>
    <s v="PROYDE"/>
    <s v="Africa Oriental"/>
    <x v="101"/>
    <n v="28075"/>
    <n v="1"/>
    <s v="Juventud|Poblacion rural|"/>
    <s v="Educacion|"/>
  </r>
  <r>
    <s v="PROYDE"/>
    <s v="Africa Oriental"/>
    <x v="29"/>
    <n v="42083"/>
    <n v="1"/>
    <s v="Conjunto de la poblacion|Juventud|Mujeres|"/>
    <s v="Educacion|Servicios bancarios y financieros (incluye Microcreditos)|"/>
  </r>
  <r>
    <s v="PROYDE"/>
    <s v="Africa Central"/>
    <x v="92"/>
    <n v="26001"/>
    <n v="1"/>
    <s v="Otros (especificad cuales)|Adultos|"/>
    <s v="Educacion|"/>
  </r>
  <r>
    <s v="PROYDE"/>
    <s v="Africa Austral"/>
    <x v="95"/>
    <n v="30000"/>
    <n v="1"/>
    <s v="Infancia|Poblacion desplazada|"/>
    <s v="Educacion|Salud|Derechos Humanos|"/>
  </r>
  <r>
    <s v="PROYDE"/>
    <s v="America Central, Norte y Caribe"/>
    <x v="18"/>
    <n v="1250"/>
    <n v="1"/>
    <s v="Infancia|Otros (especificad cuales)|Formacion de maestros|"/>
    <s v="Educacion|"/>
  </r>
  <r>
    <s v="PROYDE"/>
    <s v="Africa Oriental"/>
    <x v="42"/>
    <n v="10300"/>
    <n v="1"/>
    <s v="Infancia|Juventud|"/>
    <s v="Educacion|"/>
  </r>
  <r>
    <s v="PROYDE"/>
    <s v="Europa Central y del Este"/>
    <x v="93"/>
    <n v="46544"/>
    <n v="2"/>
    <s v="Juventud|Infancia|"/>
    <s v="Educacion|"/>
  </r>
  <r>
    <s v="PROYDE"/>
    <s v="Africa Oriental"/>
    <x v="96"/>
    <n v="54464"/>
    <n v="5"/>
    <s v="Mujeres|Poblacion rural|Conjunto de la poblacion|"/>
    <s v="Educacion|Salud|Poblacion y salud reproductiva|"/>
  </r>
  <r>
    <s v="PROYDE"/>
    <s v="America Central, Norte y Caribe"/>
    <x v="17"/>
    <n v="57420"/>
    <n v="3"/>
    <s v="Mujeres|Familias|Poblacion rural|"/>
    <s v="Agua y saneamiento|Educacion|Servicios bancarios y financieros (incluye Microcreditos)|"/>
  </r>
  <r>
    <s v="PROYDE"/>
    <s v="Africa Oriental"/>
    <x v="46"/>
    <n v="3140"/>
    <n v="1"/>
    <s v="Infancia|Juventud|"/>
    <s v="Educacion|Otros servicios e infraestructuras sociales|"/>
  </r>
  <r>
    <s v="PROYDE"/>
    <s v="Asia"/>
    <x v="56"/>
    <n v="19400"/>
    <n v="1"/>
    <s v="Juventud|Infancia|"/>
    <s v="Educacion|"/>
  </r>
  <r>
    <s v="Proyecto Cultura y Solidaridad"/>
    <s v="America Central, Norte y Caribe"/>
    <x v="18"/>
    <n v="24841.37"/>
    <n v="1"/>
    <s v="Mujeres|Infancia|Poblacion rural|"/>
    <s v="Educacion|Construccion|Agricultura|"/>
  </r>
  <r>
    <s v="PROYECTO SOLIDARIO POR LA INFANCIA"/>
    <s v="America del Sur"/>
    <x v="3"/>
    <n v="108488.5"/>
    <n v="1"/>
    <s v="Infancia|Juventud|Familias|"/>
    <s v="Educacion|Derechos Humanos|Otros servicios e infraestructuras sociales|"/>
  </r>
  <r>
    <s v="FUNDACION PUEBLOS HERMANOS"/>
    <s v="Africa Central"/>
    <x v="39"/>
    <n v="13804.15"/>
    <n v="1"/>
    <s v="Poblacion rural|Mujeres|Mujeres|"/>
    <s v="Otros servicios e infraestructuras sociales|Genero|"/>
  </r>
  <r>
    <s v="FUNDACION PUEBLOS HERMANOS"/>
    <s v="Africa Central"/>
    <x v="24"/>
    <n v="77906.009999999995"/>
    <n v="3"/>
    <s v="Juventud|Conjunto de la poblacion|Infancia|"/>
    <s v="Otros servicios e infraestructuras sociales|Educacion|Genero|"/>
  </r>
  <r>
    <s v="FUNDACION PUEBLOS HERMANOS"/>
    <s v="Africa Central"/>
    <x v="22"/>
    <n v="3000"/>
    <n v="1"/>
    <s v="Mujeres|Poblacion rural|"/>
    <s v="Poblacion y salud reproductiva|Construccion|"/>
  </r>
  <r>
    <s v="FUNDACION PUEBLOS HERMANOS"/>
    <s v="America del Sur"/>
    <x v="48"/>
    <n v="9500"/>
    <n v="2"/>
    <s v="Juventud|Infancia|Poblacion rural|"/>
    <s v="Educacion|Generacion y suministro de energia|"/>
  </r>
  <r>
    <s v="FUNDACION PUEBLOS HERMANOS"/>
    <s v="Asia"/>
    <x v="25"/>
    <n v="12000"/>
    <n v="1"/>
    <s v="Poblacion con discapacidad|"/>
    <s v="Salud|"/>
  </r>
  <r>
    <s v="FUNDACION PUEBLOS HERMANOS"/>
    <s v="Asia"/>
    <x v="41"/>
    <n v="1000"/>
    <n v="1"/>
    <s v="Conjunto de la poblacion|Mujeres|"/>
    <s v="Salud|"/>
  </r>
  <r>
    <s v="Rescate"/>
    <s v="Oriente Medio"/>
    <x v="6"/>
    <n v="660000"/>
    <n v="3"/>
    <s v="Poblacion refugiada|Mujeres|Infancia|"/>
    <s v="Accion Humanitaria y de Emergencia|Educacion|Agua y saneamiento|"/>
  </r>
  <r>
    <s v="Rescate"/>
    <s v="Oriente Medio"/>
    <x v="7"/>
    <n v="195968.5"/>
    <n v="2"/>
    <s v="Poblacion desplazada|Conjunto de la poblacion|Mujeres|"/>
    <s v="Accion Humanitaria y de Emergencia|Educacion|Agua y saneamiento|"/>
  </r>
  <r>
    <s v="Rescate"/>
    <s v="Africa Oriental"/>
    <x v="29"/>
    <n v="608343.31999999995"/>
    <n v="4"/>
    <s v="Poblacion rural|Poblacion desplazada|Poblacion refugiada|"/>
    <s v="Agricultura|Agua y saneamiento|Accion Humanitaria y de Emergencia|"/>
  </r>
  <r>
    <s v="Rescate"/>
    <s v="Africa Austral"/>
    <x v="73"/>
    <n v="625000"/>
    <n v="1"/>
    <s v="Poblacion rural|Poblacion desplazada|Mujeres|"/>
    <s v="Agricultura|Empresas y otros servicios |"/>
  </r>
  <r>
    <s v="Rescate"/>
    <s v="Africa Occidental"/>
    <x v="12"/>
    <n v="208333"/>
    <n v="1"/>
    <s v="Poblacion rural|Poblacion desplazada|Mujeres|"/>
    <s v="Agua y saneamiento|Otros (especificad cuales)|Pastoralismo|"/>
  </r>
  <r>
    <s v="Rescate"/>
    <s v="Africa Occidental"/>
    <x v="9"/>
    <n v="208333"/>
    <n v="1"/>
    <s v="Poblacion desplazada|Poblacion rural|Mujeres|"/>
    <s v="Pastoralismo|"/>
  </r>
  <r>
    <s v="Rescate"/>
    <s v="Africa Occidental"/>
    <x v="13"/>
    <n v="208333"/>
    <n v="1"/>
    <s v="Mujeres|Poblacion desplazada|Poblacion rural|"/>
    <s v="Agricultura|Pastoralismo|"/>
  </r>
  <r>
    <s v="Save the Children"/>
    <s v="Africa Occidental"/>
    <x v="67"/>
    <m/>
    <m/>
    <s v="Infancia|"/>
    <s v="Educacion|Otros servicios e infraestructuras sociales|"/>
  </r>
  <r>
    <s v="Save the Children"/>
    <s v="Africa Occidental"/>
    <x v="9"/>
    <m/>
    <m/>
    <m/>
    <s v="Accion Humanitaria y de Emergencia|Agua y saneamiento|Salud|"/>
  </r>
  <r>
    <s v="Save the Children"/>
    <s v="Africa Occidental"/>
    <x v="14"/>
    <m/>
    <m/>
    <m/>
    <s v="Educacion|Otros servicios e infraestructuras sociales|Salud|"/>
  </r>
  <r>
    <s v="Save the Children"/>
    <s v="Africa Occidental"/>
    <x v="57"/>
    <m/>
    <m/>
    <m/>
    <s v="Accion Humanitaria y de Emergencia|Otros servicios e infraestructuras sociales|Educacion|"/>
  </r>
  <r>
    <s v="Save the Children"/>
    <s v="Africa Occidental"/>
    <x v="13"/>
    <m/>
    <m/>
    <m/>
    <s v="Accion Humanitaria y de Emergencia|Agua y saneamiento|Salud|"/>
  </r>
  <r>
    <s v="Save the Children"/>
    <s v="Africa Occidental"/>
    <x v="12"/>
    <m/>
    <m/>
    <s v="Infancia|"/>
    <s v="Accion Humanitaria y de Emergencia|Agua y saneamiento|Otros servicios e infraestructuras sociales|"/>
  </r>
  <r>
    <s v="SED"/>
    <s v="Africa Occidental"/>
    <x v="57"/>
    <n v="97337.27"/>
    <n v="8"/>
    <s v="Infancia|Poblacion rural|Mujeres|"/>
    <s v="Salud|Educacion|"/>
  </r>
  <r>
    <s v="SED"/>
    <s v="Africa Occidental"/>
    <x v="21"/>
    <n v="18691.43"/>
    <n v="2"/>
    <s v="Infancia|"/>
    <s v="Educacion|"/>
  </r>
  <r>
    <s v="SED"/>
    <s v="Africa Central"/>
    <x v="22"/>
    <n v="9685.84"/>
    <n v="1"/>
    <s v="Juventud|Infancia|"/>
    <s v="Educacion|"/>
  </r>
  <r>
    <s v="SED"/>
    <s v="Africa Central"/>
    <x v="39"/>
    <n v="85164.91"/>
    <n v="5"/>
    <s v="Mujeres|Infancia|Poblacion con discapacidad|"/>
    <s v="Educacion|Salud|Generacion y suministro de energia|"/>
  </r>
  <r>
    <s v="SED"/>
    <s v="Africa Occidental"/>
    <x v="58"/>
    <n v="187265.92000000001"/>
    <n v="6"/>
    <s v="Mujeres|Infancia|Poblacion rural|"/>
    <s v="Educacion|Agua y saneamiento|"/>
  </r>
  <r>
    <s v="SED"/>
    <s v="Africa Oriental"/>
    <x v="42"/>
    <n v="51319.199999999997"/>
    <n v="9"/>
    <s v="Infancia|"/>
    <s v="Educacion|"/>
  </r>
  <r>
    <s v="SED"/>
    <s v="Africa Occidental"/>
    <x v="87"/>
    <n v="20341.91"/>
    <n v="3"/>
    <s v="Conjunto de la poblacion|Infancia|"/>
    <s v="Agua y saneamiento|Accion Humanitaria y de Emergencia|Salud|"/>
  </r>
  <r>
    <s v="SED"/>
    <s v="Africa Austral"/>
    <x v="43"/>
    <n v="11899.47"/>
    <n v="1"/>
    <s v="Otros (especificad cuales)|Poblacion reclusa|"/>
    <s v="Educacion|"/>
  </r>
  <r>
    <s v="SED"/>
    <s v="Africa Austral"/>
    <x v="23"/>
    <n v="9484.7099999999991"/>
    <n v="1"/>
    <s v="Infancia|"/>
    <s v="Educacion|"/>
  </r>
  <r>
    <s v="SED"/>
    <s v="Africa Austral"/>
    <x v="95"/>
    <n v="11262.6"/>
    <n v="1"/>
    <s v="Mujeres|Conjunto de la poblacion|"/>
    <s v="Salud|Poblacion y salud reproductiva|Educacion|"/>
  </r>
  <r>
    <s v="SED"/>
    <s v="Africa Austral"/>
    <x v="90"/>
    <n v="8446.9500000000007"/>
    <n v="1"/>
    <s v="Infancia|Poblacion con discapacidad|"/>
    <s v="Educacion|"/>
  </r>
  <r>
    <s v="SED"/>
    <s v="Africa Austral"/>
    <x v="104"/>
    <n v="23439.41"/>
    <n v="4"/>
    <s v="Infancia|"/>
    <s v="Educacion|"/>
  </r>
  <r>
    <s v="SED"/>
    <s v="America del Sur"/>
    <x v="1"/>
    <n v="149633.76"/>
    <n v="5"/>
    <s v="Infancia|Poblacion rural|"/>
    <s v="Agricultura|Educacion|"/>
  </r>
  <r>
    <s v="SED"/>
    <s v="America del Sur"/>
    <x v="34"/>
    <n v="7136.77"/>
    <n v="1"/>
    <s v="Infancia|"/>
    <s v="Educacion|"/>
  </r>
  <r>
    <s v="SED"/>
    <s v="America Central, Norte y Caribe"/>
    <x v="28"/>
    <n v="22870.71"/>
    <n v="2"/>
    <s v="Infancia|"/>
    <s v="Educacion|"/>
  </r>
  <r>
    <s v="SED"/>
    <s v="America Central, Norte y Caribe"/>
    <x v="0"/>
    <n v="119581.83"/>
    <n v="6"/>
    <s v="Infancia|"/>
    <s v="Educacion|"/>
  </r>
  <r>
    <s v="SED"/>
    <s v="America Central, Norte y Caribe"/>
    <x v="40"/>
    <n v="167420.37"/>
    <n v="4"/>
    <s v="Infancia|Juventud|"/>
    <s v="Educacion|"/>
  </r>
  <r>
    <s v="SED"/>
    <s v="America del Sur"/>
    <x v="19"/>
    <n v="66320.22"/>
    <n v="5"/>
    <s v="Familias|"/>
    <s v="Educacion|Agricultura|Comunicaciones|"/>
  </r>
  <r>
    <s v="SED"/>
    <s v="America del Sur"/>
    <x v="3"/>
    <n v="26263.7"/>
    <n v="3"/>
    <s v="Infancia|"/>
    <s v="Educacion|"/>
  </r>
  <r>
    <s v="SED"/>
    <s v="Asia"/>
    <x v="33"/>
    <n v="48472.23"/>
    <n v="1"/>
    <s v="Infancia|"/>
    <m/>
  </r>
  <r>
    <s v="SED"/>
    <s v="Asia"/>
    <x v="41"/>
    <n v="3274.04"/>
    <n v="1"/>
    <s v="Infancia|Conjunto de la poblacion|"/>
    <s v="Salud|Educacion|"/>
  </r>
  <r>
    <s v="SED"/>
    <s v="Oriente Medio"/>
    <x v="6"/>
    <n v="11262.65"/>
    <n v="1"/>
    <s v="Poblacion refugiada|"/>
    <s v="Accion Humanitaria y de Emergencia|"/>
  </r>
  <r>
    <s v="SED"/>
    <s v="Asia"/>
    <x v="27"/>
    <n v="16893.900000000001"/>
    <n v="1"/>
    <s v="Poblacion refugiada|"/>
    <s v="Accion Humanitaria y de Emergencia|"/>
  </r>
  <r>
    <s v="SED"/>
    <s v="Oriente Medio"/>
    <x v="7"/>
    <n v="35084.61"/>
    <n v="1"/>
    <s v="Familias|Poblacion refugiada|"/>
    <s v="Accion Humanitaria y de Emergencia|"/>
  </r>
  <r>
    <s v="SETEM"/>
    <s v="America del Sur"/>
    <x v="3"/>
    <n v="41000"/>
    <n v="2"/>
    <s v="Poblacion indigena/ minorias etnicas/ afrodescendientes|Infancia|Poblacion rural|"/>
    <s v="Educacion|Otros servicios e infraestructuras sociales|Construccion|"/>
  </r>
  <r>
    <s v="SETEM"/>
    <s v="America Central, Norte y Caribe"/>
    <x v="18"/>
    <n v="4000"/>
    <n v="2"/>
    <s v="Infancia|Familias|Poblacion con discapacidad|"/>
    <s v="Educacion|"/>
  </r>
  <r>
    <s v="SETEM"/>
    <s v="America del Sur"/>
    <x v="2"/>
    <n v="834673.95"/>
    <n v="12"/>
    <s v="Mujeres|Poblacion rural|"/>
    <s v="Agua y saneamiento|Agricultura|Genero|"/>
  </r>
  <r>
    <s v="SETEM"/>
    <s v="America Central, Norte y Caribe"/>
    <x v="28"/>
    <n v="457971.69"/>
    <n v="2"/>
    <s v="Mujeres|Poblacion rural|"/>
    <s v="Genero|Derechos Humanos|"/>
  </r>
  <r>
    <s v="SETEM"/>
    <s v="America del Sur"/>
    <x v="34"/>
    <n v="25420"/>
    <n v="6"/>
    <s v="Mujeres|Poblacion indigena/ minorias etnicas/ afrodescendientes|Juventud|"/>
    <s v="Educacion|Genero|Salud|"/>
  </r>
  <r>
    <s v="SOTERMUN-USO"/>
    <s v="America del Sur"/>
    <x v="3"/>
    <n v="3700"/>
    <n v="2"/>
    <s v="Poblacion indigena/ minorias etnicas/ afrodescendientes|"/>
    <s v="Salud|"/>
  </r>
  <r>
    <s v="SOTERMUN-USO"/>
    <s v="America Central, Norte y Caribe"/>
    <x v="17"/>
    <n v="27421.49"/>
    <n v="2"/>
    <s v="Juventud|Mujeres|"/>
    <s v="Salud|Poblacion y salud reproductiva|"/>
  </r>
  <r>
    <s v="SOTERMUN-USO"/>
    <s v="America del Sur"/>
    <x v="1"/>
    <n v="8555"/>
    <n v="1"/>
    <s v="Mujeres|Poblacion indigena/ minorias etnicas/ afrodescendientes|"/>
    <s v="Genero|"/>
  </r>
  <r>
    <s v="Tierra de Hombres"/>
    <s v="Africa del Norte"/>
    <x v="31"/>
    <n v="25500"/>
    <n v="1"/>
    <s v="Juventud|Infancia|"/>
    <s v="Salud|Apoyo a ONG|"/>
  </r>
  <r>
    <s v="Tierra de Hombres"/>
    <s v="Africa Occidental"/>
    <x v="12"/>
    <n v="298000"/>
    <n v="2"/>
    <s v="Familias|Mujeres|Infancia|"/>
    <s v="Salud|Derechos Humanos|Genero|"/>
  </r>
  <r>
    <s v="Tierra de Hombres"/>
    <s v="Africa Occidental"/>
    <x v="11"/>
    <n v="74258.149999999994"/>
    <n v="1"/>
    <s v="Infancia|Mujeres|Familias|"/>
    <s v="Salud|Gobierno y sociedad civil|Educacion|"/>
  </r>
  <r>
    <s v="Tierra de Hombres"/>
    <s v="Africa Oriental"/>
    <x v="37"/>
    <n v="94320"/>
    <n v="2"/>
    <s v="Infancia|Mujeres|Juventud|"/>
    <s v="Salud|Derechos Humanos|Gobierno y sociedad civil|"/>
  </r>
  <r>
    <s v="Tierra de Hombres"/>
    <s v="Africa Occidental"/>
    <x v="59"/>
    <n v="147000"/>
    <n v="2"/>
    <s v="Infancia|Mujeres|Familias|"/>
    <s v="Salud|Gobierno y sociedad civil|Derechos Humanos|"/>
  </r>
  <r>
    <s v="Tierra de Hombres"/>
    <s v="America Central, Norte y Caribe"/>
    <x v="18"/>
    <n v="73500"/>
    <n v="1"/>
    <s v="Familias|Juventud|Infancia|"/>
    <s v="Gobierno y sociedad civil|Derechos Humanos|Apoyo a ONG|"/>
  </r>
  <r>
    <s v="Tierra de Hombres"/>
    <s v="America Central, Norte y Caribe"/>
    <x v="17"/>
    <n v="75320"/>
    <n v="2"/>
    <s v="Infancia|Mujeres|Juventud|"/>
    <s v="Accion Humanitaria y de Emergencia|Salud|Agua y saneamiento|"/>
  </r>
  <r>
    <s v="Tierra de Hombres"/>
    <s v="America del Sur"/>
    <x v="34"/>
    <n v="125000"/>
    <n v="1"/>
    <s v="Infancia|Mujeres|Poblacion indigena/ minorias etnicas/ afrodescendientes|"/>
    <s v="Derechos Humanos|Salud|Gobierno y sociedad civil|"/>
  </r>
  <r>
    <s v="Tierra de Hombres"/>
    <s v="America del Sur"/>
    <x v="2"/>
    <n v="208866"/>
    <n v="1"/>
    <s v="Familias|Juventud|Infancia|"/>
    <s v="Gobierno y sociedad civil|Derechos Humanos|Apoyo a ONG|"/>
  </r>
  <r>
    <s v="VSF - JUSTICIA ALIMENTARIA GLOBAL"/>
    <s v="America Central, Norte y Caribe"/>
    <x v="16"/>
    <n v="136144.38"/>
    <n v="4"/>
    <s v="Poblacion indigena/ minorias etnicas/ afrodescendientes|Poblacion rural|"/>
    <s v="Derechos Humanos|Agricultura|Genero|"/>
  </r>
  <r>
    <s v="VSF - JUSTICIA ALIMENTARIA GLOBAL"/>
    <s v="America Central, Norte y Caribe"/>
    <x v="17"/>
    <n v="11222.24"/>
    <n v="1"/>
    <s v="Poblacion indigena/ minorias etnicas/ afrodescendientes|Mujeres|"/>
    <s v="Agricultura|Comercio Justo|Derechos Humanos|"/>
  </r>
  <r>
    <s v="VSF - JUSTICIA ALIMENTARIA GLOBAL"/>
    <s v="America Central, Norte y Caribe"/>
    <x v="94"/>
    <n v="4630.6099999999997"/>
    <n v="1"/>
    <s v="Mujeres|Poblacion indigena/ minorias etnicas/ afrodescendientes|"/>
    <s v="Agricultura|Genero|Derechos Humanos|"/>
  </r>
  <r>
    <s v="VSF - JUSTICIA ALIMENTARIA GLOBAL"/>
    <s v="Africa Austral"/>
    <x v="44"/>
    <n v="165929.22"/>
    <n v="6"/>
    <s v="Mujeres|Poblacion rural|Poblacion indigena/ minorias etnicas/ afrodescendientes|"/>
    <s v="Derechos Humanos|Genero|Agricultura|"/>
  </r>
  <r>
    <s v="VSF - JUSTICIA ALIMENTARIA GLOBAL"/>
    <s v="Africa Oriental"/>
    <x v="64"/>
    <n v="76463.149999999994"/>
    <n v="3"/>
    <s v="Mujeres|Poblacion rural|Poblacion indigena/ minorias etnicas/ afrodescendientes|"/>
    <s v="Agricultura|Genero|Derechos Humanos|"/>
  </r>
  <r>
    <s v="VSF - JUSTICIA ALIMENTARIA GLOBAL"/>
    <s v="America Central, Norte y Caribe"/>
    <x v="0"/>
    <n v="3180028.93"/>
    <n v="4"/>
    <s v="Poblacion rural|Mujeres|Poblacion indigena/ minorias etnicas/ afrodescendientes|"/>
    <s v="Agricultura|Genero|Derechos Humanos|"/>
  </r>
  <r>
    <s v="VSF - JUSTICIA ALIMENTARIA GLOBAL"/>
    <s v="America Central, Norte y Caribe"/>
    <x v="40"/>
    <n v="400973.44"/>
    <n v="1"/>
    <s v="Poblacion indigena/ minorias etnicas/ afrodescendientes|Mujeres|Poblacion rural|"/>
    <s v="Agricultura|Genero|Derechos Humanos|"/>
  </r>
  <r>
    <s v="VSF - JUSTICIA ALIMENTARIA GLOBAL"/>
    <s v="America del Sur"/>
    <x v="1"/>
    <n v="434525.82"/>
    <n v="7"/>
    <s v="Mujeres|Poblacion rural|Poblacion indigena/ minorias etnicas/ afrodescendientes|"/>
    <s v="Genero|Agricultura|Derechos Humanos|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45">
  <r>
    <s v="Accion Contra el Hambre"/>
    <x v="0"/>
  </r>
  <r>
    <s v="Accion Contra el Hambre"/>
    <x v="1"/>
  </r>
  <r>
    <s v="Accion Contra el Hambre"/>
    <x v="2"/>
  </r>
  <r>
    <s v="Accion Contra el Hambre"/>
    <x v="3"/>
  </r>
  <r>
    <s v="Accion Contra el Hambre"/>
    <x v="4"/>
  </r>
  <r>
    <s v="Accion Contra el Hambre"/>
    <x v="5"/>
  </r>
  <r>
    <s v="Accion Contra el Hambre"/>
    <x v="6"/>
  </r>
  <r>
    <s v="Accion Verapaz"/>
    <x v="7"/>
  </r>
  <r>
    <s v="Accion Verapaz"/>
    <x v="8"/>
  </r>
  <r>
    <s v="Accion Verapaz"/>
    <x v="1"/>
  </r>
  <r>
    <s v="Accion Verapaz"/>
    <x v="2"/>
  </r>
  <r>
    <s v="Accion Verapaz"/>
    <x v="3"/>
  </r>
  <r>
    <s v="Accion Verapaz"/>
    <x v="4"/>
  </r>
  <r>
    <s v="ADRA"/>
    <x v="1"/>
  </r>
  <r>
    <s v="ADRA"/>
    <x v="9"/>
  </r>
  <r>
    <s v="ADRA"/>
    <x v="2"/>
  </r>
  <r>
    <s v="ADRA"/>
    <x v="3"/>
  </r>
  <r>
    <s v="ADRA"/>
    <x v="4"/>
  </r>
  <r>
    <s v="ADRA"/>
    <x v="5"/>
  </r>
  <r>
    <s v="AIDA"/>
    <x v="0"/>
  </r>
  <r>
    <s v="AIDA"/>
    <x v="1"/>
  </r>
  <r>
    <s v="AIDA"/>
    <x v="4"/>
  </r>
  <r>
    <s v="AIDA"/>
    <x v="6"/>
  </r>
  <r>
    <s v="AIETI"/>
    <x v="2"/>
  </r>
  <r>
    <s v="AIETI"/>
    <x v="3"/>
  </r>
  <r>
    <s v="ALBOAN"/>
    <x v="7"/>
  </r>
  <r>
    <s v="ALBOAN"/>
    <x v="8"/>
  </r>
  <r>
    <s v="ALBOAN"/>
    <x v="9"/>
  </r>
  <r>
    <s v="ALBOAN"/>
    <x v="2"/>
  </r>
  <r>
    <s v="ALBOAN"/>
    <x v="3"/>
  </r>
  <r>
    <s v="ALBOAN"/>
    <x v="4"/>
  </r>
  <r>
    <s v="Alianza por la Solidaridad"/>
    <x v="7"/>
  </r>
  <r>
    <s v="Alianza por la Solidaridad"/>
    <x v="0"/>
  </r>
  <r>
    <s v="Alianza por la Solidaridad"/>
    <x v="1"/>
  </r>
  <r>
    <s v="Alianza por la Solidaridad"/>
    <x v="2"/>
  </r>
  <r>
    <s v="Alianza por la Solidaridad"/>
    <x v="3"/>
  </r>
  <r>
    <s v="Alianza por la Solidaridad"/>
    <x v="6"/>
  </r>
  <r>
    <s v="Amigos de la Tierra España - AdTE"/>
    <x v="2"/>
  </r>
  <r>
    <s v="AMREF"/>
    <x v="1"/>
  </r>
  <r>
    <s v="AMREF"/>
    <x v="9"/>
  </r>
  <r>
    <s v="Anesvad"/>
    <x v="1"/>
  </r>
  <r>
    <s v="Anesvad"/>
    <x v="2"/>
  </r>
  <r>
    <s v="Anesvad"/>
    <x v="3"/>
  </r>
  <r>
    <s v="Anesvad"/>
    <x v="4"/>
  </r>
  <r>
    <s v="Arquitectura Sin Fronteras"/>
    <x v="7"/>
  </r>
  <r>
    <s v="Arquitectura Sin Fronteras"/>
    <x v="1"/>
  </r>
  <r>
    <s v="Arquitectura Sin Fronteras"/>
    <x v="2"/>
  </r>
  <r>
    <s v="Asamblea de Cooperacion Por la Paz (ACPP)"/>
    <x v="0"/>
  </r>
  <r>
    <s v="Asamblea de Cooperacion Por la Paz (ACPP)"/>
    <x v="1"/>
  </r>
  <r>
    <s v="Asamblea de Cooperacion Por la Paz (ACPP)"/>
    <x v="2"/>
  </r>
  <r>
    <s v="Asamblea de Cooperacion Por la Paz (ACPP)"/>
    <x v="3"/>
  </r>
  <r>
    <s v="Asamblea de Cooperacion Por la Paz (ACPP)"/>
    <x v="5"/>
  </r>
  <r>
    <s v="Asamblea de Cooperacion Por la Paz (ACPP)"/>
    <x v="6"/>
  </r>
  <r>
    <s v="Asociacion Entrepueblos"/>
    <x v="2"/>
  </r>
  <r>
    <s v="Asociacion Entrepueblos"/>
    <x v="3"/>
  </r>
  <r>
    <s v="Asociacion Nuevos Caminos (ANC)"/>
    <x v="9"/>
  </r>
  <r>
    <s v="Asociacion Nuevos Caminos (ANC)"/>
    <x v="2"/>
  </r>
  <r>
    <s v="Asociacion Nuevos Caminos (ANC)"/>
    <x v="3"/>
  </r>
  <r>
    <s v="Ayuda en Accion"/>
    <x v="7"/>
  </r>
  <r>
    <s v="Ayuda en Accion"/>
    <x v="9"/>
  </r>
  <r>
    <s v="Ayuda en Accion"/>
    <x v="2"/>
  </r>
  <r>
    <s v="Ayuda en Accion"/>
    <x v="3"/>
  </r>
  <r>
    <s v="Ayuda en Accion"/>
    <x v="4"/>
  </r>
  <r>
    <s v="Caritas Española"/>
    <x v="7"/>
  </r>
  <r>
    <s v="Caritas Española"/>
    <x v="8"/>
  </r>
  <r>
    <s v="Caritas Española"/>
    <x v="1"/>
  </r>
  <r>
    <s v="Caritas Española"/>
    <x v="9"/>
  </r>
  <r>
    <s v="Caritas Española"/>
    <x v="2"/>
  </r>
  <r>
    <s v="Caritas Española"/>
    <x v="3"/>
  </r>
  <r>
    <s v="Caritas Española"/>
    <x v="4"/>
  </r>
  <r>
    <s v="Caritas Española"/>
    <x v="5"/>
  </r>
  <r>
    <s v="Caritas Española"/>
    <x v="5"/>
  </r>
  <r>
    <s v="Caritas Española"/>
    <x v="5"/>
  </r>
  <r>
    <s v="Caritas Española"/>
    <x v="5"/>
  </r>
  <r>
    <s v="Caritas Española"/>
    <x v="6"/>
  </r>
  <r>
    <s v="Caritas Española"/>
    <x v="6"/>
  </r>
  <r>
    <s v="Caritas Española"/>
    <x v="6"/>
  </r>
  <r>
    <s v="Caritas Española"/>
    <x v="6"/>
  </r>
  <r>
    <s v="Caritas Española"/>
    <x v="6"/>
  </r>
  <r>
    <s v="CERAI"/>
    <x v="0"/>
  </r>
  <r>
    <s v="CERAI"/>
    <x v="1"/>
  </r>
  <r>
    <s v="CERAI"/>
    <x v="2"/>
  </r>
  <r>
    <s v="CERAI"/>
    <x v="3"/>
  </r>
  <r>
    <s v="CERAI"/>
    <x v="6"/>
  </r>
  <r>
    <s v="CESAL"/>
    <x v="7"/>
  </r>
  <r>
    <s v="CESAL"/>
    <x v="9"/>
  </r>
  <r>
    <s v="CESAL"/>
    <x v="2"/>
  </r>
  <r>
    <s v="CESAL"/>
    <x v="3"/>
  </r>
  <r>
    <s v="CODESPA"/>
    <x v="7"/>
  </r>
  <r>
    <s v="CODESPA"/>
    <x v="0"/>
  </r>
  <r>
    <s v="CODESPA"/>
    <x v="2"/>
  </r>
  <r>
    <s v="CODESPA"/>
    <x v="3"/>
  </r>
  <r>
    <s v="CODESPA"/>
    <x v="4"/>
  </r>
  <r>
    <s v="COOPERACCIO"/>
    <x v="1"/>
  </r>
  <r>
    <s v="COOPERACCIO"/>
    <x v="2"/>
  </r>
  <r>
    <s v="COOPERACCIO"/>
    <x v="3"/>
  </r>
  <r>
    <s v="Cooperacion Internacional"/>
    <x v="7"/>
  </r>
  <r>
    <s v="Cooperacion Internacional"/>
    <x v="2"/>
  </r>
  <r>
    <s v="Cooperacion Internacional"/>
    <x v="3"/>
  </r>
  <r>
    <s v="Cruz Roja Española"/>
    <x v="7"/>
  </r>
  <r>
    <s v="Cruz Roja Española"/>
    <x v="8"/>
  </r>
  <r>
    <s v="Cruz Roja Española"/>
    <x v="0"/>
  </r>
  <r>
    <s v="Cruz Roja Española"/>
    <x v="1"/>
  </r>
  <r>
    <s v="Cruz Roja Española"/>
    <x v="9"/>
  </r>
  <r>
    <s v="Cruz Roja Española"/>
    <x v="2"/>
  </r>
  <r>
    <s v="Cruz Roja Española"/>
    <x v="3"/>
  </r>
  <r>
    <s v="Cruz Roja Española"/>
    <x v="4"/>
  </r>
  <r>
    <s v="Cruz Roja Española"/>
    <x v="5"/>
  </r>
  <r>
    <s v="Cruz Roja Española"/>
    <x v="10"/>
  </r>
  <r>
    <s v="Cruz Roja Española"/>
    <x v="6"/>
  </r>
  <r>
    <s v="Economistas sin Fronteras"/>
    <x v="2"/>
  </r>
  <r>
    <s v="Economistas sin Fronteras"/>
    <x v="3"/>
  </r>
  <r>
    <s v="Edificando Comunidad de Nazaret"/>
    <x v="8"/>
  </r>
  <r>
    <s v="Edificando Comunidad de Nazaret"/>
    <x v="1"/>
  </r>
  <r>
    <s v="Edificando Comunidad de Nazaret"/>
    <x v="3"/>
  </r>
  <r>
    <s v="Edificando Comunidad de Nazaret"/>
    <x v="4"/>
  </r>
  <r>
    <s v="Edificando Comunidad de Nazaret"/>
    <x v="5"/>
  </r>
  <r>
    <s v="Edificando Comunidad de Nazaret"/>
    <x v="6"/>
  </r>
  <r>
    <s v="Educo"/>
    <x v="1"/>
  </r>
  <r>
    <s v="Educo"/>
    <x v="2"/>
  </r>
  <r>
    <s v="Educo"/>
    <x v="3"/>
  </r>
  <r>
    <s v="Educo"/>
    <x v="4"/>
  </r>
  <r>
    <s v="Educo"/>
    <x v="5"/>
  </r>
  <r>
    <s v="FAD"/>
    <x v="2"/>
  </r>
  <r>
    <s v="FAD"/>
    <x v="3"/>
  </r>
  <r>
    <s v="Farmaceuticos Sin Fronteras de España"/>
    <x v="7"/>
  </r>
  <r>
    <s v="Farmaceuticos Sin Fronteras de España"/>
    <x v="8"/>
  </r>
  <r>
    <s v="Farmaceuticos Sin Fronteras de España"/>
    <x v="0"/>
  </r>
  <r>
    <s v="Farmaceuticos Sin Fronteras de España"/>
    <x v="1"/>
  </r>
  <r>
    <s v="Farmaceuticos Sin Fronteras de España"/>
    <x v="9"/>
  </r>
  <r>
    <s v="Farmaceuticos Sin Fronteras de España"/>
    <x v="2"/>
  </r>
  <r>
    <s v="Farmaceuticos Sin Fronteras de España"/>
    <x v="3"/>
  </r>
  <r>
    <s v="Farmaceuticos Sin Fronteras de España"/>
    <x v="4"/>
  </r>
  <r>
    <s v="Farmaceuticos Sin Fronteras de España"/>
    <x v="6"/>
  </r>
  <r>
    <s v="Farmamundi"/>
    <x v="8"/>
  </r>
  <r>
    <s v="Farmamundi"/>
    <x v="0"/>
  </r>
  <r>
    <s v="Farmamundi"/>
    <x v="1"/>
  </r>
  <r>
    <s v="Farmamundi"/>
    <x v="9"/>
  </r>
  <r>
    <s v="Farmamundi"/>
    <x v="2"/>
  </r>
  <r>
    <s v="Farmamundi"/>
    <x v="3"/>
  </r>
  <r>
    <s v="Farmamundi"/>
    <x v="4"/>
  </r>
  <r>
    <s v="Farmamundi"/>
    <x v="5"/>
  </r>
  <r>
    <s v="Farmamundi"/>
    <x v="6"/>
  </r>
  <r>
    <s v="Farmamundi"/>
    <x v="6"/>
  </r>
  <r>
    <s v="FERE-CECA"/>
    <x v="7"/>
  </r>
  <r>
    <s v="FERE-CECA"/>
    <x v="9"/>
  </r>
  <r>
    <s v="FERE-CECA"/>
    <x v="2"/>
  </r>
  <r>
    <s v="FERE-CECA"/>
    <x v="4"/>
  </r>
  <r>
    <s v="FISC-COMPAÑIA DE MARIA"/>
    <x v="8"/>
  </r>
  <r>
    <s v="FISC-COMPAÑIA DE MARIA"/>
    <x v="2"/>
  </r>
  <r>
    <s v="FISC-COMPAÑIA DE MARIA"/>
    <x v="3"/>
  </r>
  <r>
    <s v="FISC-COMPAÑIA DE MARIA"/>
    <x v="4"/>
  </r>
  <r>
    <s v="FONTILLES"/>
    <x v="7"/>
  </r>
  <r>
    <s v="FONTILLES"/>
    <x v="9"/>
  </r>
  <r>
    <s v="FONTILLES"/>
    <x v="2"/>
  </r>
  <r>
    <s v="FONTILLES"/>
    <x v="3"/>
  </r>
  <r>
    <s v="FONTILLES"/>
    <x v="4"/>
  </r>
  <r>
    <s v="Fundacion Adsis"/>
    <x v="3"/>
  </r>
  <r>
    <s v="Fundacion CIDEAL"/>
    <x v="0"/>
  </r>
  <r>
    <s v="Fundacion CIDEAL"/>
    <x v="1"/>
  </r>
  <r>
    <s v="Fundacion CIDEAL"/>
    <x v="2"/>
  </r>
  <r>
    <s v="Fundacion CIDEAL"/>
    <x v="3"/>
  </r>
  <r>
    <s v="Fundacion CIDEAL"/>
    <x v="4"/>
  </r>
  <r>
    <s v="Fundacion de Religiosos para la Salud (FRS)"/>
    <x v="8"/>
  </r>
  <r>
    <s v="Fundacion de Religiosos para la Salud (FRS)"/>
    <x v="3"/>
  </r>
  <r>
    <s v="Fundacion de Religiosos para la Salud (FRS)"/>
    <x v="4"/>
  </r>
  <r>
    <s v="Fundacion del Valle"/>
    <x v="8"/>
  </r>
  <r>
    <s v="Fundacion del Valle"/>
    <x v="1"/>
  </r>
  <r>
    <s v="Fundacion del Valle"/>
    <x v="9"/>
  </r>
  <r>
    <s v="Fundacion del Valle"/>
    <x v="2"/>
  </r>
  <r>
    <s v="Fundacion del Valle"/>
    <x v="3"/>
  </r>
  <r>
    <s v="Fundacion del Valle"/>
    <x v="4"/>
  </r>
  <r>
    <s v="Fundacion Entreculturas"/>
    <x v="7"/>
  </r>
  <r>
    <s v="Fundacion Entreculturas"/>
    <x v="8"/>
  </r>
  <r>
    <s v="Fundacion Entreculturas"/>
    <x v="0"/>
  </r>
  <r>
    <s v="Fundacion Entreculturas"/>
    <x v="1"/>
  </r>
  <r>
    <s v="Fundacion Entreculturas"/>
    <x v="9"/>
  </r>
  <r>
    <s v="Fundacion Entreculturas"/>
    <x v="2"/>
  </r>
  <r>
    <s v="Fundacion Entreculturas"/>
    <x v="3"/>
  </r>
  <r>
    <s v="Fundacion Entreculturas"/>
    <x v="4"/>
  </r>
  <r>
    <s v="Fundacion Entreculturas"/>
    <x v="5"/>
  </r>
  <r>
    <s v="Fundacion Entreculturas"/>
    <x v="6"/>
  </r>
  <r>
    <s v="Fundacion Iberoamerica-Europa"/>
    <x v="3"/>
  </r>
  <r>
    <s v="Fundacion Madreselva"/>
    <x v="7"/>
  </r>
  <r>
    <s v="Fundacion Madreselva"/>
    <x v="2"/>
  </r>
  <r>
    <s v="Fundacion Madreselva"/>
    <x v="3"/>
  </r>
  <r>
    <s v="Fundacion Madreselva"/>
    <x v="4"/>
  </r>
  <r>
    <s v="Fundacion Mainel"/>
    <x v="8"/>
  </r>
  <r>
    <s v="Fundacion Mainel"/>
    <x v="2"/>
  </r>
  <r>
    <s v="Fundacion Mainel"/>
    <x v="3"/>
  </r>
  <r>
    <s v="Fundacion Mainel"/>
    <x v="4"/>
  </r>
  <r>
    <s v="Fundacion Mainel"/>
    <x v="6"/>
  </r>
  <r>
    <s v="FUNDACION MENSAJEROS DE LA PAZ"/>
    <x v="8"/>
  </r>
  <r>
    <s v="FUNDACION MENSAJEROS DE LA PAZ"/>
    <x v="1"/>
  </r>
  <r>
    <s v="FUNDACION MENSAJEROS DE LA PAZ"/>
    <x v="2"/>
  </r>
  <r>
    <s v="FUNDACION MENSAJEROS DE LA PAZ"/>
    <x v="3"/>
  </r>
  <r>
    <s v="FUNDACION MENSAJEROS DE LA PAZ"/>
    <x v="4"/>
  </r>
  <r>
    <s v="FUNDACION MENSAJEROS DE LA PAZ"/>
    <x v="5"/>
  </r>
  <r>
    <s v="FUNDACION MENSAJEROS DE LA PAZ"/>
    <x v="6"/>
  </r>
  <r>
    <s v="Fundacion para el Desarrollo de la Enfermeria - FUDEN"/>
    <x v="8"/>
  </r>
  <r>
    <s v="Fundacion para el Desarrollo de la Enfermeria - FUDEN"/>
    <x v="1"/>
  </r>
  <r>
    <s v="Fundacion para el Desarrollo de la Enfermeria - FUDEN"/>
    <x v="2"/>
  </r>
  <r>
    <s v="Fundacion PROCLADE"/>
    <x v="7"/>
  </r>
  <r>
    <s v="Fundacion PROCLADE"/>
    <x v="8"/>
  </r>
  <r>
    <s v="Fundacion PROCLADE"/>
    <x v="9"/>
  </r>
  <r>
    <s v="Fundacion PROCLADE"/>
    <x v="2"/>
  </r>
  <r>
    <s v="Fundacion PROCLADE"/>
    <x v="3"/>
  </r>
  <r>
    <s v="Fundacion PROCLADE"/>
    <x v="4"/>
  </r>
  <r>
    <s v="Fundacion Promocion Social de la Cultura"/>
    <x v="7"/>
  </r>
  <r>
    <s v="Fundacion Promocion Social de la Cultura"/>
    <x v="8"/>
  </r>
  <r>
    <s v="Fundacion Promocion Social de la Cultura"/>
    <x v="0"/>
  </r>
  <r>
    <s v="Fundacion Promocion Social de la Cultura"/>
    <x v="9"/>
  </r>
  <r>
    <s v="Fundacion Promocion Social de la Cultura"/>
    <x v="2"/>
  </r>
  <r>
    <s v="Fundacion Promocion Social de la Cultura"/>
    <x v="3"/>
  </r>
  <r>
    <s v="Fundacion Promocion Social de la Cultura"/>
    <x v="4"/>
  </r>
  <r>
    <s v="Fundacion Promocion Social de la Cultura"/>
    <x v="6"/>
  </r>
  <r>
    <s v="FUNDACION PUEBLOS HERMANOS"/>
    <x v="8"/>
  </r>
  <r>
    <s v="FUNDACION PUEBLOS HERMANOS"/>
    <x v="3"/>
  </r>
  <r>
    <s v="FUNDACION PUEBLOS HERMANOS"/>
    <x v="4"/>
  </r>
  <r>
    <s v="Humanismo y Democracia, H+D"/>
    <x v="2"/>
  </r>
  <r>
    <s v="Humanismo y Democracia, H+D"/>
    <x v="3"/>
  </r>
  <r>
    <s v="Humanismo y Democracia, H+D"/>
    <x v="4"/>
  </r>
  <r>
    <s v="InspirAction"/>
    <x v="2"/>
  </r>
  <r>
    <s v="InspirAction"/>
    <x v="3"/>
  </r>
  <r>
    <s v="InspirAction"/>
    <x v="4"/>
  </r>
  <r>
    <s v="Instituto Paz y Solidaridad de la Fundacion 1º de Mayo"/>
    <x v="2"/>
  </r>
  <r>
    <s v="Instituto Paz y Solidaridad de la Fundacion 1º de Mayo"/>
    <x v="4"/>
  </r>
  <r>
    <s v="Instituto Paz y Solidaridad de la Fundacion 1º de Mayo"/>
    <x v="6"/>
  </r>
  <r>
    <s v="InteRed"/>
    <x v="7"/>
  </r>
  <r>
    <s v="InteRed"/>
    <x v="8"/>
  </r>
  <r>
    <s v="InteRed"/>
    <x v="2"/>
  </r>
  <r>
    <s v="InteRed"/>
    <x v="3"/>
  </r>
  <r>
    <s v="InteRed"/>
    <x v="4"/>
  </r>
  <r>
    <s v="ISCOD"/>
    <x v="2"/>
  </r>
  <r>
    <s v="ISCOD"/>
    <x v="3"/>
  </r>
  <r>
    <s v="JOVENES Y DESARROLLO"/>
    <x v="7"/>
  </r>
  <r>
    <s v="JOVENES Y DESARROLLO"/>
    <x v="8"/>
  </r>
  <r>
    <s v="JOVENES Y DESARROLLO"/>
    <x v="1"/>
  </r>
  <r>
    <s v="JOVENES Y DESARROLLO"/>
    <x v="9"/>
  </r>
  <r>
    <s v="JOVENES Y DESARROLLO"/>
    <x v="2"/>
  </r>
  <r>
    <s v="JOVENES Y DESARROLLO"/>
    <x v="3"/>
  </r>
  <r>
    <s v="JOVENES Y DESARROLLO"/>
    <x v="4"/>
  </r>
  <r>
    <s v="JOVENES Y DESARROLLO"/>
    <x v="6"/>
  </r>
  <r>
    <s v="Juan Ciudad ONGD"/>
    <x v="7"/>
  </r>
  <r>
    <s v="Juan Ciudad ONGD"/>
    <x v="8"/>
  </r>
  <r>
    <s v="Juan Ciudad ONGD"/>
    <x v="1"/>
  </r>
  <r>
    <s v="Juan Ciudad ONGD"/>
    <x v="2"/>
  </r>
  <r>
    <s v="Juan Ciudad ONGD"/>
    <x v="3"/>
  </r>
  <r>
    <s v="Juan Ciudad ONGD"/>
    <x v="4"/>
  </r>
  <r>
    <s v="Manos Unidas"/>
    <x v="7"/>
  </r>
  <r>
    <s v="Manos Unidas"/>
    <x v="0"/>
  </r>
  <r>
    <s v="Manos Unidas"/>
    <x v="1"/>
  </r>
  <r>
    <s v="Manos Unidas"/>
    <x v="9"/>
  </r>
  <r>
    <s v="Manos Unidas"/>
    <x v="2"/>
  </r>
  <r>
    <s v="Manos Unidas"/>
    <x v="3"/>
  </r>
  <r>
    <s v="Manos Unidas"/>
    <x v="4"/>
  </r>
  <r>
    <s v="Manos Unidas"/>
    <x v="6"/>
  </r>
  <r>
    <s v="Medicos del Mundo"/>
    <x v="7"/>
  </r>
  <r>
    <s v="Medicos del Mundo"/>
    <x v="0"/>
  </r>
  <r>
    <s v="Medicos del Mundo"/>
    <x v="1"/>
  </r>
  <r>
    <s v="Medicos del Mundo"/>
    <x v="2"/>
  </r>
  <r>
    <s v="Medicos del Mundo"/>
    <x v="3"/>
  </r>
  <r>
    <s v="Medicos del Mundo"/>
    <x v="4"/>
  </r>
  <r>
    <s v="Medicos del Mundo"/>
    <x v="6"/>
  </r>
  <r>
    <s v="Medicus Mundi"/>
    <x v="7"/>
  </r>
  <r>
    <s v="Medicus Mundi"/>
    <x v="8"/>
  </r>
  <r>
    <s v="Medicus Mundi"/>
    <x v="0"/>
  </r>
  <r>
    <s v="Medicus Mundi"/>
    <x v="0"/>
  </r>
  <r>
    <s v="Medicus Mundi"/>
    <x v="1"/>
  </r>
  <r>
    <s v="Medicus Mundi"/>
    <x v="9"/>
  </r>
  <r>
    <s v="Medicus Mundi"/>
    <x v="2"/>
  </r>
  <r>
    <s v="Medicus Mundi"/>
    <x v="3"/>
  </r>
  <r>
    <s v="Medicus Mundi"/>
    <x v="4"/>
  </r>
  <r>
    <s v="Mision America"/>
    <x v="7"/>
  </r>
  <r>
    <s v="Mision America"/>
    <x v="1"/>
  </r>
  <r>
    <s v="Mision America"/>
    <x v="2"/>
  </r>
  <r>
    <s v="Mision America"/>
    <x v="3"/>
  </r>
  <r>
    <s v="Movimiento por la Paz -MPDL-"/>
    <x v="0"/>
  </r>
  <r>
    <s v="Movimiento por la Paz -MPDL-"/>
    <x v="1"/>
  </r>
  <r>
    <s v="Movimiento por la Paz -MPDL-"/>
    <x v="2"/>
  </r>
  <r>
    <s v="Movimiento por la Paz -MPDL-"/>
    <x v="3"/>
  </r>
  <r>
    <s v="Movimiento por la Paz -MPDL-"/>
    <x v="6"/>
  </r>
  <r>
    <s v="Mujeres en Zona de Conflicto (MZC)"/>
    <x v="0"/>
  </r>
  <r>
    <s v="Mujeres en Zona de Conflicto (MZC)"/>
    <x v="1"/>
  </r>
  <r>
    <s v="Mujeres en Zona de Conflicto (MZC)"/>
    <x v="3"/>
  </r>
  <r>
    <s v="MUNDUBAT"/>
    <x v="7"/>
  </r>
  <r>
    <s v="MUNDUBAT"/>
    <x v="0"/>
  </r>
  <r>
    <s v="MUNDUBAT"/>
    <x v="2"/>
  </r>
  <r>
    <s v="MUNDUBAT"/>
    <x v="3"/>
  </r>
  <r>
    <s v="MUNDUBAT"/>
    <x v="6"/>
  </r>
  <r>
    <s v="OCASHA-Cristianos con el Sur"/>
    <x v="2"/>
  </r>
  <r>
    <s v="OCASHA-Cristianos con el Sur"/>
    <x v="3"/>
  </r>
  <r>
    <s v="ONGAWA"/>
    <x v="7"/>
  </r>
  <r>
    <s v="ONGAWA"/>
    <x v="2"/>
  </r>
  <r>
    <s v="ONGAWA"/>
    <x v="3"/>
  </r>
  <r>
    <s v="Oxfam Intermon"/>
    <x v="7"/>
  </r>
  <r>
    <s v="Oxfam Intermon"/>
    <x v="8"/>
  </r>
  <r>
    <s v="Oxfam Intermon"/>
    <x v="0"/>
  </r>
  <r>
    <s v="Oxfam Intermon"/>
    <x v="1"/>
  </r>
  <r>
    <s v="Oxfam Intermon"/>
    <x v="9"/>
  </r>
  <r>
    <s v="Oxfam Intermon"/>
    <x v="2"/>
  </r>
  <r>
    <s v="Oxfam Intermon"/>
    <x v="3"/>
  </r>
  <r>
    <s v="Paz con Dignidad"/>
    <x v="1"/>
  </r>
  <r>
    <s v="Paz con Dignidad"/>
    <x v="2"/>
  </r>
  <r>
    <s v="Paz con Dignidad"/>
    <x v="2"/>
  </r>
  <r>
    <s v="Paz con Dignidad"/>
    <x v="3"/>
  </r>
  <r>
    <s v="Paz con Dignidad"/>
    <x v="6"/>
  </r>
  <r>
    <s v="PROSALUS"/>
    <x v="7"/>
  </r>
  <r>
    <s v="PROSALUS"/>
    <x v="3"/>
  </r>
  <r>
    <s v="PROYDE"/>
    <x v="7"/>
  </r>
  <r>
    <s v="PROYDE"/>
    <x v="8"/>
  </r>
  <r>
    <s v="PROYDE"/>
    <x v="1"/>
  </r>
  <r>
    <s v="PROYDE"/>
    <x v="9"/>
  </r>
  <r>
    <s v="PROYDE"/>
    <x v="2"/>
  </r>
  <r>
    <s v="PROYDE"/>
    <x v="3"/>
  </r>
  <r>
    <s v="PROYDE"/>
    <x v="4"/>
  </r>
  <r>
    <s v="PROYDE"/>
    <x v="5"/>
  </r>
  <r>
    <s v="Proyecto Cultura y Solidaridad"/>
    <x v="2"/>
  </r>
  <r>
    <s v="PROYECTO SOLIDARIO POR LA INFANCIA"/>
    <x v="3"/>
  </r>
  <r>
    <s v="Rescate"/>
    <x v="7"/>
  </r>
  <r>
    <s v="Rescate"/>
    <x v="1"/>
  </r>
  <r>
    <s v="Rescate"/>
    <x v="9"/>
  </r>
  <r>
    <s v="Rescate"/>
    <x v="6"/>
  </r>
  <r>
    <s v="Save the Children"/>
    <x v="1"/>
  </r>
  <r>
    <s v="SED"/>
    <x v="7"/>
  </r>
  <r>
    <s v="SED"/>
    <x v="8"/>
  </r>
  <r>
    <s v="SED"/>
    <x v="1"/>
  </r>
  <r>
    <s v="SED"/>
    <x v="9"/>
  </r>
  <r>
    <s v="SED"/>
    <x v="2"/>
  </r>
  <r>
    <s v="SED"/>
    <x v="3"/>
  </r>
  <r>
    <s v="SED"/>
    <x v="4"/>
  </r>
  <r>
    <s v="SED"/>
    <x v="6"/>
  </r>
  <r>
    <s v="SETEM"/>
    <x v="2"/>
  </r>
  <r>
    <s v="SETEM"/>
    <x v="3"/>
  </r>
  <r>
    <s v="SOTERMUN-USO"/>
    <x v="2"/>
  </r>
  <r>
    <s v="SOTERMUN-USO"/>
    <x v="3"/>
  </r>
  <r>
    <s v="Tierra de Hombres"/>
    <x v="0"/>
  </r>
  <r>
    <s v="Tierra de Hombres"/>
    <x v="1"/>
  </r>
  <r>
    <s v="Tierra de Hombres"/>
    <x v="9"/>
  </r>
  <r>
    <s v="Tierra de Hombres"/>
    <x v="2"/>
  </r>
  <r>
    <s v="Tierra de Hombres"/>
    <x v="3"/>
  </r>
  <r>
    <s v="VSF - JUSTICIA ALIMENTARIA GLOBAL"/>
    <x v="7"/>
  </r>
  <r>
    <s v="VSF - JUSTICIA ALIMENTARIA GLOBAL"/>
    <x v="9"/>
  </r>
  <r>
    <s v="VSF - JUSTICIA ALIMENTARIA GLOBAL"/>
    <x v="2"/>
  </r>
  <r>
    <s v="VSF - JUSTICIA ALIMENTARIA GLOBAL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73">
  <r>
    <x v="0"/>
    <x v="0"/>
    <x v="0"/>
    <n v="1200000"/>
    <n v="8"/>
    <s v="Poblacion rural|Conjunto de la poblacion|Infancia|"/>
    <s v="Otros (especificad cuales)|Seguridad Alimentaria|"/>
    <x v="0"/>
  </r>
  <r>
    <x v="0"/>
    <x v="1"/>
    <x v="1"/>
    <n v="1200000"/>
    <n v="5"/>
    <s v="Poblacion rural|Conjunto de la poblacion|Poblacion indigena/ minorias etnicas/ afrodescendientes|"/>
    <s v="Agua y saneamiento|Otros (especificad cuales)|Prevencion de desastres, Nutricion|"/>
    <x v="0"/>
  </r>
  <r>
    <x v="0"/>
    <x v="1"/>
    <x v="2"/>
    <n v="215000"/>
    <n v="12"/>
    <s v="Poblacion indigena/ minorias etnicas/ afrodescendientes|Poblacion desplazada|Poblacion rural|"/>
    <s v="Salud|Agua y saneamiento|Seguridad Alimentaria|"/>
    <x v="1"/>
  </r>
  <r>
    <x v="0"/>
    <x v="1"/>
    <x v="3"/>
    <n v="480000"/>
    <n v="5"/>
    <s v="Infancia|Poblacion rural|Conjunto de la poblacion|"/>
    <s v="Nutricion"/>
    <x v="1"/>
  </r>
  <r>
    <x v="0"/>
    <x v="2"/>
    <x v="4"/>
    <n v="3000000"/>
    <m/>
    <m/>
    <m/>
    <x v="2"/>
  </r>
  <r>
    <x v="0"/>
    <x v="2"/>
    <x v="5"/>
    <n v="250000"/>
    <n v="10"/>
    <s v="Conjunto de la poblacion|Poblacion desplazada|Poblacion rural|"/>
    <s v="Otros (especificad cuales)|Accion Humanitaria y de Emergencia|Seguridad Alimentaria"/>
    <x v="0"/>
  </r>
  <r>
    <x v="0"/>
    <x v="3"/>
    <x v="6"/>
    <n v="2721000"/>
    <n v="16"/>
    <s v="Poblacion refugiada|Conjunto de la poblacion|Poblacion rural|"/>
    <s v="Accion Humanitaria y de Emergencia|Agua y saneamiento|Nutricion|"/>
    <x v="1"/>
  </r>
  <r>
    <x v="0"/>
    <x v="3"/>
    <x v="7"/>
    <n v="8100000"/>
    <n v="11"/>
    <s v="Poblacion desplazada|Poblacion rural|Conjunto de la poblacion|"/>
    <s v="Agua y saneamiento|Accion Humanitaria y de Emergencia|Seguridad Alimentaria|"/>
    <x v="0"/>
  </r>
  <r>
    <x v="0"/>
    <x v="2"/>
    <x v="8"/>
    <n v="1650000"/>
    <n v="6"/>
    <s v="Conjunto de la poblacion|Poblacion desplazada|Poblacion rural|"/>
    <s v="Agua y saneamiento|Seguridad Alimentaria|"/>
    <x v="0"/>
  </r>
  <r>
    <x v="0"/>
    <x v="4"/>
    <x v="9"/>
    <n v="8000000"/>
    <n v="20"/>
    <s v="Poblacion rural|Conjunto de la poblacion|Infancia|Poblacion rural|Conjunto de la poblacion|"/>
    <s v="Agua y saneamiento|Otros (especificad cuales)|Otros (especificad cuales)|Seguridad Alimentaria, Nutricion|Nutricion"/>
    <x v="3"/>
  </r>
  <r>
    <x v="0"/>
    <x v="5"/>
    <x v="10"/>
    <n v="500000"/>
    <n v="1"/>
    <s v="Poblacion refugiada|Conjunto de la poblacion|Poblacion rural|Infancia|"/>
    <s v="Apoyo a ONG|Agua y saneamiento|Otros (especificad cuales)|Inclusion Social|"/>
    <x v="1"/>
  </r>
  <r>
    <x v="0"/>
    <x v="4"/>
    <x v="11"/>
    <n v="11000"/>
    <n v="4"/>
    <s v="Conjunto de la poblacion|Poblacion rural|Infancia|"/>
    <s v="Accion Humanitaria y de Emergencia|Agua y saneamiento|Otros (especificad cuales)|Nutricion|"/>
    <x v="3"/>
  </r>
  <r>
    <x v="0"/>
    <x v="4"/>
    <x v="12"/>
    <n v="1568000"/>
    <n v="18"/>
    <s v="Conjunto de la poblacion|Infancia|Poblacion rural|"/>
    <s v="Agua y saneamiento|Nutricion"/>
    <x v="3"/>
  </r>
  <r>
    <x v="0"/>
    <x v="4"/>
    <x v="13"/>
    <n v="8000000"/>
    <n v="16"/>
    <s v="Infancia|Poblacion rural|Conjunto de la poblacion|"/>
    <s v="Agua y saneamiento|Otros (especificad cuales)|Nutricion"/>
    <x v="3"/>
  </r>
  <r>
    <x v="0"/>
    <x v="4"/>
    <x v="14"/>
    <n v="7000000"/>
    <n v="15"/>
    <s v="Conjunto de la poblacion|Poblacion rural|Infancia|"/>
    <s v="Agua y saneamiento|Nutricion"/>
    <x v="3"/>
  </r>
  <r>
    <x v="0"/>
    <x v="6"/>
    <x v="15"/>
    <n v="10000"/>
    <n v="1"/>
    <s v="Conjunto de la poblacion|"/>
    <s v="Agua y saneamiento|"/>
    <x v="0"/>
  </r>
  <r>
    <x v="1"/>
    <x v="1"/>
    <x v="1"/>
    <n v="47452"/>
    <n v="1"/>
    <s v="Mujeres|Infancia|"/>
    <s v="Educacion|Genero|"/>
    <x v="0"/>
  </r>
  <r>
    <x v="1"/>
    <x v="1"/>
    <x v="2"/>
    <n v="5850"/>
    <n v="1"/>
    <s v="Poblacion desplazada|"/>
    <s v="Proyecto productivo|"/>
    <x v="1"/>
  </r>
  <r>
    <x v="1"/>
    <x v="0"/>
    <x v="16"/>
    <n v="4850"/>
    <n v="2"/>
    <s v="Mayores de 65 años|"/>
    <s v="Salud|"/>
    <x v="1"/>
  </r>
  <r>
    <x v="1"/>
    <x v="0"/>
    <x v="0"/>
    <n v="41965"/>
    <n v="5"/>
    <s v="Infancia|Poblacion rural|"/>
    <s v="Educacion|Salud|"/>
    <x v="0"/>
  </r>
  <r>
    <x v="1"/>
    <x v="0"/>
    <x v="17"/>
    <n v="173743.63"/>
    <n v="18"/>
    <s v="Conjunto de la poblacion|Poblacion rural|Mujeres|"/>
    <s v="Agua y saneamiento|Salud|Educacion|"/>
    <x v="3"/>
  </r>
  <r>
    <x v="1"/>
    <x v="0"/>
    <x v="18"/>
    <n v="22771"/>
    <n v="2"/>
    <s v="Infancia|"/>
    <s v="Educacion|"/>
    <x v="0"/>
  </r>
  <r>
    <x v="1"/>
    <x v="1"/>
    <x v="19"/>
    <n v="4021"/>
    <n v="1"/>
    <s v="Infancia|"/>
    <s v="Educacion|"/>
    <x v="0"/>
  </r>
  <r>
    <x v="1"/>
    <x v="1"/>
    <x v="3"/>
    <n v="1500"/>
    <n v="1"/>
    <s v="Infancia|"/>
    <s v="Construccion|"/>
    <x v="1"/>
  </r>
  <r>
    <x v="1"/>
    <x v="0"/>
    <x v="20"/>
    <n v="12360"/>
    <n v="1"/>
    <s v="Poblacion rural|"/>
    <s v="Agua y saneamiento|"/>
    <x v="1"/>
  </r>
  <r>
    <x v="1"/>
    <x v="4"/>
    <x v="21"/>
    <n v="1500"/>
    <n v="1"/>
    <s v="Juventud|"/>
    <s v="Formacion profesional|"/>
    <x v="3"/>
  </r>
  <r>
    <x v="1"/>
    <x v="7"/>
    <x v="22"/>
    <n v="10600"/>
    <n v="2"/>
    <s v="Juventud|Conjunto de la poblacion|"/>
    <s v="Salud|Formacion|"/>
    <x v="0"/>
  </r>
  <r>
    <x v="1"/>
    <x v="8"/>
    <x v="23"/>
    <n v="63903"/>
    <n v="2"/>
    <s v="Conjunto de la poblacion|Infancia|Mujeres|"/>
    <s v="Construccion|Educacion|Genero|"/>
    <x v="3"/>
  </r>
  <r>
    <x v="1"/>
    <x v="7"/>
    <x v="24"/>
    <n v="3000"/>
    <n v="1"/>
    <s v="Juventud|Poblacion desplazada|"/>
    <s v="Formacion|"/>
    <x v="0"/>
  </r>
  <r>
    <x v="1"/>
    <x v="2"/>
    <x v="25"/>
    <n v="3365"/>
    <n v="1"/>
    <s v="Conjunto de la poblacion|Mayores de 65 años|"/>
    <s v="Construccion|Salud|"/>
    <x v="1"/>
  </r>
  <r>
    <x v="1"/>
    <x v="2"/>
    <x v="26"/>
    <n v="1200"/>
    <n v="1"/>
    <s v="Juventud|Infancia|Poblacion rural|"/>
    <s v="Educacion|Salud|Formacion|"/>
    <x v="3"/>
  </r>
  <r>
    <x v="1"/>
    <x v="2"/>
    <x v="27"/>
    <n v="10000"/>
    <n v="1"/>
    <s v="Infancia|Conjunto de la poblacion|Mujeres|Poblacion rural|"/>
    <s v="Educacion|Salud|Agua y saneamiento|"/>
    <x v="3"/>
  </r>
  <r>
    <x v="1"/>
    <x v="0"/>
    <x v="28"/>
    <n v="12990"/>
    <n v="1"/>
    <s v="Infancia|"/>
    <s v="Educacion|"/>
    <x v="0"/>
  </r>
  <r>
    <x v="2"/>
    <x v="1"/>
    <x v="1"/>
    <n v="1900687.51"/>
    <n v="2"/>
    <s v="Conjunto de la poblacion|"/>
    <s v="Agua y saneamiento|"/>
    <x v="0"/>
  </r>
  <r>
    <x v="2"/>
    <x v="1"/>
    <x v="3"/>
    <n v="180758.56"/>
    <n v="1"/>
    <s v="Poblacion indigena/ minorias etnicas/ afrodescendientes|"/>
    <m/>
    <x v="1"/>
  </r>
  <r>
    <x v="2"/>
    <x v="0"/>
    <x v="28"/>
    <n v="50567"/>
    <n v="1"/>
    <s v="Conjunto de la poblacion|"/>
    <s v="Multisectorial (incluye Medioambiente)|"/>
    <x v="0"/>
  </r>
  <r>
    <x v="2"/>
    <x v="9"/>
    <x v="29"/>
    <n v="650000"/>
    <n v="2"/>
    <m/>
    <s v="Multisectorial (incluye Medioambiente)|Agua y saneamiento|"/>
    <x v="3"/>
  </r>
  <r>
    <x v="2"/>
    <x v="4"/>
    <x v="13"/>
    <n v="306010"/>
    <n v="1"/>
    <s v="Conjunto de la poblacion|"/>
    <s v="Multisectorial (incluye Medioambiente)|"/>
    <x v="3"/>
  </r>
  <r>
    <x v="2"/>
    <x v="0"/>
    <x v="17"/>
    <n v="48228"/>
    <n v="1"/>
    <s v="Conjunto de la poblacion|"/>
    <s v="Agricultura|"/>
    <x v="3"/>
  </r>
  <r>
    <x v="2"/>
    <x v="5"/>
    <x v="30"/>
    <n v="10000"/>
    <n v="1"/>
    <s v="Poblacion refugiada|"/>
    <s v="Accion Humanitaria y de Emergencia|"/>
    <x v="2"/>
  </r>
  <r>
    <x v="2"/>
    <x v="2"/>
    <x v="27"/>
    <n v="25015"/>
    <n v="1"/>
    <s v="Conjunto de la poblacion|"/>
    <s v="Accion Humanitaria y de Emergencia|"/>
    <x v="3"/>
  </r>
  <r>
    <x v="3"/>
    <x v="6"/>
    <x v="31"/>
    <n v="93015.03"/>
    <n v="2"/>
    <s v="Juventud|Infancia|"/>
    <s v="Gobierno y sociedad civil|"/>
    <x v="0"/>
  </r>
  <r>
    <x v="3"/>
    <x v="4"/>
    <x v="32"/>
    <n v="500478.76"/>
    <n v="7"/>
    <s v="Mujeres|Infancia|Conjunto de la poblacion|"/>
    <s v="Salud|Educacion|Derechos Humanos|"/>
    <x v="3"/>
  </r>
  <r>
    <x v="3"/>
    <x v="4"/>
    <x v="14"/>
    <n v="282201.78000000003"/>
    <n v="4"/>
    <s v="Mujeres|Poblacion rural|"/>
    <s v="Agricultura|Genero|Derechos Humanos|"/>
    <x v="3"/>
  </r>
  <r>
    <x v="3"/>
    <x v="3"/>
    <x v="6"/>
    <n v="126632.13"/>
    <n v="3"/>
    <s v="Poblacion con discapacidad|Poblacion refugiada|"/>
    <s v="Accion Humanitaria y de Emergencia|Agua y saneamiento|Salud|"/>
    <x v="1"/>
  </r>
  <r>
    <x v="3"/>
    <x v="2"/>
    <x v="33"/>
    <n v="41106.9"/>
    <n v="1"/>
    <s v="Infancia|Poblacion indigena/ minorias etnicas/ afrodescendientes|"/>
    <s v="Educacion|Genero|"/>
    <x v="3"/>
  </r>
  <r>
    <x v="4"/>
    <x v="1"/>
    <x v="19"/>
    <n v="191142"/>
    <n v="1"/>
    <s v="Mujeres|"/>
    <s v="Genero|Gobierno y sociedad civil|"/>
    <x v="0"/>
  </r>
  <r>
    <x v="4"/>
    <x v="1"/>
    <x v="34"/>
    <n v="81398"/>
    <n v="1"/>
    <s v="Poblacion rural|Conjunto de la poblacion|"/>
    <s v="Gobierno y sociedad civil|Genero|"/>
    <x v="1"/>
  </r>
  <r>
    <x v="4"/>
    <x v="1"/>
    <x v="3"/>
    <n v="344649"/>
    <n v="5"/>
    <s v="Mujeres|Poblacion indigena/ minorias etnicas/ afrodescendientes|Poblacion rural|"/>
    <s v="Gobierno y sociedad civil|Genero|Derechos Humanos|"/>
    <x v="1"/>
  </r>
  <r>
    <x v="4"/>
    <x v="0"/>
    <x v="28"/>
    <n v="508947"/>
    <n v="1"/>
    <s v="Mujeres|Poblacion rural|Juventud|"/>
    <s v="Gobierno y sociedad civil|Genero|Derechos Humanos|"/>
    <x v="0"/>
  </r>
  <r>
    <x v="4"/>
    <x v="0"/>
    <x v="0"/>
    <n v="43970"/>
    <n v="1"/>
    <s v="Mujeres|"/>
    <s v="Genero|Derechos Humanos|"/>
    <x v="0"/>
  </r>
  <r>
    <x v="5"/>
    <x v="1"/>
    <x v="35"/>
    <n v="27206"/>
    <n v="1"/>
    <s v="Infancia|Juventud|Familias|"/>
    <s v="Educacion|"/>
    <x v="1"/>
  </r>
  <r>
    <x v="5"/>
    <x v="1"/>
    <x v="1"/>
    <n v="34586"/>
    <n v="1"/>
    <s v="Infancia|Familias|Juventud|"/>
    <s v="Educacion|"/>
    <x v="0"/>
  </r>
  <r>
    <x v="5"/>
    <x v="1"/>
    <x v="36"/>
    <n v="27206"/>
    <n v="1"/>
    <s v="Familias|Juventud|Infancia|"/>
    <s v="Educacion|"/>
    <x v="1"/>
  </r>
  <r>
    <x v="5"/>
    <x v="9"/>
    <x v="37"/>
    <n v="66595"/>
    <n v="2"/>
    <s v="Poblacion refugiada|Familias|Poblacion rural|"/>
    <s v="Agricultura|Derechos Humanos|Gobierno y sociedad civil|"/>
    <x v="3"/>
  </r>
  <r>
    <x v="5"/>
    <x v="2"/>
    <x v="38"/>
    <n v="6372"/>
    <n v="1"/>
    <s v="Poblacion refugiada|Poblacion desplazada|Familias|"/>
    <s v="Accion Humanitaria y de Emergencia|"/>
    <x v="3"/>
  </r>
  <r>
    <x v="5"/>
    <x v="7"/>
    <x v="39"/>
    <n v="185857.47"/>
    <n v="7"/>
    <s v="Infancia|Familias|Poblacion refugiada|"/>
    <s v="Educacion|Accion Humanitaria y de Emergencia|Gobierno y sociedad civil|"/>
    <x v="3"/>
  </r>
  <r>
    <x v="5"/>
    <x v="1"/>
    <x v="2"/>
    <n v="954621.67"/>
    <n v="9"/>
    <s v="Infancia|Poblacion rural|Poblacion refugiada|"/>
    <s v="Educacion|Accion Humanitaria y de Emergencia|Agricultura|"/>
    <x v="1"/>
  </r>
  <r>
    <x v="5"/>
    <x v="0"/>
    <x v="28"/>
    <n v="142456"/>
    <n v="4"/>
    <s v="Mujeres|Infancia|Poblacion refugiada|"/>
    <s v="Educacion|Accion Humanitaria y de Emergencia|Gobierno y sociedad civil|"/>
    <x v="0"/>
  </r>
  <r>
    <x v="5"/>
    <x v="2"/>
    <x v="5"/>
    <n v="17498.990000000002"/>
    <n v="1"/>
    <s v="Conjunto de la poblacion|"/>
    <s v="Accion Humanitaria y de Emergencia|"/>
    <x v="0"/>
  </r>
  <r>
    <x v="5"/>
    <x v="0"/>
    <x v="0"/>
    <n v="555742.74"/>
    <n v="11"/>
    <s v="Poblacion indigena/ minorias etnicas/ afrodescendientes|Juventud|Infancia|"/>
    <s v="Educacion|Gobierno y sociedad civil|Genero|"/>
    <x v="0"/>
  </r>
  <r>
    <x v="5"/>
    <x v="0"/>
    <x v="40"/>
    <n v="91206"/>
    <n v="2"/>
    <s v="Conjunto de la poblacion|Infancia|"/>
    <s v="Educacion|Gobierno y sociedad civil|"/>
    <x v="0"/>
  </r>
  <r>
    <x v="5"/>
    <x v="2"/>
    <x v="27"/>
    <n v="232341.72"/>
    <n v="1"/>
    <s v="Conjunto de la poblacion|"/>
    <s v="Accion Humanitaria y de Emergencia|"/>
    <x v="3"/>
  </r>
  <r>
    <x v="5"/>
    <x v="2"/>
    <x v="41"/>
    <n v="1943144.62"/>
    <n v="42"/>
    <s v="Conjunto de la poblacion|Mujeres|Infancia|"/>
    <s v="Educacion|Genero|Gobierno y sociedad civil|"/>
    <x v="0"/>
  </r>
  <r>
    <x v="5"/>
    <x v="9"/>
    <x v="42"/>
    <n v="54000"/>
    <n v="3"/>
    <s v="Mujeres|Conjunto de la poblacion|"/>
    <s v="Genero|Gobierno y sociedad civil|"/>
    <x v="4"/>
  </r>
  <r>
    <x v="5"/>
    <x v="8"/>
    <x v="43"/>
    <n v="63765"/>
    <n v="2"/>
    <s v="Infancia|Familias|"/>
    <s v="Educacion|"/>
    <x v="3"/>
  </r>
  <r>
    <x v="5"/>
    <x v="0"/>
    <x v="18"/>
    <n v="87956"/>
    <n v="6"/>
    <s v="Poblacion desplazada|Infancia|Juventud|"/>
    <s v="Educacion|Gobierno y sociedad civil|Genero|"/>
    <x v="0"/>
  </r>
  <r>
    <x v="5"/>
    <x v="1"/>
    <x v="19"/>
    <n v="39132.22"/>
    <n v="4"/>
    <s v="Infancia|Familias|Juventud|"/>
    <s v="Educacion|"/>
    <x v="0"/>
  </r>
  <r>
    <x v="5"/>
    <x v="1"/>
    <x v="3"/>
    <n v="694377.48"/>
    <n v="18"/>
    <s v="Mujeres|Infancia|Conjunto de la poblacion|"/>
    <s v="Educacion|Agricultura|Gobierno y sociedad civil|"/>
    <x v="1"/>
  </r>
  <r>
    <x v="5"/>
    <x v="8"/>
    <x v="44"/>
    <n v="839644.69"/>
    <n v="13"/>
    <s v="Mujeres|Poblacion rural|Poblacion refugiada|"/>
    <s v="Accion Humanitaria y de Emergencia|Gobierno y sociedad civil|Agricultura|"/>
    <x v="3"/>
  </r>
  <r>
    <x v="5"/>
    <x v="7"/>
    <x v="45"/>
    <n v="30000"/>
    <n v="1"/>
    <s v="Conjunto de la poblacion|Poblacion refugiada|"/>
    <s v="Accion Humanitaria y de Emergencia|"/>
    <x v="3"/>
  </r>
  <r>
    <x v="5"/>
    <x v="9"/>
    <x v="46"/>
    <n v="363698"/>
    <n v="1"/>
    <s v="Mujeres|Poblacion rural|"/>
    <s v="Genero|Agricultura|"/>
    <x v="3"/>
  </r>
  <r>
    <x v="5"/>
    <x v="1"/>
    <x v="47"/>
    <n v="34586"/>
    <n v="1"/>
    <s v="Infancia|Familias|"/>
    <s v="Educacion|"/>
    <x v="1"/>
  </r>
  <r>
    <x v="5"/>
    <x v="1"/>
    <x v="48"/>
    <n v="35774"/>
    <n v="3"/>
    <s v="Infancia|Familias|Juventud|"/>
    <s v="Educacion|"/>
    <x v="1"/>
  </r>
  <r>
    <x v="5"/>
    <x v="1"/>
    <x v="49"/>
    <n v="27206"/>
    <n v="1"/>
    <s v="Infancia|Familias|"/>
    <s v="Educacion|"/>
    <x v="1"/>
  </r>
  <r>
    <x v="5"/>
    <x v="0"/>
    <x v="50"/>
    <n v="27206"/>
    <n v="1"/>
    <s v="Infancia|Familias|"/>
    <s v="Educacion|"/>
    <x v="1"/>
  </r>
  <r>
    <x v="6"/>
    <x v="0"/>
    <x v="28"/>
    <n v="30000"/>
    <n v="1"/>
    <s v="Conjunto de la poblacion|"/>
    <s v="Agua y saneamiento|"/>
    <x v="0"/>
  </r>
  <r>
    <x v="6"/>
    <x v="1"/>
    <x v="1"/>
    <n v="1710000"/>
    <n v="8"/>
    <s v="Conjunto de la poblacion|Mujeres|Poblacion indigena/ minorias etnicas/ afrodescendientes|"/>
    <s v="Derechos Humanos|Genero|Gobierno y sociedad civil|"/>
    <x v="0"/>
  </r>
  <r>
    <x v="6"/>
    <x v="6"/>
    <x v="51"/>
    <n v="35000"/>
    <n v="1"/>
    <s v="Mujeres|Poblacion Migrante|"/>
    <s v="Derechos Humanos|Genero|"/>
    <x v="1"/>
  </r>
  <r>
    <x v="6"/>
    <x v="1"/>
    <x v="2"/>
    <n v="2350000"/>
    <n v="8"/>
    <s v="Poblacion refugiada|Poblacion indigena/ minorias etnicas/ afrodescendientes|Familias|"/>
    <s v="Agua y saneamiento|Otros servicios e infraestructuras sociales|Accion Humanitaria y de Emergencia|"/>
    <x v="1"/>
  </r>
  <r>
    <x v="6"/>
    <x v="1"/>
    <x v="34"/>
    <n v="1395000"/>
    <n v="3"/>
    <s v="Conjunto de la poblacion|Mujeres|"/>
    <s v="Otros (especificad cuales)|Genero|Gestion de residuos|"/>
    <x v="1"/>
  </r>
  <r>
    <x v="6"/>
    <x v="3"/>
    <x v="52"/>
    <n v="230000"/>
    <n v="4"/>
    <s v="Mujeres|Poblacion desplazada|Poblacion refugiada|"/>
    <s v="Accion Humanitaria y de Emergencia|Genero|Derechos Humanos|"/>
    <x v="0"/>
  </r>
  <r>
    <x v="6"/>
    <x v="4"/>
    <x v="32"/>
    <n v="750000"/>
    <n v="2"/>
    <s v="Conjunto de la poblacion|Infancia|"/>
    <s v="Otros (especificad cuales)|Multisectorial (incluye Medioambiente)|Seguridad Alimentaria|"/>
    <x v="3"/>
  </r>
  <r>
    <x v="6"/>
    <x v="0"/>
    <x v="17"/>
    <n v="600000"/>
    <n v="4"/>
    <s v="Conjunto de la poblacion|Infancia|Mujeres|"/>
    <s v="Accion Humanitaria y de Emergencia|Derechos Humanos|"/>
    <x v="3"/>
  </r>
  <r>
    <x v="6"/>
    <x v="3"/>
    <x v="53"/>
    <n v="130000"/>
    <n v="2"/>
    <s v="Poblacion refugiada|"/>
    <s v="Accion Humanitaria y de Emergencia|"/>
    <x v="1"/>
  </r>
  <r>
    <x v="6"/>
    <x v="6"/>
    <x v="31"/>
    <n v="990000"/>
    <n v="3"/>
    <s v="Mujeres|Infancia|Poblacion desplazada|"/>
    <s v="Genero|Derechos Humanos|Educacion|"/>
    <x v="0"/>
  </r>
  <r>
    <x v="6"/>
    <x v="4"/>
    <x v="12"/>
    <n v="590000"/>
    <n v="3"/>
    <s v="Mujeres|Conjunto de la poblacion|Poblacion desplazada|"/>
    <s v="Gobierno y sociedad civil|Genero|"/>
    <x v="3"/>
  </r>
  <r>
    <x v="6"/>
    <x v="8"/>
    <x v="23"/>
    <n v="1900000"/>
    <n v="4"/>
    <s v="Conjunto de la poblacion|"/>
    <s v="Gobierno y sociedad civil|Multisectorial (incluye Medioambiente)|"/>
    <x v="3"/>
  </r>
  <r>
    <x v="6"/>
    <x v="0"/>
    <x v="18"/>
    <n v="1115000"/>
    <n v="6"/>
    <s v="Conjunto de la poblacion|"/>
    <s v="Agua y saneamiento|Multisectorial (incluye Medioambiente)|"/>
    <x v="0"/>
  </r>
  <r>
    <x v="6"/>
    <x v="1"/>
    <x v="3"/>
    <n v="670000"/>
    <n v="2"/>
    <s v="Mujeres|Conjunto de la poblacion|Poblacion indigena/ minorias etnicas/ afrodescendientes|"/>
    <s v="Genero|Derechos Humanos|Violencia de Genero|"/>
    <x v="1"/>
  </r>
  <r>
    <x v="6"/>
    <x v="4"/>
    <x v="14"/>
    <n v="1230000"/>
    <n v="6"/>
    <s v="Conjunto de la poblacion|Poblacion rural|Familias|"/>
    <s v="Multisectorial (incluye Medioambiente)|Gobierno y sociedad civil|Seguridad Alimentaria|"/>
    <x v="3"/>
  </r>
  <r>
    <x v="6"/>
    <x v="4"/>
    <x v="54"/>
    <n v="650000"/>
    <n v="1"/>
    <s v="Conjunto de la poblacion|Poblacion rural|Familias|"/>
    <s v="Multisectorial (incluye Medioambiente)|Gobierno y sociedad civil|Seguridad Alimentaria|"/>
    <x v="3"/>
  </r>
  <r>
    <x v="7"/>
    <x v="0"/>
    <x v="28"/>
    <n v="51690.15"/>
    <n v="1"/>
    <s v="Poblacion indigena/ minorias etnicas/ afrodescendientes|Familias|Mujeres|"/>
    <s v="Gobierno y sociedad civil|Agricultura|"/>
    <x v="0"/>
  </r>
  <r>
    <x v="7"/>
    <x v="0"/>
    <x v="40"/>
    <n v="111027.2"/>
    <n v="2"/>
    <s v="Conjunto de la poblacion|Familias|Mujeres|"/>
    <s v="Agricultura|Multisectorial (incluye Medioambiente)|"/>
    <x v="0"/>
  </r>
  <r>
    <x v="7"/>
    <x v="0"/>
    <x v="18"/>
    <n v="360314.52"/>
    <n v="3"/>
    <s v="Conjunto de la poblacion|Mujeres|Familias|"/>
    <s v="Agua y saneamiento|Otros (especificad cuales)|Genero|Eficiencia Energetica, Turismo Comunitario|"/>
    <x v="0"/>
  </r>
  <r>
    <x v="8"/>
    <x v="9"/>
    <x v="29"/>
    <n v="715922"/>
    <n v="7"/>
    <s v="Mujeres|Infancia|Familias|"/>
    <s v="Salud|Agua y saneamiento|Educacion|"/>
    <x v="3"/>
  </r>
  <r>
    <x v="8"/>
    <x v="9"/>
    <x v="42"/>
    <n v="144000"/>
    <n v="1"/>
    <s v="Mujeres|Infancia|Poblacion rural|"/>
    <s v="Salud|Agua y saneamiento|Educacion|"/>
    <x v="4"/>
  </r>
  <r>
    <x v="8"/>
    <x v="4"/>
    <x v="11"/>
    <n v="280110"/>
    <n v="2"/>
    <s v="Conjunto de la poblacion|Poblacion rural|Mujeres|"/>
    <s v="Salud|Educacion|Accion Humanitaria y de Emergencia|"/>
    <x v="3"/>
  </r>
  <r>
    <x v="8"/>
    <x v="4"/>
    <x v="14"/>
    <m/>
    <m/>
    <s v="Infancia|Poblacion rural|Familias|"/>
    <s v="Salud|Agua y saneamiento|Educacion|"/>
    <x v="3"/>
  </r>
  <r>
    <x v="9"/>
    <x v="0"/>
    <x v="17"/>
    <n v="326048.5"/>
    <n v="6"/>
    <s v="Conjunto de la poblacion|"/>
    <s v="Agua y saneamiento|Derechos Humanos|Salud|"/>
    <x v="3"/>
  </r>
  <r>
    <x v="9"/>
    <x v="0"/>
    <x v="20"/>
    <n v="1132678.96"/>
    <n v="21"/>
    <s v="Conjunto de la poblacion|"/>
    <s v="Accion Humanitaria y de Emergencia|Agua y saneamiento|Derechos Humanos|"/>
    <x v="1"/>
  </r>
  <r>
    <x v="9"/>
    <x v="0"/>
    <x v="28"/>
    <n v="330680.23"/>
    <n v="3"/>
    <s v="Conjunto de la poblacion|"/>
    <s v="Derechos Humanos|Salud|"/>
    <x v="0"/>
  </r>
  <r>
    <x v="9"/>
    <x v="0"/>
    <x v="0"/>
    <n v="678551.47"/>
    <n v="6"/>
    <s v="Conjunto de la poblacion|"/>
    <s v="Derechos Humanos|Salud|"/>
    <x v="0"/>
  </r>
  <r>
    <x v="9"/>
    <x v="0"/>
    <x v="40"/>
    <n v="165599.10999999999"/>
    <n v="4"/>
    <s v="Conjunto de la poblacion|"/>
    <s v="Derechos Humanos|Salud|"/>
    <x v="0"/>
  </r>
  <r>
    <x v="9"/>
    <x v="0"/>
    <x v="18"/>
    <n v="652262.55000000005"/>
    <n v="5"/>
    <s v="Conjunto de la poblacion|"/>
    <s v="Derechos Humanos|Salud|"/>
    <x v="0"/>
  </r>
  <r>
    <x v="9"/>
    <x v="1"/>
    <x v="1"/>
    <n v="703554.5"/>
    <n v="13"/>
    <s v="Conjunto de la poblacion|"/>
    <s v="Salud|Derechos Humanos|"/>
    <x v="0"/>
  </r>
  <r>
    <x v="9"/>
    <x v="1"/>
    <x v="3"/>
    <n v="700011.49"/>
    <n v="11"/>
    <s v="Conjunto de la poblacion|"/>
    <s v="Derechos Humanos|Salud|"/>
    <x v="1"/>
  </r>
  <r>
    <x v="9"/>
    <x v="2"/>
    <x v="33"/>
    <n v="378658.4"/>
    <n v="3"/>
    <s v="Conjunto de la poblacion|"/>
    <s v="Derechos Humanos|Salud|"/>
    <x v="3"/>
  </r>
  <r>
    <x v="9"/>
    <x v="2"/>
    <x v="41"/>
    <n v="309222.46000000002"/>
    <n v="5"/>
    <s v="Conjunto de la poblacion|"/>
    <s v="Derechos Humanos|Salud|"/>
    <x v="0"/>
  </r>
  <r>
    <x v="9"/>
    <x v="2"/>
    <x v="55"/>
    <n v="268476.19"/>
    <n v="5"/>
    <s v="Conjunto de la poblacion|"/>
    <s v="Derechos Humanos|Salud|"/>
    <x v="3"/>
  </r>
  <r>
    <x v="9"/>
    <x v="2"/>
    <x v="56"/>
    <n v="267685.96999999997"/>
    <n v="3"/>
    <s v="Conjunto de la poblacion|"/>
    <s v="Derechos Humanos|Salud|"/>
    <x v="1"/>
  </r>
  <r>
    <x v="9"/>
    <x v="2"/>
    <x v="25"/>
    <n v="321200.43"/>
    <n v="5"/>
    <s v="Conjunto de la poblacion|"/>
    <s v="Derechos Humanos|Salud|"/>
    <x v="1"/>
  </r>
  <r>
    <x v="9"/>
    <x v="2"/>
    <x v="38"/>
    <n v="264800"/>
    <n v="7"/>
    <s v="Conjunto de la poblacion|"/>
    <s v="Derechos Humanos|Salud|"/>
    <x v="3"/>
  </r>
  <r>
    <x v="9"/>
    <x v="4"/>
    <x v="57"/>
    <n v="520284.07"/>
    <n v="6"/>
    <s v="Conjunto de la poblacion|"/>
    <s v="Derechos Humanos|Salud|"/>
    <x v="0"/>
  </r>
  <r>
    <x v="9"/>
    <x v="4"/>
    <x v="21"/>
    <n v="999297.12"/>
    <n v="6"/>
    <s v="Conjunto de la poblacion|"/>
    <s v="Derechos Humanos|Salud|"/>
    <x v="3"/>
  </r>
  <r>
    <x v="9"/>
    <x v="4"/>
    <x v="58"/>
    <n v="837495.76"/>
    <n v="6"/>
    <s v="Conjunto de la poblacion|"/>
    <s v="Derechos Humanos|Salud|"/>
    <x v="0"/>
  </r>
  <r>
    <x v="9"/>
    <x v="4"/>
    <x v="59"/>
    <n v="295626.32"/>
    <n v="4"/>
    <s v="Conjunto de la poblacion|"/>
    <s v="Derechos Humanos|Salud|"/>
    <x v="3"/>
  </r>
  <r>
    <x v="9"/>
    <x v="2"/>
    <x v="60"/>
    <n v="51437.05"/>
    <n v="2"/>
    <s v="Conjunto de la poblacion|"/>
    <s v="Derechos Humanos|Salud|"/>
    <x v="0"/>
  </r>
  <r>
    <x v="10"/>
    <x v="4"/>
    <x v="14"/>
    <n v="152000"/>
    <n v="1"/>
    <s v="Juventud|"/>
    <s v="Educacion|"/>
    <x v="3"/>
  </r>
  <r>
    <x v="10"/>
    <x v="8"/>
    <x v="23"/>
    <n v="132000"/>
    <n v="2"/>
    <s v="Mujeres|Conjunto de la poblacion|"/>
    <s v="Genero|Otros (especificad cuales)|Habitabilidad Basica|"/>
    <x v="3"/>
  </r>
  <r>
    <x v="10"/>
    <x v="0"/>
    <x v="17"/>
    <n v="10000"/>
    <n v="2"/>
    <s v="Conjunto de la poblacion|"/>
    <s v="Agua y saneamiento|"/>
    <x v="3"/>
  </r>
  <r>
    <x v="10"/>
    <x v="0"/>
    <x v="0"/>
    <n v="488364"/>
    <n v="2"/>
    <s v="Infancia|Mujeres|Conjunto de la poblacion|"/>
    <s v="Educacion|Otros (especificad cuales)|Habitabilidad Basica|"/>
    <x v="0"/>
  </r>
  <r>
    <x v="11"/>
    <x v="0"/>
    <x v="28"/>
    <n v="714554.59"/>
    <n v="6"/>
    <s v="Poblacion rural|Mujeres|"/>
    <s v="Genero|Agricultura|Agua y saneamiento|"/>
    <x v="0"/>
  </r>
  <r>
    <x v="11"/>
    <x v="0"/>
    <x v="0"/>
    <n v="107666.68"/>
    <n v="11"/>
    <s v="Mujeres|Poblacion rural|Poblacion indigena/ minorias etnicas/ afrodescendientes|"/>
    <s v="Agua y saneamiento|Genero|Agricultura|"/>
    <x v="0"/>
  </r>
  <r>
    <x v="11"/>
    <x v="0"/>
    <x v="16"/>
    <n v="213504.54"/>
    <n v="3"/>
    <s v="Juventud|Mayores de 65 años|"/>
    <s v="Cooperacion cultural|Genero|Otros servicios e infraestructuras sociales|"/>
    <x v="1"/>
  </r>
  <r>
    <x v="11"/>
    <x v="0"/>
    <x v="20"/>
    <n v="364774.64"/>
    <n v="7"/>
    <s v="Mujeres|Poblacion rural|Conjunto de la poblacion|"/>
    <s v="Agua y saneamiento|Salud|Derechos Humanos|"/>
    <x v="1"/>
  </r>
  <r>
    <x v="11"/>
    <x v="0"/>
    <x v="40"/>
    <n v="44800.480000000003"/>
    <n v="2"/>
    <s v="Mujeres|Conjunto de la poblacion|"/>
    <s v="Genero|Otros (especificad cuales)|SEGURIDAD ALIMENTARIA|"/>
    <x v="0"/>
  </r>
  <r>
    <x v="11"/>
    <x v="0"/>
    <x v="17"/>
    <n v="37536.99"/>
    <n v="4"/>
    <s v="Conjunto de la poblacion|Poblacion rural|"/>
    <s v="Otros (especificad cuales)|Agricultura|SEGURIDAD ALIMENTARIA|"/>
    <x v="3"/>
  </r>
  <r>
    <x v="11"/>
    <x v="0"/>
    <x v="18"/>
    <n v="6378.28"/>
    <n v="1"/>
    <s v="Mujeres|Juventud|"/>
    <s v="Poblacion y salud reproductiva|"/>
    <x v="0"/>
  </r>
  <r>
    <x v="11"/>
    <x v="1"/>
    <x v="2"/>
    <n v="26717.99"/>
    <n v="2"/>
    <s v="Conjunto de la poblacion|Poblacion desplazada|"/>
    <s v="Gobierno y sociedad civil|Derechos Humanos|"/>
    <x v="1"/>
  </r>
  <r>
    <x v="11"/>
    <x v="6"/>
    <x v="31"/>
    <n v="697608.25"/>
    <n v="5"/>
    <s v="Infancia|Juventud|Poblacion rural|"/>
    <s v="Educacion|Agua y saneamiento|Apoyo a ONG|"/>
    <x v="0"/>
  </r>
  <r>
    <x v="11"/>
    <x v="6"/>
    <x v="61"/>
    <n v="89158.26"/>
    <n v="11"/>
    <s v="Poblacion rural|"/>
    <s v="Genero|Agricultura|"/>
    <x v="1"/>
  </r>
  <r>
    <x v="11"/>
    <x v="4"/>
    <x v="32"/>
    <n v="345680.52"/>
    <n v="2"/>
    <s v="Poblacion rural|Conjunto de la poblacion|"/>
    <s v="Agua y saneamiento|Salud|"/>
    <x v="3"/>
  </r>
  <r>
    <x v="11"/>
    <x v="4"/>
    <x v="14"/>
    <n v="663878.94999999995"/>
    <n v="16"/>
    <s v="Poblacion rural|Mujeres|"/>
    <s v="Genero|SEGURIDAD ALIMENTARIA|"/>
    <x v="3"/>
  </r>
  <r>
    <x v="11"/>
    <x v="4"/>
    <x v="9"/>
    <n v="193344.09"/>
    <n v="1"/>
    <s v="Conjunto de la poblacion|"/>
    <s v="Accion Humanitaria y de Emergencia|"/>
    <x v="3"/>
  </r>
  <r>
    <x v="11"/>
    <x v="4"/>
    <x v="13"/>
    <n v="35285.300000000003"/>
    <n v="8"/>
    <s v="Conjunto de la poblacion|Mujeres|"/>
    <s v="Agua y saneamiento|Otros (especificad cuales)|Genero|SEGURIDAD ALIMENTARIA|"/>
    <x v="3"/>
  </r>
  <r>
    <x v="11"/>
    <x v="3"/>
    <x v="52"/>
    <n v="489985.43"/>
    <n v="22"/>
    <s v="Infancia|Conjunto de la poblacion|Poblacion desplazada|"/>
    <s v="Agua y saneamiento|Educacion|Otros (especificad cuales)|SEGURIDAD ALIMENTARIA|"/>
    <x v="0"/>
  </r>
  <r>
    <x v="11"/>
    <x v="5"/>
    <x v="4"/>
    <m/>
    <m/>
    <m/>
    <m/>
    <x v="2"/>
  </r>
  <r>
    <x v="12"/>
    <x v="0"/>
    <x v="16"/>
    <n v="6362.88"/>
    <n v="2"/>
    <s v="Mujeres|Conjunto de la poblacion|Poblacion rural|"/>
    <s v="Gobierno y sociedad civil|Agricultura|Genero|"/>
    <x v="1"/>
  </r>
  <r>
    <x v="12"/>
    <x v="0"/>
    <x v="28"/>
    <n v="130613.58"/>
    <n v="5"/>
    <s v="Conjunto de la poblacion|Mujeres|Poblacion rural|"/>
    <s v="Derechos Humanos|Agricultura|Genero|"/>
    <x v="0"/>
  </r>
  <r>
    <x v="12"/>
    <x v="0"/>
    <x v="0"/>
    <n v="377282.61"/>
    <n v="6"/>
    <s v="Mujeres|Poblacion indigena/ minorias etnicas/ afrodescendientes|Poblacion rural|"/>
    <s v="Derechos Humanos|Genero|Otros (especificad cuales)|Medio ambiente|"/>
    <x v="0"/>
  </r>
  <r>
    <x v="12"/>
    <x v="0"/>
    <x v="18"/>
    <n v="112809.42"/>
    <n v="4"/>
    <s v="Mujeres|Conjunto de la poblacion|Poblacion rural|"/>
    <s v="Agricultura|Genero|Otros servicios e infraestructuras sociales|"/>
    <x v="0"/>
  </r>
  <r>
    <x v="12"/>
    <x v="1"/>
    <x v="34"/>
    <n v="394525.69"/>
    <n v="8"/>
    <s v="Conjunto de la poblacion|Poblacion indigena/ minorias etnicas/ afrodescendientes|Mujeres|"/>
    <s v="Gobierno y sociedad civil|Genero|Otros (especificad cuales)|Medio ambiente|"/>
    <x v="1"/>
  </r>
  <r>
    <x v="12"/>
    <x v="1"/>
    <x v="3"/>
    <n v="450692.45"/>
    <n v="6"/>
    <s v="Conjunto de la poblacion|Poblacion indigena/ minorias etnicas/ afrodescendientes|Mujeres|"/>
    <s v="Derechos Humanos|Genero|Otros (especificad cuales)|Medio ambiente|"/>
    <x v="1"/>
  </r>
  <r>
    <x v="13"/>
    <x v="9"/>
    <x v="29"/>
    <n v="93831.61"/>
    <n v="3"/>
    <s v="Conjunto de la poblacion|"/>
    <s v="Agua y saneamiento|Salud|"/>
    <x v="3"/>
  </r>
  <r>
    <x v="13"/>
    <x v="9"/>
    <x v="42"/>
    <n v="15038.07"/>
    <n v="2"/>
    <s v="Poblacion indigena/ minorias etnicas/ afrodescendientes|"/>
    <s v="Salud|"/>
    <x v="4"/>
  </r>
  <r>
    <x v="13"/>
    <x v="1"/>
    <x v="1"/>
    <n v="102181.97"/>
    <n v="4"/>
    <s v="Infancia|Poblacion rural|Juventud|"/>
    <s v="Otros (especificad cuales)|Educacion|Silvicultura|Agropecuario y Reinserciion niños de la calle|"/>
    <x v="0"/>
  </r>
  <r>
    <x v="13"/>
    <x v="0"/>
    <x v="62"/>
    <n v="18542"/>
    <n v="4"/>
    <s v="Mujeres|Familias|Infancia|"/>
    <s v="Educacion|Otros servicios e infraestructuras sociales|Genero|"/>
    <x v="1"/>
  </r>
  <r>
    <x v="13"/>
    <x v="0"/>
    <x v="20"/>
    <n v="171007.77"/>
    <n v="6"/>
    <s v="Conjunto de la poblacion|Juventud|Familias|"/>
    <s v="Agua y saneamiento|Educacion|Construccion|"/>
    <x v="1"/>
  </r>
  <r>
    <x v="14"/>
    <x v="0"/>
    <x v="28"/>
    <n v="2346140"/>
    <n v="16"/>
    <s v="Conjunto de la poblacion|Familias|Poblacion rural|"/>
    <s v="Educacion|Salud|Agua y saneamiento|Desarrollo economico local|"/>
    <x v="0"/>
  </r>
  <r>
    <x v="14"/>
    <x v="0"/>
    <x v="18"/>
    <n v="1400728"/>
    <n v="11"/>
    <s v="Mujeres|Familias|Poblacion rural|"/>
    <s v="Educacion|Salud|Agua y saneamiento|"/>
    <x v="0"/>
  </r>
  <r>
    <x v="14"/>
    <x v="0"/>
    <x v="40"/>
    <n v="2695985"/>
    <n v="11"/>
    <s v="Infancia|Mujeres|Poblacion indigena/ minorias etnicas/ afrodescendientes|"/>
    <s v="Agua y saneamiento|Salud|Accion Humanitaria y de Emergencia|"/>
    <x v="0"/>
  </r>
  <r>
    <x v="14"/>
    <x v="0"/>
    <x v="0"/>
    <n v="305772"/>
    <n v="3"/>
    <s v="Familias|Mujeres|Conjunto de la poblacion|"/>
    <s v="Accion Humanitaria y de Emergencia|Genero|Salud|"/>
    <x v="0"/>
  </r>
  <r>
    <x v="14"/>
    <x v="0"/>
    <x v="62"/>
    <n v="1236817"/>
    <n v="9"/>
    <s v="Infancia|Familias|Poblacion inmigrante|"/>
    <s v="Agua y saneamiento|Salud|Desarrollo economico local|"/>
    <x v="1"/>
  </r>
  <r>
    <x v="14"/>
    <x v="0"/>
    <x v="17"/>
    <n v="26359"/>
    <n v="1"/>
    <s v="Conjunto de la poblacion|Familias|Infancia|"/>
    <s v="Accion Humanitaria y de Emergencia|"/>
    <x v="3"/>
  </r>
  <r>
    <x v="14"/>
    <x v="1"/>
    <x v="1"/>
    <n v="3901867"/>
    <n v="17"/>
    <s v="Poblacion rural|Poblacion indigena/ minorias etnicas/ afrodescendientes|Familias|"/>
    <s v="Agua y saneamiento|Salud|Desarrollo economico local|"/>
    <x v="0"/>
  </r>
  <r>
    <x v="14"/>
    <x v="1"/>
    <x v="34"/>
    <n v="3027351"/>
    <n v="13"/>
    <s v="Mujeres|Poblacion rural|Familias|"/>
    <s v="Agua y saneamiento|Salud|Desarrollo economico local|"/>
    <x v="1"/>
  </r>
  <r>
    <x v="14"/>
    <x v="1"/>
    <x v="3"/>
    <n v="3415978"/>
    <n v="17"/>
    <s v="Mujeres|Familias|Poblacion rural|"/>
    <s v="Agua y saneamiento|Salud|Desarrollo economico local|"/>
    <x v="1"/>
  </r>
  <r>
    <x v="14"/>
    <x v="1"/>
    <x v="2"/>
    <n v="1553658"/>
    <n v="8"/>
    <s v="Poblacion rural|Familias|Poblacion desplazada|"/>
    <s v="Educacion|Agua y saneamiento|Salud|"/>
    <x v="1"/>
  </r>
  <r>
    <x v="14"/>
    <x v="1"/>
    <x v="19"/>
    <n v="1523077"/>
    <n v="13"/>
    <s v="Poblacion rural|Familias|Otros (especificad cuales)|organizaciones de la sociedad civil|"/>
    <s v="Agua y saneamiento|Salud|Desarrollo economico local|"/>
    <x v="0"/>
  </r>
  <r>
    <x v="14"/>
    <x v="8"/>
    <x v="63"/>
    <n v="954715"/>
    <n v="4"/>
    <s v="Familias|Infancia|Mujeres|"/>
    <s v="Educacion|Salud|Genero|"/>
    <x v="3"/>
  </r>
  <r>
    <x v="14"/>
    <x v="8"/>
    <x v="23"/>
    <n v="651333"/>
    <n v="5"/>
    <s v="Mujeres|Poblacion rural|Poblacion con VIH/SIDA|"/>
    <s v="Educacion|Agua y saneamiento|Salud|"/>
    <x v="3"/>
  </r>
  <r>
    <x v="14"/>
    <x v="9"/>
    <x v="29"/>
    <n v="1854903"/>
    <n v="8"/>
    <s v="Mujeres|Familias|Poblacion rural|"/>
    <s v="Accion Humanitaria y de Emergencia|Salud|Agua y saneamiento|"/>
    <x v="3"/>
  </r>
  <r>
    <x v="14"/>
    <x v="9"/>
    <x v="42"/>
    <n v="851186"/>
    <n v="3"/>
    <s v="Familias|Infancia|Conjunto de la poblacion|"/>
    <s v="Genero|Salud|Educacion|"/>
    <x v="4"/>
  </r>
  <r>
    <x v="14"/>
    <x v="9"/>
    <x v="64"/>
    <n v="529665"/>
    <n v="3"/>
    <s v="Infancia|Familias|Conjunto de la poblacion|"/>
    <s v="Agua y saneamiento|Salud|Genero|"/>
    <x v="3"/>
  </r>
  <r>
    <x v="14"/>
    <x v="2"/>
    <x v="33"/>
    <n v="167971"/>
    <n v="2"/>
    <s v="Infancia|Juventud|Familias|"/>
    <s v="Educacion|Agua y saneamiento|Salud|"/>
    <x v="3"/>
  </r>
  <r>
    <x v="14"/>
    <x v="2"/>
    <x v="27"/>
    <n v="868152"/>
    <n v="4"/>
    <s v="Juventud|Conjunto de la poblacion|Mujeres|"/>
    <s v="Accion Humanitaria y de Emergencia|Genero|Educacion|"/>
    <x v="3"/>
  </r>
  <r>
    <x v="14"/>
    <x v="2"/>
    <x v="60"/>
    <n v="292257"/>
    <n v="3"/>
    <s v="Infancia|Juventud|Mujeres|"/>
    <s v="Salud|Educacion|Genero|"/>
    <x v="0"/>
  </r>
  <r>
    <x v="14"/>
    <x v="2"/>
    <x v="41"/>
    <n v="948580"/>
    <n v="12"/>
    <s v="Familias|Infancia|Mujeres|"/>
    <s v="Salud|Educacion|Genero|"/>
    <x v="0"/>
  </r>
  <r>
    <x v="14"/>
    <x v="2"/>
    <x v="65"/>
    <n v="336732"/>
    <n v="3"/>
    <s v="Infancia|Familias|Mujeres|"/>
    <s v="Salud|Educacion|Genero|"/>
    <x v="0"/>
  </r>
  <r>
    <x v="15"/>
    <x v="1"/>
    <x v="1"/>
    <n v="713005"/>
    <n v="11"/>
    <s v="Poblacion indigena/ minorias etnicas/ afrodescendientes|Poblacion rural|Poblacion con discapacidad|"/>
    <s v="Multisectorial (incluye Medioambiente)|Derechos Humanos|Educacion|"/>
    <x v="0"/>
  </r>
  <r>
    <x v="15"/>
    <x v="1"/>
    <x v="36"/>
    <n v="285207"/>
    <n v="3"/>
    <s v="Poblacion indigena/ minorias etnicas/ afrodescendientes|Poblacion rural|Conjunto de la poblacion|"/>
    <s v="Derechos Humanos|Comercio Justo|Otros servicios e infraestructuras sociales|"/>
    <x v="1"/>
  </r>
  <r>
    <x v="15"/>
    <x v="1"/>
    <x v="49"/>
    <n v="45000"/>
    <n v="2"/>
    <s v="Conjunto de la poblacion|"/>
    <s v="Accion Humanitaria y de Emergencia|"/>
    <x v="5"/>
  </r>
  <r>
    <x v="15"/>
    <x v="1"/>
    <x v="2"/>
    <n v="255948"/>
    <n v="6"/>
    <s v="Conjunto de la poblacion|Poblacion rural|Mujeres|"/>
    <s v="Gobierno y sociedad civil|Accion Humanitaria y de Emergencia|Derechos Humanos|"/>
    <x v="1"/>
  </r>
  <r>
    <x v="15"/>
    <x v="0"/>
    <x v="66"/>
    <n v="145980"/>
    <n v="2"/>
    <s v="Conjunto de la poblacion|Mujeres|"/>
    <s v="Apoyo a ONG|Derechos Humanos|"/>
    <x v="1"/>
  </r>
  <r>
    <x v="15"/>
    <x v="0"/>
    <x v="16"/>
    <n v="119310"/>
    <n v="2"/>
    <s v="Conjunto de la poblacion|Mayores de 65 años|"/>
    <s v="Accion Humanitaria y de Emergencia|Gobierno y sociedad civil|"/>
    <x v="1"/>
  </r>
  <r>
    <x v="15"/>
    <x v="1"/>
    <x v="34"/>
    <n v="289650"/>
    <n v="4"/>
    <s v="Poblacion indigena/ minorias etnicas/ afrodescendientes|Conjunto de la poblacion|Familias|"/>
    <s v="Apoyo a ONG|Gobierno y sociedad civil|Agricultura|"/>
    <x v="1"/>
  </r>
  <r>
    <x v="15"/>
    <x v="0"/>
    <x v="0"/>
    <n v="792591"/>
    <n v="2"/>
    <s v="Infancia|Poblacion rural|Mujeres|"/>
    <s v="Agricultura|Derechos Humanos|"/>
    <x v="0"/>
  </r>
  <r>
    <x v="15"/>
    <x v="0"/>
    <x v="17"/>
    <n v="971692"/>
    <n v="7"/>
    <s v="Infancia|Conjunto de la poblacion|Poblacion rural|"/>
    <s v="Derechos Humanos|Accion Humanitaria y de Emergencia|Educacion|"/>
    <x v="3"/>
  </r>
  <r>
    <x v="15"/>
    <x v="0"/>
    <x v="18"/>
    <n v="123997"/>
    <n v="1"/>
    <s v="Conjunto de la poblacion|"/>
    <s v="Apoyo a ONG|Derechos Humanos|"/>
    <x v="0"/>
  </r>
  <r>
    <x v="15"/>
    <x v="1"/>
    <x v="3"/>
    <n v="421920"/>
    <n v="5"/>
    <s v="Conjunto de la poblacion|Poblacion rural|"/>
    <s v="Accion Humanitaria y de Emergencia|Agricultura|Derechos Humanos|"/>
    <x v="1"/>
  </r>
  <r>
    <x v="15"/>
    <x v="0"/>
    <x v="20"/>
    <n v="439489"/>
    <n v="3"/>
    <s v="Conjunto de la poblacion|"/>
    <s v="Apoyo a ONG|Derechos Humanos|"/>
    <x v="1"/>
  </r>
  <r>
    <x v="15"/>
    <x v="4"/>
    <x v="67"/>
    <n v="404425"/>
    <n v="6"/>
    <s v="Conjunto de la poblacion|Poblacion rural|Familias|"/>
    <s v="Accion Humanitaria y de Emergencia|Gobierno y sociedad civil|Salud|"/>
    <x v="3"/>
  </r>
  <r>
    <x v="15"/>
    <x v="7"/>
    <x v="39"/>
    <n v="272472"/>
    <n v="4"/>
    <s v="Juventud|Infancia|Poblacion refugiada|"/>
    <s v="Educacion|Derechos Humanos|Accion Humanitaria y de Emergencia|"/>
    <x v="3"/>
  </r>
  <r>
    <x v="15"/>
    <x v="9"/>
    <x v="29"/>
    <n v="1541471"/>
    <n v="6"/>
    <s v="Poblacion rural|Conjunto de la poblacion|Familias|"/>
    <s v="Agricultura|Salud|Derechos Humanos|"/>
    <x v="3"/>
  </r>
  <r>
    <x v="15"/>
    <x v="9"/>
    <x v="42"/>
    <n v="261501"/>
    <n v="1"/>
    <s v="Familias|Mujeres|"/>
    <s v="Agricultura|Salud|"/>
    <x v="4"/>
  </r>
  <r>
    <x v="15"/>
    <x v="4"/>
    <x v="9"/>
    <n v="192446"/>
    <n v="3"/>
    <s v="Infancia|Poblacion rural|Familias|"/>
    <s v="Agricultura|Derechos Humanos|Salud|"/>
    <x v="3"/>
  </r>
  <r>
    <x v="15"/>
    <x v="8"/>
    <x v="23"/>
    <n v="160754"/>
    <n v="7"/>
    <s v="Mujeres|Infancia|Conjunto de la poblacion|"/>
    <s v="Educacion|Agricultura|Salud|"/>
    <x v="3"/>
  </r>
  <r>
    <x v="15"/>
    <x v="4"/>
    <x v="13"/>
    <n v="150000"/>
    <n v="2"/>
    <s v="Conjunto de la poblacion|Poblacion refugiada|"/>
    <s v="Accion Humanitaria y de Emergencia|Gobierno y sociedad civil|Derechos Humanos|"/>
    <x v="3"/>
  </r>
  <r>
    <x v="15"/>
    <x v="7"/>
    <x v="24"/>
    <n v="1097953"/>
    <n v="7"/>
    <s v="Poblacion rural|Poblacion desplazada|Conjunto de la poblacion|"/>
    <s v="Derechos Humanos|Accion Humanitaria y de Emergencia|Gobierno y sociedad civil|"/>
    <x v="0"/>
  </r>
  <r>
    <x v="15"/>
    <x v="9"/>
    <x v="46"/>
    <n v="361483"/>
    <n v="4"/>
    <s v="Conjunto de la poblacion|Poblacion refugiada|"/>
    <s v="Salud|Agricultura|Multisectorial (incluye Medioambiente)|"/>
    <x v="3"/>
  </r>
  <r>
    <x v="15"/>
    <x v="4"/>
    <x v="14"/>
    <n v="359277"/>
    <n v="6"/>
    <s v="Poblacion rural|Mujeres|Conjunto de la poblacion|"/>
    <s v="Agricultura|Accion Humanitaria y de Emergencia|Genero|"/>
    <x v="3"/>
  </r>
  <r>
    <x v="15"/>
    <x v="9"/>
    <x v="68"/>
    <n v="868912"/>
    <n v="4"/>
    <s v="Conjunto de la poblacion|"/>
    <s v="Salud|Accion Humanitaria y de Emergencia|"/>
    <x v="3"/>
  </r>
  <r>
    <x v="15"/>
    <x v="2"/>
    <x v="33"/>
    <n v="558020"/>
    <n v="4"/>
    <s v="Poblacion rural|Conjunto de la poblacion|"/>
    <s v="Accion Humanitaria y de Emergencia|Salud|"/>
    <x v="3"/>
  </r>
  <r>
    <x v="15"/>
    <x v="2"/>
    <x v="38"/>
    <n v="1078872"/>
    <n v="8"/>
    <s v="Infancia|Poblacion rural|Juventud|"/>
    <s v="Salud|Educacion|Derechos Humanos|"/>
    <x v="3"/>
  </r>
  <r>
    <x v="15"/>
    <x v="2"/>
    <x v="5"/>
    <n v="882134"/>
    <n v="4"/>
    <s v="Conjunto de la poblacion|Familias|"/>
    <s v="Accion Humanitaria y de Emergencia|Agricultura|"/>
    <x v="0"/>
  </r>
  <r>
    <x v="15"/>
    <x v="2"/>
    <x v="41"/>
    <n v="190598"/>
    <n v="1"/>
    <s v="Poblacion rural|Poblacion indigena/ minorias etnicas/ afrodescendientes|Familias|"/>
    <m/>
    <x v="0"/>
  </r>
  <r>
    <x v="15"/>
    <x v="2"/>
    <x v="26"/>
    <n v="230000"/>
    <n v="4"/>
    <s v="Mujeres|Poblacion rural|Poblacion desplazada|"/>
    <s v="Accion Humanitaria y de Emergencia|Derechos Humanos|"/>
    <x v="3"/>
  </r>
  <r>
    <x v="15"/>
    <x v="2"/>
    <x v="27"/>
    <n v="800000"/>
    <n v="2"/>
    <s v="Conjunto de la poblacion|"/>
    <s v="Accion Humanitaria y de Emergencia|"/>
    <x v="3"/>
  </r>
  <r>
    <x v="15"/>
    <x v="2"/>
    <x v="56"/>
    <n v="410717"/>
    <n v="5"/>
    <s v="Mujeres|Poblacion desplazada|"/>
    <s v="Accion Humanitaria y de Emergencia|Derechos Humanos|"/>
    <x v="1"/>
  </r>
  <r>
    <x v="15"/>
    <x v="5"/>
    <x v="4"/>
    <n v="234500"/>
    <n v="6"/>
    <s v="Conjunto de la poblacion|Mayores de 65 años|Poblacion rural|"/>
    <s v="Apoyo a ONG|Salud|"/>
    <x v="2"/>
  </r>
  <r>
    <x v="15"/>
    <x v="5"/>
    <x v="30"/>
    <n v="100000"/>
    <n v="1"/>
    <s v="Poblacion refugiada|"/>
    <s v="Accion Humanitaria y de Emergencia|"/>
    <x v="2"/>
  </r>
  <r>
    <x v="15"/>
    <x v="5"/>
    <x v="69"/>
    <n v="141500"/>
    <n v="3"/>
    <s v="Poblacion desplazada|Infancia|"/>
    <s v="Salud|Apoyo a ONG|"/>
    <x v="0"/>
  </r>
  <r>
    <x v="15"/>
    <x v="5"/>
    <x v="4"/>
    <n v="345000"/>
    <n v="15"/>
    <s v="Conjunto de la poblacion|Infancia|Poblacion desplazada|"/>
    <s v="Accion Humanitaria y de Emergencia|Salud|Derechos Humanos|"/>
    <x v="5"/>
  </r>
  <r>
    <x v="15"/>
    <x v="3"/>
    <x v="70"/>
    <n v="731545"/>
    <n v="4"/>
    <s v="Conjunto de la poblacion|Familias|Poblacion desplazada|"/>
    <s v="Salud|Accion Humanitaria y de Emergencia|"/>
    <x v="1"/>
  </r>
  <r>
    <x v="15"/>
    <x v="3"/>
    <x v="6"/>
    <n v="334970"/>
    <n v="5"/>
    <s v="Poblacion refugiada|Familias|Poblacion desplazada|"/>
    <s v="Accion Humanitaria y de Emergencia|Salud|"/>
    <x v="1"/>
  </r>
  <r>
    <x v="15"/>
    <x v="4"/>
    <x v="12"/>
    <n v="977399"/>
    <n v="6"/>
    <s v="Poblacion rural|Conjunto de la poblacion|"/>
    <s v="Accion Humanitaria y de Emergencia|Agricultura|"/>
    <x v="3"/>
  </r>
  <r>
    <x v="15"/>
    <x v="3"/>
    <x v="52"/>
    <n v="310081"/>
    <n v="5"/>
    <s v="Conjunto de la poblacion|Mayores de 65 años|Mujeres|"/>
    <s v="Accion Humanitaria y de Emergencia|Salud|"/>
    <x v="0"/>
  </r>
  <r>
    <x v="15"/>
    <x v="3"/>
    <x v="7"/>
    <n v="130000"/>
    <n v="2"/>
    <s v="Familias|Conjunto de la poblacion|Poblacion desplazada|"/>
    <s v="Accion Humanitaria y de Emergencia|"/>
    <x v="0"/>
  </r>
  <r>
    <x v="15"/>
    <x v="3"/>
    <x v="4"/>
    <n v="177060"/>
    <n v="8"/>
    <s v="Conjunto de la poblacion|Familias|Mujeres|"/>
    <s v="Accion Humanitaria y de Emergencia|Salud|"/>
    <x v="5"/>
  </r>
  <r>
    <x v="16"/>
    <x v="6"/>
    <x v="71"/>
    <n v="52897.82"/>
    <n v="3"/>
    <s v="Poblacion refugiada|Mujeres|Poblacion con discapacidad|"/>
    <s v="Agricultura|Ayuda a refugiados en el pais donante|"/>
    <x v="2"/>
  </r>
  <r>
    <x v="16"/>
    <x v="6"/>
    <x v="31"/>
    <n v="57271.4"/>
    <n v="4"/>
    <s v="Mujeres|Poblacion rural|Familias|"/>
    <s v="Genero|Empresas y otros servicios |Otros (especificad cuales)|Apoyo a ONG|Turismo Responsable y Sostenible|"/>
    <x v="0"/>
  </r>
  <r>
    <x v="16"/>
    <x v="4"/>
    <x v="14"/>
    <n v="1902.39"/>
    <n v="1"/>
    <s v="Familias|Poblacion rural|"/>
    <s v="Agricultura|"/>
    <x v="3"/>
  </r>
  <r>
    <x v="16"/>
    <x v="4"/>
    <x v="12"/>
    <n v="237906.68"/>
    <n v="6"/>
    <s v="Poblacion rural|Familias|Otros (especificad cuales)|Organizaciones Campesinas|"/>
    <s v="Agricultura|"/>
    <x v="3"/>
  </r>
  <r>
    <x v="16"/>
    <x v="3"/>
    <x v="52"/>
    <n v="9266"/>
    <n v="1"/>
    <s v="Poblacion rural|Otros (especificad cuales)|Organizaciones Campesinas|"/>
    <s v="Agricultura|Otros (especificad cuales)|Intercambio de experiencias y formacion|"/>
    <x v="0"/>
  </r>
  <r>
    <x v="16"/>
    <x v="4"/>
    <x v="72"/>
    <n v="128085.28"/>
    <n v="3"/>
    <s v="Infancia|Familias|"/>
    <s v="Agricultura|"/>
    <x v="0"/>
  </r>
  <r>
    <x v="16"/>
    <x v="0"/>
    <x v="16"/>
    <n v="32413.98"/>
    <n v="2"/>
    <s v="Poblacion rural|Otros (especificad cuales)|Cooperativas y pequeños productores|"/>
    <s v="Agricultura|Empresas y otros servicios |"/>
    <x v="1"/>
  </r>
  <r>
    <x v="16"/>
    <x v="0"/>
    <x v="20"/>
    <n v="42055.7"/>
    <n v="1"/>
    <s v="Poblacion rural|Mujeres|Familias|"/>
    <s v="Agricultura|"/>
    <x v="1"/>
  </r>
  <r>
    <x v="16"/>
    <x v="0"/>
    <x v="28"/>
    <n v="58018.03"/>
    <n v="1"/>
    <s v="Poblacion rural|Familias|Otros (especificad cuales)|Pequeños Agricultores|"/>
    <s v="Agricultura|"/>
    <x v="0"/>
  </r>
  <r>
    <x v="16"/>
    <x v="1"/>
    <x v="1"/>
    <n v="28403.1"/>
    <n v="3"/>
    <s v="Poblacion indigena/ minorias etnicas/ afrodescendientes|Poblacion rural|Familias|"/>
    <s v="Agricultura|Multisectorial (incluye Medioambiente)|"/>
    <x v="0"/>
  </r>
  <r>
    <x v="17"/>
    <x v="0"/>
    <x v="28"/>
    <n v="826732.52"/>
    <n v="7"/>
    <s v="Juventud|Infancia|Poblacion rural|"/>
    <s v="Educacion|Gobierno y sociedad civil|Otros (especificad cuales)|Seguridad alimentaria|"/>
    <x v="0"/>
  </r>
  <r>
    <x v="17"/>
    <x v="1"/>
    <x v="34"/>
    <n v="55940.55"/>
    <n v="3"/>
    <s v="Familias|Juventud|Infancia|"/>
    <s v="Educacion|Otros (especificad cuales)|Insercion sociolaboral|"/>
    <x v="1"/>
  </r>
  <r>
    <x v="17"/>
    <x v="0"/>
    <x v="17"/>
    <n v="1531923.29"/>
    <n v="16"/>
    <s v="Conjunto de la poblacion|Mujeres|Familias|"/>
    <s v="Multisectorial (incluye Medioambiente)|Gobierno y sociedad civil|Otros (especificad cuales)|Seguridad alimentaria y nutricion|"/>
    <x v="3"/>
  </r>
  <r>
    <x v="17"/>
    <x v="0"/>
    <x v="40"/>
    <n v="1432545"/>
    <n v="16"/>
    <s v="Juventud|Poblacion rural|Poblacion indigena/ minorias etnicas/ afrodescendientes|"/>
    <s v="Gobierno y sociedad civil|Educacion|Otros (especificad cuales)|Promocion del empleo|"/>
    <x v="0"/>
  </r>
  <r>
    <x v="17"/>
    <x v="0"/>
    <x v="62"/>
    <n v="261698.97"/>
    <n v="6"/>
    <s v="Infancia|Familias|Conjunto de la poblacion|"/>
    <s v="Agua y saneamiento|Educacion|Salud|"/>
    <x v="1"/>
  </r>
  <r>
    <x v="17"/>
    <x v="8"/>
    <x v="23"/>
    <n v="97581.71"/>
    <n v="2"/>
    <s v="Infancia|Conjunto de la poblacion|"/>
    <s v="Educacion|Otros (especificad cuales)|Promocion del empleo|"/>
    <x v="3"/>
  </r>
  <r>
    <x v="17"/>
    <x v="1"/>
    <x v="19"/>
    <n v="19530.36"/>
    <n v="1"/>
    <s v="Infancia|"/>
    <s v="Educacion|Otros (especificad cuales)|Deporte|"/>
    <x v="0"/>
  </r>
  <r>
    <x v="17"/>
    <x v="1"/>
    <x v="3"/>
    <n v="2104328.65"/>
    <n v="20"/>
    <s v="Conjunto de la poblacion|Poblacion indigena/ minorias etnicas/ afrodescendientes|Familias|"/>
    <s v="Educacion|Otros (especificad cuales)|Gobierno y sociedad civil|Agua y saneamiento|Desarrollo economico local|"/>
    <x v="1"/>
  </r>
  <r>
    <x v="17"/>
    <x v="0"/>
    <x v="20"/>
    <n v="792028.68"/>
    <n v="7"/>
    <s v="Conjunto de la poblacion|Juventud|"/>
    <s v="Agua y saneamiento|Gobierno y sociedad civil|Educacion|"/>
    <x v="1"/>
  </r>
  <r>
    <x v="17"/>
    <x v="9"/>
    <x v="64"/>
    <n v="8322.4"/>
    <n v="1"/>
    <s v="Infancia|Otros (especificad cuales)|Poblacion con SIDA|"/>
    <s v="Salud|Educacion|"/>
    <x v="3"/>
  </r>
  <r>
    <x v="17"/>
    <x v="1"/>
    <x v="36"/>
    <n v="30506.55"/>
    <n v="1"/>
    <m/>
    <m/>
    <x v="1"/>
  </r>
  <r>
    <x v="18"/>
    <x v="6"/>
    <x v="31"/>
    <n v="412219.06"/>
    <n v="4"/>
    <s v="Mujeres|Poblacion rural|Juventud|"/>
    <s v="Educacion|Genero|Gobierno y sociedad civil|"/>
    <x v="0"/>
  </r>
  <r>
    <x v="18"/>
    <x v="8"/>
    <x v="73"/>
    <n v="294462.76"/>
    <n v="7"/>
    <s v="Familias|Poblacion rural|Conjunto de la poblacion|"/>
    <s v="Educacion|Transporte y almacenamiento|Agricultura|"/>
    <x v="3"/>
  </r>
  <r>
    <x v="18"/>
    <x v="8"/>
    <x v="44"/>
    <n v="82543"/>
    <n v="5"/>
    <s v="Infancia|Juventud|Mujeres|"/>
    <s v="Educacion|"/>
    <x v="3"/>
  </r>
  <r>
    <x v="18"/>
    <x v="2"/>
    <x v="5"/>
    <n v="83500.92"/>
    <n v="2"/>
    <s v="Poblacion rural|Familias|Conjunto de la poblacion|"/>
    <s v="Agricultura|Gobierno y sociedad civil|Cambio climatico|"/>
    <x v="0"/>
  </r>
  <r>
    <x v="18"/>
    <x v="2"/>
    <x v="60"/>
    <n v="95000"/>
    <n v="2"/>
    <s v="Poblacion rural|Infancia|Juventud|"/>
    <s v="Educacion|Salud|Agricultura|"/>
    <x v="0"/>
  </r>
  <r>
    <x v="18"/>
    <x v="1"/>
    <x v="34"/>
    <n v="3636195"/>
    <n v="5"/>
    <s v="Conjunto de la poblacion|Familias|Poblacion rural|"/>
    <s v="Servicios bancarios y financieros (incluye Microcreditos)|Otros (especificad cuales)|Agricultura|turismo rural comunitario|"/>
    <x v="1"/>
  </r>
  <r>
    <x v="18"/>
    <x v="0"/>
    <x v="20"/>
    <n v="752132"/>
    <n v="6"/>
    <s v="Familias|Poblacion rural|Conjunto de la poblacion|"/>
    <s v="Educacion|Servicios bancarios y financieros (incluye Microcreditos)|Agricultura|"/>
    <x v="1"/>
  </r>
  <r>
    <x v="18"/>
    <x v="0"/>
    <x v="0"/>
    <n v="457548"/>
    <n v="3"/>
    <s v="Conjunto de la poblacion|Poblacion rural|Poblacion indigena/ minorias etnicas/ afrodescendientes|"/>
    <s v="Servicios bancarios y financieros (incluye Microcreditos)|Educacion|"/>
    <x v="0"/>
  </r>
  <r>
    <x v="18"/>
    <x v="0"/>
    <x v="18"/>
    <n v="272942"/>
    <n v="3"/>
    <s v="Poblacion rural|Juventud|"/>
    <s v="Educacion|Agricultura|Servicios bancarios y financieros (incluye Microcreditos)|"/>
    <x v="0"/>
  </r>
  <r>
    <x v="18"/>
    <x v="0"/>
    <x v="28"/>
    <n v="34577"/>
    <n v="1"/>
    <s v="Conjunto de la poblacion|Familias|Poblacion rural|"/>
    <s v="Servicios bancarios y financieros (incluye Microcreditos)|Agricultura|Otros (especificad cuales)|innovacion tecnologica|"/>
    <x v="0"/>
  </r>
  <r>
    <x v="18"/>
    <x v="1"/>
    <x v="3"/>
    <n v="621603"/>
    <n v="8"/>
    <s v="Juventud|Mujeres|Conjunto de la poblacion|"/>
    <s v="Otros (especificad cuales)|Construccion|Servicios bancarios y financieros (incluye Microcreditos)|turismo rural comunitario|"/>
    <x v="1"/>
  </r>
  <r>
    <x v="18"/>
    <x v="1"/>
    <x v="2"/>
    <n v="298833"/>
    <m/>
    <s v="Conjunto de la poblacion|Juventud|Mujeres|"/>
    <s v="Agricultura|Empresas y otros servicios |Educacion|"/>
    <x v="1"/>
  </r>
  <r>
    <x v="18"/>
    <x v="0"/>
    <x v="40"/>
    <n v="5442"/>
    <n v="1"/>
    <s v="Conjunto de la poblacion|Familias|"/>
    <s v="Otros (especificad cuales)|Gobierno y sociedad civil|derecho a alimentacion|"/>
    <x v="0"/>
  </r>
  <r>
    <x v="18"/>
    <x v="1"/>
    <x v="1"/>
    <n v="163436"/>
    <n v="4"/>
    <s v="Mujeres|Conjunto de la poblacion|Poblacion rural|"/>
    <s v="Otros (especificad cuales)|Empresas y otros servicios |turismo rural comunitarioa|"/>
    <x v="0"/>
  </r>
  <r>
    <x v="19"/>
    <x v="0"/>
    <x v="28"/>
    <n v="323954.78000000003"/>
    <n v="7"/>
    <s v="Mujeres|"/>
    <m/>
    <x v="0"/>
  </r>
  <r>
    <x v="19"/>
    <x v="1"/>
    <x v="2"/>
    <n v="160077.4"/>
    <n v="5"/>
    <s v="Mujeres|Poblacion indigena/ minorias etnicas/ afrodescendientes|"/>
    <s v="Derechos Humanos|Genero|Gobierno y sociedad civil|"/>
    <x v="1"/>
  </r>
  <r>
    <x v="19"/>
    <x v="4"/>
    <x v="9"/>
    <n v="328873.21000000002"/>
    <n v="5"/>
    <s v="Mujeres|"/>
    <s v="Derechos Humanos|Genero|"/>
    <x v="3"/>
  </r>
  <r>
    <x v="20"/>
    <x v="1"/>
    <x v="34"/>
    <n v="69485"/>
    <n v="2"/>
    <s v="Poblacion indigena/ minorias etnicas/ afrodescendientes|Infancia|Mujeres|"/>
    <s v="Educacion|Otros servicios e infraestructuras sociales|Derechos Humanos|"/>
    <x v="1"/>
  </r>
  <r>
    <x v="20"/>
    <x v="8"/>
    <x v="44"/>
    <n v="56000"/>
    <n v="1"/>
    <s v="Infancia|"/>
    <s v="Salud|Derechos Humanos|"/>
    <x v="3"/>
  </r>
  <r>
    <x v="20"/>
    <x v="1"/>
    <x v="34"/>
    <n v="131450"/>
    <n v="2"/>
    <s v="Juventud|"/>
    <s v="Derechos Humanos|"/>
    <x v="1"/>
  </r>
  <r>
    <x v="20"/>
    <x v="0"/>
    <x v="0"/>
    <n v="8000"/>
    <n v="1"/>
    <s v="Mujeres|"/>
    <s v="Educacion|"/>
    <x v="0"/>
  </r>
  <r>
    <x v="21"/>
    <x v="2"/>
    <x v="5"/>
    <n v="7666307.8499999996"/>
    <n v="6"/>
    <s v="Conjunto de la poblacion|Poblacion indigena/ minorias etnicas/ afrodescendientes|"/>
    <m/>
    <x v="0"/>
  </r>
  <r>
    <x v="21"/>
    <x v="2"/>
    <x v="74"/>
    <n v="15180.87"/>
    <n v="2"/>
    <m/>
    <m/>
    <x v="0"/>
  </r>
  <r>
    <x v="21"/>
    <x v="2"/>
    <x v="75"/>
    <n v="1359.97"/>
    <n v="2"/>
    <s v="Conjunto de la poblacion|"/>
    <s v="Accion Humanitaria y de Emergencia|Otros (especificad cuales)|Fomento de Sensibilizacion y Cooperacion al Desarrollo|"/>
    <x v="0"/>
  </r>
  <r>
    <x v="21"/>
    <x v="2"/>
    <x v="27"/>
    <n v="1220755.8500000001"/>
    <m/>
    <s v="Conjunto de la poblacion|"/>
    <s v="Accion Humanitaria y de Emergencia|"/>
    <x v="3"/>
  </r>
  <r>
    <x v="21"/>
    <x v="2"/>
    <x v="65"/>
    <n v="76115.149999999994"/>
    <m/>
    <s v="Conjunto de la poblacion|"/>
    <s v="Accion Humanitaria y de Emergencia|"/>
    <x v="0"/>
  </r>
  <r>
    <x v="21"/>
    <x v="2"/>
    <x v="76"/>
    <n v="12121.62"/>
    <m/>
    <s v="Conjunto de la poblacion|"/>
    <s v="Agua y saneamiento|"/>
    <x v="4"/>
  </r>
  <r>
    <x v="21"/>
    <x v="2"/>
    <x v="60"/>
    <n v="358898.34"/>
    <m/>
    <s v="Conjunto de la poblacion|Poblacion con discapacidad|"/>
    <s v="Accion Humanitaria y de Emergencia|Otros servicios e infraestructuras sociales|"/>
    <x v="0"/>
  </r>
  <r>
    <x v="21"/>
    <x v="3"/>
    <x v="7"/>
    <n v="814432.04"/>
    <m/>
    <s v="Poblacion refugiada|Conjunto de la poblacion|"/>
    <s v="Accion Humanitaria y de Emergencia|"/>
    <x v="0"/>
  </r>
  <r>
    <x v="21"/>
    <x v="3"/>
    <x v="52"/>
    <n v="975005.77"/>
    <m/>
    <s v="Conjunto de la poblacion|Poblacion con discapacidad|Mujeres|"/>
    <s v="Accion Humanitaria y de Emergencia|Poblacion y salud reproductiva|Salud|"/>
    <x v="0"/>
  </r>
  <r>
    <x v="21"/>
    <x v="8"/>
    <x v="73"/>
    <n v="929815.71"/>
    <n v="4"/>
    <s v="Conjunto de la poblacion|Familias|Otros (especificad cuales)|POBLACION SIN RECURSOS|"/>
    <s v="Agua y saneamiento|Otros (especificad cuales)|Ayuda Alimentaria de Desarrollo y Empleo y Medios de Vida|"/>
    <x v="3"/>
  </r>
  <r>
    <x v="21"/>
    <x v="2"/>
    <x v="25"/>
    <m/>
    <n v="1"/>
    <s v="Otros (especificad cuales)|Poblacion sin recursos|"/>
    <s v="Otros servicios e infraestructuras sociales|"/>
    <x v="1"/>
  </r>
  <r>
    <x v="21"/>
    <x v="10"/>
    <x v="77"/>
    <m/>
    <n v="1"/>
    <s v="Conjunto de la poblacion|"/>
    <s v="Accion Humanitaria y de Emergencia|"/>
    <x v="3"/>
  </r>
  <r>
    <x v="21"/>
    <x v="2"/>
    <x v="78"/>
    <m/>
    <n v="1"/>
    <s v="Otros (especificad cuales)|personal de la contraparte|"/>
    <s v="Otros servicios e infraestructuras sociales|"/>
    <x v="4"/>
  </r>
  <r>
    <x v="21"/>
    <x v="3"/>
    <x v="70"/>
    <m/>
    <n v="1"/>
    <s v="Otros (especificad cuales)|Poblacion victima de la violencia|"/>
    <s v="Otros (especificad cuales)|Otras ayudas de mergencia o catastrofe - Ayuda Humanitaria|"/>
    <x v="1"/>
  </r>
  <r>
    <x v="21"/>
    <x v="3"/>
    <x v="6"/>
    <m/>
    <n v="13"/>
    <s v="Conjunto de la poblacion|Mujeres|Poblacion refugiada|"/>
    <s v="Salud|Apoyo a ONG|Otros (especificad cuales)|Otras ayudas de emergencia o catastrofe - Ayuda Humanitaria|"/>
    <x v="1"/>
  </r>
  <r>
    <x v="21"/>
    <x v="9"/>
    <x v="4"/>
    <n v="73720.27"/>
    <n v="1"/>
    <s v="Conjunto de la poblacion|"/>
    <s v="Accion Humanitaria y de Emergencia|"/>
    <x v="5"/>
  </r>
  <r>
    <x v="21"/>
    <x v="5"/>
    <x v="79"/>
    <m/>
    <n v="1"/>
    <s v="Poblacion refugiada|"/>
    <s v="Otros (especificad cuales)|Otras ayudas de emergencia o catastrofe - Ayuda Humanitaria|"/>
    <x v="2"/>
  </r>
  <r>
    <x v="21"/>
    <x v="5"/>
    <x v="80"/>
    <m/>
    <n v="2"/>
    <s v="Otros (especificad cuales)|personal de ss.nn. y Poblacion victima de conflictos armados|"/>
    <s v="Apoyo a ONG|Otras ayudas de emergencia o catastrofes - Ayuda Humanitaria|"/>
    <x v="1"/>
  </r>
  <r>
    <x v="21"/>
    <x v="5"/>
    <x v="81"/>
    <m/>
    <n v="1"/>
    <s v="Otros (especificad cuales)|Personal de SS.NN.|"/>
    <s v="Apoyo a ONG|"/>
    <x v="1"/>
  </r>
  <r>
    <x v="21"/>
    <x v="5"/>
    <x v="82"/>
    <m/>
    <n v="1"/>
    <s v="Poblacion refugiada|"/>
    <s v="Otros (especificad cuales)|otras ayudas de emergencia o catastrofe - Ayuda Humanitaria|"/>
    <x v="2"/>
  </r>
  <r>
    <x v="21"/>
    <x v="5"/>
    <x v="83"/>
    <m/>
    <n v="5"/>
    <s v="Poblacion refugiada|"/>
    <s v="Otros (especificad cuales)|Otras ayudas de emergencia o catastrofes - Ayuda Humanitaria|"/>
    <x v="2"/>
  </r>
  <r>
    <x v="21"/>
    <x v="5"/>
    <x v="84"/>
    <m/>
    <n v="1"/>
    <s v="Poblacion refugiada|"/>
    <s v="Otros (especificad cuales)|Otras ayudas de emergencia o catastrofes - Ayuda Humanitaria|"/>
    <x v="2"/>
  </r>
  <r>
    <x v="21"/>
    <x v="5"/>
    <x v="85"/>
    <m/>
    <n v="1"/>
    <s v="Poblacion refugiada|"/>
    <s v="Otras ayudas de emergencia o catastrofes - Ayuda Humanitaria|"/>
    <x v="2"/>
  </r>
  <r>
    <x v="21"/>
    <x v="5"/>
    <x v="30"/>
    <m/>
    <n v="3"/>
    <s v="Poblacion refugiada|Otros (especificad cuales)|personal ss.nn|"/>
    <s v="Multisectorial (incluye Medioambiente)|Otras ayudas de emergencias o catastrofes - Ayuda Humanitaria|"/>
    <x v="2"/>
  </r>
  <r>
    <x v="21"/>
    <x v="5"/>
    <x v="69"/>
    <m/>
    <n v="1"/>
    <m/>
    <s v="Otros (especificad cuales)|Otras ayudas de emergencia o catastrofes - Ayuda Humanitaria|"/>
    <x v="0"/>
  </r>
  <r>
    <x v="21"/>
    <x v="4"/>
    <x v="67"/>
    <n v="686431.91"/>
    <n v="16"/>
    <s v="Conjunto de la poblacion|Infancia|Mujeres|"/>
    <s v="Apoyo a ONG|Multisectorial (incluye Medioambiente)|Otros (especificad cuales)|Mujer en el desarrollo|"/>
    <x v="3"/>
  </r>
  <r>
    <x v="21"/>
    <x v="9"/>
    <x v="37"/>
    <n v="255342.57"/>
    <n v="8"/>
    <s v="Conjunto de la poblacion|Poblacion desplazada|POBLACION SIN RECURSOS|"/>
    <s v="Apoyo a ONG|Multisectorial (incluye Medioambiente)|AYUDA ALIMENTARIA DE DESARROLLO / SEGURIDAD ALIMENTARIA|"/>
    <x v="3"/>
  </r>
  <r>
    <x v="21"/>
    <x v="9"/>
    <x v="86"/>
    <m/>
    <n v="1"/>
    <s v="Otros (especificad cuales)|POBLACIA“N SIN RECURSOS|"/>
    <s v="Agua y saneamiento|"/>
    <x v="3"/>
  </r>
  <r>
    <x v="21"/>
    <x v="9"/>
    <x v="29"/>
    <n v="2977.49"/>
    <n v="18"/>
    <s v="Conjunto de la poblacion|Poblacion refugiada|Familias|"/>
    <s v="Apoyo a ONG|Accion Humanitaria y de Emergencia|Otros (especificad cuales)|Seguridad alimentaria|"/>
    <x v="3"/>
  </r>
  <r>
    <x v="21"/>
    <x v="4"/>
    <x v="54"/>
    <n v="59640.51"/>
    <n v="5"/>
    <s v="Conjunto de la poblacion|Otros (especificad cuales)|poblacion victima de desastres|"/>
    <s v="Apoyo a ONG|Otros (especificad cuales)|Seguridad alimentaria / otras ayudas de emergencia o catastrofes|"/>
    <x v="3"/>
  </r>
  <r>
    <x v="21"/>
    <x v="4"/>
    <x v="32"/>
    <n v="148312.01"/>
    <n v="5"/>
    <s v="Conjunto de la poblacion|Directivos de SS.NN|"/>
    <s v="Salud|Apoyo a ONG|Agua y saneamiento|"/>
    <x v="3"/>
  </r>
  <r>
    <x v="21"/>
    <x v="4"/>
    <x v="87"/>
    <n v="39399.980000000003"/>
    <n v="3"/>
    <s v="Mujeres|Otros (especificad cuales)|Personal ss.nn.|"/>
    <s v="Apoyo a ONG|Otros (especificad cuales)|Otras ayudas de emergencia y catastrofes - Ayuda Humanitaria|"/>
    <x v="3"/>
  </r>
  <r>
    <x v="21"/>
    <x v="4"/>
    <x v="9"/>
    <n v="606616.14"/>
    <n v="22"/>
    <s v="Infancia|Mujeres|Conjunto de la poblacion|"/>
    <s v="Apoyo a ONG|Salud|Otros (especificad cuales)|Ayuda humanitara de emergencia|"/>
    <x v="3"/>
  </r>
  <r>
    <x v="21"/>
    <x v="8"/>
    <x v="23"/>
    <n v="1120329.54"/>
    <n v="15"/>
    <s v="Conjunto de la poblacion|Familias|Poblacion desplazada|"/>
    <s v="Apoyo a ONG|Salud|Multisectorial (incluye Medioambiente)|"/>
    <x v="3"/>
  </r>
  <r>
    <x v="21"/>
    <x v="8"/>
    <x v="88"/>
    <n v="70854.94"/>
    <n v="5"/>
    <s v="Conjunto de la poblacion|Otros (especificad cuales)|Poblacion victima de desastres|"/>
    <s v="Apoyo a ONG|SEguridad alimentaria|"/>
    <x v="1"/>
  </r>
  <r>
    <x v="21"/>
    <x v="4"/>
    <x v="13"/>
    <n v="484934.29"/>
    <n v="16"/>
    <s v="Conjunto de la poblacion|Infancia|Mujeres|"/>
    <s v="Salud|Multisectorial (incluye Medioambiente)|Apoyo a ONG|"/>
    <x v="3"/>
  </r>
  <r>
    <x v="21"/>
    <x v="7"/>
    <x v="24"/>
    <n v="521711.02"/>
    <n v="13"/>
    <s v="Conjunto de la poblacion|Infancia|Mujeres|"/>
    <s v="Agua y saneamiento|Salud|Apoyo a ONG|"/>
    <x v="0"/>
  </r>
  <r>
    <x v="21"/>
    <x v="9"/>
    <x v="46"/>
    <n v="74576.960000000006"/>
    <n v="6"/>
    <s v="Conjunto de la poblacion|Poblacion refugiada|Familias|"/>
    <s v="Salud|Otros (especificad cuales)|Seguridad alimentaria|"/>
    <x v="3"/>
  </r>
  <r>
    <x v="21"/>
    <x v="4"/>
    <x v="14"/>
    <n v="394325.99"/>
    <n v="10"/>
    <s v="Conjunto de la poblacion|Mujeres|Infancia|"/>
    <s v="Salud|Apoyo a ONG|Otros (especificad cuales)|Otras ayudas de emergencia o catastrofes - Ayuda Humanitaria|"/>
    <x v="3"/>
  </r>
  <r>
    <x v="21"/>
    <x v="4"/>
    <x v="89"/>
    <n v="3000"/>
    <n v="2"/>
    <s v="Conjunto de la poblacion|"/>
    <s v="Salud|"/>
    <x v="3"/>
  </r>
  <r>
    <x v="21"/>
    <x v="9"/>
    <x v="68"/>
    <n v="322801.18"/>
    <n v="6"/>
    <s v="Conjunto de la poblacion|Poblacion desplazada|Otros (especificad cuales)|Personal y voluntarios SS.NN.|"/>
    <s v="Apoyo a ONG|Seguridad alimentaria|"/>
    <x v="3"/>
  </r>
  <r>
    <x v="21"/>
    <x v="8"/>
    <x v="90"/>
    <n v="288052.45"/>
    <n v="22"/>
    <s v="Conjunto de la poblacion|Poblacion indigena/ minorias etnicas/ afrodescendientes|Poblacion refugiada|"/>
    <s v="Salud|Otros (especificad cuales)|Seguridad alimentaria|"/>
    <x v="3"/>
  </r>
  <r>
    <x v="21"/>
    <x v="6"/>
    <x v="61"/>
    <n v="65207.93"/>
    <n v="1"/>
    <s v="Poblacion desplazada|"/>
    <s v="Apoyo a ONG|"/>
    <x v="1"/>
  </r>
  <r>
    <x v="21"/>
    <x v="4"/>
    <x v="12"/>
    <n v="378994.75"/>
    <n v="1"/>
    <s v="Conjunto de la poblacion|"/>
    <s v="Educacion|"/>
    <x v="3"/>
  </r>
  <r>
    <x v="21"/>
    <x v="6"/>
    <x v="71"/>
    <n v="808902.13"/>
    <n v="15"/>
    <m/>
    <s v="Apoyo a ONG|Otros (especificad cuales)|Ayuda humanitaria de emergencia / Seguridad alimentaria|"/>
    <x v="2"/>
  </r>
  <r>
    <x v="21"/>
    <x v="1"/>
    <x v="35"/>
    <n v="72838.94"/>
    <n v="2"/>
    <s v="Familias|Otros (especificad cuales)|Voluntarios de ss.nn.|"/>
    <s v="Apoyo a ONG|Otros (especificad cuales)|Otras ayudas de emergencia o catastrofe - Ayuda humanitaria|"/>
    <x v="1"/>
  </r>
  <r>
    <x v="21"/>
    <x v="1"/>
    <x v="1"/>
    <n v="130613.06"/>
    <n v="8"/>
    <s v="Conjunto de la poblacion|Mujeres|Infancia|"/>
    <s v="Apoyo a ONG|Salud|Agricultura|"/>
    <x v="0"/>
  </r>
  <r>
    <x v="21"/>
    <x v="1"/>
    <x v="36"/>
    <m/>
    <n v="1"/>
    <s v="Infancia|"/>
    <s v="Salud|"/>
    <x v="1"/>
  </r>
  <r>
    <x v="21"/>
    <x v="1"/>
    <x v="49"/>
    <m/>
    <n v="1"/>
    <s v="Otros (especificad cuales)|Poblacion victima de desastres|"/>
    <s v="Otros (especificad cuales)|Preparacion para desastres|"/>
    <x v="1"/>
  </r>
  <r>
    <x v="21"/>
    <x v="1"/>
    <x v="2"/>
    <n v="1390001.17"/>
    <n v="10"/>
    <s v="Otros (especificad cuales)|Conjunto de la poblacion|Personal, voluntarios y delegados de ss.nn |"/>
    <s v="Apoyo a ONG|Salud|Multisectorial (incluye Medioambiente)|"/>
    <x v="1"/>
  </r>
  <r>
    <x v="21"/>
    <x v="0"/>
    <x v="66"/>
    <m/>
    <n v="1"/>
    <s v="Conjunto de la poblacion|"/>
    <s v="Transporte y almacenamiento|"/>
    <x v="1"/>
  </r>
  <r>
    <x v="21"/>
    <x v="0"/>
    <x v="16"/>
    <m/>
    <n v="5"/>
    <s v="Otros (especificad cuales)|Poblacion victima de desastres / voluntarios ss.nn.|"/>
    <s v="Apoyo a ONG|Otros (especificad cuales)|Otras ayudas de emergencia ocatastrofe - Ayuda Humanitaria|"/>
    <x v="1"/>
  </r>
  <r>
    <x v="21"/>
    <x v="1"/>
    <x v="34"/>
    <n v="154243.48000000001"/>
    <n v="23"/>
    <s v="Poblacion indigena/ minorias etnicas/ afrodescendientes|Conjunto de la poblacion|Mujeres|"/>
    <s v="Apoyo a ONG|Multisectorial (incluye Medioambiente)|Otros (especificad cuales)|Preparacion para desastres|"/>
    <x v="1"/>
  </r>
  <r>
    <x v="21"/>
    <x v="0"/>
    <x v="28"/>
    <n v="780615.77"/>
    <n v="13"/>
    <s v="Conjunto de la poblacion|Mujeres|Poblacion con discapacidad|"/>
    <s v="Educacion|Otros servicios e infraestructuras sociales|Otros (especificad cuales)|Preparacion para desastres|"/>
    <x v="0"/>
  </r>
  <r>
    <x v="21"/>
    <x v="0"/>
    <x v="0"/>
    <n v="966447.38"/>
    <n v="14"/>
    <s v="Juventud|Conjunto de la poblacion|Mujeres|"/>
    <s v="Multisectorial (incluye Medioambiente)|Otros servicios e infraestructuras sociales|Otros (especificad cuales)|Preparacion para desastres|"/>
    <x v="0"/>
  </r>
  <r>
    <x v="21"/>
    <x v="0"/>
    <x v="17"/>
    <n v="1949317.99"/>
    <n v="28"/>
    <s v="Juventud|Conjunto de la poblacion|Otros (especificad cuales)|Poblacion victima de desastres|"/>
    <s v="Educacion|Apoyo a ONG|Salud|"/>
    <x v="3"/>
  </r>
  <r>
    <x v="21"/>
    <x v="0"/>
    <x v="40"/>
    <n v="448586.78"/>
    <n v="14"/>
    <s v="Familias|Conjunto de la poblacion|Poblacion indigena/ minorias etnicas/ afrodescendientes|"/>
    <s v="Salud|Apoyo a ONG|Otros (especificad cuales)|Preparacion para desastres|"/>
    <x v="0"/>
  </r>
  <r>
    <x v="21"/>
    <x v="0"/>
    <x v="62"/>
    <m/>
    <n v="1"/>
    <s v="Otros (especificad cuales)|Poblacion victima de desastres|"/>
    <s v="Otros (especificad cuales)|Otras ayudas de emergencia o catastrofes - Ayuda Humanitaria|"/>
    <x v="1"/>
  </r>
  <r>
    <x v="21"/>
    <x v="0"/>
    <x v="18"/>
    <n v="871126.13"/>
    <n v="9"/>
    <s v="Mujeres|Infancia|Conjunto de la poblacion|"/>
    <s v="Apoyo a ONG|Gobierno y sociedad civil|Otros (especificad cuales)|Preparacion para desastres|"/>
    <x v="0"/>
  </r>
  <r>
    <x v="21"/>
    <x v="1"/>
    <x v="19"/>
    <m/>
    <n v="1"/>
    <s v="Otros (especificad cuales)|Poblacion victima de desastres|"/>
    <s v="Otros (especificad cuales)|Otras ayudas de emergencia o catastrofes - Ayuda humanitaria|"/>
    <x v="0"/>
  </r>
  <r>
    <x v="21"/>
    <x v="1"/>
    <x v="3"/>
    <n v="79899.460000000006"/>
    <n v="10"/>
    <s v="Conjunto de la poblacion|Infancia|Mujeres|"/>
    <s v="Apoyo a ONG|Otros servicios e infraestructuras sociales|Salud|"/>
    <x v="1"/>
  </r>
  <r>
    <x v="21"/>
    <x v="0"/>
    <x v="20"/>
    <n v="298040.15999999997"/>
    <n v="6"/>
    <s v="Conjunto de la poblacion|Mujeres|Otros (especificad cuales)|Poblacion victima de desastres|"/>
    <s v="Apoyo a ONG|Otros (especificad cuales)|Preparacion pra desastres|"/>
    <x v="1"/>
  </r>
  <r>
    <x v="21"/>
    <x v="0"/>
    <x v="91"/>
    <n v="15000"/>
    <n v="2"/>
    <s v="Otros (especificad cuales)|Poblacion afectada por el SIDA / Personal de ss.nn.|"/>
    <s v="Salud|Apoyo a ONG|"/>
    <x v="2"/>
  </r>
  <r>
    <x v="21"/>
    <x v="7"/>
    <x v="4"/>
    <n v="23176.06"/>
    <m/>
    <s v="Conjunto de la poblacion|"/>
    <s v="Otros (especificad cuales)|Apoyo a ONG internacionales|"/>
    <x v="2"/>
  </r>
  <r>
    <x v="21"/>
    <x v="6"/>
    <x v="4"/>
    <n v="409881.11"/>
    <m/>
    <s v="Conjunto de la poblacion|Juventud|"/>
    <s v="Accion Humanitaria y de Emergencia|Agua y saneamiento|Apoyo a ONG internacionales|"/>
    <x v="2"/>
  </r>
  <r>
    <x v="21"/>
    <x v="4"/>
    <x v="4"/>
    <n v="990253.99"/>
    <m/>
    <s v="Conjunto de la poblacion|"/>
    <s v="Accion Humanitaria y de Emergencia|Otros (especificad cuales)|Salud|Apoyo a ONG internacionales|"/>
    <x v="2"/>
  </r>
  <r>
    <x v="21"/>
    <x v="9"/>
    <x v="4"/>
    <n v="1323706.6200000001"/>
    <m/>
    <s v="Conjunto de la poblacion|"/>
    <s v="Accion Humanitaria y de Emergencia|"/>
    <x v="2"/>
  </r>
  <r>
    <x v="21"/>
    <x v="1"/>
    <x v="4"/>
    <n v="4372.1000000000004"/>
    <m/>
    <s v="Conjunto de la poblacion|"/>
    <s v="Gobierno y sociedad civil|Otros (especificad cuales)|APOYO A ORGANIZACIONES NO GUBERNAMENTALES (ONGD)|"/>
    <x v="2"/>
  </r>
  <r>
    <x v="21"/>
    <x v="0"/>
    <x v="4"/>
    <n v="612629.03"/>
    <m/>
    <s v="Conjunto de la poblacion|Otros (especificad cuales)|APOYO A ORGANIZACIONES NO GUBERNAMENTALES (ONG)|"/>
    <s v="Accion Humanitaria y de Emergencia|Otros servicios e infraestructuras sociales|Salud|"/>
    <x v="2"/>
  </r>
  <r>
    <x v="21"/>
    <x v="11"/>
    <x v="4"/>
    <n v="4019079.11"/>
    <n v="27"/>
    <s v="Conjunto de la poblacion|Otros (especificad cuales)|ORGANIZACIONES NO GUBERNAMENTALES|"/>
    <s v="Otros (especificad cuales)|Salud|Otros servicios e infraestructuras sociales|APOYO A ORGANIZACIONES NO GUBERNAMENTALES (ONG) |"/>
    <x v="2"/>
  </r>
  <r>
    <x v="22"/>
    <x v="0"/>
    <x v="20"/>
    <n v="35521.449999999997"/>
    <m/>
    <s v="Mujeres|Poblacion rural|"/>
    <s v="Poblacion y salud reproductiva|Gobierno y sociedad civil|Genero|"/>
    <x v="1"/>
  </r>
  <r>
    <x v="22"/>
    <x v="1"/>
    <x v="3"/>
    <n v="14995.63"/>
    <n v="1"/>
    <s v="Mujeres|Poblacion rural|"/>
    <s v="Poblacion y salud reproductiva|Educacion|Genero|"/>
    <x v="1"/>
  </r>
  <r>
    <x v="23"/>
    <x v="1"/>
    <x v="3"/>
    <n v="10400"/>
    <n v="1"/>
    <s v="Infancia|Poblacion con discapacidad|"/>
    <s v="Salud|Derechos Humanos|"/>
    <x v="1"/>
  </r>
  <r>
    <x v="23"/>
    <x v="1"/>
    <x v="19"/>
    <n v="24860"/>
    <n v="3"/>
    <s v="Conjunto de la poblacion|Infancia|"/>
    <s v="Derechos Humanos|Agricultura|Educacion|"/>
    <x v="0"/>
  </r>
  <r>
    <x v="23"/>
    <x v="7"/>
    <x v="92"/>
    <n v="3500"/>
    <n v="1"/>
    <s v="Poblacion rural|Conjunto de la poblacion|Juventud|"/>
    <s v="Educacion|"/>
    <x v="3"/>
  </r>
  <r>
    <x v="23"/>
    <x v="4"/>
    <x v="11"/>
    <n v="6000"/>
    <n v="1"/>
    <s v="Conjunto de la poblacion|"/>
    <s v="Educacion|"/>
    <x v="3"/>
  </r>
  <r>
    <x v="23"/>
    <x v="4"/>
    <x v="59"/>
    <n v="6000"/>
    <n v="1"/>
    <s v="Infancia|"/>
    <s v="Educacion|Construccion|"/>
    <x v="3"/>
  </r>
  <r>
    <x v="23"/>
    <x v="4"/>
    <x v="21"/>
    <n v="5000"/>
    <n v="1"/>
    <s v="Conjunto de la poblacion|"/>
    <s v="Educacion|Construccion|Apoyo a ONG|"/>
    <x v="3"/>
  </r>
  <r>
    <x v="23"/>
    <x v="3"/>
    <x v="6"/>
    <n v="2000"/>
    <n v="1"/>
    <s v="Conjunto de la poblacion|"/>
    <s v="Apoyo a ONG|"/>
    <x v="1"/>
  </r>
  <r>
    <x v="23"/>
    <x v="2"/>
    <x v="56"/>
    <n v="8000"/>
    <n v="1"/>
    <s v="Infancia|"/>
    <s v="Educacion|Construccion|"/>
    <x v="1"/>
  </r>
  <r>
    <x v="23"/>
    <x v="5"/>
    <x v="93"/>
    <n v="1500"/>
    <n v="1"/>
    <s v="Juventud|"/>
    <s v="Educacion|"/>
    <x v="2"/>
  </r>
  <r>
    <x v="24"/>
    <x v="0"/>
    <x v="28"/>
    <n v="1406000"/>
    <m/>
    <s v="Infancia|Familias|Conjunto de la poblacion|"/>
    <s v="Educacion|Gobierno y sociedad civil|Derechos Humanos|"/>
    <x v="0"/>
  </r>
  <r>
    <x v="24"/>
    <x v="0"/>
    <x v="0"/>
    <n v="1874000"/>
    <m/>
    <s v="Infancia|Conjunto de la poblacion|Mujeres|"/>
    <s v="Educacion|Salud|Derechos Humanos|"/>
    <x v="0"/>
  </r>
  <r>
    <x v="24"/>
    <x v="0"/>
    <x v="20"/>
    <n v="12000"/>
    <n v="1"/>
    <s v="Mujeres|Infancia|Conjunto de la poblacion|"/>
    <s v="Educacion|Derechos Humanos|Genero|"/>
    <x v="1"/>
  </r>
  <r>
    <x v="24"/>
    <x v="1"/>
    <x v="3"/>
    <n v="1319000"/>
    <n v="9"/>
    <s v="Infancia|Familias|Poblacion indigena/ minorias etnicas/ afrodescendientes|"/>
    <s v="Educacion|Derechos Humanos|Salud|"/>
    <x v="1"/>
  </r>
  <r>
    <x v="24"/>
    <x v="0"/>
    <x v="18"/>
    <n v="828000"/>
    <n v="8"/>
    <s v="Infancia|Familias|Juventud|"/>
    <s v="Educacion|Genero|Derechos Humanos|"/>
    <x v="0"/>
  </r>
  <r>
    <x v="24"/>
    <x v="1"/>
    <x v="34"/>
    <n v="1463000"/>
    <n v="3"/>
    <s v="Infancia|"/>
    <s v="Educacion|Derechos Humanos|Salud|"/>
    <x v="1"/>
  </r>
  <r>
    <x v="24"/>
    <x v="4"/>
    <x v="9"/>
    <n v="724000"/>
    <n v="11"/>
    <s v="Infancia|Conjunto de la poblacion|Poblacion rural|"/>
    <s v="Educacion|Salud|Derechos Humanos|"/>
    <x v="3"/>
  </r>
  <r>
    <x v="24"/>
    <x v="4"/>
    <x v="14"/>
    <n v="77000"/>
    <n v="2"/>
    <s v="Mujeres|Infancia|Poblacion rural|"/>
    <s v="Educacion|Derechos Humanos|Salud|"/>
    <x v="3"/>
  </r>
  <r>
    <x v="24"/>
    <x v="4"/>
    <x v="58"/>
    <n v="238000"/>
    <n v="6"/>
    <s v="Infancia|Poblacion rural|Mujeres|"/>
    <s v="Educacion|Derechos Humanos|Salud|"/>
    <x v="0"/>
  </r>
  <r>
    <x v="24"/>
    <x v="4"/>
    <x v="67"/>
    <n v="609000"/>
    <n v="10"/>
    <s v="Infancia|Poblacion rural|Familias|"/>
    <s v="Educacion|Derechos Humanos|"/>
    <x v="3"/>
  </r>
  <r>
    <x v="24"/>
    <x v="1"/>
    <x v="1"/>
    <n v="1555000"/>
    <n v="11"/>
    <s v="Mujeres|Infancia|Familias|"/>
    <s v="Educacion|Derechos Humanos|Salud|"/>
    <x v="0"/>
  </r>
  <r>
    <x v="24"/>
    <x v="2"/>
    <x v="41"/>
    <n v="1692000"/>
    <n v="11"/>
    <s v="Infancia|Familias|Mujeres|"/>
    <s v="Educacion|Derechos Humanos|Salud|"/>
    <x v="0"/>
  </r>
  <r>
    <x v="24"/>
    <x v="2"/>
    <x v="27"/>
    <n v="3200"/>
    <n v="1"/>
    <s v="Infancia|Mujeres|Poblacion rural|"/>
    <s v="Educacion|Accion Humanitaria y de Emergencia|Derechos Humanos|"/>
    <x v="3"/>
  </r>
  <r>
    <x v="24"/>
    <x v="4"/>
    <x v="21"/>
    <n v="459000"/>
    <n v="7"/>
    <s v="Infancia|Poblacion rural|Conjunto de la poblacion|"/>
    <s v="Educacion|Derechos Humanos|Salud|"/>
    <x v="3"/>
  </r>
  <r>
    <x v="24"/>
    <x v="2"/>
    <x v="5"/>
    <n v="1036000"/>
    <n v="6"/>
    <s v="Infancia|Conjunto de la poblacion|Poblacion rural|"/>
    <s v="Educacion|Derechos Humanos|Salud|"/>
    <x v="0"/>
  </r>
  <r>
    <x v="24"/>
    <x v="2"/>
    <x v="38"/>
    <n v="365000"/>
    <n v="7"/>
    <s v="Infancia|Familias|Mujeres|"/>
    <m/>
    <x v="3"/>
  </r>
  <r>
    <x v="24"/>
    <x v="2"/>
    <x v="33"/>
    <n v="793000"/>
    <n v="10"/>
    <s v="Infancia|Familias|Mujeres|"/>
    <s v="Educacion|Derechos Humanos|Salud|"/>
    <x v="3"/>
  </r>
  <r>
    <x v="24"/>
    <x v="5"/>
    <x v="30"/>
    <n v="1400"/>
    <n v="1"/>
    <s v="Infancia|Conjunto de la poblacion|Familias|"/>
    <s v="Educacion|Derechos Humanos|Gobierno y sociedad civil|"/>
    <x v="2"/>
  </r>
  <r>
    <x v="25"/>
    <x v="0"/>
    <x v="28"/>
    <n v="554779"/>
    <n v="2"/>
    <s v="Conjunto de la poblacion|Mujeres|Juventud|"/>
    <s v="Educacion|Derechos Humanos|Gobierno y sociedad civil|"/>
    <x v="0"/>
  </r>
  <r>
    <x v="25"/>
    <x v="0"/>
    <x v="18"/>
    <n v="20000"/>
    <n v="1"/>
    <s v="Juventud|Mujeres|Infancia|"/>
    <s v="Educacion|Gobierno y sociedad civil|Derechos Humanos|"/>
    <x v="0"/>
  </r>
  <r>
    <x v="25"/>
    <x v="1"/>
    <x v="1"/>
    <n v="9700"/>
    <n v="1"/>
    <s v="Juventud|Conjunto de la poblacion|Mujeres|"/>
    <s v="Educacion|Gobierno y sociedad civil|"/>
    <x v="0"/>
  </r>
  <r>
    <x v="25"/>
    <x v="1"/>
    <x v="2"/>
    <n v="9700"/>
    <n v="1"/>
    <s v="Conjunto de la poblacion|Juventud|Mujeres|"/>
    <s v="Educacion|Gobierno y sociedad civil|"/>
    <x v="1"/>
  </r>
  <r>
    <x v="25"/>
    <x v="1"/>
    <x v="34"/>
    <n v="160000"/>
    <n v="2"/>
    <s v="Conjunto de la poblacion|Juventud|Mujeres|"/>
    <s v="Educacion|Gobierno y sociedad civil|"/>
    <x v="1"/>
  </r>
  <r>
    <x v="25"/>
    <x v="1"/>
    <x v="3"/>
    <n v="251000"/>
    <n v="2"/>
    <s v="Mujeres|Conjunto de la poblacion|Juventud|"/>
    <s v="Educacion|Gobierno y sociedad civil|Genero|"/>
    <x v="1"/>
  </r>
  <r>
    <x v="26"/>
    <x v="0"/>
    <x v="40"/>
    <n v="4359.24"/>
    <n v="1"/>
    <s v="Conjunto de la poblacion|"/>
    <s v="Salud|Ayuda en forma de suministro de Bienes y ayuda general para Programas|"/>
    <x v="0"/>
  </r>
  <r>
    <x v="26"/>
    <x v="0"/>
    <x v="20"/>
    <n v="20304.66"/>
    <n v="2"/>
    <s v="Conjunto de la poblacion|"/>
    <s v="Salud|Ayuda en forma de suministro de Bienes y ayuda general para Programas|"/>
    <x v="1"/>
  </r>
  <r>
    <x v="26"/>
    <x v="6"/>
    <x v="31"/>
    <n v="1646.36"/>
    <n v="2"/>
    <s v="Conjunto de la poblacion|"/>
    <s v="Salud|Ayuda en forma de suministro de Bienes y ayuda general para Programas|"/>
    <x v="0"/>
  </r>
  <r>
    <x v="26"/>
    <x v="2"/>
    <x v="27"/>
    <n v="475.51"/>
    <n v="1"/>
    <s v="Conjunto de la poblacion|"/>
    <s v="Salud|Accion Humanitaria y de Emergencia|Ayuda en forma de suministro de Bienes y ayuda general para Programas|"/>
    <x v="3"/>
  </r>
  <r>
    <x v="26"/>
    <x v="4"/>
    <x v="14"/>
    <n v="11718.29"/>
    <n v="4"/>
    <s v="Conjunto de la poblacion|"/>
    <s v="Salud|Ayuda en forma de suministro de Bienes y ayuda general para Programas|"/>
    <x v="3"/>
  </r>
  <r>
    <x v="26"/>
    <x v="4"/>
    <x v="54"/>
    <n v="263.93"/>
    <n v="1"/>
    <s v="Conjunto de la poblacion|"/>
    <s v="Salud|Ayuda en forma de suministro de Bienes y ayuda general para Programas|"/>
    <x v="3"/>
  </r>
  <r>
    <x v="26"/>
    <x v="1"/>
    <x v="19"/>
    <n v="25277.599999999999"/>
    <m/>
    <s v="Conjunto de la poblacion|"/>
    <s v="Salud|Ayuda en forma de suministro de Bienes y ayuda general para Programas|"/>
    <x v="0"/>
  </r>
  <r>
    <x v="26"/>
    <x v="8"/>
    <x v="63"/>
    <n v="1691.63"/>
    <n v="1"/>
    <s v="Conjunto de la poblacion|"/>
    <s v="Salud|Ayuda en forma de suministro de Bienes y ayuda general para Programas|"/>
    <x v="3"/>
  </r>
  <r>
    <x v="26"/>
    <x v="6"/>
    <x v="71"/>
    <n v="29511.58"/>
    <n v="2"/>
    <s v="Conjunto de la poblacion|"/>
    <s v="Salud|Ayuda en forma de suministro de Bienes y ayuda general para Programas|"/>
    <x v="2"/>
  </r>
  <r>
    <x v="26"/>
    <x v="8"/>
    <x v="43"/>
    <n v="893.96"/>
    <n v="1"/>
    <s v="Conjunto de la poblacion|"/>
    <s v="Salud|Ayuda en forma de suministro de Bienes y ayuda general para Programas|"/>
    <x v="3"/>
  </r>
  <r>
    <x v="26"/>
    <x v="7"/>
    <x v="22"/>
    <n v="2489.31"/>
    <n v="1"/>
    <s v="Conjunto de la poblacion|"/>
    <s v="Salud|Ayuda en forma de suministro de Bienes y ayuda general para Programas|"/>
    <x v="0"/>
  </r>
  <r>
    <x v="26"/>
    <x v="0"/>
    <x v="0"/>
    <n v="281.20999999999998"/>
    <n v="1"/>
    <s v="Conjunto de la poblacion|"/>
    <s v="Salud|Ayuda en forma de suministro de Bienes y ayuda general para Programas|"/>
    <x v="0"/>
  </r>
  <r>
    <x v="26"/>
    <x v="0"/>
    <x v="17"/>
    <n v="27.32"/>
    <n v="1"/>
    <s v="Conjunto de la poblacion|"/>
    <s v="Salud|Ayuda en forma de suministro de Bienes y ayuda general para Programas|"/>
    <x v="3"/>
  </r>
  <r>
    <x v="26"/>
    <x v="3"/>
    <x v="7"/>
    <n v="2084.67"/>
    <n v="1"/>
    <s v="Conjunto de la poblacion|"/>
    <s v="Salud|Ayuda en forma de suministro de Bienes y ayuda general para Programas|"/>
    <x v="0"/>
  </r>
  <r>
    <x v="26"/>
    <x v="8"/>
    <x v="23"/>
    <n v="700.82"/>
    <n v="1"/>
    <s v="Conjunto de la poblacion|"/>
    <s v="Salud|Ayuda en forma de suministro de Bienes y ayuda general para Programas|"/>
    <x v="3"/>
  </r>
  <r>
    <x v="26"/>
    <x v="0"/>
    <x v="62"/>
    <n v="9426.5"/>
    <n v="2"/>
    <s v="Conjunto de la poblacion|"/>
    <s v="Salud|Ayuda en forma de suministro de Bienes y ayuda general para Programas|"/>
    <x v="1"/>
  </r>
  <r>
    <x v="26"/>
    <x v="1"/>
    <x v="1"/>
    <n v="165.55"/>
    <n v="1"/>
    <s v="Conjunto de la poblacion|"/>
    <s v="Salud|Ayuda en forma de suministro de Bienes y ayuda general para Programas|"/>
    <x v="0"/>
  </r>
  <r>
    <x v="26"/>
    <x v="7"/>
    <x v="24"/>
    <n v="147.58000000000001"/>
    <n v="1"/>
    <s v="Conjunto de la poblacion|"/>
    <s v="Salud|Ayuda en forma de suministro de Bienes y ayuda general para Programas|"/>
    <x v="0"/>
  </r>
  <r>
    <x v="26"/>
    <x v="9"/>
    <x v="29"/>
    <n v="115.83"/>
    <n v="1"/>
    <s v="Conjunto de la poblacion|"/>
    <s v="Salud|Ayuda en forma de suministro de Bienes y ayuda general para Programas|"/>
    <x v="3"/>
  </r>
  <r>
    <x v="26"/>
    <x v="9"/>
    <x v="64"/>
    <n v="29.84"/>
    <n v="1"/>
    <s v="Conjunto de la poblacion|"/>
    <s v="Salud|Ayuda en forma de suministro de Bienes y ayuda general para Programas|"/>
    <x v="3"/>
  </r>
  <r>
    <x v="26"/>
    <x v="1"/>
    <x v="3"/>
    <n v="9339.01"/>
    <n v="2"/>
    <s v="Conjunto de la poblacion|"/>
    <s v="Salud|"/>
    <x v="1"/>
  </r>
  <r>
    <x v="26"/>
    <x v="1"/>
    <x v="34"/>
    <n v="11314.28"/>
    <m/>
    <s v="Conjunto de la poblacion|"/>
    <s v="Salud|Ayuda en forma de suministro de Bienes y ayuda general para Programas|"/>
    <x v="1"/>
  </r>
  <r>
    <x v="26"/>
    <x v="1"/>
    <x v="2"/>
    <n v="17917.77"/>
    <n v="1"/>
    <s v="Conjunto de la poblacion|"/>
    <s v="Salud|Educacion|Poblacion y salud reproductiva|"/>
    <x v="1"/>
  </r>
  <r>
    <x v="26"/>
    <x v="2"/>
    <x v="41"/>
    <n v="13632.7"/>
    <n v="1"/>
    <s v="Conjunto de la poblacion|"/>
    <s v="Salud|Poblacion y salud reproductiva|"/>
    <x v="0"/>
  </r>
  <r>
    <x v="27"/>
    <x v="0"/>
    <x v="18"/>
    <n v="653856"/>
    <n v="7"/>
    <s v="Conjunto de la poblacion|Mujeres|Poblacion rural|"/>
    <s v="Salud|Agua y saneamiento|Gobierno y sociedad civil|"/>
    <x v="0"/>
  </r>
  <r>
    <x v="27"/>
    <x v="0"/>
    <x v="28"/>
    <n v="669508.06000000006"/>
    <n v="12"/>
    <s v="Conjunto de la poblacion|Mujeres|Poblacion rural|"/>
    <s v="Salud|Poblacion y salud reproductiva|Genero|"/>
    <x v="0"/>
  </r>
  <r>
    <x v="27"/>
    <x v="0"/>
    <x v="0"/>
    <n v="1164751.25"/>
    <n v="12"/>
    <s v="Conjunto de la poblacion|Poblacion indigena/ minorias etnicas/ afrodescendientes|Mujeres|"/>
    <s v="Salud|Poblacion y salud reproductiva|Genero|"/>
    <x v="0"/>
  </r>
  <r>
    <x v="27"/>
    <x v="1"/>
    <x v="3"/>
    <n v="766730.9"/>
    <n v="3"/>
    <s v="Conjunto de la poblacion|Mujeres|Poblacion rural|"/>
    <s v="Salud|Poblacion y salud reproductiva|Genero|"/>
    <x v="1"/>
  </r>
  <r>
    <x v="27"/>
    <x v="0"/>
    <x v="20"/>
    <n v="154215.65"/>
    <n v="2"/>
    <s v="Conjunto de la poblacion|Poblacion rural|Mujeres|"/>
    <s v="Salud|Poblacion y salud reproductiva|"/>
    <x v="1"/>
  </r>
  <r>
    <x v="27"/>
    <x v="9"/>
    <x v="42"/>
    <n v="119019"/>
    <n v="1"/>
    <s v="Poblacion refugiada|Poblacion desplazada|"/>
    <s v="Salud|Accion Humanitaria y de Emergencia|"/>
    <x v="4"/>
  </r>
  <r>
    <x v="27"/>
    <x v="5"/>
    <x v="30"/>
    <n v="9067572"/>
    <n v="1"/>
    <s v="Conjunto de la poblacion|Poblacion refugiada|Poblacion desplazada|"/>
    <s v="Accion Humanitaria y de Emergencia|Salud|"/>
    <x v="2"/>
  </r>
  <r>
    <x v="27"/>
    <x v="6"/>
    <x v="71"/>
    <n v="10010"/>
    <n v="1"/>
    <s v="Conjunto de la poblacion|"/>
    <s v="Salud|"/>
    <x v="2"/>
  </r>
  <r>
    <x v="27"/>
    <x v="4"/>
    <x v="9"/>
    <n v="5997410"/>
    <n v="1"/>
    <s v="Conjunto de la poblacion|Mujeres|Poblacion rural|"/>
    <s v="Salud|Accion Humanitaria y de Emergencia|"/>
    <x v="3"/>
  </r>
  <r>
    <x v="27"/>
    <x v="7"/>
    <x v="24"/>
    <n v="507997"/>
    <n v="9"/>
    <s v="Conjunto de la poblacion|Mujeres|Poblacion rural|"/>
    <s v="Accion Humanitaria y de Emergencia|Salud|Genero|"/>
    <x v="0"/>
  </r>
  <r>
    <x v="27"/>
    <x v="0"/>
    <x v="17"/>
    <n v="59974"/>
    <n v="1"/>
    <s v="Conjunto de la poblacion|Mujeres|Poblacion rural|"/>
    <s v="Accion Humanitaria y de Emergencia|Salud|"/>
    <x v="3"/>
  </r>
  <r>
    <x v="27"/>
    <x v="3"/>
    <x v="7"/>
    <n v="26750"/>
    <n v="1"/>
    <s v="Conjunto de la poblacion|Poblacion desplazada|Poblacion refugiada|"/>
    <s v="Accion Humanitaria y de Emergencia|Salud|"/>
    <x v="0"/>
  </r>
  <r>
    <x v="27"/>
    <x v="3"/>
    <x v="52"/>
    <n v="119019"/>
    <n v="1"/>
    <s v="Conjunto de la poblacion|Poblacion desplazada|Poblacion refugiada|"/>
    <s v="Accion Humanitaria y de Emergencia|Salud|"/>
    <x v="0"/>
  </r>
  <r>
    <x v="27"/>
    <x v="2"/>
    <x v="27"/>
    <n v="142563"/>
    <n v="1"/>
    <s v="Conjunto de la poblacion|"/>
    <s v="Accion Humanitaria y de Emergencia|Salud|"/>
    <x v="3"/>
  </r>
  <r>
    <x v="28"/>
    <x v="0"/>
    <x v="28"/>
    <n v="24030"/>
    <n v="1"/>
    <s v="Infancia|"/>
    <s v="Educacion|"/>
    <x v="0"/>
  </r>
  <r>
    <x v="28"/>
    <x v="2"/>
    <x v="41"/>
    <n v="57536"/>
    <n v="1"/>
    <s v="Otros (especificad cuales)|Poblacion en edad escolar Infantil-Primaria|"/>
    <s v="Educacion|"/>
    <x v="0"/>
  </r>
  <r>
    <x v="28"/>
    <x v="2"/>
    <x v="27"/>
    <n v="7000"/>
    <n v="1"/>
    <s v="Infancia|"/>
    <s v="Educacion|"/>
    <x v="3"/>
  </r>
  <r>
    <x v="28"/>
    <x v="8"/>
    <x v="90"/>
    <n v="22000"/>
    <n v="1"/>
    <s v="Infancia|Otros (especificad cuales)|Poblacion en edad escolar Infantil-Primaria|"/>
    <s v="Educacion|"/>
    <x v="3"/>
  </r>
  <r>
    <x v="28"/>
    <x v="9"/>
    <x v="42"/>
    <n v="3200"/>
    <n v="1"/>
    <s v="Conjunto de la poblacion|"/>
    <s v="Educacion|"/>
    <x v="4"/>
  </r>
  <r>
    <x v="29"/>
    <x v="0"/>
    <x v="18"/>
    <n v="51387"/>
    <n v="3"/>
    <s v="Mujeres|Familias|Infancia|"/>
    <s v="Educacion|Salud|Agua y saneamiento|"/>
    <x v="0"/>
  </r>
  <r>
    <x v="29"/>
    <x v="7"/>
    <x v="24"/>
    <n v="111576.02"/>
    <n v="5"/>
    <s v="Conjunto de la poblacion|Mujeres|Infancia|"/>
    <s v="Agua y saneamiento|Educacion|Salud|"/>
    <x v="0"/>
  </r>
  <r>
    <x v="29"/>
    <x v="1"/>
    <x v="3"/>
    <n v="251638.32"/>
    <n v="2"/>
    <s v="Mujeres|Familias|Poblacion rural|"/>
    <s v="Gobierno y sociedad civil|Agricultura|Genero|"/>
    <x v="1"/>
  </r>
  <r>
    <x v="29"/>
    <x v="2"/>
    <x v="5"/>
    <n v="18239.5"/>
    <n v="1"/>
    <s v="Infancia|Familias|Conjunto de la poblacion|"/>
    <s v="Accion Humanitaria y de Emergencia|Educacion|Otros servicios e infraestructuras sociales|"/>
    <x v="0"/>
  </r>
  <r>
    <x v="30"/>
    <x v="8"/>
    <x v="23"/>
    <n v="32000"/>
    <n v="3"/>
    <s v="Mujeres|Infancia|Poblacion rural|"/>
    <s v="Salud|"/>
    <x v="3"/>
  </r>
  <r>
    <x v="30"/>
    <x v="8"/>
    <x v="44"/>
    <n v="10000"/>
    <n v="1"/>
    <s v="Poblacion con discapacidad|"/>
    <s v="Salud|"/>
    <x v="3"/>
  </r>
  <r>
    <x v="30"/>
    <x v="9"/>
    <x v="29"/>
    <n v="600"/>
    <n v="1"/>
    <s v="Poblacion con discapacidad|"/>
    <s v="Salud|"/>
    <x v="3"/>
  </r>
  <r>
    <x v="30"/>
    <x v="1"/>
    <x v="1"/>
    <n v="77686"/>
    <n v="1"/>
    <s v="Poblacion indigena/ minorias etnicas/ afrodescendientes|Poblacion rural|"/>
    <s v="Salud|"/>
    <x v="0"/>
  </r>
  <r>
    <x v="30"/>
    <x v="1"/>
    <x v="34"/>
    <n v="82173"/>
    <n v="1"/>
    <s v="Conjunto de la poblacion|"/>
    <s v="Salud|Gobierno y sociedad civil|"/>
    <x v="1"/>
  </r>
  <r>
    <x v="30"/>
    <x v="0"/>
    <x v="40"/>
    <n v="18000"/>
    <n v="1"/>
    <s v="Poblacion rural|"/>
    <s v="Salud|"/>
    <x v="0"/>
  </r>
  <r>
    <x v="30"/>
    <x v="0"/>
    <x v="18"/>
    <n v="32831"/>
    <n v="2"/>
    <s v="Conjunto de la poblacion|Poblacion rural|"/>
    <s v="Salud|"/>
    <x v="0"/>
  </r>
  <r>
    <x v="30"/>
    <x v="2"/>
    <x v="33"/>
    <n v="27521"/>
    <n v="1"/>
    <s v="Poblacion rural|"/>
    <s v="Salud|"/>
    <x v="3"/>
  </r>
  <r>
    <x v="30"/>
    <x v="2"/>
    <x v="41"/>
    <n v="148783"/>
    <n v="7"/>
    <s v="Conjunto de la poblacion|Poblacion rural|"/>
    <s v="Salud|"/>
    <x v="0"/>
  </r>
  <r>
    <x v="30"/>
    <x v="2"/>
    <x v="27"/>
    <n v="11722"/>
    <n v="2"/>
    <s v="Poblacion rural|"/>
    <s v="Salud|"/>
    <x v="3"/>
  </r>
  <r>
    <x v="30"/>
    <x v="2"/>
    <x v="60"/>
    <n v="7000"/>
    <n v="1"/>
    <s v="Conjunto de la poblacion|Poblacion rural|"/>
    <s v="Salud|"/>
    <x v="0"/>
  </r>
  <r>
    <x v="31"/>
    <x v="0"/>
    <x v="17"/>
    <n v="2000"/>
    <n v="1"/>
    <s v="Juventud|Mujeres|Otros (especificad cuales)|Poblacion trabajadora|"/>
    <s v="Gobierno y sociedad civil|Derechos Humanos|Desarrollo economico y social|"/>
    <x v="3"/>
  </r>
  <r>
    <x v="31"/>
    <x v="0"/>
    <x v="28"/>
    <m/>
    <n v="1"/>
    <s v="Mujeres|Juventud|Otros (especificad cuales)|Mujeres trabajadoras, representantes sindicales, lideresas, sectores formal e informal|"/>
    <s v="Gobierno y sociedad civil|Genero|Otros (especificad cuales)|Derechos economicos, sociales, laborales y sindicales de las mujeres trabajadoras y representantes de trabajadores|"/>
    <x v="0"/>
  </r>
  <r>
    <x v="31"/>
    <x v="3"/>
    <x v="52"/>
    <m/>
    <n v="1"/>
    <s v="Mujeres|Juventud|Otros (especificad cuales)|Poblacion trabajadora y representantes sindicales, en particular mujeres, del sector formal e informal y lideresas|"/>
    <s v="Gobierno y sociedad civil|Genero|Derechos Humanos|"/>
    <x v="0"/>
  </r>
  <r>
    <x v="31"/>
    <x v="2"/>
    <x v="60"/>
    <n v="9766.9599999999991"/>
    <n v="1"/>
    <s v="Otros (especificad cuales)|Poblacion trabajadora, hombres y mujeres, sector formal e informal, y cuadros sindicales|"/>
    <s v="Derechos Humanos|Gobierno y sociedad civil|Otros (especificad cuales)|Derechos economicos, sociales, laborales y sindicales|"/>
    <x v="0"/>
  </r>
  <r>
    <x v="32"/>
    <x v="1"/>
    <x v="1"/>
    <n v="197141"/>
    <n v="6"/>
    <s v="Poblacion indigena/ minorias etnicas/ afrodescendientes|Mujeres|Juventud|"/>
    <s v="Gobierno y sociedad civil|Educacion|Genero|"/>
    <x v="0"/>
  </r>
  <r>
    <x v="32"/>
    <x v="1"/>
    <x v="34"/>
    <n v="58400"/>
    <n v="5"/>
    <s v="Mujeres|Familias|Juventud|"/>
    <s v="Educacion|Agricultura|Genero|"/>
    <x v="1"/>
  </r>
  <r>
    <x v="32"/>
    <x v="1"/>
    <x v="3"/>
    <n v="128400"/>
    <n v="3"/>
    <s v="Mujeres|Infancia|Juventud|"/>
    <s v="Poblacion y salud reproductiva|Educacion|Comercio Justo|"/>
    <x v="1"/>
  </r>
  <r>
    <x v="33"/>
    <x v="0"/>
    <x v="20"/>
    <n v="444879"/>
    <n v="3"/>
    <s v="Mujeres|Juventud|Infancia|"/>
    <s v="Gobierno y sociedad civil|Genero|Poblacion y salud reproductiva|"/>
    <x v="1"/>
  </r>
  <r>
    <x v="33"/>
    <x v="6"/>
    <x v="31"/>
    <n v="264496"/>
    <n v="1"/>
    <s v="Mujeres|Juventud|Poblacion desplazada|"/>
    <s v="Educacion|Genero|Derechos Humanos|"/>
    <x v="0"/>
  </r>
  <r>
    <x v="33"/>
    <x v="1"/>
    <x v="19"/>
    <n v="344872"/>
    <n v="3"/>
    <s v="Mujeres|Poblacion indigena/ minorias etnicas/ afrodescendientes|Otros (especificad cuales)|Gobiernos locales y sociedad civil|"/>
    <s v="Empresas y otros servicios |Genero|Gobierno y sociedad civil|"/>
    <x v="0"/>
  </r>
  <r>
    <x v="33"/>
    <x v="2"/>
    <x v="60"/>
    <n v="588458"/>
    <n v="2"/>
    <s v="Poblacion rural|Mujeres|Asociaciones de ciencia y tecnologia|"/>
    <s v="Agricultura|Agua y saneamiento|Gobierno y sociedad civil|"/>
    <x v="0"/>
  </r>
  <r>
    <x v="33"/>
    <x v="1"/>
    <x v="2"/>
    <n v="21300"/>
    <n v="1"/>
    <s v="Infancia|"/>
    <s v="Educacion|"/>
    <x v="1"/>
  </r>
  <r>
    <x v="33"/>
    <x v="1"/>
    <x v="34"/>
    <n v="42000"/>
    <n v="1"/>
    <s v="Poblacion rural|Poblacion indigena/ minorias etnicas/ afrodescendientes|Poblacion desplazada|"/>
    <s v="Agricultura|Derechos Humanos|"/>
    <x v="1"/>
  </r>
  <r>
    <x v="33"/>
    <x v="6"/>
    <x v="15"/>
    <n v="48463"/>
    <n v="3"/>
    <s v="Mujeres|Juventud|Infancia|"/>
    <s v="Derechos Humanos|Genero|"/>
    <x v="0"/>
  </r>
  <r>
    <x v="33"/>
    <x v="0"/>
    <x v="0"/>
    <n v="97662"/>
    <n v="1"/>
    <s v="Mujeres|"/>
    <s v="Genero|Derechos Humanos|Salud|"/>
    <x v="0"/>
  </r>
  <r>
    <x v="33"/>
    <x v="4"/>
    <x v="32"/>
    <n v="190000"/>
    <n v="1"/>
    <s v="Poblacion rural|Mujeres|Familias|"/>
    <s v="Agricultura|Genero|"/>
    <x v="3"/>
  </r>
  <r>
    <x v="33"/>
    <x v="0"/>
    <x v="17"/>
    <n v="45000"/>
    <n v="1"/>
    <s v="Mujeres|Poblacion rural|Poblacion desplazada|"/>
    <s v="Genero|Salud|Derechos Humanos|"/>
    <x v="3"/>
  </r>
  <r>
    <x v="33"/>
    <x v="4"/>
    <x v="13"/>
    <n v="71510"/>
    <n v="1"/>
    <s v="Mujeres|"/>
    <s v="Derechos Humanos|Agricultura|Empresas y otros servicios |"/>
    <x v="3"/>
  </r>
  <r>
    <x v="33"/>
    <x v="4"/>
    <x v="14"/>
    <n v="65200"/>
    <n v="1"/>
    <s v="Mujeres|Poblacion rural|"/>
    <s v="Multisectorial (incluye Medioambiente)|Agua y saneamiento|Agricultura|"/>
    <x v="3"/>
  </r>
  <r>
    <x v="33"/>
    <x v="6"/>
    <x v="61"/>
    <n v="167446"/>
    <n v="1"/>
    <s v="Mujeres|"/>
    <s v="Genero|Derechos Humanos|"/>
    <x v="1"/>
  </r>
  <r>
    <x v="34"/>
    <x v="7"/>
    <x v="92"/>
    <n v="478763.4"/>
    <n v="2"/>
    <s v="Conjunto de la poblacion|"/>
    <s v="Salud|"/>
    <x v="3"/>
  </r>
  <r>
    <x v="34"/>
    <x v="2"/>
    <x v="5"/>
    <n v="126449.27"/>
    <n v="1"/>
    <s v="Conjunto de la poblacion|Poblacion rural|Mujeres|"/>
    <s v="Accion Humanitaria y de Emergencia|Salud|Gobierno y sociedad civil|"/>
    <x v="0"/>
  </r>
  <r>
    <x v="34"/>
    <x v="1"/>
    <x v="19"/>
    <n v="505600"/>
    <n v="1"/>
    <s v="Mujeres|"/>
    <s v="Salud|Genero|Poblacion y salud reproductiva|"/>
    <x v="0"/>
  </r>
  <r>
    <x v="34"/>
    <x v="2"/>
    <x v="27"/>
    <n v="13147"/>
    <n v="1"/>
    <s v="Infancia|Poblacion rural|"/>
    <s v="Educacion|"/>
    <x v="3"/>
  </r>
  <r>
    <x v="35"/>
    <x v="2"/>
    <x v="41"/>
    <n v="12000"/>
    <n v="1"/>
    <s v="Mujeres|"/>
    <s v="Educacion|Construccion|"/>
    <x v="0"/>
  </r>
  <r>
    <x v="35"/>
    <x v="4"/>
    <x v="57"/>
    <n v="8000"/>
    <n v="1"/>
    <s v="Mujeres|"/>
    <s v="Educacion|Ayuda en forma de suministro de Bienes y ayuda general para Programas|"/>
    <x v="0"/>
  </r>
  <r>
    <x v="35"/>
    <x v="9"/>
    <x v="42"/>
    <n v="2716"/>
    <n v="1"/>
    <s v="Mujeres|Infancia|"/>
    <s v="Educacion|"/>
    <x v="4"/>
  </r>
  <r>
    <x v="35"/>
    <x v="7"/>
    <x v="22"/>
    <n v="135000"/>
    <n v="2"/>
    <s v="Mujeres|Juventud|"/>
    <s v="Educacion|Construccion|"/>
    <x v="0"/>
  </r>
  <r>
    <x v="35"/>
    <x v="7"/>
    <x v="24"/>
    <n v="63813"/>
    <n v="1"/>
    <s v="Poblacion rural|"/>
    <s v="Ayuda en forma de suministro de Bienes y ayuda general para Programas|"/>
    <x v="0"/>
  </r>
  <r>
    <x v="35"/>
    <x v="1"/>
    <x v="36"/>
    <n v="25565"/>
    <n v="1"/>
    <s v="Conjunto de la poblacion|"/>
    <s v="Salud|"/>
    <x v="1"/>
  </r>
  <r>
    <x v="35"/>
    <x v="0"/>
    <x v="40"/>
    <n v="70000"/>
    <n v="1"/>
    <s v="Conjunto de la poblacion|"/>
    <s v="Educacion|"/>
    <x v="0"/>
  </r>
  <r>
    <x v="35"/>
    <x v="0"/>
    <x v="0"/>
    <n v="135500"/>
    <n v="3"/>
    <s v="Mujeres|Infancia|"/>
    <s v="Educacion|"/>
    <x v="0"/>
  </r>
  <r>
    <x v="35"/>
    <x v="0"/>
    <x v="28"/>
    <n v="669817"/>
    <n v="4"/>
    <s v="Mujeres|Juventud|"/>
    <s v="Educacion|"/>
    <x v="0"/>
  </r>
  <r>
    <x v="36"/>
    <x v="1"/>
    <x v="35"/>
    <n v="464444"/>
    <n v="4"/>
    <s v="Juventud|Poblacion indigena/ minorias etnicas/ afrodescendientes|Poblacion rural|"/>
    <s v="Educacion|"/>
    <x v="1"/>
  </r>
  <r>
    <x v="36"/>
    <x v="1"/>
    <x v="1"/>
    <n v="511696"/>
    <n v="14"/>
    <s v="Conjunto de la poblacion|"/>
    <s v="Educacion|Genero|Multisectorial (incluye Medioambiente)|"/>
    <x v="0"/>
  </r>
  <r>
    <x v="36"/>
    <x v="1"/>
    <x v="36"/>
    <n v="499908"/>
    <n v="8"/>
    <s v="Conjunto de la poblacion|Poblacion indigena/ minorias etnicas/ afrodescendientes|Familias|"/>
    <s v="Educacion|"/>
    <x v="1"/>
  </r>
  <r>
    <x v="36"/>
    <x v="1"/>
    <x v="49"/>
    <n v="76024"/>
    <n v="3"/>
    <s v="Conjunto de la poblacion|"/>
    <s v="Educacion|Apoyo a ONG|"/>
    <x v="1"/>
  </r>
  <r>
    <x v="36"/>
    <x v="1"/>
    <x v="2"/>
    <n v="487593"/>
    <n v="10"/>
    <s v="Conjunto de la poblacion|Poblacion desplazada|Infancia|"/>
    <s v="Educacion|Derechos Humanos|Apoyo a ONG|"/>
    <x v="1"/>
  </r>
  <r>
    <x v="36"/>
    <x v="0"/>
    <x v="16"/>
    <n v="57250"/>
    <n v="6"/>
    <s v="Conjunto de la poblacion|"/>
    <s v="Educacion|"/>
    <x v="1"/>
  </r>
  <r>
    <x v="36"/>
    <x v="1"/>
    <x v="34"/>
    <n v="377380"/>
    <n v="15"/>
    <s v="Conjunto de la poblacion|"/>
    <s v="Educacion|Apoyo a ONG|Otros servicios e infraestructuras sociales|"/>
    <x v="1"/>
  </r>
  <r>
    <x v="36"/>
    <x v="0"/>
    <x v="28"/>
    <n v="228011"/>
    <n v="10"/>
    <s v="Mujeres|Conjunto de la poblacion|Poblacion rural|"/>
    <s v="Educacion|Derechos Humanos|Genero|"/>
    <x v="0"/>
  </r>
  <r>
    <x v="36"/>
    <x v="0"/>
    <x v="0"/>
    <n v="396721"/>
    <n v="19"/>
    <s v="Conjunto de la poblacion|"/>
    <s v="Educacion|Genero|Derechos Humanos|"/>
    <x v="0"/>
  </r>
  <r>
    <x v="36"/>
    <x v="0"/>
    <x v="17"/>
    <n v="562050"/>
    <n v="16"/>
    <s v="Conjunto de la poblacion|"/>
    <s v="Educacion|Salud|Derechos Humanos|"/>
    <x v="3"/>
  </r>
  <r>
    <x v="36"/>
    <x v="0"/>
    <x v="40"/>
    <n v="142342"/>
    <n v="12"/>
    <s v="Conjunto de la poblacion|"/>
    <s v="Educacion|Apoyo a ONG|"/>
    <x v="0"/>
  </r>
  <r>
    <x v="36"/>
    <x v="0"/>
    <x v="62"/>
    <n v="424489"/>
    <n v="3"/>
    <s v="Conjunto de la poblacion|Poblacion refugiada|Poblacion desplazada|"/>
    <s v="Educacion|Derechos Humanos|"/>
    <x v="1"/>
  </r>
  <r>
    <x v="36"/>
    <x v="0"/>
    <x v="18"/>
    <n v="422300"/>
    <n v="12"/>
    <s v="Conjunto de la poblacion|Poblacion rural|Mujeres|"/>
    <s v="Educacion|Agricultura|Genero|"/>
    <x v="0"/>
  </r>
  <r>
    <x v="36"/>
    <x v="0"/>
    <x v="50"/>
    <n v="57283"/>
    <n v="5"/>
    <s v="Conjunto de la poblacion|Mujeres|"/>
    <s v="Educacion|Genero|Codesarrollo|"/>
    <x v="1"/>
  </r>
  <r>
    <x v="36"/>
    <x v="1"/>
    <x v="19"/>
    <n v="209965"/>
    <n v="11"/>
    <s v="Infancia|Poblacion rural|Juventud|"/>
    <s v="Educacion|Genero|Derechos Humanos|"/>
    <x v="0"/>
  </r>
  <r>
    <x v="36"/>
    <x v="1"/>
    <x v="3"/>
    <n v="744221"/>
    <n v="22"/>
    <s v="Conjunto de la poblacion|Poblacion rural|"/>
    <s v="Educacion|"/>
    <x v="1"/>
  </r>
  <r>
    <x v="36"/>
    <x v="0"/>
    <x v="94"/>
    <n v="145224"/>
    <n v="6"/>
    <s v="Conjunto de la poblacion|"/>
    <s v="Educacion|Apoyo a ONG|"/>
    <x v="1"/>
  </r>
  <r>
    <x v="36"/>
    <x v="1"/>
    <x v="48"/>
    <n v="367920"/>
    <n v="9"/>
    <s v="Conjunto de la poblacion|"/>
    <s v="Educacion|Apoyo a ONG|Derechos Humanos|"/>
    <x v="1"/>
  </r>
  <r>
    <x v="36"/>
    <x v="8"/>
    <x v="73"/>
    <n v="58581"/>
    <n v="2"/>
    <s v="Mujeres|Poblacion refugiada|"/>
    <s v="Genero|Derechos Humanos|Educacion|"/>
    <x v="3"/>
  </r>
  <r>
    <x v="36"/>
    <x v="7"/>
    <x v="22"/>
    <n v="34120"/>
    <n v="3"/>
    <s v="Infancia|Juventud|"/>
    <s v="Educacion|Derechos Humanos|"/>
    <x v="0"/>
  </r>
  <r>
    <x v="36"/>
    <x v="7"/>
    <x v="39"/>
    <n v="429901"/>
    <n v="16"/>
    <s v="Conjunto de la poblacion|Poblacion refugiada|Poblacion rural|"/>
    <s v="Educacion|Apoyo a ONG|"/>
    <x v="3"/>
  </r>
  <r>
    <x v="36"/>
    <x v="4"/>
    <x v="57"/>
    <n v="21600"/>
    <n v="1"/>
    <s v="Conjunto de la poblacion|"/>
    <s v="Educacion|"/>
    <x v="0"/>
  </r>
  <r>
    <x v="36"/>
    <x v="9"/>
    <x v="29"/>
    <n v="24707"/>
    <n v="3"/>
    <s v="Conjunto de la poblacion|Poblacion refugiada|"/>
    <s v="Educacion|Derechos Humanos|"/>
    <x v="3"/>
  </r>
  <r>
    <x v="36"/>
    <x v="9"/>
    <x v="42"/>
    <n v="75700"/>
    <n v="4"/>
    <s v="Conjunto de la poblacion|"/>
    <s v="Educacion|Derechos Humanos|Apoyo a ONG|"/>
    <x v="4"/>
  </r>
  <r>
    <x v="36"/>
    <x v="8"/>
    <x v="43"/>
    <n v="120000"/>
    <n v="2"/>
    <s v="Conjunto de la poblacion|"/>
    <s v="Educacion|Apoyo a ONG|"/>
    <x v="3"/>
  </r>
  <r>
    <x v="36"/>
    <x v="8"/>
    <x v="63"/>
    <n v="128026"/>
    <n v="2"/>
    <s v="Conjunto de la poblacion|Poblacion refugiada|"/>
    <s v="Educacion|Derechos Humanos|"/>
    <x v="3"/>
  </r>
  <r>
    <x v="36"/>
    <x v="4"/>
    <x v="9"/>
    <n v="8640"/>
    <n v="1"/>
    <s v="Conjunto de la poblacion|"/>
    <s v="Educacion|Derechos Humanos|"/>
    <x v="3"/>
  </r>
  <r>
    <x v="36"/>
    <x v="6"/>
    <x v="31"/>
    <n v="7776"/>
    <m/>
    <s v="Conjunto de la poblacion|Poblacion refugiada|"/>
    <s v="Derechos Humanos|"/>
    <x v="0"/>
  </r>
  <r>
    <x v="36"/>
    <x v="8"/>
    <x v="23"/>
    <n v="27000"/>
    <n v="2"/>
    <s v="Conjunto de la poblacion|"/>
    <s v="Construccion|Educacion|"/>
    <x v="3"/>
  </r>
  <r>
    <x v="36"/>
    <x v="8"/>
    <x v="95"/>
    <n v="389941"/>
    <n v="4"/>
    <s v="Conjunto de la poblacion|Poblacion refugiada|Poblacion desplazada|"/>
    <s v="Educacion|Derechos Humanos|"/>
    <x v="1"/>
  </r>
  <r>
    <x v="36"/>
    <x v="9"/>
    <x v="96"/>
    <n v="322943"/>
    <n v="7"/>
    <s v="Conjunto de la poblacion|Poblacion refugiada|Infancia|"/>
    <s v="Educacion|Genero|Apoyo a ONG|"/>
    <x v="3"/>
  </r>
  <r>
    <x v="36"/>
    <x v="4"/>
    <x v="59"/>
    <n v="16200"/>
    <n v="1"/>
    <s v="Conjunto de la poblacion|"/>
    <s v="Educacion|"/>
    <x v="3"/>
  </r>
  <r>
    <x v="36"/>
    <x v="9"/>
    <x v="64"/>
    <n v="259047"/>
    <n v="4"/>
    <s v="Conjunto de la poblacion|"/>
    <s v="Educacion|"/>
    <x v="3"/>
  </r>
  <r>
    <x v="36"/>
    <x v="8"/>
    <x v="97"/>
    <n v="26586"/>
    <n v="7"/>
    <s v="Mujeres|Conjunto de la poblacion|Poblacion refugiada|"/>
    <s v="Educacion|Genero|"/>
    <x v="4"/>
  </r>
  <r>
    <x v="36"/>
    <x v="5"/>
    <x v="98"/>
    <n v="10800"/>
    <n v="1"/>
    <s v="Juventud|"/>
    <s v="Educacion|"/>
    <x v="1"/>
  </r>
  <r>
    <x v="36"/>
    <x v="2"/>
    <x v="38"/>
    <n v="7579"/>
    <n v="2"/>
    <s v="Conjunto de la poblacion|"/>
    <s v="Educacion|"/>
    <x v="3"/>
  </r>
  <r>
    <x v="36"/>
    <x v="2"/>
    <x v="27"/>
    <n v="482406"/>
    <n v="1"/>
    <s v="Conjunto de la poblacion|"/>
    <s v="Accion Humanitaria y de Emergencia|"/>
    <x v="3"/>
  </r>
  <r>
    <x v="36"/>
    <x v="3"/>
    <x v="6"/>
    <n v="344770"/>
    <n v="4"/>
    <s v="Conjunto de la poblacion|Infancia|Poblacion refugiada|"/>
    <s v="Accion Humanitaria y de Emergencia|Apoyo a ONG|Derechos Humanos|"/>
    <x v="1"/>
  </r>
  <r>
    <x v="37"/>
    <x v="1"/>
    <x v="3"/>
    <n v="23748"/>
    <n v="1"/>
    <s v="Juventud|Poblacion rural|"/>
    <s v="Otros servicios e infraestructuras sociales|Educacion|"/>
    <x v="1"/>
  </r>
  <r>
    <x v="38"/>
    <x v="8"/>
    <x v="23"/>
    <n v="51400"/>
    <n v="1"/>
    <s v="Infancia|Mujeres|"/>
    <s v="Salud|Educacion|"/>
    <x v="3"/>
  </r>
  <r>
    <x v="38"/>
    <x v="2"/>
    <x v="41"/>
    <n v="102404"/>
    <n v="2"/>
    <s v="Conjunto de la poblacion|"/>
    <s v="Agua y saneamiento|"/>
    <x v="0"/>
  </r>
  <r>
    <x v="38"/>
    <x v="2"/>
    <x v="5"/>
    <n v="33351"/>
    <n v="1"/>
    <s v="Infancia|"/>
    <s v="Salud|"/>
    <x v="0"/>
  </r>
  <r>
    <x v="38"/>
    <x v="1"/>
    <x v="2"/>
    <n v="15118"/>
    <n v="1"/>
    <s v="Mujeres|"/>
    <s v="Educacion|"/>
    <x v="1"/>
  </r>
  <r>
    <x v="38"/>
    <x v="0"/>
    <x v="18"/>
    <n v="63737"/>
    <n v="1"/>
    <s v="Infancia|"/>
    <s v="Educacion|"/>
    <x v="0"/>
  </r>
  <r>
    <x v="39"/>
    <x v="7"/>
    <x v="24"/>
    <n v="10724"/>
    <n v="1"/>
    <s v="Infancia|Juventud|Mujeres|Poblacion indigena/ minorias etnicas/ afrodescendientes|Poblacion desplazada|Poblacion refugiada|"/>
    <s v="Educacion|Salud|Agua y saneamiento|Genero|Otros (especificad cuales)|Ayuda a refugiados en el pais donante|Derechos Humanos|"/>
    <x v="0"/>
  </r>
  <r>
    <x v="39"/>
    <x v="0"/>
    <x v="0"/>
    <n v="66190"/>
    <n v="3"/>
    <s v="Mujeres|Infancia|Juventud|"/>
    <s v="Educacion|Salud|Genero|"/>
    <x v="0"/>
  </r>
  <r>
    <x v="39"/>
    <x v="3"/>
    <x v="6"/>
    <n v="10334"/>
    <n v="1"/>
    <s v="Mujeres|Poblacion refugiada|"/>
    <s v="Agua y saneamiento|Ayuda a refugiados en el pais donante|Educacion|"/>
    <x v="1"/>
  </r>
  <r>
    <x v="39"/>
    <x v="2"/>
    <x v="56"/>
    <n v="6880"/>
    <n v="1"/>
    <s v="Juventud|Mujeres|Infancia|"/>
    <s v="Educacion|Derechos Humanos|Salud|"/>
    <x v="1"/>
  </r>
  <r>
    <x v="39"/>
    <x v="1"/>
    <x v="2"/>
    <n v="15381"/>
    <n v="1"/>
    <s v="Mujeres|Poblacion indigena/ minorias etnicas/ afrodescendientes|Poblacion desplazada|"/>
    <s v="Educacion|Genero|Otros (especificad cuales)|GENERACIA“N DE INGRESOS-Apoyo microempresarios|"/>
    <x v="1"/>
  </r>
  <r>
    <x v="39"/>
    <x v="11"/>
    <x v="4"/>
    <n v="12150"/>
    <m/>
    <m/>
    <m/>
    <x v="2"/>
  </r>
  <r>
    <x v="40"/>
    <x v="0"/>
    <x v="18"/>
    <n v="179608.55"/>
    <n v="9"/>
    <s v="Conjunto de la poblacion|Mujeres|Infancia|"/>
    <s v="Salud|Poblacion y salud reproductiva|Derechos Humanos|"/>
    <x v="0"/>
  </r>
  <r>
    <x v="40"/>
    <x v="0"/>
    <x v="20"/>
    <n v="194448.56"/>
    <n v="12"/>
    <s v="Conjunto de la poblacion|Poblacion indigena/ minorias etnicas/ afrodescendientes|Poblacion rural|"/>
    <s v="Salud|Agua y saneamiento|Derechos Humanos|"/>
    <x v="1"/>
  </r>
  <r>
    <x v="40"/>
    <x v="4"/>
    <x v="13"/>
    <n v="335546.08"/>
    <n v="3"/>
    <s v="Conjunto de la poblacion|Mujeres|Poblacion rural|"/>
    <m/>
    <x v="3"/>
  </r>
  <r>
    <x v="40"/>
    <x v="7"/>
    <x v="92"/>
    <n v="220432.44"/>
    <n v="2"/>
    <s v="Mujeres|Conjunto de la poblacion|Otros (especificad cuales)|PROFESIONALES SANITARIOS|"/>
    <s v="Salud|Poblacion y salud reproductiva|Gobierno y sociedad civil|"/>
    <x v="3"/>
  </r>
  <r>
    <x v="40"/>
    <x v="0"/>
    <x v="16"/>
    <n v="3293.9"/>
    <n v="1"/>
    <s v="Conjunto de la poblacion|"/>
    <s v="Salud|Poblacion y salud reproductiva|"/>
    <x v="1"/>
  </r>
  <r>
    <x v="40"/>
    <x v="0"/>
    <x v="0"/>
    <n v="105291.89"/>
    <n v="1"/>
    <m/>
    <m/>
    <x v="0"/>
  </r>
  <r>
    <x v="41"/>
    <x v="2"/>
    <x v="41"/>
    <n v="340326"/>
    <n v="4"/>
    <s v="Mujeres|Poblacion indigena/ minorias etnicas/ afrodescendientes|Infancia|"/>
    <s v="Educacion|Agricultura|Multisectorial (incluye Medioambiente)|"/>
    <x v="0"/>
  </r>
  <r>
    <x v="41"/>
    <x v="2"/>
    <x v="27"/>
    <n v="75000"/>
    <n v="1"/>
    <s v="Conjunto de la poblacion|"/>
    <s v="Accion Humanitaria y de Emergencia|"/>
    <x v="3"/>
  </r>
  <r>
    <x v="41"/>
    <x v="7"/>
    <x v="22"/>
    <n v="70000"/>
    <n v="1"/>
    <s v="Mujeres|Poblacion rural|"/>
    <s v="Agricultura|Genero|"/>
    <x v="0"/>
  </r>
  <r>
    <x v="41"/>
    <x v="2"/>
    <x v="5"/>
    <n v="50000"/>
    <n v="1"/>
    <s v="Infancia|Juventud|"/>
    <s v="Educacion|Derechos Humanos|Multisectorial (incluye Medioambiente)|"/>
    <x v="0"/>
  </r>
  <r>
    <x v="41"/>
    <x v="0"/>
    <x v="0"/>
    <n v="75800"/>
    <n v="2"/>
    <s v="Mujeres|Conjunto de la poblacion|"/>
    <s v="Derechos Humanos|Agricultura|"/>
    <x v="0"/>
  </r>
  <r>
    <x v="41"/>
    <x v="0"/>
    <x v="17"/>
    <n v="36752"/>
    <n v="2"/>
    <s v="Conjunto de la poblacion|"/>
    <s v="Educacion|Agricultura|"/>
    <x v="3"/>
  </r>
  <r>
    <x v="41"/>
    <x v="0"/>
    <x v="40"/>
    <n v="120000"/>
    <n v="3"/>
    <s v="Conjunto de la poblacion|Mujeres|Poblacion indigena/ minorias etnicas/ afrodescendientes|"/>
    <s v="Agricultura|Salud|Multisectorial (incluye Medioambiente)|"/>
    <x v="0"/>
  </r>
  <r>
    <x v="41"/>
    <x v="9"/>
    <x v="42"/>
    <n v="30000"/>
    <n v="1"/>
    <s v="Conjunto de la poblacion|Mujeres|Infancia|"/>
    <s v="Agua y saneamiento|"/>
    <x v="4"/>
  </r>
  <r>
    <x v="41"/>
    <x v="7"/>
    <x v="24"/>
    <n v="179000"/>
    <n v="4"/>
    <s v="Infancia|Juventud|Mujeres|"/>
    <s v="Educacion|Salud|"/>
    <x v="0"/>
  </r>
  <r>
    <x v="41"/>
    <x v="0"/>
    <x v="20"/>
    <n v="7000"/>
    <n v="1"/>
    <s v="Mujeres|"/>
    <s v="Salud|"/>
    <x v="1"/>
  </r>
  <r>
    <x v="41"/>
    <x v="8"/>
    <x v="90"/>
    <n v="10000"/>
    <n v="1"/>
    <s v="Infancia|Juventud|"/>
    <s v="Educacion|"/>
    <x v="3"/>
  </r>
  <r>
    <x v="41"/>
    <x v="9"/>
    <x v="64"/>
    <n v="60000"/>
    <n v="2"/>
    <s v="Conjunto de la poblacion|Infancia|Juventud|"/>
    <s v="Agua y saneamiento|Educacion|"/>
    <x v="3"/>
  </r>
  <r>
    <x v="41"/>
    <x v="1"/>
    <x v="34"/>
    <n v="115000"/>
    <n v="1"/>
    <s v="Conjunto de la poblacion|Poblacion indigena/ minorias etnicas/ afrodescendientes|Mujeres|"/>
    <s v="Derechos Humanos|Agricultura|"/>
    <x v="1"/>
  </r>
  <r>
    <x v="41"/>
    <x v="8"/>
    <x v="95"/>
    <n v="10000"/>
    <n v="1"/>
    <s v="Infancia|Juventud|"/>
    <s v="Educacion|Agua y saneamiento|"/>
    <x v="1"/>
  </r>
  <r>
    <x v="41"/>
    <x v="9"/>
    <x v="96"/>
    <n v="150000"/>
    <n v="1"/>
    <s v="Mujeres|Conjunto de la poblacion|"/>
    <s v="Educacion|Salud|"/>
    <x v="3"/>
  </r>
  <r>
    <x v="42"/>
    <x v="0"/>
    <x v="0"/>
    <n v="138580"/>
    <n v="2"/>
    <s v="Poblacion indigena/ minorias etnicas/ afrodescendientes|Mujeres|"/>
    <s v="Empresas y otros servicios |"/>
    <x v="0"/>
  </r>
  <r>
    <x v="42"/>
    <x v="1"/>
    <x v="3"/>
    <n v="90000"/>
    <n v="1"/>
    <s v="Poblacion rural|"/>
    <s v="Empresas y otros servicios |Agricultura|"/>
    <x v="1"/>
  </r>
  <r>
    <x v="42"/>
    <x v="3"/>
    <x v="52"/>
    <n v="1228831"/>
    <n v="7"/>
    <s v="Poblacion rural|Infancia|Familias|"/>
    <s v="Educacion|Agua y saneamiento|"/>
    <x v="0"/>
  </r>
  <r>
    <x v="42"/>
    <x v="1"/>
    <x v="19"/>
    <n v="102850"/>
    <n v="1"/>
    <s v="Mujeres|"/>
    <s v="Empresas y otros servicios |"/>
    <x v="0"/>
  </r>
  <r>
    <x v="42"/>
    <x v="9"/>
    <x v="29"/>
    <n v="215000"/>
    <n v="2"/>
    <s v="Conjunto de la poblacion|Poblacion rural|"/>
    <s v="Salud|Agricultura|Otros (especificad cuales)|Agropecuario|"/>
    <x v="3"/>
  </r>
  <r>
    <x v="42"/>
    <x v="3"/>
    <x v="6"/>
    <n v="808625"/>
    <n v="3"/>
    <s v="Poblacion refugiada|Poblacion con discapacidad|Mujeres|"/>
    <s v="Salud|Otros servicios e infraestructuras sociales|Otros (especificad cuales)|Empoderamiento de la mujer rural|"/>
    <x v="1"/>
  </r>
  <r>
    <x v="42"/>
    <x v="3"/>
    <x v="53"/>
    <n v="953954"/>
    <n v="4"/>
    <s v="Poblacion refugiada|Poblacion con discapacidad|"/>
    <s v="Salud|Otros servicios e infraestructuras sociales|"/>
    <x v="1"/>
  </r>
  <r>
    <x v="42"/>
    <x v="7"/>
    <x v="24"/>
    <n v="600000"/>
    <n v="1"/>
    <s v="Infancia|"/>
    <s v="Educacion|"/>
    <x v="0"/>
  </r>
  <r>
    <x v="42"/>
    <x v="1"/>
    <x v="1"/>
    <n v="227653"/>
    <n v="2"/>
    <s v="Conjunto de la poblacion|"/>
    <s v="Agua y saneamiento|"/>
    <x v="0"/>
  </r>
  <r>
    <x v="42"/>
    <x v="0"/>
    <x v="17"/>
    <n v="160047"/>
    <n v="1"/>
    <s v="Conjunto de la poblacion|"/>
    <s v="Agua y saneamiento|"/>
    <x v="3"/>
  </r>
  <r>
    <x v="42"/>
    <x v="8"/>
    <x v="23"/>
    <n v="110000"/>
    <n v="2"/>
    <s v="Conjunto de la poblacion|"/>
    <s v="Agua y saneamiento|Salud|"/>
    <x v="3"/>
  </r>
  <r>
    <x v="42"/>
    <x v="2"/>
    <x v="99"/>
    <n v="25000"/>
    <n v="1"/>
    <s v="Mujeres|"/>
    <s v="Empresas y otros servicios |"/>
    <x v="1"/>
  </r>
  <r>
    <x v="42"/>
    <x v="0"/>
    <x v="18"/>
    <n v="6000"/>
    <n v="1"/>
    <s v="Infancia|"/>
    <s v="Educacion|"/>
    <x v="0"/>
  </r>
  <r>
    <x v="42"/>
    <x v="6"/>
    <x v="15"/>
    <n v="150000"/>
    <n v="1"/>
    <s v="Poblacion con discapacidad|"/>
    <s v="Otros servicios e infraestructuras sociales|"/>
    <x v="0"/>
  </r>
  <r>
    <x v="42"/>
    <x v="3"/>
    <x v="7"/>
    <n v="150000"/>
    <n v="1"/>
    <s v="Poblacion con discapacidad|"/>
    <s v="Otros servicios e infraestructuras sociales|"/>
    <x v="0"/>
  </r>
  <r>
    <x v="43"/>
    <x v="2"/>
    <x v="5"/>
    <n v="290006"/>
    <n v="3"/>
    <s v="Conjunto de la poblacion|Poblacion rural|"/>
    <s v="Accion Humanitaria y de Emergencia|Educacion|Agricultura|"/>
    <x v="0"/>
  </r>
  <r>
    <x v="43"/>
    <x v="0"/>
    <x v="20"/>
    <n v="575495"/>
    <n v="6"/>
    <s v="Conjunto de la poblacion|Poblacion rural|Poblacion indigena/ minorias etnicas/ afrodescendientes|"/>
    <s v="Salud|Agua y saneamiento|Multisectorial (incluye Medioambiente)|"/>
    <x v="1"/>
  </r>
  <r>
    <x v="43"/>
    <x v="0"/>
    <x v="17"/>
    <n v="37343"/>
    <n v="1"/>
    <s v="Poblacion rural|Poblacion indigena/ minorias etnicas/ afrodescendientes|"/>
    <s v="Agricultura|Agua y saneamiento|"/>
    <x v="3"/>
  </r>
  <r>
    <x v="43"/>
    <x v="1"/>
    <x v="2"/>
    <n v="752163"/>
    <n v="4"/>
    <s v="Conjunto de la poblacion|Poblacion indigena/ minorias etnicas/ afrodescendientes|Poblacion rural|"/>
    <s v="Agua y saneamiento|Agricultura|Genero|"/>
    <x v="1"/>
  </r>
  <r>
    <x v="43"/>
    <x v="1"/>
    <x v="3"/>
    <n v="159299"/>
    <n v="1"/>
    <s v="Poblacion indigena/ minorias etnicas/ afrodescendientes|Poblacion rural|Conjunto de la poblacion|"/>
    <s v="Derechos Humanos|Gobierno y sociedad civil|"/>
    <x v="1"/>
  </r>
  <r>
    <x v="44"/>
    <x v="0"/>
    <x v="40"/>
    <n v="4000"/>
    <m/>
    <s v="Conjunto de la poblacion|"/>
    <s v="Gobierno y sociedad civil|Otros (especificad cuales)|Justicia fiscal|"/>
    <x v="0"/>
  </r>
  <r>
    <x v="44"/>
    <x v="0"/>
    <x v="0"/>
    <n v="4000"/>
    <m/>
    <s v="Conjunto de la poblacion|"/>
    <s v="Otros (especificad cuales)|Derechos Humanos|Gobierno y sociedad civil|Prevencion de la violencia|"/>
    <x v="0"/>
  </r>
  <r>
    <x v="44"/>
    <x v="1"/>
    <x v="1"/>
    <n v="4000"/>
    <m/>
    <s v="Poblacion rural|Poblacion indigena/ minorias etnicas/ afrodescendientes|Familias|"/>
    <s v="Generacion y suministro de energia|Codesarrollo|"/>
    <x v="0"/>
  </r>
  <r>
    <x v="44"/>
    <x v="1"/>
    <x v="2"/>
    <n v="4000"/>
    <m/>
    <s v="Conjunto de la poblacion|"/>
    <s v="Gobierno y sociedad civil|Otros (especificad cuales)|Construccion de paz|"/>
    <x v="1"/>
  </r>
  <r>
    <x v="44"/>
    <x v="1"/>
    <x v="2"/>
    <n v="638.30999999999995"/>
    <m/>
    <s v="Poblacion desplazada|"/>
    <s v="Accion Humanitaria y de Emergencia|"/>
    <x v="1"/>
  </r>
  <r>
    <x v="44"/>
    <x v="2"/>
    <x v="27"/>
    <n v="238.08"/>
    <m/>
    <s v="Conjunto de la poblacion|"/>
    <s v="Accion Humanitaria y de Emergencia|"/>
    <x v="3"/>
  </r>
  <r>
    <x v="45"/>
    <x v="0"/>
    <x v="0"/>
    <n v="327434.15999999997"/>
    <n v="6"/>
    <s v="Poblacion indigena/ minorias etnicas/ afrodescendientes|Infancia|Profesorado|"/>
    <s v="Educacion|Genero|"/>
    <x v="0"/>
  </r>
  <r>
    <x v="45"/>
    <x v="0"/>
    <x v="62"/>
    <n v="185000"/>
    <n v="2"/>
    <s v="Poblacion indigena/ minorias etnicas/ afrodescendientes|Otros (especificad cuales)|Juventud|Campesinado|"/>
    <s v="Educacion|Otros (especificad cuales)|Capacitacion|"/>
    <x v="1"/>
  </r>
  <r>
    <x v="45"/>
    <x v="0"/>
    <x v="20"/>
    <n v="321234.53999999998"/>
    <n v="5"/>
    <s v="Mujeres|Infancia|Juventud|Profesorado, lideresas comunitarias|"/>
    <s v="Educacion|Genero|Capacitacion|"/>
    <x v="1"/>
  </r>
  <r>
    <x v="45"/>
    <x v="1"/>
    <x v="1"/>
    <n v="561546.27"/>
    <n v="13"/>
    <s v="Mujeres|Poblacion indigena/ minorias etnicas/ afrodescendientes|Infancia|Profesorado|"/>
    <s v="Educacion|Capacitacion, dotacion infraestructuras|"/>
    <x v="0"/>
  </r>
  <r>
    <x v="45"/>
    <x v="1"/>
    <x v="3"/>
    <n v="178644.79"/>
    <n v="3"/>
    <s v="Infancia|Poblacion indigena/ minorias etnicas/ afrodescendientes|Mujeres|Profesorado|"/>
    <s v="Educacion|Genero|Capacitacion|"/>
    <x v="1"/>
  </r>
  <r>
    <x v="45"/>
    <x v="2"/>
    <x v="5"/>
    <n v="291487.62"/>
    <n v="6"/>
    <s v="Poblacion indigena/ minorias etnicas/ afrodescendientes|Infancia|Mujeres|Campesinado|"/>
    <s v="Accion Humanitaria y de Emergencia|Desarrollo rural|"/>
    <x v="0"/>
  </r>
  <r>
    <x v="45"/>
    <x v="2"/>
    <x v="41"/>
    <n v="22801.41"/>
    <n v="3"/>
    <s v="Infancia|Juventud|Mujeres|"/>
    <s v="Educacion|Genero|Capacitacion|"/>
    <x v="0"/>
  </r>
  <r>
    <x v="45"/>
    <x v="8"/>
    <x v="44"/>
    <n v="107926.52"/>
    <n v="11"/>
    <s v="Infancia|Mujeres|Juventud|Profesorado|"/>
    <s v="Educacion|Capacitacion|"/>
    <x v="3"/>
  </r>
  <r>
    <x v="45"/>
    <x v="7"/>
    <x v="22"/>
    <n v="4873"/>
    <n v="1"/>
    <s v="Infancia|Juventud|"/>
    <s v="Educacion|"/>
    <x v="0"/>
  </r>
  <r>
    <x v="45"/>
    <x v="7"/>
    <x v="92"/>
    <n v="24000"/>
    <n v="1"/>
    <s v="Infancia|Mujeres|"/>
    <s v="Educacion|"/>
    <x v="3"/>
  </r>
  <r>
    <x v="46"/>
    <x v="1"/>
    <x v="36"/>
    <n v="205171.9"/>
    <n v="1"/>
    <m/>
    <m/>
    <x v="1"/>
  </r>
  <r>
    <x v="46"/>
    <x v="1"/>
    <x v="1"/>
    <n v="28518.400000000001"/>
    <n v="1"/>
    <m/>
    <m/>
    <x v="0"/>
  </r>
  <r>
    <x v="46"/>
    <x v="0"/>
    <x v="18"/>
    <n v="49346.29"/>
    <n v="2"/>
    <m/>
    <m/>
    <x v="0"/>
  </r>
  <r>
    <x v="46"/>
    <x v="0"/>
    <x v="20"/>
    <n v="20000"/>
    <n v="1"/>
    <m/>
    <m/>
    <x v="1"/>
  </r>
  <r>
    <x v="46"/>
    <x v="1"/>
    <x v="2"/>
    <n v="133611.06"/>
    <n v="2"/>
    <m/>
    <m/>
    <x v="1"/>
  </r>
  <r>
    <x v="47"/>
    <x v="0"/>
    <x v="20"/>
    <n v="178591.56"/>
    <n v="1"/>
    <s v="Infancia|Juventud|"/>
    <s v="Educacion|Otros (especificad cuales)|FORMACIA“N PROFESIONAL|"/>
    <x v="1"/>
  </r>
  <r>
    <x v="47"/>
    <x v="0"/>
    <x v="18"/>
    <n v="468498.32"/>
    <n v="1"/>
    <s v="Infancia|Juventud|"/>
    <s v="Educacion|FORMACIA“N PROFESIONAL|"/>
    <x v="0"/>
  </r>
  <r>
    <x v="47"/>
    <x v="0"/>
    <x v="17"/>
    <n v="678939.33"/>
    <n v="3"/>
    <s v="Infancia|Juventud|"/>
    <s v="Educacion|Otros (especificad cuales)|FORMACIA“N PROFESIONAL Y FORTALECIMIENTO INSTITUCIONAL|"/>
    <x v="3"/>
  </r>
  <r>
    <x v="47"/>
    <x v="1"/>
    <x v="1"/>
    <n v="19235.02"/>
    <n v="3"/>
    <s v="Mujeres|Juventud|"/>
    <s v="Educacion|"/>
    <x v="0"/>
  </r>
  <r>
    <x v="47"/>
    <x v="1"/>
    <x v="36"/>
    <n v="24818.16"/>
    <n v="1"/>
    <s v="Infancia|Juventud|"/>
    <s v="Educacion|"/>
    <x v="1"/>
  </r>
  <r>
    <x v="47"/>
    <x v="1"/>
    <x v="2"/>
    <n v="674.64"/>
    <m/>
    <s v="Infancia|Juventud|"/>
    <s v="Educacion|"/>
    <x v="1"/>
  </r>
  <r>
    <x v="47"/>
    <x v="1"/>
    <x v="34"/>
    <n v="3729.04"/>
    <n v="2"/>
    <s v="Juventud|Infancia|Poblacion indigena/ minorias etnicas/ afrodescendientes|"/>
    <s v="Agricultura|FORTALECIMIENTO DE LA PRODUCCIA“N Y COMERCIO|"/>
    <x v="1"/>
  </r>
  <r>
    <x v="47"/>
    <x v="0"/>
    <x v="0"/>
    <n v="94498.83"/>
    <n v="4"/>
    <s v="Infancia|Juventud|"/>
    <s v="Educacion|"/>
    <x v="0"/>
  </r>
  <r>
    <x v="47"/>
    <x v="8"/>
    <x v="73"/>
    <n v="7617.81"/>
    <n v="2"/>
    <s v="Conjunto de la poblacion|Infancia|Juventud|"/>
    <s v="Educacion|Otros (especificad cuales)|MENORES EN RIESGO|"/>
    <x v="3"/>
  </r>
  <r>
    <x v="47"/>
    <x v="4"/>
    <x v="21"/>
    <n v="54863.27"/>
    <m/>
    <s v="Juventud|Infancia|"/>
    <s v="Educacion|Otros (especificad cuales)|MENORES EN RIESGO|"/>
    <x v="3"/>
  </r>
  <r>
    <x v="47"/>
    <x v="7"/>
    <x v="24"/>
    <n v="38210.92"/>
    <n v="4"/>
    <s v="Juventud|Infancia|"/>
    <s v="Educacion|Otros (especificad cuales)|FORMACIA“N PROFESIONAL|"/>
    <x v="0"/>
  </r>
  <r>
    <x v="47"/>
    <x v="4"/>
    <x v="57"/>
    <n v="4197.74"/>
    <n v="1"/>
    <s v="Juventud|Infancia|"/>
    <s v="Educacion|Otros (especificad cuales)|MENORES EN RIESGO|"/>
    <x v="0"/>
  </r>
  <r>
    <x v="47"/>
    <x v="9"/>
    <x v="29"/>
    <n v="111341.44"/>
    <n v="1"/>
    <s v="Conjunto de la poblacion|"/>
    <s v="Agua y saneamiento|"/>
    <x v="3"/>
  </r>
  <r>
    <x v="47"/>
    <x v="4"/>
    <x v="58"/>
    <n v="3230.76"/>
    <n v="1"/>
    <s v="Infancia|Juventud|"/>
    <s v="Educacion|Otros (especificad cuales)|Menores en riesgo|"/>
    <x v="0"/>
  </r>
  <r>
    <x v="47"/>
    <x v="4"/>
    <x v="9"/>
    <n v="2698.55"/>
    <n v="1"/>
    <s v="Juventud|Infancia|"/>
    <s v="Educacion|"/>
    <x v="3"/>
  </r>
  <r>
    <x v="47"/>
    <x v="4"/>
    <x v="89"/>
    <n v="5874.07"/>
    <n v="2"/>
    <s v="Juventud|Infancia|"/>
    <s v="Educacion|Otros (especificad cuales)|Menores en Riesgo|"/>
    <x v="3"/>
  </r>
  <r>
    <x v="47"/>
    <x v="4"/>
    <x v="59"/>
    <n v="3984.11"/>
    <n v="2"/>
    <s v="Infancia|Juventud|"/>
    <s v="Educacion|Menores en riesgo|"/>
    <x v="3"/>
  </r>
  <r>
    <x v="47"/>
    <x v="2"/>
    <x v="27"/>
    <n v="38317.54"/>
    <n v="2"/>
    <s v="Conjunto de la poblacion|"/>
    <s v="Accion Humanitaria y de Emergencia|"/>
    <x v="3"/>
  </r>
  <r>
    <x v="47"/>
    <x v="3"/>
    <x v="7"/>
    <n v="14494.21"/>
    <n v="1"/>
    <s v="Conjunto de la poblacion|"/>
    <s v="Accion Humanitaria y de Emergencia|"/>
    <x v="0"/>
  </r>
  <r>
    <x v="48"/>
    <x v="0"/>
    <x v="16"/>
    <n v="46281"/>
    <n v="4"/>
    <s v="Mayores de 65 años|"/>
    <s v="Salud|Ayuda en forma de suministro de Bienes y ayuda general para Programas|"/>
    <x v="1"/>
  </r>
  <r>
    <x v="48"/>
    <x v="1"/>
    <x v="3"/>
    <n v="44892"/>
    <n v="6"/>
    <s v="Conjunto de la poblacion|Poblacion rural|Infancia|"/>
    <s v="Salud|Ayuda en forma de suministro de Bienes y ayuda general para Programas|Otros servicios e infraestructuras sociales|"/>
    <x v="1"/>
  </r>
  <r>
    <x v="48"/>
    <x v="1"/>
    <x v="35"/>
    <n v="3900"/>
    <n v="2"/>
    <s v="Conjunto de la poblacion|"/>
    <s v="Ayuda en forma de suministro de Bienes y ayuda general para Programas|"/>
    <x v="1"/>
  </r>
  <r>
    <x v="48"/>
    <x v="1"/>
    <x v="1"/>
    <n v="11271.9"/>
    <n v="2"/>
    <s v="Juventud|Poblacion con discapacidad|"/>
    <s v="Salud|Construccion|Comunicaciones|"/>
    <x v="0"/>
  </r>
  <r>
    <x v="48"/>
    <x v="1"/>
    <x v="2"/>
    <n v="6000"/>
    <n v="1"/>
    <s v="Poblacion con discapacidad|"/>
    <s v="Salud|Agua y saneamiento|"/>
    <x v="1"/>
  </r>
  <r>
    <x v="48"/>
    <x v="2"/>
    <x v="5"/>
    <n v="3033"/>
    <n v="1"/>
    <s v="Juventud|Infancia|"/>
    <s v="Transporte y almacenamiento|Accion Humanitaria y de Emergencia|"/>
    <x v="0"/>
  </r>
  <r>
    <x v="48"/>
    <x v="2"/>
    <x v="41"/>
    <n v="45385"/>
    <n v="2"/>
    <s v="Poblacion con discapacidad|Conjunto de la poblacion|Juventud|"/>
    <s v="Salud|Comunicaciones|Educacion|"/>
    <x v="0"/>
  </r>
  <r>
    <x v="48"/>
    <x v="4"/>
    <x v="58"/>
    <n v="18900"/>
    <n v="2"/>
    <s v="Conjunto de la poblacion|Poblacion rural|"/>
    <s v="Salud|Generacion y suministro de energia|"/>
    <x v="0"/>
  </r>
  <r>
    <x v="48"/>
    <x v="4"/>
    <x v="87"/>
    <n v="255000"/>
    <n v="3"/>
    <s v="Infancia|Mujeres|Conjunto de la poblacion|"/>
    <s v="Salud|Accion Humanitaria y de Emergencia|Ayuda en forma de suministro de Bienes y ayuda general para Programas|"/>
    <x v="3"/>
  </r>
  <r>
    <x v="48"/>
    <x v="4"/>
    <x v="14"/>
    <n v="37573.24"/>
    <n v="5"/>
    <s v="Poblacion con discapacidad|Conjunto de la poblacion|"/>
    <s v="Agua y saneamiento|Ayuda en forma de suministro de Bienes y ayuda general para Programas|Salud|"/>
    <x v="3"/>
  </r>
  <r>
    <x v="48"/>
    <x v="4"/>
    <x v="89"/>
    <n v="43255.21"/>
    <n v="4"/>
    <s v="Conjunto de la poblacion|"/>
    <s v="Accion Humanitaria y de Emergencia|Salud|Ayuda en forma de suministro de Bienes y ayuda general para Programas|"/>
    <x v="3"/>
  </r>
  <r>
    <x v="48"/>
    <x v="8"/>
    <x v="23"/>
    <n v="10000"/>
    <n v="1"/>
    <s v="Poblacion con discapacidad|"/>
    <s v="Ayuda en forma de suministro de Bienes y ayuda general para Programas|"/>
    <x v="3"/>
  </r>
  <r>
    <x v="48"/>
    <x v="7"/>
    <x v="22"/>
    <n v="192400"/>
    <n v="4"/>
    <s v="Juventud|Conjunto de la poblacion|Poblacion con discapacidad|"/>
    <s v="Educacion|Construccion|"/>
    <x v="0"/>
  </r>
  <r>
    <x v="49"/>
    <x v="2"/>
    <x v="41"/>
    <n v="8962508"/>
    <n v="182"/>
    <s v="Infancia|Poblacion rural|Mujeres|"/>
    <s v="Educacion|Salud|Agricultura|"/>
    <x v="0"/>
  </r>
  <r>
    <x v="49"/>
    <x v="2"/>
    <x v="33"/>
    <n v="117921"/>
    <n v="3"/>
    <s v="Infancia|Mujeres|"/>
    <s v="Educacion|Multisectorial (incluye Medioambiente)|"/>
    <x v="3"/>
  </r>
  <r>
    <x v="49"/>
    <x v="2"/>
    <x v="38"/>
    <n v="194407"/>
    <n v="3"/>
    <s v="Poblacion rural|"/>
    <s v="Salud|Agricultura|Educacion|"/>
    <x v="3"/>
  </r>
  <r>
    <x v="49"/>
    <x v="2"/>
    <x v="5"/>
    <n v="121547"/>
    <n v="2"/>
    <s v="Poblacion rural|"/>
    <s v="Otros (especificad cuales)|Social, Generacion de ingresos|"/>
    <x v="0"/>
  </r>
  <r>
    <x v="49"/>
    <x v="3"/>
    <x v="70"/>
    <n v="55733"/>
    <n v="1"/>
    <s v="Poblacion refugiada|Poblacion desplazada|"/>
    <s v="Otros (especificad cuales)|Social|"/>
    <x v="1"/>
  </r>
  <r>
    <x v="49"/>
    <x v="3"/>
    <x v="53"/>
    <n v="133565"/>
    <n v="2"/>
    <s v="Poblacion refugiada|Poblacion desplazada|Poblacion indigena/ minorias etnicas/ afrodescendientes|"/>
    <s v="Salud|Otros (especificad cuales)|Agricultura|Social|"/>
    <x v="1"/>
  </r>
  <r>
    <x v="49"/>
    <x v="3"/>
    <x v="6"/>
    <n v="149004"/>
    <n v="3"/>
    <s v="Poblacion desplazada|Poblacion refugiada|"/>
    <s v="Multisectorial (incluye Medioambiente)|Otros (especificad cuales)|Social|"/>
    <x v="1"/>
  </r>
  <r>
    <x v="49"/>
    <x v="2"/>
    <x v="27"/>
    <n v="218328"/>
    <n v="3"/>
    <s v="Poblacion desplazada|Infancia|Poblacion rural|"/>
    <s v="Educacion|Otros (especificad cuales)|Social|"/>
    <x v="3"/>
  </r>
  <r>
    <x v="49"/>
    <x v="3"/>
    <x v="7"/>
    <n v="11173"/>
    <n v="1"/>
    <s v="Poblacion desplazada|Poblacion refugiada|"/>
    <s v="Salud|"/>
    <x v="0"/>
  </r>
  <r>
    <x v="49"/>
    <x v="2"/>
    <x v="56"/>
    <n v="212042"/>
    <n v="3"/>
    <s v="Poblacion refugiada|Poblacion desplazada|Mujeres|"/>
    <s v="Educacion|Otros (especificad cuales)|Social|"/>
    <x v="1"/>
  </r>
  <r>
    <x v="49"/>
    <x v="2"/>
    <x v="100"/>
    <n v="75386"/>
    <n v="2"/>
    <s v="Poblacion rural|Infancia|"/>
    <s v="Educacion|"/>
    <x v="3"/>
  </r>
  <r>
    <x v="49"/>
    <x v="2"/>
    <x v="60"/>
    <n v="112119"/>
    <n v="1"/>
    <s v="Poblacion indigena/ minorias etnicas/ afrodescendientes|"/>
    <s v="Agricultura|"/>
    <x v="0"/>
  </r>
  <r>
    <x v="49"/>
    <x v="8"/>
    <x v="73"/>
    <n v="433205"/>
    <n v="7"/>
    <s v="Infancia|Poblacion rural|Juventud|"/>
    <s v="Educacion|Salud|"/>
    <x v="3"/>
  </r>
  <r>
    <x v="49"/>
    <x v="4"/>
    <x v="21"/>
    <n v="787276"/>
    <n v="15"/>
    <s v="Mujeres|Juventud|Poblacion rural|"/>
    <s v="Educacion|Salud|"/>
    <x v="3"/>
  </r>
  <r>
    <x v="49"/>
    <x v="4"/>
    <x v="67"/>
    <n v="616898"/>
    <n v="14"/>
    <s v="Mujeres|Infancia|Juventud|"/>
    <s v="Educacion|Salud|"/>
    <x v="3"/>
  </r>
  <r>
    <x v="49"/>
    <x v="9"/>
    <x v="37"/>
    <n v="104714"/>
    <n v="2"/>
    <s v="Poblacion rural|Juventud|Mujeres|Poblacion refugiada|Poblacion desplazada|"/>
    <s v="Educacion|Otros (especificad cuales)|"/>
    <x v="3"/>
  </r>
  <r>
    <x v="49"/>
    <x v="7"/>
    <x v="22"/>
    <n v="510875"/>
    <n v="13"/>
    <s v="Poblacion rural|Poblacion con discapacidad|Juventud|"/>
    <s v="Salud|Educacion|Agua y saneamiento|"/>
    <x v="0"/>
  </r>
  <r>
    <x v="49"/>
    <x v="7"/>
    <x v="39"/>
    <n v="18895"/>
    <n v="1"/>
    <s v="Infancia|"/>
    <s v="Educacion|"/>
    <x v="3"/>
  </r>
  <r>
    <x v="49"/>
    <x v="4"/>
    <x v="57"/>
    <n v="34909"/>
    <n v="1"/>
    <s v="Poblacion rural|"/>
    <s v="Salud|"/>
    <x v="0"/>
  </r>
  <r>
    <x v="49"/>
    <x v="6"/>
    <x v="15"/>
    <n v="168409"/>
    <n v="5"/>
    <s v="Mujeres|Poblacion desplazada|Poblacion refugiada|"/>
    <s v="Salud|Derechos Humanos|"/>
    <x v="0"/>
  </r>
  <r>
    <x v="49"/>
    <x v="9"/>
    <x v="101"/>
    <n v="171742"/>
    <n v="2"/>
    <s v="Mujeres|Infancia|"/>
    <s v="Salud|"/>
    <x v="3"/>
  </r>
  <r>
    <x v="49"/>
    <x v="9"/>
    <x v="29"/>
    <n v="1148780"/>
    <n v="18"/>
    <s v="Poblacion rural|Mujeres|Infancia|Juventud|"/>
    <s v="Salud|Agricultura|Otros (especificad cuales)|Educacion|Generacion ingresos|"/>
    <x v="3"/>
  </r>
  <r>
    <x v="49"/>
    <x v="4"/>
    <x v="58"/>
    <n v="634810"/>
    <n v="10"/>
    <s v="Infancia|Mujeres|Juventud|"/>
    <s v="Salud|Educacion|"/>
    <x v="0"/>
  </r>
  <r>
    <x v="49"/>
    <x v="9"/>
    <x v="42"/>
    <n v="890960"/>
    <n v="11"/>
    <s v="Infancia|Juventud|Otros (especificad cuales)|Poblacion urbana|"/>
    <s v="Agricultura|Salud|"/>
    <x v="4"/>
  </r>
  <r>
    <x v="49"/>
    <x v="8"/>
    <x v="102"/>
    <n v="32667"/>
    <n v="1"/>
    <s v="Mujeres|"/>
    <s v="Salud|"/>
    <x v="3"/>
  </r>
  <r>
    <x v="49"/>
    <x v="8"/>
    <x v="43"/>
    <n v="625956"/>
    <n v="18"/>
    <s v="Infancia|Juventud|Poblacion rural|"/>
    <s v="Educacion|Otros (especificad cuales)|Social|"/>
    <x v="3"/>
  </r>
  <r>
    <x v="49"/>
    <x v="8"/>
    <x v="63"/>
    <n v="461655"/>
    <n v="9"/>
    <s v="Mujeres|Infancia|Poblacion rural|"/>
    <s v="Salud|Educacion|"/>
    <x v="3"/>
  </r>
  <r>
    <x v="49"/>
    <x v="4"/>
    <x v="9"/>
    <n v="675502.07"/>
    <n v="6"/>
    <s v="Mujeres|Infancia|Poblacion rural|"/>
    <s v="Educacion|Otros (especificad cuales)|Salud|Multisectorial (incluye Medioambiente)|Social|"/>
    <x v="3"/>
  </r>
  <r>
    <x v="49"/>
    <x v="6"/>
    <x v="31"/>
    <n v="448972"/>
    <n v="11"/>
    <s v="Mujeres|Infancia|Poblacion rural|Poblacion refugiada|Poblacion desplazada|Juventud|"/>
    <s v="Otros servicios e infraestructuras sociales|Otros (especificad cuales)|Educacion|Salud|Agua y saneamiento|Agricultura|Multisectorial (incluye Medioambiente)|Comercializacion, promocion de la mujer|"/>
    <x v="0"/>
  </r>
  <r>
    <x v="49"/>
    <x v="8"/>
    <x v="23"/>
    <n v="618054"/>
    <n v="17"/>
    <s v="Infancia|Juventud|Poblacion rural|"/>
    <s v="Salud|Educacion|Genero|"/>
    <x v="3"/>
  </r>
  <r>
    <x v="49"/>
    <x v="8"/>
    <x v="44"/>
    <n v="1702944"/>
    <n v="24"/>
    <s v="Mujeres|Infancia|Poblacion rural|"/>
    <s v="Multisectorial (incluye Medioambiente)|Salud|Otros (especificad cuales)|Social|"/>
    <x v="3"/>
  </r>
  <r>
    <x v="49"/>
    <x v="9"/>
    <x v="46"/>
    <n v="408065"/>
    <n v="8"/>
    <s v="Infancia|Juventud|"/>
    <s v="Salud|Educacion|"/>
    <x v="3"/>
  </r>
  <r>
    <x v="49"/>
    <x v="4"/>
    <x v="14"/>
    <n v="626338"/>
    <n v="11"/>
    <s v="Poblacion rural|Mujeres|Infancia|"/>
    <s v="Educacion|Salud|"/>
    <x v="3"/>
  </r>
  <r>
    <x v="49"/>
    <x v="4"/>
    <x v="89"/>
    <n v="1053928"/>
    <n v="10"/>
    <s v="Poblacion rural|Mujeres|"/>
    <s v="Educacion|Salud|"/>
    <x v="3"/>
  </r>
  <r>
    <x v="49"/>
    <x v="9"/>
    <x v="103"/>
    <n v="123366"/>
    <n v="3"/>
    <s v="Poblacion desplazada|Poblacion refugiada|"/>
    <s v="Agricultura|Salud|Otros (especificad cuales)|Social|"/>
    <x v="3"/>
  </r>
  <r>
    <x v="49"/>
    <x v="9"/>
    <x v="68"/>
    <n v="45000"/>
    <n v="1"/>
    <s v="Poblacion desplazada|Poblacion refugiada|Infancia|Poblacion rural|"/>
    <s v="Salud|Educacion|Otros (especificad cuales)|"/>
    <x v="3"/>
  </r>
  <r>
    <x v="49"/>
    <x v="9"/>
    <x v="96"/>
    <n v="267904"/>
    <n v="3"/>
    <s v="Poblacion desplazada|Poblacion refugiada|Infancia|"/>
    <s v="Educacion|Otros (especificad cuales)|Salud|Social|"/>
    <x v="3"/>
  </r>
  <r>
    <x v="49"/>
    <x v="8"/>
    <x v="90"/>
    <n v="610522"/>
    <n v="13"/>
    <s v="Poblacion rural|Juventud|Infancia|"/>
    <s v="Salud|Agua y saneamiento|Educacion|"/>
    <x v="3"/>
  </r>
  <r>
    <x v="49"/>
    <x v="0"/>
    <x v="16"/>
    <n v="43581"/>
    <n v="2"/>
    <s v="Mujeres|Poblacion rural|"/>
    <s v="Educacion|Otros (especificad cuales)|social|"/>
    <x v="1"/>
  </r>
  <r>
    <x v="49"/>
    <x v="4"/>
    <x v="59"/>
    <n v="480359"/>
    <n v="6"/>
    <s v="Poblacion rural|Infancia|Mujeres|"/>
    <s v="Agua y saneamiento|"/>
    <x v="3"/>
  </r>
  <r>
    <x v="49"/>
    <x v="9"/>
    <x v="64"/>
    <n v="270773"/>
    <n v="5"/>
    <s v="Infancia|Juventud|"/>
    <s v="Educacion|Otros (especificad cuales)|Social|"/>
    <x v="3"/>
  </r>
  <r>
    <x v="49"/>
    <x v="8"/>
    <x v="104"/>
    <n v="516436"/>
    <n v="11"/>
    <s v="Mujeres|Infancia|Poblacion rural|"/>
    <s v="Salud|Agricultura|Otros (especificad cuales)|Social|"/>
    <x v="3"/>
  </r>
  <r>
    <x v="49"/>
    <x v="8"/>
    <x v="97"/>
    <n v="427567"/>
    <n v="5"/>
    <s v="Poblacion rural|Infancia|Juventud|"/>
    <s v="Educacion|Otros (especificad cuales)|Social|"/>
    <x v="4"/>
  </r>
  <r>
    <x v="49"/>
    <x v="1"/>
    <x v="1"/>
    <n v="1632626.87"/>
    <n v="12"/>
    <s v="Mujeres|Infancia|Poblacion rural|"/>
    <s v="Agricultura|Otros (especificad cuales)|Produccion y comercializacion|"/>
    <x v="0"/>
  </r>
  <r>
    <x v="49"/>
    <x v="1"/>
    <x v="36"/>
    <n v="652992"/>
    <n v="9"/>
    <s v="Mujeres|Poblacion rural|Poblacion indigena/ minorias etnicas/ afrodescendientes|"/>
    <s v="Otros (especificad cuales)|Multisectorial (incluye Medioambiente)|Social|"/>
    <x v="1"/>
  </r>
  <r>
    <x v="49"/>
    <x v="1"/>
    <x v="2"/>
    <n v="497827"/>
    <n v="6"/>
    <s v="Poblacion rural|Poblacion indigena/ minorias etnicas/ afrodescendientes|"/>
    <s v="Multisectorial (incluye Medioambiente)|Otros (especificad cuales)|Social|"/>
    <x v="1"/>
  </r>
  <r>
    <x v="49"/>
    <x v="1"/>
    <x v="34"/>
    <n v="126074"/>
    <n v="2"/>
    <s v="Poblacion rural|Mujeres|"/>
    <s v="Educacion|Otros (especificad cuales)|Social|"/>
    <x v="1"/>
  </r>
  <r>
    <x v="49"/>
    <x v="0"/>
    <x v="28"/>
    <n v="708638.83"/>
    <n v="8"/>
    <s v="Mujeres|Poblacion rural|"/>
    <s v="Agua y saneamiento|Agricultura|Otros (especificad cuales)|Comercializacion y generacion de ingresos|"/>
    <x v="0"/>
  </r>
  <r>
    <x v="49"/>
    <x v="0"/>
    <x v="0"/>
    <n v="1600201.06"/>
    <n v="15"/>
    <s v="Mujeres|Poblacion indigena/ minorias etnicas/ afrodescendientes|Poblacion rural|"/>
    <s v="Agua y saneamiento|Multisectorial (incluye Medioambiente)|Genero|"/>
    <x v="0"/>
  </r>
  <r>
    <x v="49"/>
    <x v="0"/>
    <x v="17"/>
    <n v="503819"/>
    <n v="4"/>
    <s v="Juventud|Poblacion rural|"/>
    <s v="Agua y saneamiento|Educacion|"/>
    <x v="3"/>
  </r>
  <r>
    <x v="49"/>
    <x v="0"/>
    <x v="40"/>
    <n v="258989"/>
    <n v="5"/>
    <s v="Mujeres|Poblacion rural|"/>
    <s v="Educacion|Salud|Servicios bancarios y financieros (incluye Microcreditos)|"/>
    <x v="0"/>
  </r>
  <r>
    <x v="49"/>
    <x v="0"/>
    <x v="62"/>
    <n v="187079"/>
    <n v="6"/>
    <s v="Mujeres|Juventud|Poblacion rural|"/>
    <s v="Agricultura|Educacion|Otros (especificad cuales)|Social|"/>
    <x v="1"/>
  </r>
  <r>
    <x v="49"/>
    <x v="0"/>
    <x v="18"/>
    <n v="928569"/>
    <n v="9"/>
    <s v="Poblacion rural|Juventud|"/>
    <s v="Agua y saneamiento|Educacion|Agricultura|"/>
    <x v="0"/>
  </r>
  <r>
    <x v="49"/>
    <x v="0"/>
    <x v="50"/>
    <n v="128909"/>
    <n v="2"/>
    <s v="Poblacion indigena/ minorias etnicas/ afrodescendientes|Poblacion rural|"/>
    <s v="Otros (especificad cuales)|Comercializacion|"/>
    <x v="1"/>
  </r>
  <r>
    <x v="49"/>
    <x v="1"/>
    <x v="19"/>
    <n v="575720"/>
    <n v="7"/>
    <s v="Mujeres|Poblacion rural|Poblacion indigena/ minorias etnicas/ afrodescendientes|"/>
    <s v="Agricultura|Educacion|"/>
    <x v="0"/>
  </r>
  <r>
    <x v="49"/>
    <x v="1"/>
    <x v="3"/>
    <n v="2697376.75"/>
    <m/>
    <s v="Mujeres|Infancia|Poblacion rural|"/>
    <s v="Multisectorial (incluye Medioambiente)|Educacion|Salud|"/>
    <x v="1"/>
  </r>
  <r>
    <x v="49"/>
    <x v="0"/>
    <x v="20"/>
    <n v="710387"/>
    <n v="3"/>
    <s v="Poblacion rural|"/>
    <s v="Salud|"/>
    <x v="1"/>
  </r>
  <r>
    <x v="50"/>
    <x v="8"/>
    <x v="73"/>
    <n v="331000"/>
    <n v="2"/>
    <s v="Conjunto de la poblacion|Mujeres|Infancia|Poblacion rural|"/>
    <s v="Genero|Poblacion y salud reproductiva|Gobierno y sociedad civil|Salud|Derechos Humanos|"/>
    <x v="3"/>
  </r>
  <r>
    <x v="50"/>
    <x v="6"/>
    <x v="71"/>
    <n v="1369000"/>
    <n v="5"/>
    <s v="Mujeres|Infancia|Poblacion refugiada|"/>
    <s v="Poblacion y salud reproductiva|Salud|"/>
    <x v="2"/>
  </r>
  <r>
    <x v="50"/>
    <x v="4"/>
    <x v="67"/>
    <n v="934000"/>
    <m/>
    <s v="Infancia|Mujeres|Poblacion desplazada|"/>
    <s v="Salud|Poblacion y salud reproductiva|"/>
    <x v="3"/>
  </r>
  <r>
    <x v="50"/>
    <x v="4"/>
    <x v="9"/>
    <n v="460000"/>
    <n v="1"/>
    <s v="Conjunto de la poblacion|"/>
    <s v="Accion Humanitaria y de Emergencia|Salud|"/>
    <x v="3"/>
  </r>
  <r>
    <x v="50"/>
    <x v="8"/>
    <x v="23"/>
    <n v="196000"/>
    <n v="4"/>
    <s v="Mujeres|Infancia|Conjunto de la poblacion|"/>
    <s v="Salud|Genero|Poblacion y salud reproductiva|"/>
    <x v="3"/>
  </r>
  <r>
    <x v="50"/>
    <x v="4"/>
    <x v="89"/>
    <n v="5393000"/>
    <n v="7"/>
    <s v="Conjunto de la poblacion|Mujeres|"/>
    <s v="Salud|Agua y saneamiento|Poblacion y salud reproductiva|"/>
    <x v="3"/>
  </r>
  <r>
    <x v="50"/>
    <x v="8"/>
    <x v="90"/>
    <n v="171000"/>
    <n v="1"/>
    <s v="Poblacion rural|Mujeres|"/>
    <s v="Poblacion y salud reproductiva|Genero|"/>
    <x v="3"/>
  </r>
  <r>
    <x v="50"/>
    <x v="1"/>
    <x v="1"/>
    <n v="474000"/>
    <n v="3"/>
    <s v="Poblacion indigena/ minorias etnicas/ afrodescendientes|Poblacion rural|Mujeres|"/>
    <s v="Salud|Poblacion y salud reproductiva|"/>
    <x v="0"/>
  </r>
  <r>
    <x v="50"/>
    <x v="1"/>
    <x v="34"/>
    <n v="99000"/>
    <n v="1"/>
    <s v="Poblacion rural|Poblacion indigena/ minorias etnicas/ afrodescendientes|Mujeres|"/>
    <s v="Poblacion y salud reproductiva|Salud|Genero|"/>
    <x v="1"/>
  </r>
  <r>
    <x v="50"/>
    <x v="0"/>
    <x v="28"/>
    <n v="504000"/>
    <n v="2"/>
    <s v="Conjunto de la poblacion|Mujeres|Poblacion rural|"/>
    <s v="Derechos Humanos|Poblacion y salud reproductiva|Salud|"/>
    <x v="0"/>
  </r>
  <r>
    <x v="50"/>
    <x v="0"/>
    <x v="0"/>
    <n v="306000"/>
    <n v="3"/>
    <s v="Conjunto de la poblacion|Poblacion rural|Infancia|"/>
    <s v="Genero|Accion Humanitaria y de Emergencia|Salud|"/>
    <x v="0"/>
  </r>
  <r>
    <x v="50"/>
    <x v="0"/>
    <x v="17"/>
    <n v="949000"/>
    <n v="5"/>
    <s v="Conjunto de la poblacion|Mujeres|Poblacion rural|"/>
    <s v="Accion Humanitaria y de Emergencia|Salud|Poblacion y salud reproductiva|"/>
    <x v="3"/>
  </r>
  <r>
    <x v="50"/>
    <x v="0"/>
    <x v="18"/>
    <n v="160000"/>
    <n v="1"/>
    <s v="Conjunto de la poblacion|Mujeres|"/>
    <s v="Poblacion y salud reproductiva|Salud|Derechos Humanos|"/>
    <x v="0"/>
  </r>
  <r>
    <x v="50"/>
    <x v="2"/>
    <x v="5"/>
    <n v="64000"/>
    <n v="1"/>
    <s v="Conjunto de la poblacion|"/>
    <s v="Accion Humanitaria y de Emergencia|"/>
    <x v="0"/>
  </r>
  <r>
    <x v="50"/>
    <x v="2"/>
    <x v="27"/>
    <n v="465000"/>
    <n v="1"/>
    <s v="Conjunto de la poblacion|Mujeres|"/>
    <s v="Accion Humanitaria y de Emergencia|Poblacion y salud reproductiva|Salud|"/>
    <x v="3"/>
  </r>
  <r>
    <x v="50"/>
    <x v="3"/>
    <x v="52"/>
    <n v="165000"/>
    <n v="4"/>
    <s v="Conjunto de la poblacion|"/>
    <s v="Accion Humanitaria y de Emergencia|Salud|"/>
    <x v="0"/>
  </r>
  <r>
    <x v="50"/>
    <x v="1"/>
    <x v="3"/>
    <n v="166000"/>
    <n v="2"/>
    <s v="Conjunto de la poblacion|Mujeres|"/>
    <s v="Salud|Poblacion y salud reproductiva|"/>
    <x v="1"/>
  </r>
  <r>
    <x v="50"/>
    <x v="4"/>
    <x v="12"/>
    <n v="749000"/>
    <n v="2"/>
    <s v="Conjunto de la poblacion|Mujeres|Infancia|"/>
    <s v="Salud|Poblacion y salud reproductiva|"/>
    <x v="3"/>
  </r>
  <r>
    <x v="50"/>
    <x v="4"/>
    <x v="14"/>
    <n v="466000"/>
    <m/>
    <s v="Conjunto de la poblacion|"/>
    <s v="Poblacion y salud reproductiva|Salud|"/>
    <x v="3"/>
  </r>
  <r>
    <x v="51"/>
    <x v="0"/>
    <x v="28"/>
    <n v="245757"/>
    <n v="5"/>
    <s v="Conjunto de la poblacion|Poblacion rural|Mujeres|"/>
    <s v="Salud|Agua y saneamiento|Poblacion y salud reproductiva|"/>
    <x v="0"/>
  </r>
  <r>
    <x v="51"/>
    <x v="0"/>
    <x v="0"/>
    <n v="1094464"/>
    <n v="18"/>
    <s v="Poblacion indigena/ minorias etnicas/ afrodescendientes|Mujeres|Poblacion rural|"/>
    <s v="Salud|Poblacion y salud reproductiva|Gobierno y sociedad civil|"/>
    <x v="0"/>
  </r>
  <r>
    <x v="51"/>
    <x v="0"/>
    <x v="40"/>
    <n v="360642"/>
    <n v="5"/>
    <s v="Mujeres|Poblacion rural|Poblacion indigena/ minorias etnicas/ afrodescendientes|"/>
    <s v="Salud|Poblacion y salud reproductiva|Gobierno y sociedad civil|"/>
    <x v="0"/>
  </r>
  <r>
    <x v="51"/>
    <x v="0"/>
    <x v="18"/>
    <n v="152047.53"/>
    <n v="3"/>
    <s v="Mujeres|Poblacion rural|Poblacion indigena/ minorias etnicas/ afrodescendientes|"/>
    <s v="Salud|Poblacion y salud reproductiva|Genero|"/>
    <x v="0"/>
  </r>
  <r>
    <x v="51"/>
    <x v="1"/>
    <x v="1"/>
    <n v="995912.05"/>
    <n v="11"/>
    <s v="Poblacion indigena/ minorias etnicas/ afrodescendientes|Familias|Poblacion rural|"/>
    <s v="Salud|Poblacion y salud reproductiva|Gobierno y sociedad civil|"/>
    <x v="0"/>
  </r>
  <r>
    <x v="51"/>
    <x v="1"/>
    <x v="34"/>
    <n v="570165.65"/>
    <n v="9"/>
    <s v="Poblacion indigena/ minorias etnicas/ afrodescendientes|Mujeres|Poblacion rural|"/>
    <s v="Salud|Poblacion y salud reproductiva|Genero|"/>
    <x v="1"/>
  </r>
  <r>
    <x v="51"/>
    <x v="1"/>
    <x v="3"/>
    <n v="2051583.19"/>
    <n v="17"/>
    <s v="Poblacion indigena/ minorias etnicas/ afrodescendientes|Mujeres|Poblacion rural|"/>
    <s v="Salud|Agua y saneamiento|Poblacion y salud reproductiva|"/>
    <x v="1"/>
  </r>
  <r>
    <x v="51"/>
    <x v="2"/>
    <x v="41"/>
    <n v="330139.38"/>
    <n v="5"/>
    <s v="Mujeres|Poblacion rural|Juventud|"/>
    <s v="Salud|Poblacion y salud reproductiva|Genero|"/>
    <x v="0"/>
  </r>
  <r>
    <x v="51"/>
    <x v="8"/>
    <x v="73"/>
    <n v="76009.81"/>
    <n v="1"/>
    <s v="Poblacion rural|Mujeres|Conjunto de la poblacion|"/>
    <s v="Salud|Gobierno y sociedad civil|Poblacion y salud reproductiva|"/>
    <x v="3"/>
  </r>
  <r>
    <x v="51"/>
    <x v="4"/>
    <x v="67"/>
    <n v="1549645.42"/>
    <n v="7"/>
    <s v="Poblacion rural|Infancia|Mujeres|"/>
    <s v="Accion Humanitaria y de Emergencia|Salud|Gobierno y sociedad civil|"/>
    <x v="3"/>
  </r>
  <r>
    <x v="51"/>
    <x v="4"/>
    <x v="9"/>
    <n v="871173.53"/>
    <n v="11"/>
    <s v="Mujeres|Infancia|Poblacion rural|"/>
    <s v="Accion Humanitaria y de Emergencia|Salud|Gobierno y sociedad civil|"/>
    <x v="3"/>
  </r>
  <r>
    <x v="51"/>
    <x v="8"/>
    <x v="23"/>
    <n v="824465.21"/>
    <n v="10"/>
    <s v="Conjunto de la poblacion|Poblacion rural|Mujeres|"/>
    <s v="Salud|Poblacion y salud reproductiva|Gobierno y sociedad civil|"/>
    <x v="3"/>
  </r>
  <r>
    <x v="51"/>
    <x v="7"/>
    <x v="24"/>
    <n v="1359123.5"/>
    <n v="15"/>
    <s v="Poblacion rural|Mujeres|Conjunto de la poblacion|"/>
    <s v="Salud|Poblacion y salud reproductiva|Genero|"/>
    <x v="0"/>
  </r>
  <r>
    <x v="51"/>
    <x v="7"/>
    <x v="22"/>
    <n v="7916.3"/>
    <n v="4"/>
    <s v="Poblacion rural|Mujeres|Infancia|"/>
    <s v="Salud|"/>
    <x v="0"/>
  </r>
  <r>
    <x v="51"/>
    <x v="4"/>
    <x v="12"/>
    <n v="1216153.68"/>
    <n v="3"/>
    <s v="Mujeres|Infancia|Poblacion rural|"/>
    <s v="Accion Humanitaria y de Emergencia|Salud|Poblacion y salud reproductiva|"/>
    <x v="3"/>
  </r>
  <r>
    <x v="51"/>
    <x v="4"/>
    <x v="14"/>
    <n v="9737.27"/>
    <n v="1"/>
    <s v="Poblacion rural|Mujeres|Conjunto de la poblacion|"/>
    <s v="Salud|"/>
    <x v="3"/>
  </r>
  <r>
    <x v="51"/>
    <x v="9"/>
    <x v="42"/>
    <n v="12406"/>
    <n v="2"/>
    <s v="Poblacion rural|Mujeres|"/>
    <s v="Salud|Agua y saneamiento|"/>
    <x v="4"/>
  </r>
  <r>
    <x v="51"/>
    <x v="9"/>
    <x v="29"/>
    <n v="269356.18"/>
    <n v="5"/>
    <s v="Poblacion rural|Mujeres|"/>
    <s v="Salud|Poblacion y salud reproductiva|Genero|"/>
    <x v="3"/>
  </r>
  <r>
    <x v="51"/>
    <x v="6"/>
    <x v="31"/>
    <n v="169594.06"/>
    <n v="1"/>
    <s v="Poblacion rural|Mujeres|Conjunto de la poblacion|"/>
    <s v="Salud|Gobierno y sociedad civil|Poblacion y salud reproductiva|"/>
    <x v="0"/>
  </r>
  <r>
    <x v="51"/>
    <x v="9"/>
    <x v="64"/>
    <n v="26083.9"/>
    <n v="1"/>
    <s v="Poblacion rural|"/>
    <s v="Salud|"/>
    <x v="3"/>
  </r>
  <r>
    <x v="51"/>
    <x v="6"/>
    <x v="71"/>
    <n v="179753.1"/>
    <n v="1"/>
    <s v="Poblacion refugiada|"/>
    <s v="Accion Humanitaria y de Emergencia|Salud|Derechos Humanos|"/>
    <x v="2"/>
  </r>
  <r>
    <x v="51"/>
    <x v="9"/>
    <x v="46"/>
    <n v="373350"/>
    <n v="11"/>
    <s v="Poblacion rural|Conjunto de la poblacion|"/>
    <s v="Salud|"/>
    <x v="3"/>
  </r>
  <r>
    <x v="51"/>
    <x v="2"/>
    <x v="5"/>
    <n v="2400"/>
    <n v="1"/>
    <s v="Poblacion desplazada|"/>
    <s v="Salud|Construccion|"/>
    <x v="0"/>
  </r>
  <r>
    <x v="52"/>
    <x v="0"/>
    <x v="16"/>
    <n v="13874"/>
    <n v="5"/>
    <s v="Mayores de 65 años|Familias|"/>
    <s v="Accion Humanitaria y de Emergencia|"/>
    <x v="1"/>
  </r>
  <r>
    <x v="52"/>
    <x v="0"/>
    <x v="28"/>
    <n v="278622.45"/>
    <n v="4"/>
    <s v="Poblacion con discapacidad|Juventud|Mayores de 65 años|"/>
    <s v="Accion Humanitaria y de Emergencia|Educacion|Salud|"/>
    <x v="0"/>
  </r>
  <r>
    <x v="52"/>
    <x v="0"/>
    <x v="0"/>
    <n v="7700"/>
    <n v="1"/>
    <s v="Infancia|"/>
    <s v="Derechos Humanos|"/>
    <x v="0"/>
  </r>
  <r>
    <x v="52"/>
    <x v="0"/>
    <x v="20"/>
    <n v="30000"/>
    <n v="2"/>
    <s v="Infancia|Mayores de 65 años|"/>
    <s v="Educacion|Derechos Humanos|"/>
    <x v="1"/>
  </r>
  <r>
    <x v="52"/>
    <x v="1"/>
    <x v="35"/>
    <n v="36000"/>
    <n v="5"/>
    <s v="Infancia|Mayores de 65 años|Juventud|"/>
    <s v="Derechos Humanos|Accion Humanitaria y de Emergencia|"/>
    <x v="1"/>
  </r>
  <r>
    <x v="52"/>
    <x v="1"/>
    <x v="1"/>
    <n v="26271"/>
    <n v="1"/>
    <s v="Infancia|"/>
    <s v="Educacion|"/>
    <x v="0"/>
  </r>
  <r>
    <x v="52"/>
    <x v="1"/>
    <x v="34"/>
    <m/>
    <n v="1"/>
    <s v="Poblacion con discapacidad|"/>
    <s v="Educacion|"/>
    <x v="1"/>
  </r>
  <r>
    <x v="52"/>
    <x v="1"/>
    <x v="3"/>
    <n v="4419"/>
    <n v="2"/>
    <s v="Familias|Infancia|"/>
    <s v="Educacion|Derechos Humanos|"/>
    <x v="1"/>
  </r>
  <r>
    <x v="52"/>
    <x v="4"/>
    <x v="21"/>
    <n v="78000"/>
    <n v="4"/>
    <s v="Infancia|Conjunto de la poblacion|"/>
    <s v="Agua y saneamiento|Derechos Humanos|Educacion|"/>
    <x v="3"/>
  </r>
  <r>
    <x v="52"/>
    <x v="7"/>
    <x v="24"/>
    <n v="36468.92"/>
    <n v="1"/>
    <s v="Infancia|"/>
    <s v="Accion Humanitaria y de Emergencia|"/>
    <x v="0"/>
  </r>
  <r>
    <x v="52"/>
    <x v="2"/>
    <x v="41"/>
    <n v="25000"/>
    <n v="1"/>
    <s v="Infancia|"/>
    <s v="Otros servicios e infraestructuras sociales|"/>
    <x v="0"/>
  </r>
  <r>
    <x v="52"/>
    <x v="2"/>
    <x v="27"/>
    <n v="50000"/>
    <n v="1"/>
    <s v="Conjunto de la poblacion|"/>
    <s v="Accion Humanitaria y de Emergencia|"/>
    <x v="3"/>
  </r>
  <r>
    <x v="52"/>
    <x v="3"/>
    <x v="53"/>
    <n v="140300"/>
    <n v="3"/>
    <s v="Poblacion refugiada|"/>
    <s v="Accion Humanitaria y de Emergencia|Derechos Humanos|"/>
    <x v="1"/>
  </r>
  <r>
    <x v="52"/>
    <x v="3"/>
    <x v="7"/>
    <n v="61291"/>
    <n v="1"/>
    <s v="Familias|"/>
    <s v="Accion Humanitaria y de Emergencia|Derechos Humanos|"/>
    <x v="0"/>
  </r>
  <r>
    <x v="52"/>
    <x v="5"/>
    <x v="83"/>
    <n v="157333"/>
    <n v="2"/>
    <s v="Poblacion refugiada|"/>
    <s v="Accion Humanitaria y de Emergencia|Derechos Humanos|"/>
    <x v="2"/>
  </r>
  <r>
    <x v="52"/>
    <x v="5"/>
    <x v="30"/>
    <n v="78666.600000000006"/>
    <n v="1"/>
    <s v="Poblacion desplazada|"/>
    <s v="Accion Humanitaria y de Emergencia|"/>
    <x v="2"/>
  </r>
  <r>
    <x v="53"/>
    <x v="0"/>
    <x v="40"/>
    <n v="8523"/>
    <n v="1"/>
    <s v="Juventud|"/>
    <s v="Educacion|"/>
    <x v="0"/>
  </r>
  <r>
    <x v="53"/>
    <x v="1"/>
    <x v="34"/>
    <n v="7287"/>
    <n v="1"/>
    <s v="Poblacion indigena/ minorias etnicas/ afrodescendientes|"/>
    <s v="Agricultura|"/>
    <x v="1"/>
  </r>
  <r>
    <x v="53"/>
    <x v="0"/>
    <x v="20"/>
    <n v="5400"/>
    <n v="1"/>
    <s v="Infancia|"/>
    <s v="Derechos Humanos|Educacion|"/>
    <x v="1"/>
  </r>
  <r>
    <x v="53"/>
    <x v="4"/>
    <x v="21"/>
    <n v="21277"/>
    <n v="1"/>
    <s v="Infancia|"/>
    <s v="Educacion|"/>
    <x v="3"/>
  </r>
  <r>
    <x v="53"/>
    <x v="8"/>
    <x v="44"/>
    <n v="15220.9"/>
    <n v="1"/>
    <s v="Juventud|"/>
    <s v="Educacion|"/>
    <x v="3"/>
  </r>
  <r>
    <x v="54"/>
    <x v="1"/>
    <x v="2"/>
    <n v="709458.43"/>
    <n v="4"/>
    <s v="Poblacion desplazada|Conjunto de la poblacion|"/>
    <s v="Poblacion y salud reproductiva|Gobierno y sociedad civil|Derechos Humanos|Desarrollo sostenible y gobernanza local"/>
    <x v="1"/>
  </r>
  <r>
    <x v="54"/>
    <x v="0"/>
    <x v="16"/>
    <n v="112429.88"/>
    <n v="4"/>
    <s v="Conjunto de la poblacion|Poblacion rural|"/>
    <s v="Derechos Humanos|Pesca|Otros (especificad cuales)|Produccion sostenible"/>
    <x v="1"/>
  </r>
  <r>
    <x v="54"/>
    <x v="0"/>
    <x v="0"/>
    <n v="320590.42"/>
    <n v="4"/>
    <s v="Conjunto de la poblacion|Mujeres|Poblacion rural|"/>
    <s v="Gobierno y sociedad civil|Derechos Humanos|Otros (especificad cuales)|Prevencion de la violencia|"/>
    <x v="0"/>
  </r>
  <r>
    <x v="54"/>
    <x v="0"/>
    <x v="18"/>
    <n v="468742.05"/>
    <n v="4"/>
    <s v="Poblacion rural|"/>
    <s v="Otros (especificad cuales)|Soberania alimentaria, saneamiento ambiental y gestion local"/>
    <x v="0"/>
  </r>
  <r>
    <x v="54"/>
    <x v="3"/>
    <x v="53"/>
    <n v="155588.76999999999"/>
    <n v="5"/>
    <s v="Poblacion refugiada|Poblacion con discapacidad|"/>
    <s v="Salud|Derechos Humanos|"/>
    <x v="1"/>
  </r>
  <r>
    <x v="54"/>
    <x v="3"/>
    <x v="6"/>
    <n v="107197.98"/>
    <n v="3"/>
    <s v="Poblacion refugiada|Poblacion con discapacidad|"/>
    <s v="Salud|Derechos Humanos|"/>
    <x v="1"/>
  </r>
  <r>
    <x v="54"/>
    <x v="3"/>
    <x v="52"/>
    <n v="207797.19"/>
    <n v="8"/>
    <s v="Poblacion con discapacidad|Poblacion desplazada|Conjunto de la poblacion|"/>
    <s v="Salud|Derechos Humanos|Accion Humanitaria y de Emergencia|"/>
    <x v="0"/>
  </r>
  <r>
    <x v="54"/>
    <x v="4"/>
    <x v="9"/>
    <n v="1268700.53"/>
    <n v="7"/>
    <s v="Poblacion rural|Conjunto de la poblacion|"/>
    <s v="Salud|Poblacion y salud reproductiva|Agua y saneamiento|"/>
    <x v="3"/>
  </r>
  <r>
    <x v="54"/>
    <x v="4"/>
    <x v="13"/>
    <n v="553804.04"/>
    <n v="4"/>
    <s v="Conjunto de la poblacion|"/>
    <s v="Otros (especificad cuales)|Poblacion y salud reproductiva|Accion Humanitaria y de Emergencia|Resiliencia|"/>
    <x v="3"/>
  </r>
  <r>
    <x v="54"/>
    <x v="6"/>
    <x v="31"/>
    <n v="375424.05"/>
    <n v="6"/>
    <s v="Conjunto de la poblacion|Mujeres|"/>
    <s v="Gobierno y sociedad civil|Otros (especificad cuales)|Procesos de participacion democratica"/>
    <x v="0"/>
  </r>
  <r>
    <x v="54"/>
    <x v="6"/>
    <x v="71"/>
    <n v="280714.77"/>
    <n v="7"/>
    <s v="Poblacion refugiada|Infancia|"/>
    <s v="Multisectorial (incluye Medioambiente)|"/>
    <x v="2"/>
  </r>
  <r>
    <x v="55"/>
    <x v="1"/>
    <x v="2"/>
    <n v="137000"/>
    <n v="2"/>
    <s v="Mujeres|Poblacion rural|Poblacion indigena/ minorias etnicas/ afrodescendientes|"/>
    <s v="Genero|Derechos Humanos|"/>
    <x v="1"/>
  </r>
  <r>
    <x v="55"/>
    <x v="4"/>
    <x v="9"/>
    <n v="565000"/>
    <n v="15"/>
    <s v="Conjunto de la poblacion|Mujeres|Poblacion rural|"/>
    <s v="Accion Humanitaria y de Emergencia|Genero|Empresas y otros servicios |"/>
    <x v="3"/>
  </r>
  <r>
    <x v="55"/>
    <x v="6"/>
    <x v="31"/>
    <n v="1191835.83"/>
    <n v="6"/>
    <s v="Conjunto de la poblacion|Mujeres|Juventud|"/>
    <s v="Educacion|Derechos Humanos|Otros servicios e infraestructuras sociales|"/>
    <x v="0"/>
  </r>
  <r>
    <x v="56"/>
    <x v="0"/>
    <x v="28"/>
    <n v="369347"/>
    <n v="2"/>
    <s v="Mujeres|Poblacion rural|"/>
    <s v="Genero|Agricultura|"/>
    <x v="0"/>
  </r>
  <r>
    <x v="56"/>
    <x v="0"/>
    <x v="16"/>
    <n v="294276.98"/>
    <n v="4"/>
    <s v="Mujeres|Poblacion rural|Conjunto de la poblacion|"/>
    <s v="Agua y saneamiento|Agricultura|"/>
    <x v="1"/>
  </r>
  <r>
    <x v="56"/>
    <x v="0"/>
    <x v="0"/>
    <n v="155815.91"/>
    <n v="3"/>
    <s v="Mujeres|Poblacion rural|"/>
    <s v="Genero|Agricultura|"/>
    <x v="0"/>
  </r>
  <r>
    <x v="56"/>
    <x v="0"/>
    <x v="40"/>
    <n v="145529.79"/>
    <m/>
    <s v="Mujeres|Poblacion rural|"/>
    <s v="Genero|Agricultura|Derechos Humanos|"/>
    <x v="0"/>
  </r>
  <r>
    <x v="56"/>
    <x v="1"/>
    <x v="1"/>
    <n v="252547.67"/>
    <n v="3"/>
    <s v="Mujeres|Poblacion rural|"/>
    <s v="Genero|Agricultura|"/>
    <x v="0"/>
  </r>
  <r>
    <x v="56"/>
    <x v="1"/>
    <x v="2"/>
    <n v="950177.86"/>
    <n v="5"/>
    <s v="Mujeres|Poblacion rural|Poblacion indigena/ minorias etnicas/ afrodescendientes|"/>
    <s v="Genero|Agricultura|Derechos Humanos|"/>
    <x v="1"/>
  </r>
  <r>
    <x v="56"/>
    <x v="3"/>
    <x v="52"/>
    <n v="622369.19999999995"/>
    <n v="6"/>
    <s v="Poblacion rural|Poblacion refugiada|Mujeres|"/>
    <s v="Accion Humanitaria y de Emergencia|Derechos Humanos|Genero|"/>
    <x v="0"/>
  </r>
  <r>
    <x v="56"/>
    <x v="6"/>
    <x v="71"/>
    <n v="128834.29"/>
    <n v="2"/>
    <s v="Conjunto de la poblacion|Infancia|"/>
    <s v="Accion Humanitaria y de Emergencia|"/>
    <x v="2"/>
  </r>
  <r>
    <x v="56"/>
    <x v="8"/>
    <x v="23"/>
    <n v="321472.74"/>
    <n v="2"/>
    <s v="Mujeres|Poblacion rural|"/>
    <s v="Genero|Agricultura|"/>
    <x v="3"/>
  </r>
  <r>
    <x v="57"/>
    <x v="1"/>
    <x v="1"/>
    <n v="42576"/>
    <n v="2"/>
    <s v="Poblacion con discapacidad|Conjunto de la poblacion|Familias|"/>
    <s v="Derechos Humanos|Educacion|Salud|"/>
    <x v="0"/>
  </r>
  <r>
    <x v="57"/>
    <x v="0"/>
    <x v="20"/>
    <n v="43533"/>
    <n v="4"/>
    <s v="Conjunto de la poblacion|Familias|Juventud|"/>
    <s v="Educacion|Derechos Humanos|Multisectorial (incluye Medioambiente)|"/>
    <x v="1"/>
  </r>
  <r>
    <x v="58"/>
    <x v="0"/>
    <x v="18"/>
    <n v="874387"/>
    <n v="3"/>
    <s v="Familias|Mujeres|Poblacion rural|"/>
    <s v="Gobierno y sociedad civil|Agricultura|Agua y saneamiento|"/>
    <x v="0"/>
  </r>
  <r>
    <x v="58"/>
    <x v="1"/>
    <x v="3"/>
    <n v="514236"/>
    <n v="3"/>
    <s v="Conjunto de la poblacion|Poblacion rural|Poblacion indigena/ minorias etnicas/ afrodescendientes|"/>
    <s v="Gobierno y sociedad civil|Comunicaciones|Agua y saneamiento|"/>
    <x v="1"/>
  </r>
  <r>
    <x v="58"/>
    <x v="8"/>
    <x v="90"/>
    <n v="969458.39"/>
    <n v="4"/>
    <s v="Conjunto de la poblacion|Poblacion rural|Infancia|"/>
    <s v="Salud|Agua y saneamiento|Gobierno y sociedad civil|"/>
    <x v="3"/>
  </r>
  <r>
    <x v="58"/>
    <x v="8"/>
    <x v="23"/>
    <n v="125372"/>
    <n v="2"/>
    <s v="Conjunto de la poblacion|Poblacion rural|Otros (especificad cuales)|Administraciones publicas municipal y provincial|"/>
    <s v="Agua y saneamiento|Gobierno y sociedad civil|"/>
    <x v="3"/>
  </r>
  <r>
    <x v="59"/>
    <x v="8"/>
    <x v="23"/>
    <n v="238847.82"/>
    <m/>
    <s v="Conjunto de la poblacion|Poblacion rural|"/>
    <s v="Educacion|reduccion riesgo de desastres|"/>
    <x v="3"/>
  </r>
  <r>
    <x v="59"/>
    <x v="8"/>
    <x v="95"/>
    <m/>
    <m/>
    <s v="Otros (especificad cuales)|Grupos productores de Comercio Justo (13 programas)|"/>
    <s v="Comercio Justo|"/>
    <x v="1"/>
  </r>
  <r>
    <x v="59"/>
    <x v="7"/>
    <x v="45"/>
    <n v="6268003"/>
    <m/>
    <s v="Conjunto de la poblacion|Poblacion rural|"/>
    <s v="Accion Humanitaria y de Emergencia|Agricultura|Agua y saneamiento|"/>
    <x v="3"/>
  </r>
  <r>
    <x v="59"/>
    <x v="4"/>
    <x v="4"/>
    <n v="205452"/>
    <m/>
    <s v="Conjunto de la poblacion|Poblacion rural|"/>
    <s v="Agricultura|"/>
    <x v="2"/>
  </r>
  <r>
    <x v="59"/>
    <x v="9"/>
    <x v="37"/>
    <n v="1816409"/>
    <m/>
    <s v="Conjunto de la poblacion|Mujeres|Poblacion rural|"/>
    <s v="Accion Humanitaria y de Emergencia|Agricultura|Genero|"/>
    <x v="3"/>
  </r>
  <r>
    <x v="59"/>
    <x v="9"/>
    <x v="29"/>
    <n v="3096667"/>
    <m/>
    <s v="Conjunto de la poblacion|Mujeres|Poblacion rural|Grupos productores de comercio justo|"/>
    <s v="Accion Humanitaria y de Emergencia|Agua y saneamiento|Agricultura|Comercio Justo|"/>
    <x v="3"/>
  </r>
  <r>
    <x v="59"/>
    <x v="9"/>
    <x v="96"/>
    <n v="3700377"/>
    <m/>
    <s v="Conjunto de la poblacion|Poblacion rural|"/>
    <s v="Accion Humanitaria y de Emergencia|Agricultura|Derechos Humanos|"/>
    <x v="3"/>
  </r>
  <r>
    <x v="59"/>
    <x v="6"/>
    <x v="31"/>
    <n v="1069970"/>
    <m/>
    <s v="Mujeres|Otros (especificad cuales)|grupos productores de comercio justo|"/>
    <s v="Gobierno y sociedad civil|Genero|Comercio Justo|"/>
    <x v="0"/>
  </r>
  <r>
    <x v="59"/>
    <x v="7"/>
    <x v="39"/>
    <n v="8566558"/>
    <m/>
    <s v="Conjunto de la poblacion|Poblacion rural|Poblacion desplazada|"/>
    <s v="Accion Humanitaria y de Emergencia|Agua y saneamiento|Gobierno y sociedad civil|"/>
    <x v="3"/>
  </r>
  <r>
    <x v="59"/>
    <x v="4"/>
    <x v="67"/>
    <n v="4617629"/>
    <m/>
    <s v="Conjunto de la poblacion|Poblacion desplazada|Poblacion rural|productores comercio justo|"/>
    <s v="Accion Humanitaria y de Emergencia|Gobierno y sociedad civil|Agricultura|Comercio Justo|"/>
    <x v="3"/>
  </r>
  <r>
    <x v="59"/>
    <x v="4"/>
    <x v="12"/>
    <n v="4547567"/>
    <m/>
    <s v="Conjunto de la poblacion|Poblacion rural|"/>
    <s v="Accion Humanitaria y de Emergencia|Agricultura|Gobierno y sociedad civil|"/>
    <x v="3"/>
  </r>
  <r>
    <x v="59"/>
    <x v="1"/>
    <x v="1"/>
    <n v="1086295.69"/>
    <m/>
    <s v="Conjunto de la poblacion|Poblacion rural|Juventud|Mujeres|"/>
    <s v="Agricultura|Gobierno y sociedad civil|Educacion|Resiliencia|"/>
    <x v="0"/>
  </r>
  <r>
    <x v="59"/>
    <x v="1"/>
    <x v="36"/>
    <n v="118262"/>
    <m/>
    <s v="Mujeres|"/>
    <s v="Genero|"/>
    <x v="1"/>
  </r>
  <r>
    <x v="59"/>
    <x v="1"/>
    <x v="2"/>
    <n v="1328521.97"/>
    <m/>
    <s v="Conjunto de la poblacion|Mujeres|Poblacion indigena/ minorias etnicas/ afrodescendientes|rural, jovenes|"/>
    <s v="Gobierno y sociedad civil|Genero|Derechos Humanos|"/>
    <x v="1"/>
  </r>
  <r>
    <x v="59"/>
    <x v="1"/>
    <x v="34"/>
    <n v="1087991.3600000001"/>
    <m/>
    <s v="Mujeres|Poblacion indigena/ minorias etnicas/ afrodescendientes|Poblacion rural|"/>
    <s v="Agua y saneamiento|Servicios bancarios y financieros (incluye Microcreditos)|Gobierno y sociedad civil|reduccion de riesgos de desastres, integracion y proteccion PNPI|"/>
    <x v="1"/>
  </r>
  <r>
    <x v="59"/>
    <x v="0"/>
    <x v="16"/>
    <n v="334327.26"/>
    <m/>
    <s v="Poblacion rural|Mujeres|Conjunto de la poblacion|poblacion urbana|"/>
    <s v="Agricultura|Genero|Gobierno y sociedad civil|"/>
    <x v="1"/>
  </r>
  <r>
    <x v="59"/>
    <x v="0"/>
    <x v="0"/>
    <n v="970546.29"/>
    <m/>
    <s v="Mujeres|Poblacion indigena/ minorias etnicas/ afrodescendientes|Juventud|"/>
    <s v="Genero|Derechos Humanos|Gobierno y sociedad civil|"/>
    <x v="0"/>
  </r>
  <r>
    <x v="59"/>
    <x v="0"/>
    <x v="17"/>
    <n v="6895981.4199999999"/>
    <m/>
    <s v="Poblacion rural|Conjunto de la poblacion|Mujeres|jovenes|"/>
    <s v="Agricultura|Gobierno y sociedad civil|Accion Humanitaria y de Emergencia|WASH|"/>
    <x v="3"/>
  </r>
  <r>
    <x v="59"/>
    <x v="0"/>
    <x v="40"/>
    <m/>
    <m/>
    <s v="Mujeres|Conjunto de la poblacion|Juventud|"/>
    <s v="Genero|Accion Humanitaria y de Emergencia|Gobierno y sociedad civil|Justicia economica|"/>
    <x v="0"/>
  </r>
  <r>
    <x v="59"/>
    <x v="0"/>
    <x v="18"/>
    <n v="1584358.33"/>
    <m/>
    <s v="Conjunto de la poblacion|Poblacion rural|Mujeres|indigenas, jovenes|"/>
    <s v="Agricultura|Accion Humanitaria y de Emergencia|Gobierno y sociedad civil|Genero, agua y saneamiento, alimentacion|"/>
    <x v="0"/>
  </r>
  <r>
    <x v="59"/>
    <x v="1"/>
    <x v="19"/>
    <n v="454784.17"/>
    <m/>
    <s v="Conjunto de la poblacion|Poblacion rural|Poblacion indigena/ minorias etnicas/ afrodescendientes|"/>
    <s v="Accion Humanitaria y de Emergencia|Agricultura|Gobierno y sociedad civil|"/>
    <x v="0"/>
  </r>
  <r>
    <x v="59"/>
    <x v="1"/>
    <x v="3"/>
    <n v="958078.39"/>
    <m/>
    <s v="Conjunto de la poblacion|Poblacion rural|Mujeres|jovenes|"/>
    <s v="Agricultura|Gobierno y sociedad civil|"/>
    <x v="1"/>
  </r>
  <r>
    <x v="59"/>
    <x v="0"/>
    <x v="20"/>
    <n v="694102.08"/>
    <m/>
    <s v="Conjunto de la poblacion|Mujeres|Poblacion rural|"/>
    <s v="Accion Humanitaria y de Emergencia|Agricultura|Genero|Agua y saneamiento, alimentacion, microcreditos, gobierno y sociedad civil|"/>
    <x v="1"/>
  </r>
  <r>
    <x v="59"/>
    <x v="0"/>
    <x v="28"/>
    <n v="73551.91"/>
    <m/>
    <s v="Juventud|Mujeres|Conjunto de la poblacion|"/>
    <s v="Gobierno y sociedad civil|Accion Humanitaria y de Emergencia|Genero|"/>
    <x v="0"/>
  </r>
  <r>
    <x v="59"/>
    <x v="9"/>
    <x v="64"/>
    <m/>
    <m/>
    <s v="Otros (especificad cuales)|Grupos productores de comercio justo|"/>
    <s v="Comercio Justo|"/>
    <x v="3"/>
  </r>
  <r>
    <x v="59"/>
    <x v="4"/>
    <x v="57"/>
    <m/>
    <m/>
    <s v="Grupos productores de comercio justo|"/>
    <s v="Comercio Justo|"/>
    <x v="0"/>
  </r>
  <r>
    <x v="59"/>
    <x v="4"/>
    <x v="58"/>
    <m/>
    <m/>
    <s v="Grupos productores de comercio justo|"/>
    <s v="Comercio Justo|"/>
    <x v="0"/>
  </r>
  <r>
    <x v="59"/>
    <x v="8"/>
    <x v="105"/>
    <m/>
    <m/>
    <s v="Grupos productores de comercio justo|"/>
    <s v="Comercio Justo|"/>
    <x v="1"/>
  </r>
  <r>
    <x v="59"/>
    <x v="9"/>
    <x v="42"/>
    <m/>
    <m/>
    <s v="Grupos productores de comercio justo|"/>
    <s v="Comercio Justo|"/>
    <x v="4"/>
  </r>
  <r>
    <x v="60"/>
    <x v="0"/>
    <x v="28"/>
    <n v="454817.75"/>
    <n v="3"/>
    <s v="Mujeres|Conjunto de la poblacion|"/>
    <s v="Multisectorial (incluye Medioambiente)|Agua y saneamiento|Genero|"/>
    <x v="0"/>
  </r>
  <r>
    <x v="60"/>
    <x v="3"/>
    <x v="52"/>
    <n v="445625.43"/>
    <n v="5"/>
    <s v="Mujeres|Conjunto de la poblacion|Infancia|"/>
    <s v="Accion Humanitaria y de Emergencia|Poblacion y salud reproductiva|Salud|"/>
    <x v="0"/>
  </r>
  <r>
    <x v="60"/>
    <x v="4"/>
    <x v="14"/>
    <n v="277238.25"/>
    <n v="3"/>
    <s v="Mujeres|Conjunto de la poblacion|Infancia|"/>
    <s v="Multisectorial (incluye Medioambiente)|Agua y saneamiento|Agricultura|"/>
    <x v="3"/>
  </r>
  <r>
    <x v="60"/>
    <x v="1"/>
    <x v="2"/>
    <n v="509740.2"/>
    <n v="4"/>
    <s v="Mujeres|Poblacion indigena/ minorias etnicas/ afrodescendientes|Poblacion rural|"/>
    <s v="Gobierno y sociedad civil|Agricultura|Derechos Humanos|"/>
    <x v="1"/>
  </r>
  <r>
    <x v="60"/>
    <x v="0"/>
    <x v="18"/>
    <n v="218310"/>
    <n v="2"/>
    <s v="Mujeres|Poblacion rural|"/>
    <s v="Poblacion y salud reproductiva|Gobierno y sociedad civil|Agricultura|"/>
    <x v="0"/>
  </r>
  <r>
    <x v="61"/>
    <x v="1"/>
    <x v="1"/>
    <n v="434178"/>
    <n v="7"/>
    <s v="Mujeres|Poblacion rural|Familias|"/>
    <s v="Genero|Agricultura|Salud|"/>
    <x v="0"/>
  </r>
  <r>
    <x v="61"/>
    <x v="1"/>
    <x v="3"/>
    <n v="169875"/>
    <n v="5"/>
    <s v="Familias|Mujeres|Poblacion rural|"/>
    <s v="Gobierno y sociedad civil|Agricultura|Genero|"/>
    <x v="1"/>
  </r>
  <r>
    <x v="61"/>
    <x v="8"/>
    <x v="23"/>
    <n v="308860"/>
    <n v="5"/>
    <s v="Poblacion rural|Familias|Mujeres|"/>
    <s v="Salud|Agricultura|Educacion|"/>
    <x v="3"/>
  </r>
  <r>
    <x v="62"/>
    <x v="1"/>
    <x v="35"/>
    <n v="89000"/>
    <n v="2"/>
    <s v="Juventud|"/>
    <s v="Educacion|"/>
    <x v="1"/>
  </r>
  <r>
    <x v="62"/>
    <x v="1"/>
    <x v="19"/>
    <n v="37679"/>
    <n v="3"/>
    <s v="Juventud|Familias|"/>
    <s v="Educacion|Otros servicios e infraestructuras sociales|"/>
    <x v="0"/>
  </r>
  <r>
    <x v="62"/>
    <x v="1"/>
    <x v="3"/>
    <n v="12678"/>
    <n v="3"/>
    <s v="Juventud|Conjunto de la poblacion|Familias|"/>
    <s v="Educacion|Otros servicios e infraestructuras sociales|Otros (especificad cuales)|Nuevas tecnologias|"/>
    <x v="1"/>
  </r>
  <r>
    <x v="62"/>
    <x v="0"/>
    <x v="0"/>
    <n v="95246"/>
    <n v="3"/>
    <s v="Poblacion indigena/ minorias etnicas/ afrodescendientes|Mujeres|Infancia|"/>
    <s v="Educacion|Derechos Humanos|Apoyo a ONG|"/>
    <x v="0"/>
  </r>
  <r>
    <x v="62"/>
    <x v="0"/>
    <x v="62"/>
    <n v="2195"/>
    <m/>
    <s v="Infancia|"/>
    <s v="Educacion|"/>
    <x v="1"/>
  </r>
  <r>
    <x v="62"/>
    <x v="8"/>
    <x v="43"/>
    <n v="81777"/>
    <n v="5"/>
    <s v="Conjunto de la poblacion|Juventud|Infancia|"/>
    <s v="Educacion|Otros servicios e infraestructuras sociales|"/>
    <x v="3"/>
  </r>
  <r>
    <x v="62"/>
    <x v="8"/>
    <x v="23"/>
    <n v="192179"/>
    <n v="3"/>
    <s v="Conjunto de la poblacion|Familias|Poblacion rural|"/>
    <s v="Educacion|Salud|Agricultura|"/>
    <x v="3"/>
  </r>
  <r>
    <x v="62"/>
    <x v="7"/>
    <x v="22"/>
    <n v="69757"/>
    <n v="2"/>
    <s v="Poblacion indigena/ minorias etnicas/ afrodescendientes|Infancia|Juventud|"/>
    <s v="Educacion|Otros servicios e infraestructuras sociales|"/>
    <x v="0"/>
  </r>
  <r>
    <x v="62"/>
    <x v="7"/>
    <x v="39"/>
    <n v="14005"/>
    <n v="1"/>
    <s v="Mujeres|"/>
    <s v="Servicios bancarios y financieros (incluye Microcreditos)|"/>
    <x v="3"/>
  </r>
  <r>
    <x v="62"/>
    <x v="4"/>
    <x v="21"/>
    <n v="378141"/>
    <n v="3"/>
    <s v="Juventud|Infancia|"/>
    <s v="Educacion|"/>
    <x v="3"/>
  </r>
  <r>
    <x v="62"/>
    <x v="4"/>
    <x v="67"/>
    <n v="371058"/>
    <n v="5"/>
    <s v="Conjunto de la poblacion|Poblacion rural|"/>
    <s v="Agricultura|"/>
    <x v="3"/>
  </r>
  <r>
    <x v="62"/>
    <x v="4"/>
    <x v="57"/>
    <n v="92942"/>
    <n v="2"/>
    <s v="Juventud|Infancia|"/>
    <s v="Educacion|Apoyo a ONG|"/>
    <x v="0"/>
  </r>
  <r>
    <x v="62"/>
    <x v="4"/>
    <x v="11"/>
    <n v="43487"/>
    <n v="1"/>
    <s v="Juventud|"/>
    <s v="Educacion|"/>
    <x v="3"/>
  </r>
  <r>
    <x v="62"/>
    <x v="4"/>
    <x v="59"/>
    <n v="174124"/>
    <n v="8"/>
    <s v="Poblacion rural|Infancia|Juventud|"/>
    <s v="Educacion|Agricultura|Otros (especificad cuales)|Formacion maestros|"/>
    <x v="3"/>
  </r>
  <r>
    <x v="62"/>
    <x v="9"/>
    <x v="101"/>
    <n v="28075"/>
    <n v="1"/>
    <s v="Juventud|Poblacion rural|"/>
    <s v="Educacion|"/>
    <x v="3"/>
  </r>
  <r>
    <x v="62"/>
    <x v="9"/>
    <x v="29"/>
    <n v="42083"/>
    <n v="1"/>
    <s v="Conjunto de la poblacion|Juventud|Mujeres|"/>
    <s v="Educacion|Servicios bancarios y financieros (incluye Microcreditos)|"/>
    <x v="3"/>
  </r>
  <r>
    <x v="62"/>
    <x v="7"/>
    <x v="92"/>
    <n v="26001"/>
    <n v="1"/>
    <s v="Otros (especificad cuales)|Adultos|"/>
    <s v="Educacion|"/>
    <x v="3"/>
  </r>
  <r>
    <x v="62"/>
    <x v="8"/>
    <x v="95"/>
    <n v="30000"/>
    <n v="1"/>
    <s v="Infancia|Poblacion desplazada|"/>
    <s v="Educacion|Salud|Derechos Humanos|"/>
    <x v="1"/>
  </r>
  <r>
    <x v="62"/>
    <x v="0"/>
    <x v="18"/>
    <n v="1250"/>
    <n v="1"/>
    <s v="Infancia|Otros (especificad cuales)|Formacion de maestros|"/>
    <s v="Educacion|"/>
    <x v="0"/>
  </r>
  <r>
    <x v="62"/>
    <x v="9"/>
    <x v="42"/>
    <n v="10300"/>
    <n v="1"/>
    <s v="Infancia|Juventud|"/>
    <s v="Educacion|"/>
    <x v="4"/>
  </r>
  <r>
    <x v="62"/>
    <x v="5"/>
    <x v="93"/>
    <n v="46544"/>
    <n v="2"/>
    <s v="Juventud|Infancia|"/>
    <s v="Educacion|"/>
    <x v="2"/>
  </r>
  <r>
    <x v="62"/>
    <x v="9"/>
    <x v="96"/>
    <n v="54464"/>
    <n v="5"/>
    <s v="Mujeres|Poblacion rural|Conjunto de la poblacion|"/>
    <s v="Educacion|Salud|Poblacion y salud reproductiva|"/>
    <x v="3"/>
  </r>
  <r>
    <x v="62"/>
    <x v="0"/>
    <x v="17"/>
    <n v="57420"/>
    <n v="3"/>
    <s v="Mujeres|Familias|Poblacion rural|"/>
    <s v="Agua y saneamiento|Educacion|Servicios bancarios y financieros (incluye Microcreditos)|"/>
    <x v="3"/>
  </r>
  <r>
    <x v="62"/>
    <x v="9"/>
    <x v="46"/>
    <n v="3140"/>
    <n v="1"/>
    <s v="Infancia|Juventud|"/>
    <s v="Educacion|Otros servicios e infraestructuras sociales|"/>
    <x v="3"/>
  </r>
  <r>
    <x v="62"/>
    <x v="2"/>
    <x v="56"/>
    <n v="19400"/>
    <n v="1"/>
    <s v="Juventud|Infancia|"/>
    <s v="Educacion|"/>
    <x v="1"/>
  </r>
  <r>
    <x v="63"/>
    <x v="0"/>
    <x v="18"/>
    <n v="24841.37"/>
    <n v="1"/>
    <s v="Mujeres|Infancia|Poblacion rural|"/>
    <s v="Educacion|Construccion|Agricultura|"/>
    <x v="0"/>
  </r>
  <r>
    <x v="64"/>
    <x v="1"/>
    <x v="3"/>
    <n v="108488.5"/>
    <n v="1"/>
    <s v="Infancia|Juventud|Familias|"/>
    <s v="Educacion|Derechos Humanos|Otros servicios e infraestructuras sociales|"/>
    <x v="1"/>
  </r>
  <r>
    <x v="65"/>
    <x v="7"/>
    <x v="39"/>
    <n v="13804.15"/>
    <n v="1"/>
    <s v="Poblacion rural|Mujeres|Mujeres|"/>
    <s v="Otros servicios e infraestructuras sociales|Genero|"/>
    <x v="3"/>
  </r>
  <r>
    <x v="65"/>
    <x v="7"/>
    <x v="24"/>
    <n v="77906.009999999995"/>
    <n v="3"/>
    <s v="Juventud|Conjunto de la poblacion|Infancia|"/>
    <s v="Otros servicios e infraestructuras sociales|Educacion|Genero|"/>
    <x v="0"/>
  </r>
  <r>
    <x v="65"/>
    <x v="7"/>
    <x v="22"/>
    <n v="3000"/>
    <n v="1"/>
    <s v="Mujeres|Poblacion rural|"/>
    <s v="Poblacion y salud reproductiva|Construccion|"/>
    <x v="0"/>
  </r>
  <r>
    <x v="65"/>
    <x v="1"/>
    <x v="48"/>
    <n v="9500"/>
    <n v="2"/>
    <s v="Juventud|Infancia|Poblacion rural|"/>
    <s v="Educacion|Generacion y suministro de energia|"/>
    <x v="1"/>
  </r>
  <r>
    <x v="65"/>
    <x v="2"/>
    <x v="25"/>
    <n v="12000"/>
    <n v="1"/>
    <s v="Poblacion con discapacidad|"/>
    <s v="Salud|"/>
    <x v="1"/>
  </r>
  <r>
    <x v="65"/>
    <x v="2"/>
    <x v="41"/>
    <n v="1000"/>
    <n v="1"/>
    <s v="Conjunto de la poblacion|Mujeres|"/>
    <s v="Salud|"/>
    <x v="0"/>
  </r>
  <r>
    <x v="66"/>
    <x v="3"/>
    <x v="6"/>
    <n v="660000"/>
    <n v="3"/>
    <s v="Poblacion refugiada|Mujeres|Infancia|"/>
    <s v="Accion Humanitaria y de Emergencia|Educacion|Agua y saneamiento|"/>
    <x v="1"/>
  </r>
  <r>
    <x v="66"/>
    <x v="3"/>
    <x v="7"/>
    <n v="195968.5"/>
    <n v="2"/>
    <s v="Poblacion desplazada|Conjunto de la poblacion|Mujeres|"/>
    <s v="Accion Humanitaria y de Emergencia|Educacion|Agua y saneamiento|"/>
    <x v="0"/>
  </r>
  <r>
    <x v="66"/>
    <x v="9"/>
    <x v="29"/>
    <n v="608343.31999999995"/>
    <n v="4"/>
    <s v="Poblacion rural|Poblacion desplazada|Poblacion refugiada|"/>
    <s v="Agricultura|Agua y saneamiento|Accion Humanitaria y de Emergencia|"/>
    <x v="3"/>
  </r>
  <r>
    <x v="66"/>
    <x v="8"/>
    <x v="73"/>
    <n v="625000"/>
    <n v="1"/>
    <s v="Poblacion rural|Poblacion desplazada|Mujeres|"/>
    <s v="Agricultura|Empresas y otros servicios |"/>
    <x v="3"/>
  </r>
  <r>
    <x v="66"/>
    <x v="4"/>
    <x v="12"/>
    <n v="208333"/>
    <n v="1"/>
    <s v="Poblacion rural|Poblacion desplazada|Mujeres|"/>
    <s v="Agua y saneamiento|Otros (especificad cuales)|Pastoralismo|"/>
    <x v="3"/>
  </r>
  <r>
    <x v="66"/>
    <x v="4"/>
    <x v="9"/>
    <n v="208333"/>
    <n v="1"/>
    <s v="Poblacion desplazada|Poblacion rural|Mujeres|"/>
    <s v="Pastoralismo|"/>
    <x v="3"/>
  </r>
  <r>
    <x v="66"/>
    <x v="4"/>
    <x v="13"/>
    <n v="208333"/>
    <n v="1"/>
    <s v="Mujeres|Poblacion desplazada|Poblacion rural|"/>
    <s v="Agricultura|Pastoralismo|"/>
    <x v="3"/>
  </r>
  <r>
    <x v="67"/>
    <x v="4"/>
    <x v="67"/>
    <m/>
    <m/>
    <s v="Infancia|"/>
    <s v="Educacion|Otros servicios e infraestructuras sociales|"/>
    <x v="3"/>
  </r>
  <r>
    <x v="67"/>
    <x v="4"/>
    <x v="9"/>
    <m/>
    <m/>
    <m/>
    <s v="Accion Humanitaria y de Emergencia|Agua y saneamiento|Salud|"/>
    <x v="3"/>
  </r>
  <r>
    <x v="67"/>
    <x v="4"/>
    <x v="14"/>
    <m/>
    <m/>
    <m/>
    <s v="Educacion|Otros servicios e infraestructuras sociales|Salud|"/>
    <x v="3"/>
  </r>
  <r>
    <x v="67"/>
    <x v="4"/>
    <x v="57"/>
    <m/>
    <m/>
    <m/>
    <s v="Accion Humanitaria y de Emergencia|Otros servicios e infraestructuras sociales|Educacion|"/>
    <x v="0"/>
  </r>
  <r>
    <x v="67"/>
    <x v="4"/>
    <x v="13"/>
    <m/>
    <m/>
    <m/>
    <s v="Accion Humanitaria y de Emergencia|Agua y saneamiento|Salud|"/>
    <x v="3"/>
  </r>
  <r>
    <x v="67"/>
    <x v="4"/>
    <x v="12"/>
    <m/>
    <m/>
    <s v="Infancia|"/>
    <s v="Accion Humanitaria y de Emergencia|Agua y saneamiento|Otros servicios e infraestructuras sociales|"/>
    <x v="3"/>
  </r>
  <r>
    <x v="68"/>
    <x v="4"/>
    <x v="57"/>
    <n v="97337.27"/>
    <n v="8"/>
    <s v="Infancia|Poblacion rural|Mujeres|"/>
    <s v="Salud|Educacion|"/>
    <x v="0"/>
  </r>
  <r>
    <x v="68"/>
    <x v="4"/>
    <x v="21"/>
    <n v="18691.43"/>
    <n v="2"/>
    <s v="Infancia|"/>
    <s v="Educacion|"/>
    <x v="3"/>
  </r>
  <r>
    <x v="68"/>
    <x v="7"/>
    <x v="22"/>
    <n v="9685.84"/>
    <n v="1"/>
    <s v="Juventud|Infancia|"/>
    <s v="Educacion|"/>
    <x v="0"/>
  </r>
  <r>
    <x v="68"/>
    <x v="7"/>
    <x v="39"/>
    <n v="85164.91"/>
    <n v="5"/>
    <s v="Mujeres|Infancia|Poblacion con discapacidad|"/>
    <s v="Educacion|Salud|Generacion y suministro de energia|"/>
    <x v="3"/>
  </r>
  <r>
    <x v="68"/>
    <x v="4"/>
    <x v="58"/>
    <n v="187265.92000000001"/>
    <n v="6"/>
    <s v="Mujeres|Infancia|Poblacion rural|"/>
    <s v="Educacion|Agua y saneamiento|"/>
    <x v="0"/>
  </r>
  <r>
    <x v="68"/>
    <x v="9"/>
    <x v="42"/>
    <n v="51319.199999999997"/>
    <n v="9"/>
    <s v="Infancia|"/>
    <s v="Educacion|"/>
    <x v="4"/>
  </r>
  <r>
    <x v="68"/>
    <x v="4"/>
    <x v="87"/>
    <n v="20341.91"/>
    <n v="3"/>
    <s v="Conjunto de la poblacion|Infancia|"/>
    <s v="Agua y saneamiento|Accion Humanitaria y de Emergencia|Salud|"/>
    <x v="3"/>
  </r>
  <r>
    <x v="68"/>
    <x v="8"/>
    <x v="43"/>
    <n v="11899.47"/>
    <n v="1"/>
    <s v="Otros (especificad cuales)|Poblacion reclusa|"/>
    <s v="Educacion|"/>
    <x v="3"/>
  </r>
  <r>
    <x v="68"/>
    <x v="8"/>
    <x v="23"/>
    <n v="9484.7099999999991"/>
    <n v="1"/>
    <s v="Infancia|"/>
    <s v="Educacion|"/>
    <x v="3"/>
  </r>
  <r>
    <x v="68"/>
    <x v="8"/>
    <x v="95"/>
    <n v="11262.6"/>
    <n v="1"/>
    <s v="Mujeres|Conjunto de la poblacion|"/>
    <s v="Salud|Poblacion y salud reproductiva|Educacion|"/>
    <x v="1"/>
  </r>
  <r>
    <x v="68"/>
    <x v="8"/>
    <x v="90"/>
    <n v="8446.9500000000007"/>
    <n v="1"/>
    <s v="Infancia|Poblacion con discapacidad|"/>
    <s v="Educacion|"/>
    <x v="3"/>
  </r>
  <r>
    <x v="68"/>
    <x v="8"/>
    <x v="104"/>
    <n v="23439.41"/>
    <n v="4"/>
    <s v="Infancia|"/>
    <s v="Educacion|"/>
    <x v="3"/>
  </r>
  <r>
    <x v="68"/>
    <x v="1"/>
    <x v="1"/>
    <n v="149633.76"/>
    <n v="5"/>
    <s v="Infancia|Poblacion rural|"/>
    <s v="Agricultura|Educacion|"/>
    <x v="0"/>
  </r>
  <r>
    <x v="68"/>
    <x v="1"/>
    <x v="34"/>
    <n v="7136.77"/>
    <n v="1"/>
    <s v="Infancia|"/>
    <s v="Educacion|"/>
    <x v="1"/>
  </r>
  <r>
    <x v="68"/>
    <x v="0"/>
    <x v="28"/>
    <n v="22870.71"/>
    <n v="2"/>
    <s v="Infancia|"/>
    <s v="Educacion|"/>
    <x v="0"/>
  </r>
  <r>
    <x v="68"/>
    <x v="0"/>
    <x v="0"/>
    <n v="119581.83"/>
    <n v="6"/>
    <s v="Infancia|"/>
    <s v="Educacion|"/>
    <x v="0"/>
  </r>
  <r>
    <x v="68"/>
    <x v="0"/>
    <x v="40"/>
    <n v="167420.37"/>
    <n v="4"/>
    <s v="Infancia|Juventud|"/>
    <s v="Educacion|"/>
    <x v="0"/>
  </r>
  <r>
    <x v="68"/>
    <x v="1"/>
    <x v="19"/>
    <n v="66320.22"/>
    <n v="5"/>
    <s v="Familias|"/>
    <s v="Educacion|Agricultura|Comunicaciones|"/>
    <x v="0"/>
  </r>
  <r>
    <x v="68"/>
    <x v="1"/>
    <x v="3"/>
    <n v="26263.7"/>
    <n v="3"/>
    <s v="Infancia|"/>
    <s v="Educacion|"/>
    <x v="1"/>
  </r>
  <r>
    <x v="68"/>
    <x v="2"/>
    <x v="33"/>
    <n v="48472.23"/>
    <n v="1"/>
    <s v="Infancia|"/>
    <m/>
    <x v="3"/>
  </r>
  <r>
    <x v="68"/>
    <x v="2"/>
    <x v="41"/>
    <n v="3274.04"/>
    <n v="1"/>
    <s v="Infancia|Conjunto de la poblacion|"/>
    <s v="Salud|Educacion|"/>
    <x v="0"/>
  </r>
  <r>
    <x v="68"/>
    <x v="3"/>
    <x v="6"/>
    <n v="11262.65"/>
    <n v="1"/>
    <s v="Poblacion refugiada|"/>
    <s v="Accion Humanitaria y de Emergencia|"/>
    <x v="1"/>
  </r>
  <r>
    <x v="68"/>
    <x v="2"/>
    <x v="27"/>
    <n v="16893.900000000001"/>
    <n v="1"/>
    <s v="Poblacion refugiada|"/>
    <s v="Accion Humanitaria y de Emergencia|"/>
    <x v="3"/>
  </r>
  <r>
    <x v="68"/>
    <x v="3"/>
    <x v="7"/>
    <n v="35084.61"/>
    <n v="1"/>
    <s v="Familias|Poblacion refugiada|"/>
    <s v="Accion Humanitaria y de Emergencia|"/>
    <x v="0"/>
  </r>
  <r>
    <x v="69"/>
    <x v="1"/>
    <x v="3"/>
    <n v="41000"/>
    <n v="2"/>
    <s v="Poblacion indigena/ minorias etnicas/ afrodescendientes|Infancia|Poblacion rural|"/>
    <s v="Educacion|Otros servicios e infraestructuras sociales|Construccion|"/>
    <x v="1"/>
  </r>
  <r>
    <x v="69"/>
    <x v="0"/>
    <x v="18"/>
    <n v="4000"/>
    <n v="2"/>
    <s v="Infancia|Familias|Poblacion con discapacidad|"/>
    <s v="Educacion|"/>
    <x v="0"/>
  </r>
  <r>
    <x v="69"/>
    <x v="1"/>
    <x v="2"/>
    <n v="834673.95"/>
    <n v="12"/>
    <s v="Mujeres|Poblacion rural|"/>
    <s v="Agua y saneamiento|Agricultura|Genero|"/>
    <x v="1"/>
  </r>
  <r>
    <x v="69"/>
    <x v="0"/>
    <x v="28"/>
    <n v="457971.69"/>
    <n v="2"/>
    <s v="Mujeres|Poblacion rural|"/>
    <s v="Genero|Derechos Humanos|"/>
    <x v="0"/>
  </r>
  <r>
    <x v="69"/>
    <x v="1"/>
    <x v="34"/>
    <n v="25420"/>
    <n v="6"/>
    <s v="Mujeres|Poblacion indigena/ minorias etnicas/ afrodescendientes|Juventud|"/>
    <s v="Educacion|Genero|Salud|"/>
    <x v="1"/>
  </r>
  <r>
    <x v="70"/>
    <x v="1"/>
    <x v="3"/>
    <n v="3700"/>
    <n v="2"/>
    <s v="Poblacion indigena/ minorias etnicas/ afrodescendientes|"/>
    <s v="Salud|"/>
    <x v="1"/>
  </r>
  <r>
    <x v="70"/>
    <x v="0"/>
    <x v="17"/>
    <n v="27421.49"/>
    <n v="2"/>
    <s v="Juventud|Mujeres|"/>
    <s v="Salud|Poblacion y salud reproductiva|"/>
    <x v="3"/>
  </r>
  <r>
    <x v="70"/>
    <x v="1"/>
    <x v="1"/>
    <n v="8555"/>
    <n v="1"/>
    <s v="Mujeres|Poblacion indigena/ minorias etnicas/ afrodescendientes|"/>
    <s v="Genero|"/>
    <x v="0"/>
  </r>
  <r>
    <x v="71"/>
    <x v="6"/>
    <x v="31"/>
    <n v="25500"/>
    <n v="1"/>
    <s v="Juventud|Infancia|"/>
    <s v="Salud|Apoyo a ONG|"/>
    <x v="0"/>
  </r>
  <r>
    <x v="71"/>
    <x v="4"/>
    <x v="12"/>
    <n v="298000"/>
    <n v="2"/>
    <s v="Familias|Mujeres|Infancia|"/>
    <s v="Salud|Derechos Humanos|Genero|"/>
    <x v="3"/>
  </r>
  <r>
    <x v="71"/>
    <x v="4"/>
    <x v="11"/>
    <n v="74258.149999999994"/>
    <n v="1"/>
    <s v="Infancia|Mujeres|Familias|"/>
    <s v="Salud|Gobierno y sociedad civil|Educacion|"/>
    <x v="3"/>
  </r>
  <r>
    <x v="71"/>
    <x v="9"/>
    <x v="37"/>
    <n v="94320"/>
    <n v="2"/>
    <s v="Infancia|Mujeres|Juventud|"/>
    <s v="Salud|Derechos Humanos|Gobierno y sociedad civil|"/>
    <x v="3"/>
  </r>
  <r>
    <x v="71"/>
    <x v="4"/>
    <x v="59"/>
    <n v="147000"/>
    <n v="2"/>
    <s v="Infancia|Mujeres|Familias|"/>
    <s v="Salud|Gobierno y sociedad civil|Derechos Humanos|"/>
    <x v="3"/>
  </r>
  <r>
    <x v="71"/>
    <x v="0"/>
    <x v="18"/>
    <n v="73500"/>
    <n v="1"/>
    <s v="Familias|Juventud|Infancia|"/>
    <s v="Gobierno y sociedad civil|Derechos Humanos|Apoyo a ONG|"/>
    <x v="0"/>
  </r>
  <r>
    <x v="71"/>
    <x v="0"/>
    <x v="17"/>
    <n v="75320"/>
    <n v="2"/>
    <s v="Infancia|Mujeres|Juventud|"/>
    <s v="Accion Humanitaria y de Emergencia|Salud|Agua y saneamiento|"/>
    <x v="3"/>
  </r>
  <r>
    <x v="71"/>
    <x v="1"/>
    <x v="34"/>
    <n v="125000"/>
    <n v="1"/>
    <s v="Infancia|Mujeres|Poblacion indigena/ minorias etnicas/ afrodescendientes|"/>
    <s v="Derechos Humanos|Salud|Gobierno y sociedad civil|"/>
    <x v="1"/>
  </r>
  <r>
    <x v="71"/>
    <x v="1"/>
    <x v="2"/>
    <n v="208866"/>
    <n v="1"/>
    <s v="Familias|Juventud|Infancia|"/>
    <s v="Gobierno y sociedad civil|Derechos Humanos|Apoyo a ONG|"/>
    <x v="1"/>
  </r>
  <r>
    <x v="72"/>
    <x v="0"/>
    <x v="16"/>
    <n v="136144.38"/>
    <n v="4"/>
    <s v="Poblacion indigena/ minorias etnicas/ afrodescendientes|Poblacion rural|"/>
    <s v="Derechos Humanos|Agricultura|Genero|"/>
    <x v="1"/>
  </r>
  <r>
    <x v="72"/>
    <x v="0"/>
    <x v="17"/>
    <n v="11222.24"/>
    <n v="1"/>
    <s v="Poblacion indigena/ minorias etnicas/ afrodescendientes|Mujeres|"/>
    <s v="Agricultura|Comercio Justo|Derechos Humanos|"/>
    <x v="3"/>
  </r>
  <r>
    <x v="72"/>
    <x v="0"/>
    <x v="94"/>
    <n v="4630.6099999999997"/>
    <n v="1"/>
    <s v="Mujeres|Poblacion indigena/ minorias etnicas/ afrodescendientes|"/>
    <s v="Agricultura|Genero|Derechos Humanos|"/>
    <x v="1"/>
  </r>
  <r>
    <x v="72"/>
    <x v="8"/>
    <x v="44"/>
    <n v="165929.22"/>
    <n v="6"/>
    <s v="Mujeres|Poblacion rural|Poblacion indigena/ minorias etnicas/ afrodescendientes|"/>
    <s v="Derechos Humanos|Genero|Agricultura|"/>
    <x v="3"/>
  </r>
  <r>
    <x v="72"/>
    <x v="9"/>
    <x v="64"/>
    <n v="76463.149999999994"/>
    <n v="3"/>
    <s v="Mujeres|Poblacion rural|Poblacion indigena/ minorias etnicas/ afrodescendientes|"/>
    <s v="Agricultura|Genero|Derechos Humanos|"/>
    <x v="3"/>
  </r>
  <r>
    <x v="72"/>
    <x v="0"/>
    <x v="0"/>
    <n v="3180028.93"/>
    <n v="4"/>
    <s v="Poblacion rural|Mujeres|Poblacion indigena/ minorias etnicas/ afrodescendientes|"/>
    <s v="Agricultura|Genero|Derechos Humanos|"/>
    <x v="0"/>
  </r>
  <r>
    <x v="72"/>
    <x v="0"/>
    <x v="40"/>
    <n v="400973.44"/>
    <n v="1"/>
    <s v="Poblacion indigena/ minorias etnicas/ afrodescendientes|Mujeres|Poblacion rural|"/>
    <s v="Agricultura|Genero|Derechos Humanos|"/>
    <x v="0"/>
  </r>
  <r>
    <x v="72"/>
    <x v="1"/>
    <x v="1"/>
    <n v="434525.82"/>
    <n v="7"/>
    <s v="Mujeres|Poblacion rural|Poblacion indigena/ minorias etnicas/ afrodescendientes|"/>
    <s v="Genero|Agricultura|Derechos Humanos|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ONGD">
  <location ref="A1:AN77" firstHeaderRow="1" firstDataRow="3" firstDataCol="1"/>
  <pivotFields count="5">
    <pivotField axis="axisRow" showAll="0" defaultSubtota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2"/>
        <item x="33"/>
        <item x="34"/>
        <item x="35"/>
        <item x="36"/>
        <item x="37"/>
        <item x="38"/>
        <item x="39"/>
        <item x="52"/>
        <item x="40"/>
        <item x="41"/>
        <item x="42"/>
        <item x="65"/>
        <item x="43"/>
        <item x="44"/>
        <item x="31"/>
        <item x="45"/>
        <item x="46"/>
        <item x="47"/>
        <item x="48"/>
        <item x="49"/>
        <item x="50"/>
        <item x="51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6"/>
        <item x="67"/>
        <item x="68"/>
        <item x="69"/>
        <item x="70"/>
        <item x="71"/>
        <item x="72"/>
      </items>
    </pivotField>
    <pivotField axis="axisCol" showAll="0">
      <items count="13">
        <item x="0"/>
        <item x="1"/>
        <item x="2"/>
        <item x="5"/>
        <item x="3"/>
        <item x="11"/>
        <item x="4"/>
        <item x="6"/>
        <item x="7"/>
        <item x="9"/>
        <item x="8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Fields count="2">
    <field x="1"/>
    <field x="-2"/>
  </colFields>
  <colItems count="39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Fondos" fld="3" baseField="0" baseItem="0"/>
    <dataField name="Paises" fld="2" subtotal="count" baseField="0" baseItem="0"/>
    <dataField name="Proyectos" fld="4" baseField="0" baseItem="0"/>
  </dataFields>
  <formats count="2">
    <format dxfId="23">
      <pivotArea type="all" dataOnly="0" outline="0" fieldPosition="0"/>
    </format>
    <format dxfId="22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olHeaderCaption="Proyectos">
  <location ref="A3:B110" firstHeaderRow="1" firstDataRow="1" firstDataCol="1"/>
  <pivotFields count="7">
    <pivotField showAll="0" defaultSubtotal="0"/>
    <pivotField showAll="0"/>
    <pivotField axis="axisRow" showAll="0">
      <items count="108">
        <item x="4"/>
        <item x="98"/>
        <item x="73"/>
        <item x="51"/>
        <item x="35"/>
        <item x="33"/>
        <item x="21"/>
        <item x="1"/>
        <item x="81"/>
        <item x="36"/>
        <item x="67"/>
        <item x="37"/>
        <item x="72"/>
        <item x="38"/>
        <item x="22"/>
        <item x="39"/>
        <item x="49"/>
        <item x="25"/>
        <item x="2"/>
        <item x="57"/>
        <item x="66"/>
        <item x="16"/>
        <item x="86"/>
        <item x="94"/>
        <item x="34"/>
        <item x="15"/>
        <item x="28"/>
        <item x="101"/>
        <item x="29"/>
        <item x="5"/>
        <item x="54"/>
        <item x="8"/>
        <item x="58"/>
        <item x="0"/>
        <item x="92"/>
        <item x="32"/>
        <item x="17"/>
        <item x="40"/>
        <item x="84"/>
        <item x="41"/>
        <item x="75"/>
        <item x="70"/>
        <item x="53"/>
        <item x="99"/>
        <item x="42"/>
        <item x="74"/>
        <item x="102"/>
        <item x="6"/>
        <item x="87"/>
        <item x="43"/>
        <item x="63"/>
        <item x="9"/>
        <item x="31"/>
        <item x="105"/>
        <item x="12"/>
        <item x="62"/>
        <item x="23"/>
        <item x="26"/>
        <item x="88"/>
        <item x="27"/>
        <item x="18"/>
        <item x="13"/>
        <item x="65"/>
        <item x="50"/>
        <item x="19"/>
        <item x="3"/>
        <item x="71"/>
        <item x="44"/>
        <item x="45"/>
        <item x="20"/>
        <item x="46"/>
        <item x="93"/>
        <item x="14"/>
        <item x="89"/>
        <item x="7"/>
        <item x="103"/>
        <item x="95"/>
        <item x="56"/>
        <item x="90"/>
        <item x="76"/>
        <item x="52"/>
        <item x="100"/>
        <item x="59"/>
        <item x="91"/>
        <item x="61"/>
        <item x="10"/>
        <item x="69"/>
        <item x="64"/>
        <item x="47"/>
        <item x="48"/>
        <item x="60"/>
        <item x="104"/>
        <item x="97"/>
        <item m="1" x="106"/>
        <item x="11"/>
        <item x="24"/>
        <item x="30"/>
        <item x="55"/>
        <item x="68"/>
        <item x="77"/>
        <item x="78"/>
        <item x="79"/>
        <item x="80"/>
        <item x="82"/>
        <item x="83"/>
        <item x="85"/>
        <item x="96"/>
        <item t="default"/>
      </items>
    </pivotField>
    <pivotField showAll="0"/>
    <pivotField dataField="1" showAll="0"/>
    <pivotField showAll="0"/>
    <pivotField showAll="0"/>
  </pivotFields>
  <rowFields count="1">
    <field x="2"/>
  </rowFields>
  <rowItems count="10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Items count="1">
    <i/>
  </colItems>
  <dataFields count="1">
    <dataField name="Suma de proyects" fld="4" baseField="0" baseItem="0"/>
  </dataFields>
  <formats count="1">
    <format dxfId="21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1:B108" firstHeaderRow="1" firstDataRow="1" firstDataCol="1"/>
  <pivotFields count="5">
    <pivotField showAll="0" defaultSubtotal="0"/>
    <pivotField showAll="0"/>
    <pivotField axis="axisRow" showAll="0">
      <items count="108">
        <item x="4"/>
        <item x="98"/>
        <item x="73"/>
        <item x="51"/>
        <item x="35"/>
        <item x="33"/>
        <item x="21"/>
        <item x="1"/>
        <item x="81"/>
        <item x="36"/>
        <item x="67"/>
        <item x="37"/>
        <item x="72"/>
        <item x="38"/>
        <item x="22"/>
        <item x="39"/>
        <item x="49"/>
        <item x="25"/>
        <item x="2"/>
        <item x="24"/>
        <item x="57"/>
        <item x="66"/>
        <item x="16"/>
        <item x="86"/>
        <item x="94"/>
        <item x="34"/>
        <item x="15"/>
        <item x="28"/>
        <item x="101"/>
        <item x="29"/>
        <item x="5"/>
        <item x="54"/>
        <item x="8"/>
        <item x="58"/>
        <item x="0"/>
        <item x="11"/>
        <item x="92"/>
        <item x="32"/>
        <item x="17"/>
        <item x="40"/>
        <item x="84"/>
        <item x="41"/>
        <item x="75"/>
        <item x="70"/>
        <item x="53"/>
        <item x="99"/>
        <item x="42"/>
        <item x="74"/>
        <item x="102"/>
        <item x="6"/>
        <item x="87"/>
        <item x="43"/>
        <item x="63"/>
        <item x="9"/>
        <item x="31"/>
        <item x="105"/>
        <item x="12"/>
        <item x="62"/>
        <item x="23"/>
        <item x="26"/>
        <item x="88"/>
        <item x="27"/>
        <item x="18"/>
        <item x="13"/>
        <item x="65"/>
        <item x="50"/>
        <item x="19"/>
        <item x="3"/>
        <item x="71"/>
        <item x="44"/>
        <item x="45"/>
        <item x="20"/>
        <item x="46"/>
        <item x="93"/>
        <item x="14"/>
        <item x="30"/>
        <item x="89"/>
        <item x="7"/>
        <item x="103"/>
        <item x="95"/>
        <item x="68"/>
        <item x="56"/>
        <item x="90"/>
        <item x="76"/>
        <item x="52"/>
        <item x="100"/>
        <item x="59"/>
        <item x="91"/>
        <item x="61"/>
        <item x="10"/>
        <item x="69"/>
        <item x="64"/>
        <item x="47"/>
        <item x="48"/>
        <item x="60"/>
        <item x="104"/>
        <item x="97"/>
        <item m="1" x="106"/>
        <item x="55"/>
        <item x="77"/>
        <item x="78"/>
        <item x="79"/>
        <item x="80"/>
        <item x="82"/>
        <item x="83"/>
        <item x="85"/>
        <item x="96"/>
        <item t="default"/>
      </items>
    </pivotField>
    <pivotField dataField="1" showAll="0"/>
    <pivotField showAll="0" defaultSubtotal="0"/>
  </pivotFields>
  <rowFields count="1">
    <field x="2"/>
  </rowFields>
  <rowItems count="10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Items count="1">
    <i/>
  </colItems>
  <dataFields count="1">
    <dataField name="Fondos" fld="3" baseField="0" baseItem="0" numFmtId="4"/>
  </dataFields>
  <formats count="6">
    <format dxfId="20">
      <pivotArea type="all" dataOnly="0" outline="0" fieldPosition="0"/>
    </format>
    <format dxfId="19">
      <pivotArea outline="0" collapsedLevelsAreSubtotals="1" fieldPosition="0"/>
    </format>
    <format dxfId="18">
      <pivotArea dataOnly="0" labelOnly="1" outline="0" axis="axisValues" fieldPosition="0"/>
    </format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1:B108" firstHeaderRow="1" firstDataRow="1" firstDataCol="1"/>
  <pivotFields count="5">
    <pivotField showAll="0" defaultSubtotal="0"/>
    <pivotField showAll="0"/>
    <pivotField axis="axisRow" showAll="0">
      <items count="108">
        <item x="4"/>
        <item x="98"/>
        <item x="73"/>
        <item x="51"/>
        <item x="35"/>
        <item x="33"/>
        <item x="21"/>
        <item x="1"/>
        <item x="81"/>
        <item x="36"/>
        <item x="67"/>
        <item x="37"/>
        <item x="72"/>
        <item x="38"/>
        <item x="22"/>
        <item x="39"/>
        <item x="49"/>
        <item x="25"/>
        <item x="2"/>
        <item x="24"/>
        <item x="57"/>
        <item x="66"/>
        <item x="16"/>
        <item x="86"/>
        <item x="94"/>
        <item x="34"/>
        <item x="15"/>
        <item x="28"/>
        <item x="101"/>
        <item x="29"/>
        <item x="5"/>
        <item x="54"/>
        <item x="8"/>
        <item x="58"/>
        <item x="0"/>
        <item x="11"/>
        <item x="92"/>
        <item x="32"/>
        <item x="17"/>
        <item x="40"/>
        <item x="84"/>
        <item x="41"/>
        <item x="75"/>
        <item x="70"/>
        <item x="53"/>
        <item x="99"/>
        <item x="42"/>
        <item x="74"/>
        <item x="102"/>
        <item x="6"/>
        <item x="87"/>
        <item x="43"/>
        <item x="63"/>
        <item x="9"/>
        <item x="31"/>
        <item x="105"/>
        <item x="12"/>
        <item x="62"/>
        <item x="23"/>
        <item x="26"/>
        <item x="88"/>
        <item x="27"/>
        <item x="18"/>
        <item x="13"/>
        <item x="65"/>
        <item x="50"/>
        <item x="19"/>
        <item x="3"/>
        <item x="71"/>
        <item x="44"/>
        <item x="45"/>
        <item x="20"/>
        <item x="46"/>
        <item x="93"/>
        <item x="14"/>
        <item x="30"/>
        <item x="89"/>
        <item x="7"/>
        <item x="103"/>
        <item x="95"/>
        <item x="68"/>
        <item x="56"/>
        <item x="90"/>
        <item x="76"/>
        <item x="52"/>
        <item x="100"/>
        <item x="59"/>
        <item x="91"/>
        <item x="61"/>
        <item x="10"/>
        <item x="69"/>
        <item x="64"/>
        <item x="47"/>
        <item x="48"/>
        <item x="60"/>
        <item x="104"/>
        <item x="97"/>
        <item m="1" x="106"/>
        <item x="55"/>
        <item x="77"/>
        <item x="78"/>
        <item x="79"/>
        <item x="80"/>
        <item x="82"/>
        <item x="83"/>
        <item x="85"/>
        <item x="96"/>
        <item t="default"/>
      </items>
    </pivotField>
    <pivotField showAll="0"/>
    <pivotField dataField="1" showAll="0" defaultSubtotal="0"/>
  </pivotFields>
  <rowFields count="1">
    <field x="2"/>
  </rowFields>
  <rowItems count="10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Items count="1">
    <i/>
  </colItems>
  <dataFields count="1">
    <dataField name="Cuenta de proyects" fld="4" subtotal="count" baseField="0" baseItem="0" numFmtId="1"/>
  </dataFields>
  <formats count="8">
    <format dxfId="14">
      <pivotArea type="all" dataOnly="0" outline="0" fieldPosition="0"/>
    </format>
    <format dxfId="13">
      <pivotArea outline="0" collapsedLevelsAreSubtotals="1" fieldPosition="0"/>
    </format>
    <format dxfId="12">
      <pivotArea dataOnly="0" labelOnly="1" outline="0" axis="axisValues" fieldPosition="0"/>
    </format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dataOnly="0" labelOnly="1" outline="0" axis="axisValues" fieldPosition="0"/>
    </format>
    <format dxfId="7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Dinámica3" cacheId="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ONGD" colHeaderCaption="Regiones">
  <location ref="A1:AN23" firstHeaderRow="1" firstDataRow="3" firstDataCol="1"/>
  <pivotFields count="8">
    <pivotField dataField="1" showAll="0" defaultSubtotal="0"/>
    <pivotField axis="axisCol" showAll="0">
      <items count="13">
        <item x="0"/>
        <item x="1"/>
        <item x="2"/>
        <item x="5"/>
        <item x="3"/>
        <item x="11"/>
        <item x="4"/>
        <item x="6"/>
        <item x="7"/>
        <item x="9"/>
        <item x="8"/>
        <item x="10"/>
        <item t="default"/>
      </items>
    </pivotField>
    <pivotField axis="axisRow" showAll="0" measureFilter="1" nonAutoSortDefault="1">
      <items count="108">
        <item x="4"/>
        <item x="98"/>
        <item x="73"/>
        <item x="51"/>
        <item x="35"/>
        <item x="33"/>
        <item x="21"/>
        <item x="1"/>
        <item x="81"/>
        <item x="36"/>
        <item x="67"/>
        <item x="37"/>
        <item x="72"/>
        <item x="38"/>
        <item x="22"/>
        <item x="39"/>
        <item x="49"/>
        <item x="25"/>
        <item x="2"/>
        <item x="24"/>
        <item x="57"/>
        <item x="66"/>
        <item x="16"/>
        <item x="86"/>
        <item x="94"/>
        <item x="34"/>
        <item x="15"/>
        <item x="28"/>
        <item x="101"/>
        <item x="29"/>
        <item x="5"/>
        <item x="54"/>
        <item x="8"/>
        <item x="58"/>
        <item x="0"/>
        <item x="11"/>
        <item x="92"/>
        <item x="32"/>
        <item x="17"/>
        <item x="40"/>
        <item x="84"/>
        <item x="41"/>
        <item x="75"/>
        <item x="70"/>
        <item x="53"/>
        <item x="99"/>
        <item x="42"/>
        <item x="74"/>
        <item x="102"/>
        <item x="6"/>
        <item x="87"/>
        <item x="43"/>
        <item x="63"/>
        <item x="9"/>
        <item x="31"/>
        <item x="105"/>
        <item x="12"/>
        <item x="62"/>
        <item x="23"/>
        <item x="26"/>
        <item x="88"/>
        <item x="27"/>
        <item x="18"/>
        <item x="13"/>
        <item x="65"/>
        <item x="50"/>
        <item x="19"/>
        <item x="3"/>
        <item x="71"/>
        <item x="44"/>
        <item x="45"/>
        <item x="20"/>
        <item x="46"/>
        <item x="93"/>
        <item x="14"/>
        <item x="30"/>
        <item x="89"/>
        <item x="7"/>
        <item x="103"/>
        <item x="95"/>
        <item x="68"/>
        <item x="56"/>
        <item x="90"/>
        <item x="76"/>
        <item x="52"/>
        <item x="100"/>
        <item x="59"/>
        <item x="91"/>
        <item x="61"/>
        <item x="10"/>
        <item x="69"/>
        <item x="64"/>
        <item x="47"/>
        <item x="48"/>
        <item x="60"/>
        <item x="104"/>
        <item x="97"/>
        <item m="1" x="106"/>
        <item x="55"/>
        <item x="77"/>
        <item x="78"/>
        <item x="79"/>
        <item x="80"/>
        <item x="82"/>
        <item x="83"/>
        <item x="85"/>
        <item x="96"/>
        <item t="default"/>
      </items>
    </pivotField>
    <pivotField dataField="1" showAll="0"/>
    <pivotField dataField="1" showAll="0"/>
    <pivotField showAll="0" defaultSubtotal="0"/>
    <pivotField showAll="0" defaultSubtotal="0"/>
    <pivotField showAll="0" defaultSubtotal="0"/>
  </pivotFields>
  <rowFields count="1">
    <field x="2"/>
  </rowFields>
  <rowItems count="20">
    <i>
      <x/>
    </i>
    <i>
      <x v="7"/>
    </i>
    <i>
      <x v="10"/>
    </i>
    <i>
      <x v="15"/>
    </i>
    <i>
      <x v="18"/>
    </i>
    <i>
      <x v="25"/>
    </i>
    <i>
      <x v="27"/>
    </i>
    <i>
      <x v="29"/>
    </i>
    <i>
      <x v="30"/>
    </i>
    <i>
      <x v="34"/>
    </i>
    <i>
      <x v="38"/>
    </i>
    <i>
      <x v="41"/>
    </i>
    <i>
      <x v="53"/>
    </i>
    <i>
      <x v="56"/>
    </i>
    <i>
      <x v="62"/>
    </i>
    <i>
      <x v="63"/>
    </i>
    <i>
      <x v="67"/>
    </i>
    <i>
      <x v="74"/>
    </i>
    <i>
      <x v="77"/>
    </i>
    <i t="grand">
      <x/>
    </i>
  </rowItems>
  <colFields count="2">
    <field x="1"/>
    <field x="-2"/>
  </colFields>
  <colItems count="39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Fondos" fld="3" baseField="0" baseItem="0"/>
    <dataField name="Cuenta de nombre" fld="0" subtotal="count" baseField="0" baseItem="0"/>
    <dataField name="Proyectos" fld="4" baseField="0" baseItem="0"/>
  </dataFields>
  <formats count="2">
    <format dxfId="6">
      <pivotArea field="1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5">
      <pivotArea type="all" dataOnly="0" outline="0" fieldPosition="0"/>
    </format>
  </formats>
  <pivotTableStyleInfo name="PivotStyleLight16" showRowHeaders="1" showColHeaders="1" showRowStripes="0" showColStripes="0" showLastColumn="1"/>
  <filters count="1">
    <filter fld="2" type="valueGreaterThanOrEqual" evalOrder="-1" id="3" iMeasureFld="0">
      <autoFilter ref="A1">
        <filterColumn colId="0">
          <customFilters>
            <customFilter operator="greaterThanOrEqual" val="9500000"/>
          </customFilters>
        </filterColumn>
      </autoFilter>
    </filter>
  </filters>
</pivotTableDefinition>
</file>

<file path=xl/pivotTables/pivotTable6.xml><?xml version="1.0" encoding="utf-8"?>
<pivotTableDefinition xmlns="http://schemas.openxmlformats.org/spreadsheetml/2006/main" name="Tabla dinámica2" cacheId="2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olHeaderCaption="ONGD">
  <location ref="A1:B13" firstHeaderRow="1" firstDataRow="1" firstDataCol="1"/>
  <pivotFields count="2">
    <pivotField showAll="0" defaultSubtotal="0"/>
    <pivotField axis="axisRow" dataField="1" showAll="0">
      <items count="12">
        <item x="7"/>
        <item x="8"/>
        <item x="0"/>
        <item x="1"/>
        <item x="9"/>
        <item n="America Central, Norte y Caribe" x="2"/>
        <item x="3"/>
        <item x="4"/>
        <item x="5"/>
        <item x="6"/>
        <item x="10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uenta de region" fld="1" subtotal="count" baseField="0" baseItem="0"/>
  </dataFields>
  <formats count="1">
    <format dxfId="4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Dinámica2" cacheId="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1:HG77" firstHeaderRow="1" firstDataRow="3" firstDataCol="1"/>
  <pivotFields count="8">
    <pivotField axis="axisRow" showAll="0" defaultSubtota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2"/>
        <item x="33"/>
        <item x="34"/>
        <item x="35"/>
        <item x="36"/>
        <item x="37"/>
        <item x="38"/>
        <item x="39"/>
        <item x="52"/>
        <item x="40"/>
        <item x="41"/>
        <item x="42"/>
        <item x="65"/>
        <item x="43"/>
        <item x="44"/>
        <item x="31"/>
        <item x="45"/>
        <item x="46"/>
        <item x="47"/>
        <item x="48"/>
        <item x="49"/>
        <item x="50"/>
        <item x="51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6"/>
        <item x="67"/>
        <item x="68"/>
        <item x="69"/>
        <item x="70"/>
        <item x="71"/>
        <item x="72"/>
      </items>
    </pivotField>
    <pivotField showAll="0"/>
    <pivotField axis="axisCol" showAll="0">
      <items count="108">
        <item x="4"/>
        <item x="98"/>
        <item x="73"/>
        <item x="51"/>
        <item x="35"/>
        <item x="33"/>
        <item x="21"/>
        <item x="1"/>
        <item x="81"/>
        <item x="36"/>
        <item x="67"/>
        <item x="37"/>
        <item x="72"/>
        <item x="38"/>
        <item x="22"/>
        <item x="39"/>
        <item x="49"/>
        <item x="25"/>
        <item x="2"/>
        <item x="24"/>
        <item x="57"/>
        <item x="66"/>
        <item x="16"/>
        <item x="86"/>
        <item x="94"/>
        <item x="34"/>
        <item x="15"/>
        <item x="28"/>
        <item x="101"/>
        <item x="29"/>
        <item x="5"/>
        <item x="54"/>
        <item x="8"/>
        <item x="58"/>
        <item x="0"/>
        <item x="11"/>
        <item x="92"/>
        <item x="32"/>
        <item x="17"/>
        <item x="40"/>
        <item x="84"/>
        <item x="41"/>
        <item x="75"/>
        <item x="70"/>
        <item x="53"/>
        <item x="99"/>
        <item x="42"/>
        <item x="74"/>
        <item x="102"/>
        <item x="6"/>
        <item x="87"/>
        <item x="43"/>
        <item x="63"/>
        <item x="9"/>
        <item x="31"/>
        <item x="105"/>
        <item x="12"/>
        <item x="62"/>
        <item x="23"/>
        <item x="26"/>
        <item x="88"/>
        <item x="27"/>
        <item x="18"/>
        <item x="13"/>
        <item x="65"/>
        <item x="50"/>
        <item x="19"/>
        <item x="3"/>
        <item x="71"/>
        <item x="44"/>
        <item x="45"/>
        <item x="20"/>
        <item x="46"/>
        <item x="93"/>
        <item x="14"/>
        <item x="30"/>
        <item x="89"/>
        <item x="7"/>
        <item x="103"/>
        <item x="95"/>
        <item x="68"/>
        <item x="56"/>
        <item x="90"/>
        <item x="76"/>
        <item x="52"/>
        <item x="100"/>
        <item x="59"/>
        <item x="91"/>
        <item x="61"/>
        <item x="10"/>
        <item x="69"/>
        <item x="64"/>
        <item x="47"/>
        <item x="48"/>
        <item x="60"/>
        <item x="104"/>
        <item x="97"/>
        <item m="1" x="106"/>
        <item x="55"/>
        <item x="77"/>
        <item x="78"/>
        <item x="79"/>
        <item x="80"/>
        <item x="82"/>
        <item x="83"/>
        <item x="85"/>
        <item x="96"/>
        <item t="default"/>
      </items>
    </pivotField>
    <pivotField dataField="1" showAll="0"/>
    <pivotField dataField="1" showAll="0"/>
    <pivotField showAll="0" defaultSubtotal="0"/>
    <pivotField showAll="0" defaultSubtotal="0"/>
    <pivotField showAll="0" defaultSubtotal="0"/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Fields count="2">
    <field x="2"/>
    <field x="-2"/>
  </colFields>
  <colItems count="2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6"/>
      <x/>
    </i>
    <i r="1" i="1">
      <x v="1"/>
    </i>
    <i>
      <x v="57"/>
      <x/>
    </i>
    <i r="1" i="1">
      <x v="1"/>
    </i>
    <i>
      <x v="58"/>
      <x/>
    </i>
    <i r="1" i="1">
      <x v="1"/>
    </i>
    <i>
      <x v="59"/>
      <x/>
    </i>
    <i r="1" i="1">
      <x v="1"/>
    </i>
    <i>
      <x v="60"/>
      <x/>
    </i>
    <i r="1" i="1">
      <x v="1"/>
    </i>
    <i>
      <x v="61"/>
      <x/>
    </i>
    <i r="1" i="1">
      <x v="1"/>
    </i>
    <i>
      <x v="62"/>
      <x/>
    </i>
    <i r="1" i="1">
      <x v="1"/>
    </i>
    <i>
      <x v="63"/>
      <x/>
    </i>
    <i r="1" i="1">
      <x v="1"/>
    </i>
    <i>
      <x v="64"/>
      <x/>
    </i>
    <i r="1" i="1">
      <x v="1"/>
    </i>
    <i>
      <x v="65"/>
      <x/>
    </i>
    <i r="1" i="1">
      <x v="1"/>
    </i>
    <i>
      <x v="66"/>
      <x/>
    </i>
    <i r="1" i="1">
      <x v="1"/>
    </i>
    <i>
      <x v="67"/>
      <x/>
    </i>
    <i r="1" i="1">
      <x v="1"/>
    </i>
    <i>
      <x v="68"/>
      <x/>
    </i>
    <i r="1" i="1">
      <x v="1"/>
    </i>
    <i>
      <x v="69"/>
      <x/>
    </i>
    <i r="1" i="1">
      <x v="1"/>
    </i>
    <i>
      <x v="70"/>
      <x/>
    </i>
    <i r="1" i="1">
      <x v="1"/>
    </i>
    <i>
      <x v="71"/>
      <x/>
    </i>
    <i r="1" i="1">
      <x v="1"/>
    </i>
    <i>
      <x v="72"/>
      <x/>
    </i>
    <i r="1" i="1">
      <x v="1"/>
    </i>
    <i>
      <x v="73"/>
      <x/>
    </i>
    <i r="1" i="1">
      <x v="1"/>
    </i>
    <i>
      <x v="74"/>
      <x/>
    </i>
    <i r="1" i="1">
      <x v="1"/>
    </i>
    <i>
      <x v="75"/>
      <x/>
    </i>
    <i r="1" i="1">
      <x v="1"/>
    </i>
    <i>
      <x v="76"/>
      <x/>
    </i>
    <i r="1" i="1">
      <x v="1"/>
    </i>
    <i>
      <x v="77"/>
      <x/>
    </i>
    <i r="1" i="1">
      <x v="1"/>
    </i>
    <i>
      <x v="78"/>
      <x/>
    </i>
    <i r="1" i="1">
      <x v="1"/>
    </i>
    <i>
      <x v="79"/>
      <x/>
    </i>
    <i r="1" i="1">
      <x v="1"/>
    </i>
    <i>
      <x v="80"/>
      <x/>
    </i>
    <i r="1" i="1">
      <x v="1"/>
    </i>
    <i>
      <x v="81"/>
      <x/>
    </i>
    <i r="1" i="1">
      <x v="1"/>
    </i>
    <i>
      <x v="82"/>
      <x/>
    </i>
    <i r="1" i="1">
      <x v="1"/>
    </i>
    <i>
      <x v="83"/>
      <x/>
    </i>
    <i r="1" i="1">
      <x v="1"/>
    </i>
    <i>
      <x v="84"/>
      <x/>
    </i>
    <i r="1" i="1">
      <x v="1"/>
    </i>
    <i>
      <x v="85"/>
      <x/>
    </i>
    <i r="1" i="1">
      <x v="1"/>
    </i>
    <i>
      <x v="86"/>
      <x/>
    </i>
    <i r="1" i="1">
      <x v="1"/>
    </i>
    <i>
      <x v="87"/>
      <x/>
    </i>
    <i r="1" i="1">
      <x v="1"/>
    </i>
    <i>
      <x v="88"/>
      <x/>
    </i>
    <i r="1" i="1">
      <x v="1"/>
    </i>
    <i>
      <x v="89"/>
      <x/>
    </i>
    <i r="1" i="1">
      <x v="1"/>
    </i>
    <i>
      <x v="90"/>
      <x/>
    </i>
    <i r="1" i="1">
      <x v="1"/>
    </i>
    <i>
      <x v="91"/>
      <x/>
    </i>
    <i r="1" i="1">
      <x v="1"/>
    </i>
    <i>
      <x v="92"/>
      <x/>
    </i>
    <i r="1" i="1">
      <x v="1"/>
    </i>
    <i>
      <x v="93"/>
      <x/>
    </i>
    <i r="1" i="1">
      <x v="1"/>
    </i>
    <i>
      <x v="94"/>
      <x/>
    </i>
    <i r="1" i="1">
      <x v="1"/>
    </i>
    <i>
      <x v="95"/>
      <x/>
    </i>
    <i r="1" i="1">
      <x v="1"/>
    </i>
    <i>
      <x v="96"/>
      <x/>
    </i>
    <i r="1" i="1">
      <x v="1"/>
    </i>
    <i>
      <x v="98"/>
      <x/>
    </i>
    <i r="1" i="1">
      <x v="1"/>
    </i>
    <i>
      <x v="99"/>
      <x/>
    </i>
    <i r="1" i="1">
      <x v="1"/>
    </i>
    <i>
      <x v="100"/>
      <x/>
    </i>
    <i r="1" i="1">
      <x v="1"/>
    </i>
    <i>
      <x v="101"/>
      <x/>
    </i>
    <i r="1" i="1">
      <x v="1"/>
    </i>
    <i>
      <x v="102"/>
      <x/>
    </i>
    <i r="1" i="1">
      <x v="1"/>
    </i>
    <i>
      <x v="103"/>
      <x/>
    </i>
    <i r="1" i="1">
      <x v="1"/>
    </i>
    <i>
      <x v="104"/>
      <x/>
    </i>
    <i r="1" i="1">
      <x v="1"/>
    </i>
    <i>
      <x v="105"/>
      <x/>
    </i>
    <i r="1" i="1">
      <x v="1"/>
    </i>
    <i>
      <x v="106"/>
      <x/>
    </i>
    <i r="1" i="1">
      <x v="1"/>
    </i>
    <i t="grand">
      <x/>
    </i>
    <i t="grand" i="1">
      <x/>
    </i>
  </colItems>
  <dataFields count="2">
    <dataField name="Proyectos" fld="4" subtotal="count" baseField="0" baseItem="0"/>
    <dataField name="Fondos" fld="3" baseField="0" baseItem="0"/>
  </dataFields>
  <formats count="2">
    <format dxfId="3">
      <pivotArea type="all" dataOnly="0" outline="0" fieldPosition="0"/>
    </format>
    <format dxfId="2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4" cacheId="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1:N117" firstHeaderRow="1" firstDataRow="2" firstDataCol="1"/>
  <pivotFields count="8">
    <pivotField showAll="0" defaultSubtotal="0"/>
    <pivotField axis="axisCol" showAll="0">
      <items count="13">
        <item x="8"/>
        <item x="7"/>
        <item x="6"/>
        <item x="4"/>
        <item x="9"/>
        <item x="0"/>
        <item x="1"/>
        <item x="2"/>
        <item x="5"/>
        <item x="3"/>
        <item x="10"/>
        <item x="11"/>
        <item t="default"/>
      </items>
    </pivotField>
    <pivotField axis="axisRow" showAll="0">
      <items count="108">
        <item x="4"/>
        <item x="98"/>
        <item x="73"/>
        <item x="51"/>
        <item x="35"/>
        <item x="33"/>
        <item x="21"/>
        <item x="1"/>
        <item x="81"/>
        <item x="36"/>
        <item x="67"/>
        <item x="37"/>
        <item x="72"/>
        <item x="38"/>
        <item x="22"/>
        <item x="39"/>
        <item x="49"/>
        <item x="25"/>
        <item x="2"/>
        <item x="57"/>
        <item x="66"/>
        <item x="16"/>
        <item x="86"/>
        <item x="94"/>
        <item x="34"/>
        <item x="15"/>
        <item x="28"/>
        <item x="101"/>
        <item x="29"/>
        <item x="5"/>
        <item x="54"/>
        <item x="8"/>
        <item x="58"/>
        <item x="0"/>
        <item x="92"/>
        <item x="32"/>
        <item x="17"/>
        <item x="40"/>
        <item x="84"/>
        <item x="41"/>
        <item x="75"/>
        <item x="70"/>
        <item x="53"/>
        <item x="99"/>
        <item x="42"/>
        <item x="74"/>
        <item x="102"/>
        <item x="6"/>
        <item x="87"/>
        <item x="43"/>
        <item x="63"/>
        <item x="9"/>
        <item x="31"/>
        <item x="105"/>
        <item x="12"/>
        <item x="62"/>
        <item x="23"/>
        <item x="26"/>
        <item x="88"/>
        <item x="27"/>
        <item x="18"/>
        <item x="13"/>
        <item x="65"/>
        <item x="50"/>
        <item x="19"/>
        <item x="3"/>
        <item x="71"/>
        <item x="44"/>
        <item x="45"/>
        <item x="20"/>
        <item x="46"/>
        <item x="93"/>
        <item x="14"/>
        <item x="89"/>
        <item x="7"/>
        <item x="103"/>
        <item x="95"/>
        <item x="56"/>
        <item x="90"/>
        <item x="76"/>
        <item x="52"/>
        <item x="100"/>
        <item x="59"/>
        <item x="91"/>
        <item x="61"/>
        <item x="10"/>
        <item x="69"/>
        <item x="64"/>
        <item x="47"/>
        <item x="48"/>
        <item x="60"/>
        <item x="104"/>
        <item x="97"/>
        <item x="11"/>
        <item x="24"/>
        <item x="30"/>
        <item x="55"/>
        <item x="68"/>
        <item x="77"/>
        <item x="78"/>
        <item x="79"/>
        <item x="80"/>
        <item x="82"/>
        <item x="83"/>
        <item x="85"/>
        <item x="96"/>
        <item m="1" x="106"/>
        <item t="default"/>
      </items>
    </pivotField>
    <pivotField dataField="1" showAll="0"/>
    <pivotField showAll="0"/>
    <pivotField showAll="0"/>
    <pivotField showAll="0"/>
    <pivotField axis="axisRow" showAll="0">
      <items count="8">
        <item x="2"/>
        <item x="3"/>
        <item x="4"/>
        <item x="0"/>
        <item x="1"/>
        <item x="5"/>
        <item m="1" x="6"/>
        <item t="default"/>
      </items>
    </pivotField>
  </pivotFields>
  <rowFields count="2">
    <field x="7"/>
    <field x="2"/>
  </rowFields>
  <rowItems count="115">
    <i>
      <x/>
    </i>
    <i r="1">
      <x/>
    </i>
    <i r="1">
      <x v="38"/>
    </i>
    <i r="1">
      <x v="66"/>
    </i>
    <i r="1">
      <x v="71"/>
    </i>
    <i r="1">
      <x v="83"/>
    </i>
    <i r="1">
      <x v="95"/>
    </i>
    <i r="1">
      <x v="100"/>
    </i>
    <i r="1">
      <x v="102"/>
    </i>
    <i r="1">
      <x v="103"/>
    </i>
    <i r="1">
      <x v="104"/>
    </i>
    <i>
      <x v="1"/>
    </i>
    <i r="1">
      <x v="2"/>
    </i>
    <i r="1">
      <x v="5"/>
    </i>
    <i r="1">
      <x v="6"/>
    </i>
    <i r="1">
      <x v="10"/>
    </i>
    <i r="1">
      <x v="11"/>
    </i>
    <i r="1">
      <x v="13"/>
    </i>
    <i r="1">
      <x v="15"/>
    </i>
    <i r="1">
      <x v="22"/>
    </i>
    <i r="1">
      <x v="27"/>
    </i>
    <i r="1">
      <x v="28"/>
    </i>
    <i r="1">
      <x v="30"/>
    </i>
    <i r="1">
      <x v="34"/>
    </i>
    <i r="1">
      <x v="35"/>
    </i>
    <i r="1">
      <x v="36"/>
    </i>
    <i r="1">
      <x v="46"/>
    </i>
    <i r="1">
      <x v="48"/>
    </i>
    <i r="1">
      <x v="49"/>
    </i>
    <i r="1">
      <x v="50"/>
    </i>
    <i r="1">
      <x v="51"/>
    </i>
    <i r="1">
      <x v="54"/>
    </i>
    <i r="1">
      <x v="56"/>
    </i>
    <i r="1">
      <x v="57"/>
    </i>
    <i r="1">
      <x v="59"/>
    </i>
    <i r="1">
      <x v="61"/>
    </i>
    <i r="1">
      <x v="67"/>
    </i>
    <i r="1">
      <x v="68"/>
    </i>
    <i r="1">
      <x v="70"/>
    </i>
    <i r="1">
      <x v="72"/>
    </i>
    <i r="1">
      <x v="73"/>
    </i>
    <i r="1">
      <x v="75"/>
    </i>
    <i r="1">
      <x v="78"/>
    </i>
    <i r="1">
      <x v="81"/>
    </i>
    <i r="1">
      <x v="82"/>
    </i>
    <i r="1">
      <x v="87"/>
    </i>
    <i r="1">
      <x v="91"/>
    </i>
    <i r="1">
      <x v="93"/>
    </i>
    <i r="1">
      <x v="96"/>
    </i>
    <i r="1">
      <x v="97"/>
    </i>
    <i r="1">
      <x v="98"/>
    </i>
    <i r="1">
      <x v="105"/>
    </i>
    <i>
      <x v="2"/>
    </i>
    <i r="1">
      <x v="44"/>
    </i>
    <i r="1">
      <x v="79"/>
    </i>
    <i r="1">
      <x v="92"/>
    </i>
    <i r="1">
      <x v="99"/>
    </i>
    <i>
      <x v="3"/>
    </i>
    <i r="1">
      <x v="7"/>
    </i>
    <i r="1">
      <x v="12"/>
    </i>
    <i r="1">
      <x v="14"/>
    </i>
    <i r="1">
      <x v="19"/>
    </i>
    <i r="1">
      <x v="25"/>
    </i>
    <i r="1">
      <x v="26"/>
    </i>
    <i r="1">
      <x v="29"/>
    </i>
    <i r="1">
      <x v="31"/>
    </i>
    <i r="1">
      <x v="32"/>
    </i>
    <i r="1">
      <x v="33"/>
    </i>
    <i r="1">
      <x v="37"/>
    </i>
    <i r="1">
      <x v="39"/>
    </i>
    <i r="1">
      <x v="40"/>
    </i>
    <i r="1">
      <x v="45"/>
    </i>
    <i r="1">
      <x v="52"/>
    </i>
    <i r="1">
      <x v="60"/>
    </i>
    <i r="1">
      <x v="62"/>
    </i>
    <i r="1">
      <x v="64"/>
    </i>
    <i r="1">
      <x v="74"/>
    </i>
    <i r="1">
      <x v="80"/>
    </i>
    <i r="1">
      <x v="86"/>
    </i>
    <i r="1">
      <x v="90"/>
    </i>
    <i r="1">
      <x v="94"/>
    </i>
    <i>
      <x v="4"/>
    </i>
    <i r="1">
      <x v="1"/>
    </i>
    <i r="1">
      <x v="3"/>
    </i>
    <i r="1">
      <x v="4"/>
    </i>
    <i r="1">
      <x v="8"/>
    </i>
    <i r="1">
      <x v="9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4"/>
    </i>
    <i r="1">
      <x v="41"/>
    </i>
    <i r="1">
      <x v="42"/>
    </i>
    <i r="1">
      <x v="43"/>
    </i>
    <i r="1">
      <x v="47"/>
    </i>
    <i r="1">
      <x v="53"/>
    </i>
    <i r="1">
      <x v="55"/>
    </i>
    <i r="1">
      <x v="58"/>
    </i>
    <i r="1">
      <x v="63"/>
    </i>
    <i r="1">
      <x v="65"/>
    </i>
    <i r="1">
      <x v="69"/>
    </i>
    <i r="1">
      <x v="76"/>
    </i>
    <i r="1">
      <x v="77"/>
    </i>
    <i r="1">
      <x v="84"/>
    </i>
    <i r="1">
      <x v="85"/>
    </i>
    <i r="1">
      <x v="88"/>
    </i>
    <i r="1">
      <x v="89"/>
    </i>
    <i r="1">
      <x v="101"/>
    </i>
    <i>
      <x v="5"/>
    </i>
    <i r="1">
      <x/>
    </i>
    <i r="1">
      <x v="16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a de expense" fld="3" baseField="0" baseItem="0" numFmtId="4"/>
  </dataFields>
  <formats count="2">
    <format dxfId="1">
      <pivotArea outline="0" collapsedLevelsAreSubtotals="1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84"/>
  <sheetViews>
    <sheetView workbookViewId="0"/>
  </sheetViews>
  <sheetFormatPr baseColWidth="10" defaultRowHeight="12.75"/>
  <cols>
    <col min="1" max="1" width="23.140625" style="60" customWidth="1"/>
    <col min="2" max="2" width="26.7109375" style="60" customWidth="1"/>
    <col min="3" max="3" width="11.42578125" style="60"/>
    <col min="4" max="4" width="15.5703125" style="60" customWidth="1"/>
    <col min="5" max="5" width="11.5703125" style="60" bestFit="1" customWidth="1"/>
    <col min="6" max="6" width="35.140625" style="60" customWidth="1"/>
    <col min="7" max="7" width="15.42578125" style="60" customWidth="1"/>
    <col min="8" max="8" width="27.28515625" style="60" customWidth="1"/>
    <col min="9" max="16384" width="11.42578125" style="60"/>
  </cols>
  <sheetData>
    <row r="1" spans="1:8" s="182" customFormat="1">
      <c r="A1" s="58" t="s">
        <v>2182</v>
      </c>
      <c r="B1" s="59" t="s">
        <v>589</v>
      </c>
      <c r="C1" s="59" t="s">
        <v>590</v>
      </c>
      <c r="D1" s="59" t="s">
        <v>591</v>
      </c>
      <c r="E1" s="59" t="s">
        <v>592</v>
      </c>
      <c r="F1" s="182" t="s">
        <v>593</v>
      </c>
      <c r="G1" s="182" t="s">
        <v>594</v>
      </c>
      <c r="H1" s="182" t="s">
        <v>2184</v>
      </c>
    </row>
    <row r="2" spans="1:8">
      <c r="A2" s="60" t="s">
        <v>1908</v>
      </c>
      <c r="B2" s="60" t="s">
        <v>655</v>
      </c>
      <c r="C2" s="60" t="s">
        <v>477</v>
      </c>
      <c r="D2" s="181">
        <v>1200000</v>
      </c>
      <c r="E2" s="60">
        <v>8</v>
      </c>
      <c r="F2" s="60" t="s">
        <v>1442</v>
      </c>
      <c r="G2" s="60" t="s">
        <v>1443</v>
      </c>
      <c r="H2" s="55" t="str">
        <f>+VLOOKUP($C2,'paises cad'!$A$1:$C$106,2,FALSE)</f>
        <v>Renta media baja</v>
      </c>
    </row>
    <row r="3" spans="1:8">
      <c r="A3" s="60" t="s">
        <v>1908</v>
      </c>
      <c r="B3" s="60" t="s">
        <v>656</v>
      </c>
      <c r="C3" s="60" t="s">
        <v>492</v>
      </c>
      <c r="D3" s="181">
        <v>1200000</v>
      </c>
      <c r="E3" s="60">
        <v>5</v>
      </c>
      <c r="F3" s="60" t="s">
        <v>1444</v>
      </c>
      <c r="G3" s="60" t="s">
        <v>1445</v>
      </c>
      <c r="H3" s="55" t="str">
        <f>+VLOOKUP($C3,'paises cad'!$A$1:$C$106,2,FALSE)</f>
        <v>Renta media baja</v>
      </c>
    </row>
    <row r="4" spans="1:8">
      <c r="A4" s="60" t="s">
        <v>1908</v>
      </c>
      <c r="B4" s="60" t="s">
        <v>656</v>
      </c>
      <c r="C4" s="60" t="s">
        <v>481</v>
      </c>
      <c r="D4" s="181">
        <v>215000</v>
      </c>
      <c r="E4" s="60">
        <v>12</v>
      </c>
      <c r="F4" s="60" t="s">
        <v>835</v>
      </c>
      <c r="G4" s="60" t="s">
        <v>1446</v>
      </c>
      <c r="H4" s="55" t="str">
        <f>+VLOOKUP($C4,'paises cad'!$A$1:$C$106,2,FALSE)</f>
        <v>Renta media alta</v>
      </c>
    </row>
    <row r="5" spans="1:8">
      <c r="A5" s="60" t="s">
        <v>1908</v>
      </c>
      <c r="B5" s="60" t="s">
        <v>656</v>
      </c>
      <c r="C5" s="60" t="s">
        <v>652</v>
      </c>
      <c r="D5" s="181">
        <v>480000</v>
      </c>
      <c r="E5" s="60">
        <v>5</v>
      </c>
      <c r="F5" s="60" t="s">
        <v>692</v>
      </c>
      <c r="G5" s="60" t="s">
        <v>1447</v>
      </c>
      <c r="H5" s="55" t="str">
        <f>+VLOOKUP($C5,'paises cad'!$A$1:$C$106,2,FALSE)</f>
        <v>Renta media alta</v>
      </c>
    </row>
    <row r="6" spans="1:8">
      <c r="A6" s="60" t="s">
        <v>1908</v>
      </c>
      <c r="B6" s="60" t="s">
        <v>499</v>
      </c>
      <c r="C6" s="60" t="s">
        <v>617</v>
      </c>
      <c r="D6" s="181">
        <v>3000000</v>
      </c>
      <c r="H6" s="55" t="s">
        <v>1423</v>
      </c>
    </row>
    <row r="7" spans="1:8">
      <c r="A7" s="60" t="s">
        <v>1908</v>
      </c>
      <c r="B7" s="60" t="s">
        <v>499</v>
      </c>
      <c r="C7" s="60" t="s">
        <v>515</v>
      </c>
      <c r="D7" s="181">
        <v>250000</v>
      </c>
      <c r="E7" s="60">
        <v>10</v>
      </c>
      <c r="F7" s="60" t="s">
        <v>1448</v>
      </c>
      <c r="G7" s="60" t="s">
        <v>1449</v>
      </c>
      <c r="H7" s="55" t="str">
        <f>+VLOOKUP($C7,'paises cad'!$A$1:$C$106,2,FALSE)</f>
        <v>Renta media baja</v>
      </c>
    </row>
    <row r="8" spans="1:8">
      <c r="A8" s="60" t="s">
        <v>1908</v>
      </c>
      <c r="B8" s="60" t="s">
        <v>482</v>
      </c>
      <c r="C8" s="60" t="s">
        <v>673</v>
      </c>
      <c r="D8" s="181">
        <v>2721000</v>
      </c>
      <c r="E8" s="60">
        <v>16</v>
      </c>
      <c r="F8" s="60" t="s">
        <v>834</v>
      </c>
      <c r="G8" s="60" t="s">
        <v>1450</v>
      </c>
      <c r="H8" s="55" t="str">
        <f>+VLOOKUP($C8,'paises cad'!$A$1:$C$106,2,FALSE)</f>
        <v>Renta media alta</v>
      </c>
    </row>
    <row r="9" spans="1:8">
      <c r="A9" s="60" t="s">
        <v>1908</v>
      </c>
      <c r="B9" s="60" t="s">
        <v>482</v>
      </c>
      <c r="C9" s="60" t="s">
        <v>436</v>
      </c>
      <c r="D9" s="181">
        <v>8100000</v>
      </c>
      <c r="E9" s="60">
        <v>11</v>
      </c>
      <c r="F9" s="60" t="s">
        <v>693</v>
      </c>
      <c r="G9" s="60" t="s">
        <v>1451</v>
      </c>
      <c r="H9" s="55" t="str">
        <f>+VLOOKUP($C9,'paises cad'!$A$1:$C$106,2,FALSE)</f>
        <v>Renta media baja</v>
      </c>
    </row>
    <row r="10" spans="1:8">
      <c r="A10" s="60" t="s">
        <v>1908</v>
      </c>
      <c r="B10" s="60" t="s">
        <v>499</v>
      </c>
      <c r="C10" s="60" t="s">
        <v>539</v>
      </c>
      <c r="D10" s="181">
        <v>1650000</v>
      </c>
      <c r="E10" s="60">
        <v>6</v>
      </c>
      <c r="F10" s="60" t="s">
        <v>1448</v>
      </c>
      <c r="G10" s="60" t="s">
        <v>1452</v>
      </c>
      <c r="H10" s="55" t="str">
        <f>+VLOOKUP($C10,'paises cad'!$A$1:$C$106,2,FALSE)</f>
        <v>Renta media baja</v>
      </c>
    </row>
    <row r="11" spans="1:8">
      <c r="A11" s="60" t="s">
        <v>1908</v>
      </c>
      <c r="B11" s="60" t="s">
        <v>927</v>
      </c>
      <c r="C11" s="60" t="s">
        <v>674</v>
      </c>
      <c r="D11" s="181">
        <v>8000000</v>
      </c>
      <c r="E11" s="60">
        <v>20</v>
      </c>
      <c r="F11" s="60" t="s">
        <v>1453</v>
      </c>
      <c r="G11" s="60" t="s">
        <v>1454</v>
      </c>
      <c r="H11" s="55" t="str">
        <f>+VLOOKUP($C11,'paises cad'!$A$1:$C$106,2,FALSE)</f>
        <v>PMA</v>
      </c>
    </row>
    <row r="12" spans="1:8">
      <c r="A12" s="60" t="s">
        <v>1908</v>
      </c>
      <c r="B12" s="60" t="s">
        <v>505</v>
      </c>
      <c r="C12" s="60" t="s">
        <v>567</v>
      </c>
      <c r="D12" s="181">
        <v>500000</v>
      </c>
      <c r="E12" s="60">
        <v>1</v>
      </c>
      <c r="F12" s="60" t="s">
        <v>1455</v>
      </c>
      <c r="G12" s="60" t="s">
        <v>1456</v>
      </c>
      <c r="H12" s="55" t="str">
        <f>+VLOOKUP($C12,'paises cad'!$A$1:$C$106,2,FALSE)</f>
        <v>Renta media alta</v>
      </c>
    </row>
    <row r="13" spans="1:8">
      <c r="A13" s="60" t="s">
        <v>1908</v>
      </c>
      <c r="B13" s="60" t="s">
        <v>927</v>
      </c>
      <c r="C13" s="60" t="s">
        <v>577</v>
      </c>
      <c r="D13" s="181">
        <v>11000</v>
      </c>
      <c r="E13" s="60">
        <v>4</v>
      </c>
      <c r="F13" s="60" t="s">
        <v>875</v>
      </c>
      <c r="G13" s="60" t="s">
        <v>694</v>
      </c>
      <c r="H13" s="55" t="str">
        <f>+VLOOKUP($C13,'paises cad'!$A$1:$C$106,2,FALSE)</f>
        <v>PMA</v>
      </c>
    </row>
    <row r="14" spans="1:8">
      <c r="A14" s="60" t="s">
        <v>1908</v>
      </c>
      <c r="B14" s="60" t="s">
        <v>927</v>
      </c>
      <c r="C14" s="60" t="s">
        <v>486</v>
      </c>
      <c r="D14" s="181">
        <v>1568000</v>
      </c>
      <c r="E14" s="60">
        <v>18</v>
      </c>
      <c r="F14" s="60" t="s">
        <v>687</v>
      </c>
      <c r="G14" s="60" t="s">
        <v>1457</v>
      </c>
      <c r="H14" s="55" t="str">
        <f>+VLOOKUP($C14,'paises cad'!$A$1:$C$106,2,FALSE)</f>
        <v>PMA</v>
      </c>
    </row>
    <row r="15" spans="1:8">
      <c r="A15" s="60" t="s">
        <v>1908</v>
      </c>
      <c r="B15" s="60" t="s">
        <v>927</v>
      </c>
      <c r="C15" s="60" t="s">
        <v>675</v>
      </c>
      <c r="D15" s="181">
        <v>8000000</v>
      </c>
      <c r="E15" s="60">
        <v>16</v>
      </c>
      <c r="F15" s="60" t="s">
        <v>692</v>
      </c>
      <c r="G15" s="60" t="s">
        <v>1458</v>
      </c>
      <c r="H15" s="55" t="str">
        <f>+VLOOKUP($C15,'paises cad'!$A$1:$C$106,2,FALSE)</f>
        <v>PMA</v>
      </c>
    </row>
    <row r="16" spans="1:8">
      <c r="A16" s="60" t="s">
        <v>1908</v>
      </c>
      <c r="B16" s="60" t="s">
        <v>927</v>
      </c>
      <c r="C16" s="60" t="s">
        <v>496</v>
      </c>
      <c r="D16" s="181">
        <v>7000000</v>
      </c>
      <c r="E16" s="60">
        <v>15</v>
      </c>
      <c r="F16" s="60" t="s">
        <v>875</v>
      </c>
      <c r="G16" s="60" t="s">
        <v>1457</v>
      </c>
      <c r="H16" s="55" t="str">
        <f>+VLOOKUP($C16,'paises cad'!$A$1:$C$106,2,FALSE)</f>
        <v>PMA</v>
      </c>
    </row>
    <row r="17" spans="1:8">
      <c r="A17" s="60" t="s">
        <v>1908</v>
      </c>
      <c r="B17" s="60" t="s">
        <v>928</v>
      </c>
      <c r="C17" s="60" t="s">
        <v>526</v>
      </c>
      <c r="D17" s="181">
        <v>10000</v>
      </c>
      <c r="E17" s="60">
        <v>1</v>
      </c>
      <c r="F17" s="60" t="s">
        <v>700</v>
      </c>
      <c r="G17" s="60" t="s">
        <v>607</v>
      </c>
      <c r="H17" s="55" t="str">
        <f>+VLOOKUP($C17,'paises cad'!$A$1:$C$106,2,FALSE)</f>
        <v>Renta media baja</v>
      </c>
    </row>
    <row r="18" spans="1:8">
      <c r="A18" s="60" t="s">
        <v>902</v>
      </c>
      <c r="B18" s="60" t="s">
        <v>656</v>
      </c>
      <c r="C18" s="60" t="s">
        <v>492</v>
      </c>
      <c r="D18" s="181">
        <v>47452</v>
      </c>
      <c r="E18" s="60">
        <v>1</v>
      </c>
      <c r="F18" s="60" t="s">
        <v>602</v>
      </c>
      <c r="G18" s="60" t="s">
        <v>822</v>
      </c>
      <c r="H18" s="55" t="str">
        <f>+VLOOKUP($C18,'paises cad'!$A$1:$C$106,2,FALSE)</f>
        <v>Renta media baja</v>
      </c>
    </row>
    <row r="19" spans="1:8">
      <c r="A19" s="60" t="s">
        <v>902</v>
      </c>
      <c r="B19" s="60" t="s">
        <v>656</v>
      </c>
      <c r="C19" s="60" t="s">
        <v>481</v>
      </c>
      <c r="D19" s="181">
        <v>5850</v>
      </c>
      <c r="E19" s="60">
        <v>1</v>
      </c>
      <c r="F19" s="60" t="s">
        <v>869</v>
      </c>
      <c r="G19" s="60" t="s">
        <v>1459</v>
      </c>
      <c r="H19" s="55" t="str">
        <f>+VLOOKUP($C19,'paises cad'!$A$1:$C$106,2,FALSE)</f>
        <v>Renta media alta</v>
      </c>
    </row>
    <row r="20" spans="1:8">
      <c r="A20" s="60" t="s">
        <v>902</v>
      </c>
      <c r="B20" s="60" t="s">
        <v>655</v>
      </c>
      <c r="C20" s="60" t="s">
        <v>474</v>
      </c>
      <c r="D20" s="181">
        <v>4850</v>
      </c>
      <c r="E20" s="60">
        <v>2</v>
      </c>
      <c r="F20" s="60" t="s">
        <v>2167</v>
      </c>
      <c r="G20" s="60" t="s">
        <v>601</v>
      </c>
      <c r="H20" s="55" t="str">
        <f>+VLOOKUP($C20,'paises cad'!$A$1:$C$106,2,FALSE)</f>
        <v>Renta media alta</v>
      </c>
    </row>
    <row r="21" spans="1:8">
      <c r="A21" s="60" t="s">
        <v>902</v>
      </c>
      <c r="B21" s="60" t="s">
        <v>655</v>
      </c>
      <c r="C21" s="60" t="s">
        <v>477</v>
      </c>
      <c r="D21" s="181">
        <v>41965</v>
      </c>
      <c r="E21" s="60">
        <v>5</v>
      </c>
      <c r="F21" s="60" t="s">
        <v>845</v>
      </c>
      <c r="G21" s="60" t="s">
        <v>750</v>
      </c>
      <c r="H21" s="55" t="str">
        <f>+VLOOKUP($C21,'paises cad'!$A$1:$C$106,2,FALSE)</f>
        <v>Renta media baja</v>
      </c>
    </row>
    <row r="22" spans="1:8">
      <c r="A22" s="60" t="s">
        <v>902</v>
      </c>
      <c r="B22" s="60" t="s">
        <v>655</v>
      </c>
      <c r="C22" s="60" t="s">
        <v>676</v>
      </c>
      <c r="D22" s="181">
        <v>173743.63</v>
      </c>
      <c r="E22" s="60">
        <v>18</v>
      </c>
      <c r="F22" s="60" t="s">
        <v>736</v>
      </c>
      <c r="G22" s="60" t="s">
        <v>853</v>
      </c>
      <c r="H22" s="55" t="str">
        <f>+VLOOKUP($C22,'paises cad'!$A$1:$C$106,2,FALSE)</f>
        <v>PMA</v>
      </c>
    </row>
    <row r="23" spans="1:8">
      <c r="A23" s="60" t="s">
        <v>902</v>
      </c>
      <c r="B23" s="60" t="s">
        <v>655</v>
      </c>
      <c r="C23" s="60" t="s">
        <v>479</v>
      </c>
      <c r="D23" s="181">
        <v>22771</v>
      </c>
      <c r="E23" s="60">
        <v>2</v>
      </c>
      <c r="F23" s="60" t="s">
        <v>597</v>
      </c>
      <c r="G23" s="60" t="s">
        <v>710</v>
      </c>
      <c r="H23" s="55" t="str">
        <f>+VLOOKUP($C23,'paises cad'!$A$1:$C$106,2,FALSE)</f>
        <v>Renta media baja</v>
      </c>
    </row>
    <row r="24" spans="1:8">
      <c r="A24" s="60" t="s">
        <v>902</v>
      </c>
      <c r="B24" s="60" t="s">
        <v>656</v>
      </c>
      <c r="C24" s="60" t="s">
        <v>503</v>
      </c>
      <c r="D24" s="181">
        <v>4021</v>
      </c>
      <c r="E24" s="60">
        <v>1</v>
      </c>
      <c r="F24" s="60" t="s">
        <v>597</v>
      </c>
      <c r="G24" s="60" t="s">
        <v>710</v>
      </c>
      <c r="H24" s="55" t="str">
        <f>+VLOOKUP($C24,'paises cad'!$A$1:$C$106,2,FALSE)</f>
        <v>Renta media baja</v>
      </c>
    </row>
    <row r="25" spans="1:8">
      <c r="A25" s="60" t="s">
        <v>902</v>
      </c>
      <c r="B25" s="60" t="s">
        <v>656</v>
      </c>
      <c r="C25" s="60" t="s">
        <v>652</v>
      </c>
      <c r="D25" s="181">
        <v>1500</v>
      </c>
      <c r="E25" s="60">
        <v>1</v>
      </c>
      <c r="F25" s="60" t="s">
        <v>597</v>
      </c>
      <c r="G25" s="60" t="s">
        <v>703</v>
      </c>
      <c r="H25" s="55" t="str">
        <f>+VLOOKUP($C25,'paises cad'!$A$1:$C$106,2,FALSE)</f>
        <v>Renta media alta</v>
      </c>
    </row>
    <row r="26" spans="1:8">
      <c r="A26" s="60" t="s">
        <v>902</v>
      </c>
      <c r="B26" s="60" t="s">
        <v>655</v>
      </c>
      <c r="C26" s="60" t="s">
        <v>449</v>
      </c>
      <c r="D26" s="181">
        <v>12360</v>
      </c>
      <c r="E26" s="60">
        <v>1</v>
      </c>
      <c r="F26" s="60" t="s">
        <v>695</v>
      </c>
      <c r="G26" s="60" t="s">
        <v>607</v>
      </c>
      <c r="H26" s="55" t="str">
        <f>+VLOOKUP($C26,'paises cad'!$A$1:$C$106,2,FALSE)</f>
        <v>Renta media alta</v>
      </c>
    </row>
    <row r="27" spans="1:8">
      <c r="A27" s="60" t="s">
        <v>902</v>
      </c>
      <c r="B27" s="60" t="s">
        <v>927</v>
      </c>
      <c r="C27" s="60" t="s">
        <v>495</v>
      </c>
      <c r="D27" s="181">
        <v>1500</v>
      </c>
      <c r="E27" s="60">
        <v>1</v>
      </c>
      <c r="F27" s="60" t="s">
        <v>618</v>
      </c>
      <c r="G27" s="60" t="s">
        <v>1460</v>
      </c>
      <c r="H27" s="55" t="str">
        <f>+VLOOKUP($C27,'paises cad'!$A$1:$C$106,2,FALSE)</f>
        <v>PMA</v>
      </c>
    </row>
    <row r="28" spans="1:8">
      <c r="A28" s="60" t="s">
        <v>902</v>
      </c>
      <c r="B28" s="60" t="s">
        <v>929</v>
      </c>
      <c r="C28" s="60" t="s">
        <v>654</v>
      </c>
      <c r="D28" s="181">
        <v>10600</v>
      </c>
      <c r="E28" s="60">
        <v>2</v>
      </c>
      <c r="F28" s="60" t="s">
        <v>778</v>
      </c>
      <c r="G28" s="60" t="s">
        <v>1461</v>
      </c>
      <c r="H28" s="55" t="str">
        <f>+VLOOKUP($C28,'paises cad'!$A$1:$C$106,2,FALSE)</f>
        <v>Renta media baja</v>
      </c>
    </row>
    <row r="29" spans="1:8">
      <c r="A29" s="60" t="s">
        <v>902</v>
      </c>
      <c r="B29" s="60" t="s">
        <v>931</v>
      </c>
      <c r="C29" s="60" t="s">
        <v>487</v>
      </c>
      <c r="D29" s="181">
        <v>63903</v>
      </c>
      <c r="E29" s="60">
        <v>2</v>
      </c>
      <c r="F29" s="60" t="s">
        <v>759</v>
      </c>
      <c r="G29" s="60" t="s">
        <v>1462</v>
      </c>
      <c r="H29" s="55" t="str">
        <f>+VLOOKUP($C29,'paises cad'!$A$1:$C$106,2,FALSE)</f>
        <v>PMA</v>
      </c>
    </row>
    <row r="30" spans="1:8">
      <c r="A30" s="60" t="s">
        <v>902</v>
      </c>
      <c r="B30" s="60" t="s">
        <v>929</v>
      </c>
      <c r="C30" s="60" t="s">
        <v>598</v>
      </c>
      <c r="D30" s="181">
        <v>3000</v>
      </c>
      <c r="E30" s="60">
        <v>1</v>
      </c>
      <c r="F30" s="60" t="s">
        <v>1463</v>
      </c>
      <c r="G30" s="60" t="s">
        <v>1464</v>
      </c>
      <c r="H30" s="55" t="str">
        <f>+VLOOKUP($C30,'paises cad'!$A$1:$C$106,2,FALSE)</f>
        <v>Renta media baja</v>
      </c>
    </row>
    <row r="31" spans="1:8">
      <c r="A31" s="60" t="s">
        <v>902</v>
      </c>
      <c r="B31" s="60" t="s">
        <v>499</v>
      </c>
      <c r="C31" s="60" t="s">
        <v>511</v>
      </c>
      <c r="D31" s="181">
        <v>3365</v>
      </c>
      <c r="E31" s="60">
        <v>1</v>
      </c>
      <c r="F31" s="60" t="s">
        <v>2168</v>
      </c>
      <c r="G31" s="60" t="s">
        <v>1465</v>
      </c>
      <c r="H31" s="55" t="str">
        <f>+VLOOKUP($C31,'paises cad'!$A$1:$C$106,2,FALSE)</f>
        <v>Renta media alta</v>
      </c>
    </row>
    <row r="32" spans="1:8">
      <c r="A32" s="60" t="s">
        <v>902</v>
      </c>
      <c r="B32" s="60" t="s">
        <v>499</v>
      </c>
      <c r="C32" s="60" t="s">
        <v>440</v>
      </c>
      <c r="D32" s="181">
        <v>1200</v>
      </c>
      <c r="E32" s="60">
        <v>1</v>
      </c>
      <c r="F32" s="60" t="s">
        <v>856</v>
      </c>
      <c r="G32" s="60" t="s">
        <v>1466</v>
      </c>
      <c r="H32" s="55" t="str">
        <f>+VLOOKUP($C32,'paises cad'!$A$1:$C$106,2,FALSE)</f>
        <v>PMA</v>
      </c>
    </row>
    <row r="33" spans="1:8">
      <c r="A33" s="60" t="s">
        <v>902</v>
      </c>
      <c r="B33" s="60" t="s">
        <v>499</v>
      </c>
      <c r="C33" s="60" t="s">
        <v>523</v>
      </c>
      <c r="D33" s="181">
        <v>10000</v>
      </c>
      <c r="E33" s="60">
        <v>1</v>
      </c>
      <c r="F33" s="60" t="s">
        <v>1467</v>
      </c>
      <c r="G33" s="60" t="s">
        <v>854</v>
      </c>
      <c r="H33" s="55" t="str">
        <f>+VLOOKUP($C33,'paises cad'!$A$1:$C$106,2,FALSE)</f>
        <v>PMA</v>
      </c>
    </row>
    <row r="34" spans="1:8">
      <c r="A34" s="60" t="s">
        <v>902</v>
      </c>
      <c r="B34" s="60" t="s">
        <v>655</v>
      </c>
      <c r="C34" s="60" t="s">
        <v>476</v>
      </c>
      <c r="D34" s="181">
        <v>12990</v>
      </c>
      <c r="E34" s="60">
        <v>1</v>
      </c>
      <c r="F34" s="60" t="s">
        <v>597</v>
      </c>
      <c r="G34" s="60" t="s">
        <v>710</v>
      </c>
      <c r="H34" s="55" t="str">
        <f>+VLOOKUP($C34,'paises cad'!$A$1:$C$106,2,FALSE)</f>
        <v>Renta media baja</v>
      </c>
    </row>
    <row r="35" spans="1:8">
      <c r="A35" s="60" t="s">
        <v>450</v>
      </c>
      <c r="B35" s="60" t="s">
        <v>656</v>
      </c>
      <c r="C35" s="60" t="s">
        <v>492</v>
      </c>
      <c r="D35" s="181">
        <v>1900687.51</v>
      </c>
      <c r="E35" s="60">
        <v>2</v>
      </c>
      <c r="F35" s="60" t="s">
        <v>700</v>
      </c>
      <c r="G35" s="60" t="s">
        <v>607</v>
      </c>
      <c r="H35" s="55" t="str">
        <f>+VLOOKUP($C35,'paises cad'!$A$1:$C$106,2,FALSE)</f>
        <v>Renta media baja</v>
      </c>
    </row>
    <row r="36" spans="1:8">
      <c r="A36" s="60" t="s">
        <v>450</v>
      </c>
      <c r="B36" s="60" t="s">
        <v>656</v>
      </c>
      <c r="C36" s="60" t="s">
        <v>652</v>
      </c>
      <c r="D36" s="181">
        <v>180758.56</v>
      </c>
      <c r="E36" s="60">
        <v>1</v>
      </c>
      <c r="F36" s="60" t="s">
        <v>847</v>
      </c>
      <c r="H36" s="55" t="str">
        <f>+VLOOKUP($C36,'paises cad'!$A$1:$C$106,2,FALSE)</f>
        <v>Renta media alta</v>
      </c>
    </row>
    <row r="37" spans="1:8">
      <c r="A37" s="60" t="s">
        <v>450</v>
      </c>
      <c r="B37" s="60" t="s">
        <v>655</v>
      </c>
      <c r="C37" s="60" t="s">
        <v>476</v>
      </c>
      <c r="D37" s="181">
        <v>50567</v>
      </c>
      <c r="E37" s="60">
        <v>1</v>
      </c>
      <c r="F37" s="60" t="s">
        <v>700</v>
      </c>
      <c r="G37" s="60" t="s">
        <v>633</v>
      </c>
      <c r="H37" s="55" t="str">
        <f>+VLOOKUP($C37,'paises cad'!$A$1:$C$106,2,FALSE)</f>
        <v>Renta media baja</v>
      </c>
    </row>
    <row r="38" spans="1:8">
      <c r="A38" s="60" t="s">
        <v>450</v>
      </c>
      <c r="B38" s="60" t="s">
        <v>930</v>
      </c>
      <c r="C38" s="60" t="s">
        <v>677</v>
      </c>
      <c r="D38" s="181">
        <v>650000</v>
      </c>
      <c r="E38" s="60">
        <v>2</v>
      </c>
      <c r="G38" s="60" t="s">
        <v>1468</v>
      </c>
      <c r="H38" s="55" t="str">
        <f>+VLOOKUP($C38,'paises cad'!$A$1:$C$106,2,FALSE)</f>
        <v>PMA</v>
      </c>
    </row>
    <row r="39" spans="1:8">
      <c r="A39" s="60" t="s">
        <v>450</v>
      </c>
      <c r="B39" s="60" t="s">
        <v>927</v>
      </c>
      <c r="C39" s="60" t="s">
        <v>675</v>
      </c>
      <c r="D39" s="181">
        <v>306010</v>
      </c>
      <c r="E39" s="60">
        <v>1</v>
      </c>
      <c r="F39" s="60" t="s">
        <v>700</v>
      </c>
      <c r="G39" s="60" t="s">
        <v>633</v>
      </c>
      <c r="H39" s="55" t="str">
        <f>+VLOOKUP($C39,'paises cad'!$A$1:$C$106,2,FALSE)</f>
        <v>PMA</v>
      </c>
    </row>
    <row r="40" spans="1:8">
      <c r="A40" s="60" t="s">
        <v>450</v>
      </c>
      <c r="B40" s="60" t="s">
        <v>655</v>
      </c>
      <c r="C40" s="60" t="s">
        <v>676</v>
      </c>
      <c r="D40" s="181">
        <v>48228</v>
      </c>
      <c r="E40" s="60">
        <v>1</v>
      </c>
      <c r="F40" s="60" t="s">
        <v>700</v>
      </c>
      <c r="G40" s="60" t="s">
        <v>595</v>
      </c>
      <c r="H40" s="55" t="str">
        <f>+VLOOKUP($C40,'paises cad'!$A$1:$C$106,2,FALSE)</f>
        <v>PMA</v>
      </c>
    </row>
    <row r="41" spans="1:8">
      <c r="A41" s="60" t="s">
        <v>450</v>
      </c>
      <c r="B41" s="60" t="s">
        <v>505</v>
      </c>
      <c r="C41" s="60" t="s">
        <v>614</v>
      </c>
      <c r="D41" s="181">
        <v>10000</v>
      </c>
      <c r="E41" s="60">
        <v>1</v>
      </c>
      <c r="F41" s="60" t="s">
        <v>818</v>
      </c>
      <c r="G41" s="60" t="s">
        <v>701</v>
      </c>
      <c r="H41" s="55" t="s">
        <v>1423</v>
      </c>
    </row>
    <row r="42" spans="1:8">
      <c r="A42" s="60" t="s">
        <v>450</v>
      </c>
      <c r="B42" s="60" t="s">
        <v>499</v>
      </c>
      <c r="C42" s="60" t="s">
        <v>523</v>
      </c>
      <c r="D42" s="181">
        <v>25015</v>
      </c>
      <c r="E42" s="60">
        <v>1</v>
      </c>
      <c r="F42" s="60" t="s">
        <v>700</v>
      </c>
      <c r="G42" s="60" t="s">
        <v>701</v>
      </c>
      <c r="H42" s="55" t="str">
        <f>+VLOOKUP($C42,'paises cad'!$A$1:$C$106,2,FALSE)</f>
        <v>PMA</v>
      </c>
    </row>
    <row r="43" spans="1:8">
      <c r="A43" s="60" t="s">
        <v>576</v>
      </c>
      <c r="B43" s="60" t="s">
        <v>928</v>
      </c>
      <c r="C43" s="60" t="s">
        <v>485</v>
      </c>
      <c r="D43" s="181">
        <v>93015.03</v>
      </c>
      <c r="E43" s="60">
        <v>2</v>
      </c>
      <c r="F43" s="60" t="s">
        <v>613</v>
      </c>
      <c r="G43" s="60" t="s">
        <v>635</v>
      </c>
      <c r="H43" s="55" t="str">
        <f>+VLOOKUP($C43,'paises cad'!$A$1:$C$106,2,FALSE)</f>
        <v>Renta media baja</v>
      </c>
    </row>
    <row r="44" spans="1:8">
      <c r="A44" s="60" t="s">
        <v>576</v>
      </c>
      <c r="B44" s="60" t="s">
        <v>927</v>
      </c>
      <c r="C44" s="60" t="s">
        <v>468</v>
      </c>
      <c r="D44" s="181">
        <v>500478.76</v>
      </c>
      <c r="E44" s="60">
        <v>7</v>
      </c>
      <c r="F44" s="60" t="s">
        <v>717</v>
      </c>
      <c r="G44" s="60" t="s">
        <v>860</v>
      </c>
      <c r="H44" s="55" t="str">
        <f>+VLOOKUP($C44,'paises cad'!$A$1:$C$106,2,FALSE)</f>
        <v>PMA</v>
      </c>
    </row>
    <row r="45" spans="1:8">
      <c r="A45" s="60" t="s">
        <v>576</v>
      </c>
      <c r="B45" s="60" t="s">
        <v>927</v>
      </c>
      <c r="C45" s="60" t="s">
        <v>496</v>
      </c>
      <c r="D45" s="181">
        <v>282201.78000000003</v>
      </c>
      <c r="E45" s="60">
        <v>4</v>
      </c>
      <c r="F45" s="60" t="s">
        <v>724</v>
      </c>
      <c r="G45" s="60" t="s">
        <v>1469</v>
      </c>
      <c r="H45" s="55" t="str">
        <f>+VLOOKUP($C45,'paises cad'!$A$1:$C$106,2,FALSE)</f>
        <v>PMA</v>
      </c>
    </row>
    <row r="46" spans="1:8">
      <c r="A46" s="60" t="s">
        <v>576</v>
      </c>
      <c r="B46" s="60" t="s">
        <v>482</v>
      </c>
      <c r="C46" s="60" t="s">
        <v>673</v>
      </c>
      <c r="D46" s="181">
        <v>126632.13</v>
      </c>
      <c r="E46" s="60">
        <v>3</v>
      </c>
      <c r="F46" s="60" t="s">
        <v>1470</v>
      </c>
      <c r="G46" s="60" t="s">
        <v>785</v>
      </c>
      <c r="H46" s="55" t="str">
        <f>+VLOOKUP($C46,'paises cad'!$A$1:$C$106,2,FALSE)</f>
        <v>Renta media alta</v>
      </c>
    </row>
    <row r="47" spans="1:8">
      <c r="A47" s="60" t="s">
        <v>576</v>
      </c>
      <c r="B47" s="60" t="s">
        <v>499</v>
      </c>
      <c r="C47" s="60" t="s">
        <v>532</v>
      </c>
      <c r="D47" s="181">
        <v>41106.9</v>
      </c>
      <c r="E47" s="60">
        <v>1</v>
      </c>
      <c r="F47" s="60" t="s">
        <v>745</v>
      </c>
      <c r="G47" s="60" t="s">
        <v>822</v>
      </c>
      <c r="H47" s="55" t="str">
        <f>+VLOOKUP($C47,'paises cad'!$A$1:$C$106,2,FALSE)</f>
        <v>PMA</v>
      </c>
    </row>
    <row r="48" spans="1:8">
      <c r="A48" s="60" t="s">
        <v>467</v>
      </c>
      <c r="B48" s="60" t="s">
        <v>656</v>
      </c>
      <c r="C48" s="60" t="s">
        <v>503</v>
      </c>
      <c r="D48" s="181">
        <v>191142</v>
      </c>
      <c r="E48" s="60">
        <v>1</v>
      </c>
      <c r="F48" s="60" t="s">
        <v>596</v>
      </c>
      <c r="G48" s="60" t="s">
        <v>671</v>
      </c>
      <c r="H48" s="55" t="str">
        <f>+VLOOKUP($C48,'paises cad'!$A$1:$C$106,2,FALSE)</f>
        <v>Renta media baja</v>
      </c>
    </row>
    <row r="49" spans="1:8">
      <c r="A49" s="60" t="s">
        <v>467</v>
      </c>
      <c r="B49" s="60" t="s">
        <v>656</v>
      </c>
      <c r="C49" s="60" t="s">
        <v>493</v>
      </c>
      <c r="D49" s="181">
        <v>81398</v>
      </c>
      <c r="E49" s="60">
        <v>1</v>
      </c>
      <c r="F49" s="60" t="s">
        <v>780</v>
      </c>
      <c r="G49" s="60" t="s">
        <v>662</v>
      </c>
      <c r="H49" s="55" t="str">
        <f>+VLOOKUP($C49,'paises cad'!$A$1:$C$106,2,FALSE)</f>
        <v>Renta media alta</v>
      </c>
    </row>
    <row r="50" spans="1:8">
      <c r="A50" s="60" t="s">
        <v>467</v>
      </c>
      <c r="B50" s="60" t="s">
        <v>656</v>
      </c>
      <c r="C50" s="60" t="s">
        <v>652</v>
      </c>
      <c r="D50" s="181">
        <v>344649</v>
      </c>
      <c r="E50" s="60">
        <v>5</v>
      </c>
      <c r="F50" s="60" t="s">
        <v>732</v>
      </c>
      <c r="G50" s="60" t="s">
        <v>658</v>
      </c>
      <c r="H50" s="55" t="str">
        <f>+VLOOKUP($C50,'paises cad'!$A$1:$C$106,2,FALSE)</f>
        <v>Renta media alta</v>
      </c>
    </row>
    <row r="51" spans="1:8">
      <c r="A51" s="60" t="s">
        <v>467</v>
      </c>
      <c r="B51" s="60" t="s">
        <v>655</v>
      </c>
      <c r="C51" s="60" t="s">
        <v>476</v>
      </c>
      <c r="D51" s="181">
        <v>508947</v>
      </c>
      <c r="E51" s="60">
        <v>1</v>
      </c>
      <c r="F51" s="60" t="s">
        <v>720</v>
      </c>
      <c r="G51" s="60" t="s">
        <v>658</v>
      </c>
      <c r="H51" s="55" t="str">
        <f>+VLOOKUP($C51,'paises cad'!$A$1:$C$106,2,FALSE)</f>
        <v>Renta media baja</v>
      </c>
    </row>
    <row r="52" spans="1:8">
      <c r="A52" s="60" t="s">
        <v>467</v>
      </c>
      <c r="B52" s="60" t="s">
        <v>655</v>
      </c>
      <c r="C52" s="60" t="s">
        <v>477</v>
      </c>
      <c r="D52" s="181">
        <v>43970</v>
      </c>
      <c r="E52" s="60">
        <v>1</v>
      </c>
      <c r="F52" s="60" t="s">
        <v>596</v>
      </c>
      <c r="G52" s="60" t="s">
        <v>661</v>
      </c>
      <c r="H52" s="55" t="str">
        <f>+VLOOKUP($C52,'paises cad'!$A$1:$C$106,2,FALSE)</f>
        <v>Renta media baja</v>
      </c>
    </row>
    <row r="53" spans="1:8">
      <c r="A53" s="60" t="s">
        <v>1471</v>
      </c>
      <c r="B53" s="60" t="s">
        <v>656</v>
      </c>
      <c r="C53" s="60" t="s">
        <v>501</v>
      </c>
      <c r="D53" s="181">
        <v>27206</v>
      </c>
      <c r="E53" s="60">
        <v>1</v>
      </c>
      <c r="F53" s="60" t="s">
        <v>619</v>
      </c>
      <c r="G53" s="60" t="s">
        <v>710</v>
      </c>
      <c r="H53" s="55" t="str">
        <f>+VLOOKUP($C53,'paises cad'!$A$1:$C$106,2,FALSE)</f>
        <v>Renta media alta</v>
      </c>
    </row>
    <row r="54" spans="1:8">
      <c r="A54" s="60" t="s">
        <v>1471</v>
      </c>
      <c r="B54" s="60" t="s">
        <v>656</v>
      </c>
      <c r="C54" s="60" t="s">
        <v>492</v>
      </c>
      <c r="D54" s="181">
        <v>34586</v>
      </c>
      <c r="E54" s="60">
        <v>1</v>
      </c>
      <c r="F54" s="60" t="s">
        <v>637</v>
      </c>
      <c r="G54" s="60" t="s">
        <v>710</v>
      </c>
      <c r="H54" s="55" t="str">
        <f>+VLOOKUP($C54,'paises cad'!$A$1:$C$106,2,FALSE)</f>
        <v>Renta media baja</v>
      </c>
    </row>
    <row r="55" spans="1:8">
      <c r="A55" s="60" t="s">
        <v>1471</v>
      </c>
      <c r="B55" s="60" t="s">
        <v>656</v>
      </c>
      <c r="C55" s="60" t="s">
        <v>480</v>
      </c>
      <c r="D55" s="181">
        <v>27206</v>
      </c>
      <c r="E55" s="60">
        <v>1</v>
      </c>
      <c r="F55" s="60" t="s">
        <v>625</v>
      </c>
      <c r="G55" s="60" t="s">
        <v>710</v>
      </c>
      <c r="H55" s="55" t="str">
        <f>+VLOOKUP($C55,'paises cad'!$A$1:$C$106,2,FALSE)</f>
        <v>Renta media alta</v>
      </c>
    </row>
    <row r="56" spans="1:8">
      <c r="A56" s="60" t="s">
        <v>1471</v>
      </c>
      <c r="B56" s="60" t="s">
        <v>930</v>
      </c>
      <c r="C56" s="60" t="s">
        <v>522</v>
      </c>
      <c r="D56" s="181">
        <v>66595</v>
      </c>
      <c r="E56" s="60">
        <v>2</v>
      </c>
      <c r="F56" s="60" t="s">
        <v>1472</v>
      </c>
      <c r="G56" s="60" t="s">
        <v>1473</v>
      </c>
      <c r="H56" s="55" t="str">
        <f>+VLOOKUP($C56,'paises cad'!$A$1:$C$106,2,FALSE)</f>
        <v>PMA</v>
      </c>
    </row>
    <row r="57" spans="1:8">
      <c r="A57" s="60" t="s">
        <v>1471</v>
      </c>
      <c r="B57" s="60" t="s">
        <v>499</v>
      </c>
      <c r="C57" s="60" t="s">
        <v>527</v>
      </c>
      <c r="D57" s="181">
        <v>6372</v>
      </c>
      <c r="E57" s="60">
        <v>1</v>
      </c>
      <c r="F57" s="60" t="s">
        <v>1474</v>
      </c>
      <c r="G57" s="60" t="s">
        <v>701</v>
      </c>
      <c r="H57" s="55" t="str">
        <f>+VLOOKUP($C57,'paises cad'!$A$1:$C$106,2,FALSE)</f>
        <v>PMA</v>
      </c>
    </row>
    <row r="58" spans="1:8">
      <c r="A58" s="60" t="s">
        <v>1471</v>
      </c>
      <c r="B58" s="60" t="s">
        <v>929</v>
      </c>
      <c r="C58" s="60" t="s">
        <v>484</v>
      </c>
      <c r="D58" s="181">
        <v>185857.47</v>
      </c>
      <c r="E58" s="60">
        <v>7</v>
      </c>
      <c r="F58" s="60" t="s">
        <v>714</v>
      </c>
      <c r="G58" s="60" t="s">
        <v>716</v>
      </c>
      <c r="H58" s="55" t="str">
        <f>+VLOOKUP($C58,'paises cad'!$A$1:$C$106,2,FALSE)</f>
        <v>PMA</v>
      </c>
    </row>
    <row r="59" spans="1:8">
      <c r="A59" s="60" t="s">
        <v>1471</v>
      </c>
      <c r="B59" s="60" t="s">
        <v>656</v>
      </c>
      <c r="C59" s="60" t="s">
        <v>481</v>
      </c>
      <c r="D59" s="181">
        <v>954621.67</v>
      </c>
      <c r="E59" s="60">
        <v>9</v>
      </c>
      <c r="F59" s="60" t="s">
        <v>1475</v>
      </c>
      <c r="G59" s="60" t="s">
        <v>1476</v>
      </c>
      <c r="H59" s="55" t="str">
        <f>+VLOOKUP($C59,'paises cad'!$A$1:$C$106,2,FALSE)</f>
        <v>Renta media alta</v>
      </c>
    </row>
    <row r="60" spans="1:8">
      <c r="A60" s="60" t="s">
        <v>1471</v>
      </c>
      <c r="B60" s="60" t="s">
        <v>655</v>
      </c>
      <c r="C60" s="60" t="s">
        <v>476</v>
      </c>
      <c r="D60" s="181">
        <v>142456</v>
      </c>
      <c r="E60" s="60">
        <v>4</v>
      </c>
      <c r="F60" s="60" t="s">
        <v>819</v>
      </c>
      <c r="G60" s="60" t="s">
        <v>716</v>
      </c>
      <c r="H60" s="55" t="str">
        <f>+VLOOKUP($C60,'paises cad'!$A$1:$C$106,2,FALSE)</f>
        <v>Renta media baja</v>
      </c>
    </row>
    <row r="61" spans="1:8">
      <c r="A61" s="60" t="s">
        <v>1471</v>
      </c>
      <c r="B61" s="60" t="s">
        <v>499</v>
      </c>
      <c r="C61" s="60" t="s">
        <v>515</v>
      </c>
      <c r="D61" s="181">
        <v>17498.990000000002</v>
      </c>
      <c r="E61" s="60">
        <v>1</v>
      </c>
      <c r="F61" s="60" t="s">
        <v>700</v>
      </c>
      <c r="G61" s="60" t="s">
        <v>701</v>
      </c>
      <c r="H61" s="55" t="str">
        <f>+VLOOKUP($C61,'paises cad'!$A$1:$C$106,2,FALSE)</f>
        <v>Renta media baja</v>
      </c>
    </row>
    <row r="62" spans="1:8">
      <c r="A62" s="60" t="s">
        <v>1471</v>
      </c>
      <c r="B62" s="60" t="s">
        <v>655</v>
      </c>
      <c r="C62" s="60" t="s">
        <v>477</v>
      </c>
      <c r="D62" s="181">
        <v>555742.74</v>
      </c>
      <c r="E62" s="60">
        <v>11</v>
      </c>
      <c r="F62" s="60" t="s">
        <v>882</v>
      </c>
      <c r="G62" s="60" t="s">
        <v>715</v>
      </c>
      <c r="H62" s="55" t="str">
        <f>+VLOOKUP($C62,'paises cad'!$A$1:$C$106,2,FALSE)</f>
        <v>Renta media baja</v>
      </c>
    </row>
    <row r="63" spans="1:8">
      <c r="A63" s="60" t="s">
        <v>1471</v>
      </c>
      <c r="B63" s="60" t="s">
        <v>655</v>
      </c>
      <c r="C63" s="60" t="s">
        <v>478</v>
      </c>
      <c r="D63" s="181">
        <v>91206</v>
      </c>
      <c r="E63" s="60">
        <v>2</v>
      </c>
      <c r="F63" s="60" t="s">
        <v>800</v>
      </c>
      <c r="G63" s="60" t="s">
        <v>799</v>
      </c>
      <c r="H63" s="55" t="str">
        <f>+VLOOKUP($C63,'paises cad'!$A$1:$C$106,2,FALSE)</f>
        <v>Renta media baja</v>
      </c>
    </row>
    <row r="64" spans="1:8">
      <c r="A64" s="60" t="s">
        <v>1471</v>
      </c>
      <c r="B64" s="60" t="s">
        <v>499</v>
      </c>
      <c r="C64" s="60" t="s">
        <v>523</v>
      </c>
      <c r="D64" s="181">
        <v>232341.72</v>
      </c>
      <c r="E64" s="60">
        <v>1</v>
      </c>
      <c r="F64" s="60" t="s">
        <v>700</v>
      </c>
      <c r="G64" s="60" t="s">
        <v>701</v>
      </c>
      <c r="H64" s="55" t="str">
        <f>+VLOOKUP($C64,'paises cad'!$A$1:$C$106,2,FALSE)</f>
        <v>PMA</v>
      </c>
    </row>
    <row r="65" spans="1:8">
      <c r="A65" s="60" t="s">
        <v>1471</v>
      </c>
      <c r="B65" s="60" t="s">
        <v>499</v>
      </c>
      <c r="C65" s="60" t="s">
        <v>500</v>
      </c>
      <c r="D65" s="181">
        <v>1943144.62</v>
      </c>
      <c r="E65" s="60">
        <v>42</v>
      </c>
      <c r="F65" s="60" t="s">
        <v>719</v>
      </c>
      <c r="G65" s="60" t="s">
        <v>718</v>
      </c>
      <c r="H65" s="55" t="str">
        <f>+VLOOKUP($C65,'paises cad'!$A$1:$C$106,2,FALSE)</f>
        <v>Renta media baja</v>
      </c>
    </row>
    <row r="66" spans="1:8">
      <c r="A66" s="60" t="s">
        <v>1471</v>
      </c>
      <c r="B66" s="60" t="s">
        <v>930</v>
      </c>
      <c r="C66" s="60" t="s">
        <v>498</v>
      </c>
      <c r="D66" s="181">
        <v>54000</v>
      </c>
      <c r="E66" s="60">
        <v>3</v>
      </c>
      <c r="F66" s="60" t="s">
        <v>861</v>
      </c>
      <c r="G66" s="60" t="s">
        <v>671</v>
      </c>
      <c r="H66" s="55" t="str">
        <f>+VLOOKUP($C66,'paises cad'!$A$1:$C$106,2,FALSE)</f>
        <v>Renta baja</v>
      </c>
    </row>
    <row r="67" spans="1:8">
      <c r="A67" s="60" t="s">
        <v>1471</v>
      </c>
      <c r="B67" s="60" t="s">
        <v>931</v>
      </c>
      <c r="C67" s="60" t="s">
        <v>510</v>
      </c>
      <c r="D67" s="181">
        <v>63765</v>
      </c>
      <c r="E67" s="60">
        <v>2</v>
      </c>
      <c r="F67" s="60" t="s">
        <v>604</v>
      </c>
      <c r="G67" s="60" t="s">
        <v>710</v>
      </c>
      <c r="H67" s="55" t="str">
        <f>+VLOOKUP($C67,'paises cad'!$A$1:$C$106,2,FALSE)</f>
        <v>PMA</v>
      </c>
    </row>
    <row r="68" spans="1:8">
      <c r="A68" s="60" t="s">
        <v>1471</v>
      </c>
      <c r="B68" s="60" t="s">
        <v>655</v>
      </c>
      <c r="C68" s="60" t="s">
        <v>479</v>
      </c>
      <c r="D68" s="181">
        <v>87956</v>
      </c>
      <c r="E68" s="60">
        <v>6</v>
      </c>
      <c r="F68" s="60" t="s">
        <v>1477</v>
      </c>
      <c r="G68" s="60" t="s">
        <v>715</v>
      </c>
      <c r="H68" s="55" t="str">
        <f>+VLOOKUP($C68,'paises cad'!$A$1:$C$106,2,FALSE)</f>
        <v>Renta media baja</v>
      </c>
    </row>
    <row r="69" spans="1:8">
      <c r="A69" s="60" t="s">
        <v>1471</v>
      </c>
      <c r="B69" s="60" t="s">
        <v>656</v>
      </c>
      <c r="C69" s="60" t="s">
        <v>503</v>
      </c>
      <c r="D69" s="181">
        <v>39132.22</v>
      </c>
      <c r="E69" s="60">
        <v>4</v>
      </c>
      <c r="F69" s="60" t="s">
        <v>637</v>
      </c>
      <c r="G69" s="60" t="s">
        <v>710</v>
      </c>
      <c r="H69" s="55" t="str">
        <f>+VLOOKUP($C69,'paises cad'!$A$1:$C$106,2,FALSE)</f>
        <v>Renta media baja</v>
      </c>
    </row>
    <row r="70" spans="1:8">
      <c r="A70" s="60" t="s">
        <v>1471</v>
      </c>
      <c r="B70" s="60" t="s">
        <v>656</v>
      </c>
      <c r="C70" s="60" t="s">
        <v>652</v>
      </c>
      <c r="D70" s="181">
        <v>694377.48</v>
      </c>
      <c r="E70" s="60">
        <v>18</v>
      </c>
      <c r="F70" s="60" t="s">
        <v>717</v>
      </c>
      <c r="G70" s="60" t="s">
        <v>1478</v>
      </c>
      <c r="H70" s="55" t="str">
        <f>+VLOOKUP($C70,'paises cad'!$A$1:$C$106,2,FALSE)</f>
        <v>Renta media alta</v>
      </c>
    </row>
    <row r="71" spans="1:8">
      <c r="A71" s="60" t="s">
        <v>1471</v>
      </c>
      <c r="B71" s="60" t="s">
        <v>931</v>
      </c>
      <c r="C71" s="60" t="s">
        <v>518</v>
      </c>
      <c r="D71" s="181">
        <v>839644.69</v>
      </c>
      <c r="E71" s="60">
        <v>13</v>
      </c>
      <c r="F71" s="60" t="s">
        <v>1479</v>
      </c>
      <c r="G71" s="60" t="s">
        <v>1480</v>
      </c>
      <c r="H71" s="55" t="str">
        <f>+VLOOKUP($C71,'paises cad'!$A$1:$C$106,2,FALSE)</f>
        <v>PMA</v>
      </c>
    </row>
    <row r="72" spans="1:8">
      <c r="A72" s="60" t="s">
        <v>1471</v>
      </c>
      <c r="B72" s="60" t="s">
        <v>929</v>
      </c>
      <c r="C72" s="60" t="s">
        <v>525</v>
      </c>
      <c r="D72" s="181">
        <v>30000</v>
      </c>
      <c r="E72" s="60">
        <v>1</v>
      </c>
      <c r="F72" s="60" t="s">
        <v>728</v>
      </c>
      <c r="G72" s="60" t="s">
        <v>701</v>
      </c>
      <c r="H72" s="55" t="str">
        <f>+VLOOKUP($C72,'paises cad'!$A$1:$C$106,2,FALSE)</f>
        <v>PMA</v>
      </c>
    </row>
    <row r="73" spans="1:8">
      <c r="A73" s="60" t="s">
        <v>1471</v>
      </c>
      <c r="B73" s="60" t="s">
        <v>930</v>
      </c>
      <c r="C73" s="60" t="s">
        <v>582</v>
      </c>
      <c r="D73" s="181">
        <v>363698</v>
      </c>
      <c r="E73" s="60">
        <v>1</v>
      </c>
      <c r="F73" s="60" t="s">
        <v>724</v>
      </c>
      <c r="G73" s="60" t="s">
        <v>669</v>
      </c>
      <c r="H73" s="55" t="str">
        <f>+VLOOKUP($C73,'paises cad'!$A$1:$C$106,2,FALSE)</f>
        <v>PMA</v>
      </c>
    </row>
    <row r="74" spans="1:8">
      <c r="A74" s="60" t="s">
        <v>1471</v>
      </c>
      <c r="B74" s="60" t="s">
        <v>656</v>
      </c>
      <c r="C74" s="60" t="s">
        <v>517</v>
      </c>
      <c r="D74" s="181">
        <v>34586</v>
      </c>
      <c r="E74" s="60">
        <v>1</v>
      </c>
      <c r="F74" s="60" t="s">
        <v>604</v>
      </c>
      <c r="G74" s="60" t="s">
        <v>710</v>
      </c>
      <c r="H74" s="55" t="str">
        <f>+VLOOKUP($C74,'paises cad'!$A$1:$C$106,2,FALSE)</f>
        <v>Renta media alta</v>
      </c>
    </row>
    <row r="75" spans="1:8">
      <c r="A75" s="60" t="s">
        <v>1471</v>
      </c>
      <c r="B75" s="60" t="s">
        <v>656</v>
      </c>
      <c r="C75" s="60" t="s">
        <v>524</v>
      </c>
      <c r="D75" s="181">
        <v>35774</v>
      </c>
      <c r="E75" s="60">
        <v>3</v>
      </c>
      <c r="F75" s="60" t="s">
        <v>637</v>
      </c>
      <c r="G75" s="60" t="s">
        <v>710</v>
      </c>
      <c r="H75" s="55" t="str">
        <f>+VLOOKUP($C75,'paises cad'!$A$1:$C$106,2,FALSE)</f>
        <v>Renta media alta</v>
      </c>
    </row>
    <row r="76" spans="1:8">
      <c r="A76" s="60" t="s">
        <v>1471</v>
      </c>
      <c r="B76" s="60" t="s">
        <v>656</v>
      </c>
      <c r="C76" s="60" t="s">
        <v>516</v>
      </c>
      <c r="D76" s="181">
        <v>27206</v>
      </c>
      <c r="E76" s="60">
        <v>1</v>
      </c>
      <c r="F76" s="60" t="s">
        <v>604</v>
      </c>
      <c r="G76" s="60" t="s">
        <v>710</v>
      </c>
      <c r="H76" s="55" t="s">
        <v>2180</v>
      </c>
    </row>
    <row r="77" spans="1:8">
      <c r="A77" s="60" t="s">
        <v>1471</v>
      </c>
      <c r="B77" s="60" t="s">
        <v>655</v>
      </c>
      <c r="C77" s="60" t="s">
        <v>682</v>
      </c>
      <c r="D77" s="181">
        <v>27206</v>
      </c>
      <c r="E77" s="60">
        <v>1</v>
      </c>
      <c r="F77" s="60" t="s">
        <v>604</v>
      </c>
      <c r="G77" s="60" t="s">
        <v>710</v>
      </c>
      <c r="H77" s="55" t="str">
        <f>+VLOOKUP($C77,'paises cad'!$A$1:$C$106,2,FALSE)</f>
        <v>Renta media alta</v>
      </c>
    </row>
    <row r="78" spans="1:8">
      <c r="A78" s="60" t="s">
        <v>903</v>
      </c>
      <c r="B78" s="60" t="s">
        <v>655</v>
      </c>
      <c r="C78" s="60" t="s">
        <v>476</v>
      </c>
      <c r="D78" s="181">
        <v>30000</v>
      </c>
      <c r="E78" s="60">
        <v>1</v>
      </c>
      <c r="F78" s="60" t="s">
        <v>700</v>
      </c>
      <c r="G78" s="60" t="s">
        <v>607</v>
      </c>
      <c r="H78" s="55" t="str">
        <f>+VLOOKUP($C78,'paises cad'!$A$1:$C$106,2,FALSE)</f>
        <v>Renta media baja</v>
      </c>
    </row>
    <row r="79" spans="1:8">
      <c r="A79" s="60" t="s">
        <v>903</v>
      </c>
      <c r="B79" s="60" t="s">
        <v>656</v>
      </c>
      <c r="C79" s="60" t="s">
        <v>492</v>
      </c>
      <c r="D79" s="181">
        <v>1710000</v>
      </c>
      <c r="E79" s="60">
        <v>8</v>
      </c>
      <c r="F79" s="60" t="s">
        <v>730</v>
      </c>
      <c r="G79" s="60" t="s">
        <v>657</v>
      </c>
      <c r="H79" s="55" t="str">
        <f>+VLOOKUP($C79,'paises cad'!$A$1:$C$106,2,FALSE)</f>
        <v>Renta media baja</v>
      </c>
    </row>
    <row r="80" spans="1:8">
      <c r="A80" s="60" t="s">
        <v>903</v>
      </c>
      <c r="B80" s="60" t="s">
        <v>928</v>
      </c>
      <c r="C80" s="60" t="s">
        <v>475</v>
      </c>
      <c r="D80" s="181">
        <v>35000</v>
      </c>
      <c r="E80" s="60">
        <v>1</v>
      </c>
      <c r="F80" s="60" t="s">
        <v>1481</v>
      </c>
      <c r="G80" s="60" t="s">
        <v>667</v>
      </c>
      <c r="H80" s="55" t="str">
        <f>+VLOOKUP($C80,'paises cad'!$A$1:$C$106,2,FALSE)</f>
        <v>Renta media alta</v>
      </c>
    </row>
    <row r="81" spans="1:13">
      <c r="A81" s="60" t="s">
        <v>903</v>
      </c>
      <c r="B81" s="60" t="s">
        <v>656</v>
      </c>
      <c r="C81" s="60" t="s">
        <v>481</v>
      </c>
      <c r="D81" s="181">
        <v>2350000</v>
      </c>
      <c r="E81" s="60">
        <v>8</v>
      </c>
      <c r="F81" s="60" t="s">
        <v>1482</v>
      </c>
      <c r="G81" s="60" t="s">
        <v>1483</v>
      </c>
      <c r="H81" s="55" t="str">
        <f>+VLOOKUP($C81,'paises cad'!$A$1:$C$106,2,FALSE)</f>
        <v>Renta media alta</v>
      </c>
    </row>
    <row r="82" spans="1:13">
      <c r="A82" s="60" t="s">
        <v>903</v>
      </c>
      <c r="B82" s="60" t="s">
        <v>656</v>
      </c>
      <c r="C82" s="60" t="s">
        <v>493</v>
      </c>
      <c r="D82" s="181">
        <v>1395000</v>
      </c>
      <c r="E82" s="60">
        <v>3</v>
      </c>
      <c r="F82" s="60" t="s">
        <v>760</v>
      </c>
      <c r="G82" s="60" t="s">
        <v>1484</v>
      </c>
      <c r="H82" s="55" t="str">
        <f>+VLOOKUP($C82,'paises cad'!$A$1:$C$106,2,FALSE)</f>
        <v>Renta media alta</v>
      </c>
    </row>
    <row r="83" spans="1:13">
      <c r="A83" s="60" t="s">
        <v>903</v>
      </c>
      <c r="B83" s="60" t="s">
        <v>482</v>
      </c>
      <c r="C83" s="60" t="s">
        <v>448</v>
      </c>
      <c r="D83" s="181">
        <v>230000</v>
      </c>
      <c r="E83" s="60">
        <v>4</v>
      </c>
      <c r="F83" s="60" t="s">
        <v>1485</v>
      </c>
      <c r="G83" s="60" t="s">
        <v>1486</v>
      </c>
      <c r="H83" s="55" t="str">
        <f>+VLOOKUP($C83,'paises cad'!$A$1:$C$106,2,FALSE)</f>
        <v>Renta media baja</v>
      </c>
      <c r="M83" s="60" t="s">
        <v>451</v>
      </c>
    </row>
    <row r="84" spans="1:13">
      <c r="A84" s="60" t="s">
        <v>903</v>
      </c>
      <c r="B84" s="60" t="s">
        <v>927</v>
      </c>
      <c r="C84" s="60" t="s">
        <v>468</v>
      </c>
      <c r="D84" s="181">
        <v>750000</v>
      </c>
      <c r="E84" s="60">
        <v>2</v>
      </c>
      <c r="F84" s="60" t="s">
        <v>800</v>
      </c>
      <c r="G84" s="60" t="s">
        <v>1487</v>
      </c>
      <c r="H84" s="55" t="str">
        <f>+VLOOKUP($C84,'paises cad'!$A$1:$C$106,2,FALSE)</f>
        <v>PMA</v>
      </c>
      <c r="M84" s="60" t="s">
        <v>451</v>
      </c>
    </row>
    <row r="85" spans="1:13">
      <c r="A85" s="60" t="s">
        <v>903</v>
      </c>
      <c r="B85" s="60" t="s">
        <v>655</v>
      </c>
      <c r="C85" s="60" t="s">
        <v>676</v>
      </c>
      <c r="D85" s="181">
        <v>600000</v>
      </c>
      <c r="E85" s="60">
        <v>4</v>
      </c>
      <c r="F85" s="60" t="s">
        <v>759</v>
      </c>
      <c r="G85" s="60" t="s">
        <v>1488</v>
      </c>
      <c r="H85" s="55" t="str">
        <f>+VLOOKUP($C85,'paises cad'!$A$1:$C$106,2,FALSE)</f>
        <v>PMA</v>
      </c>
    </row>
    <row r="86" spans="1:13">
      <c r="A86" s="60" t="s">
        <v>903</v>
      </c>
      <c r="B86" s="60" t="s">
        <v>482</v>
      </c>
      <c r="C86" s="60" t="s">
        <v>520</v>
      </c>
      <c r="D86" s="181">
        <v>130000</v>
      </c>
      <c r="E86" s="60">
        <v>2</v>
      </c>
      <c r="F86" s="60" t="s">
        <v>818</v>
      </c>
      <c r="G86" s="60" t="s">
        <v>701</v>
      </c>
      <c r="H86" s="55" t="str">
        <f>+VLOOKUP($C86,'paises cad'!$A$1:$C$106,2,FALSE)</f>
        <v>Renta media alta</v>
      </c>
    </row>
    <row r="87" spans="1:13">
      <c r="A87" s="60" t="s">
        <v>903</v>
      </c>
      <c r="B87" s="60" t="s">
        <v>928</v>
      </c>
      <c r="C87" s="60" t="s">
        <v>485</v>
      </c>
      <c r="D87" s="181">
        <v>990000</v>
      </c>
      <c r="E87" s="60">
        <v>3</v>
      </c>
      <c r="F87" s="60" t="s">
        <v>830</v>
      </c>
      <c r="G87" s="60" t="s">
        <v>1489</v>
      </c>
      <c r="H87" s="55" t="str">
        <f>+VLOOKUP($C87,'paises cad'!$A$1:$C$106,2,FALSE)</f>
        <v>Renta media baja</v>
      </c>
    </row>
    <row r="88" spans="1:13">
      <c r="A88" s="60" t="s">
        <v>903</v>
      </c>
      <c r="B88" s="60" t="s">
        <v>927</v>
      </c>
      <c r="C88" s="60" t="s">
        <v>486</v>
      </c>
      <c r="D88" s="181">
        <v>590000</v>
      </c>
      <c r="E88" s="60">
        <v>3</v>
      </c>
      <c r="F88" s="60" t="s">
        <v>1490</v>
      </c>
      <c r="G88" s="60" t="s">
        <v>662</v>
      </c>
      <c r="H88" s="55" t="str">
        <f>+VLOOKUP($C88,'paises cad'!$A$1:$C$106,2,FALSE)</f>
        <v>PMA</v>
      </c>
    </row>
    <row r="89" spans="1:13">
      <c r="A89" s="60" t="s">
        <v>903</v>
      </c>
      <c r="B89" s="60" t="s">
        <v>931</v>
      </c>
      <c r="C89" s="60" t="s">
        <v>487</v>
      </c>
      <c r="D89" s="181">
        <v>1900000</v>
      </c>
      <c r="E89" s="60">
        <v>4</v>
      </c>
      <c r="F89" s="60" t="s">
        <v>700</v>
      </c>
      <c r="G89" s="60" t="s">
        <v>1491</v>
      </c>
      <c r="H89" s="55" t="str">
        <f>+VLOOKUP($C89,'paises cad'!$A$1:$C$106,2,FALSE)</f>
        <v>PMA</v>
      </c>
    </row>
    <row r="90" spans="1:13">
      <c r="A90" s="60" t="s">
        <v>903</v>
      </c>
      <c r="B90" s="60" t="s">
        <v>655</v>
      </c>
      <c r="C90" s="60" t="s">
        <v>479</v>
      </c>
      <c r="D90" s="181">
        <v>1115000</v>
      </c>
      <c r="E90" s="60">
        <v>6</v>
      </c>
      <c r="F90" s="60" t="s">
        <v>700</v>
      </c>
      <c r="G90" s="60" t="s">
        <v>606</v>
      </c>
      <c r="H90" s="55" t="str">
        <f>+VLOOKUP($C90,'paises cad'!$A$1:$C$106,2,FALSE)</f>
        <v>Renta media baja</v>
      </c>
    </row>
    <row r="91" spans="1:13">
      <c r="A91" s="60" t="s">
        <v>903</v>
      </c>
      <c r="B91" s="60" t="s">
        <v>656</v>
      </c>
      <c r="C91" s="60" t="s">
        <v>652</v>
      </c>
      <c r="D91" s="181">
        <v>670000</v>
      </c>
      <c r="E91" s="60">
        <v>2</v>
      </c>
      <c r="F91" s="60" t="s">
        <v>876</v>
      </c>
      <c r="G91" s="60" t="s">
        <v>1492</v>
      </c>
      <c r="H91" s="55" t="str">
        <f>+VLOOKUP($C91,'paises cad'!$A$1:$C$106,2,FALSE)</f>
        <v>Renta media alta</v>
      </c>
    </row>
    <row r="92" spans="1:13">
      <c r="A92" s="60" t="s">
        <v>903</v>
      </c>
      <c r="B92" s="60" t="s">
        <v>927</v>
      </c>
      <c r="C92" s="60" t="s">
        <v>496</v>
      </c>
      <c r="D92" s="181">
        <v>1230000</v>
      </c>
      <c r="E92" s="60">
        <v>6</v>
      </c>
      <c r="F92" s="60" t="s">
        <v>739</v>
      </c>
      <c r="G92" s="60" t="s">
        <v>1493</v>
      </c>
      <c r="H92" s="55" t="str">
        <f>+VLOOKUP($C92,'paises cad'!$A$1:$C$106,2,FALSE)</f>
        <v>PMA</v>
      </c>
    </row>
    <row r="93" spans="1:13">
      <c r="A93" s="60" t="s">
        <v>903</v>
      </c>
      <c r="B93" s="60" t="s">
        <v>927</v>
      </c>
      <c r="C93" s="60" t="s">
        <v>531</v>
      </c>
      <c r="D93" s="181">
        <v>650000</v>
      </c>
      <c r="E93" s="60">
        <v>1</v>
      </c>
      <c r="F93" s="60" t="s">
        <v>739</v>
      </c>
      <c r="G93" s="60" t="s">
        <v>1493</v>
      </c>
      <c r="H93" s="55" t="str">
        <f>+VLOOKUP($C93,'paises cad'!$A$1:$C$106,2,FALSE)</f>
        <v>PMA</v>
      </c>
    </row>
    <row r="94" spans="1:13">
      <c r="A94" s="60" t="s">
        <v>580</v>
      </c>
      <c r="B94" s="60" t="s">
        <v>655</v>
      </c>
      <c r="C94" s="60" t="s">
        <v>476</v>
      </c>
      <c r="D94" s="181">
        <v>51690.15</v>
      </c>
      <c r="E94" s="60">
        <v>1</v>
      </c>
      <c r="F94" s="60" t="s">
        <v>1494</v>
      </c>
      <c r="G94" s="60" t="s">
        <v>1495</v>
      </c>
      <c r="H94" s="55" t="str">
        <f>+VLOOKUP($C94,'paises cad'!$A$1:$C$106,2,FALSE)</f>
        <v>Renta media baja</v>
      </c>
    </row>
    <row r="95" spans="1:13">
      <c r="A95" s="60" t="s">
        <v>580</v>
      </c>
      <c r="B95" s="60" t="s">
        <v>655</v>
      </c>
      <c r="C95" s="60" t="s">
        <v>478</v>
      </c>
      <c r="D95" s="181">
        <v>111027.2</v>
      </c>
      <c r="E95" s="60">
        <v>2</v>
      </c>
      <c r="F95" s="60" t="s">
        <v>1496</v>
      </c>
      <c r="G95" s="60" t="s">
        <v>1497</v>
      </c>
      <c r="H95" s="55" t="str">
        <f>+VLOOKUP($C95,'paises cad'!$A$1:$C$106,2,FALSE)</f>
        <v>Renta media baja</v>
      </c>
    </row>
    <row r="96" spans="1:13">
      <c r="A96" s="60" t="s">
        <v>580</v>
      </c>
      <c r="B96" s="60" t="s">
        <v>655</v>
      </c>
      <c r="C96" s="60" t="s">
        <v>479</v>
      </c>
      <c r="D96" s="181">
        <v>360314.52</v>
      </c>
      <c r="E96" s="60">
        <v>3</v>
      </c>
      <c r="F96" s="60" t="s">
        <v>722</v>
      </c>
      <c r="G96" s="60" t="s">
        <v>1498</v>
      </c>
      <c r="H96" s="55" t="str">
        <f>+VLOOKUP($C96,'paises cad'!$A$1:$C$106,2,FALSE)</f>
        <v>Renta media baja</v>
      </c>
    </row>
    <row r="97" spans="1:8">
      <c r="A97" s="60" t="s">
        <v>457</v>
      </c>
      <c r="B97" s="60" t="s">
        <v>930</v>
      </c>
      <c r="C97" s="60" t="s">
        <v>677</v>
      </c>
      <c r="D97" s="181">
        <v>715922</v>
      </c>
      <c r="E97" s="60">
        <v>7</v>
      </c>
      <c r="F97" s="60" t="s">
        <v>638</v>
      </c>
      <c r="G97" s="60" t="s">
        <v>737</v>
      </c>
      <c r="H97" s="55" t="str">
        <f>+VLOOKUP($C97,'paises cad'!$A$1:$C$106,2,FALSE)</f>
        <v>PMA</v>
      </c>
    </row>
    <row r="98" spans="1:8">
      <c r="A98" s="60" t="s">
        <v>457</v>
      </c>
      <c r="B98" s="60" t="s">
        <v>930</v>
      </c>
      <c r="C98" s="60" t="s">
        <v>498</v>
      </c>
      <c r="D98" s="181">
        <v>144000</v>
      </c>
      <c r="E98" s="60">
        <v>1</v>
      </c>
      <c r="F98" s="60" t="s">
        <v>698</v>
      </c>
      <c r="G98" s="60" t="s">
        <v>737</v>
      </c>
      <c r="H98" s="55" t="str">
        <f>+VLOOKUP($C98,'paises cad'!$A$1:$C$106,2,FALSE)</f>
        <v>Renta baja</v>
      </c>
    </row>
    <row r="99" spans="1:8">
      <c r="A99" s="60" t="s">
        <v>457</v>
      </c>
      <c r="B99" s="60" t="s">
        <v>927</v>
      </c>
      <c r="C99" s="60" t="s">
        <v>577</v>
      </c>
      <c r="D99" s="181">
        <v>280110</v>
      </c>
      <c r="E99" s="60">
        <v>2</v>
      </c>
      <c r="F99" s="60" t="s">
        <v>736</v>
      </c>
      <c r="G99" s="60" t="s">
        <v>789</v>
      </c>
      <c r="H99" s="55" t="str">
        <f>+VLOOKUP($C99,'paises cad'!$A$1:$C$106,2,FALSE)</f>
        <v>PMA</v>
      </c>
    </row>
    <row r="100" spans="1:8">
      <c r="A100" s="60" t="s">
        <v>457</v>
      </c>
      <c r="B100" s="60" t="s">
        <v>927</v>
      </c>
      <c r="C100" s="60" t="s">
        <v>496</v>
      </c>
      <c r="F100" s="60" t="s">
        <v>887</v>
      </c>
      <c r="G100" s="60" t="s">
        <v>737</v>
      </c>
      <c r="H100" s="55" t="str">
        <f>+VLOOKUP($C100,'paises cad'!$A$1:$C$106,2,FALSE)</f>
        <v>PMA</v>
      </c>
    </row>
    <row r="101" spans="1:8">
      <c r="A101" s="60" t="s">
        <v>1909</v>
      </c>
      <c r="B101" s="60" t="s">
        <v>655</v>
      </c>
      <c r="C101" s="60" t="s">
        <v>676</v>
      </c>
      <c r="D101" s="181">
        <v>326048.5</v>
      </c>
      <c r="E101" s="60">
        <v>6</v>
      </c>
      <c r="F101" s="60" t="s">
        <v>700</v>
      </c>
      <c r="G101" s="60" t="s">
        <v>1499</v>
      </c>
      <c r="H101" s="55" t="str">
        <f>+VLOOKUP($C101,'paises cad'!$A$1:$C$106,2,FALSE)</f>
        <v>PMA</v>
      </c>
    </row>
    <row r="102" spans="1:8">
      <c r="A102" s="60" t="s">
        <v>1909</v>
      </c>
      <c r="B102" s="60" t="s">
        <v>655</v>
      </c>
      <c r="C102" s="60" t="s">
        <v>449</v>
      </c>
      <c r="D102" s="181">
        <v>1132678.96</v>
      </c>
      <c r="E102" s="60">
        <v>21</v>
      </c>
      <c r="F102" s="60" t="s">
        <v>700</v>
      </c>
      <c r="G102" s="60" t="s">
        <v>1500</v>
      </c>
      <c r="H102" s="55" t="str">
        <f>+VLOOKUP($C102,'paises cad'!$A$1:$C$106,2,FALSE)</f>
        <v>Renta media alta</v>
      </c>
    </row>
    <row r="103" spans="1:8">
      <c r="A103" s="60" t="s">
        <v>1909</v>
      </c>
      <c r="B103" s="60" t="s">
        <v>655</v>
      </c>
      <c r="C103" s="60" t="s">
        <v>476</v>
      </c>
      <c r="D103" s="181">
        <v>330680.23</v>
      </c>
      <c r="E103" s="60">
        <v>3</v>
      </c>
      <c r="F103" s="60" t="s">
        <v>700</v>
      </c>
      <c r="G103" s="60" t="s">
        <v>1501</v>
      </c>
      <c r="H103" s="55" t="str">
        <f>+VLOOKUP($C103,'paises cad'!$A$1:$C$106,2,FALSE)</f>
        <v>Renta media baja</v>
      </c>
    </row>
    <row r="104" spans="1:8">
      <c r="A104" s="60" t="s">
        <v>1909</v>
      </c>
      <c r="B104" s="60" t="s">
        <v>655</v>
      </c>
      <c r="C104" s="60" t="s">
        <v>477</v>
      </c>
      <c r="D104" s="181">
        <v>678551.47</v>
      </c>
      <c r="E104" s="60">
        <v>6</v>
      </c>
      <c r="F104" s="60" t="s">
        <v>700</v>
      </c>
      <c r="G104" s="60" t="s">
        <v>1501</v>
      </c>
      <c r="H104" s="55" t="str">
        <f>+VLOOKUP($C104,'paises cad'!$A$1:$C$106,2,FALSE)</f>
        <v>Renta media baja</v>
      </c>
    </row>
    <row r="105" spans="1:8">
      <c r="A105" s="60" t="s">
        <v>1909</v>
      </c>
      <c r="B105" s="60" t="s">
        <v>655</v>
      </c>
      <c r="C105" s="60" t="s">
        <v>478</v>
      </c>
      <c r="D105" s="181">
        <v>165599.10999999999</v>
      </c>
      <c r="E105" s="60">
        <v>4</v>
      </c>
      <c r="F105" s="60" t="s">
        <v>700</v>
      </c>
      <c r="G105" s="60" t="s">
        <v>1501</v>
      </c>
      <c r="H105" s="55" t="str">
        <f>+VLOOKUP($C105,'paises cad'!$A$1:$C$106,2,FALSE)</f>
        <v>Renta media baja</v>
      </c>
    </row>
    <row r="106" spans="1:8">
      <c r="A106" s="60" t="s">
        <v>1909</v>
      </c>
      <c r="B106" s="60" t="s">
        <v>655</v>
      </c>
      <c r="C106" s="60" t="s">
        <v>479</v>
      </c>
      <c r="D106" s="181">
        <v>652262.55000000005</v>
      </c>
      <c r="E106" s="60">
        <v>5</v>
      </c>
      <c r="F106" s="60" t="s">
        <v>700</v>
      </c>
      <c r="G106" s="60" t="s">
        <v>1501</v>
      </c>
      <c r="H106" s="55" t="str">
        <f>+VLOOKUP($C106,'paises cad'!$A$1:$C$106,2,FALSE)</f>
        <v>Renta media baja</v>
      </c>
    </row>
    <row r="107" spans="1:8">
      <c r="A107" s="60" t="s">
        <v>1909</v>
      </c>
      <c r="B107" s="60" t="s">
        <v>656</v>
      </c>
      <c r="C107" s="60" t="s">
        <v>492</v>
      </c>
      <c r="D107" s="181">
        <v>703554.5</v>
      </c>
      <c r="E107" s="60">
        <v>13</v>
      </c>
      <c r="F107" s="60" t="s">
        <v>700</v>
      </c>
      <c r="G107" s="60" t="s">
        <v>624</v>
      </c>
      <c r="H107" s="55" t="str">
        <f>+VLOOKUP($C107,'paises cad'!$A$1:$C$106,2,FALSE)</f>
        <v>Renta media baja</v>
      </c>
    </row>
    <row r="108" spans="1:8">
      <c r="A108" s="60" t="s">
        <v>1909</v>
      </c>
      <c r="B108" s="60" t="s">
        <v>656</v>
      </c>
      <c r="C108" s="60" t="s">
        <v>652</v>
      </c>
      <c r="D108" s="181">
        <v>700011.49</v>
      </c>
      <c r="E108" s="60">
        <v>11</v>
      </c>
      <c r="F108" s="60" t="s">
        <v>700</v>
      </c>
      <c r="G108" s="60" t="s">
        <v>1501</v>
      </c>
      <c r="H108" s="55" t="str">
        <f>+VLOOKUP($C108,'paises cad'!$A$1:$C$106,2,FALSE)</f>
        <v>Renta media alta</v>
      </c>
    </row>
    <row r="109" spans="1:8">
      <c r="A109" s="60" t="s">
        <v>1909</v>
      </c>
      <c r="B109" s="60" t="s">
        <v>499</v>
      </c>
      <c r="C109" s="60" t="s">
        <v>532</v>
      </c>
      <c r="D109" s="181">
        <v>378658.4</v>
      </c>
      <c r="E109" s="60">
        <v>3</v>
      </c>
      <c r="F109" s="60" t="s">
        <v>700</v>
      </c>
      <c r="G109" s="60" t="s">
        <v>1501</v>
      </c>
      <c r="H109" s="55" t="str">
        <f>+VLOOKUP($C109,'paises cad'!$A$1:$C$106,2,FALSE)</f>
        <v>PMA</v>
      </c>
    </row>
    <row r="110" spans="1:8">
      <c r="A110" s="60" t="s">
        <v>1909</v>
      </c>
      <c r="B110" s="60" t="s">
        <v>499</v>
      </c>
      <c r="C110" s="60" t="s">
        <v>500</v>
      </c>
      <c r="D110" s="181">
        <v>309222.46000000002</v>
      </c>
      <c r="E110" s="60">
        <v>5</v>
      </c>
      <c r="F110" s="60" t="s">
        <v>700</v>
      </c>
      <c r="G110" s="60" t="s">
        <v>1501</v>
      </c>
      <c r="H110" s="55" t="str">
        <f>+VLOOKUP($C110,'paises cad'!$A$1:$C$106,2,FALSE)</f>
        <v>Renta media baja</v>
      </c>
    </row>
    <row r="111" spans="1:8">
      <c r="A111" s="60" t="s">
        <v>1909</v>
      </c>
      <c r="B111" s="60" t="s">
        <v>499</v>
      </c>
      <c r="C111" s="60" t="s">
        <v>537</v>
      </c>
      <c r="D111" s="181">
        <v>268476.19</v>
      </c>
      <c r="E111" s="60">
        <v>5</v>
      </c>
      <c r="F111" s="60" t="s">
        <v>700</v>
      </c>
      <c r="G111" s="60" t="s">
        <v>1501</v>
      </c>
      <c r="H111" s="55" t="str">
        <f>+VLOOKUP($C111,'paises cad'!$A$1:$C$106,2,FALSE)</f>
        <v>PMA</v>
      </c>
    </row>
    <row r="112" spans="1:8">
      <c r="A112" s="60" t="s">
        <v>1909</v>
      </c>
      <c r="B112" s="60" t="s">
        <v>499</v>
      </c>
      <c r="C112" s="60" t="s">
        <v>566</v>
      </c>
      <c r="D112" s="181">
        <v>267685.96999999997</v>
      </c>
      <c r="E112" s="60">
        <v>3</v>
      </c>
      <c r="F112" s="60" t="s">
        <v>700</v>
      </c>
      <c r="G112" s="60" t="s">
        <v>1501</v>
      </c>
      <c r="H112" s="55" t="str">
        <f>+VLOOKUP($C112,'paises cad'!$A$1:$C$106,2,FALSE)</f>
        <v>Renta media alta</v>
      </c>
    </row>
    <row r="113" spans="1:8">
      <c r="A113" s="60" t="s">
        <v>1909</v>
      </c>
      <c r="B113" s="60" t="s">
        <v>499</v>
      </c>
      <c r="C113" s="60" t="s">
        <v>511</v>
      </c>
      <c r="D113" s="181">
        <v>321200.43</v>
      </c>
      <c r="E113" s="60">
        <v>5</v>
      </c>
      <c r="F113" s="60" t="s">
        <v>700</v>
      </c>
      <c r="G113" s="60" t="s">
        <v>1501</v>
      </c>
      <c r="H113" s="55" t="str">
        <f>+VLOOKUP($C113,'paises cad'!$A$1:$C$106,2,FALSE)</f>
        <v>Renta media alta</v>
      </c>
    </row>
    <row r="114" spans="1:8">
      <c r="A114" s="60" t="s">
        <v>1909</v>
      </c>
      <c r="B114" s="60" t="s">
        <v>499</v>
      </c>
      <c r="C114" s="60" t="s">
        <v>527</v>
      </c>
      <c r="D114" s="181">
        <v>264800</v>
      </c>
      <c r="E114" s="60">
        <v>7</v>
      </c>
      <c r="F114" s="60" t="s">
        <v>700</v>
      </c>
      <c r="G114" s="60" t="s">
        <v>1501</v>
      </c>
      <c r="H114" s="55" t="str">
        <f>+VLOOKUP($C114,'paises cad'!$A$1:$C$106,2,FALSE)</f>
        <v>PMA</v>
      </c>
    </row>
    <row r="115" spans="1:8">
      <c r="A115" s="60" t="s">
        <v>1909</v>
      </c>
      <c r="B115" s="60" t="s">
        <v>927</v>
      </c>
      <c r="C115" s="60" t="s">
        <v>507</v>
      </c>
      <c r="D115" s="181">
        <v>520284.07</v>
      </c>
      <c r="E115" s="60">
        <v>6</v>
      </c>
      <c r="F115" s="60" t="s">
        <v>700</v>
      </c>
      <c r="G115" s="60" t="s">
        <v>1501</v>
      </c>
      <c r="H115" s="55" t="str">
        <f>+VLOOKUP($C115,'paises cad'!$A$1:$C$106,2,FALSE)</f>
        <v>Renta media baja</v>
      </c>
    </row>
    <row r="116" spans="1:8">
      <c r="A116" s="60" t="s">
        <v>1909</v>
      </c>
      <c r="B116" s="60" t="s">
        <v>927</v>
      </c>
      <c r="C116" s="60" t="s">
        <v>495</v>
      </c>
      <c r="D116" s="181">
        <v>999297.12</v>
      </c>
      <c r="E116" s="60">
        <v>6</v>
      </c>
      <c r="F116" s="60" t="s">
        <v>700</v>
      </c>
      <c r="G116" s="60" t="s">
        <v>1501</v>
      </c>
      <c r="H116" s="55" t="str">
        <f>+VLOOKUP($C116,'paises cad'!$A$1:$C$106,2,FALSE)</f>
        <v>PMA</v>
      </c>
    </row>
    <row r="117" spans="1:8">
      <c r="A117" s="60" t="s">
        <v>1909</v>
      </c>
      <c r="B117" s="60" t="s">
        <v>927</v>
      </c>
      <c r="C117" s="60" t="s">
        <v>494</v>
      </c>
      <c r="D117" s="181">
        <v>837495.76</v>
      </c>
      <c r="E117" s="60">
        <v>6</v>
      </c>
      <c r="F117" s="60" t="s">
        <v>700</v>
      </c>
      <c r="G117" s="60" t="s">
        <v>1501</v>
      </c>
      <c r="H117" s="55" t="str">
        <f>+VLOOKUP($C117,'paises cad'!$A$1:$C$106,2,FALSE)</f>
        <v>Renta media baja</v>
      </c>
    </row>
    <row r="118" spans="1:8">
      <c r="A118" s="60" t="s">
        <v>1909</v>
      </c>
      <c r="B118" s="60" t="s">
        <v>927</v>
      </c>
      <c r="C118" s="60" t="s">
        <v>489</v>
      </c>
      <c r="D118" s="181">
        <v>295626.32</v>
      </c>
      <c r="E118" s="60">
        <v>4</v>
      </c>
      <c r="F118" s="60" t="s">
        <v>700</v>
      </c>
      <c r="G118" s="60" t="s">
        <v>1501</v>
      </c>
      <c r="H118" s="55" t="str">
        <f>+VLOOKUP($C118,'paises cad'!$A$1:$C$106,2,FALSE)</f>
        <v>PMA</v>
      </c>
    </row>
    <row r="119" spans="1:8">
      <c r="A119" s="60" t="s">
        <v>1909</v>
      </c>
      <c r="B119" s="60" t="s">
        <v>499</v>
      </c>
      <c r="C119" s="60" t="s">
        <v>514</v>
      </c>
      <c r="D119" s="181">
        <v>51437.05</v>
      </c>
      <c r="E119" s="60">
        <v>2</v>
      </c>
      <c r="F119" s="60" t="s">
        <v>700</v>
      </c>
      <c r="G119" s="60" t="s">
        <v>1501</v>
      </c>
      <c r="H119" s="55" t="str">
        <f>+VLOOKUP($C119,'paises cad'!$A$1:$C$106,2,FALSE)</f>
        <v>Renta media baja</v>
      </c>
    </row>
    <row r="120" spans="1:8">
      <c r="A120" s="60" t="s">
        <v>1910</v>
      </c>
      <c r="B120" s="60" t="s">
        <v>927</v>
      </c>
      <c r="C120" s="60" t="s">
        <v>496</v>
      </c>
      <c r="D120" s="181">
        <v>152000</v>
      </c>
      <c r="E120" s="60">
        <v>1</v>
      </c>
      <c r="F120" s="60" t="s">
        <v>618</v>
      </c>
      <c r="G120" s="60" t="s">
        <v>710</v>
      </c>
      <c r="H120" s="55" t="str">
        <f>+VLOOKUP($C120,'paises cad'!$A$1:$C$106,2,FALSE)</f>
        <v>PMA</v>
      </c>
    </row>
    <row r="121" spans="1:8">
      <c r="A121" s="60" t="s">
        <v>1910</v>
      </c>
      <c r="B121" s="60" t="s">
        <v>931</v>
      </c>
      <c r="C121" s="60" t="s">
        <v>487</v>
      </c>
      <c r="D121" s="181">
        <v>132000</v>
      </c>
      <c r="E121" s="60">
        <v>2</v>
      </c>
      <c r="F121" s="60" t="s">
        <v>861</v>
      </c>
      <c r="G121" s="60" t="s">
        <v>1502</v>
      </c>
      <c r="H121" s="55" t="str">
        <f>+VLOOKUP($C121,'paises cad'!$A$1:$C$106,2,FALSE)</f>
        <v>PMA</v>
      </c>
    </row>
    <row r="122" spans="1:8">
      <c r="A122" s="60" t="s">
        <v>1910</v>
      </c>
      <c r="B122" s="60" t="s">
        <v>655</v>
      </c>
      <c r="C122" s="60" t="s">
        <v>676</v>
      </c>
      <c r="D122" s="181">
        <v>10000</v>
      </c>
      <c r="E122" s="60">
        <v>2</v>
      </c>
      <c r="F122" s="60" t="s">
        <v>700</v>
      </c>
      <c r="G122" s="60" t="s">
        <v>607</v>
      </c>
      <c r="H122" s="55" t="str">
        <f>+VLOOKUP($C122,'paises cad'!$A$1:$C$106,2,FALSE)</f>
        <v>PMA</v>
      </c>
    </row>
    <row r="123" spans="1:8">
      <c r="A123" s="60" t="s">
        <v>1910</v>
      </c>
      <c r="B123" s="60" t="s">
        <v>655</v>
      </c>
      <c r="C123" s="60" t="s">
        <v>477</v>
      </c>
      <c r="D123" s="181">
        <v>488364</v>
      </c>
      <c r="E123" s="60">
        <v>2</v>
      </c>
      <c r="F123" s="60" t="s">
        <v>817</v>
      </c>
      <c r="G123" s="60" t="s">
        <v>1503</v>
      </c>
      <c r="H123" s="55" t="str">
        <f>+VLOOKUP($C123,'paises cad'!$A$1:$C$106,2,FALSE)</f>
        <v>Renta media baja</v>
      </c>
    </row>
    <row r="124" spans="1:8">
      <c r="A124" s="60" t="s">
        <v>904</v>
      </c>
      <c r="B124" s="60" t="s">
        <v>655</v>
      </c>
      <c r="C124" s="60" t="s">
        <v>476</v>
      </c>
      <c r="D124" s="181">
        <v>714554.59</v>
      </c>
      <c r="E124" s="60">
        <v>6</v>
      </c>
      <c r="F124" s="60" t="s">
        <v>809</v>
      </c>
      <c r="G124" s="60" t="s">
        <v>1504</v>
      </c>
      <c r="H124" s="55" t="str">
        <f>+VLOOKUP($C124,'paises cad'!$A$1:$C$106,2,FALSE)</f>
        <v>Renta media baja</v>
      </c>
    </row>
    <row r="125" spans="1:8">
      <c r="A125" s="60" t="s">
        <v>904</v>
      </c>
      <c r="B125" s="60" t="s">
        <v>655</v>
      </c>
      <c r="C125" s="60" t="s">
        <v>477</v>
      </c>
      <c r="D125" s="181">
        <v>107666.68</v>
      </c>
      <c r="E125" s="60">
        <v>11</v>
      </c>
      <c r="F125" s="60" t="s">
        <v>689</v>
      </c>
      <c r="G125" s="60" t="s">
        <v>1505</v>
      </c>
      <c r="H125" s="55" t="str">
        <f>+VLOOKUP($C125,'paises cad'!$A$1:$C$106,2,FALSE)</f>
        <v>Renta media baja</v>
      </c>
    </row>
    <row r="126" spans="1:8">
      <c r="A126" s="60" t="s">
        <v>904</v>
      </c>
      <c r="B126" s="60" t="s">
        <v>655</v>
      </c>
      <c r="C126" s="60" t="s">
        <v>474</v>
      </c>
      <c r="D126" s="181">
        <v>213504.54</v>
      </c>
      <c r="E126" s="60">
        <v>3</v>
      </c>
      <c r="F126" s="60" t="s">
        <v>2169</v>
      </c>
      <c r="G126" s="60" t="s">
        <v>1506</v>
      </c>
      <c r="H126" s="55" t="str">
        <f>+VLOOKUP($C126,'paises cad'!$A$1:$C$106,2,FALSE)</f>
        <v>Renta media alta</v>
      </c>
    </row>
    <row r="127" spans="1:8">
      <c r="A127" s="60" t="s">
        <v>904</v>
      </c>
      <c r="B127" s="60" t="s">
        <v>655</v>
      </c>
      <c r="C127" s="60" t="s">
        <v>449</v>
      </c>
      <c r="D127" s="181">
        <v>364774.64</v>
      </c>
      <c r="E127" s="60">
        <v>7</v>
      </c>
      <c r="F127" s="60" t="s">
        <v>733</v>
      </c>
      <c r="G127" s="60" t="s">
        <v>1507</v>
      </c>
      <c r="H127" s="55" t="str">
        <f>+VLOOKUP($C127,'paises cad'!$A$1:$C$106,2,FALSE)</f>
        <v>Renta media alta</v>
      </c>
    </row>
    <row r="128" spans="1:8">
      <c r="A128" s="60" t="s">
        <v>904</v>
      </c>
      <c r="B128" s="60" t="s">
        <v>655</v>
      </c>
      <c r="C128" s="60" t="s">
        <v>478</v>
      </c>
      <c r="D128" s="181">
        <v>44800.480000000003</v>
      </c>
      <c r="E128" s="60">
        <v>2</v>
      </c>
      <c r="F128" s="60" t="s">
        <v>861</v>
      </c>
      <c r="G128" s="60" t="s">
        <v>1508</v>
      </c>
      <c r="H128" s="55" t="str">
        <f>+VLOOKUP($C128,'paises cad'!$A$1:$C$106,2,FALSE)</f>
        <v>Renta media baja</v>
      </c>
    </row>
    <row r="129" spans="1:8">
      <c r="A129" s="60" t="s">
        <v>904</v>
      </c>
      <c r="B129" s="60" t="s">
        <v>655</v>
      </c>
      <c r="C129" s="60" t="s">
        <v>676</v>
      </c>
      <c r="D129" s="181">
        <v>37536.99</v>
      </c>
      <c r="E129" s="60">
        <v>4</v>
      </c>
      <c r="F129" s="60" t="s">
        <v>688</v>
      </c>
      <c r="G129" s="60" t="s">
        <v>1509</v>
      </c>
      <c r="H129" s="55" t="str">
        <f>+VLOOKUP($C129,'paises cad'!$A$1:$C$106,2,FALSE)</f>
        <v>PMA</v>
      </c>
    </row>
    <row r="130" spans="1:8">
      <c r="A130" s="60" t="s">
        <v>904</v>
      </c>
      <c r="B130" s="60" t="s">
        <v>655</v>
      </c>
      <c r="C130" s="60" t="s">
        <v>479</v>
      </c>
      <c r="D130" s="181">
        <v>6378.28</v>
      </c>
      <c r="E130" s="60">
        <v>1</v>
      </c>
      <c r="F130" s="60" t="s">
        <v>599</v>
      </c>
      <c r="G130" s="60" t="s">
        <v>792</v>
      </c>
      <c r="H130" s="55" t="str">
        <f>+VLOOKUP($C130,'paises cad'!$A$1:$C$106,2,FALSE)</f>
        <v>Renta media baja</v>
      </c>
    </row>
    <row r="131" spans="1:8">
      <c r="A131" s="60" t="s">
        <v>904</v>
      </c>
      <c r="B131" s="60" t="s">
        <v>656</v>
      </c>
      <c r="C131" s="60" t="s">
        <v>481</v>
      </c>
      <c r="D131" s="181">
        <v>26717.99</v>
      </c>
      <c r="E131" s="60">
        <v>2</v>
      </c>
      <c r="F131" s="60" t="s">
        <v>753</v>
      </c>
      <c r="G131" s="60" t="s">
        <v>651</v>
      </c>
      <c r="H131" s="55" t="str">
        <f>+VLOOKUP($C131,'paises cad'!$A$1:$C$106,2,FALSE)</f>
        <v>Renta media alta</v>
      </c>
    </row>
    <row r="132" spans="1:8">
      <c r="A132" s="60" t="s">
        <v>904</v>
      </c>
      <c r="B132" s="60" t="s">
        <v>928</v>
      </c>
      <c r="C132" s="60" t="s">
        <v>485</v>
      </c>
      <c r="D132" s="181">
        <v>697608.25</v>
      </c>
      <c r="E132" s="60">
        <v>5</v>
      </c>
      <c r="F132" s="60" t="s">
        <v>883</v>
      </c>
      <c r="G132" s="60" t="s">
        <v>884</v>
      </c>
      <c r="H132" s="55" t="str">
        <f>+VLOOKUP($C132,'paises cad'!$A$1:$C$106,2,FALSE)</f>
        <v>Renta media baja</v>
      </c>
    </row>
    <row r="133" spans="1:8">
      <c r="A133" s="60" t="s">
        <v>904</v>
      </c>
      <c r="B133" s="60" t="s">
        <v>928</v>
      </c>
      <c r="C133" s="60" t="s">
        <v>653</v>
      </c>
      <c r="D133" s="181">
        <v>89158.26</v>
      </c>
      <c r="E133" s="60">
        <v>11</v>
      </c>
      <c r="F133" s="60" t="s">
        <v>695</v>
      </c>
      <c r="G133" s="60" t="s">
        <v>669</v>
      </c>
      <c r="H133" s="55" t="str">
        <f>+VLOOKUP($C133,'paises cad'!$A$1:$C$106,2,FALSE)</f>
        <v>Renta media alta</v>
      </c>
    </row>
    <row r="134" spans="1:8">
      <c r="A134" s="60" t="s">
        <v>904</v>
      </c>
      <c r="B134" s="60" t="s">
        <v>927</v>
      </c>
      <c r="C134" s="60" t="s">
        <v>468</v>
      </c>
      <c r="D134" s="181">
        <v>345680.52</v>
      </c>
      <c r="E134" s="60">
        <v>2</v>
      </c>
      <c r="F134" s="60" t="s">
        <v>780</v>
      </c>
      <c r="G134" s="60" t="s">
        <v>626</v>
      </c>
      <c r="H134" s="55" t="str">
        <f>+VLOOKUP($C134,'paises cad'!$A$1:$C$106,2,FALSE)</f>
        <v>PMA</v>
      </c>
    </row>
    <row r="135" spans="1:8">
      <c r="A135" s="60" t="s">
        <v>904</v>
      </c>
      <c r="B135" s="60" t="s">
        <v>927</v>
      </c>
      <c r="C135" s="60" t="s">
        <v>496</v>
      </c>
      <c r="D135" s="181">
        <v>663878.94999999995</v>
      </c>
      <c r="E135" s="60">
        <v>16</v>
      </c>
      <c r="F135" s="60" t="s">
        <v>809</v>
      </c>
      <c r="G135" s="60" t="s">
        <v>1510</v>
      </c>
      <c r="H135" s="55" t="str">
        <f>+VLOOKUP($C135,'paises cad'!$A$1:$C$106,2,FALSE)</f>
        <v>PMA</v>
      </c>
    </row>
    <row r="136" spans="1:8">
      <c r="A136" s="60" t="s">
        <v>904</v>
      </c>
      <c r="B136" s="60" t="s">
        <v>927</v>
      </c>
      <c r="C136" s="60" t="s">
        <v>674</v>
      </c>
      <c r="D136" s="181">
        <v>193344.09</v>
      </c>
      <c r="E136" s="60">
        <v>1</v>
      </c>
      <c r="F136" s="60" t="s">
        <v>700</v>
      </c>
      <c r="G136" s="60" t="s">
        <v>701</v>
      </c>
      <c r="H136" s="55" t="str">
        <f>+VLOOKUP($C136,'paises cad'!$A$1:$C$106,2,FALSE)</f>
        <v>PMA</v>
      </c>
    </row>
    <row r="137" spans="1:8">
      <c r="A137" s="60" t="s">
        <v>904</v>
      </c>
      <c r="B137" s="60" t="s">
        <v>927</v>
      </c>
      <c r="C137" s="60" t="s">
        <v>675</v>
      </c>
      <c r="D137" s="181">
        <v>35285.300000000003</v>
      </c>
      <c r="E137" s="60">
        <v>8</v>
      </c>
      <c r="F137" s="60" t="s">
        <v>760</v>
      </c>
      <c r="G137" s="60" t="s">
        <v>1511</v>
      </c>
      <c r="H137" s="55" t="str">
        <f>+VLOOKUP($C137,'paises cad'!$A$1:$C$106,2,FALSE)</f>
        <v>PMA</v>
      </c>
    </row>
    <row r="138" spans="1:8">
      <c r="A138" s="60" t="s">
        <v>904</v>
      </c>
      <c r="B138" s="60" t="s">
        <v>482</v>
      </c>
      <c r="C138" s="60" t="s">
        <v>448</v>
      </c>
      <c r="D138" s="181">
        <v>489985.43</v>
      </c>
      <c r="E138" s="60">
        <v>22</v>
      </c>
      <c r="F138" s="60" t="s">
        <v>1512</v>
      </c>
      <c r="G138" s="60" t="s">
        <v>1513</v>
      </c>
      <c r="H138" s="55" t="str">
        <f>+VLOOKUP($C138,'paises cad'!$A$1:$C$106,2,FALSE)</f>
        <v>Renta media baja</v>
      </c>
    </row>
    <row r="139" spans="1:8">
      <c r="A139" s="60" t="s">
        <v>904</v>
      </c>
      <c r="B139" s="60" t="s">
        <v>505</v>
      </c>
      <c r="C139" s="60" t="s">
        <v>617</v>
      </c>
      <c r="H139" s="55" t="s">
        <v>1423</v>
      </c>
    </row>
    <row r="140" spans="1:8">
      <c r="A140" s="60" t="s">
        <v>905</v>
      </c>
      <c r="B140" s="60" t="s">
        <v>655</v>
      </c>
      <c r="C140" s="60" t="s">
        <v>474</v>
      </c>
      <c r="D140" s="181">
        <v>6362.88</v>
      </c>
      <c r="E140" s="60">
        <v>2</v>
      </c>
      <c r="F140" s="60" t="s">
        <v>741</v>
      </c>
      <c r="G140" s="60" t="s">
        <v>672</v>
      </c>
      <c r="H140" s="55" t="str">
        <f>+VLOOKUP($C140,'paises cad'!$A$1:$C$106,2,FALSE)</f>
        <v>Renta media alta</v>
      </c>
    </row>
    <row r="141" spans="1:8">
      <c r="A141" s="60" t="s">
        <v>905</v>
      </c>
      <c r="B141" s="60" t="s">
        <v>655</v>
      </c>
      <c r="C141" s="60" t="s">
        <v>476</v>
      </c>
      <c r="D141" s="181">
        <v>130613.58</v>
      </c>
      <c r="E141" s="60">
        <v>5</v>
      </c>
      <c r="F141" s="60" t="s">
        <v>725</v>
      </c>
      <c r="G141" s="60" t="s">
        <v>1514</v>
      </c>
      <c r="H141" s="55" t="str">
        <f>+VLOOKUP($C141,'paises cad'!$A$1:$C$106,2,FALSE)</f>
        <v>Renta media baja</v>
      </c>
    </row>
    <row r="142" spans="1:8">
      <c r="A142" s="60" t="s">
        <v>905</v>
      </c>
      <c r="B142" s="60" t="s">
        <v>655</v>
      </c>
      <c r="C142" s="60" t="s">
        <v>477</v>
      </c>
      <c r="D142" s="181">
        <v>377282.61</v>
      </c>
      <c r="E142" s="60">
        <v>6</v>
      </c>
      <c r="F142" s="60" t="s">
        <v>732</v>
      </c>
      <c r="G142" s="60" t="s">
        <v>1515</v>
      </c>
      <c r="H142" s="55" t="str">
        <f>+VLOOKUP($C142,'paises cad'!$A$1:$C$106,2,FALSE)</f>
        <v>Renta media baja</v>
      </c>
    </row>
    <row r="143" spans="1:8">
      <c r="A143" s="60" t="s">
        <v>905</v>
      </c>
      <c r="B143" s="60" t="s">
        <v>655</v>
      </c>
      <c r="C143" s="60" t="s">
        <v>479</v>
      </c>
      <c r="D143" s="181">
        <v>112809.42</v>
      </c>
      <c r="E143" s="60">
        <v>4</v>
      </c>
      <c r="F143" s="60" t="s">
        <v>741</v>
      </c>
      <c r="G143" s="60" t="s">
        <v>1516</v>
      </c>
      <c r="H143" s="55" t="str">
        <f>+VLOOKUP($C143,'paises cad'!$A$1:$C$106,2,FALSE)</f>
        <v>Renta media baja</v>
      </c>
    </row>
    <row r="144" spans="1:8">
      <c r="A144" s="60" t="s">
        <v>905</v>
      </c>
      <c r="B144" s="60" t="s">
        <v>656</v>
      </c>
      <c r="C144" s="60" t="s">
        <v>493</v>
      </c>
      <c r="D144" s="181">
        <v>394525.69</v>
      </c>
      <c r="E144" s="60">
        <v>8</v>
      </c>
      <c r="F144" s="60" t="s">
        <v>755</v>
      </c>
      <c r="G144" s="60" t="s">
        <v>1517</v>
      </c>
      <c r="H144" s="55" t="str">
        <f>+VLOOKUP($C144,'paises cad'!$A$1:$C$106,2,FALSE)</f>
        <v>Renta media alta</v>
      </c>
    </row>
    <row r="145" spans="1:13">
      <c r="A145" s="60" t="s">
        <v>905</v>
      </c>
      <c r="B145" s="60" t="s">
        <v>656</v>
      </c>
      <c r="C145" s="60" t="s">
        <v>652</v>
      </c>
      <c r="D145" s="181">
        <v>450692.45</v>
      </c>
      <c r="E145" s="60">
        <v>6</v>
      </c>
      <c r="F145" s="60" t="s">
        <v>755</v>
      </c>
      <c r="G145" s="60" t="s">
        <v>1515</v>
      </c>
      <c r="H145" s="55" t="str">
        <f>+VLOOKUP($C145,'paises cad'!$A$1:$C$106,2,FALSE)</f>
        <v>Renta media alta</v>
      </c>
    </row>
    <row r="146" spans="1:13">
      <c r="A146" s="60" t="s">
        <v>906</v>
      </c>
      <c r="B146" s="60" t="s">
        <v>930</v>
      </c>
      <c r="C146" s="60" t="s">
        <v>677</v>
      </c>
      <c r="D146" s="181">
        <v>93831.61</v>
      </c>
      <c r="E146" s="60">
        <v>3</v>
      </c>
      <c r="F146" s="60" t="s">
        <v>700</v>
      </c>
      <c r="G146" s="60" t="s">
        <v>626</v>
      </c>
      <c r="H146" s="55" t="str">
        <f>+VLOOKUP($C146,'paises cad'!$A$1:$C$106,2,FALSE)</f>
        <v>PMA</v>
      </c>
      <c r="M146" s="60" t="s">
        <v>451</v>
      </c>
    </row>
    <row r="147" spans="1:13">
      <c r="A147" s="60" t="s">
        <v>906</v>
      </c>
      <c r="B147" s="60" t="s">
        <v>930</v>
      </c>
      <c r="C147" s="60" t="s">
        <v>498</v>
      </c>
      <c r="D147" s="181">
        <v>15038.07</v>
      </c>
      <c r="E147" s="60">
        <v>2</v>
      </c>
      <c r="F147" s="60" t="s">
        <v>847</v>
      </c>
      <c r="G147" s="60" t="s">
        <v>601</v>
      </c>
      <c r="H147" s="55" t="str">
        <f>+VLOOKUP($C147,'paises cad'!$A$1:$C$106,2,FALSE)</f>
        <v>Renta baja</v>
      </c>
      <c r="M147" s="60" t="s">
        <v>451</v>
      </c>
    </row>
    <row r="148" spans="1:13">
      <c r="A148" s="60" t="s">
        <v>906</v>
      </c>
      <c r="B148" s="60" t="s">
        <v>656</v>
      </c>
      <c r="C148" s="60" t="s">
        <v>492</v>
      </c>
      <c r="D148" s="181">
        <v>102181.97</v>
      </c>
      <c r="E148" s="60">
        <v>4</v>
      </c>
      <c r="F148" s="60" t="s">
        <v>746</v>
      </c>
      <c r="G148" s="60" t="s">
        <v>2170</v>
      </c>
      <c r="H148" s="55" t="str">
        <f>+VLOOKUP($C148,'paises cad'!$A$1:$C$106,2,FALSE)</f>
        <v>Renta media baja</v>
      </c>
    </row>
    <row r="149" spans="1:13">
      <c r="A149" s="60" t="s">
        <v>906</v>
      </c>
      <c r="B149" s="60" t="s">
        <v>655</v>
      </c>
      <c r="C149" s="60" t="s">
        <v>611</v>
      </c>
      <c r="D149" s="181">
        <v>18542</v>
      </c>
      <c r="E149" s="60">
        <v>4</v>
      </c>
      <c r="F149" s="60" t="s">
        <v>600</v>
      </c>
      <c r="G149" s="60" t="s">
        <v>747</v>
      </c>
      <c r="H149" s="55" t="str">
        <f>+VLOOKUP($C149,'paises cad'!$A$1:$C$106,2,FALSE)</f>
        <v>Renta media alta</v>
      </c>
    </row>
    <row r="150" spans="1:13">
      <c r="A150" s="60" t="s">
        <v>906</v>
      </c>
      <c r="B150" s="60" t="s">
        <v>655</v>
      </c>
      <c r="C150" s="60" t="s">
        <v>449</v>
      </c>
      <c r="D150" s="181">
        <v>171007.77</v>
      </c>
      <c r="E150" s="60">
        <v>6</v>
      </c>
      <c r="F150" s="60" t="s">
        <v>794</v>
      </c>
      <c r="G150" s="60" t="s">
        <v>1519</v>
      </c>
      <c r="H150" s="55" t="str">
        <f>+VLOOKUP($C150,'paises cad'!$A$1:$C$106,2,FALSE)</f>
        <v>Renta media alta</v>
      </c>
    </row>
    <row r="151" spans="1:13">
      <c r="A151" s="60" t="s">
        <v>907</v>
      </c>
      <c r="B151" s="60" t="s">
        <v>655</v>
      </c>
      <c r="C151" s="60" t="s">
        <v>476</v>
      </c>
      <c r="D151" s="181">
        <v>2346140</v>
      </c>
      <c r="E151" s="60">
        <v>16</v>
      </c>
      <c r="F151" s="60" t="s">
        <v>726</v>
      </c>
      <c r="G151" s="60" t="s">
        <v>1520</v>
      </c>
      <c r="H151" s="55" t="str">
        <f>+VLOOKUP($C151,'paises cad'!$A$1:$C$106,2,FALSE)</f>
        <v>Renta media baja</v>
      </c>
    </row>
    <row r="152" spans="1:13">
      <c r="A152" s="60" t="s">
        <v>907</v>
      </c>
      <c r="B152" s="60" t="s">
        <v>655</v>
      </c>
      <c r="C152" s="60" t="s">
        <v>479</v>
      </c>
      <c r="D152" s="181">
        <v>1400728</v>
      </c>
      <c r="E152" s="60">
        <v>11</v>
      </c>
      <c r="F152" s="60" t="s">
        <v>721</v>
      </c>
      <c r="G152" s="60" t="s">
        <v>854</v>
      </c>
      <c r="H152" s="55" t="str">
        <f>+VLOOKUP($C152,'paises cad'!$A$1:$C$106,2,FALSE)</f>
        <v>Renta media baja</v>
      </c>
    </row>
    <row r="153" spans="1:13">
      <c r="A153" s="60" t="s">
        <v>907</v>
      </c>
      <c r="B153" s="60" t="s">
        <v>655</v>
      </c>
      <c r="C153" s="60" t="s">
        <v>478</v>
      </c>
      <c r="D153" s="181">
        <v>2695985</v>
      </c>
      <c r="E153" s="60">
        <v>11</v>
      </c>
      <c r="F153" s="60" t="s">
        <v>814</v>
      </c>
      <c r="G153" s="60" t="s">
        <v>740</v>
      </c>
      <c r="H153" s="55" t="str">
        <f>+VLOOKUP($C153,'paises cad'!$A$1:$C$106,2,FALSE)</f>
        <v>Renta media baja</v>
      </c>
    </row>
    <row r="154" spans="1:13">
      <c r="A154" s="60" t="s">
        <v>907</v>
      </c>
      <c r="B154" s="60" t="s">
        <v>655</v>
      </c>
      <c r="C154" s="60" t="s">
        <v>477</v>
      </c>
      <c r="D154" s="181">
        <v>305772</v>
      </c>
      <c r="E154" s="60">
        <v>3</v>
      </c>
      <c r="F154" s="60" t="s">
        <v>1521</v>
      </c>
      <c r="G154" s="60" t="s">
        <v>1522</v>
      </c>
      <c r="H154" s="55" t="str">
        <f>+VLOOKUP($C154,'paises cad'!$A$1:$C$106,2,FALSE)</f>
        <v>Renta media baja</v>
      </c>
    </row>
    <row r="155" spans="1:13">
      <c r="A155" s="60" t="s">
        <v>907</v>
      </c>
      <c r="B155" s="60" t="s">
        <v>655</v>
      </c>
      <c r="C155" s="60" t="s">
        <v>611</v>
      </c>
      <c r="D155" s="181">
        <v>1236817</v>
      </c>
      <c r="E155" s="60">
        <v>9</v>
      </c>
      <c r="F155" s="60" t="s">
        <v>1523</v>
      </c>
      <c r="G155" s="60" t="s">
        <v>1524</v>
      </c>
      <c r="H155" s="55" t="str">
        <f>+VLOOKUP($C155,'paises cad'!$A$1:$C$106,2,FALSE)</f>
        <v>Renta media alta</v>
      </c>
    </row>
    <row r="156" spans="1:13">
      <c r="A156" s="60" t="s">
        <v>907</v>
      </c>
      <c r="B156" s="60" t="s">
        <v>655</v>
      </c>
      <c r="C156" s="60" t="s">
        <v>676</v>
      </c>
      <c r="D156" s="181">
        <v>26359</v>
      </c>
      <c r="E156" s="60">
        <v>1</v>
      </c>
      <c r="F156" s="60" t="s">
        <v>1525</v>
      </c>
      <c r="G156" s="60" t="s">
        <v>701</v>
      </c>
      <c r="H156" s="55" t="str">
        <f>+VLOOKUP($C156,'paises cad'!$A$1:$C$106,2,FALSE)</f>
        <v>PMA</v>
      </c>
    </row>
    <row r="157" spans="1:13">
      <c r="A157" s="60" t="s">
        <v>907</v>
      </c>
      <c r="B157" s="60" t="s">
        <v>656</v>
      </c>
      <c r="C157" s="60" t="s">
        <v>492</v>
      </c>
      <c r="D157" s="181">
        <v>3901867</v>
      </c>
      <c r="E157" s="60">
        <v>17</v>
      </c>
      <c r="F157" s="60" t="s">
        <v>1526</v>
      </c>
      <c r="G157" s="60" t="s">
        <v>1524</v>
      </c>
      <c r="H157" s="55" t="str">
        <f>+VLOOKUP($C157,'paises cad'!$A$1:$C$106,2,FALSE)</f>
        <v>Renta media baja</v>
      </c>
    </row>
    <row r="158" spans="1:13">
      <c r="A158" s="60" t="s">
        <v>907</v>
      </c>
      <c r="B158" s="60" t="s">
        <v>656</v>
      </c>
      <c r="C158" s="60" t="s">
        <v>493</v>
      </c>
      <c r="D158" s="181">
        <v>3027351</v>
      </c>
      <c r="E158" s="60">
        <v>13</v>
      </c>
      <c r="F158" s="60" t="s">
        <v>708</v>
      </c>
      <c r="G158" s="60" t="s">
        <v>1524</v>
      </c>
      <c r="H158" s="55" t="str">
        <f>+VLOOKUP($C158,'paises cad'!$A$1:$C$106,2,FALSE)</f>
        <v>Renta media alta</v>
      </c>
    </row>
    <row r="159" spans="1:13">
      <c r="A159" s="60" t="s">
        <v>907</v>
      </c>
      <c r="B159" s="60" t="s">
        <v>656</v>
      </c>
      <c r="C159" s="60" t="s">
        <v>652</v>
      </c>
      <c r="D159" s="181">
        <v>3415978</v>
      </c>
      <c r="E159" s="60">
        <v>17</v>
      </c>
      <c r="F159" s="60" t="s">
        <v>721</v>
      </c>
      <c r="G159" s="60" t="s">
        <v>1524</v>
      </c>
      <c r="H159" s="55" t="str">
        <f>+VLOOKUP($C159,'paises cad'!$A$1:$C$106,2,FALSE)</f>
        <v>Renta media alta</v>
      </c>
    </row>
    <row r="160" spans="1:13">
      <c r="A160" s="60" t="s">
        <v>907</v>
      </c>
      <c r="B160" s="60" t="s">
        <v>656</v>
      </c>
      <c r="C160" s="60" t="s">
        <v>481</v>
      </c>
      <c r="D160" s="181">
        <v>1553658</v>
      </c>
      <c r="E160" s="60">
        <v>8</v>
      </c>
      <c r="F160" s="60" t="s">
        <v>765</v>
      </c>
      <c r="G160" s="60" t="s">
        <v>828</v>
      </c>
      <c r="H160" s="55" t="str">
        <f>+VLOOKUP($C160,'paises cad'!$A$1:$C$106,2,FALSE)</f>
        <v>Renta media alta</v>
      </c>
    </row>
    <row r="161" spans="1:8">
      <c r="A161" s="60" t="s">
        <v>907</v>
      </c>
      <c r="B161" s="60" t="s">
        <v>656</v>
      </c>
      <c r="C161" s="60" t="s">
        <v>503</v>
      </c>
      <c r="D161" s="181">
        <v>1523077</v>
      </c>
      <c r="E161" s="60">
        <v>13</v>
      </c>
      <c r="F161" s="60" t="s">
        <v>1527</v>
      </c>
      <c r="G161" s="60" t="s">
        <v>1524</v>
      </c>
      <c r="H161" s="55" t="str">
        <f>+VLOOKUP($C161,'paises cad'!$A$1:$C$106,2,FALSE)</f>
        <v>Renta media baja</v>
      </c>
    </row>
    <row r="162" spans="1:8">
      <c r="A162" s="60" t="s">
        <v>907</v>
      </c>
      <c r="B162" s="60" t="s">
        <v>931</v>
      </c>
      <c r="C162" s="60" t="s">
        <v>502</v>
      </c>
      <c r="D162" s="181">
        <v>954715</v>
      </c>
      <c r="E162" s="60">
        <v>4</v>
      </c>
      <c r="F162" s="60" t="s">
        <v>612</v>
      </c>
      <c r="G162" s="60" t="s">
        <v>890</v>
      </c>
      <c r="H162" s="55" t="str">
        <f>+VLOOKUP($C162,'paises cad'!$A$1:$C$106,2,FALSE)</f>
        <v>PMA</v>
      </c>
    </row>
    <row r="163" spans="1:8">
      <c r="A163" s="60" t="s">
        <v>907</v>
      </c>
      <c r="B163" s="60" t="s">
        <v>931</v>
      </c>
      <c r="C163" s="60" t="s">
        <v>487</v>
      </c>
      <c r="D163" s="181">
        <v>651333</v>
      </c>
      <c r="E163" s="60">
        <v>5</v>
      </c>
      <c r="F163" s="60" t="s">
        <v>1528</v>
      </c>
      <c r="G163" s="60" t="s">
        <v>828</v>
      </c>
      <c r="H163" s="55" t="str">
        <f>+VLOOKUP($C163,'paises cad'!$A$1:$C$106,2,FALSE)</f>
        <v>PMA</v>
      </c>
    </row>
    <row r="164" spans="1:8">
      <c r="A164" s="60" t="s">
        <v>907</v>
      </c>
      <c r="B164" s="60" t="s">
        <v>930</v>
      </c>
      <c r="C164" s="60" t="s">
        <v>677</v>
      </c>
      <c r="D164" s="181">
        <v>1854903</v>
      </c>
      <c r="E164" s="60">
        <v>8</v>
      </c>
      <c r="F164" s="60" t="s">
        <v>721</v>
      </c>
      <c r="G164" s="60" t="s">
        <v>786</v>
      </c>
      <c r="H164" s="55" t="str">
        <f>+VLOOKUP($C164,'paises cad'!$A$1:$C$106,2,FALSE)</f>
        <v>PMA</v>
      </c>
    </row>
    <row r="165" spans="1:8">
      <c r="A165" s="60" t="s">
        <v>907</v>
      </c>
      <c r="B165" s="60" t="s">
        <v>930</v>
      </c>
      <c r="C165" s="60" t="s">
        <v>498</v>
      </c>
      <c r="D165" s="181">
        <v>851186</v>
      </c>
      <c r="E165" s="60">
        <v>3</v>
      </c>
      <c r="F165" s="60" t="s">
        <v>1529</v>
      </c>
      <c r="G165" s="60" t="s">
        <v>1530</v>
      </c>
      <c r="H165" s="55" t="str">
        <f>+VLOOKUP($C165,'paises cad'!$A$1:$C$106,2,FALSE)</f>
        <v>Renta baja</v>
      </c>
    </row>
    <row r="166" spans="1:8">
      <c r="A166" s="60" t="s">
        <v>907</v>
      </c>
      <c r="B166" s="60" t="s">
        <v>930</v>
      </c>
      <c r="C166" s="60" t="s">
        <v>519</v>
      </c>
      <c r="D166" s="181">
        <v>529665</v>
      </c>
      <c r="E166" s="60">
        <v>3</v>
      </c>
      <c r="F166" s="60" t="s">
        <v>1531</v>
      </c>
      <c r="G166" s="60" t="s">
        <v>1532</v>
      </c>
      <c r="H166" s="55" t="str">
        <f>+VLOOKUP($C166,'paises cad'!$A$1:$C$106,2,FALSE)</f>
        <v>PMA</v>
      </c>
    </row>
    <row r="167" spans="1:8">
      <c r="A167" s="60" t="s">
        <v>907</v>
      </c>
      <c r="B167" s="60" t="s">
        <v>499</v>
      </c>
      <c r="C167" s="60" t="s">
        <v>532</v>
      </c>
      <c r="D167" s="181">
        <v>167971</v>
      </c>
      <c r="E167" s="60">
        <v>2</v>
      </c>
      <c r="F167" s="60" t="s">
        <v>619</v>
      </c>
      <c r="G167" s="60" t="s">
        <v>828</v>
      </c>
      <c r="H167" s="55" t="str">
        <f>+VLOOKUP($C167,'paises cad'!$A$1:$C$106,2,FALSE)</f>
        <v>PMA</v>
      </c>
    </row>
    <row r="168" spans="1:8">
      <c r="A168" s="60" t="s">
        <v>907</v>
      </c>
      <c r="B168" s="60" t="s">
        <v>499</v>
      </c>
      <c r="C168" s="60" t="s">
        <v>523</v>
      </c>
      <c r="D168" s="181">
        <v>868152</v>
      </c>
      <c r="E168" s="60">
        <v>4</v>
      </c>
      <c r="F168" s="60" t="s">
        <v>829</v>
      </c>
      <c r="G168" s="60" t="s">
        <v>1533</v>
      </c>
      <c r="H168" s="55" t="str">
        <f>+VLOOKUP($C168,'paises cad'!$A$1:$C$106,2,FALSE)</f>
        <v>PMA</v>
      </c>
    </row>
    <row r="169" spans="1:8">
      <c r="A169" s="60" t="s">
        <v>907</v>
      </c>
      <c r="B169" s="60" t="s">
        <v>499</v>
      </c>
      <c r="C169" s="60" t="s">
        <v>514</v>
      </c>
      <c r="D169" s="181">
        <v>292257</v>
      </c>
      <c r="E169" s="60">
        <v>3</v>
      </c>
      <c r="F169" s="60" t="s">
        <v>620</v>
      </c>
      <c r="G169" s="60" t="s">
        <v>877</v>
      </c>
      <c r="H169" s="55" t="str">
        <f>+VLOOKUP($C169,'paises cad'!$A$1:$C$106,2,FALSE)</f>
        <v>Renta media baja</v>
      </c>
    </row>
    <row r="170" spans="1:8">
      <c r="A170" s="60" t="s">
        <v>907</v>
      </c>
      <c r="B170" s="60" t="s">
        <v>499</v>
      </c>
      <c r="C170" s="60" t="s">
        <v>500</v>
      </c>
      <c r="D170" s="181">
        <v>948580</v>
      </c>
      <c r="E170" s="60">
        <v>12</v>
      </c>
      <c r="F170" s="60" t="s">
        <v>612</v>
      </c>
      <c r="G170" s="60" t="s">
        <v>877</v>
      </c>
      <c r="H170" s="55" t="str">
        <f>+VLOOKUP($C170,'paises cad'!$A$1:$C$106,2,FALSE)</f>
        <v>Renta media baja</v>
      </c>
    </row>
    <row r="171" spans="1:8">
      <c r="A171" s="60" t="s">
        <v>907</v>
      </c>
      <c r="B171" s="60" t="s">
        <v>499</v>
      </c>
      <c r="C171" s="60" t="s">
        <v>680</v>
      </c>
      <c r="D171" s="181">
        <v>336732</v>
      </c>
      <c r="E171" s="60">
        <v>3</v>
      </c>
      <c r="F171" s="60" t="s">
        <v>1534</v>
      </c>
      <c r="G171" s="60" t="s">
        <v>877</v>
      </c>
      <c r="H171" s="55" t="str">
        <f>+VLOOKUP($C171,'paises cad'!$A$1:$C$106,2,FALSE)</f>
        <v>Renta media baja</v>
      </c>
    </row>
    <row r="172" spans="1:8">
      <c r="A172" s="60" t="s">
        <v>908</v>
      </c>
      <c r="B172" s="60" t="s">
        <v>656</v>
      </c>
      <c r="C172" s="60" t="s">
        <v>492</v>
      </c>
      <c r="D172" s="181">
        <v>713005</v>
      </c>
      <c r="E172" s="60">
        <v>11</v>
      </c>
      <c r="F172" s="60" t="s">
        <v>803</v>
      </c>
      <c r="G172" s="60" t="s">
        <v>1535</v>
      </c>
      <c r="H172" s="55" t="str">
        <f>+VLOOKUP($C172,'paises cad'!$A$1:$C$106,2,FALSE)</f>
        <v>Renta media baja</v>
      </c>
    </row>
    <row r="173" spans="1:8">
      <c r="A173" s="60" t="s">
        <v>908</v>
      </c>
      <c r="B173" s="60" t="s">
        <v>656</v>
      </c>
      <c r="C173" s="60" t="s">
        <v>480</v>
      </c>
      <c r="D173" s="181">
        <v>285207</v>
      </c>
      <c r="E173" s="60">
        <v>3</v>
      </c>
      <c r="F173" s="60" t="s">
        <v>1536</v>
      </c>
      <c r="G173" s="60" t="s">
        <v>1537</v>
      </c>
      <c r="H173" s="55" t="str">
        <f>+VLOOKUP($C173,'paises cad'!$A$1:$C$106,2,FALSE)</f>
        <v>Renta media alta</v>
      </c>
    </row>
    <row r="174" spans="1:8">
      <c r="A174" s="60" t="s">
        <v>908</v>
      </c>
      <c r="B174" s="60" t="s">
        <v>656</v>
      </c>
      <c r="C174" s="60" t="s">
        <v>516</v>
      </c>
      <c r="D174" s="181">
        <v>45000</v>
      </c>
      <c r="E174" s="60">
        <v>2</v>
      </c>
      <c r="F174" s="60" t="s">
        <v>700</v>
      </c>
      <c r="G174" s="60" t="s">
        <v>701</v>
      </c>
      <c r="H174" s="55"/>
    </row>
    <row r="175" spans="1:8">
      <c r="A175" s="60" t="s">
        <v>908</v>
      </c>
      <c r="B175" s="60" t="s">
        <v>656</v>
      </c>
      <c r="C175" s="60" t="s">
        <v>481</v>
      </c>
      <c r="D175" s="181">
        <v>255948</v>
      </c>
      <c r="E175" s="60">
        <v>6</v>
      </c>
      <c r="F175" s="60" t="s">
        <v>736</v>
      </c>
      <c r="G175" s="60" t="s">
        <v>1538</v>
      </c>
      <c r="H175" s="55" t="str">
        <f>+VLOOKUP($C175,'paises cad'!$A$1:$C$106,2,FALSE)</f>
        <v>Renta media alta</v>
      </c>
    </row>
    <row r="176" spans="1:8">
      <c r="A176" s="60" t="s">
        <v>908</v>
      </c>
      <c r="B176" s="60" t="s">
        <v>655</v>
      </c>
      <c r="C176" s="60" t="s">
        <v>530</v>
      </c>
      <c r="D176" s="181">
        <v>145980</v>
      </c>
      <c r="E176" s="60">
        <v>2</v>
      </c>
      <c r="F176" s="60" t="s">
        <v>760</v>
      </c>
      <c r="G176" s="60" t="s">
        <v>1539</v>
      </c>
      <c r="H176" s="55" t="str">
        <f>+VLOOKUP($C176,'paises cad'!$A$1:$C$106,2,FALSE)</f>
        <v>Renta media alta</v>
      </c>
    </row>
    <row r="177" spans="1:8">
      <c r="A177" s="60" t="s">
        <v>908</v>
      </c>
      <c r="B177" s="60" t="s">
        <v>655</v>
      </c>
      <c r="C177" s="60" t="s">
        <v>474</v>
      </c>
      <c r="D177" s="181">
        <v>119310</v>
      </c>
      <c r="E177" s="60">
        <v>2</v>
      </c>
      <c r="F177" s="60" t="s">
        <v>2168</v>
      </c>
      <c r="G177" s="60" t="s">
        <v>1540</v>
      </c>
      <c r="H177" s="55" t="str">
        <f>+VLOOKUP($C177,'paises cad'!$A$1:$C$106,2,FALSE)</f>
        <v>Renta media alta</v>
      </c>
    </row>
    <row r="178" spans="1:8">
      <c r="A178" s="60" t="s">
        <v>908</v>
      </c>
      <c r="B178" s="60" t="s">
        <v>656</v>
      </c>
      <c r="C178" s="60" t="s">
        <v>493</v>
      </c>
      <c r="D178" s="181">
        <v>289650</v>
      </c>
      <c r="E178" s="60">
        <v>4</v>
      </c>
      <c r="F178" s="60" t="s">
        <v>1541</v>
      </c>
      <c r="G178" s="60" t="s">
        <v>1542</v>
      </c>
      <c r="H178" s="55" t="str">
        <f>+VLOOKUP($C178,'paises cad'!$A$1:$C$106,2,FALSE)</f>
        <v>Renta media alta</v>
      </c>
    </row>
    <row r="179" spans="1:8">
      <c r="A179" s="60" t="s">
        <v>908</v>
      </c>
      <c r="B179" s="60" t="s">
        <v>655</v>
      </c>
      <c r="C179" s="60" t="s">
        <v>477</v>
      </c>
      <c r="D179" s="181">
        <v>792591</v>
      </c>
      <c r="E179" s="60">
        <v>2</v>
      </c>
      <c r="F179" s="60" t="s">
        <v>866</v>
      </c>
      <c r="G179" s="60" t="s">
        <v>642</v>
      </c>
      <c r="H179" s="55" t="str">
        <f>+VLOOKUP($C179,'paises cad'!$A$1:$C$106,2,FALSE)</f>
        <v>Renta media baja</v>
      </c>
    </row>
    <row r="180" spans="1:8">
      <c r="A180" s="60" t="s">
        <v>908</v>
      </c>
      <c r="B180" s="60" t="s">
        <v>655</v>
      </c>
      <c r="C180" s="60" t="s">
        <v>676</v>
      </c>
      <c r="D180" s="181">
        <v>971692</v>
      </c>
      <c r="E180" s="60">
        <v>7</v>
      </c>
      <c r="F180" s="60" t="s">
        <v>762</v>
      </c>
      <c r="G180" s="60" t="s">
        <v>1543</v>
      </c>
      <c r="H180" s="55" t="str">
        <f>+VLOOKUP($C180,'paises cad'!$A$1:$C$106,2,FALSE)</f>
        <v>PMA</v>
      </c>
    </row>
    <row r="181" spans="1:8">
      <c r="A181" s="60" t="s">
        <v>908</v>
      </c>
      <c r="B181" s="60" t="s">
        <v>655</v>
      </c>
      <c r="C181" s="60" t="s">
        <v>479</v>
      </c>
      <c r="D181" s="181">
        <v>123997</v>
      </c>
      <c r="E181" s="60">
        <v>1</v>
      </c>
      <c r="F181" s="60" t="s">
        <v>700</v>
      </c>
      <c r="G181" s="60" t="s">
        <v>1539</v>
      </c>
      <c r="H181" s="55" t="str">
        <f>+VLOOKUP($C181,'paises cad'!$A$1:$C$106,2,FALSE)</f>
        <v>Renta media baja</v>
      </c>
    </row>
    <row r="182" spans="1:8">
      <c r="A182" s="60" t="s">
        <v>908</v>
      </c>
      <c r="B182" s="60" t="s">
        <v>656</v>
      </c>
      <c r="C182" s="60" t="s">
        <v>652</v>
      </c>
      <c r="D182" s="181">
        <v>421920</v>
      </c>
      <c r="E182" s="60">
        <v>5</v>
      </c>
      <c r="F182" s="60" t="s">
        <v>688</v>
      </c>
      <c r="G182" s="60" t="s">
        <v>840</v>
      </c>
      <c r="H182" s="55" t="str">
        <f>+VLOOKUP($C182,'paises cad'!$A$1:$C$106,2,FALSE)</f>
        <v>Renta media alta</v>
      </c>
    </row>
    <row r="183" spans="1:8">
      <c r="A183" s="60" t="s">
        <v>908</v>
      </c>
      <c r="B183" s="60" t="s">
        <v>655</v>
      </c>
      <c r="C183" s="60" t="s">
        <v>449</v>
      </c>
      <c r="D183" s="181">
        <v>439489</v>
      </c>
      <c r="E183" s="60">
        <v>3</v>
      </c>
      <c r="F183" s="60" t="s">
        <v>700</v>
      </c>
      <c r="G183" s="60" t="s">
        <v>1539</v>
      </c>
      <c r="H183" s="55" t="str">
        <f>+VLOOKUP($C183,'paises cad'!$A$1:$C$106,2,FALSE)</f>
        <v>Renta media alta</v>
      </c>
    </row>
    <row r="184" spans="1:8">
      <c r="A184" s="60" t="s">
        <v>908</v>
      </c>
      <c r="B184" s="60" t="s">
        <v>927</v>
      </c>
      <c r="C184" s="60" t="s">
        <v>483</v>
      </c>
      <c r="D184" s="181">
        <v>404425</v>
      </c>
      <c r="E184" s="60">
        <v>6</v>
      </c>
      <c r="F184" s="60" t="s">
        <v>739</v>
      </c>
      <c r="G184" s="60" t="s">
        <v>1544</v>
      </c>
      <c r="H184" s="55" t="str">
        <f>+VLOOKUP($C184,'paises cad'!$A$1:$C$106,2,FALSE)</f>
        <v>PMA</v>
      </c>
    </row>
    <row r="185" spans="1:8">
      <c r="A185" s="60" t="s">
        <v>908</v>
      </c>
      <c r="B185" s="60" t="s">
        <v>929</v>
      </c>
      <c r="C185" s="60" t="s">
        <v>484</v>
      </c>
      <c r="D185" s="181">
        <v>272472</v>
      </c>
      <c r="E185" s="60">
        <v>4</v>
      </c>
      <c r="F185" s="60" t="s">
        <v>1545</v>
      </c>
      <c r="G185" s="60" t="s">
        <v>1546</v>
      </c>
      <c r="H185" s="55" t="str">
        <f>+VLOOKUP($C185,'paises cad'!$A$1:$C$106,2,FALSE)</f>
        <v>PMA</v>
      </c>
    </row>
    <row r="186" spans="1:8">
      <c r="A186" s="60" t="s">
        <v>908</v>
      </c>
      <c r="B186" s="60" t="s">
        <v>930</v>
      </c>
      <c r="C186" s="60" t="s">
        <v>677</v>
      </c>
      <c r="D186" s="181">
        <v>1541471</v>
      </c>
      <c r="E186" s="60">
        <v>6</v>
      </c>
      <c r="F186" s="60" t="s">
        <v>738</v>
      </c>
      <c r="G186" s="60" t="s">
        <v>1547</v>
      </c>
      <c r="H186" s="55" t="str">
        <f>+VLOOKUP($C186,'paises cad'!$A$1:$C$106,2,FALSE)</f>
        <v>PMA</v>
      </c>
    </row>
    <row r="187" spans="1:8">
      <c r="A187" s="60" t="s">
        <v>908</v>
      </c>
      <c r="B187" s="60" t="s">
        <v>930</v>
      </c>
      <c r="C187" s="60" t="s">
        <v>498</v>
      </c>
      <c r="D187" s="181">
        <v>261501</v>
      </c>
      <c r="E187" s="60">
        <v>1</v>
      </c>
      <c r="F187" s="60" t="s">
        <v>603</v>
      </c>
      <c r="G187" s="60" t="s">
        <v>1548</v>
      </c>
      <c r="H187" s="55" t="str">
        <f>+VLOOKUP($C187,'paises cad'!$A$1:$C$106,2,FALSE)</f>
        <v>Renta baja</v>
      </c>
    </row>
    <row r="188" spans="1:8">
      <c r="A188" s="60" t="s">
        <v>908</v>
      </c>
      <c r="B188" s="60" t="s">
        <v>927</v>
      </c>
      <c r="C188" s="60" t="s">
        <v>674</v>
      </c>
      <c r="D188" s="181">
        <v>192446</v>
      </c>
      <c r="E188" s="60">
        <v>3</v>
      </c>
      <c r="F188" s="60" t="s">
        <v>887</v>
      </c>
      <c r="G188" s="60" t="s">
        <v>1549</v>
      </c>
      <c r="H188" s="55" t="str">
        <f>+VLOOKUP($C188,'paises cad'!$A$1:$C$106,2,FALSE)</f>
        <v>PMA</v>
      </c>
    </row>
    <row r="189" spans="1:8">
      <c r="A189" s="60" t="s">
        <v>908</v>
      </c>
      <c r="B189" s="60" t="s">
        <v>931</v>
      </c>
      <c r="C189" s="60" t="s">
        <v>487</v>
      </c>
      <c r="D189" s="181">
        <v>160754</v>
      </c>
      <c r="E189" s="60">
        <v>7</v>
      </c>
      <c r="F189" s="60" t="s">
        <v>717</v>
      </c>
      <c r="G189" s="60" t="s">
        <v>782</v>
      </c>
      <c r="H189" s="55" t="str">
        <f>+VLOOKUP($C189,'paises cad'!$A$1:$C$106,2,FALSE)</f>
        <v>PMA</v>
      </c>
    </row>
    <row r="190" spans="1:8">
      <c r="A190" s="60" t="s">
        <v>908</v>
      </c>
      <c r="B190" s="60" t="s">
        <v>927</v>
      </c>
      <c r="C190" s="60" t="s">
        <v>675</v>
      </c>
      <c r="D190" s="181">
        <v>150000</v>
      </c>
      <c r="E190" s="60">
        <v>2</v>
      </c>
      <c r="F190" s="60" t="s">
        <v>728</v>
      </c>
      <c r="G190" s="60" t="s">
        <v>1550</v>
      </c>
      <c r="H190" s="55" t="str">
        <f>+VLOOKUP($C190,'paises cad'!$A$1:$C$106,2,FALSE)</f>
        <v>PMA</v>
      </c>
    </row>
    <row r="191" spans="1:8">
      <c r="A191" s="60" t="s">
        <v>908</v>
      </c>
      <c r="B191" s="60" t="s">
        <v>929</v>
      </c>
      <c r="C191" s="60" t="s">
        <v>598</v>
      </c>
      <c r="D191" s="181">
        <v>1097953</v>
      </c>
      <c r="E191" s="60">
        <v>7</v>
      </c>
      <c r="F191" s="60" t="s">
        <v>761</v>
      </c>
      <c r="G191" s="60" t="s">
        <v>1551</v>
      </c>
      <c r="H191" s="55" t="str">
        <f>+VLOOKUP($C191,'paises cad'!$A$1:$C$106,2,FALSE)</f>
        <v>Renta media baja</v>
      </c>
    </row>
    <row r="192" spans="1:8">
      <c r="A192" s="60" t="s">
        <v>908</v>
      </c>
      <c r="B192" s="60" t="s">
        <v>930</v>
      </c>
      <c r="C192" s="60" t="s">
        <v>582</v>
      </c>
      <c r="D192" s="181">
        <v>361483</v>
      </c>
      <c r="E192" s="60">
        <v>4</v>
      </c>
      <c r="F192" s="60" t="s">
        <v>728</v>
      </c>
      <c r="G192" s="60" t="s">
        <v>1552</v>
      </c>
      <c r="H192" s="55" t="str">
        <f>+VLOOKUP($C192,'paises cad'!$A$1:$C$106,2,FALSE)</f>
        <v>PMA</v>
      </c>
    </row>
    <row r="193" spans="1:8">
      <c r="A193" s="60" t="s">
        <v>908</v>
      </c>
      <c r="B193" s="60" t="s">
        <v>927</v>
      </c>
      <c r="C193" s="60" t="s">
        <v>496</v>
      </c>
      <c r="D193" s="181">
        <v>359277</v>
      </c>
      <c r="E193" s="60">
        <v>6</v>
      </c>
      <c r="F193" s="60" t="s">
        <v>742</v>
      </c>
      <c r="G193" s="60" t="s">
        <v>1553</v>
      </c>
      <c r="H193" s="55" t="str">
        <f>+VLOOKUP($C193,'paises cad'!$A$1:$C$106,2,FALSE)</f>
        <v>PMA</v>
      </c>
    </row>
    <row r="194" spans="1:8">
      <c r="A194" s="60" t="s">
        <v>908</v>
      </c>
      <c r="B194" s="60" t="s">
        <v>930</v>
      </c>
      <c r="C194" s="60" t="s">
        <v>679</v>
      </c>
      <c r="D194" s="181">
        <v>868912</v>
      </c>
      <c r="E194" s="60">
        <v>4</v>
      </c>
      <c r="F194" s="60" t="s">
        <v>700</v>
      </c>
      <c r="G194" s="60" t="s">
        <v>744</v>
      </c>
      <c r="H194" s="55" t="str">
        <f>+VLOOKUP($C194,'paises cad'!$A$1:$C$106,2,FALSE)</f>
        <v>PMA</v>
      </c>
    </row>
    <row r="195" spans="1:8">
      <c r="A195" s="60" t="s">
        <v>908</v>
      </c>
      <c r="B195" s="60" t="s">
        <v>499</v>
      </c>
      <c r="C195" s="60" t="s">
        <v>532</v>
      </c>
      <c r="D195" s="181">
        <v>558020</v>
      </c>
      <c r="E195" s="60">
        <v>4</v>
      </c>
      <c r="F195" s="60" t="s">
        <v>780</v>
      </c>
      <c r="G195" s="60" t="s">
        <v>754</v>
      </c>
      <c r="H195" s="55" t="str">
        <f>+VLOOKUP($C195,'paises cad'!$A$1:$C$106,2,FALSE)</f>
        <v>PMA</v>
      </c>
    </row>
    <row r="196" spans="1:8">
      <c r="A196" s="60" t="s">
        <v>908</v>
      </c>
      <c r="B196" s="60" t="s">
        <v>499</v>
      </c>
      <c r="C196" s="60" t="s">
        <v>527</v>
      </c>
      <c r="D196" s="181">
        <v>1078872</v>
      </c>
      <c r="E196" s="60">
        <v>8</v>
      </c>
      <c r="F196" s="60" t="s">
        <v>746</v>
      </c>
      <c r="G196" s="60" t="s">
        <v>860</v>
      </c>
      <c r="H196" s="55" t="str">
        <f>+VLOOKUP($C196,'paises cad'!$A$1:$C$106,2,FALSE)</f>
        <v>PMA</v>
      </c>
    </row>
    <row r="197" spans="1:8">
      <c r="A197" s="60" t="s">
        <v>908</v>
      </c>
      <c r="B197" s="60" t="s">
        <v>499</v>
      </c>
      <c r="C197" s="60" t="s">
        <v>515</v>
      </c>
      <c r="D197" s="181">
        <v>882134</v>
      </c>
      <c r="E197" s="60">
        <v>4</v>
      </c>
      <c r="F197" s="60" t="s">
        <v>705</v>
      </c>
      <c r="G197" s="60" t="s">
        <v>764</v>
      </c>
      <c r="H197" s="55" t="str">
        <f>+VLOOKUP($C197,'paises cad'!$A$1:$C$106,2,FALSE)</f>
        <v>Renta media baja</v>
      </c>
    </row>
    <row r="198" spans="1:8">
      <c r="A198" s="60" t="s">
        <v>908</v>
      </c>
      <c r="B198" s="60" t="s">
        <v>499</v>
      </c>
      <c r="C198" s="60" t="s">
        <v>500</v>
      </c>
      <c r="D198" s="181">
        <v>190598</v>
      </c>
      <c r="E198" s="60">
        <v>1</v>
      </c>
      <c r="F198" s="60" t="s">
        <v>1526</v>
      </c>
      <c r="H198" s="55" t="str">
        <f>+VLOOKUP($C198,'paises cad'!$A$1:$C$106,2,FALSE)</f>
        <v>Renta media baja</v>
      </c>
    </row>
    <row r="199" spans="1:8">
      <c r="A199" s="60" t="s">
        <v>908</v>
      </c>
      <c r="B199" s="60" t="s">
        <v>499</v>
      </c>
      <c r="C199" s="60" t="s">
        <v>440</v>
      </c>
      <c r="D199" s="181">
        <v>230000</v>
      </c>
      <c r="E199" s="60">
        <v>4</v>
      </c>
      <c r="F199" s="60" t="s">
        <v>1554</v>
      </c>
      <c r="G199" s="60" t="s">
        <v>1488</v>
      </c>
      <c r="H199" s="55" t="str">
        <f>+VLOOKUP($C199,'paises cad'!$A$1:$C$106,2,FALSE)</f>
        <v>PMA</v>
      </c>
    </row>
    <row r="200" spans="1:8">
      <c r="A200" s="60" t="s">
        <v>908</v>
      </c>
      <c r="B200" s="60" t="s">
        <v>499</v>
      </c>
      <c r="C200" s="60" t="s">
        <v>523</v>
      </c>
      <c r="D200" s="181">
        <v>800000</v>
      </c>
      <c r="E200" s="60">
        <v>2</v>
      </c>
      <c r="F200" s="60" t="s">
        <v>700</v>
      </c>
      <c r="G200" s="60" t="s">
        <v>701</v>
      </c>
      <c r="H200" s="55" t="str">
        <f>+VLOOKUP($C200,'paises cad'!$A$1:$C$106,2,FALSE)</f>
        <v>PMA</v>
      </c>
    </row>
    <row r="201" spans="1:8">
      <c r="A201" s="60" t="s">
        <v>908</v>
      </c>
      <c r="B201" s="60" t="s">
        <v>499</v>
      </c>
      <c r="C201" s="60" t="s">
        <v>566</v>
      </c>
      <c r="D201" s="181">
        <v>410717</v>
      </c>
      <c r="E201" s="60">
        <v>5</v>
      </c>
      <c r="F201" s="60" t="s">
        <v>774</v>
      </c>
      <c r="G201" s="60" t="s">
        <v>1488</v>
      </c>
      <c r="H201" s="55" t="str">
        <f>+VLOOKUP($C201,'paises cad'!$A$1:$C$106,2,FALSE)</f>
        <v>Renta media alta</v>
      </c>
    </row>
    <row r="202" spans="1:8">
      <c r="A202" s="60" t="s">
        <v>908</v>
      </c>
      <c r="B202" s="60" t="s">
        <v>505</v>
      </c>
      <c r="C202" s="60" t="s">
        <v>617</v>
      </c>
      <c r="D202" s="181">
        <v>234500</v>
      </c>
      <c r="E202" s="60">
        <v>6</v>
      </c>
      <c r="F202" s="60" t="s">
        <v>2171</v>
      </c>
      <c r="G202" s="60" t="s">
        <v>1555</v>
      </c>
      <c r="H202" s="60" t="s">
        <v>1423</v>
      </c>
    </row>
    <row r="203" spans="1:8">
      <c r="A203" s="60" t="s">
        <v>908</v>
      </c>
      <c r="B203" s="60" t="s">
        <v>505</v>
      </c>
      <c r="C203" s="60" t="s">
        <v>614</v>
      </c>
      <c r="D203" s="181">
        <v>100000</v>
      </c>
      <c r="E203" s="60">
        <v>1</v>
      </c>
      <c r="F203" s="60" t="s">
        <v>818</v>
      </c>
      <c r="G203" s="60" t="s">
        <v>701</v>
      </c>
      <c r="H203" s="55" t="s">
        <v>1423</v>
      </c>
    </row>
    <row r="204" spans="1:8">
      <c r="A204" s="60" t="s">
        <v>908</v>
      </c>
      <c r="B204" s="60" t="s">
        <v>505</v>
      </c>
      <c r="C204" s="60" t="s">
        <v>534</v>
      </c>
      <c r="D204" s="181">
        <v>141500</v>
      </c>
      <c r="E204" s="60">
        <v>3</v>
      </c>
      <c r="F204" s="60" t="s">
        <v>1556</v>
      </c>
      <c r="G204" s="60" t="s">
        <v>1557</v>
      </c>
      <c r="H204" s="55" t="str">
        <f>+VLOOKUP($C204,'paises cad'!$A$1:$C$106,2,FALSE)</f>
        <v>Renta media baja</v>
      </c>
    </row>
    <row r="205" spans="1:8">
      <c r="A205" s="60" t="s">
        <v>908</v>
      </c>
      <c r="B205" s="60" t="s">
        <v>505</v>
      </c>
      <c r="C205" s="60" t="s">
        <v>617</v>
      </c>
      <c r="D205" s="181">
        <v>345000</v>
      </c>
      <c r="E205" s="60">
        <v>15</v>
      </c>
      <c r="F205" s="60" t="s">
        <v>826</v>
      </c>
      <c r="G205" s="60" t="s">
        <v>784</v>
      </c>
      <c r="H205" s="55"/>
    </row>
    <row r="206" spans="1:8">
      <c r="A206" s="60" t="s">
        <v>908</v>
      </c>
      <c r="B206" s="60" t="s">
        <v>482</v>
      </c>
      <c r="C206" s="60" t="s">
        <v>512</v>
      </c>
      <c r="D206" s="181">
        <v>731545</v>
      </c>
      <c r="E206" s="60">
        <v>4</v>
      </c>
      <c r="F206" s="60" t="s">
        <v>1558</v>
      </c>
      <c r="G206" s="60" t="s">
        <v>744</v>
      </c>
      <c r="H206" s="55" t="str">
        <f>+VLOOKUP($C206,'paises cad'!$A$1:$C$106,2,FALSE)</f>
        <v>Renta media alta</v>
      </c>
    </row>
    <row r="207" spans="1:8">
      <c r="A207" s="60" t="s">
        <v>908</v>
      </c>
      <c r="B207" s="60" t="s">
        <v>482</v>
      </c>
      <c r="C207" s="60" t="s">
        <v>673</v>
      </c>
      <c r="D207" s="181">
        <v>334970</v>
      </c>
      <c r="E207" s="60">
        <v>5</v>
      </c>
      <c r="F207" s="60" t="s">
        <v>1559</v>
      </c>
      <c r="G207" s="60" t="s">
        <v>754</v>
      </c>
      <c r="H207" s="55" t="str">
        <f>+VLOOKUP($C207,'paises cad'!$A$1:$C$106,2,FALSE)</f>
        <v>Renta media alta</v>
      </c>
    </row>
    <row r="208" spans="1:8">
      <c r="A208" s="60" t="s">
        <v>908</v>
      </c>
      <c r="B208" s="60" t="s">
        <v>927</v>
      </c>
      <c r="C208" s="60" t="s">
        <v>486</v>
      </c>
      <c r="D208" s="181">
        <v>977399</v>
      </c>
      <c r="E208" s="60">
        <v>6</v>
      </c>
      <c r="F208" s="60" t="s">
        <v>780</v>
      </c>
      <c r="G208" s="60" t="s">
        <v>764</v>
      </c>
      <c r="H208" s="55" t="str">
        <f>+VLOOKUP($C208,'paises cad'!$A$1:$C$106,2,FALSE)</f>
        <v>PMA</v>
      </c>
    </row>
    <row r="209" spans="1:8">
      <c r="A209" s="60" t="s">
        <v>908</v>
      </c>
      <c r="B209" s="60" t="s">
        <v>482</v>
      </c>
      <c r="C209" s="60" t="s">
        <v>448</v>
      </c>
      <c r="D209" s="181">
        <v>310081</v>
      </c>
      <c r="E209" s="60">
        <v>5</v>
      </c>
      <c r="F209" s="60" t="s">
        <v>2172</v>
      </c>
      <c r="G209" s="60" t="s">
        <v>754</v>
      </c>
      <c r="H209" s="55" t="str">
        <f>+VLOOKUP($C209,'paises cad'!$A$1:$C$106,2,FALSE)</f>
        <v>Renta media baja</v>
      </c>
    </row>
    <row r="210" spans="1:8">
      <c r="A210" s="60" t="s">
        <v>908</v>
      </c>
      <c r="B210" s="60" t="s">
        <v>482</v>
      </c>
      <c r="C210" s="60" t="s">
        <v>436</v>
      </c>
      <c r="D210" s="181">
        <v>130000</v>
      </c>
      <c r="E210" s="60">
        <v>2</v>
      </c>
      <c r="F210" s="60" t="s">
        <v>1560</v>
      </c>
      <c r="G210" s="60" t="s">
        <v>701</v>
      </c>
      <c r="H210" s="55" t="str">
        <f>+VLOOKUP($C210,'paises cad'!$A$1:$C$106,2,FALSE)</f>
        <v>Renta media baja</v>
      </c>
    </row>
    <row r="211" spans="1:8">
      <c r="A211" s="60" t="s">
        <v>908</v>
      </c>
      <c r="B211" s="60" t="s">
        <v>482</v>
      </c>
      <c r="C211" s="60" t="s">
        <v>617</v>
      </c>
      <c r="D211" s="181">
        <v>177060</v>
      </c>
      <c r="E211" s="60">
        <v>8</v>
      </c>
      <c r="F211" s="60" t="s">
        <v>1496</v>
      </c>
      <c r="G211" s="60" t="s">
        <v>754</v>
      </c>
      <c r="H211" s="55"/>
    </row>
    <row r="212" spans="1:8">
      <c r="A212" s="60" t="s">
        <v>1561</v>
      </c>
      <c r="B212" s="60" t="s">
        <v>928</v>
      </c>
      <c r="C212" s="60" t="s">
        <v>565</v>
      </c>
      <c r="D212" s="181">
        <v>52897.82</v>
      </c>
      <c r="E212" s="60">
        <v>3</v>
      </c>
      <c r="F212" s="60" t="s">
        <v>1562</v>
      </c>
      <c r="G212" s="60" t="s">
        <v>1563</v>
      </c>
      <c r="H212" s="55" t="s">
        <v>1423</v>
      </c>
    </row>
    <row r="213" spans="1:8">
      <c r="A213" s="60" t="s">
        <v>1561</v>
      </c>
      <c r="B213" s="60" t="s">
        <v>928</v>
      </c>
      <c r="C213" s="60" t="s">
        <v>485</v>
      </c>
      <c r="D213" s="181">
        <v>57271.4</v>
      </c>
      <c r="E213" s="60">
        <v>4</v>
      </c>
      <c r="F213" s="60" t="s">
        <v>708</v>
      </c>
      <c r="G213" s="60" t="s">
        <v>1564</v>
      </c>
      <c r="H213" s="55" t="str">
        <f>+VLOOKUP($C213,'paises cad'!$A$1:$C$106,2,FALSE)</f>
        <v>Renta media baja</v>
      </c>
    </row>
    <row r="214" spans="1:8">
      <c r="A214" s="60" t="s">
        <v>1561</v>
      </c>
      <c r="B214" s="60" t="s">
        <v>927</v>
      </c>
      <c r="C214" s="60" t="s">
        <v>496</v>
      </c>
      <c r="D214" s="181">
        <v>1902.39</v>
      </c>
      <c r="E214" s="60">
        <v>1</v>
      </c>
      <c r="F214" s="60" t="s">
        <v>709</v>
      </c>
      <c r="G214" s="60" t="s">
        <v>595</v>
      </c>
      <c r="H214" s="55" t="str">
        <f>+VLOOKUP($C214,'paises cad'!$A$1:$C$106,2,FALSE)</f>
        <v>PMA</v>
      </c>
    </row>
    <row r="215" spans="1:8">
      <c r="A215" s="60" t="s">
        <v>1561</v>
      </c>
      <c r="B215" s="60" t="s">
        <v>927</v>
      </c>
      <c r="C215" s="60" t="s">
        <v>486</v>
      </c>
      <c r="D215" s="181">
        <v>237906.68</v>
      </c>
      <c r="E215" s="60">
        <v>6</v>
      </c>
      <c r="F215" s="60" t="s">
        <v>1565</v>
      </c>
      <c r="G215" s="60" t="s">
        <v>595</v>
      </c>
      <c r="H215" s="55" t="str">
        <f>+VLOOKUP($C215,'paises cad'!$A$1:$C$106,2,FALSE)</f>
        <v>PMA</v>
      </c>
    </row>
    <row r="216" spans="1:8">
      <c r="A216" s="60" t="s">
        <v>1561</v>
      </c>
      <c r="B216" s="60" t="s">
        <v>482</v>
      </c>
      <c r="C216" s="60" t="s">
        <v>448</v>
      </c>
      <c r="D216" s="181">
        <v>9266</v>
      </c>
      <c r="E216" s="60">
        <v>1</v>
      </c>
      <c r="F216" s="60" t="s">
        <v>1566</v>
      </c>
      <c r="G216" s="60" t="s">
        <v>1567</v>
      </c>
      <c r="H216" s="55" t="str">
        <f>+VLOOKUP($C216,'paises cad'!$A$1:$C$106,2,FALSE)</f>
        <v>Renta media baja</v>
      </c>
    </row>
    <row r="217" spans="1:8">
      <c r="A217" s="60" t="s">
        <v>1561</v>
      </c>
      <c r="B217" s="60" t="s">
        <v>927</v>
      </c>
      <c r="C217" s="60" t="s">
        <v>533</v>
      </c>
      <c r="D217" s="181">
        <v>128085.28</v>
      </c>
      <c r="E217" s="60">
        <v>3</v>
      </c>
      <c r="F217" s="60" t="s">
        <v>604</v>
      </c>
      <c r="G217" s="60" t="s">
        <v>595</v>
      </c>
      <c r="H217" s="55" t="str">
        <f>+VLOOKUP($C217,'paises cad'!$A$1:$C$106,2,FALSE)</f>
        <v>Renta media baja</v>
      </c>
    </row>
    <row r="218" spans="1:8">
      <c r="A218" s="60" t="s">
        <v>1561</v>
      </c>
      <c r="B218" s="60" t="s">
        <v>655</v>
      </c>
      <c r="C218" s="60" t="s">
        <v>474</v>
      </c>
      <c r="D218" s="181">
        <v>32413.98</v>
      </c>
      <c r="E218" s="60">
        <v>2</v>
      </c>
      <c r="F218" s="60" t="s">
        <v>2173</v>
      </c>
      <c r="G218" s="60" t="s">
        <v>621</v>
      </c>
      <c r="H218" s="55" t="str">
        <f>+VLOOKUP($C218,'paises cad'!$A$1:$C$106,2,FALSE)</f>
        <v>Renta media alta</v>
      </c>
    </row>
    <row r="219" spans="1:8">
      <c r="A219" s="60" t="s">
        <v>1561</v>
      </c>
      <c r="B219" s="60" t="s">
        <v>655</v>
      </c>
      <c r="C219" s="60" t="s">
        <v>449</v>
      </c>
      <c r="D219" s="181">
        <v>42055.7</v>
      </c>
      <c r="E219" s="60">
        <v>1</v>
      </c>
      <c r="F219" s="60" t="s">
        <v>879</v>
      </c>
      <c r="G219" s="60" t="s">
        <v>595</v>
      </c>
      <c r="H219" s="55" t="str">
        <f>+VLOOKUP($C219,'paises cad'!$A$1:$C$106,2,FALSE)</f>
        <v>Renta media alta</v>
      </c>
    </row>
    <row r="220" spans="1:8">
      <c r="A220" s="60" t="s">
        <v>1561</v>
      </c>
      <c r="B220" s="60" t="s">
        <v>655</v>
      </c>
      <c r="C220" s="60" t="s">
        <v>476</v>
      </c>
      <c r="D220" s="181">
        <v>58018.03</v>
      </c>
      <c r="E220" s="60">
        <v>1</v>
      </c>
      <c r="F220" s="60" t="s">
        <v>2174</v>
      </c>
      <c r="G220" s="60" t="s">
        <v>595</v>
      </c>
      <c r="H220" s="55" t="str">
        <f>+VLOOKUP($C220,'paises cad'!$A$1:$C$106,2,FALSE)</f>
        <v>Renta media baja</v>
      </c>
    </row>
    <row r="221" spans="1:8">
      <c r="A221" s="60" t="s">
        <v>1561</v>
      </c>
      <c r="B221" s="60" t="s">
        <v>656</v>
      </c>
      <c r="C221" s="60" t="s">
        <v>492</v>
      </c>
      <c r="D221" s="181">
        <v>28403.1</v>
      </c>
      <c r="E221" s="60">
        <v>3</v>
      </c>
      <c r="F221" s="60" t="s">
        <v>1568</v>
      </c>
      <c r="G221" s="60" t="s">
        <v>1497</v>
      </c>
      <c r="H221" s="55" t="str">
        <f>+VLOOKUP($C221,'paises cad'!$A$1:$C$106,2,FALSE)</f>
        <v>Renta media baja</v>
      </c>
    </row>
    <row r="222" spans="1:8">
      <c r="A222" s="60" t="s">
        <v>545</v>
      </c>
      <c r="B222" s="60" t="s">
        <v>655</v>
      </c>
      <c r="C222" s="60" t="s">
        <v>476</v>
      </c>
      <c r="D222" s="181">
        <v>826732.52</v>
      </c>
      <c r="E222" s="60">
        <v>7</v>
      </c>
      <c r="F222" s="60" t="s">
        <v>856</v>
      </c>
      <c r="G222" s="60" t="s">
        <v>1569</v>
      </c>
      <c r="H222" s="55" t="str">
        <f>+VLOOKUP($C222,'paises cad'!$A$1:$C$106,2,FALSE)</f>
        <v>Renta media baja</v>
      </c>
    </row>
    <row r="223" spans="1:8">
      <c r="A223" s="60" t="s">
        <v>545</v>
      </c>
      <c r="B223" s="60" t="s">
        <v>656</v>
      </c>
      <c r="C223" s="60" t="s">
        <v>493</v>
      </c>
      <c r="D223" s="181">
        <v>55940.55</v>
      </c>
      <c r="E223" s="60">
        <v>3</v>
      </c>
      <c r="F223" s="60" t="s">
        <v>625</v>
      </c>
      <c r="G223" s="60" t="s">
        <v>1570</v>
      </c>
      <c r="H223" s="55" t="str">
        <f>+VLOOKUP($C223,'paises cad'!$A$1:$C$106,2,FALSE)</f>
        <v>Renta media alta</v>
      </c>
    </row>
    <row r="224" spans="1:8">
      <c r="A224" s="60" t="s">
        <v>545</v>
      </c>
      <c r="B224" s="60" t="s">
        <v>655</v>
      </c>
      <c r="C224" s="60" t="s">
        <v>676</v>
      </c>
      <c r="D224" s="181">
        <v>1531923.29</v>
      </c>
      <c r="E224" s="60">
        <v>16</v>
      </c>
      <c r="F224" s="60" t="s">
        <v>722</v>
      </c>
      <c r="G224" s="60" t="s">
        <v>1571</v>
      </c>
      <c r="H224" s="55" t="str">
        <f>+VLOOKUP($C224,'paises cad'!$A$1:$C$106,2,FALSE)</f>
        <v>PMA</v>
      </c>
    </row>
    <row r="225" spans="1:8">
      <c r="A225" s="60" t="s">
        <v>545</v>
      </c>
      <c r="B225" s="60" t="s">
        <v>655</v>
      </c>
      <c r="C225" s="60" t="s">
        <v>478</v>
      </c>
      <c r="D225" s="181">
        <v>1432545</v>
      </c>
      <c r="E225" s="60">
        <v>16</v>
      </c>
      <c r="F225" s="60" t="s">
        <v>1572</v>
      </c>
      <c r="G225" s="60" t="s">
        <v>1573</v>
      </c>
      <c r="H225" s="55" t="str">
        <f>+VLOOKUP($C225,'paises cad'!$A$1:$C$106,2,FALSE)</f>
        <v>Renta media baja</v>
      </c>
    </row>
    <row r="226" spans="1:8">
      <c r="A226" s="60" t="s">
        <v>545</v>
      </c>
      <c r="B226" s="60" t="s">
        <v>655</v>
      </c>
      <c r="C226" s="60" t="s">
        <v>611</v>
      </c>
      <c r="D226" s="181">
        <v>261698.97</v>
      </c>
      <c r="E226" s="60">
        <v>6</v>
      </c>
      <c r="F226" s="60" t="s">
        <v>1531</v>
      </c>
      <c r="G226" s="60" t="s">
        <v>823</v>
      </c>
      <c r="H226" s="55" t="str">
        <f>+VLOOKUP($C226,'paises cad'!$A$1:$C$106,2,FALSE)</f>
        <v>Renta media alta</v>
      </c>
    </row>
    <row r="227" spans="1:8">
      <c r="A227" s="60" t="s">
        <v>545</v>
      </c>
      <c r="B227" s="60" t="s">
        <v>931</v>
      </c>
      <c r="C227" s="60" t="s">
        <v>487</v>
      </c>
      <c r="D227" s="181">
        <v>97581.71</v>
      </c>
      <c r="E227" s="60">
        <v>2</v>
      </c>
      <c r="F227" s="60" t="s">
        <v>751</v>
      </c>
      <c r="G227" s="60" t="s">
        <v>1574</v>
      </c>
      <c r="H227" s="55" t="str">
        <f>+VLOOKUP($C227,'paises cad'!$A$1:$C$106,2,FALSE)</f>
        <v>PMA</v>
      </c>
    </row>
    <row r="228" spans="1:8">
      <c r="A228" s="60" t="s">
        <v>545</v>
      </c>
      <c r="B228" s="60" t="s">
        <v>656</v>
      </c>
      <c r="C228" s="60" t="s">
        <v>503</v>
      </c>
      <c r="D228" s="181">
        <v>19530.36</v>
      </c>
      <c r="E228" s="60">
        <v>1</v>
      </c>
      <c r="F228" s="60" t="s">
        <v>597</v>
      </c>
      <c r="G228" s="60" t="s">
        <v>1575</v>
      </c>
      <c r="H228" s="55" t="str">
        <f>+VLOOKUP($C228,'paises cad'!$A$1:$C$106,2,FALSE)</f>
        <v>Renta media baja</v>
      </c>
    </row>
    <row r="229" spans="1:8">
      <c r="A229" s="60" t="s">
        <v>545</v>
      </c>
      <c r="B229" s="60" t="s">
        <v>656</v>
      </c>
      <c r="C229" s="60" t="s">
        <v>652</v>
      </c>
      <c r="D229" s="181">
        <v>2104328.65</v>
      </c>
      <c r="E229" s="60">
        <v>20</v>
      </c>
      <c r="F229" s="60" t="s">
        <v>888</v>
      </c>
      <c r="G229" s="60" t="s">
        <v>1576</v>
      </c>
      <c r="H229" s="55" t="str">
        <f>+VLOOKUP($C229,'paises cad'!$A$1:$C$106,2,FALSE)</f>
        <v>Renta media alta</v>
      </c>
    </row>
    <row r="230" spans="1:8">
      <c r="A230" s="60" t="s">
        <v>545</v>
      </c>
      <c r="B230" s="60" t="s">
        <v>655</v>
      </c>
      <c r="C230" s="60" t="s">
        <v>449</v>
      </c>
      <c r="D230" s="181">
        <v>792028.68</v>
      </c>
      <c r="E230" s="60">
        <v>7</v>
      </c>
      <c r="F230" s="60" t="s">
        <v>763</v>
      </c>
      <c r="G230" s="60" t="s">
        <v>1577</v>
      </c>
      <c r="H230" s="55" t="str">
        <f>+VLOOKUP($C230,'paises cad'!$A$1:$C$106,2,FALSE)</f>
        <v>Renta media alta</v>
      </c>
    </row>
    <row r="231" spans="1:8">
      <c r="A231" s="60" t="s">
        <v>545</v>
      </c>
      <c r="B231" s="60" t="s">
        <v>930</v>
      </c>
      <c r="C231" s="60" t="s">
        <v>519</v>
      </c>
      <c r="D231" s="181">
        <v>8322.4</v>
      </c>
      <c r="E231" s="60">
        <v>1</v>
      </c>
      <c r="F231" s="60" t="s">
        <v>1578</v>
      </c>
      <c r="G231" s="60" t="s">
        <v>752</v>
      </c>
      <c r="H231" s="55" t="str">
        <f>+VLOOKUP($C231,'paises cad'!$A$1:$C$106,2,FALSE)</f>
        <v>PMA</v>
      </c>
    </row>
    <row r="232" spans="1:8">
      <c r="A232" s="60" t="s">
        <v>545</v>
      </c>
      <c r="B232" s="60" t="s">
        <v>656</v>
      </c>
      <c r="C232" s="60" t="s">
        <v>480</v>
      </c>
      <c r="D232" s="181">
        <v>30506.55</v>
      </c>
      <c r="E232" s="60">
        <v>1</v>
      </c>
      <c r="H232" s="55" t="str">
        <f>+VLOOKUP($C232,'paises cad'!$A$1:$C$106,2,FALSE)</f>
        <v>Renta media alta</v>
      </c>
    </row>
    <row r="233" spans="1:8">
      <c r="A233" s="60" t="s">
        <v>456</v>
      </c>
      <c r="B233" s="60" t="s">
        <v>928</v>
      </c>
      <c r="C233" s="60" t="s">
        <v>485</v>
      </c>
      <c r="D233" s="181">
        <v>412219.06</v>
      </c>
      <c r="E233" s="60">
        <v>4</v>
      </c>
      <c r="F233" s="60" t="s">
        <v>720</v>
      </c>
      <c r="G233" s="60" t="s">
        <v>718</v>
      </c>
      <c r="H233" s="55" t="str">
        <f>+VLOOKUP($C233,'paises cad'!$A$1:$C$106,2,FALSE)</f>
        <v>Renta media baja</v>
      </c>
    </row>
    <row r="234" spans="1:8">
      <c r="A234" s="60" t="s">
        <v>456</v>
      </c>
      <c r="B234" s="60" t="s">
        <v>931</v>
      </c>
      <c r="C234" s="60" t="s">
        <v>473</v>
      </c>
      <c r="D234" s="181">
        <v>294462.76</v>
      </c>
      <c r="E234" s="60">
        <v>7</v>
      </c>
      <c r="F234" s="60" t="s">
        <v>1579</v>
      </c>
      <c r="G234" s="60" t="s">
        <v>1580</v>
      </c>
      <c r="H234" s="55" t="str">
        <f>+VLOOKUP($C234,'paises cad'!$A$1:$C$106,2,FALSE)</f>
        <v>PMA</v>
      </c>
    </row>
    <row r="235" spans="1:8">
      <c r="A235" s="60" t="s">
        <v>456</v>
      </c>
      <c r="B235" s="60" t="s">
        <v>931</v>
      </c>
      <c r="C235" s="60" t="s">
        <v>518</v>
      </c>
      <c r="D235" s="181">
        <v>82543</v>
      </c>
      <c r="E235" s="60">
        <v>5</v>
      </c>
      <c r="F235" s="60" t="s">
        <v>620</v>
      </c>
      <c r="G235" s="60" t="s">
        <v>710</v>
      </c>
      <c r="H235" s="55" t="str">
        <f>+VLOOKUP($C235,'paises cad'!$A$1:$C$106,2,FALSE)</f>
        <v>PMA</v>
      </c>
    </row>
    <row r="236" spans="1:8">
      <c r="A236" s="60" t="s">
        <v>456</v>
      </c>
      <c r="B236" s="60" t="s">
        <v>499</v>
      </c>
      <c r="C236" s="60" t="s">
        <v>515</v>
      </c>
      <c r="D236" s="181">
        <v>83500.92</v>
      </c>
      <c r="E236" s="60">
        <v>2</v>
      </c>
      <c r="F236" s="60" t="s">
        <v>777</v>
      </c>
      <c r="G236" s="60" t="s">
        <v>1581</v>
      </c>
      <c r="H236" s="55" t="str">
        <f>+VLOOKUP($C236,'paises cad'!$A$1:$C$106,2,FALSE)</f>
        <v>Renta media baja</v>
      </c>
    </row>
    <row r="237" spans="1:8">
      <c r="A237" s="60" t="s">
        <v>456</v>
      </c>
      <c r="B237" s="60" t="s">
        <v>499</v>
      </c>
      <c r="C237" s="60" t="s">
        <v>514</v>
      </c>
      <c r="D237" s="181">
        <v>95000</v>
      </c>
      <c r="E237" s="60">
        <v>2</v>
      </c>
      <c r="F237" s="60" t="s">
        <v>768</v>
      </c>
      <c r="G237" s="60" t="s">
        <v>767</v>
      </c>
      <c r="H237" s="55" t="str">
        <f>+VLOOKUP($C237,'paises cad'!$A$1:$C$106,2,FALSE)</f>
        <v>Renta media baja</v>
      </c>
    </row>
    <row r="238" spans="1:8">
      <c r="A238" s="60" t="s">
        <v>456</v>
      </c>
      <c r="B238" s="60" t="s">
        <v>656</v>
      </c>
      <c r="C238" s="60" t="s">
        <v>493</v>
      </c>
      <c r="D238" s="181">
        <v>3636195</v>
      </c>
      <c r="E238" s="60">
        <v>5</v>
      </c>
      <c r="F238" s="60" t="s">
        <v>726</v>
      </c>
      <c r="G238" s="60" t="s">
        <v>1582</v>
      </c>
      <c r="H238" s="55" t="str">
        <f>+VLOOKUP($C238,'paises cad'!$A$1:$C$106,2,FALSE)</f>
        <v>Renta media alta</v>
      </c>
    </row>
    <row r="239" spans="1:8">
      <c r="A239" s="60" t="s">
        <v>456</v>
      </c>
      <c r="B239" s="60" t="s">
        <v>655</v>
      </c>
      <c r="C239" s="60" t="s">
        <v>449</v>
      </c>
      <c r="D239" s="181">
        <v>752132</v>
      </c>
      <c r="E239" s="60">
        <v>6</v>
      </c>
      <c r="F239" s="60" t="s">
        <v>1579</v>
      </c>
      <c r="G239" s="60" t="s">
        <v>1583</v>
      </c>
      <c r="H239" s="55" t="str">
        <f>+VLOOKUP($C239,'paises cad'!$A$1:$C$106,2,FALSE)</f>
        <v>Renta media alta</v>
      </c>
    </row>
    <row r="240" spans="1:8">
      <c r="A240" s="60" t="s">
        <v>456</v>
      </c>
      <c r="B240" s="60" t="s">
        <v>655</v>
      </c>
      <c r="C240" s="60" t="s">
        <v>477</v>
      </c>
      <c r="D240" s="181">
        <v>457548</v>
      </c>
      <c r="E240" s="60">
        <v>3</v>
      </c>
      <c r="F240" s="60" t="s">
        <v>874</v>
      </c>
      <c r="G240" s="60" t="s">
        <v>1584</v>
      </c>
      <c r="H240" s="55" t="str">
        <f>+VLOOKUP($C240,'paises cad'!$A$1:$C$106,2,FALSE)</f>
        <v>Renta media baja</v>
      </c>
    </row>
    <row r="241" spans="1:8">
      <c r="A241" s="60" t="s">
        <v>456</v>
      </c>
      <c r="B241" s="60" t="s">
        <v>655</v>
      </c>
      <c r="C241" s="60" t="s">
        <v>479</v>
      </c>
      <c r="D241" s="181">
        <v>272942</v>
      </c>
      <c r="E241" s="60">
        <v>3</v>
      </c>
      <c r="F241" s="60" t="s">
        <v>846</v>
      </c>
      <c r="G241" s="60" t="s">
        <v>1585</v>
      </c>
      <c r="H241" s="55" t="str">
        <f>+VLOOKUP($C241,'paises cad'!$A$1:$C$106,2,FALSE)</f>
        <v>Renta media baja</v>
      </c>
    </row>
    <row r="242" spans="1:8">
      <c r="A242" s="60" t="s">
        <v>456</v>
      </c>
      <c r="B242" s="60" t="s">
        <v>655</v>
      </c>
      <c r="C242" s="60" t="s">
        <v>476</v>
      </c>
      <c r="D242" s="181">
        <v>34577</v>
      </c>
      <c r="E242" s="60">
        <v>1</v>
      </c>
      <c r="F242" s="60" t="s">
        <v>726</v>
      </c>
      <c r="G242" s="60" t="s">
        <v>1586</v>
      </c>
      <c r="H242" s="55" t="str">
        <f>+VLOOKUP($C242,'paises cad'!$A$1:$C$106,2,FALSE)</f>
        <v>Renta media baja</v>
      </c>
    </row>
    <row r="243" spans="1:8">
      <c r="A243" s="60" t="s">
        <v>456</v>
      </c>
      <c r="B243" s="60" t="s">
        <v>656</v>
      </c>
      <c r="C243" s="60" t="s">
        <v>652</v>
      </c>
      <c r="D243" s="181">
        <v>621603</v>
      </c>
      <c r="E243" s="60">
        <v>8</v>
      </c>
      <c r="F243" s="60" t="s">
        <v>1587</v>
      </c>
      <c r="G243" s="60" t="s">
        <v>1588</v>
      </c>
      <c r="H243" s="55" t="str">
        <f>+VLOOKUP($C243,'paises cad'!$A$1:$C$106,2,FALSE)</f>
        <v>Renta media alta</v>
      </c>
    </row>
    <row r="244" spans="1:8">
      <c r="A244" s="60" t="s">
        <v>456</v>
      </c>
      <c r="B244" s="60" t="s">
        <v>656</v>
      </c>
      <c r="C244" s="60" t="s">
        <v>481</v>
      </c>
      <c r="D244" s="181">
        <v>298833</v>
      </c>
      <c r="F244" s="60" t="s">
        <v>727</v>
      </c>
      <c r="G244" s="60" t="s">
        <v>1589</v>
      </c>
      <c r="H244" s="55" t="str">
        <f>+VLOOKUP($C244,'paises cad'!$A$1:$C$106,2,FALSE)</f>
        <v>Renta media alta</v>
      </c>
    </row>
    <row r="245" spans="1:8">
      <c r="A245" s="60" t="s">
        <v>456</v>
      </c>
      <c r="B245" s="60" t="s">
        <v>655</v>
      </c>
      <c r="C245" s="60" t="s">
        <v>478</v>
      </c>
      <c r="D245" s="181">
        <v>5442</v>
      </c>
      <c r="E245" s="60">
        <v>1</v>
      </c>
      <c r="F245" s="60" t="s">
        <v>705</v>
      </c>
      <c r="G245" s="60" t="s">
        <v>1590</v>
      </c>
      <c r="H245" s="55" t="str">
        <f>+VLOOKUP($C245,'paises cad'!$A$1:$C$106,2,FALSE)</f>
        <v>Renta media baja</v>
      </c>
    </row>
    <row r="246" spans="1:8">
      <c r="A246" s="60" t="s">
        <v>456</v>
      </c>
      <c r="B246" s="60" t="s">
        <v>656</v>
      </c>
      <c r="C246" s="60" t="s">
        <v>492</v>
      </c>
      <c r="D246" s="181">
        <v>163436</v>
      </c>
      <c r="E246" s="60">
        <v>4</v>
      </c>
      <c r="F246" s="60" t="s">
        <v>741</v>
      </c>
      <c r="G246" s="60" t="s">
        <v>1591</v>
      </c>
      <c r="H246" s="55" t="str">
        <f>+VLOOKUP($C246,'paises cad'!$A$1:$C$106,2,FALSE)</f>
        <v>Renta media baja</v>
      </c>
    </row>
    <row r="247" spans="1:8">
      <c r="A247" s="60" t="s">
        <v>911</v>
      </c>
      <c r="B247" s="60" t="s">
        <v>655</v>
      </c>
      <c r="C247" s="60" t="s">
        <v>476</v>
      </c>
      <c r="D247" s="181">
        <v>323954.78000000003</v>
      </c>
      <c r="E247" s="60">
        <v>7</v>
      </c>
      <c r="F247" s="60" t="s">
        <v>596</v>
      </c>
      <c r="H247" s="55" t="str">
        <f>+VLOOKUP($C247,'paises cad'!$A$1:$C$106,2,FALSE)</f>
        <v>Renta media baja</v>
      </c>
    </row>
    <row r="248" spans="1:8">
      <c r="A248" s="60" t="s">
        <v>911</v>
      </c>
      <c r="B248" s="60" t="s">
        <v>656</v>
      </c>
      <c r="C248" s="60" t="s">
        <v>481</v>
      </c>
      <c r="D248" s="181">
        <v>160077.4</v>
      </c>
      <c r="E248" s="60">
        <v>5</v>
      </c>
      <c r="F248" s="60" t="s">
        <v>781</v>
      </c>
      <c r="G248" s="60" t="s">
        <v>657</v>
      </c>
      <c r="H248" s="55" t="str">
        <f>+VLOOKUP($C248,'paises cad'!$A$1:$C$106,2,FALSE)</f>
        <v>Renta media alta</v>
      </c>
    </row>
    <row r="249" spans="1:8">
      <c r="A249" s="60" t="s">
        <v>911</v>
      </c>
      <c r="B249" s="60" t="s">
        <v>927</v>
      </c>
      <c r="C249" s="60" t="s">
        <v>674</v>
      </c>
      <c r="D249" s="181">
        <v>328873.21000000002</v>
      </c>
      <c r="E249" s="60">
        <v>5</v>
      </c>
      <c r="F249" s="60" t="s">
        <v>596</v>
      </c>
      <c r="G249" s="60" t="s">
        <v>667</v>
      </c>
      <c r="H249" s="55" t="str">
        <f>+VLOOKUP($C249,'paises cad'!$A$1:$C$106,2,FALSE)</f>
        <v>PMA</v>
      </c>
    </row>
    <row r="250" spans="1:8">
      <c r="A250" s="60" t="s">
        <v>912</v>
      </c>
      <c r="B250" s="60" t="s">
        <v>656</v>
      </c>
      <c r="C250" s="60" t="s">
        <v>493</v>
      </c>
      <c r="D250" s="181">
        <v>69485</v>
      </c>
      <c r="E250" s="60">
        <v>2</v>
      </c>
      <c r="F250" s="60" t="s">
        <v>1592</v>
      </c>
      <c r="G250" s="60" t="s">
        <v>1593</v>
      </c>
      <c r="H250" s="55" t="str">
        <f>+VLOOKUP($C250,'paises cad'!$A$1:$C$106,2,FALSE)</f>
        <v>Renta media alta</v>
      </c>
    </row>
    <row r="251" spans="1:8">
      <c r="A251" s="60" t="s">
        <v>912</v>
      </c>
      <c r="B251" s="60" t="s">
        <v>931</v>
      </c>
      <c r="C251" s="60" t="s">
        <v>518</v>
      </c>
      <c r="D251" s="181">
        <v>56000</v>
      </c>
      <c r="E251" s="60">
        <v>1</v>
      </c>
      <c r="F251" s="60" t="s">
        <v>597</v>
      </c>
      <c r="G251" s="60" t="s">
        <v>624</v>
      </c>
      <c r="H251" s="55" t="str">
        <f>+VLOOKUP($C251,'paises cad'!$A$1:$C$106,2,FALSE)</f>
        <v>PMA</v>
      </c>
    </row>
    <row r="252" spans="1:8">
      <c r="A252" s="60" t="s">
        <v>912</v>
      </c>
      <c r="B252" s="60" t="s">
        <v>656</v>
      </c>
      <c r="C252" s="60" t="s">
        <v>493</v>
      </c>
      <c r="D252" s="181">
        <v>131450</v>
      </c>
      <c r="E252" s="60">
        <v>2</v>
      </c>
      <c r="F252" s="60" t="s">
        <v>618</v>
      </c>
      <c r="G252" s="60" t="s">
        <v>645</v>
      </c>
      <c r="H252" s="55" t="str">
        <f>+VLOOKUP($C252,'paises cad'!$A$1:$C$106,2,FALSE)</f>
        <v>Renta media alta</v>
      </c>
    </row>
    <row r="253" spans="1:8">
      <c r="A253" s="60" t="s">
        <v>912</v>
      </c>
      <c r="B253" s="60" t="s">
        <v>655</v>
      </c>
      <c r="C253" s="60" t="s">
        <v>477</v>
      </c>
      <c r="D253" s="181">
        <v>8000</v>
      </c>
      <c r="E253" s="60">
        <v>1</v>
      </c>
      <c r="F253" s="60" t="s">
        <v>596</v>
      </c>
      <c r="G253" s="60" t="s">
        <v>710</v>
      </c>
      <c r="H253" s="55" t="str">
        <f>+VLOOKUP($C253,'paises cad'!$A$1:$C$106,2,FALSE)</f>
        <v>Renta media baja</v>
      </c>
    </row>
    <row r="254" spans="1:8">
      <c r="A254" s="60" t="s">
        <v>544</v>
      </c>
      <c r="B254" s="60" t="s">
        <v>499</v>
      </c>
      <c r="C254" s="60" t="s">
        <v>515</v>
      </c>
      <c r="D254" s="181">
        <v>7666307.8499999996</v>
      </c>
      <c r="E254" s="60">
        <v>6</v>
      </c>
      <c r="F254" s="60" t="s">
        <v>801</v>
      </c>
      <c r="H254" s="55" t="str">
        <f>+VLOOKUP($C254,'paises cad'!$A$1:$C$106,2,FALSE)</f>
        <v>Renta media baja</v>
      </c>
    </row>
    <row r="255" spans="1:8">
      <c r="A255" s="60" t="s">
        <v>544</v>
      </c>
      <c r="B255" s="60" t="s">
        <v>499</v>
      </c>
      <c r="C255" s="60" t="s">
        <v>681</v>
      </c>
      <c r="D255" s="181">
        <v>15180.87</v>
      </c>
      <c r="E255" s="60">
        <v>2</v>
      </c>
      <c r="H255" s="55" t="str">
        <f>+VLOOKUP($C255,'paises cad'!$A$1:$C$106,2,FALSE)</f>
        <v>Renta media baja</v>
      </c>
    </row>
    <row r="256" spans="1:8">
      <c r="A256" s="60" t="s">
        <v>544</v>
      </c>
      <c r="B256" s="60" t="s">
        <v>499</v>
      </c>
      <c r="C256" s="60" t="s">
        <v>569</v>
      </c>
      <c r="D256" s="181">
        <v>1359.97</v>
      </c>
      <c r="E256" s="60">
        <v>2</v>
      </c>
      <c r="F256" s="60" t="s">
        <v>700</v>
      </c>
      <c r="G256" s="60" t="s">
        <v>1594</v>
      </c>
      <c r="H256" s="55" t="str">
        <f>+VLOOKUP($C256,'paises cad'!$A$1:$C$106,2,FALSE)</f>
        <v>Renta media baja</v>
      </c>
    </row>
    <row r="257" spans="1:8">
      <c r="A257" s="60" t="s">
        <v>544</v>
      </c>
      <c r="B257" s="60" t="s">
        <v>499</v>
      </c>
      <c r="C257" s="60" t="s">
        <v>523</v>
      </c>
      <c r="D257" s="181">
        <v>1220755.8500000001</v>
      </c>
      <c r="F257" s="60" t="s">
        <v>700</v>
      </c>
      <c r="G257" s="60" t="s">
        <v>701</v>
      </c>
      <c r="H257" s="55" t="str">
        <f>+VLOOKUP($C257,'paises cad'!$A$1:$C$106,2,FALSE)</f>
        <v>PMA</v>
      </c>
    </row>
    <row r="258" spans="1:8">
      <c r="A258" s="60" t="s">
        <v>544</v>
      </c>
      <c r="B258" s="60" t="s">
        <v>499</v>
      </c>
      <c r="C258" s="60" t="s">
        <v>680</v>
      </c>
      <c r="D258" s="181">
        <v>76115.149999999994</v>
      </c>
      <c r="F258" s="60" t="s">
        <v>700</v>
      </c>
      <c r="G258" s="60" t="s">
        <v>701</v>
      </c>
      <c r="H258" s="55" t="str">
        <f>+VLOOKUP($C258,'paises cad'!$A$1:$C$106,2,FALSE)</f>
        <v>Renta media baja</v>
      </c>
    </row>
    <row r="259" spans="1:8">
      <c r="A259" s="60" t="s">
        <v>544</v>
      </c>
      <c r="B259" s="60" t="s">
        <v>499</v>
      </c>
      <c r="C259" s="60" t="s">
        <v>683</v>
      </c>
      <c r="D259" s="181">
        <v>12121.62</v>
      </c>
      <c r="F259" s="60" t="s">
        <v>700</v>
      </c>
      <c r="G259" s="60" t="s">
        <v>607</v>
      </c>
      <c r="H259" s="55" t="str">
        <f>+VLOOKUP($C259,'paises cad'!$A$1:$C$106,2,FALSE)</f>
        <v>Renta baja</v>
      </c>
    </row>
    <row r="260" spans="1:8">
      <c r="A260" s="60" t="s">
        <v>544</v>
      </c>
      <c r="B260" s="60" t="s">
        <v>499</v>
      </c>
      <c r="C260" s="60" t="s">
        <v>514</v>
      </c>
      <c r="D260" s="181">
        <v>358898.34</v>
      </c>
      <c r="F260" s="60" t="s">
        <v>1595</v>
      </c>
      <c r="G260" s="60" t="s">
        <v>1596</v>
      </c>
      <c r="H260" s="55" t="str">
        <f>+VLOOKUP($C260,'paises cad'!$A$1:$C$106,2,FALSE)</f>
        <v>Renta media baja</v>
      </c>
    </row>
    <row r="261" spans="1:8">
      <c r="A261" s="60" t="s">
        <v>544</v>
      </c>
      <c r="B261" s="60" t="s">
        <v>482</v>
      </c>
      <c r="C261" s="60" t="s">
        <v>436</v>
      </c>
      <c r="D261" s="181">
        <v>814432.04</v>
      </c>
      <c r="F261" s="60" t="s">
        <v>820</v>
      </c>
      <c r="G261" s="60" t="s">
        <v>701</v>
      </c>
      <c r="H261" s="55" t="str">
        <f>+VLOOKUP($C261,'paises cad'!$A$1:$C$106,2,FALSE)</f>
        <v>Renta media baja</v>
      </c>
    </row>
    <row r="262" spans="1:8">
      <c r="A262" s="60" t="s">
        <v>544</v>
      </c>
      <c r="B262" s="60" t="s">
        <v>482</v>
      </c>
      <c r="C262" s="60" t="s">
        <v>448</v>
      </c>
      <c r="D262" s="181">
        <v>975005.77</v>
      </c>
      <c r="F262" s="60" t="s">
        <v>1597</v>
      </c>
      <c r="G262" s="60" t="s">
        <v>862</v>
      </c>
      <c r="H262" s="55" t="str">
        <f>+VLOOKUP($C262,'paises cad'!$A$1:$C$106,2,FALSE)</f>
        <v>Renta media baja</v>
      </c>
    </row>
    <row r="263" spans="1:8">
      <c r="A263" s="60" t="s">
        <v>544</v>
      </c>
      <c r="B263" s="60" t="s">
        <v>931</v>
      </c>
      <c r="C263" s="60" t="s">
        <v>473</v>
      </c>
      <c r="D263" s="181">
        <v>929815.71</v>
      </c>
      <c r="E263" s="60">
        <v>4</v>
      </c>
      <c r="F263" s="60" t="s">
        <v>1598</v>
      </c>
      <c r="G263" s="60" t="s">
        <v>1599</v>
      </c>
      <c r="H263" s="55" t="str">
        <f>+VLOOKUP($C263,'paises cad'!$A$1:$C$106,2,FALSE)</f>
        <v>PMA</v>
      </c>
    </row>
    <row r="264" spans="1:8">
      <c r="A264" s="60" t="s">
        <v>544</v>
      </c>
      <c r="B264" s="60" t="s">
        <v>499</v>
      </c>
      <c r="C264" s="60" t="s">
        <v>511</v>
      </c>
      <c r="E264" s="60">
        <v>1</v>
      </c>
      <c r="F264" s="60" t="s">
        <v>1600</v>
      </c>
      <c r="G264" s="60" t="s">
        <v>608</v>
      </c>
      <c r="H264" s="55" t="str">
        <f>+VLOOKUP($C264,'paises cad'!$A$1:$C$106,2,FALSE)</f>
        <v>Renta media alta</v>
      </c>
    </row>
    <row r="265" spans="1:8">
      <c r="A265" s="60" t="s">
        <v>544</v>
      </c>
      <c r="B265" s="60" t="s">
        <v>1601</v>
      </c>
      <c r="C265" s="60" t="s">
        <v>1602</v>
      </c>
      <c r="E265" s="60">
        <v>1</v>
      </c>
      <c r="F265" s="60" t="s">
        <v>700</v>
      </c>
      <c r="G265" s="60" t="s">
        <v>701</v>
      </c>
      <c r="H265" s="55" t="str">
        <f>+VLOOKUP($C265,'paises cad'!$A$1:$C$106,2,FALSE)</f>
        <v>PMA</v>
      </c>
    </row>
    <row r="266" spans="1:8">
      <c r="A266" s="60" t="s">
        <v>544</v>
      </c>
      <c r="B266" s="60" t="s">
        <v>499</v>
      </c>
      <c r="C266" s="60" t="s">
        <v>584</v>
      </c>
      <c r="E266" s="60">
        <v>1</v>
      </c>
      <c r="F266" s="60" t="s">
        <v>1603</v>
      </c>
      <c r="G266" s="60" t="s">
        <v>608</v>
      </c>
      <c r="H266" s="55" t="str">
        <f>+VLOOKUP($C266,'paises cad'!$A$1:$C$106,2,FALSE)</f>
        <v>Renta baja</v>
      </c>
    </row>
    <row r="267" spans="1:8">
      <c r="A267" s="60" t="s">
        <v>544</v>
      </c>
      <c r="B267" s="60" t="s">
        <v>482</v>
      </c>
      <c r="C267" s="60" t="s">
        <v>512</v>
      </c>
      <c r="E267" s="60">
        <v>1</v>
      </c>
      <c r="F267" s="60" t="s">
        <v>1604</v>
      </c>
      <c r="G267" s="60" t="s">
        <v>1605</v>
      </c>
      <c r="H267" s="55" t="str">
        <f>+VLOOKUP($C267,'paises cad'!$A$1:$C$106,2,FALSE)</f>
        <v>Renta media alta</v>
      </c>
    </row>
    <row r="268" spans="1:8">
      <c r="A268" s="60" t="s">
        <v>544</v>
      </c>
      <c r="B268" s="60" t="s">
        <v>482</v>
      </c>
      <c r="C268" s="60" t="s">
        <v>673</v>
      </c>
      <c r="E268" s="60">
        <v>13</v>
      </c>
      <c r="F268" s="60" t="s">
        <v>1606</v>
      </c>
      <c r="G268" s="60" t="s">
        <v>1607</v>
      </c>
      <c r="H268" s="55" t="str">
        <f>+VLOOKUP($C268,'paises cad'!$A$1:$C$106,2,FALSE)</f>
        <v>Renta media alta</v>
      </c>
    </row>
    <row r="269" spans="1:8">
      <c r="A269" s="60" t="s">
        <v>544</v>
      </c>
      <c r="B269" s="60" t="s">
        <v>930</v>
      </c>
      <c r="C269" s="60" t="s">
        <v>617</v>
      </c>
      <c r="D269" s="181">
        <v>73720.27</v>
      </c>
      <c r="E269" s="60">
        <v>1</v>
      </c>
      <c r="F269" s="60" t="s">
        <v>700</v>
      </c>
      <c r="G269" s="60" t="s">
        <v>701</v>
      </c>
      <c r="H269" s="55"/>
    </row>
    <row r="270" spans="1:8">
      <c r="A270" s="60" t="s">
        <v>544</v>
      </c>
      <c r="B270" s="60" t="s">
        <v>505</v>
      </c>
      <c r="C270" s="60" t="s">
        <v>538</v>
      </c>
      <c r="E270" s="60">
        <v>1</v>
      </c>
      <c r="F270" s="60" t="s">
        <v>818</v>
      </c>
      <c r="G270" s="60" t="s">
        <v>1608</v>
      </c>
      <c r="H270" s="55" t="s">
        <v>1423</v>
      </c>
    </row>
    <row r="271" spans="1:8">
      <c r="A271" s="60" t="s">
        <v>544</v>
      </c>
      <c r="B271" s="60" t="s">
        <v>505</v>
      </c>
      <c r="C271" s="60" t="s">
        <v>1609</v>
      </c>
      <c r="E271" s="60">
        <v>2</v>
      </c>
      <c r="F271" s="60" t="s">
        <v>1610</v>
      </c>
      <c r="G271" s="60" t="s">
        <v>1611</v>
      </c>
      <c r="H271" s="55" t="str">
        <f>+VLOOKUP($C271,'paises cad'!$A$1:$C$106,2,FALSE)</f>
        <v>Renta media alta</v>
      </c>
    </row>
    <row r="272" spans="1:8">
      <c r="A272" s="60" t="s">
        <v>544</v>
      </c>
      <c r="B272" s="60" t="s">
        <v>505</v>
      </c>
      <c r="C272" s="60" t="s">
        <v>469</v>
      </c>
      <c r="E272" s="60">
        <v>1</v>
      </c>
      <c r="F272" s="60" t="s">
        <v>1612</v>
      </c>
      <c r="G272" s="60" t="s">
        <v>623</v>
      </c>
      <c r="H272" s="55" t="str">
        <f>+VLOOKUP($C272,'paises cad'!$A$1:$C$106,2,FALSE)</f>
        <v>Renta media alta</v>
      </c>
    </row>
    <row r="273" spans="1:8">
      <c r="A273" s="60" t="s">
        <v>544</v>
      </c>
      <c r="B273" s="60" t="s">
        <v>505</v>
      </c>
      <c r="C273" s="60" t="s">
        <v>583</v>
      </c>
      <c r="E273" s="60">
        <v>1</v>
      </c>
      <c r="F273" s="60" t="s">
        <v>818</v>
      </c>
      <c r="G273" s="60" t="s">
        <v>1613</v>
      </c>
      <c r="H273" s="55" t="s">
        <v>1423</v>
      </c>
    </row>
    <row r="274" spans="1:8">
      <c r="A274" s="60" t="s">
        <v>544</v>
      </c>
      <c r="B274" s="60" t="s">
        <v>505</v>
      </c>
      <c r="C274" s="60" t="s">
        <v>1614</v>
      </c>
      <c r="E274" s="60">
        <v>5</v>
      </c>
      <c r="F274" s="60" t="s">
        <v>818</v>
      </c>
      <c r="G274" s="60" t="s">
        <v>1615</v>
      </c>
      <c r="H274" s="55" t="s">
        <v>1423</v>
      </c>
    </row>
    <row r="275" spans="1:8">
      <c r="A275" s="60" t="s">
        <v>544</v>
      </c>
      <c r="B275" s="60" t="s">
        <v>505</v>
      </c>
      <c r="C275" s="60" t="s">
        <v>678</v>
      </c>
      <c r="E275" s="60">
        <v>1</v>
      </c>
      <c r="F275" s="60" t="s">
        <v>818</v>
      </c>
      <c r="G275" s="60" t="s">
        <v>1615</v>
      </c>
      <c r="H275" s="55" t="s">
        <v>1423</v>
      </c>
    </row>
    <row r="276" spans="1:8">
      <c r="A276" s="60" t="s">
        <v>544</v>
      </c>
      <c r="B276" s="60" t="s">
        <v>505</v>
      </c>
      <c r="C276" s="60" t="s">
        <v>1616</v>
      </c>
      <c r="E276" s="60">
        <v>1</v>
      </c>
      <c r="F276" s="60" t="s">
        <v>818</v>
      </c>
      <c r="G276" s="60" t="s">
        <v>1617</v>
      </c>
      <c r="H276" s="55" t="s">
        <v>1423</v>
      </c>
    </row>
    <row r="277" spans="1:8">
      <c r="A277" s="60" t="s">
        <v>544</v>
      </c>
      <c r="B277" s="60" t="s">
        <v>505</v>
      </c>
      <c r="C277" s="60" t="s">
        <v>614</v>
      </c>
      <c r="E277" s="60">
        <v>3</v>
      </c>
      <c r="F277" s="60" t="s">
        <v>1618</v>
      </c>
      <c r="G277" s="60" t="s">
        <v>1619</v>
      </c>
      <c r="H277" s="55" t="s">
        <v>1423</v>
      </c>
    </row>
    <row r="278" spans="1:8">
      <c r="A278" s="60" t="s">
        <v>544</v>
      </c>
      <c r="B278" s="60" t="s">
        <v>505</v>
      </c>
      <c r="C278" s="60" t="s">
        <v>534</v>
      </c>
      <c r="E278" s="60">
        <v>1</v>
      </c>
      <c r="G278" s="60" t="s">
        <v>1615</v>
      </c>
      <c r="H278" s="55" t="str">
        <f>+VLOOKUP($C278,'paises cad'!$A$1:$C$106,2,FALSE)</f>
        <v>Renta media baja</v>
      </c>
    </row>
    <row r="279" spans="1:8">
      <c r="A279" s="60" t="s">
        <v>544</v>
      </c>
      <c r="B279" s="60" t="s">
        <v>927</v>
      </c>
      <c r="C279" s="60" t="s">
        <v>483</v>
      </c>
      <c r="D279" s="181">
        <v>686431.91</v>
      </c>
      <c r="E279" s="60">
        <v>16</v>
      </c>
      <c r="F279" s="60" t="s">
        <v>759</v>
      </c>
      <c r="G279" s="60" t="s">
        <v>1620</v>
      </c>
      <c r="H279" s="55" t="str">
        <f>+VLOOKUP($C279,'paises cad'!$A$1:$C$106,2,FALSE)</f>
        <v>PMA</v>
      </c>
    </row>
    <row r="280" spans="1:8">
      <c r="A280" s="60" t="s">
        <v>544</v>
      </c>
      <c r="B280" s="60" t="s">
        <v>930</v>
      </c>
      <c r="C280" s="60" t="s">
        <v>522</v>
      </c>
      <c r="D280" s="181">
        <v>255342.57</v>
      </c>
      <c r="E280" s="60">
        <v>8</v>
      </c>
      <c r="F280" s="60" t="s">
        <v>1621</v>
      </c>
      <c r="G280" s="60" t="s">
        <v>1622</v>
      </c>
      <c r="H280" s="55" t="str">
        <f>+VLOOKUP($C280,'paises cad'!$A$1:$C$106,2,FALSE)</f>
        <v>PMA</v>
      </c>
    </row>
    <row r="281" spans="1:8">
      <c r="A281" s="60" t="s">
        <v>544</v>
      </c>
      <c r="B281" s="60" t="s">
        <v>930</v>
      </c>
      <c r="C281" s="60" t="s">
        <v>535</v>
      </c>
      <c r="E281" s="60">
        <v>1</v>
      </c>
      <c r="F281" s="60" t="s">
        <v>1623</v>
      </c>
      <c r="G281" s="60" t="s">
        <v>607</v>
      </c>
      <c r="H281" s="55" t="str">
        <f>+VLOOKUP($C281,'paises cad'!$A$1:$C$106,2,FALSE)</f>
        <v>PMA</v>
      </c>
    </row>
    <row r="282" spans="1:8">
      <c r="A282" s="60" t="s">
        <v>544</v>
      </c>
      <c r="B282" s="60" t="s">
        <v>930</v>
      </c>
      <c r="C282" s="60" t="s">
        <v>677</v>
      </c>
      <c r="D282" s="181">
        <v>2977.49</v>
      </c>
      <c r="E282" s="60">
        <v>18</v>
      </c>
      <c r="F282" s="60" t="s">
        <v>1624</v>
      </c>
      <c r="G282" s="60" t="s">
        <v>1625</v>
      </c>
      <c r="H282" s="55" t="str">
        <f>+VLOOKUP($C282,'paises cad'!$A$1:$C$106,2,FALSE)</f>
        <v>PMA</v>
      </c>
    </row>
    <row r="283" spans="1:8">
      <c r="A283" s="60" t="s">
        <v>544</v>
      </c>
      <c r="B283" s="60" t="s">
        <v>927</v>
      </c>
      <c r="C283" s="60" t="s">
        <v>531</v>
      </c>
      <c r="D283" s="181">
        <v>59640.51</v>
      </c>
      <c r="E283" s="60">
        <v>5</v>
      </c>
      <c r="F283" s="60" t="s">
        <v>1626</v>
      </c>
      <c r="G283" s="60" t="s">
        <v>1627</v>
      </c>
      <c r="H283" s="55" t="str">
        <f>+VLOOKUP($C283,'paises cad'!$A$1:$C$106,2,FALSE)</f>
        <v>PMA</v>
      </c>
    </row>
    <row r="284" spans="1:8">
      <c r="A284" s="60" t="s">
        <v>544</v>
      </c>
      <c r="B284" s="60" t="s">
        <v>927</v>
      </c>
      <c r="C284" s="60" t="s">
        <v>468</v>
      </c>
      <c r="D284" s="181">
        <v>148312.01</v>
      </c>
      <c r="E284" s="60">
        <v>5</v>
      </c>
      <c r="F284" s="60" t="s">
        <v>1628</v>
      </c>
      <c r="G284" s="60" t="s">
        <v>1629</v>
      </c>
      <c r="H284" s="55" t="str">
        <f>+VLOOKUP($C284,'paises cad'!$A$1:$C$106,2,FALSE)</f>
        <v>PMA</v>
      </c>
    </row>
    <row r="285" spans="1:8">
      <c r="A285" s="60" t="s">
        <v>544</v>
      </c>
      <c r="B285" s="60" t="s">
        <v>927</v>
      </c>
      <c r="C285" s="60" t="s">
        <v>521</v>
      </c>
      <c r="D285" s="181">
        <v>39399.980000000003</v>
      </c>
      <c r="E285" s="60">
        <v>3</v>
      </c>
      <c r="F285" s="60" t="s">
        <v>1630</v>
      </c>
      <c r="G285" s="60" t="s">
        <v>1631</v>
      </c>
      <c r="H285" s="55" t="str">
        <f>+VLOOKUP($C285,'paises cad'!$A$1:$C$106,2,FALSE)</f>
        <v>PMA</v>
      </c>
    </row>
    <row r="286" spans="1:8">
      <c r="A286" s="60" t="s">
        <v>544</v>
      </c>
      <c r="B286" s="60" t="s">
        <v>927</v>
      </c>
      <c r="C286" s="60" t="s">
        <v>674</v>
      </c>
      <c r="D286" s="181">
        <v>606616.14</v>
      </c>
      <c r="E286" s="60">
        <v>22</v>
      </c>
      <c r="F286" s="60" t="s">
        <v>817</v>
      </c>
      <c r="G286" s="60" t="s">
        <v>1632</v>
      </c>
      <c r="H286" s="55" t="str">
        <f>+VLOOKUP($C286,'paises cad'!$A$1:$C$106,2,FALSE)</f>
        <v>PMA</v>
      </c>
    </row>
    <row r="287" spans="1:8">
      <c r="A287" s="60" t="s">
        <v>544</v>
      </c>
      <c r="B287" s="60" t="s">
        <v>931</v>
      </c>
      <c r="C287" s="60" t="s">
        <v>487</v>
      </c>
      <c r="D287" s="181">
        <v>1120329.54</v>
      </c>
      <c r="E287" s="60">
        <v>15</v>
      </c>
      <c r="F287" s="60" t="s">
        <v>1558</v>
      </c>
      <c r="G287" s="60" t="s">
        <v>1633</v>
      </c>
      <c r="H287" s="55" t="str">
        <f>+VLOOKUP($C287,'paises cad'!$A$1:$C$106,2,FALSE)</f>
        <v>PMA</v>
      </c>
    </row>
    <row r="288" spans="1:8">
      <c r="A288" s="60" t="s">
        <v>544</v>
      </c>
      <c r="B288" s="60" t="s">
        <v>931</v>
      </c>
      <c r="C288" s="60" t="s">
        <v>488</v>
      </c>
      <c r="D288" s="181">
        <v>70854.94</v>
      </c>
      <c r="E288" s="60">
        <v>5</v>
      </c>
      <c r="F288" s="60" t="s">
        <v>1634</v>
      </c>
      <c r="G288" s="60" t="s">
        <v>1635</v>
      </c>
      <c r="H288" s="55" t="str">
        <f>+VLOOKUP($C288,'paises cad'!$A$1:$C$106,2,FALSE)</f>
        <v>Renta media alta</v>
      </c>
    </row>
    <row r="289" spans="1:8">
      <c r="A289" s="60" t="s">
        <v>544</v>
      </c>
      <c r="B289" s="60" t="s">
        <v>927</v>
      </c>
      <c r="C289" s="60" t="s">
        <v>675</v>
      </c>
      <c r="D289" s="181">
        <v>484934.29</v>
      </c>
      <c r="E289" s="60">
        <v>16</v>
      </c>
      <c r="F289" s="60" t="s">
        <v>759</v>
      </c>
      <c r="G289" s="60" t="s">
        <v>1636</v>
      </c>
      <c r="H289" s="55" t="str">
        <f>+VLOOKUP($C289,'paises cad'!$A$1:$C$106,2,FALSE)</f>
        <v>PMA</v>
      </c>
    </row>
    <row r="290" spans="1:8">
      <c r="A290" s="60" t="s">
        <v>544</v>
      </c>
      <c r="B290" s="60" t="s">
        <v>929</v>
      </c>
      <c r="C290" s="60" t="s">
        <v>598</v>
      </c>
      <c r="D290" s="181">
        <v>521711.02</v>
      </c>
      <c r="E290" s="60">
        <v>13</v>
      </c>
      <c r="F290" s="60" t="s">
        <v>759</v>
      </c>
      <c r="G290" s="60" t="s">
        <v>1637</v>
      </c>
      <c r="H290" s="55" t="str">
        <f>+VLOOKUP($C290,'paises cad'!$A$1:$C$106,2,FALSE)</f>
        <v>Renta media baja</v>
      </c>
    </row>
    <row r="291" spans="1:8">
      <c r="A291" s="60" t="s">
        <v>544</v>
      </c>
      <c r="B291" s="60" t="s">
        <v>930</v>
      </c>
      <c r="C291" s="60" t="s">
        <v>582</v>
      </c>
      <c r="D291" s="181">
        <v>74576.960000000006</v>
      </c>
      <c r="E291" s="60">
        <v>6</v>
      </c>
      <c r="F291" s="60" t="s">
        <v>1624</v>
      </c>
      <c r="G291" s="60" t="s">
        <v>1638</v>
      </c>
      <c r="H291" s="55" t="str">
        <f>+VLOOKUP($C291,'paises cad'!$A$1:$C$106,2,FALSE)</f>
        <v>PMA</v>
      </c>
    </row>
    <row r="292" spans="1:8">
      <c r="A292" s="60" t="s">
        <v>544</v>
      </c>
      <c r="B292" s="60" t="s">
        <v>927</v>
      </c>
      <c r="C292" s="60" t="s">
        <v>496</v>
      </c>
      <c r="D292" s="181">
        <v>394325.99</v>
      </c>
      <c r="E292" s="60">
        <v>10</v>
      </c>
      <c r="F292" s="60" t="s">
        <v>719</v>
      </c>
      <c r="G292" s="60" t="s">
        <v>1639</v>
      </c>
      <c r="H292" s="55" t="str">
        <f>+VLOOKUP($C292,'paises cad'!$A$1:$C$106,2,FALSE)</f>
        <v>PMA</v>
      </c>
    </row>
    <row r="293" spans="1:8">
      <c r="A293" s="60" t="s">
        <v>544</v>
      </c>
      <c r="B293" s="60" t="s">
        <v>927</v>
      </c>
      <c r="C293" s="60" t="s">
        <v>497</v>
      </c>
      <c r="D293" s="181">
        <v>3000</v>
      </c>
      <c r="E293" s="60">
        <v>2</v>
      </c>
      <c r="F293" s="60" t="s">
        <v>700</v>
      </c>
      <c r="G293" s="60" t="s">
        <v>601</v>
      </c>
      <c r="H293" s="55" t="str">
        <f>+VLOOKUP($C293,'paises cad'!$A$1:$C$106,2,FALSE)</f>
        <v>PMA</v>
      </c>
    </row>
    <row r="294" spans="1:8">
      <c r="A294" s="60" t="s">
        <v>544</v>
      </c>
      <c r="B294" s="60" t="s">
        <v>930</v>
      </c>
      <c r="C294" s="60" t="s">
        <v>679</v>
      </c>
      <c r="D294" s="181">
        <v>322801.18</v>
      </c>
      <c r="E294" s="60">
        <v>6</v>
      </c>
      <c r="F294" s="60" t="s">
        <v>1640</v>
      </c>
      <c r="G294" s="60" t="s">
        <v>1641</v>
      </c>
      <c r="H294" s="55" t="str">
        <f>+VLOOKUP($C294,'paises cad'!$A$1:$C$106,2,FALSE)</f>
        <v>PMA</v>
      </c>
    </row>
    <row r="295" spans="1:8">
      <c r="A295" s="60" t="s">
        <v>544</v>
      </c>
      <c r="B295" s="60" t="s">
        <v>931</v>
      </c>
      <c r="C295" s="60" t="s">
        <v>490</v>
      </c>
      <c r="D295" s="181">
        <v>288052.45</v>
      </c>
      <c r="E295" s="60">
        <v>22</v>
      </c>
      <c r="F295" s="60" t="s">
        <v>691</v>
      </c>
      <c r="G295" s="60" t="s">
        <v>1638</v>
      </c>
      <c r="H295" s="55" t="str">
        <f>+VLOOKUP($C295,'paises cad'!$A$1:$C$106,2,FALSE)</f>
        <v>PMA</v>
      </c>
    </row>
    <row r="296" spans="1:8">
      <c r="A296" s="60" t="s">
        <v>544</v>
      </c>
      <c r="B296" s="60" t="s">
        <v>928</v>
      </c>
      <c r="C296" s="60" t="s">
        <v>653</v>
      </c>
      <c r="D296" s="181">
        <v>65207.93</v>
      </c>
      <c r="E296" s="60">
        <v>1</v>
      </c>
      <c r="F296" s="60" t="s">
        <v>869</v>
      </c>
      <c r="G296" s="60" t="s">
        <v>623</v>
      </c>
      <c r="H296" s="55" t="str">
        <f>+VLOOKUP($C296,'paises cad'!$A$1:$C$106,2,FALSE)</f>
        <v>Renta media alta</v>
      </c>
    </row>
    <row r="297" spans="1:8">
      <c r="A297" s="60" t="s">
        <v>544</v>
      </c>
      <c r="B297" s="60" t="s">
        <v>927</v>
      </c>
      <c r="C297" s="60" t="s">
        <v>486</v>
      </c>
      <c r="D297" s="181">
        <v>378994.75</v>
      </c>
      <c r="E297" s="60">
        <v>1</v>
      </c>
      <c r="F297" s="60" t="s">
        <v>700</v>
      </c>
      <c r="G297" s="60" t="s">
        <v>710</v>
      </c>
      <c r="H297" s="55" t="str">
        <f>+VLOOKUP($C297,'paises cad'!$A$1:$C$106,2,FALSE)</f>
        <v>PMA</v>
      </c>
    </row>
    <row r="298" spans="1:8">
      <c r="A298" s="60" t="s">
        <v>544</v>
      </c>
      <c r="B298" s="60" t="s">
        <v>928</v>
      </c>
      <c r="C298" s="60" t="s">
        <v>565</v>
      </c>
      <c r="D298" s="181">
        <v>808902.13</v>
      </c>
      <c r="E298" s="60">
        <v>15</v>
      </c>
      <c r="G298" s="60" t="s">
        <v>1642</v>
      </c>
      <c r="H298" s="55" t="s">
        <v>1423</v>
      </c>
    </row>
    <row r="299" spans="1:8">
      <c r="A299" s="60" t="s">
        <v>544</v>
      </c>
      <c r="B299" s="60" t="s">
        <v>656</v>
      </c>
      <c r="C299" s="60" t="s">
        <v>501</v>
      </c>
      <c r="D299" s="181">
        <v>72838.94</v>
      </c>
      <c r="E299" s="60">
        <v>2</v>
      </c>
      <c r="F299" s="60" t="s">
        <v>1643</v>
      </c>
      <c r="G299" s="60" t="s">
        <v>1644</v>
      </c>
      <c r="H299" s="55" t="str">
        <f>+VLOOKUP($C299,'paises cad'!$A$1:$C$106,2,FALSE)</f>
        <v>Renta media alta</v>
      </c>
    </row>
    <row r="300" spans="1:8">
      <c r="A300" s="60" t="s">
        <v>544</v>
      </c>
      <c r="B300" s="60" t="s">
        <v>656</v>
      </c>
      <c r="C300" s="60" t="s">
        <v>492</v>
      </c>
      <c r="D300" s="181">
        <v>130613.06</v>
      </c>
      <c r="E300" s="60">
        <v>8</v>
      </c>
      <c r="F300" s="60" t="s">
        <v>719</v>
      </c>
      <c r="G300" s="60" t="s">
        <v>1645</v>
      </c>
      <c r="H300" s="55" t="str">
        <f>+VLOOKUP($C300,'paises cad'!$A$1:$C$106,2,FALSE)</f>
        <v>Renta media baja</v>
      </c>
    </row>
    <row r="301" spans="1:8">
      <c r="A301" s="60" t="s">
        <v>544</v>
      </c>
      <c r="B301" s="60" t="s">
        <v>656</v>
      </c>
      <c r="C301" s="60" t="s">
        <v>480</v>
      </c>
      <c r="E301" s="60">
        <v>1</v>
      </c>
      <c r="F301" s="60" t="s">
        <v>597</v>
      </c>
      <c r="G301" s="60" t="s">
        <v>601</v>
      </c>
      <c r="H301" s="55" t="str">
        <f>+VLOOKUP($C301,'paises cad'!$A$1:$C$106,2,FALSE)</f>
        <v>Renta media alta</v>
      </c>
    </row>
    <row r="302" spans="1:8">
      <c r="A302" s="60" t="s">
        <v>544</v>
      </c>
      <c r="B302" s="60" t="s">
        <v>656</v>
      </c>
      <c r="C302" s="60" t="s">
        <v>516</v>
      </c>
      <c r="E302" s="60">
        <v>1</v>
      </c>
      <c r="F302" s="60" t="s">
        <v>1646</v>
      </c>
      <c r="G302" s="60" t="s">
        <v>1647</v>
      </c>
      <c r="H302" s="60" t="s">
        <v>2180</v>
      </c>
    </row>
    <row r="303" spans="1:8">
      <c r="A303" s="60" t="s">
        <v>544</v>
      </c>
      <c r="B303" s="60" t="s">
        <v>656</v>
      </c>
      <c r="C303" s="60" t="s">
        <v>481</v>
      </c>
      <c r="D303" s="181">
        <v>1390001.17</v>
      </c>
      <c r="E303" s="60">
        <v>10</v>
      </c>
      <c r="F303" s="60" t="s">
        <v>1648</v>
      </c>
      <c r="G303" s="60" t="s">
        <v>1633</v>
      </c>
      <c r="H303" s="55" t="str">
        <f>+VLOOKUP($C303,'paises cad'!$A$1:$C$106,2,FALSE)</f>
        <v>Renta media alta</v>
      </c>
    </row>
    <row r="304" spans="1:8">
      <c r="A304" s="60" t="s">
        <v>544</v>
      </c>
      <c r="B304" s="60" t="s">
        <v>655</v>
      </c>
      <c r="C304" s="60" t="s">
        <v>530</v>
      </c>
      <c r="E304" s="60">
        <v>1</v>
      </c>
      <c r="F304" s="60" t="s">
        <v>700</v>
      </c>
      <c r="G304" s="60" t="s">
        <v>1649</v>
      </c>
      <c r="H304" s="55" t="str">
        <f>+VLOOKUP($C304,'paises cad'!$A$1:$C$106,2,FALSE)</f>
        <v>Renta media alta</v>
      </c>
    </row>
    <row r="305" spans="1:8">
      <c r="A305" s="60" t="s">
        <v>544</v>
      </c>
      <c r="B305" s="60" t="s">
        <v>655</v>
      </c>
      <c r="C305" s="60" t="s">
        <v>474</v>
      </c>
      <c r="E305" s="60">
        <v>5</v>
      </c>
      <c r="F305" s="60" t="s">
        <v>1650</v>
      </c>
      <c r="G305" s="60" t="s">
        <v>1651</v>
      </c>
      <c r="H305" s="55" t="str">
        <f>+VLOOKUP($C305,'paises cad'!$A$1:$C$106,2,FALSE)</f>
        <v>Renta media alta</v>
      </c>
    </row>
    <row r="306" spans="1:8">
      <c r="A306" s="60" t="s">
        <v>544</v>
      </c>
      <c r="B306" s="60" t="s">
        <v>656</v>
      </c>
      <c r="C306" s="60" t="s">
        <v>493</v>
      </c>
      <c r="D306" s="181">
        <v>154243.48000000001</v>
      </c>
      <c r="E306" s="60">
        <v>23</v>
      </c>
      <c r="F306" s="60" t="s">
        <v>1652</v>
      </c>
      <c r="G306" s="60" t="s">
        <v>1653</v>
      </c>
      <c r="H306" s="55" t="str">
        <f>+VLOOKUP($C306,'paises cad'!$A$1:$C$106,2,FALSE)</f>
        <v>Renta media alta</v>
      </c>
    </row>
    <row r="307" spans="1:8">
      <c r="A307" s="60" t="s">
        <v>544</v>
      </c>
      <c r="B307" s="60" t="s">
        <v>655</v>
      </c>
      <c r="C307" s="60" t="s">
        <v>476</v>
      </c>
      <c r="D307" s="181">
        <v>780615.77</v>
      </c>
      <c r="E307" s="60">
        <v>13</v>
      </c>
      <c r="F307" s="60" t="s">
        <v>1654</v>
      </c>
      <c r="G307" s="60" t="s">
        <v>1655</v>
      </c>
      <c r="H307" s="55" t="str">
        <f>+VLOOKUP($C307,'paises cad'!$A$1:$C$106,2,FALSE)</f>
        <v>Renta media baja</v>
      </c>
    </row>
    <row r="308" spans="1:8">
      <c r="A308" s="60" t="s">
        <v>544</v>
      </c>
      <c r="B308" s="60" t="s">
        <v>655</v>
      </c>
      <c r="C308" s="60" t="s">
        <v>477</v>
      </c>
      <c r="D308" s="181">
        <v>966447.38</v>
      </c>
      <c r="E308" s="60">
        <v>14</v>
      </c>
      <c r="F308" s="60" t="s">
        <v>829</v>
      </c>
      <c r="G308" s="60" t="s">
        <v>1656</v>
      </c>
      <c r="H308" s="55" t="str">
        <f>+VLOOKUP($C308,'paises cad'!$A$1:$C$106,2,FALSE)</f>
        <v>Renta media baja</v>
      </c>
    </row>
    <row r="309" spans="1:8">
      <c r="A309" s="60" t="s">
        <v>544</v>
      </c>
      <c r="B309" s="60" t="s">
        <v>655</v>
      </c>
      <c r="C309" s="60" t="s">
        <v>676</v>
      </c>
      <c r="D309" s="181">
        <v>1949317.99</v>
      </c>
      <c r="E309" s="60">
        <v>28</v>
      </c>
      <c r="F309" s="60" t="s">
        <v>1657</v>
      </c>
      <c r="G309" s="60" t="s">
        <v>811</v>
      </c>
      <c r="H309" s="55" t="str">
        <f>+VLOOKUP($C309,'paises cad'!$A$1:$C$106,2,FALSE)</f>
        <v>PMA</v>
      </c>
    </row>
    <row r="310" spans="1:8">
      <c r="A310" s="60" t="s">
        <v>544</v>
      </c>
      <c r="B310" s="60" t="s">
        <v>655</v>
      </c>
      <c r="C310" s="60" t="s">
        <v>478</v>
      </c>
      <c r="D310" s="181">
        <v>448586.78</v>
      </c>
      <c r="E310" s="60">
        <v>14</v>
      </c>
      <c r="F310" s="60" t="s">
        <v>1658</v>
      </c>
      <c r="G310" s="60" t="s">
        <v>1659</v>
      </c>
      <c r="H310" s="55" t="str">
        <f>+VLOOKUP($C310,'paises cad'!$A$1:$C$106,2,FALSE)</f>
        <v>Renta media baja</v>
      </c>
    </row>
    <row r="311" spans="1:8">
      <c r="A311" s="60" t="s">
        <v>544</v>
      </c>
      <c r="B311" s="60" t="s">
        <v>655</v>
      </c>
      <c r="C311" s="60" t="s">
        <v>611</v>
      </c>
      <c r="E311" s="60">
        <v>1</v>
      </c>
      <c r="F311" s="60" t="s">
        <v>1646</v>
      </c>
      <c r="G311" s="60" t="s">
        <v>1615</v>
      </c>
      <c r="H311" s="55" t="str">
        <f>+VLOOKUP($C311,'paises cad'!$A$1:$C$106,2,FALSE)</f>
        <v>Renta media alta</v>
      </c>
    </row>
    <row r="312" spans="1:8">
      <c r="A312" s="60" t="s">
        <v>544</v>
      </c>
      <c r="B312" s="60" t="s">
        <v>655</v>
      </c>
      <c r="C312" s="60" t="s">
        <v>479</v>
      </c>
      <c r="D312" s="181">
        <v>871126.13</v>
      </c>
      <c r="E312" s="60">
        <v>9</v>
      </c>
      <c r="F312" s="60" t="s">
        <v>717</v>
      </c>
      <c r="G312" s="60" t="s">
        <v>1660</v>
      </c>
      <c r="H312" s="55" t="str">
        <f>+VLOOKUP($C312,'paises cad'!$A$1:$C$106,2,FALSE)</f>
        <v>Renta media baja</v>
      </c>
    </row>
    <row r="313" spans="1:8">
      <c r="A313" s="60" t="s">
        <v>544</v>
      </c>
      <c r="B313" s="60" t="s">
        <v>656</v>
      </c>
      <c r="C313" s="60" t="s">
        <v>503</v>
      </c>
      <c r="E313" s="60">
        <v>1</v>
      </c>
      <c r="F313" s="60" t="s">
        <v>1646</v>
      </c>
      <c r="G313" s="60" t="s">
        <v>1661</v>
      </c>
      <c r="H313" s="55" t="str">
        <f>+VLOOKUP($C313,'paises cad'!$A$1:$C$106,2,FALSE)</f>
        <v>Renta media baja</v>
      </c>
    </row>
    <row r="314" spans="1:8">
      <c r="A314" s="60" t="s">
        <v>544</v>
      </c>
      <c r="B314" s="60" t="s">
        <v>656</v>
      </c>
      <c r="C314" s="60" t="s">
        <v>652</v>
      </c>
      <c r="D314" s="181">
        <v>79899.460000000006</v>
      </c>
      <c r="E314" s="60">
        <v>10</v>
      </c>
      <c r="F314" s="60" t="s">
        <v>759</v>
      </c>
      <c r="G314" s="60" t="s">
        <v>1662</v>
      </c>
      <c r="H314" s="55" t="str">
        <f>+VLOOKUP($C314,'paises cad'!$A$1:$C$106,2,FALSE)</f>
        <v>Renta media alta</v>
      </c>
    </row>
    <row r="315" spans="1:8">
      <c r="A315" s="60" t="s">
        <v>544</v>
      </c>
      <c r="B315" s="60" t="s">
        <v>655</v>
      </c>
      <c r="C315" s="60" t="s">
        <v>449</v>
      </c>
      <c r="D315" s="181">
        <v>298040.15999999997</v>
      </c>
      <c r="E315" s="60">
        <v>6</v>
      </c>
      <c r="F315" s="60" t="s">
        <v>1663</v>
      </c>
      <c r="G315" s="60" t="s">
        <v>1664</v>
      </c>
      <c r="H315" s="55" t="str">
        <f>+VLOOKUP($C315,'paises cad'!$A$1:$C$106,2,FALSE)</f>
        <v>Renta media alta</v>
      </c>
    </row>
    <row r="316" spans="1:8">
      <c r="A316" s="60" t="s">
        <v>544</v>
      </c>
      <c r="B316" s="60" t="s">
        <v>655</v>
      </c>
      <c r="C316" s="60" t="s">
        <v>536</v>
      </c>
      <c r="D316" s="181">
        <v>15000</v>
      </c>
      <c r="E316" s="60">
        <v>2</v>
      </c>
      <c r="F316" s="60" t="s">
        <v>1665</v>
      </c>
      <c r="G316" s="60" t="s">
        <v>1557</v>
      </c>
      <c r="H316" s="55" t="s">
        <v>1423</v>
      </c>
    </row>
    <row r="317" spans="1:8">
      <c r="A317" s="60" t="s">
        <v>544</v>
      </c>
      <c r="B317" s="60" t="s">
        <v>929</v>
      </c>
      <c r="C317" s="60" t="s">
        <v>617</v>
      </c>
      <c r="D317" s="181">
        <v>23176.06</v>
      </c>
      <c r="F317" s="60" t="s">
        <v>700</v>
      </c>
      <c r="G317" s="60" t="s">
        <v>1666</v>
      </c>
      <c r="H317" s="60" t="s">
        <v>1423</v>
      </c>
    </row>
    <row r="318" spans="1:8">
      <c r="A318" s="60" t="s">
        <v>544</v>
      </c>
      <c r="B318" s="60" t="s">
        <v>928</v>
      </c>
      <c r="C318" s="60" t="s">
        <v>617</v>
      </c>
      <c r="D318" s="181">
        <v>409881.11</v>
      </c>
      <c r="F318" s="60" t="s">
        <v>763</v>
      </c>
      <c r="G318" s="60" t="s">
        <v>1667</v>
      </c>
      <c r="H318" s="60" t="s">
        <v>1423</v>
      </c>
    </row>
    <row r="319" spans="1:8">
      <c r="A319" s="60" t="s">
        <v>544</v>
      </c>
      <c r="B319" s="60" t="s">
        <v>927</v>
      </c>
      <c r="C319" s="60" t="s">
        <v>617</v>
      </c>
      <c r="D319" s="181">
        <v>990253.99</v>
      </c>
      <c r="F319" s="60" t="s">
        <v>700</v>
      </c>
      <c r="G319" s="60" t="s">
        <v>1668</v>
      </c>
      <c r="H319" s="60" t="s">
        <v>1423</v>
      </c>
    </row>
    <row r="320" spans="1:8">
      <c r="A320" s="60" t="s">
        <v>544</v>
      </c>
      <c r="B320" s="60" t="s">
        <v>930</v>
      </c>
      <c r="C320" s="60" t="s">
        <v>617</v>
      </c>
      <c r="D320" s="181">
        <v>1323706.6200000001</v>
      </c>
      <c r="F320" s="60" t="s">
        <v>700</v>
      </c>
      <c r="G320" s="60" t="s">
        <v>701</v>
      </c>
      <c r="H320" s="60" t="s">
        <v>1423</v>
      </c>
    </row>
    <row r="321" spans="1:8">
      <c r="A321" s="60" t="s">
        <v>544</v>
      </c>
      <c r="B321" s="60" t="s">
        <v>656</v>
      </c>
      <c r="C321" s="60" t="s">
        <v>617</v>
      </c>
      <c r="D321" s="181">
        <v>4372.1000000000004</v>
      </c>
      <c r="F321" s="60" t="s">
        <v>700</v>
      </c>
      <c r="G321" s="60" t="s">
        <v>1669</v>
      </c>
      <c r="H321" s="60" t="s">
        <v>1423</v>
      </c>
    </row>
    <row r="322" spans="1:8">
      <c r="A322" s="60" t="s">
        <v>544</v>
      </c>
      <c r="B322" s="60" t="s">
        <v>655</v>
      </c>
      <c r="C322" s="60" t="s">
        <v>617</v>
      </c>
      <c r="D322" s="181">
        <v>612629.03</v>
      </c>
      <c r="F322" s="60" t="s">
        <v>1670</v>
      </c>
      <c r="G322" s="60" t="s">
        <v>1671</v>
      </c>
      <c r="H322" s="60" t="s">
        <v>1423</v>
      </c>
    </row>
    <row r="323" spans="1:8">
      <c r="A323" s="60" t="s">
        <v>544</v>
      </c>
      <c r="C323" s="60" t="s">
        <v>617</v>
      </c>
      <c r="D323" s="181">
        <v>4019079.11</v>
      </c>
      <c r="E323" s="60">
        <v>27</v>
      </c>
      <c r="F323" s="60" t="s">
        <v>1672</v>
      </c>
      <c r="G323" s="60" t="s">
        <v>1673</v>
      </c>
      <c r="H323" s="60" t="s">
        <v>1423</v>
      </c>
    </row>
    <row r="324" spans="1:8">
      <c r="A324" s="60" t="s">
        <v>913</v>
      </c>
      <c r="B324" s="60" t="s">
        <v>655</v>
      </c>
      <c r="C324" s="60" t="s">
        <v>449</v>
      </c>
      <c r="D324" s="181">
        <v>35521.449999999997</v>
      </c>
      <c r="F324" s="60" t="s">
        <v>724</v>
      </c>
      <c r="G324" s="60" t="s">
        <v>1674</v>
      </c>
      <c r="H324" s="55" t="str">
        <f>+VLOOKUP($C324,'paises cad'!$A$1:$C$106,2,FALSE)</f>
        <v>Renta media alta</v>
      </c>
    </row>
    <row r="325" spans="1:8">
      <c r="A325" s="60" t="s">
        <v>913</v>
      </c>
      <c r="B325" s="60" t="s">
        <v>656</v>
      </c>
      <c r="C325" s="60" t="s">
        <v>652</v>
      </c>
      <c r="D325" s="181">
        <v>14995.63</v>
      </c>
      <c r="E325" s="60">
        <v>1</v>
      </c>
      <c r="F325" s="60" t="s">
        <v>724</v>
      </c>
      <c r="G325" s="60" t="s">
        <v>1675</v>
      </c>
      <c r="H325" s="55" t="str">
        <f>+VLOOKUP($C325,'paises cad'!$A$1:$C$106,2,FALSE)</f>
        <v>Renta media alta</v>
      </c>
    </row>
    <row r="326" spans="1:8">
      <c r="A326" s="60" t="s">
        <v>914</v>
      </c>
      <c r="B326" s="60" t="s">
        <v>656</v>
      </c>
      <c r="C326" s="60" t="s">
        <v>652</v>
      </c>
      <c r="D326" s="181">
        <v>10400</v>
      </c>
      <c r="E326" s="60">
        <v>1</v>
      </c>
      <c r="F326" s="60" t="s">
        <v>793</v>
      </c>
      <c r="G326" s="60" t="s">
        <v>624</v>
      </c>
      <c r="H326" s="55" t="str">
        <f>+VLOOKUP($C326,'paises cad'!$A$1:$C$106,2,FALSE)</f>
        <v>Renta media alta</v>
      </c>
    </row>
    <row r="327" spans="1:8">
      <c r="A327" s="60" t="s">
        <v>914</v>
      </c>
      <c r="B327" s="60" t="s">
        <v>656</v>
      </c>
      <c r="C327" s="60" t="s">
        <v>503</v>
      </c>
      <c r="D327" s="181">
        <v>24860</v>
      </c>
      <c r="E327" s="60">
        <v>3</v>
      </c>
      <c r="F327" s="60" t="s">
        <v>800</v>
      </c>
      <c r="G327" s="60" t="s">
        <v>1676</v>
      </c>
      <c r="H327" s="55" t="str">
        <f>+VLOOKUP($C327,'paises cad'!$A$1:$C$106,2,FALSE)</f>
        <v>Renta media baja</v>
      </c>
    </row>
    <row r="328" spans="1:8">
      <c r="A328" s="60" t="s">
        <v>914</v>
      </c>
      <c r="B328" s="60" t="s">
        <v>929</v>
      </c>
      <c r="C328" s="60" t="s">
        <v>508</v>
      </c>
      <c r="D328" s="181">
        <v>3500</v>
      </c>
      <c r="E328" s="60">
        <v>1</v>
      </c>
      <c r="F328" s="60" t="s">
        <v>1677</v>
      </c>
      <c r="G328" s="60" t="s">
        <v>710</v>
      </c>
      <c r="H328" s="55" t="str">
        <f>+VLOOKUP($C328,'paises cad'!$A$1:$C$106,2,FALSE)</f>
        <v>PMA</v>
      </c>
    </row>
    <row r="329" spans="1:8">
      <c r="A329" s="60" t="s">
        <v>914</v>
      </c>
      <c r="B329" s="60" t="s">
        <v>927</v>
      </c>
      <c r="C329" s="60" t="s">
        <v>577</v>
      </c>
      <c r="D329" s="181">
        <v>6000</v>
      </c>
      <c r="E329" s="60">
        <v>1</v>
      </c>
      <c r="F329" s="60" t="s">
        <v>700</v>
      </c>
      <c r="G329" s="60" t="s">
        <v>710</v>
      </c>
      <c r="H329" s="55" t="str">
        <f>+VLOOKUP($C329,'paises cad'!$A$1:$C$106,2,FALSE)</f>
        <v>PMA</v>
      </c>
    </row>
    <row r="330" spans="1:8">
      <c r="A330" s="60" t="s">
        <v>914</v>
      </c>
      <c r="B330" s="60" t="s">
        <v>927</v>
      </c>
      <c r="C330" s="60" t="s">
        <v>489</v>
      </c>
      <c r="D330" s="181">
        <v>6000</v>
      </c>
      <c r="E330" s="60">
        <v>1</v>
      </c>
      <c r="F330" s="60" t="s">
        <v>597</v>
      </c>
      <c r="G330" s="60" t="s">
        <v>795</v>
      </c>
      <c r="H330" s="55" t="str">
        <f>+VLOOKUP($C330,'paises cad'!$A$1:$C$106,2,FALSE)</f>
        <v>PMA</v>
      </c>
    </row>
    <row r="331" spans="1:8">
      <c r="A331" s="60" t="s">
        <v>914</v>
      </c>
      <c r="B331" s="60" t="s">
        <v>927</v>
      </c>
      <c r="C331" s="60" t="s">
        <v>495</v>
      </c>
      <c r="D331" s="181">
        <v>5000</v>
      </c>
      <c r="E331" s="60">
        <v>1</v>
      </c>
      <c r="F331" s="60" t="s">
        <v>700</v>
      </c>
      <c r="G331" s="60" t="s">
        <v>812</v>
      </c>
      <c r="H331" s="55" t="str">
        <f>+VLOOKUP($C331,'paises cad'!$A$1:$C$106,2,FALSE)</f>
        <v>PMA</v>
      </c>
    </row>
    <row r="332" spans="1:8">
      <c r="A332" s="60" t="s">
        <v>914</v>
      </c>
      <c r="B332" s="60" t="s">
        <v>482</v>
      </c>
      <c r="C332" s="60" t="s">
        <v>673</v>
      </c>
      <c r="D332" s="181">
        <v>2000</v>
      </c>
      <c r="E332" s="60">
        <v>1</v>
      </c>
      <c r="F332" s="60" t="s">
        <v>700</v>
      </c>
      <c r="G332" s="60" t="s">
        <v>623</v>
      </c>
      <c r="H332" s="55" t="str">
        <f>+VLOOKUP($C332,'paises cad'!$A$1:$C$106,2,FALSE)</f>
        <v>Renta media alta</v>
      </c>
    </row>
    <row r="333" spans="1:8">
      <c r="A333" s="60" t="s">
        <v>914</v>
      </c>
      <c r="B333" s="60" t="s">
        <v>499</v>
      </c>
      <c r="C333" s="60" t="s">
        <v>566</v>
      </c>
      <c r="D333" s="181">
        <v>8000</v>
      </c>
      <c r="E333" s="60">
        <v>1</v>
      </c>
      <c r="F333" s="60" t="s">
        <v>597</v>
      </c>
      <c r="G333" s="60" t="s">
        <v>795</v>
      </c>
      <c r="H333" s="55" t="str">
        <f>+VLOOKUP($C333,'paises cad'!$A$1:$C$106,2,FALSE)</f>
        <v>Renta media alta</v>
      </c>
    </row>
    <row r="334" spans="1:8">
      <c r="A334" s="60" t="s">
        <v>914</v>
      </c>
      <c r="B334" s="60" t="s">
        <v>505</v>
      </c>
      <c r="C334" s="60" t="s">
        <v>506</v>
      </c>
      <c r="D334" s="181">
        <v>1500</v>
      </c>
      <c r="E334" s="60">
        <v>1</v>
      </c>
      <c r="F334" s="60" t="s">
        <v>618</v>
      </c>
      <c r="G334" s="60" t="s">
        <v>710</v>
      </c>
      <c r="H334" s="55" t="s">
        <v>1423</v>
      </c>
    </row>
    <row r="335" spans="1:8">
      <c r="A335" s="60" t="s">
        <v>1678</v>
      </c>
      <c r="B335" s="60" t="s">
        <v>655</v>
      </c>
      <c r="C335" s="60" t="s">
        <v>476</v>
      </c>
      <c r="D335" s="181">
        <v>1406000</v>
      </c>
      <c r="F335" s="60" t="s">
        <v>1531</v>
      </c>
      <c r="G335" s="60" t="s">
        <v>841</v>
      </c>
      <c r="H335" s="55" t="str">
        <f>+VLOOKUP($C335,'paises cad'!$A$1:$C$106,2,FALSE)</f>
        <v>Renta media baja</v>
      </c>
    </row>
    <row r="336" spans="1:8">
      <c r="A336" s="60" t="s">
        <v>1678</v>
      </c>
      <c r="B336" s="60" t="s">
        <v>655</v>
      </c>
      <c r="C336" s="60" t="s">
        <v>477</v>
      </c>
      <c r="D336" s="181">
        <v>1874000</v>
      </c>
      <c r="F336" s="60" t="s">
        <v>713</v>
      </c>
      <c r="G336" s="60" t="s">
        <v>821</v>
      </c>
      <c r="H336" s="55" t="str">
        <f>+VLOOKUP($C336,'paises cad'!$A$1:$C$106,2,FALSE)</f>
        <v>Renta media baja</v>
      </c>
    </row>
    <row r="337" spans="1:8">
      <c r="A337" s="60" t="s">
        <v>1678</v>
      </c>
      <c r="B337" s="60" t="s">
        <v>655</v>
      </c>
      <c r="C337" s="60" t="s">
        <v>449</v>
      </c>
      <c r="D337" s="181">
        <v>12000</v>
      </c>
      <c r="E337" s="60">
        <v>1</v>
      </c>
      <c r="F337" s="60" t="s">
        <v>717</v>
      </c>
      <c r="G337" s="60" t="s">
        <v>704</v>
      </c>
      <c r="H337" s="55" t="str">
        <f>+VLOOKUP($C337,'paises cad'!$A$1:$C$106,2,FALSE)</f>
        <v>Renta media alta</v>
      </c>
    </row>
    <row r="338" spans="1:8">
      <c r="A338" s="60" t="s">
        <v>1678</v>
      </c>
      <c r="B338" s="60" t="s">
        <v>656</v>
      </c>
      <c r="C338" s="60" t="s">
        <v>652</v>
      </c>
      <c r="D338" s="181">
        <v>1319000</v>
      </c>
      <c r="E338" s="60">
        <v>9</v>
      </c>
      <c r="F338" s="60" t="s">
        <v>1679</v>
      </c>
      <c r="G338" s="60" t="s">
        <v>783</v>
      </c>
      <c r="H338" s="55" t="str">
        <f>+VLOOKUP($C338,'paises cad'!$A$1:$C$106,2,FALSE)</f>
        <v>Renta media alta</v>
      </c>
    </row>
    <row r="339" spans="1:8">
      <c r="A339" s="60" t="s">
        <v>1678</v>
      </c>
      <c r="B339" s="60" t="s">
        <v>655</v>
      </c>
      <c r="C339" s="60" t="s">
        <v>479</v>
      </c>
      <c r="D339" s="181">
        <v>828000</v>
      </c>
      <c r="E339" s="60">
        <v>8</v>
      </c>
      <c r="F339" s="60" t="s">
        <v>637</v>
      </c>
      <c r="G339" s="60" t="s">
        <v>773</v>
      </c>
      <c r="H339" s="55" t="str">
        <f>+VLOOKUP($C339,'paises cad'!$A$1:$C$106,2,FALSE)</f>
        <v>Renta media baja</v>
      </c>
    </row>
    <row r="340" spans="1:8">
      <c r="A340" s="60" t="s">
        <v>1678</v>
      </c>
      <c r="B340" s="60" t="s">
        <v>656</v>
      </c>
      <c r="C340" s="60" t="s">
        <v>493</v>
      </c>
      <c r="D340" s="181">
        <v>1463000</v>
      </c>
      <c r="E340" s="60">
        <v>3</v>
      </c>
      <c r="F340" s="60" t="s">
        <v>597</v>
      </c>
      <c r="G340" s="60" t="s">
        <v>783</v>
      </c>
      <c r="H340" s="55" t="str">
        <f>+VLOOKUP($C340,'paises cad'!$A$1:$C$106,2,FALSE)</f>
        <v>Renta media alta</v>
      </c>
    </row>
    <row r="341" spans="1:8">
      <c r="A341" s="60" t="s">
        <v>1678</v>
      </c>
      <c r="B341" s="60" t="s">
        <v>927</v>
      </c>
      <c r="C341" s="60" t="s">
        <v>674</v>
      </c>
      <c r="D341" s="181">
        <v>724000</v>
      </c>
      <c r="E341" s="60">
        <v>11</v>
      </c>
      <c r="F341" s="60" t="s">
        <v>762</v>
      </c>
      <c r="G341" s="60" t="s">
        <v>821</v>
      </c>
      <c r="H341" s="55" t="str">
        <f>+VLOOKUP($C341,'paises cad'!$A$1:$C$106,2,FALSE)</f>
        <v>PMA</v>
      </c>
    </row>
    <row r="342" spans="1:8">
      <c r="A342" s="60" t="s">
        <v>1678</v>
      </c>
      <c r="B342" s="60" t="s">
        <v>927</v>
      </c>
      <c r="C342" s="60" t="s">
        <v>496</v>
      </c>
      <c r="D342" s="181">
        <v>77000</v>
      </c>
      <c r="E342" s="60">
        <v>2</v>
      </c>
      <c r="F342" s="60" t="s">
        <v>698</v>
      </c>
      <c r="G342" s="60" t="s">
        <v>783</v>
      </c>
      <c r="H342" s="55" t="str">
        <f>+VLOOKUP($C342,'paises cad'!$A$1:$C$106,2,FALSE)</f>
        <v>PMA</v>
      </c>
    </row>
    <row r="343" spans="1:8">
      <c r="A343" s="60" t="s">
        <v>1678</v>
      </c>
      <c r="B343" s="60" t="s">
        <v>927</v>
      </c>
      <c r="C343" s="60" t="s">
        <v>494</v>
      </c>
      <c r="D343" s="181">
        <v>238000</v>
      </c>
      <c r="E343" s="60">
        <v>6</v>
      </c>
      <c r="F343" s="60" t="s">
        <v>866</v>
      </c>
      <c r="G343" s="60" t="s">
        <v>783</v>
      </c>
      <c r="H343" s="55" t="str">
        <f>+VLOOKUP($C343,'paises cad'!$A$1:$C$106,2,FALSE)</f>
        <v>Renta media baja</v>
      </c>
    </row>
    <row r="344" spans="1:8">
      <c r="A344" s="60" t="s">
        <v>1678</v>
      </c>
      <c r="B344" s="60" t="s">
        <v>927</v>
      </c>
      <c r="C344" s="60" t="s">
        <v>483</v>
      </c>
      <c r="D344" s="181">
        <v>609000</v>
      </c>
      <c r="E344" s="60">
        <v>10</v>
      </c>
      <c r="F344" s="60" t="s">
        <v>887</v>
      </c>
      <c r="G344" s="60" t="s">
        <v>798</v>
      </c>
      <c r="H344" s="55" t="str">
        <f>+VLOOKUP($C344,'paises cad'!$A$1:$C$106,2,FALSE)</f>
        <v>PMA</v>
      </c>
    </row>
    <row r="345" spans="1:8">
      <c r="A345" s="60" t="s">
        <v>1678</v>
      </c>
      <c r="B345" s="60" t="s">
        <v>656</v>
      </c>
      <c r="C345" s="60" t="s">
        <v>492</v>
      </c>
      <c r="D345" s="181">
        <v>1555000</v>
      </c>
      <c r="E345" s="60">
        <v>11</v>
      </c>
      <c r="F345" s="60" t="s">
        <v>638</v>
      </c>
      <c r="G345" s="60" t="s">
        <v>783</v>
      </c>
      <c r="H345" s="55" t="str">
        <f>+VLOOKUP($C345,'paises cad'!$A$1:$C$106,2,FALSE)</f>
        <v>Renta media baja</v>
      </c>
    </row>
    <row r="346" spans="1:8">
      <c r="A346" s="60" t="s">
        <v>1678</v>
      </c>
      <c r="B346" s="60" t="s">
        <v>499</v>
      </c>
      <c r="C346" s="60" t="s">
        <v>500</v>
      </c>
      <c r="D346" s="181">
        <v>1692000</v>
      </c>
      <c r="E346" s="60">
        <v>11</v>
      </c>
      <c r="F346" s="60" t="s">
        <v>1534</v>
      </c>
      <c r="G346" s="60" t="s">
        <v>783</v>
      </c>
      <c r="H346" s="55" t="str">
        <f>+VLOOKUP($C346,'paises cad'!$A$1:$C$106,2,FALSE)</f>
        <v>Renta media baja</v>
      </c>
    </row>
    <row r="347" spans="1:8">
      <c r="A347" s="60" t="s">
        <v>1678</v>
      </c>
      <c r="B347" s="60" t="s">
        <v>499</v>
      </c>
      <c r="C347" s="60" t="s">
        <v>523</v>
      </c>
      <c r="D347" s="181">
        <v>3200</v>
      </c>
      <c r="E347" s="60">
        <v>1</v>
      </c>
      <c r="F347" s="60" t="s">
        <v>831</v>
      </c>
      <c r="G347" s="60" t="s">
        <v>1680</v>
      </c>
      <c r="H347" s="55" t="str">
        <f>+VLOOKUP($C347,'paises cad'!$A$1:$C$106,2,FALSE)</f>
        <v>PMA</v>
      </c>
    </row>
    <row r="348" spans="1:8">
      <c r="A348" s="60" t="s">
        <v>1678</v>
      </c>
      <c r="B348" s="60" t="s">
        <v>927</v>
      </c>
      <c r="C348" s="60" t="s">
        <v>495</v>
      </c>
      <c r="D348" s="181">
        <v>459000</v>
      </c>
      <c r="E348" s="60">
        <v>7</v>
      </c>
      <c r="F348" s="60" t="s">
        <v>692</v>
      </c>
      <c r="G348" s="60" t="s">
        <v>783</v>
      </c>
      <c r="H348" s="55" t="str">
        <f>+VLOOKUP($C348,'paises cad'!$A$1:$C$106,2,FALSE)</f>
        <v>PMA</v>
      </c>
    </row>
    <row r="349" spans="1:8">
      <c r="A349" s="60" t="s">
        <v>1678</v>
      </c>
      <c r="B349" s="60" t="s">
        <v>499</v>
      </c>
      <c r="C349" s="60" t="s">
        <v>515</v>
      </c>
      <c r="D349" s="181">
        <v>1036000</v>
      </c>
      <c r="E349" s="60">
        <v>6</v>
      </c>
      <c r="F349" s="60" t="s">
        <v>762</v>
      </c>
      <c r="G349" s="60" t="s">
        <v>783</v>
      </c>
      <c r="H349" s="55" t="str">
        <f>+VLOOKUP($C349,'paises cad'!$A$1:$C$106,2,FALSE)</f>
        <v>Renta media baja</v>
      </c>
    </row>
    <row r="350" spans="1:8">
      <c r="A350" s="60" t="s">
        <v>1678</v>
      </c>
      <c r="B350" s="60" t="s">
        <v>499</v>
      </c>
      <c r="C350" s="60" t="s">
        <v>527</v>
      </c>
      <c r="D350" s="181">
        <v>365000</v>
      </c>
      <c r="E350" s="60">
        <v>7</v>
      </c>
      <c r="F350" s="60" t="s">
        <v>1534</v>
      </c>
      <c r="H350" s="55" t="str">
        <f>+VLOOKUP($C350,'paises cad'!$A$1:$C$106,2,FALSE)</f>
        <v>PMA</v>
      </c>
    </row>
    <row r="351" spans="1:8">
      <c r="A351" s="60" t="s">
        <v>1678</v>
      </c>
      <c r="B351" s="60" t="s">
        <v>499</v>
      </c>
      <c r="C351" s="60" t="s">
        <v>532</v>
      </c>
      <c r="D351" s="181">
        <v>793000</v>
      </c>
      <c r="E351" s="60">
        <v>10</v>
      </c>
      <c r="F351" s="60" t="s">
        <v>1534</v>
      </c>
      <c r="G351" s="60" t="s">
        <v>783</v>
      </c>
      <c r="H351" s="55" t="str">
        <f>+VLOOKUP($C351,'paises cad'!$A$1:$C$106,2,FALSE)</f>
        <v>PMA</v>
      </c>
    </row>
    <row r="352" spans="1:8">
      <c r="A352" s="60" t="s">
        <v>1678</v>
      </c>
      <c r="B352" s="60" t="s">
        <v>505</v>
      </c>
      <c r="C352" s="60" t="s">
        <v>614</v>
      </c>
      <c r="D352" s="181">
        <v>1400</v>
      </c>
      <c r="E352" s="60">
        <v>1</v>
      </c>
      <c r="F352" s="60" t="s">
        <v>885</v>
      </c>
      <c r="G352" s="60" t="s">
        <v>797</v>
      </c>
      <c r="H352" s="55" t="s">
        <v>1423</v>
      </c>
    </row>
    <row r="353" spans="1:13">
      <c r="A353" s="60" t="s">
        <v>453</v>
      </c>
      <c r="B353" s="60" t="s">
        <v>655</v>
      </c>
      <c r="C353" s="60" t="s">
        <v>476</v>
      </c>
      <c r="D353" s="181">
        <v>554779</v>
      </c>
      <c r="E353" s="60">
        <v>2</v>
      </c>
      <c r="F353" s="60" t="s">
        <v>758</v>
      </c>
      <c r="G353" s="60" t="s">
        <v>797</v>
      </c>
      <c r="H353" s="55" t="str">
        <f>+VLOOKUP($C353,'paises cad'!$A$1:$C$106,2,FALSE)</f>
        <v>Renta media baja</v>
      </c>
    </row>
    <row r="354" spans="1:13">
      <c r="A354" s="60" t="s">
        <v>453</v>
      </c>
      <c r="B354" s="60" t="s">
        <v>655</v>
      </c>
      <c r="C354" s="60" t="s">
        <v>479</v>
      </c>
      <c r="D354" s="181">
        <v>20000</v>
      </c>
      <c r="E354" s="60">
        <v>1</v>
      </c>
      <c r="F354" s="60" t="s">
        <v>636</v>
      </c>
      <c r="G354" s="60" t="s">
        <v>841</v>
      </c>
      <c r="H354" s="55" t="str">
        <f>+VLOOKUP($C354,'paises cad'!$A$1:$C$106,2,FALSE)</f>
        <v>Renta media baja</v>
      </c>
    </row>
    <row r="355" spans="1:13">
      <c r="A355" s="60" t="s">
        <v>453</v>
      </c>
      <c r="B355" s="60" t="s">
        <v>656</v>
      </c>
      <c r="C355" s="60" t="s">
        <v>492</v>
      </c>
      <c r="D355" s="181">
        <v>9700</v>
      </c>
      <c r="E355" s="60">
        <v>1</v>
      </c>
      <c r="F355" s="60" t="s">
        <v>829</v>
      </c>
      <c r="G355" s="60" t="s">
        <v>799</v>
      </c>
      <c r="H355" s="55" t="str">
        <f>+VLOOKUP($C355,'paises cad'!$A$1:$C$106,2,FALSE)</f>
        <v>Renta media baja</v>
      </c>
    </row>
    <row r="356" spans="1:13">
      <c r="A356" s="60" t="s">
        <v>453</v>
      </c>
      <c r="B356" s="60" t="s">
        <v>656</v>
      </c>
      <c r="C356" s="60" t="s">
        <v>481</v>
      </c>
      <c r="D356" s="181">
        <v>9700</v>
      </c>
      <c r="E356" s="60">
        <v>1</v>
      </c>
      <c r="F356" s="60" t="s">
        <v>727</v>
      </c>
      <c r="G356" s="60" t="s">
        <v>799</v>
      </c>
      <c r="H356" s="55" t="str">
        <f>+VLOOKUP($C356,'paises cad'!$A$1:$C$106,2,FALSE)</f>
        <v>Renta media alta</v>
      </c>
    </row>
    <row r="357" spans="1:13">
      <c r="A357" s="60" t="s">
        <v>453</v>
      </c>
      <c r="B357" s="60" t="s">
        <v>656</v>
      </c>
      <c r="C357" s="60" t="s">
        <v>493</v>
      </c>
      <c r="D357" s="181">
        <v>160000</v>
      </c>
      <c r="E357" s="60">
        <v>2</v>
      </c>
      <c r="F357" s="60" t="s">
        <v>727</v>
      </c>
      <c r="G357" s="60" t="s">
        <v>799</v>
      </c>
      <c r="H357" s="55" t="str">
        <f>+VLOOKUP($C357,'paises cad'!$A$1:$C$106,2,FALSE)</f>
        <v>Renta media alta</v>
      </c>
    </row>
    <row r="358" spans="1:13">
      <c r="A358" s="60" t="s">
        <v>453</v>
      </c>
      <c r="B358" s="60" t="s">
        <v>656</v>
      </c>
      <c r="C358" s="60" t="s">
        <v>652</v>
      </c>
      <c r="D358" s="181">
        <v>251000</v>
      </c>
      <c r="E358" s="60">
        <v>2</v>
      </c>
      <c r="F358" s="60" t="s">
        <v>1681</v>
      </c>
      <c r="G358" s="60" t="s">
        <v>715</v>
      </c>
      <c r="H358" s="55" t="str">
        <f>+VLOOKUP($C358,'paises cad'!$A$1:$C$106,2,FALSE)</f>
        <v>Renta media alta</v>
      </c>
    </row>
    <row r="359" spans="1:13">
      <c r="A359" s="60" t="s">
        <v>915</v>
      </c>
      <c r="B359" s="60" t="s">
        <v>655</v>
      </c>
      <c r="C359" s="60" t="s">
        <v>478</v>
      </c>
      <c r="D359" s="181">
        <v>4359.24</v>
      </c>
      <c r="E359" s="60">
        <v>1</v>
      </c>
      <c r="F359" s="60" t="s">
        <v>700</v>
      </c>
      <c r="G359" s="60" t="s">
        <v>1682</v>
      </c>
      <c r="H359" s="55" t="str">
        <f>+VLOOKUP($C359,'paises cad'!$A$1:$C$106,2,FALSE)</f>
        <v>Renta media baja</v>
      </c>
    </row>
    <row r="360" spans="1:13">
      <c r="A360" s="60" t="s">
        <v>915</v>
      </c>
      <c r="B360" s="60" t="s">
        <v>655</v>
      </c>
      <c r="C360" s="60" t="s">
        <v>449</v>
      </c>
      <c r="D360" s="181">
        <v>20304.66</v>
      </c>
      <c r="E360" s="60">
        <v>2</v>
      </c>
      <c r="F360" s="60" t="s">
        <v>700</v>
      </c>
      <c r="G360" s="60" t="s">
        <v>1682</v>
      </c>
      <c r="H360" s="55" t="str">
        <f>+VLOOKUP($C360,'paises cad'!$A$1:$C$106,2,FALSE)</f>
        <v>Renta media alta</v>
      </c>
      <c r="M360" s="60" t="s">
        <v>451</v>
      </c>
    </row>
    <row r="361" spans="1:13">
      <c r="A361" s="60" t="s">
        <v>915</v>
      </c>
      <c r="B361" s="60" t="s">
        <v>928</v>
      </c>
      <c r="C361" s="60" t="s">
        <v>485</v>
      </c>
      <c r="D361" s="181">
        <v>1646.36</v>
      </c>
      <c r="E361" s="60">
        <v>2</v>
      </c>
      <c r="F361" s="60" t="s">
        <v>700</v>
      </c>
      <c r="G361" s="60" t="s">
        <v>1682</v>
      </c>
      <c r="H361" s="55" t="str">
        <f>+VLOOKUP($C361,'paises cad'!$A$1:$C$106,2,FALSE)</f>
        <v>Renta media baja</v>
      </c>
      <c r="M361" s="60" t="s">
        <v>451</v>
      </c>
    </row>
    <row r="362" spans="1:13">
      <c r="A362" s="60" t="s">
        <v>915</v>
      </c>
      <c r="B362" s="60" t="s">
        <v>499</v>
      </c>
      <c r="C362" s="60" t="s">
        <v>523</v>
      </c>
      <c r="D362" s="60">
        <v>475.51</v>
      </c>
      <c r="E362" s="60">
        <v>1</v>
      </c>
      <c r="F362" s="60" t="s">
        <v>700</v>
      </c>
      <c r="G362" s="60" t="s">
        <v>1683</v>
      </c>
      <c r="H362" s="55" t="str">
        <f>+VLOOKUP($C362,'paises cad'!$A$1:$C$106,2,FALSE)</f>
        <v>PMA</v>
      </c>
    </row>
    <row r="363" spans="1:13">
      <c r="A363" s="60" t="s">
        <v>915</v>
      </c>
      <c r="B363" s="60" t="s">
        <v>927</v>
      </c>
      <c r="C363" s="60" t="s">
        <v>496</v>
      </c>
      <c r="D363" s="181">
        <v>11718.29</v>
      </c>
      <c r="E363" s="60">
        <v>4</v>
      </c>
      <c r="F363" s="60" t="s">
        <v>700</v>
      </c>
      <c r="G363" s="60" t="s">
        <v>1682</v>
      </c>
      <c r="H363" s="55" t="str">
        <f>+VLOOKUP($C363,'paises cad'!$A$1:$C$106,2,FALSE)</f>
        <v>PMA</v>
      </c>
    </row>
    <row r="364" spans="1:13">
      <c r="A364" s="60" t="s">
        <v>915</v>
      </c>
      <c r="B364" s="60" t="s">
        <v>927</v>
      </c>
      <c r="C364" s="60" t="s">
        <v>531</v>
      </c>
      <c r="D364" s="60">
        <v>263.93</v>
      </c>
      <c r="E364" s="60">
        <v>1</v>
      </c>
      <c r="F364" s="60" t="s">
        <v>700</v>
      </c>
      <c r="G364" s="60" t="s">
        <v>1682</v>
      </c>
      <c r="H364" s="55" t="str">
        <f>+VLOOKUP($C364,'paises cad'!$A$1:$C$106,2,FALSE)</f>
        <v>PMA</v>
      </c>
      <c r="M364" s="60" t="s">
        <v>451</v>
      </c>
    </row>
    <row r="365" spans="1:13">
      <c r="A365" s="60" t="s">
        <v>915</v>
      </c>
      <c r="B365" s="60" t="s">
        <v>656</v>
      </c>
      <c r="C365" s="60" t="s">
        <v>503</v>
      </c>
      <c r="D365" s="181">
        <v>25277.599999999999</v>
      </c>
      <c r="F365" s="60" t="s">
        <v>700</v>
      </c>
      <c r="G365" s="60" t="s">
        <v>1682</v>
      </c>
      <c r="H365" s="55" t="str">
        <f>+VLOOKUP($C365,'paises cad'!$A$1:$C$106,2,FALSE)</f>
        <v>Renta media baja</v>
      </c>
    </row>
    <row r="366" spans="1:13">
      <c r="A366" s="60" t="s">
        <v>915</v>
      </c>
      <c r="B366" s="60" t="s">
        <v>931</v>
      </c>
      <c r="C366" s="60" t="s">
        <v>502</v>
      </c>
      <c r="D366" s="181">
        <v>1691.63</v>
      </c>
      <c r="E366" s="60">
        <v>1</v>
      </c>
      <c r="F366" s="60" t="s">
        <v>700</v>
      </c>
      <c r="G366" s="60" t="s">
        <v>1682</v>
      </c>
      <c r="H366" s="55" t="str">
        <f>+VLOOKUP($C366,'paises cad'!$A$1:$C$106,2,FALSE)</f>
        <v>PMA</v>
      </c>
    </row>
    <row r="367" spans="1:13">
      <c r="A367" s="60" t="s">
        <v>915</v>
      </c>
      <c r="B367" s="60" t="s">
        <v>928</v>
      </c>
      <c r="C367" s="60" t="s">
        <v>565</v>
      </c>
      <c r="D367" s="181">
        <v>29511.58</v>
      </c>
      <c r="E367" s="60">
        <v>2</v>
      </c>
      <c r="F367" s="60" t="s">
        <v>700</v>
      </c>
      <c r="G367" s="60" t="s">
        <v>1682</v>
      </c>
      <c r="H367" s="55" t="s">
        <v>1423</v>
      </c>
    </row>
    <row r="368" spans="1:13">
      <c r="A368" s="60" t="s">
        <v>915</v>
      </c>
      <c r="B368" s="60" t="s">
        <v>931</v>
      </c>
      <c r="C368" s="60" t="s">
        <v>510</v>
      </c>
      <c r="D368" s="60">
        <v>893.96</v>
      </c>
      <c r="E368" s="60">
        <v>1</v>
      </c>
      <c r="F368" s="60" t="s">
        <v>700</v>
      </c>
      <c r="G368" s="60" t="s">
        <v>1682</v>
      </c>
      <c r="H368" s="55" t="str">
        <f>+VLOOKUP($C368,'paises cad'!$A$1:$C$106,2,FALSE)</f>
        <v>PMA</v>
      </c>
    </row>
    <row r="369" spans="1:8">
      <c r="A369" s="60" t="s">
        <v>915</v>
      </c>
      <c r="B369" s="60" t="s">
        <v>929</v>
      </c>
      <c r="C369" s="60" t="s">
        <v>654</v>
      </c>
      <c r="D369" s="181">
        <v>2489.31</v>
      </c>
      <c r="E369" s="60">
        <v>1</v>
      </c>
      <c r="F369" s="60" t="s">
        <v>700</v>
      </c>
      <c r="G369" s="60" t="s">
        <v>1682</v>
      </c>
      <c r="H369" s="55" t="str">
        <f>+VLOOKUP($C369,'paises cad'!$A$1:$C$106,2,FALSE)</f>
        <v>Renta media baja</v>
      </c>
    </row>
    <row r="370" spans="1:8">
      <c r="A370" s="60" t="s">
        <v>915</v>
      </c>
      <c r="B370" s="60" t="s">
        <v>655</v>
      </c>
      <c r="C370" s="60" t="s">
        <v>477</v>
      </c>
      <c r="D370" s="60">
        <v>281.20999999999998</v>
      </c>
      <c r="E370" s="60">
        <v>1</v>
      </c>
      <c r="F370" s="60" t="s">
        <v>700</v>
      </c>
      <c r="G370" s="60" t="s">
        <v>1682</v>
      </c>
      <c r="H370" s="55" t="str">
        <f>+VLOOKUP($C370,'paises cad'!$A$1:$C$106,2,FALSE)</f>
        <v>Renta media baja</v>
      </c>
    </row>
    <row r="371" spans="1:8">
      <c r="A371" s="60" t="s">
        <v>915</v>
      </c>
      <c r="B371" s="60" t="s">
        <v>655</v>
      </c>
      <c r="C371" s="60" t="s">
        <v>676</v>
      </c>
      <c r="D371" s="60">
        <v>27.32</v>
      </c>
      <c r="E371" s="60">
        <v>1</v>
      </c>
      <c r="F371" s="60" t="s">
        <v>700</v>
      </c>
      <c r="G371" s="60" t="s">
        <v>1682</v>
      </c>
      <c r="H371" s="55" t="str">
        <f>+VLOOKUP($C371,'paises cad'!$A$1:$C$106,2,FALSE)</f>
        <v>PMA</v>
      </c>
    </row>
    <row r="372" spans="1:8">
      <c r="A372" s="60" t="s">
        <v>915</v>
      </c>
      <c r="B372" s="60" t="s">
        <v>482</v>
      </c>
      <c r="C372" s="60" t="s">
        <v>436</v>
      </c>
      <c r="D372" s="181">
        <v>2084.67</v>
      </c>
      <c r="E372" s="60">
        <v>1</v>
      </c>
      <c r="F372" s="60" t="s">
        <v>700</v>
      </c>
      <c r="G372" s="60" t="s">
        <v>1682</v>
      </c>
      <c r="H372" s="55" t="str">
        <f>+VLOOKUP($C372,'paises cad'!$A$1:$C$106,2,FALSE)</f>
        <v>Renta media baja</v>
      </c>
    </row>
    <row r="373" spans="1:8">
      <c r="A373" s="60" t="s">
        <v>915</v>
      </c>
      <c r="B373" s="60" t="s">
        <v>931</v>
      </c>
      <c r="C373" s="60" t="s">
        <v>487</v>
      </c>
      <c r="D373" s="60">
        <v>700.82</v>
      </c>
      <c r="E373" s="60">
        <v>1</v>
      </c>
      <c r="F373" s="60" t="s">
        <v>700</v>
      </c>
      <c r="G373" s="60" t="s">
        <v>1682</v>
      </c>
      <c r="H373" s="55" t="str">
        <f>+VLOOKUP($C373,'paises cad'!$A$1:$C$106,2,FALSE)</f>
        <v>PMA</v>
      </c>
    </row>
    <row r="374" spans="1:8">
      <c r="A374" s="60" t="s">
        <v>915</v>
      </c>
      <c r="B374" s="60" t="s">
        <v>655</v>
      </c>
      <c r="C374" s="60" t="s">
        <v>611</v>
      </c>
      <c r="D374" s="181">
        <v>9426.5</v>
      </c>
      <c r="E374" s="60">
        <v>2</v>
      </c>
      <c r="F374" s="60" t="s">
        <v>700</v>
      </c>
      <c r="G374" s="60" t="s">
        <v>1682</v>
      </c>
      <c r="H374" s="55" t="str">
        <f>+VLOOKUP($C374,'paises cad'!$A$1:$C$106,2,FALSE)</f>
        <v>Renta media alta</v>
      </c>
    </row>
    <row r="375" spans="1:8">
      <c r="A375" s="60" t="s">
        <v>915</v>
      </c>
      <c r="B375" s="60" t="s">
        <v>656</v>
      </c>
      <c r="C375" s="60" t="s">
        <v>492</v>
      </c>
      <c r="D375" s="60">
        <v>165.55</v>
      </c>
      <c r="E375" s="60">
        <v>1</v>
      </c>
      <c r="F375" s="60" t="s">
        <v>700</v>
      </c>
      <c r="G375" s="60" t="s">
        <v>1682</v>
      </c>
      <c r="H375" s="55" t="str">
        <f>+VLOOKUP($C375,'paises cad'!$A$1:$C$106,2,FALSE)</f>
        <v>Renta media baja</v>
      </c>
    </row>
    <row r="376" spans="1:8">
      <c r="A376" s="60" t="s">
        <v>915</v>
      </c>
      <c r="B376" s="60" t="s">
        <v>929</v>
      </c>
      <c r="C376" s="60" t="s">
        <v>598</v>
      </c>
      <c r="D376" s="60">
        <v>147.58000000000001</v>
      </c>
      <c r="E376" s="60">
        <v>1</v>
      </c>
      <c r="F376" s="60" t="s">
        <v>700</v>
      </c>
      <c r="G376" s="60" t="s">
        <v>1682</v>
      </c>
      <c r="H376" s="55" t="str">
        <f>+VLOOKUP($C376,'paises cad'!$A$1:$C$106,2,FALSE)</f>
        <v>Renta media baja</v>
      </c>
    </row>
    <row r="377" spans="1:8">
      <c r="A377" s="60" t="s">
        <v>915</v>
      </c>
      <c r="B377" s="60" t="s">
        <v>930</v>
      </c>
      <c r="C377" s="60" t="s">
        <v>677</v>
      </c>
      <c r="D377" s="60">
        <v>115.83</v>
      </c>
      <c r="E377" s="60">
        <v>1</v>
      </c>
      <c r="F377" s="60" t="s">
        <v>700</v>
      </c>
      <c r="G377" s="60" t="s">
        <v>1682</v>
      </c>
      <c r="H377" s="55" t="str">
        <f>+VLOOKUP($C377,'paises cad'!$A$1:$C$106,2,FALSE)</f>
        <v>PMA</v>
      </c>
    </row>
    <row r="378" spans="1:8">
      <c r="A378" s="60" t="s">
        <v>915</v>
      </c>
      <c r="B378" s="60" t="s">
        <v>930</v>
      </c>
      <c r="C378" s="60" t="s">
        <v>519</v>
      </c>
      <c r="D378" s="60">
        <v>29.84</v>
      </c>
      <c r="E378" s="60">
        <v>1</v>
      </c>
      <c r="F378" s="60" t="s">
        <v>700</v>
      </c>
      <c r="G378" s="60" t="s">
        <v>1682</v>
      </c>
      <c r="H378" s="55" t="str">
        <f>+VLOOKUP($C378,'paises cad'!$A$1:$C$106,2,FALSE)</f>
        <v>PMA</v>
      </c>
    </row>
    <row r="379" spans="1:8">
      <c r="A379" s="60" t="s">
        <v>915</v>
      </c>
      <c r="B379" s="60" t="s">
        <v>656</v>
      </c>
      <c r="C379" s="60" t="s">
        <v>652</v>
      </c>
      <c r="D379" s="181">
        <v>9339.01</v>
      </c>
      <c r="E379" s="60">
        <v>2</v>
      </c>
      <c r="F379" s="60" t="s">
        <v>700</v>
      </c>
      <c r="G379" s="60" t="s">
        <v>601</v>
      </c>
      <c r="H379" s="55" t="str">
        <f>+VLOOKUP($C379,'paises cad'!$A$1:$C$106,2,FALSE)</f>
        <v>Renta media alta</v>
      </c>
    </row>
    <row r="380" spans="1:8">
      <c r="A380" s="60" t="s">
        <v>915</v>
      </c>
      <c r="B380" s="60" t="s">
        <v>656</v>
      </c>
      <c r="C380" s="60" t="s">
        <v>493</v>
      </c>
      <c r="D380" s="181">
        <v>11314.28</v>
      </c>
      <c r="F380" s="60" t="s">
        <v>700</v>
      </c>
      <c r="G380" s="60" t="s">
        <v>1682</v>
      </c>
      <c r="H380" s="55" t="str">
        <f>+VLOOKUP($C380,'paises cad'!$A$1:$C$106,2,FALSE)</f>
        <v>Renta media alta</v>
      </c>
    </row>
    <row r="381" spans="1:8">
      <c r="A381" s="60" t="s">
        <v>915</v>
      </c>
      <c r="B381" s="60" t="s">
        <v>656</v>
      </c>
      <c r="C381" s="60" t="s">
        <v>481</v>
      </c>
      <c r="D381" s="181">
        <v>17917.77</v>
      </c>
      <c r="E381" s="60">
        <v>1</v>
      </c>
      <c r="F381" s="60" t="s">
        <v>700</v>
      </c>
      <c r="G381" s="60" t="s">
        <v>868</v>
      </c>
      <c r="H381" s="55" t="str">
        <f>+VLOOKUP($C381,'paises cad'!$A$1:$C$106,2,FALSE)</f>
        <v>Renta media alta</v>
      </c>
    </row>
    <row r="382" spans="1:8">
      <c r="A382" s="60" t="s">
        <v>915</v>
      </c>
      <c r="B382" s="60" t="s">
        <v>499</v>
      </c>
      <c r="C382" s="60" t="s">
        <v>500</v>
      </c>
      <c r="D382" s="181">
        <v>13632.7</v>
      </c>
      <c r="E382" s="60">
        <v>1</v>
      </c>
      <c r="F382" s="60" t="s">
        <v>700</v>
      </c>
      <c r="G382" s="60" t="s">
        <v>891</v>
      </c>
      <c r="H382" s="55" t="str">
        <f>+VLOOKUP($C382,'paises cad'!$A$1:$C$106,2,FALSE)</f>
        <v>Renta media baja</v>
      </c>
    </row>
    <row r="383" spans="1:8">
      <c r="A383" s="60" t="s">
        <v>459</v>
      </c>
      <c r="B383" s="60" t="s">
        <v>655</v>
      </c>
      <c r="C383" s="60" t="s">
        <v>479</v>
      </c>
      <c r="D383" s="181">
        <v>653856</v>
      </c>
      <c r="E383" s="60">
        <v>7</v>
      </c>
      <c r="F383" s="60" t="s">
        <v>725</v>
      </c>
      <c r="G383" s="60" t="s">
        <v>1684</v>
      </c>
      <c r="H383" s="55" t="str">
        <f>+VLOOKUP($C383,'paises cad'!$A$1:$C$106,2,FALSE)</f>
        <v>Renta media baja</v>
      </c>
    </row>
    <row r="384" spans="1:8">
      <c r="A384" s="60" t="s">
        <v>459</v>
      </c>
      <c r="B384" s="60" t="s">
        <v>655</v>
      </c>
      <c r="C384" s="60" t="s">
        <v>476</v>
      </c>
      <c r="D384" s="181">
        <v>669508.06000000006</v>
      </c>
      <c r="E384" s="60">
        <v>12</v>
      </c>
      <c r="F384" s="60" t="s">
        <v>725</v>
      </c>
      <c r="G384" s="60" t="s">
        <v>729</v>
      </c>
      <c r="H384" s="55" t="str">
        <f>+VLOOKUP($C384,'paises cad'!$A$1:$C$106,2,FALSE)</f>
        <v>Renta media baja</v>
      </c>
    </row>
    <row r="385" spans="1:8">
      <c r="A385" s="60" t="s">
        <v>459</v>
      </c>
      <c r="B385" s="60" t="s">
        <v>655</v>
      </c>
      <c r="C385" s="60" t="s">
        <v>477</v>
      </c>
      <c r="D385" s="181">
        <v>1164751.25</v>
      </c>
      <c r="E385" s="60">
        <v>12</v>
      </c>
      <c r="F385" s="60" t="s">
        <v>755</v>
      </c>
      <c r="G385" s="60" t="s">
        <v>729</v>
      </c>
      <c r="H385" s="55" t="str">
        <f>+VLOOKUP($C385,'paises cad'!$A$1:$C$106,2,FALSE)</f>
        <v>Renta media baja</v>
      </c>
    </row>
    <row r="386" spans="1:8">
      <c r="A386" s="60" t="s">
        <v>459</v>
      </c>
      <c r="B386" s="60" t="s">
        <v>656</v>
      </c>
      <c r="C386" s="60" t="s">
        <v>652</v>
      </c>
      <c r="D386" s="181">
        <v>766730.9</v>
      </c>
      <c r="E386" s="60">
        <v>3</v>
      </c>
      <c r="F386" s="60" t="s">
        <v>725</v>
      </c>
      <c r="G386" s="60" t="s">
        <v>729</v>
      </c>
      <c r="H386" s="55" t="str">
        <f>+VLOOKUP($C386,'paises cad'!$A$1:$C$106,2,FALSE)</f>
        <v>Renta media alta</v>
      </c>
    </row>
    <row r="387" spans="1:8">
      <c r="A387" s="60" t="s">
        <v>459</v>
      </c>
      <c r="B387" s="60" t="s">
        <v>655</v>
      </c>
      <c r="C387" s="60" t="s">
        <v>449</v>
      </c>
      <c r="D387" s="181">
        <v>154215.65</v>
      </c>
      <c r="E387" s="60">
        <v>2</v>
      </c>
      <c r="F387" s="60" t="s">
        <v>736</v>
      </c>
      <c r="G387" s="60" t="s">
        <v>891</v>
      </c>
      <c r="H387" s="55" t="str">
        <f>+VLOOKUP($C387,'paises cad'!$A$1:$C$106,2,FALSE)</f>
        <v>Renta media alta</v>
      </c>
    </row>
    <row r="388" spans="1:8">
      <c r="A388" s="60" t="s">
        <v>459</v>
      </c>
      <c r="B388" s="60" t="s">
        <v>930</v>
      </c>
      <c r="C388" s="60" t="s">
        <v>498</v>
      </c>
      <c r="D388" s="181">
        <v>119019</v>
      </c>
      <c r="E388" s="60">
        <v>1</v>
      </c>
      <c r="F388" s="60" t="s">
        <v>816</v>
      </c>
      <c r="G388" s="60" t="s">
        <v>744</v>
      </c>
      <c r="H388" s="55" t="str">
        <f>+VLOOKUP($C388,'paises cad'!$A$1:$C$106,2,FALSE)</f>
        <v>Renta baja</v>
      </c>
    </row>
    <row r="389" spans="1:8">
      <c r="A389" s="60" t="s">
        <v>459</v>
      </c>
      <c r="B389" s="60" t="s">
        <v>505</v>
      </c>
      <c r="C389" s="60" t="s">
        <v>614</v>
      </c>
      <c r="D389" s="181">
        <v>9067572</v>
      </c>
      <c r="E389" s="60">
        <v>1</v>
      </c>
      <c r="F389" s="60" t="s">
        <v>1685</v>
      </c>
      <c r="G389" s="60" t="s">
        <v>754</v>
      </c>
      <c r="H389" s="55" t="s">
        <v>1423</v>
      </c>
    </row>
    <row r="390" spans="1:8">
      <c r="A390" s="60" t="s">
        <v>459</v>
      </c>
      <c r="B390" s="60" t="s">
        <v>928</v>
      </c>
      <c r="C390" s="60" t="s">
        <v>565</v>
      </c>
      <c r="D390" s="181">
        <v>10010</v>
      </c>
      <c r="E390" s="60">
        <v>1</v>
      </c>
      <c r="F390" s="60" t="s">
        <v>700</v>
      </c>
      <c r="G390" s="60" t="s">
        <v>601</v>
      </c>
      <c r="H390" s="55" t="s">
        <v>1423</v>
      </c>
    </row>
    <row r="391" spans="1:8">
      <c r="A391" s="60" t="s">
        <v>459</v>
      </c>
      <c r="B391" s="60" t="s">
        <v>927</v>
      </c>
      <c r="C391" s="60" t="s">
        <v>674</v>
      </c>
      <c r="D391" s="181">
        <v>5997410</v>
      </c>
      <c r="E391" s="60">
        <v>1</v>
      </c>
      <c r="F391" s="60" t="s">
        <v>725</v>
      </c>
      <c r="G391" s="60" t="s">
        <v>744</v>
      </c>
      <c r="H391" s="55" t="str">
        <f>+VLOOKUP($C391,'paises cad'!$A$1:$C$106,2,FALSE)</f>
        <v>PMA</v>
      </c>
    </row>
    <row r="392" spans="1:8">
      <c r="A392" s="60" t="s">
        <v>459</v>
      </c>
      <c r="B392" s="60" t="s">
        <v>929</v>
      </c>
      <c r="C392" s="60" t="s">
        <v>598</v>
      </c>
      <c r="D392" s="181">
        <v>507997</v>
      </c>
      <c r="E392" s="60">
        <v>9</v>
      </c>
      <c r="F392" s="60" t="s">
        <v>725</v>
      </c>
      <c r="G392" s="60" t="s">
        <v>1686</v>
      </c>
      <c r="H392" s="55" t="str">
        <f>+VLOOKUP($C392,'paises cad'!$A$1:$C$106,2,FALSE)</f>
        <v>Renta media baja</v>
      </c>
    </row>
    <row r="393" spans="1:8">
      <c r="A393" s="60" t="s">
        <v>459</v>
      </c>
      <c r="B393" s="60" t="s">
        <v>655</v>
      </c>
      <c r="C393" s="60" t="s">
        <v>676</v>
      </c>
      <c r="D393" s="181">
        <v>59974</v>
      </c>
      <c r="E393" s="60">
        <v>1</v>
      </c>
      <c r="F393" s="60" t="s">
        <v>725</v>
      </c>
      <c r="G393" s="60" t="s">
        <v>754</v>
      </c>
      <c r="H393" s="55" t="str">
        <f>+VLOOKUP($C393,'paises cad'!$A$1:$C$106,2,FALSE)</f>
        <v>PMA</v>
      </c>
    </row>
    <row r="394" spans="1:8">
      <c r="A394" s="60" t="s">
        <v>459</v>
      </c>
      <c r="B394" s="60" t="s">
        <v>482</v>
      </c>
      <c r="C394" s="60" t="s">
        <v>436</v>
      </c>
      <c r="D394" s="181">
        <v>26750</v>
      </c>
      <c r="E394" s="60">
        <v>1</v>
      </c>
      <c r="F394" s="60" t="s">
        <v>1687</v>
      </c>
      <c r="G394" s="60" t="s">
        <v>754</v>
      </c>
      <c r="H394" s="55" t="str">
        <f>+VLOOKUP($C394,'paises cad'!$A$1:$C$106,2,FALSE)</f>
        <v>Renta media baja</v>
      </c>
    </row>
    <row r="395" spans="1:8">
      <c r="A395" s="60" t="s">
        <v>459</v>
      </c>
      <c r="B395" s="60" t="s">
        <v>482</v>
      </c>
      <c r="C395" s="60" t="s">
        <v>448</v>
      </c>
      <c r="D395" s="181">
        <v>119019</v>
      </c>
      <c r="E395" s="60">
        <v>1</v>
      </c>
      <c r="F395" s="60" t="s">
        <v>1687</v>
      </c>
      <c r="G395" s="60" t="s">
        <v>754</v>
      </c>
      <c r="H395" s="55" t="str">
        <f>+VLOOKUP($C395,'paises cad'!$A$1:$C$106,2,FALSE)</f>
        <v>Renta media baja</v>
      </c>
    </row>
    <row r="396" spans="1:8">
      <c r="A396" s="60" t="s">
        <v>459</v>
      </c>
      <c r="B396" s="60" t="s">
        <v>499</v>
      </c>
      <c r="C396" s="60" t="s">
        <v>523</v>
      </c>
      <c r="D396" s="181">
        <v>142563</v>
      </c>
      <c r="E396" s="60">
        <v>1</v>
      </c>
      <c r="F396" s="60" t="s">
        <v>700</v>
      </c>
      <c r="G396" s="60" t="s">
        <v>754</v>
      </c>
      <c r="H396" s="55" t="str">
        <f>+VLOOKUP($C396,'paises cad'!$A$1:$C$106,2,FALSE)</f>
        <v>PMA</v>
      </c>
    </row>
    <row r="397" spans="1:8">
      <c r="A397" s="60" t="s">
        <v>571</v>
      </c>
      <c r="B397" s="60" t="s">
        <v>655</v>
      </c>
      <c r="C397" s="60" t="s">
        <v>476</v>
      </c>
      <c r="D397" s="181">
        <v>24030</v>
      </c>
      <c r="E397" s="60">
        <v>1</v>
      </c>
      <c r="F397" s="60" t="s">
        <v>597</v>
      </c>
      <c r="G397" s="60" t="s">
        <v>710</v>
      </c>
      <c r="H397" s="55" t="str">
        <f>+VLOOKUP($C397,'paises cad'!$A$1:$C$106,2,FALSE)</f>
        <v>Renta media baja</v>
      </c>
    </row>
    <row r="398" spans="1:8">
      <c r="A398" s="60" t="s">
        <v>571</v>
      </c>
      <c r="B398" s="60" t="s">
        <v>499</v>
      </c>
      <c r="C398" s="60" t="s">
        <v>500</v>
      </c>
      <c r="D398" s="181">
        <v>57536</v>
      </c>
      <c r="E398" s="60">
        <v>1</v>
      </c>
      <c r="F398" s="60" t="s">
        <v>1688</v>
      </c>
      <c r="G398" s="60" t="s">
        <v>710</v>
      </c>
      <c r="H398" s="55" t="str">
        <f>+VLOOKUP($C398,'paises cad'!$A$1:$C$106,2,FALSE)</f>
        <v>Renta media baja</v>
      </c>
    </row>
    <row r="399" spans="1:8">
      <c r="A399" s="60" t="s">
        <v>571</v>
      </c>
      <c r="B399" s="60" t="s">
        <v>499</v>
      </c>
      <c r="C399" s="60" t="s">
        <v>523</v>
      </c>
      <c r="D399" s="181">
        <v>7000</v>
      </c>
      <c r="E399" s="60">
        <v>1</v>
      </c>
      <c r="F399" s="60" t="s">
        <v>597</v>
      </c>
      <c r="G399" s="60" t="s">
        <v>710</v>
      </c>
      <c r="H399" s="55" t="str">
        <f>+VLOOKUP($C399,'paises cad'!$A$1:$C$106,2,FALSE)</f>
        <v>PMA</v>
      </c>
    </row>
    <row r="400" spans="1:8">
      <c r="A400" s="60" t="s">
        <v>571</v>
      </c>
      <c r="B400" s="60" t="s">
        <v>931</v>
      </c>
      <c r="C400" s="60" t="s">
        <v>490</v>
      </c>
      <c r="D400" s="181">
        <v>22000</v>
      </c>
      <c r="E400" s="60">
        <v>1</v>
      </c>
      <c r="F400" s="60" t="s">
        <v>1689</v>
      </c>
      <c r="G400" s="60" t="s">
        <v>710</v>
      </c>
      <c r="H400" s="55" t="str">
        <f>+VLOOKUP($C400,'paises cad'!$A$1:$C$106,2,FALSE)</f>
        <v>PMA</v>
      </c>
    </row>
    <row r="401" spans="1:8">
      <c r="A401" s="60" t="s">
        <v>571</v>
      </c>
      <c r="B401" s="60" t="s">
        <v>930</v>
      </c>
      <c r="C401" s="60" t="s">
        <v>498</v>
      </c>
      <c r="D401" s="181">
        <v>3200</v>
      </c>
      <c r="E401" s="60">
        <v>1</v>
      </c>
      <c r="F401" s="60" t="s">
        <v>700</v>
      </c>
      <c r="G401" s="60" t="s">
        <v>710</v>
      </c>
      <c r="H401" s="55" t="str">
        <f>+VLOOKUP($C401,'paises cad'!$A$1:$C$106,2,FALSE)</f>
        <v>Renta baja</v>
      </c>
    </row>
    <row r="402" spans="1:8">
      <c r="A402" s="60" t="s">
        <v>1911</v>
      </c>
      <c r="B402" s="60" t="s">
        <v>655</v>
      </c>
      <c r="C402" s="60" t="s">
        <v>479</v>
      </c>
      <c r="D402" s="181">
        <v>51387</v>
      </c>
      <c r="E402" s="60">
        <v>3</v>
      </c>
      <c r="F402" s="60" t="s">
        <v>600</v>
      </c>
      <c r="G402" s="60" t="s">
        <v>854</v>
      </c>
      <c r="H402" s="55" t="str">
        <f>+VLOOKUP($C402,'paises cad'!$A$1:$C$106,2,FALSE)</f>
        <v>Renta media baja</v>
      </c>
    </row>
    <row r="403" spans="1:8">
      <c r="A403" s="60" t="s">
        <v>1911</v>
      </c>
      <c r="B403" s="60" t="s">
        <v>929</v>
      </c>
      <c r="C403" s="60" t="s">
        <v>598</v>
      </c>
      <c r="D403" s="181">
        <v>111576.02</v>
      </c>
      <c r="E403" s="60">
        <v>5</v>
      </c>
      <c r="F403" s="60" t="s">
        <v>719</v>
      </c>
      <c r="G403" s="60" t="s">
        <v>823</v>
      </c>
      <c r="H403" s="55" t="str">
        <f>+VLOOKUP($C403,'paises cad'!$A$1:$C$106,2,FALSE)</f>
        <v>Renta media baja</v>
      </c>
    </row>
    <row r="404" spans="1:8">
      <c r="A404" s="60" t="s">
        <v>1911</v>
      </c>
      <c r="B404" s="60" t="s">
        <v>656</v>
      </c>
      <c r="C404" s="60" t="s">
        <v>652</v>
      </c>
      <c r="D404" s="181">
        <v>251638.32</v>
      </c>
      <c r="E404" s="60">
        <v>2</v>
      </c>
      <c r="F404" s="60" t="s">
        <v>721</v>
      </c>
      <c r="G404" s="60" t="s">
        <v>672</v>
      </c>
      <c r="H404" s="55" t="str">
        <f>+VLOOKUP($C404,'paises cad'!$A$1:$C$106,2,FALSE)</f>
        <v>Renta media alta</v>
      </c>
    </row>
    <row r="405" spans="1:8">
      <c r="A405" s="60" t="s">
        <v>1911</v>
      </c>
      <c r="B405" s="60" t="s">
        <v>499</v>
      </c>
      <c r="C405" s="60" t="s">
        <v>515</v>
      </c>
      <c r="D405" s="181">
        <v>18239.5</v>
      </c>
      <c r="E405" s="60">
        <v>1</v>
      </c>
      <c r="F405" s="60" t="s">
        <v>1531</v>
      </c>
      <c r="G405" s="60" t="s">
        <v>1690</v>
      </c>
      <c r="H405" s="55" t="str">
        <f>+VLOOKUP($C405,'paises cad'!$A$1:$C$106,2,FALSE)</f>
        <v>Renta media baja</v>
      </c>
    </row>
    <row r="406" spans="1:8">
      <c r="A406" s="60" t="s">
        <v>1691</v>
      </c>
      <c r="B406" s="60" t="s">
        <v>931</v>
      </c>
      <c r="C406" s="60" t="s">
        <v>487</v>
      </c>
      <c r="D406" s="181">
        <v>32000</v>
      </c>
      <c r="E406" s="60">
        <v>3</v>
      </c>
      <c r="F406" s="60" t="s">
        <v>698</v>
      </c>
      <c r="G406" s="60" t="s">
        <v>601</v>
      </c>
      <c r="H406" s="55" t="str">
        <f>+VLOOKUP($C406,'paises cad'!$A$1:$C$106,2,FALSE)</f>
        <v>PMA</v>
      </c>
    </row>
    <row r="407" spans="1:8">
      <c r="A407" s="60" t="s">
        <v>1691</v>
      </c>
      <c r="B407" s="60" t="s">
        <v>931</v>
      </c>
      <c r="C407" s="60" t="s">
        <v>518</v>
      </c>
      <c r="D407" s="181">
        <v>10000</v>
      </c>
      <c r="E407" s="60">
        <v>1</v>
      </c>
      <c r="F407" s="60" t="s">
        <v>743</v>
      </c>
      <c r="G407" s="60" t="s">
        <v>601</v>
      </c>
      <c r="H407" s="55" t="str">
        <f>+VLOOKUP($C407,'paises cad'!$A$1:$C$106,2,FALSE)</f>
        <v>PMA</v>
      </c>
    </row>
    <row r="408" spans="1:8">
      <c r="A408" s="60" t="s">
        <v>1691</v>
      </c>
      <c r="B408" s="60" t="s">
        <v>930</v>
      </c>
      <c r="C408" s="60" t="s">
        <v>677</v>
      </c>
      <c r="D408" s="60">
        <v>600</v>
      </c>
      <c r="E408" s="60">
        <v>1</v>
      </c>
      <c r="F408" s="60" t="s">
        <v>743</v>
      </c>
      <c r="G408" s="60" t="s">
        <v>601</v>
      </c>
      <c r="H408" s="55" t="str">
        <f>+VLOOKUP($C408,'paises cad'!$A$1:$C$106,2,FALSE)</f>
        <v>PMA</v>
      </c>
    </row>
    <row r="409" spans="1:8">
      <c r="A409" s="60" t="s">
        <v>1691</v>
      </c>
      <c r="B409" s="60" t="s">
        <v>656</v>
      </c>
      <c r="C409" s="60" t="s">
        <v>492</v>
      </c>
      <c r="D409" s="181">
        <v>77686</v>
      </c>
      <c r="E409" s="60">
        <v>1</v>
      </c>
      <c r="F409" s="60" t="s">
        <v>690</v>
      </c>
      <c r="G409" s="60" t="s">
        <v>601</v>
      </c>
      <c r="H409" s="55" t="str">
        <f>+VLOOKUP($C409,'paises cad'!$A$1:$C$106,2,FALSE)</f>
        <v>Renta media baja</v>
      </c>
    </row>
    <row r="410" spans="1:8">
      <c r="A410" s="60" t="s">
        <v>1691</v>
      </c>
      <c r="B410" s="60" t="s">
        <v>656</v>
      </c>
      <c r="C410" s="60" t="s">
        <v>493</v>
      </c>
      <c r="D410" s="181">
        <v>82173</v>
      </c>
      <c r="E410" s="60">
        <v>1</v>
      </c>
      <c r="F410" s="60" t="s">
        <v>700</v>
      </c>
      <c r="G410" s="60" t="s">
        <v>610</v>
      </c>
      <c r="H410" s="55" t="str">
        <f>+VLOOKUP($C410,'paises cad'!$A$1:$C$106,2,FALSE)</f>
        <v>Renta media alta</v>
      </c>
    </row>
    <row r="411" spans="1:8">
      <c r="A411" s="60" t="s">
        <v>1691</v>
      </c>
      <c r="B411" s="60" t="s">
        <v>655</v>
      </c>
      <c r="C411" s="60" t="s">
        <v>478</v>
      </c>
      <c r="D411" s="181">
        <v>18000</v>
      </c>
      <c r="E411" s="60">
        <v>1</v>
      </c>
      <c r="F411" s="60" t="s">
        <v>695</v>
      </c>
      <c r="G411" s="60" t="s">
        <v>601</v>
      </c>
      <c r="H411" s="55" t="str">
        <f>+VLOOKUP($C411,'paises cad'!$A$1:$C$106,2,FALSE)</f>
        <v>Renta media baja</v>
      </c>
    </row>
    <row r="412" spans="1:8">
      <c r="A412" s="60" t="s">
        <v>1691</v>
      </c>
      <c r="B412" s="60" t="s">
        <v>655</v>
      </c>
      <c r="C412" s="60" t="s">
        <v>479</v>
      </c>
      <c r="D412" s="181">
        <v>32831</v>
      </c>
      <c r="E412" s="60">
        <v>2</v>
      </c>
      <c r="F412" s="60" t="s">
        <v>688</v>
      </c>
      <c r="G412" s="60" t="s">
        <v>601</v>
      </c>
      <c r="H412" s="55" t="str">
        <f>+VLOOKUP($C412,'paises cad'!$A$1:$C$106,2,FALSE)</f>
        <v>Renta media baja</v>
      </c>
    </row>
    <row r="413" spans="1:8">
      <c r="A413" s="60" t="s">
        <v>1691</v>
      </c>
      <c r="B413" s="60" t="s">
        <v>499</v>
      </c>
      <c r="C413" s="60" t="s">
        <v>532</v>
      </c>
      <c r="D413" s="181">
        <v>27521</v>
      </c>
      <c r="E413" s="60">
        <v>1</v>
      </c>
      <c r="F413" s="60" t="s">
        <v>695</v>
      </c>
      <c r="G413" s="60" t="s">
        <v>601</v>
      </c>
      <c r="H413" s="55" t="str">
        <f>+VLOOKUP($C413,'paises cad'!$A$1:$C$106,2,FALSE)</f>
        <v>PMA</v>
      </c>
    </row>
    <row r="414" spans="1:8">
      <c r="A414" s="60" t="s">
        <v>1691</v>
      </c>
      <c r="B414" s="60" t="s">
        <v>499</v>
      </c>
      <c r="C414" s="60" t="s">
        <v>500</v>
      </c>
      <c r="D414" s="181">
        <v>148783</v>
      </c>
      <c r="E414" s="60">
        <v>7</v>
      </c>
      <c r="F414" s="60" t="s">
        <v>688</v>
      </c>
      <c r="G414" s="60" t="s">
        <v>601</v>
      </c>
      <c r="H414" s="55" t="str">
        <f>+VLOOKUP($C414,'paises cad'!$A$1:$C$106,2,FALSE)</f>
        <v>Renta media baja</v>
      </c>
    </row>
    <row r="415" spans="1:8">
      <c r="A415" s="60" t="s">
        <v>1691</v>
      </c>
      <c r="B415" s="60" t="s">
        <v>499</v>
      </c>
      <c r="C415" s="60" t="s">
        <v>523</v>
      </c>
      <c r="D415" s="181">
        <v>11722</v>
      </c>
      <c r="E415" s="60">
        <v>2</v>
      </c>
      <c r="F415" s="60" t="s">
        <v>695</v>
      </c>
      <c r="G415" s="60" t="s">
        <v>601</v>
      </c>
      <c r="H415" s="55" t="str">
        <f>+VLOOKUP($C415,'paises cad'!$A$1:$C$106,2,FALSE)</f>
        <v>PMA</v>
      </c>
    </row>
    <row r="416" spans="1:8">
      <c r="A416" s="60" t="s">
        <v>1691</v>
      </c>
      <c r="B416" s="60" t="s">
        <v>499</v>
      </c>
      <c r="C416" s="60" t="s">
        <v>514</v>
      </c>
      <c r="D416" s="181">
        <v>7000</v>
      </c>
      <c r="E416" s="60">
        <v>1</v>
      </c>
      <c r="F416" s="60" t="s">
        <v>688</v>
      </c>
      <c r="G416" s="60" t="s">
        <v>601</v>
      </c>
      <c r="H416" s="55" t="str">
        <f>+VLOOKUP($C416,'paises cad'!$A$1:$C$106,2,FALSE)</f>
        <v>Renta media baja</v>
      </c>
    </row>
    <row r="417" spans="1:8">
      <c r="A417" s="60" t="s">
        <v>1912</v>
      </c>
      <c r="B417" s="60" t="s">
        <v>655</v>
      </c>
      <c r="C417" s="60" t="s">
        <v>676</v>
      </c>
      <c r="D417" s="181">
        <v>2000</v>
      </c>
      <c r="E417" s="60">
        <v>1</v>
      </c>
      <c r="F417" s="60" t="s">
        <v>1692</v>
      </c>
      <c r="G417" s="60" t="s">
        <v>1693</v>
      </c>
      <c r="H417" s="55" t="str">
        <f>+VLOOKUP($C417,'paises cad'!$A$1:$C$106,2,FALSE)</f>
        <v>PMA</v>
      </c>
    </row>
    <row r="418" spans="1:8">
      <c r="A418" s="60" t="s">
        <v>1912</v>
      </c>
      <c r="B418" s="60" t="s">
        <v>655</v>
      </c>
      <c r="C418" s="60" t="s">
        <v>476</v>
      </c>
      <c r="E418" s="60">
        <v>1</v>
      </c>
      <c r="F418" s="60" t="s">
        <v>1694</v>
      </c>
      <c r="G418" s="60" t="s">
        <v>1695</v>
      </c>
      <c r="H418" s="55" t="str">
        <f>+VLOOKUP($C418,'paises cad'!$A$1:$C$106,2,FALSE)</f>
        <v>Renta media baja</v>
      </c>
    </row>
    <row r="419" spans="1:8">
      <c r="A419" s="60" t="s">
        <v>1912</v>
      </c>
      <c r="B419" s="60" t="s">
        <v>482</v>
      </c>
      <c r="C419" s="60" t="s">
        <v>448</v>
      </c>
      <c r="E419" s="60">
        <v>1</v>
      </c>
      <c r="F419" s="60" t="s">
        <v>1696</v>
      </c>
      <c r="G419" s="60" t="s">
        <v>658</v>
      </c>
      <c r="H419" s="55" t="str">
        <f>+VLOOKUP($C419,'paises cad'!$A$1:$C$106,2,FALSE)</f>
        <v>Renta media baja</v>
      </c>
    </row>
    <row r="420" spans="1:8">
      <c r="A420" s="60" t="s">
        <v>1912</v>
      </c>
      <c r="B420" s="60" t="s">
        <v>499</v>
      </c>
      <c r="C420" s="60" t="s">
        <v>514</v>
      </c>
      <c r="D420" s="181">
        <v>9766.9599999999991</v>
      </c>
      <c r="E420" s="60">
        <v>1</v>
      </c>
      <c r="F420" s="60" t="s">
        <v>1697</v>
      </c>
      <c r="G420" s="60" t="s">
        <v>1698</v>
      </c>
      <c r="H420" s="55" t="str">
        <f>+VLOOKUP($C420,'paises cad'!$A$1:$C$106,2,FALSE)</f>
        <v>Renta media baja</v>
      </c>
    </row>
    <row r="421" spans="1:8">
      <c r="A421" s="60" t="s">
        <v>808</v>
      </c>
      <c r="B421" s="60" t="s">
        <v>656</v>
      </c>
      <c r="C421" s="60" t="s">
        <v>492</v>
      </c>
      <c r="D421" s="181">
        <v>197141</v>
      </c>
      <c r="E421" s="60">
        <v>6</v>
      </c>
      <c r="F421" s="60" t="s">
        <v>1699</v>
      </c>
      <c r="G421" s="60" t="s">
        <v>1700</v>
      </c>
      <c r="H421" s="55" t="str">
        <f>+VLOOKUP($C421,'paises cad'!$A$1:$C$106,2,FALSE)</f>
        <v>Renta media baja</v>
      </c>
    </row>
    <row r="422" spans="1:8">
      <c r="A422" s="60" t="s">
        <v>808</v>
      </c>
      <c r="B422" s="60" t="s">
        <v>656</v>
      </c>
      <c r="C422" s="60" t="s">
        <v>493</v>
      </c>
      <c r="D422" s="181">
        <v>58400</v>
      </c>
      <c r="E422" s="60">
        <v>5</v>
      </c>
      <c r="F422" s="60" t="s">
        <v>649</v>
      </c>
      <c r="G422" s="60" t="s">
        <v>886</v>
      </c>
      <c r="H422" s="55" t="str">
        <f>+VLOOKUP($C422,'paises cad'!$A$1:$C$106,2,FALSE)</f>
        <v>Renta media alta</v>
      </c>
    </row>
    <row r="423" spans="1:8">
      <c r="A423" s="60" t="s">
        <v>808</v>
      </c>
      <c r="B423" s="60" t="s">
        <v>656</v>
      </c>
      <c r="C423" s="60" t="s">
        <v>652</v>
      </c>
      <c r="D423" s="181">
        <v>128400</v>
      </c>
      <c r="E423" s="60">
        <v>3</v>
      </c>
      <c r="F423" s="60" t="s">
        <v>630</v>
      </c>
      <c r="G423" s="60" t="s">
        <v>1701</v>
      </c>
      <c r="H423" s="55" t="str">
        <f>+VLOOKUP($C423,'paises cad'!$A$1:$C$106,2,FALSE)</f>
        <v>Renta media alta</v>
      </c>
    </row>
    <row r="424" spans="1:8">
      <c r="A424" s="60" t="s">
        <v>910</v>
      </c>
      <c r="B424" s="60" t="s">
        <v>655</v>
      </c>
      <c r="C424" s="60" t="s">
        <v>449</v>
      </c>
      <c r="D424" s="181">
        <v>444879</v>
      </c>
      <c r="E424" s="60">
        <v>3</v>
      </c>
      <c r="F424" s="60" t="s">
        <v>1702</v>
      </c>
      <c r="G424" s="60" t="s">
        <v>1703</v>
      </c>
      <c r="H424" s="55" t="str">
        <f>+VLOOKUP($C424,'paises cad'!$A$1:$C$106,2,FALSE)</f>
        <v>Renta media alta</v>
      </c>
    </row>
    <row r="425" spans="1:8">
      <c r="A425" s="60" t="s">
        <v>910</v>
      </c>
      <c r="B425" s="60" t="s">
        <v>928</v>
      </c>
      <c r="C425" s="60" t="s">
        <v>485</v>
      </c>
      <c r="D425" s="181">
        <v>264496</v>
      </c>
      <c r="E425" s="60">
        <v>1</v>
      </c>
      <c r="F425" s="60" t="s">
        <v>1704</v>
      </c>
      <c r="G425" s="60" t="s">
        <v>773</v>
      </c>
      <c r="H425" s="55" t="str">
        <f>+VLOOKUP($C425,'paises cad'!$A$1:$C$106,2,FALSE)</f>
        <v>Renta media baja</v>
      </c>
    </row>
    <row r="426" spans="1:8">
      <c r="A426" s="60" t="s">
        <v>910</v>
      </c>
      <c r="B426" s="60" t="s">
        <v>656</v>
      </c>
      <c r="C426" s="60" t="s">
        <v>503</v>
      </c>
      <c r="D426" s="181">
        <v>344872</v>
      </c>
      <c r="E426" s="60">
        <v>3</v>
      </c>
      <c r="F426" s="60" t="s">
        <v>1705</v>
      </c>
      <c r="G426" s="60" t="s">
        <v>1706</v>
      </c>
      <c r="H426" s="55" t="str">
        <f>+VLOOKUP($C426,'paises cad'!$A$1:$C$106,2,FALSE)</f>
        <v>Renta media baja</v>
      </c>
    </row>
    <row r="427" spans="1:8">
      <c r="A427" s="60" t="s">
        <v>910</v>
      </c>
      <c r="B427" s="60" t="s">
        <v>499</v>
      </c>
      <c r="C427" s="60" t="s">
        <v>514</v>
      </c>
      <c r="D427" s="181">
        <v>588458</v>
      </c>
      <c r="E427" s="60">
        <v>2</v>
      </c>
      <c r="F427" s="60" t="s">
        <v>1707</v>
      </c>
      <c r="G427" s="60" t="s">
        <v>1708</v>
      </c>
      <c r="H427" s="55" t="str">
        <f>+VLOOKUP($C427,'paises cad'!$A$1:$C$106,2,FALSE)</f>
        <v>Renta media baja</v>
      </c>
    </row>
    <row r="428" spans="1:8">
      <c r="A428" s="60" t="s">
        <v>910</v>
      </c>
      <c r="B428" s="60" t="s">
        <v>656</v>
      </c>
      <c r="C428" s="60" t="s">
        <v>481</v>
      </c>
      <c r="D428" s="181">
        <v>21300</v>
      </c>
      <c r="E428" s="60">
        <v>1</v>
      </c>
      <c r="F428" s="60" t="s">
        <v>597</v>
      </c>
      <c r="G428" s="60" t="s">
        <v>710</v>
      </c>
      <c r="H428" s="55" t="str">
        <f>+VLOOKUP($C428,'paises cad'!$A$1:$C$106,2,FALSE)</f>
        <v>Renta media alta</v>
      </c>
    </row>
    <row r="429" spans="1:8">
      <c r="A429" s="60" t="s">
        <v>910</v>
      </c>
      <c r="B429" s="60" t="s">
        <v>656</v>
      </c>
      <c r="C429" s="60" t="s">
        <v>493</v>
      </c>
      <c r="D429" s="181">
        <v>42000</v>
      </c>
      <c r="E429" s="60">
        <v>1</v>
      </c>
      <c r="F429" s="60" t="s">
        <v>1709</v>
      </c>
      <c r="G429" s="60" t="s">
        <v>642</v>
      </c>
      <c r="H429" s="55" t="str">
        <f>+VLOOKUP($C429,'paises cad'!$A$1:$C$106,2,FALSE)</f>
        <v>Renta media alta</v>
      </c>
    </row>
    <row r="430" spans="1:8">
      <c r="A430" s="60" t="s">
        <v>910</v>
      </c>
      <c r="B430" s="60" t="s">
        <v>928</v>
      </c>
      <c r="C430" s="60" t="s">
        <v>526</v>
      </c>
      <c r="D430" s="181">
        <v>48463</v>
      </c>
      <c r="E430" s="60">
        <v>3</v>
      </c>
      <c r="F430" s="60" t="s">
        <v>1702</v>
      </c>
      <c r="G430" s="60" t="s">
        <v>667</v>
      </c>
      <c r="H430" s="55" t="str">
        <f>+VLOOKUP($C430,'paises cad'!$A$1:$C$106,2,FALSE)</f>
        <v>Renta media baja</v>
      </c>
    </row>
    <row r="431" spans="1:8">
      <c r="A431" s="60" t="s">
        <v>910</v>
      </c>
      <c r="B431" s="60" t="s">
        <v>655</v>
      </c>
      <c r="C431" s="60" t="s">
        <v>477</v>
      </c>
      <c r="D431" s="181">
        <v>97662</v>
      </c>
      <c r="E431" s="60">
        <v>1</v>
      </c>
      <c r="F431" s="60" t="s">
        <v>596</v>
      </c>
      <c r="G431" s="60" t="s">
        <v>1710</v>
      </c>
      <c r="H431" s="55" t="str">
        <f>+VLOOKUP($C431,'paises cad'!$A$1:$C$106,2,FALSE)</f>
        <v>Renta media baja</v>
      </c>
    </row>
    <row r="432" spans="1:8">
      <c r="A432" s="60" t="s">
        <v>910</v>
      </c>
      <c r="B432" s="60" t="s">
        <v>927</v>
      </c>
      <c r="C432" s="60" t="s">
        <v>468</v>
      </c>
      <c r="D432" s="181">
        <v>190000</v>
      </c>
      <c r="E432" s="60">
        <v>1</v>
      </c>
      <c r="F432" s="60" t="s">
        <v>879</v>
      </c>
      <c r="G432" s="60" t="s">
        <v>664</v>
      </c>
      <c r="H432" s="55" t="str">
        <f>+VLOOKUP($C432,'paises cad'!$A$1:$C$106,2,FALSE)</f>
        <v>PMA</v>
      </c>
    </row>
    <row r="433" spans="1:8">
      <c r="A433" s="60" t="s">
        <v>910</v>
      </c>
      <c r="B433" s="60" t="s">
        <v>655</v>
      </c>
      <c r="C433" s="60" t="s">
        <v>676</v>
      </c>
      <c r="D433" s="181">
        <v>45000</v>
      </c>
      <c r="E433" s="60">
        <v>1</v>
      </c>
      <c r="F433" s="60" t="s">
        <v>1554</v>
      </c>
      <c r="G433" s="60" t="s">
        <v>1711</v>
      </c>
      <c r="H433" s="55" t="str">
        <f>+VLOOKUP($C433,'paises cad'!$A$1:$C$106,2,FALSE)</f>
        <v>PMA</v>
      </c>
    </row>
    <row r="434" spans="1:8">
      <c r="A434" s="60" t="s">
        <v>910</v>
      </c>
      <c r="B434" s="60" t="s">
        <v>927</v>
      </c>
      <c r="C434" s="60" t="s">
        <v>675</v>
      </c>
      <c r="D434" s="181">
        <v>71510</v>
      </c>
      <c r="E434" s="60">
        <v>1</v>
      </c>
      <c r="F434" s="60" t="s">
        <v>596</v>
      </c>
      <c r="G434" s="60" t="s">
        <v>1712</v>
      </c>
      <c r="H434" s="55" t="str">
        <f>+VLOOKUP($C434,'paises cad'!$A$1:$C$106,2,FALSE)</f>
        <v>PMA</v>
      </c>
    </row>
    <row r="435" spans="1:8">
      <c r="A435" s="60" t="s">
        <v>910</v>
      </c>
      <c r="B435" s="60" t="s">
        <v>927</v>
      </c>
      <c r="C435" s="60" t="s">
        <v>496</v>
      </c>
      <c r="D435" s="181">
        <v>65200</v>
      </c>
      <c r="E435" s="60">
        <v>1</v>
      </c>
      <c r="F435" s="60" t="s">
        <v>724</v>
      </c>
      <c r="G435" s="60" t="s">
        <v>1713</v>
      </c>
      <c r="H435" s="55" t="str">
        <f>+VLOOKUP($C435,'paises cad'!$A$1:$C$106,2,FALSE)</f>
        <v>PMA</v>
      </c>
    </row>
    <row r="436" spans="1:8">
      <c r="A436" s="60" t="s">
        <v>910</v>
      </c>
      <c r="B436" s="60" t="s">
        <v>928</v>
      </c>
      <c r="C436" s="60" t="s">
        <v>653</v>
      </c>
      <c r="D436" s="181">
        <v>167446</v>
      </c>
      <c r="E436" s="60">
        <v>1</v>
      </c>
      <c r="F436" s="60" t="s">
        <v>596</v>
      </c>
      <c r="G436" s="60" t="s">
        <v>661</v>
      </c>
      <c r="H436" s="55" t="str">
        <f>+VLOOKUP($C436,'paises cad'!$A$1:$C$106,2,FALSE)</f>
        <v>Renta media alta</v>
      </c>
    </row>
    <row r="437" spans="1:8">
      <c r="A437" s="60" t="s">
        <v>916</v>
      </c>
      <c r="B437" s="60" t="s">
        <v>929</v>
      </c>
      <c r="C437" s="60" t="s">
        <v>508</v>
      </c>
      <c r="D437" s="181">
        <v>478763.4</v>
      </c>
      <c r="E437" s="60">
        <v>2</v>
      </c>
      <c r="F437" s="60" t="s">
        <v>700</v>
      </c>
      <c r="G437" s="60" t="s">
        <v>601</v>
      </c>
      <c r="H437" s="55" t="str">
        <f>+VLOOKUP($C437,'paises cad'!$A$1:$C$106,2,FALSE)</f>
        <v>PMA</v>
      </c>
    </row>
    <row r="438" spans="1:8">
      <c r="A438" s="60" t="s">
        <v>916</v>
      </c>
      <c r="B438" s="60" t="s">
        <v>499</v>
      </c>
      <c r="C438" s="60" t="s">
        <v>515</v>
      </c>
      <c r="D438" s="181">
        <v>126449.27</v>
      </c>
      <c r="E438" s="60">
        <v>1</v>
      </c>
      <c r="F438" s="60" t="s">
        <v>736</v>
      </c>
      <c r="G438" s="60" t="s">
        <v>1714</v>
      </c>
      <c r="H438" s="55" t="str">
        <f>+VLOOKUP($C438,'paises cad'!$A$1:$C$106,2,FALSE)</f>
        <v>Renta media baja</v>
      </c>
    </row>
    <row r="439" spans="1:8">
      <c r="A439" s="60" t="s">
        <v>916</v>
      </c>
      <c r="B439" s="60" t="s">
        <v>656</v>
      </c>
      <c r="C439" s="60" t="s">
        <v>503</v>
      </c>
      <c r="D439" s="181">
        <v>505600</v>
      </c>
      <c r="E439" s="60">
        <v>1</v>
      </c>
      <c r="F439" s="60" t="s">
        <v>596</v>
      </c>
      <c r="G439" s="60" t="s">
        <v>810</v>
      </c>
      <c r="H439" s="55" t="str">
        <f>+VLOOKUP($C439,'paises cad'!$A$1:$C$106,2,FALSE)</f>
        <v>Renta media baja</v>
      </c>
    </row>
    <row r="440" spans="1:8">
      <c r="A440" s="60" t="s">
        <v>916</v>
      </c>
      <c r="B440" s="60" t="s">
        <v>499</v>
      </c>
      <c r="C440" s="60" t="s">
        <v>523</v>
      </c>
      <c r="D440" s="181">
        <v>13147</v>
      </c>
      <c r="E440" s="60">
        <v>1</v>
      </c>
      <c r="F440" s="60" t="s">
        <v>845</v>
      </c>
      <c r="G440" s="60" t="s">
        <v>710</v>
      </c>
      <c r="H440" s="55" t="str">
        <f>+VLOOKUP($C440,'paises cad'!$A$1:$C$106,2,FALSE)</f>
        <v>PMA</v>
      </c>
    </row>
    <row r="441" spans="1:8">
      <c r="A441" s="60" t="s">
        <v>917</v>
      </c>
      <c r="B441" s="60" t="s">
        <v>499</v>
      </c>
      <c r="C441" s="60" t="s">
        <v>500</v>
      </c>
      <c r="D441" s="181">
        <v>12000</v>
      </c>
      <c r="E441" s="60">
        <v>1</v>
      </c>
      <c r="F441" s="60" t="s">
        <v>596</v>
      </c>
      <c r="G441" s="60" t="s">
        <v>795</v>
      </c>
      <c r="H441" s="55" t="str">
        <f>+VLOOKUP($C441,'paises cad'!$A$1:$C$106,2,FALSE)</f>
        <v>Renta media baja</v>
      </c>
    </row>
    <row r="442" spans="1:8">
      <c r="A442" s="60" t="s">
        <v>917</v>
      </c>
      <c r="B442" s="60" t="s">
        <v>927</v>
      </c>
      <c r="C442" s="60" t="s">
        <v>507</v>
      </c>
      <c r="D442" s="181">
        <v>8000</v>
      </c>
      <c r="E442" s="60">
        <v>1</v>
      </c>
      <c r="F442" s="60" t="s">
        <v>596</v>
      </c>
      <c r="G442" s="60" t="s">
        <v>1715</v>
      </c>
      <c r="H442" s="55" t="str">
        <f>+VLOOKUP($C442,'paises cad'!$A$1:$C$106,2,FALSE)</f>
        <v>Renta media baja</v>
      </c>
    </row>
    <row r="443" spans="1:8">
      <c r="A443" s="60" t="s">
        <v>917</v>
      </c>
      <c r="B443" s="60" t="s">
        <v>930</v>
      </c>
      <c r="C443" s="60" t="s">
        <v>498</v>
      </c>
      <c r="D443" s="181">
        <v>2716</v>
      </c>
      <c r="E443" s="60">
        <v>1</v>
      </c>
      <c r="F443" s="60" t="s">
        <v>602</v>
      </c>
      <c r="G443" s="60" t="s">
        <v>710</v>
      </c>
      <c r="H443" s="55" t="str">
        <f>+VLOOKUP($C443,'paises cad'!$A$1:$C$106,2,FALSE)</f>
        <v>Renta baja</v>
      </c>
    </row>
    <row r="444" spans="1:8">
      <c r="A444" s="60" t="s">
        <v>917</v>
      </c>
      <c r="B444" s="60" t="s">
        <v>929</v>
      </c>
      <c r="C444" s="60" t="s">
        <v>654</v>
      </c>
      <c r="D444" s="181">
        <v>135000</v>
      </c>
      <c r="E444" s="60">
        <v>2</v>
      </c>
      <c r="F444" s="60" t="s">
        <v>599</v>
      </c>
      <c r="G444" s="60" t="s">
        <v>795</v>
      </c>
      <c r="H444" s="55" t="str">
        <f>+VLOOKUP($C444,'paises cad'!$A$1:$C$106,2,FALSE)</f>
        <v>Renta media baja</v>
      </c>
    </row>
    <row r="445" spans="1:8">
      <c r="A445" s="60" t="s">
        <v>917</v>
      </c>
      <c r="B445" s="60" t="s">
        <v>929</v>
      </c>
      <c r="C445" s="60" t="s">
        <v>598</v>
      </c>
      <c r="D445" s="181">
        <v>63813</v>
      </c>
      <c r="E445" s="60">
        <v>1</v>
      </c>
      <c r="F445" s="60" t="s">
        <v>695</v>
      </c>
      <c r="G445" s="60" t="s">
        <v>616</v>
      </c>
      <c r="H445" s="55" t="str">
        <f>+VLOOKUP($C445,'paises cad'!$A$1:$C$106,2,FALSE)</f>
        <v>Renta media baja</v>
      </c>
    </row>
    <row r="446" spans="1:8">
      <c r="A446" s="60" t="s">
        <v>917</v>
      </c>
      <c r="B446" s="60" t="s">
        <v>656</v>
      </c>
      <c r="C446" s="60" t="s">
        <v>480</v>
      </c>
      <c r="D446" s="181">
        <v>25565</v>
      </c>
      <c r="E446" s="60">
        <v>1</v>
      </c>
      <c r="F446" s="60" t="s">
        <v>700</v>
      </c>
      <c r="G446" s="60" t="s">
        <v>601</v>
      </c>
      <c r="H446" s="55" t="str">
        <f>+VLOOKUP($C446,'paises cad'!$A$1:$C$106,2,FALSE)</f>
        <v>Renta media alta</v>
      </c>
    </row>
    <row r="447" spans="1:8">
      <c r="A447" s="60" t="s">
        <v>917</v>
      </c>
      <c r="B447" s="60" t="s">
        <v>655</v>
      </c>
      <c r="C447" s="60" t="s">
        <v>478</v>
      </c>
      <c r="D447" s="181">
        <v>70000</v>
      </c>
      <c r="E447" s="60">
        <v>1</v>
      </c>
      <c r="F447" s="60" t="s">
        <v>700</v>
      </c>
      <c r="G447" s="60" t="s">
        <v>710</v>
      </c>
      <c r="H447" s="55" t="str">
        <f>+VLOOKUP($C447,'paises cad'!$A$1:$C$106,2,FALSE)</f>
        <v>Renta media baja</v>
      </c>
    </row>
    <row r="448" spans="1:8">
      <c r="A448" s="60" t="s">
        <v>917</v>
      </c>
      <c r="B448" s="60" t="s">
        <v>655</v>
      </c>
      <c r="C448" s="60" t="s">
        <v>477</v>
      </c>
      <c r="D448" s="181">
        <v>135500</v>
      </c>
      <c r="E448" s="60">
        <v>3</v>
      </c>
      <c r="F448" s="60" t="s">
        <v>602</v>
      </c>
      <c r="G448" s="60" t="s">
        <v>710</v>
      </c>
      <c r="H448" s="55" t="str">
        <f>+VLOOKUP($C448,'paises cad'!$A$1:$C$106,2,FALSE)</f>
        <v>Renta media baja</v>
      </c>
    </row>
    <row r="449" spans="1:8">
      <c r="A449" s="60" t="s">
        <v>917</v>
      </c>
      <c r="B449" s="60" t="s">
        <v>655</v>
      </c>
      <c r="C449" s="60" t="s">
        <v>476</v>
      </c>
      <c r="D449" s="181">
        <v>669817</v>
      </c>
      <c r="E449" s="60">
        <v>4</v>
      </c>
      <c r="F449" s="60" t="s">
        <v>599</v>
      </c>
      <c r="G449" s="60" t="s">
        <v>710</v>
      </c>
      <c r="H449" s="55" t="str">
        <f>+VLOOKUP($C449,'paises cad'!$A$1:$C$106,2,FALSE)</f>
        <v>Renta media baja</v>
      </c>
    </row>
    <row r="450" spans="1:8">
      <c r="A450" s="60" t="s">
        <v>918</v>
      </c>
      <c r="B450" s="60" t="s">
        <v>656</v>
      </c>
      <c r="C450" s="60" t="s">
        <v>501</v>
      </c>
      <c r="D450" s="181">
        <v>464444</v>
      </c>
      <c r="E450" s="60">
        <v>4</v>
      </c>
      <c r="F450" s="60" t="s">
        <v>1716</v>
      </c>
      <c r="G450" s="60" t="s">
        <v>710</v>
      </c>
      <c r="H450" s="55" t="str">
        <f>+VLOOKUP($C450,'paises cad'!$A$1:$C$106,2,FALSE)</f>
        <v>Renta media alta</v>
      </c>
    </row>
    <row r="451" spans="1:8">
      <c r="A451" s="60" t="s">
        <v>918</v>
      </c>
      <c r="B451" s="60" t="s">
        <v>656</v>
      </c>
      <c r="C451" s="60" t="s">
        <v>492</v>
      </c>
      <c r="D451" s="181">
        <v>511696</v>
      </c>
      <c r="E451" s="60">
        <v>14</v>
      </c>
      <c r="F451" s="60" t="s">
        <v>700</v>
      </c>
      <c r="G451" s="60" t="s">
        <v>871</v>
      </c>
      <c r="H451" s="55" t="str">
        <f>+VLOOKUP($C451,'paises cad'!$A$1:$C$106,2,FALSE)</f>
        <v>Renta media baja</v>
      </c>
    </row>
    <row r="452" spans="1:8">
      <c r="A452" s="60" t="s">
        <v>918</v>
      </c>
      <c r="B452" s="60" t="s">
        <v>656</v>
      </c>
      <c r="C452" s="60" t="s">
        <v>480</v>
      </c>
      <c r="D452" s="181">
        <v>499908</v>
      </c>
      <c r="E452" s="60">
        <v>8</v>
      </c>
      <c r="F452" s="60" t="s">
        <v>888</v>
      </c>
      <c r="G452" s="60" t="s">
        <v>710</v>
      </c>
      <c r="H452" s="55" t="str">
        <f>+VLOOKUP($C452,'paises cad'!$A$1:$C$106,2,FALSE)</f>
        <v>Renta media alta</v>
      </c>
    </row>
    <row r="453" spans="1:8">
      <c r="A453" s="60" t="s">
        <v>918</v>
      </c>
      <c r="B453" s="60" t="s">
        <v>656</v>
      </c>
      <c r="C453" s="60" t="s">
        <v>516</v>
      </c>
      <c r="D453" s="181">
        <v>76024</v>
      </c>
      <c r="E453" s="60">
        <v>3</v>
      </c>
      <c r="F453" s="60" t="s">
        <v>700</v>
      </c>
      <c r="G453" s="60" t="s">
        <v>842</v>
      </c>
      <c r="H453" s="60" t="s">
        <v>2180</v>
      </c>
    </row>
    <row r="454" spans="1:8">
      <c r="A454" s="60" t="s">
        <v>918</v>
      </c>
      <c r="B454" s="60" t="s">
        <v>656</v>
      </c>
      <c r="C454" s="60" t="s">
        <v>481</v>
      </c>
      <c r="D454" s="181">
        <v>487593</v>
      </c>
      <c r="E454" s="60">
        <v>10</v>
      </c>
      <c r="F454" s="60" t="s">
        <v>827</v>
      </c>
      <c r="G454" s="60" t="s">
        <v>881</v>
      </c>
      <c r="H454" s="55" t="str">
        <f>+VLOOKUP($C454,'paises cad'!$A$1:$C$106,2,FALSE)</f>
        <v>Renta media alta</v>
      </c>
    </row>
    <row r="455" spans="1:8">
      <c r="A455" s="60" t="s">
        <v>918</v>
      </c>
      <c r="B455" s="60" t="s">
        <v>655</v>
      </c>
      <c r="C455" s="60" t="s">
        <v>474</v>
      </c>
      <c r="D455" s="181">
        <v>57250</v>
      </c>
      <c r="E455" s="60">
        <v>6</v>
      </c>
      <c r="F455" s="60" t="s">
        <v>700</v>
      </c>
      <c r="G455" s="60" t="s">
        <v>710</v>
      </c>
      <c r="H455" s="55" t="str">
        <f>+VLOOKUP($C455,'paises cad'!$A$1:$C$106,2,FALSE)</f>
        <v>Renta media alta</v>
      </c>
    </row>
    <row r="456" spans="1:8">
      <c r="A456" s="60" t="s">
        <v>918</v>
      </c>
      <c r="B456" s="60" t="s">
        <v>656</v>
      </c>
      <c r="C456" s="60" t="s">
        <v>493</v>
      </c>
      <c r="D456" s="181">
        <v>377380</v>
      </c>
      <c r="E456" s="60">
        <v>15</v>
      </c>
      <c r="F456" s="60" t="s">
        <v>700</v>
      </c>
      <c r="G456" s="60" t="s">
        <v>1717</v>
      </c>
      <c r="H456" s="55" t="str">
        <f>+VLOOKUP($C456,'paises cad'!$A$1:$C$106,2,FALSE)</f>
        <v>Renta media alta</v>
      </c>
    </row>
    <row r="457" spans="1:8">
      <c r="A457" s="60" t="s">
        <v>918</v>
      </c>
      <c r="B457" s="60" t="s">
        <v>655</v>
      </c>
      <c r="C457" s="60" t="s">
        <v>476</v>
      </c>
      <c r="D457" s="181">
        <v>228011</v>
      </c>
      <c r="E457" s="60">
        <v>10</v>
      </c>
      <c r="F457" s="60" t="s">
        <v>741</v>
      </c>
      <c r="G457" s="60" t="s">
        <v>704</v>
      </c>
      <c r="H457" s="55" t="str">
        <f>+VLOOKUP($C457,'paises cad'!$A$1:$C$106,2,FALSE)</f>
        <v>Renta media baja</v>
      </c>
    </row>
    <row r="458" spans="1:8">
      <c r="A458" s="60" t="s">
        <v>918</v>
      </c>
      <c r="B458" s="60" t="s">
        <v>655</v>
      </c>
      <c r="C458" s="60" t="s">
        <v>477</v>
      </c>
      <c r="D458" s="181">
        <v>396721</v>
      </c>
      <c r="E458" s="60">
        <v>19</v>
      </c>
      <c r="F458" s="60" t="s">
        <v>700</v>
      </c>
      <c r="G458" s="60" t="s">
        <v>773</v>
      </c>
      <c r="H458" s="55" t="str">
        <f>+VLOOKUP($C458,'paises cad'!$A$1:$C$106,2,FALSE)</f>
        <v>Renta media baja</v>
      </c>
    </row>
    <row r="459" spans="1:8">
      <c r="A459" s="60" t="s">
        <v>918</v>
      </c>
      <c r="B459" s="60" t="s">
        <v>655</v>
      </c>
      <c r="C459" s="60" t="s">
        <v>676</v>
      </c>
      <c r="D459" s="181">
        <v>562050</v>
      </c>
      <c r="E459" s="60">
        <v>16</v>
      </c>
      <c r="F459" s="60" t="s">
        <v>700</v>
      </c>
      <c r="G459" s="60" t="s">
        <v>821</v>
      </c>
      <c r="H459" s="55" t="str">
        <f>+VLOOKUP($C459,'paises cad'!$A$1:$C$106,2,FALSE)</f>
        <v>PMA</v>
      </c>
    </row>
    <row r="460" spans="1:8">
      <c r="A460" s="60" t="s">
        <v>918</v>
      </c>
      <c r="B460" s="60" t="s">
        <v>655</v>
      </c>
      <c r="C460" s="60" t="s">
        <v>478</v>
      </c>
      <c r="D460" s="181">
        <v>142342</v>
      </c>
      <c r="E460" s="60">
        <v>12</v>
      </c>
      <c r="F460" s="60" t="s">
        <v>700</v>
      </c>
      <c r="G460" s="60" t="s">
        <v>842</v>
      </c>
      <c r="H460" s="55" t="str">
        <f>+VLOOKUP($C460,'paises cad'!$A$1:$C$106,2,FALSE)</f>
        <v>Renta media baja</v>
      </c>
    </row>
    <row r="461" spans="1:8">
      <c r="A461" s="60" t="s">
        <v>918</v>
      </c>
      <c r="B461" s="60" t="s">
        <v>655</v>
      </c>
      <c r="C461" s="60" t="s">
        <v>611</v>
      </c>
      <c r="D461" s="181">
        <v>424489</v>
      </c>
      <c r="E461" s="60">
        <v>3</v>
      </c>
      <c r="F461" s="60" t="s">
        <v>1685</v>
      </c>
      <c r="G461" s="60" t="s">
        <v>798</v>
      </c>
      <c r="H461" s="55" t="str">
        <f>+VLOOKUP($C461,'paises cad'!$A$1:$C$106,2,FALSE)</f>
        <v>Renta media alta</v>
      </c>
    </row>
    <row r="462" spans="1:8">
      <c r="A462" s="60" t="s">
        <v>918</v>
      </c>
      <c r="B462" s="60" t="s">
        <v>655</v>
      </c>
      <c r="C462" s="60" t="s">
        <v>479</v>
      </c>
      <c r="D462" s="181">
        <v>422300</v>
      </c>
      <c r="E462" s="60">
        <v>12</v>
      </c>
      <c r="F462" s="60" t="s">
        <v>736</v>
      </c>
      <c r="G462" s="60" t="s">
        <v>886</v>
      </c>
      <c r="H462" s="55" t="str">
        <f>+VLOOKUP($C462,'paises cad'!$A$1:$C$106,2,FALSE)</f>
        <v>Renta media baja</v>
      </c>
    </row>
    <row r="463" spans="1:8">
      <c r="A463" s="60" t="s">
        <v>918</v>
      </c>
      <c r="B463" s="60" t="s">
        <v>655</v>
      </c>
      <c r="C463" s="60" t="s">
        <v>682</v>
      </c>
      <c r="D463" s="181">
        <v>57283</v>
      </c>
      <c r="E463" s="60">
        <v>5</v>
      </c>
      <c r="F463" s="60" t="s">
        <v>760</v>
      </c>
      <c r="G463" s="60" t="s">
        <v>1718</v>
      </c>
      <c r="H463" s="55" t="str">
        <f>+VLOOKUP($C463,'paises cad'!$A$1:$C$106,2,FALSE)</f>
        <v>Renta media alta</v>
      </c>
    </row>
    <row r="464" spans="1:8">
      <c r="A464" s="60" t="s">
        <v>918</v>
      </c>
      <c r="B464" s="60" t="s">
        <v>656</v>
      </c>
      <c r="C464" s="60" t="s">
        <v>503</v>
      </c>
      <c r="D464" s="181">
        <v>209965</v>
      </c>
      <c r="E464" s="60">
        <v>11</v>
      </c>
      <c r="F464" s="60" t="s">
        <v>746</v>
      </c>
      <c r="G464" s="60" t="s">
        <v>773</v>
      </c>
      <c r="H464" s="55" t="str">
        <f>+VLOOKUP($C464,'paises cad'!$A$1:$C$106,2,FALSE)</f>
        <v>Renta media baja</v>
      </c>
    </row>
    <row r="465" spans="1:8">
      <c r="A465" s="60" t="s">
        <v>918</v>
      </c>
      <c r="B465" s="60" t="s">
        <v>656</v>
      </c>
      <c r="C465" s="60" t="s">
        <v>652</v>
      </c>
      <c r="D465" s="181">
        <v>744221</v>
      </c>
      <c r="E465" s="60">
        <v>22</v>
      </c>
      <c r="F465" s="60" t="s">
        <v>688</v>
      </c>
      <c r="G465" s="60" t="s">
        <v>710</v>
      </c>
      <c r="H465" s="55" t="str">
        <f>+VLOOKUP($C465,'paises cad'!$A$1:$C$106,2,FALSE)</f>
        <v>Renta media alta</v>
      </c>
    </row>
    <row r="466" spans="1:8">
      <c r="A466" s="60" t="s">
        <v>918</v>
      </c>
      <c r="B466" s="60" t="s">
        <v>655</v>
      </c>
      <c r="C466" s="60" t="s">
        <v>491</v>
      </c>
      <c r="D466" s="181">
        <v>145224</v>
      </c>
      <c r="E466" s="60">
        <v>6</v>
      </c>
      <c r="F466" s="60" t="s">
        <v>700</v>
      </c>
      <c r="G466" s="60" t="s">
        <v>842</v>
      </c>
      <c r="H466" s="55" t="str">
        <f>+VLOOKUP($C466,'paises cad'!$A$1:$C$106,2,FALSE)</f>
        <v>Renta media alta</v>
      </c>
    </row>
    <row r="467" spans="1:8">
      <c r="A467" s="60" t="s">
        <v>918</v>
      </c>
      <c r="B467" s="60" t="s">
        <v>656</v>
      </c>
      <c r="C467" s="60" t="s">
        <v>524</v>
      </c>
      <c r="D467" s="181">
        <v>367920</v>
      </c>
      <c r="E467" s="60">
        <v>9</v>
      </c>
      <c r="F467" s="60" t="s">
        <v>700</v>
      </c>
      <c r="G467" s="60" t="s">
        <v>790</v>
      </c>
      <c r="H467" s="55" t="str">
        <f>+VLOOKUP($C467,'paises cad'!$A$1:$C$106,2,FALSE)</f>
        <v>Renta media alta</v>
      </c>
    </row>
    <row r="468" spans="1:8">
      <c r="A468" s="60" t="s">
        <v>918</v>
      </c>
      <c r="B468" s="60" t="s">
        <v>931</v>
      </c>
      <c r="C468" s="60" t="s">
        <v>473</v>
      </c>
      <c r="D468" s="181">
        <v>58581</v>
      </c>
      <c r="E468" s="60">
        <v>2</v>
      </c>
      <c r="F468" s="60" t="s">
        <v>1719</v>
      </c>
      <c r="G468" s="60" t="s">
        <v>1489</v>
      </c>
      <c r="H468" s="55" t="str">
        <f>+VLOOKUP($C468,'paises cad'!$A$1:$C$106,2,FALSE)</f>
        <v>PMA</v>
      </c>
    </row>
    <row r="469" spans="1:8">
      <c r="A469" s="60" t="s">
        <v>918</v>
      </c>
      <c r="B469" s="60" t="s">
        <v>929</v>
      </c>
      <c r="C469" s="60" t="s">
        <v>654</v>
      </c>
      <c r="D469" s="181">
        <v>34120</v>
      </c>
      <c r="E469" s="60">
        <v>3</v>
      </c>
      <c r="F469" s="60" t="s">
        <v>605</v>
      </c>
      <c r="G469" s="60" t="s">
        <v>798</v>
      </c>
      <c r="H469" s="55" t="str">
        <f>+VLOOKUP($C469,'paises cad'!$A$1:$C$106,2,FALSE)</f>
        <v>Renta media baja</v>
      </c>
    </row>
    <row r="470" spans="1:8">
      <c r="A470" s="60" t="s">
        <v>918</v>
      </c>
      <c r="B470" s="60" t="s">
        <v>929</v>
      </c>
      <c r="C470" s="60" t="s">
        <v>484</v>
      </c>
      <c r="D470" s="181">
        <v>429901</v>
      </c>
      <c r="E470" s="60">
        <v>16</v>
      </c>
      <c r="F470" s="60" t="s">
        <v>1720</v>
      </c>
      <c r="G470" s="60" t="s">
        <v>842</v>
      </c>
      <c r="H470" s="55" t="str">
        <f>+VLOOKUP($C470,'paises cad'!$A$1:$C$106,2,FALSE)</f>
        <v>PMA</v>
      </c>
    </row>
    <row r="471" spans="1:8">
      <c r="A471" s="60" t="s">
        <v>918</v>
      </c>
      <c r="B471" s="60" t="s">
        <v>927</v>
      </c>
      <c r="C471" s="60" t="s">
        <v>507</v>
      </c>
      <c r="D471" s="181">
        <v>21600</v>
      </c>
      <c r="E471" s="60">
        <v>1</v>
      </c>
      <c r="F471" s="60" t="s">
        <v>700</v>
      </c>
      <c r="G471" s="60" t="s">
        <v>710</v>
      </c>
      <c r="H471" s="55" t="str">
        <f>+VLOOKUP($C471,'paises cad'!$A$1:$C$106,2,FALSE)</f>
        <v>Renta media baja</v>
      </c>
    </row>
    <row r="472" spans="1:8">
      <c r="A472" s="60" t="s">
        <v>918</v>
      </c>
      <c r="B472" s="60" t="s">
        <v>930</v>
      </c>
      <c r="C472" s="60" t="s">
        <v>677</v>
      </c>
      <c r="D472" s="181">
        <v>24707</v>
      </c>
      <c r="E472" s="60">
        <v>3</v>
      </c>
      <c r="F472" s="60" t="s">
        <v>728</v>
      </c>
      <c r="G472" s="60" t="s">
        <v>798</v>
      </c>
      <c r="H472" s="55" t="str">
        <f>+VLOOKUP($C472,'paises cad'!$A$1:$C$106,2,FALSE)</f>
        <v>PMA</v>
      </c>
    </row>
    <row r="473" spans="1:8">
      <c r="A473" s="60" t="s">
        <v>918</v>
      </c>
      <c r="B473" s="60" t="s">
        <v>930</v>
      </c>
      <c r="C473" s="60" t="s">
        <v>498</v>
      </c>
      <c r="D473" s="181">
        <v>75700</v>
      </c>
      <c r="E473" s="60">
        <v>4</v>
      </c>
      <c r="F473" s="60" t="s">
        <v>700</v>
      </c>
      <c r="G473" s="60" t="s">
        <v>881</v>
      </c>
      <c r="H473" s="55" t="str">
        <f>+VLOOKUP($C473,'paises cad'!$A$1:$C$106,2,FALSE)</f>
        <v>Renta baja</v>
      </c>
    </row>
    <row r="474" spans="1:8">
      <c r="A474" s="60" t="s">
        <v>918</v>
      </c>
      <c r="B474" s="60" t="s">
        <v>931</v>
      </c>
      <c r="C474" s="60" t="s">
        <v>510</v>
      </c>
      <c r="D474" s="181">
        <v>120000</v>
      </c>
      <c r="E474" s="60">
        <v>2</v>
      </c>
      <c r="F474" s="60" t="s">
        <v>700</v>
      </c>
      <c r="G474" s="60" t="s">
        <v>842</v>
      </c>
      <c r="H474" s="55" t="str">
        <f>+VLOOKUP($C474,'paises cad'!$A$1:$C$106,2,FALSE)</f>
        <v>PMA</v>
      </c>
    </row>
    <row r="475" spans="1:8">
      <c r="A475" s="60" t="s">
        <v>918</v>
      </c>
      <c r="B475" s="60" t="s">
        <v>931</v>
      </c>
      <c r="C475" s="60" t="s">
        <v>502</v>
      </c>
      <c r="D475" s="181">
        <v>128026</v>
      </c>
      <c r="E475" s="60">
        <v>2</v>
      </c>
      <c r="F475" s="60" t="s">
        <v>728</v>
      </c>
      <c r="G475" s="60" t="s">
        <v>798</v>
      </c>
      <c r="H475" s="55" t="str">
        <f>+VLOOKUP($C475,'paises cad'!$A$1:$C$106,2,FALSE)</f>
        <v>PMA</v>
      </c>
    </row>
    <row r="476" spans="1:8">
      <c r="A476" s="60" t="s">
        <v>918</v>
      </c>
      <c r="B476" s="60" t="s">
        <v>927</v>
      </c>
      <c r="C476" s="60" t="s">
        <v>674</v>
      </c>
      <c r="D476" s="181">
        <v>8640</v>
      </c>
      <c r="E476" s="60">
        <v>1</v>
      </c>
      <c r="F476" s="60" t="s">
        <v>700</v>
      </c>
      <c r="G476" s="60" t="s">
        <v>798</v>
      </c>
      <c r="H476" s="55" t="str">
        <f>+VLOOKUP($C476,'paises cad'!$A$1:$C$106,2,FALSE)</f>
        <v>PMA</v>
      </c>
    </row>
    <row r="477" spans="1:8">
      <c r="A477" s="60" t="s">
        <v>918</v>
      </c>
      <c r="B477" s="60" t="s">
        <v>928</v>
      </c>
      <c r="C477" s="60" t="s">
        <v>485</v>
      </c>
      <c r="D477" s="181">
        <v>7776</v>
      </c>
      <c r="F477" s="60" t="s">
        <v>728</v>
      </c>
      <c r="G477" s="60" t="s">
        <v>645</v>
      </c>
      <c r="H477" s="55" t="str">
        <f>+VLOOKUP($C477,'paises cad'!$A$1:$C$106,2,FALSE)</f>
        <v>Renta media baja</v>
      </c>
    </row>
    <row r="478" spans="1:8">
      <c r="A478" s="60" t="s">
        <v>918</v>
      </c>
      <c r="B478" s="60" t="s">
        <v>931</v>
      </c>
      <c r="C478" s="60" t="s">
        <v>487</v>
      </c>
      <c r="D478" s="181">
        <v>27000</v>
      </c>
      <c r="E478" s="60">
        <v>2</v>
      </c>
      <c r="F478" s="60" t="s">
        <v>700</v>
      </c>
      <c r="G478" s="60" t="s">
        <v>796</v>
      </c>
      <c r="H478" s="55" t="str">
        <f>+VLOOKUP($C478,'paises cad'!$A$1:$C$106,2,FALSE)</f>
        <v>PMA</v>
      </c>
    </row>
    <row r="479" spans="1:8">
      <c r="A479" s="60" t="s">
        <v>918</v>
      </c>
      <c r="B479" s="60" t="s">
        <v>931</v>
      </c>
      <c r="C479" s="60" t="s">
        <v>684</v>
      </c>
      <c r="D479" s="181">
        <v>389941</v>
      </c>
      <c r="E479" s="60">
        <v>4</v>
      </c>
      <c r="F479" s="60" t="s">
        <v>1685</v>
      </c>
      <c r="G479" s="60" t="s">
        <v>798</v>
      </c>
      <c r="H479" s="55" t="str">
        <f>+VLOOKUP($C479,'paises cad'!$A$1:$C$106,2,FALSE)</f>
        <v>Renta media alta</v>
      </c>
    </row>
    <row r="480" spans="1:8">
      <c r="A480" s="60" t="s">
        <v>918</v>
      </c>
      <c r="B480" s="60" t="s">
        <v>930</v>
      </c>
      <c r="C480" s="60" t="s">
        <v>1721</v>
      </c>
      <c r="D480" s="181">
        <v>322943</v>
      </c>
      <c r="E480" s="60">
        <v>7</v>
      </c>
      <c r="F480" s="60" t="s">
        <v>1722</v>
      </c>
      <c r="G480" s="60" t="s">
        <v>813</v>
      </c>
      <c r="H480" s="55" t="str">
        <f>+VLOOKUP($C480,'paises cad'!$A$1:$C$106,2,FALSE)</f>
        <v>PMA</v>
      </c>
    </row>
    <row r="481" spans="1:8">
      <c r="A481" s="60" t="s">
        <v>918</v>
      </c>
      <c r="B481" s="60" t="s">
        <v>927</v>
      </c>
      <c r="C481" s="60" t="s">
        <v>489</v>
      </c>
      <c r="D481" s="181">
        <v>16200</v>
      </c>
      <c r="E481" s="60">
        <v>1</v>
      </c>
      <c r="F481" s="60" t="s">
        <v>700</v>
      </c>
      <c r="G481" s="60" t="s">
        <v>710</v>
      </c>
      <c r="H481" s="55" t="str">
        <f>+VLOOKUP($C481,'paises cad'!$A$1:$C$106,2,FALSE)</f>
        <v>PMA</v>
      </c>
    </row>
    <row r="482" spans="1:8">
      <c r="A482" s="60" t="s">
        <v>918</v>
      </c>
      <c r="B482" s="60" t="s">
        <v>930</v>
      </c>
      <c r="C482" s="60" t="s">
        <v>519</v>
      </c>
      <c r="D482" s="181">
        <v>259047</v>
      </c>
      <c r="E482" s="60">
        <v>4</v>
      </c>
      <c r="F482" s="60" t="s">
        <v>700</v>
      </c>
      <c r="G482" s="60" t="s">
        <v>710</v>
      </c>
      <c r="H482" s="55" t="str">
        <f>+VLOOKUP($C482,'paises cad'!$A$1:$C$106,2,FALSE)</f>
        <v>PMA</v>
      </c>
    </row>
    <row r="483" spans="1:8">
      <c r="A483" s="60" t="s">
        <v>918</v>
      </c>
      <c r="B483" s="60" t="s">
        <v>931</v>
      </c>
      <c r="C483" s="60" t="s">
        <v>570</v>
      </c>
      <c r="D483" s="181">
        <v>26586</v>
      </c>
      <c r="E483" s="60">
        <v>7</v>
      </c>
      <c r="F483" s="60" t="s">
        <v>1723</v>
      </c>
      <c r="G483" s="60" t="s">
        <v>822</v>
      </c>
      <c r="H483" s="55" t="str">
        <f>+VLOOKUP($C483,'paises cad'!$A$1:$C$106,2,FALSE)</f>
        <v>Renta baja</v>
      </c>
    </row>
    <row r="484" spans="1:8">
      <c r="A484" s="60" t="s">
        <v>918</v>
      </c>
      <c r="B484" s="60" t="s">
        <v>505</v>
      </c>
      <c r="C484" s="60" t="s">
        <v>513</v>
      </c>
      <c r="D484" s="181">
        <v>10800</v>
      </c>
      <c r="E484" s="60">
        <v>1</v>
      </c>
      <c r="F484" s="60" t="s">
        <v>618</v>
      </c>
      <c r="G484" s="60" t="s">
        <v>710</v>
      </c>
      <c r="H484" s="55" t="str">
        <f>+VLOOKUP($C484,'paises cad'!$A$1:$C$106,2,FALSE)</f>
        <v>Renta media alta</v>
      </c>
    </row>
    <row r="485" spans="1:8">
      <c r="A485" s="60" t="s">
        <v>918</v>
      </c>
      <c r="B485" s="60" t="s">
        <v>499</v>
      </c>
      <c r="C485" s="60" t="s">
        <v>527</v>
      </c>
      <c r="D485" s="181">
        <v>7579</v>
      </c>
      <c r="E485" s="60">
        <v>2</v>
      </c>
      <c r="F485" s="60" t="s">
        <v>700</v>
      </c>
      <c r="G485" s="60" t="s">
        <v>710</v>
      </c>
      <c r="H485" s="55" t="str">
        <f>+VLOOKUP($C485,'paises cad'!$A$1:$C$106,2,FALSE)</f>
        <v>PMA</v>
      </c>
    </row>
    <row r="486" spans="1:8">
      <c r="A486" s="60" t="s">
        <v>918</v>
      </c>
      <c r="B486" s="60" t="s">
        <v>499</v>
      </c>
      <c r="C486" s="60" t="s">
        <v>523</v>
      </c>
      <c r="D486" s="181">
        <v>482406</v>
      </c>
      <c r="E486" s="60">
        <v>1</v>
      </c>
      <c r="F486" s="60" t="s">
        <v>700</v>
      </c>
      <c r="G486" s="60" t="s">
        <v>701</v>
      </c>
      <c r="H486" s="55" t="str">
        <f>+VLOOKUP($C486,'paises cad'!$A$1:$C$106,2,FALSE)</f>
        <v>PMA</v>
      </c>
    </row>
    <row r="487" spans="1:8">
      <c r="A487" s="60" t="s">
        <v>918</v>
      </c>
      <c r="B487" s="60" t="s">
        <v>482</v>
      </c>
      <c r="C487" s="60" t="s">
        <v>673</v>
      </c>
      <c r="D487" s="181">
        <v>344770</v>
      </c>
      <c r="E487" s="60">
        <v>4</v>
      </c>
      <c r="F487" s="60" t="s">
        <v>1724</v>
      </c>
      <c r="G487" s="60" t="s">
        <v>1725</v>
      </c>
      <c r="H487" s="55" t="str">
        <f>+VLOOKUP($C487,'paises cad'!$A$1:$C$106,2,FALSE)</f>
        <v>Renta media alta</v>
      </c>
    </row>
    <row r="488" spans="1:8">
      <c r="A488" s="60" t="s">
        <v>1913</v>
      </c>
      <c r="B488" s="60" t="s">
        <v>656</v>
      </c>
      <c r="C488" s="60" t="s">
        <v>652</v>
      </c>
      <c r="D488" s="181">
        <v>23748</v>
      </c>
      <c r="E488" s="60">
        <v>1</v>
      </c>
      <c r="F488" s="60" t="s">
        <v>779</v>
      </c>
      <c r="G488" s="60" t="s">
        <v>1726</v>
      </c>
      <c r="H488" s="55" t="str">
        <f>+VLOOKUP($C488,'paises cad'!$A$1:$C$106,2,FALSE)</f>
        <v>Renta media alta</v>
      </c>
    </row>
    <row r="489" spans="1:8">
      <c r="A489" s="60" t="s">
        <v>920</v>
      </c>
      <c r="B489" s="60" t="s">
        <v>931</v>
      </c>
      <c r="C489" s="60" t="s">
        <v>487</v>
      </c>
      <c r="D489" s="181">
        <v>51400</v>
      </c>
      <c r="E489" s="60">
        <v>1</v>
      </c>
      <c r="F489" s="60" t="s">
        <v>632</v>
      </c>
      <c r="G489" s="60" t="s">
        <v>752</v>
      </c>
      <c r="H489" s="55" t="str">
        <f>+VLOOKUP($C489,'paises cad'!$A$1:$C$106,2,FALSE)</f>
        <v>PMA</v>
      </c>
    </row>
    <row r="490" spans="1:8">
      <c r="A490" s="60" t="s">
        <v>920</v>
      </c>
      <c r="B490" s="60" t="s">
        <v>499</v>
      </c>
      <c r="C490" s="60" t="s">
        <v>500</v>
      </c>
      <c r="D490" s="181">
        <v>102404</v>
      </c>
      <c r="E490" s="60">
        <v>2</v>
      </c>
      <c r="F490" s="60" t="s">
        <v>700</v>
      </c>
      <c r="G490" s="60" t="s">
        <v>607</v>
      </c>
      <c r="H490" s="55" t="str">
        <f>+VLOOKUP($C490,'paises cad'!$A$1:$C$106,2,FALSE)</f>
        <v>Renta media baja</v>
      </c>
    </row>
    <row r="491" spans="1:8">
      <c r="A491" s="60" t="s">
        <v>920</v>
      </c>
      <c r="B491" s="60" t="s">
        <v>499</v>
      </c>
      <c r="C491" s="60" t="s">
        <v>515</v>
      </c>
      <c r="D491" s="181">
        <v>33351</v>
      </c>
      <c r="E491" s="60">
        <v>1</v>
      </c>
      <c r="F491" s="60" t="s">
        <v>597</v>
      </c>
      <c r="G491" s="60" t="s">
        <v>601</v>
      </c>
      <c r="H491" s="55" t="str">
        <f>+VLOOKUP($C491,'paises cad'!$A$1:$C$106,2,FALSE)</f>
        <v>Renta media baja</v>
      </c>
    </row>
    <row r="492" spans="1:8">
      <c r="A492" s="60" t="s">
        <v>920</v>
      </c>
      <c r="B492" s="60" t="s">
        <v>656</v>
      </c>
      <c r="C492" s="60" t="s">
        <v>481</v>
      </c>
      <c r="D492" s="181">
        <v>15118</v>
      </c>
      <c r="E492" s="60">
        <v>1</v>
      </c>
      <c r="F492" s="60" t="s">
        <v>596</v>
      </c>
      <c r="G492" s="60" t="s">
        <v>710</v>
      </c>
      <c r="H492" s="55" t="str">
        <f>+VLOOKUP($C492,'paises cad'!$A$1:$C$106,2,FALSE)</f>
        <v>Renta media alta</v>
      </c>
    </row>
    <row r="493" spans="1:8">
      <c r="A493" s="60" t="s">
        <v>920</v>
      </c>
      <c r="B493" s="60" t="s">
        <v>655</v>
      </c>
      <c r="C493" s="60" t="s">
        <v>479</v>
      </c>
      <c r="D493" s="181">
        <v>63737</v>
      </c>
      <c r="E493" s="60">
        <v>1</v>
      </c>
      <c r="F493" s="60" t="s">
        <v>597</v>
      </c>
      <c r="G493" s="60" t="s">
        <v>710</v>
      </c>
      <c r="H493" s="55" t="str">
        <f>+VLOOKUP($C493,'paises cad'!$A$1:$C$106,2,FALSE)</f>
        <v>Renta media baja</v>
      </c>
    </row>
    <row r="494" spans="1:8">
      <c r="A494" s="60" t="s">
        <v>921</v>
      </c>
      <c r="B494" s="60" t="s">
        <v>929</v>
      </c>
      <c r="C494" s="60" t="s">
        <v>598</v>
      </c>
      <c r="D494" s="181">
        <v>10724</v>
      </c>
      <c r="E494" s="60">
        <v>1</v>
      </c>
      <c r="F494" s="60" t="s">
        <v>1727</v>
      </c>
      <c r="G494" s="60" t="s">
        <v>1728</v>
      </c>
      <c r="H494" s="55" t="str">
        <f>+VLOOKUP($C494,'paises cad'!$A$1:$C$106,2,FALSE)</f>
        <v>Renta media baja</v>
      </c>
    </row>
    <row r="495" spans="1:8">
      <c r="A495" s="60" t="s">
        <v>921</v>
      </c>
      <c r="B495" s="60" t="s">
        <v>655</v>
      </c>
      <c r="C495" s="60" t="s">
        <v>477</v>
      </c>
      <c r="D495" s="181">
        <v>66190</v>
      </c>
      <c r="E495" s="60">
        <v>3</v>
      </c>
      <c r="F495" s="60" t="s">
        <v>630</v>
      </c>
      <c r="G495" s="60" t="s">
        <v>890</v>
      </c>
      <c r="H495" s="55" t="str">
        <f>+VLOOKUP($C495,'paises cad'!$A$1:$C$106,2,FALSE)</f>
        <v>Renta media baja</v>
      </c>
    </row>
    <row r="496" spans="1:8">
      <c r="A496" s="60" t="s">
        <v>921</v>
      </c>
      <c r="B496" s="60" t="s">
        <v>482</v>
      </c>
      <c r="C496" s="60" t="s">
        <v>673</v>
      </c>
      <c r="D496" s="181">
        <v>10334</v>
      </c>
      <c r="E496" s="60">
        <v>1</v>
      </c>
      <c r="F496" s="60" t="s">
        <v>1719</v>
      </c>
      <c r="G496" s="60" t="s">
        <v>1729</v>
      </c>
      <c r="H496" s="55" t="str">
        <f>+VLOOKUP($C496,'paises cad'!$A$1:$C$106,2,FALSE)</f>
        <v>Renta media alta</v>
      </c>
    </row>
    <row r="497" spans="1:8">
      <c r="A497" s="60" t="s">
        <v>921</v>
      </c>
      <c r="B497" s="60" t="s">
        <v>499</v>
      </c>
      <c r="C497" s="60" t="s">
        <v>566</v>
      </c>
      <c r="D497" s="181">
        <v>6880</v>
      </c>
      <c r="E497" s="60">
        <v>1</v>
      </c>
      <c r="F497" s="60" t="s">
        <v>636</v>
      </c>
      <c r="G497" s="60" t="s">
        <v>783</v>
      </c>
      <c r="H497" s="55" t="str">
        <f>+VLOOKUP($C497,'paises cad'!$A$1:$C$106,2,FALSE)</f>
        <v>Renta media alta</v>
      </c>
    </row>
    <row r="498" spans="1:8">
      <c r="A498" s="60" t="s">
        <v>921</v>
      </c>
      <c r="B498" s="60" t="s">
        <v>656</v>
      </c>
      <c r="C498" s="60" t="s">
        <v>481</v>
      </c>
      <c r="D498" s="181">
        <v>15381</v>
      </c>
      <c r="E498" s="60">
        <v>1</v>
      </c>
      <c r="F498" s="60" t="s">
        <v>1730</v>
      </c>
      <c r="G498" s="60" t="s">
        <v>1731</v>
      </c>
      <c r="H498" s="55" t="str">
        <f>+VLOOKUP($C498,'paises cad'!$A$1:$C$106,2,FALSE)</f>
        <v>Renta media alta</v>
      </c>
    </row>
    <row r="499" spans="1:8">
      <c r="A499" s="60" t="s">
        <v>921</v>
      </c>
      <c r="C499" s="60" t="s">
        <v>617</v>
      </c>
      <c r="D499" s="181">
        <v>12150</v>
      </c>
      <c r="H499" s="55" t="s">
        <v>1423</v>
      </c>
    </row>
    <row r="500" spans="1:8">
      <c r="A500" s="60" t="s">
        <v>922</v>
      </c>
      <c r="B500" s="60" t="s">
        <v>655</v>
      </c>
      <c r="C500" s="60" t="s">
        <v>479</v>
      </c>
      <c r="D500" s="181">
        <v>179608.55</v>
      </c>
      <c r="E500" s="60">
        <v>9</v>
      </c>
      <c r="F500" s="60" t="s">
        <v>719</v>
      </c>
      <c r="G500" s="60" t="s">
        <v>804</v>
      </c>
      <c r="H500" s="55" t="str">
        <f>+VLOOKUP($C500,'paises cad'!$A$1:$C$106,2,FALSE)</f>
        <v>Renta media baja</v>
      </c>
    </row>
    <row r="501" spans="1:8">
      <c r="A501" s="60" t="s">
        <v>922</v>
      </c>
      <c r="B501" s="60" t="s">
        <v>655</v>
      </c>
      <c r="C501" s="60" t="s">
        <v>449</v>
      </c>
      <c r="D501" s="181">
        <v>194448.56</v>
      </c>
      <c r="E501" s="60">
        <v>12</v>
      </c>
      <c r="F501" s="60" t="s">
        <v>756</v>
      </c>
      <c r="G501" s="60" t="s">
        <v>629</v>
      </c>
      <c r="H501" s="55" t="str">
        <f>+VLOOKUP($C501,'paises cad'!$A$1:$C$106,2,FALSE)</f>
        <v>Renta media alta</v>
      </c>
    </row>
    <row r="502" spans="1:8">
      <c r="A502" s="60" t="s">
        <v>922</v>
      </c>
      <c r="B502" s="60" t="s">
        <v>927</v>
      </c>
      <c r="C502" s="60" t="s">
        <v>675</v>
      </c>
      <c r="D502" s="181">
        <v>335546.08</v>
      </c>
      <c r="E502" s="60">
        <v>3</v>
      </c>
      <c r="F502" s="60" t="s">
        <v>725</v>
      </c>
      <c r="H502" s="55" t="str">
        <f>+VLOOKUP($C502,'paises cad'!$A$1:$C$106,2,FALSE)</f>
        <v>PMA</v>
      </c>
    </row>
    <row r="503" spans="1:8">
      <c r="A503" s="60" t="s">
        <v>922</v>
      </c>
      <c r="B503" s="60" t="s">
        <v>929</v>
      </c>
      <c r="C503" s="60" t="s">
        <v>508</v>
      </c>
      <c r="D503" s="181">
        <v>220432.44</v>
      </c>
      <c r="E503" s="60">
        <v>2</v>
      </c>
      <c r="F503" s="60" t="s">
        <v>1732</v>
      </c>
      <c r="G503" s="60" t="s">
        <v>731</v>
      </c>
      <c r="H503" s="55" t="str">
        <f>+VLOOKUP($C503,'paises cad'!$A$1:$C$106,2,FALSE)</f>
        <v>PMA</v>
      </c>
    </row>
    <row r="504" spans="1:8">
      <c r="A504" s="60" t="s">
        <v>922</v>
      </c>
      <c r="B504" s="60" t="s">
        <v>655</v>
      </c>
      <c r="C504" s="60" t="s">
        <v>474</v>
      </c>
      <c r="D504" s="181">
        <v>3293.9</v>
      </c>
      <c r="E504" s="60">
        <v>1</v>
      </c>
      <c r="F504" s="60" t="s">
        <v>700</v>
      </c>
      <c r="G504" s="60" t="s">
        <v>891</v>
      </c>
      <c r="H504" s="55" t="str">
        <f>+VLOOKUP($C504,'paises cad'!$A$1:$C$106,2,FALSE)</f>
        <v>Renta media alta</v>
      </c>
    </row>
    <row r="505" spans="1:8">
      <c r="A505" s="60" t="s">
        <v>922</v>
      </c>
      <c r="B505" s="60" t="s">
        <v>655</v>
      </c>
      <c r="C505" s="60" t="s">
        <v>477</v>
      </c>
      <c r="D505" s="181">
        <v>105291.89</v>
      </c>
      <c r="E505" s="60">
        <v>1</v>
      </c>
      <c r="H505" s="55" t="str">
        <f>+VLOOKUP($C505,'paises cad'!$A$1:$C$106,2,FALSE)</f>
        <v>Renta media baja</v>
      </c>
    </row>
    <row r="506" spans="1:8">
      <c r="A506" s="60" t="s">
        <v>825</v>
      </c>
      <c r="B506" s="60" t="s">
        <v>499</v>
      </c>
      <c r="C506" s="60" t="s">
        <v>500</v>
      </c>
      <c r="D506" s="181">
        <v>340326</v>
      </c>
      <c r="E506" s="60">
        <v>4</v>
      </c>
      <c r="F506" s="60" t="s">
        <v>802</v>
      </c>
      <c r="G506" s="60" t="s">
        <v>706</v>
      </c>
      <c r="H506" s="55" t="str">
        <f>+VLOOKUP($C506,'paises cad'!$A$1:$C$106,2,FALSE)</f>
        <v>Renta media baja</v>
      </c>
    </row>
    <row r="507" spans="1:8">
      <c r="A507" s="60" t="s">
        <v>825</v>
      </c>
      <c r="B507" s="60" t="s">
        <v>499</v>
      </c>
      <c r="C507" s="60" t="s">
        <v>523</v>
      </c>
      <c r="D507" s="181">
        <v>75000</v>
      </c>
      <c r="E507" s="60">
        <v>1</v>
      </c>
      <c r="F507" s="60" t="s">
        <v>700</v>
      </c>
      <c r="G507" s="60" t="s">
        <v>701</v>
      </c>
      <c r="H507" s="55" t="str">
        <f>+VLOOKUP($C507,'paises cad'!$A$1:$C$106,2,FALSE)</f>
        <v>PMA</v>
      </c>
    </row>
    <row r="508" spans="1:8">
      <c r="A508" s="60" t="s">
        <v>825</v>
      </c>
      <c r="B508" s="60" t="s">
        <v>929</v>
      </c>
      <c r="C508" s="60" t="s">
        <v>654</v>
      </c>
      <c r="D508" s="181">
        <v>70000</v>
      </c>
      <c r="E508" s="60">
        <v>1</v>
      </c>
      <c r="F508" s="60" t="s">
        <v>724</v>
      </c>
      <c r="G508" s="60" t="s">
        <v>664</v>
      </c>
      <c r="H508" s="55" t="str">
        <f>+VLOOKUP($C508,'paises cad'!$A$1:$C$106,2,FALSE)</f>
        <v>Renta media baja</v>
      </c>
    </row>
    <row r="509" spans="1:8">
      <c r="A509" s="60" t="s">
        <v>825</v>
      </c>
      <c r="B509" s="60" t="s">
        <v>499</v>
      </c>
      <c r="C509" s="60" t="s">
        <v>515</v>
      </c>
      <c r="D509" s="181">
        <v>50000</v>
      </c>
      <c r="E509" s="60">
        <v>1</v>
      </c>
      <c r="F509" s="60" t="s">
        <v>605</v>
      </c>
      <c r="G509" s="60" t="s">
        <v>873</v>
      </c>
      <c r="H509" s="55" t="str">
        <f>+VLOOKUP($C509,'paises cad'!$A$1:$C$106,2,FALSE)</f>
        <v>Renta media baja</v>
      </c>
    </row>
    <row r="510" spans="1:8">
      <c r="A510" s="60" t="s">
        <v>825</v>
      </c>
      <c r="B510" s="60" t="s">
        <v>655</v>
      </c>
      <c r="C510" s="60" t="s">
        <v>477</v>
      </c>
      <c r="D510" s="181">
        <v>75800</v>
      </c>
      <c r="E510" s="60">
        <v>2</v>
      </c>
      <c r="F510" s="60" t="s">
        <v>861</v>
      </c>
      <c r="G510" s="60" t="s">
        <v>1733</v>
      </c>
      <c r="H510" s="55" t="str">
        <f>+VLOOKUP($C510,'paises cad'!$A$1:$C$106,2,FALSE)</f>
        <v>Renta media baja</v>
      </c>
    </row>
    <row r="511" spans="1:8">
      <c r="A511" s="60" t="s">
        <v>825</v>
      </c>
      <c r="B511" s="60" t="s">
        <v>655</v>
      </c>
      <c r="C511" s="60" t="s">
        <v>676</v>
      </c>
      <c r="D511" s="181">
        <v>36752</v>
      </c>
      <c r="E511" s="60">
        <v>2</v>
      </c>
      <c r="F511" s="60" t="s">
        <v>700</v>
      </c>
      <c r="G511" s="60" t="s">
        <v>757</v>
      </c>
      <c r="H511" s="55" t="str">
        <f>+VLOOKUP($C511,'paises cad'!$A$1:$C$106,2,FALSE)</f>
        <v>PMA</v>
      </c>
    </row>
    <row r="512" spans="1:8">
      <c r="A512" s="60" t="s">
        <v>825</v>
      </c>
      <c r="B512" s="60" t="s">
        <v>655</v>
      </c>
      <c r="C512" s="60" t="s">
        <v>478</v>
      </c>
      <c r="D512" s="181">
        <v>120000</v>
      </c>
      <c r="E512" s="60">
        <v>3</v>
      </c>
      <c r="F512" s="60" t="s">
        <v>730</v>
      </c>
      <c r="G512" s="60" t="s">
        <v>1734</v>
      </c>
      <c r="H512" s="55" t="str">
        <f>+VLOOKUP($C512,'paises cad'!$A$1:$C$106,2,FALSE)</f>
        <v>Renta media baja</v>
      </c>
    </row>
    <row r="513" spans="1:13">
      <c r="A513" s="60" t="s">
        <v>825</v>
      </c>
      <c r="B513" s="60" t="s">
        <v>930</v>
      </c>
      <c r="C513" s="60" t="s">
        <v>498</v>
      </c>
      <c r="D513" s="181">
        <v>30000</v>
      </c>
      <c r="E513" s="60">
        <v>1</v>
      </c>
      <c r="F513" s="60" t="s">
        <v>719</v>
      </c>
      <c r="G513" s="60" t="s">
        <v>607</v>
      </c>
      <c r="H513" s="55" t="str">
        <f>+VLOOKUP($C513,'paises cad'!$A$1:$C$106,2,FALSE)</f>
        <v>Renta baja</v>
      </c>
    </row>
    <row r="514" spans="1:13">
      <c r="A514" s="60" t="s">
        <v>825</v>
      </c>
      <c r="B514" s="60" t="s">
        <v>929</v>
      </c>
      <c r="C514" s="60" t="s">
        <v>598</v>
      </c>
      <c r="D514" s="181">
        <v>179000</v>
      </c>
      <c r="E514" s="60">
        <v>4</v>
      </c>
      <c r="F514" s="60" t="s">
        <v>620</v>
      </c>
      <c r="G514" s="60" t="s">
        <v>750</v>
      </c>
      <c r="H514" s="55" t="str">
        <f>+VLOOKUP($C514,'paises cad'!$A$1:$C$106,2,FALSE)</f>
        <v>Renta media baja</v>
      </c>
    </row>
    <row r="515" spans="1:13">
      <c r="A515" s="60" t="s">
        <v>825</v>
      </c>
      <c r="B515" s="60" t="s">
        <v>655</v>
      </c>
      <c r="C515" s="60" t="s">
        <v>449</v>
      </c>
      <c r="D515" s="181">
        <v>7000</v>
      </c>
      <c r="E515" s="60">
        <v>1</v>
      </c>
      <c r="F515" s="60" t="s">
        <v>596</v>
      </c>
      <c r="G515" s="60" t="s">
        <v>601</v>
      </c>
      <c r="H515" s="55" t="str">
        <f>+VLOOKUP($C515,'paises cad'!$A$1:$C$106,2,FALSE)</f>
        <v>Renta media alta</v>
      </c>
    </row>
    <row r="516" spans="1:13">
      <c r="A516" s="60" t="s">
        <v>825</v>
      </c>
      <c r="B516" s="60" t="s">
        <v>931</v>
      </c>
      <c r="C516" s="60" t="s">
        <v>490</v>
      </c>
      <c r="D516" s="181">
        <v>10000</v>
      </c>
      <c r="E516" s="60">
        <v>1</v>
      </c>
      <c r="F516" s="60" t="s">
        <v>605</v>
      </c>
      <c r="G516" s="60" t="s">
        <v>710</v>
      </c>
      <c r="H516" s="55" t="str">
        <f>+VLOOKUP($C516,'paises cad'!$A$1:$C$106,2,FALSE)</f>
        <v>PMA</v>
      </c>
    </row>
    <row r="517" spans="1:13">
      <c r="A517" s="60" t="s">
        <v>825</v>
      </c>
      <c r="B517" s="60" t="s">
        <v>930</v>
      </c>
      <c r="C517" s="60" t="s">
        <v>519</v>
      </c>
      <c r="D517" s="181">
        <v>60000</v>
      </c>
      <c r="E517" s="60">
        <v>2</v>
      </c>
      <c r="F517" s="60" t="s">
        <v>748</v>
      </c>
      <c r="G517" s="60" t="s">
        <v>1735</v>
      </c>
      <c r="H517" s="55" t="str">
        <f>+VLOOKUP($C517,'paises cad'!$A$1:$C$106,2,FALSE)</f>
        <v>PMA</v>
      </c>
    </row>
    <row r="518" spans="1:13">
      <c r="A518" s="60" t="s">
        <v>825</v>
      </c>
      <c r="B518" s="60" t="s">
        <v>656</v>
      </c>
      <c r="C518" s="60" t="s">
        <v>493</v>
      </c>
      <c r="D518" s="181">
        <v>115000</v>
      </c>
      <c r="E518" s="60">
        <v>1</v>
      </c>
      <c r="F518" s="60" t="s">
        <v>755</v>
      </c>
      <c r="G518" s="60" t="s">
        <v>1733</v>
      </c>
      <c r="H518" s="55" t="str">
        <f>+VLOOKUP($C518,'paises cad'!$A$1:$C$106,2,FALSE)</f>
        <v>Renta media alta</v>
      </c>
    </row>
    <row r="519" spans="1:13">
      <c r="A519" s="60" t="s">
        <v>825</v>
      </c>
      <c r="B519" s="60" t="s">
        <v>931</v>
      </c>
      <c r="C519" s="60" t="s">
        <v>684</v>
      </c>
      <c r="D519" s="181">
        <v>10000</v>
      </c>
      <c r="E519" s="60">
        <v>1</v>
      </c>
      <c r="F519" s="60" t="s">
        <v>605</v>
      </c>
      <c r="G519" s="60" t="s">
        <v>1736</v>
      </c>
      <c r="H519" s="55" t="str">
        <f>+VLOOKUP($C519,'paises cad'!$A$1:$C$106,2,FALSE)</f>
        <v>Renta media alta</v>
      </c>
      <c r="M519" s="60" t="s">
        <v>451</v>
      </c>
    </row>
    <row r="520" spans="1:13">
      <c r="A520" s="60" t="s">
        <v>825</v>
      </c>
      <c r="B520" s="60" t="s">
        <v>930</v>
      </c>
      <c r="C520" s="60" t="s">
        <v>1721</v>
      </c>
      <c r="D520" s="181">
        <v>150000</v>
      </c>
      <c r="E520" s="60">
        <v>1</v>
      </c>
      <c r="F520" s="60" t="s">
        <v>861</v>
      </c>
      <c r="G520" s="60" t="s">
        <v>750</v>
      </c>
      <c r="H520" s="55" t="str">
        <f>+VLOOKUP($C520,'paises cad'!$A$1:$C$106,2,FALSE)</f>
        <v>PMA</v>
      </c>
    </row>
    <row r="521" spans="1:13">
      <c r="A521" s="60" t="s">
        <v>923</v>
      </c>
      <c r="B521" s="60" t="s">
        <v>655</v>
      </c>
      <c r="C521" s="60" t="s">
        <v>477</v>
      </c>
      <c r="D521" s="181">
        <v>138580</v>
      </c>
      <c r="E521" s="60">
        <v>2</v>
      </c>
      <c r="F521" s="60" t="s">
        <v>770</v>
      </c>
      <c r="G521" s="60" t="s">
        <v>1737</v>
      </c>
      <c r="H521" s="55" t="str">
        <f>+VLOOKUP($C521,'paises cad'!$A$1:$C$106,2,FALSE)</f>
        <v>Renta media baja</v>
      </c>
    </row>
    <row r="522" spans="1:13">
      <c r="A522" s="60" t="s">
        <v>923</v>
      </c>
      <c r="B522" s="60" t="s">
        <v>656</v>
      </c>
      <c r="C522" s="60" t="s">
        <v>652</v>
      </c>
      <c r="D522" s="181">
        <v>90000</v>
      </c>
      <c r="E522" s="60">
        <v>1</v>
      </c>
      <c r="F522" s="60" t="s">
        <v>695</v>
      </c>
      <c r="G522" s="60" t="s">
        <v>622</v>
      </c>
      <c r="H522" s="55" t="str">
        <f>+VLOOKUP($C522,'paises cad'!$A$1:$C$106,2,FALSE)</f>
        <v>Renta media alta</v>
      </c>
      <c r="M522" s="60" t="s">
        <v>451</v>
      </c>
    </row>
    <row r="523" spans="1:13">
      <c r="A523" s="60" t="s">
        <v>923</v>
      </c>
      <c r="B523" s="60" t="s">
        <v>482</v>
      </c>
      <c r="C523" s="60" t="s">
        <v>448</v>
      </c>
      <c r="D523" s="181">
        <v>1228831</v>
      </c>
      <c r="E523" s="60">
        <v>7</v>
      </c>
      <c r="F523" s="60" t="s">
        <v>769</v>
      </c>
      <c r="G523" s="60" t="s">
        <v>1736</v>
      </c>
      <c r="H523" s="55" t="str">
        <f>+VLOOKUP($C523,'paises cad'!$A$1:$C$106,2,FALSE)</f>
        <v>Renta media baja</v>
      </c>
    </row>
    <row r="524" spans="1:13">
      <c r="A524" s="60" t="s">
        <v>923</v>
      </c>
      <c r="B524" s="60" t="s">
        <v>656</v>
      </c>
      <c r="C524" s="60" t="s">
        <v>503</v>
      </c>
      <c r="D524" s="181">
        <v>102850</v>
      </c>
      <c r="E524" s="60">
        <v>1</v>
      </c>
      <c r="F524" s="60" t="s">
        <v>596</v>
      </c>
      <c r="G524" s="60" t="s">
        <v>1737</v>
      </c>
      <c r="H524" s="55" t="str">
        <f>+VLOOKUP($C524,'paises cad'!$A$1:$C$106,2,FALSE)</f>
        <v>Renta media baja</v>
      </c>
    </row>
    <row r="525" spans="1:13">
      <c r="A525" s="60" t="s">
        <v>923</v>
      </c>
      <c r="B525" s="60" t="s">
        <v>930</v>
      </c>
      <c r="C525" s="60" t="s">
        <v>677</v>
      </c>
      <c r="D525" s="181">
        <v>215000</v>
      </c>
      <c r="E525" s="60">
        <v>2</v>
      </c>
      <c r="F525" s="60" t="s">
        <v>688</v>
      </c>
      <c r="G525" s="60" t="s">
        <v>1738</v>
      </c>
      <c r="H525" s="55" t="str">
        <f>+VLOOKUP($C525,'paises cad'!$A$1:$C$106,2,FALSE)</f>
        <v>PMA</v>
      </c>
    </row>
    <row r="526" spans="1:13">
      <c r="A526" s="60" t="s">
        <v>923</v>
      </c>
      <c r="B526" s="60" t="s">
        <v>482</v>
      </c>
      <c r="C526" s="60" t="s">
        <v>673</v>
      </c>
      <c r="D526" s="181">
        <v>808625</v>
      </c>
      <c r="E526" s="60">
        <v>3</v>
      </c>
      <c r="F526" s="60" t="s">
        <v>1739</v>
      </c>
      <c r="G526" s="60" t="s">
        <v>1740</v>
      </c>
      <c r="H526" s="55" t="str">
        <f>+VLOOKUP($C526,'paises cad'!$A$1:$C$106,2,FALSE)</f>
        <v>Renta media alta</v>
      </c>
    </row>
    <row r="527" spans="1:13">
      <c r="A527" s="60" t="s">
        <v>923</v>
      </c>
      <c r="B527" s="60" t="s">
        <v>482</v>
      </c>
      <c r="C527" s="60" t="s">
        <v>520</v>
      </c>
      <c r="D527" s="181">
        <v>953954</v>
      </c>
      <c r="E527" s="60">
        <v>4</v>
      </c>
      <c r="F527" s="60" t="s">
        <v>1741</v>
      </c>
      <c r="G527" s="60" t="s">
        <v>627</v>
      </c>
      <c r="H527" s="55" t="str">
        <f>+VLOOKUP($C527,'paises cad'!$A$1:$C$106,2,FALSE)</f>
        <v>Renta media alta</v>
      </c>
    </row>
    <row r="528" spans="1:13">
      <c r="A528" s="60" t="s">
        <v>923</v>
      </c>
      <c r="B528" s="60" t="s">
        <v>929</v>
      </c>
      <c r="C528" s="60" t="s">
        <v>598</v>
      </c>
      <c r="D528" s="181">
        <v>600000</v>
      </c>
      <c r="E528" s="60">
        <v>1</v>
      </c>
      <c r="F528" s="60" t="s">
        <v>597</v>
      </c>
      <c r="G528" s="60" t="s">
        <v>710</v>
      </c>
      <c r="H528" s="55" t="str">
        <f>+VLOOKUP($C528,'paises cad'!$A$1:$C$106,2,FALSE)</f>
        <v>Renta media baja</v>
      </c>
    </row>
    <row r="529" spans="1:8">
      <c r="A529" s="60" t="s">
        <v>923</v>
      </c>
      <c r="B529" s="60" t="s">
        <v>656</v>
      </c>
      <c r="C529" s="60" t="s">
        <v>492</v>
      </c>
      <c r="D529" s="181">
        <v>227653</v>
      </c>
      <c r="E529" s="60">
        <v>2</v>
      </c>
      <c r="F529" s="60" t="s">
        <v>700</v>
      </c>
      <c r="G529" s="60" t="s">
        <v>607</v>
      </c>
      <c r="H529" s="55" t="str">
        <f>+VLOOKUP($C529,'paises cad'!$A$1:$C$106,2,FALSE)</f>
        <v>Renta media baja</v>
      </c>
    </row>
    <row r="530" spans="1:8">
      <c r="A530" s="60" t="s">
        <v>923</v>
      </c>
      <c r="B530" s="60" t="s">
        <v>655</v>
      </c>
      <c r="C530" s="60" t="s">
        <v>676</v>
      </c>
      <c r="D530" s="181">
        <v>160047</v>
      </c>
      <c r="E530" s="60">
        <v>1</v>
      </c>
      <c r="F530" s="60" t="s">
        <v>700</v>
      </c>
      <c r="G530" s="60" t="s">
        <v>607</v>
      </c>
      <c r="H530" s="55" t="str">
        <f>+VLOOKUP($C530,'paises cad'!$A$1:$C$106,2,FALSE)</f>
        <v>PMA</v>
      </c>
    </row>
    <row r="531" spans="1:8">
      <c r="A531" s="60" t="s">
        <v>923</v>
      </c>
      <c r="B531" s="60" t="s">
        <v>931</v>
      </c>
      <c r="C531" s="60" t="s">
        <v>487</v>
      </c>
      <c r="D531" s="181">
        <v>110000</v>
      </c>
      <c r="E531" s="60">
        <v>2</v>
      </c>
      <c r="F531" s="60" t="s">
        <v>700</v>
      </c>
      <c r="G531" s="60" t="s">
        <v>626</v>
      </c>
      <c r="H531" s="55" t="str">
        <f>+VLOOKUP($C531,'paises cad'!$A$1:$C$106,2,FALSE)</f>
        <v>PMA</v>
      </c>
    </row>
    <row r="532" spans="1:8">
      <c r="A532" s="60" t="s">
        <v>923</v>
      </c>
      <c r="B532" s="60" t="s">
        <v>499</v>
      </c>
      <c r="C532" s="60" t="s">
        <v>685</v>
      </c>
      <c r="D532" s="181">
        <v>25000</v>
      </c>
      <c r="E532" s="60">
        <v>1</v>
      </c>
      <c r="F532" s="60" t="s">
        <v>596</v>
      </c>
      <c r="G532" s="60" t="s">
        <v>1737</v>
      </c>
      <c r="H532" s="55" t="str">
        <f>+VLOOKUP($C532,'paises cad'!$A$1:$C$106,2,FALSE)</f>
        <v>Renta media alta</v>
      </c>
    </row>
    <row r="533" spans="1:8">
      <c r="A533" s="60" t="s">
        <v>923</v>
      </c>
      <c r="B533" s="60" t="s">
        <v>655</v>
      </c>
      <c r="C533" s="60" t="s">
        <v>479</v>
      </c>
      <c r="D533" s="181">
        <v>6000</v>
      </c>
      <c r="E533" s="60">
        <v>1</v>
      </c>
      <c r="F533" s="60" t="s">
        <v>597</v>
      </c>
      <c r="G533" s="60" t="s">
        <v>710</v>
      </c>
      <c r="H533" s="55" t="str">
        <f>+VLOOKUP($C533,'paises cad'!$A$1:$C$106,2,FALSE)</f>
        <v>Renta media baja</v>
      </c>
    </row>
    <row r="534" spans="1:8">
      <c r="A534" s="60" t="s">
        <v>923</v>
      </c>
      <c r="B534" s="60" t="s">
        <v>928</v>
      </c>
      <c r="C534" s="60" t="s">
        <v>526</v>
      </c>
      <c r="D534" s="181">
        <v>150000</v>
      </c>
      <c r="E534" s="60">
        <v>1</v>
      </c>
      <c r="F534" s="60" t="s">
        <v>743</v>
      </c>
      <c r="G534" s="60" t="s">
        <v>608</v>
      </c>
      <c r="H534" s="55" t="str">
        <f>+VLOOKUP($C534,'paises cad'!$A$1:$C$106,2,FALSE)</f>
        <v>Renta media baja</v>
      </c>
    </row>
    <row r="535" spans="1:8">
      <c r="A535" s="60" t="s">
        <v>923</v>
      </c>
      <c r="B535" s="60" t="s">
        <v>482</v>
      </c>
      <c r="C535" s="60" t="s">
        <v>436</v>
      </c>
      <c r="D535" s="181">
        <v>150000</v>
      </c>
      <c r="E535" s="60">
        <v>1</v>
      </c>
      <c r="F535" s="60" t="s">
        <v>743</v>
      </c>
      <c r="G535" s="60" t="s">
        <v>608</v>
      </c>
      <c r="H535" s="55" t="str">
        <f>+VLOOKUP($C535,'paises cad'!$A$1:$C$106,2,FALSE)</f>
        <v>Renta media baja</v>
      </c>
    </row>
    <row r="536" spans="1:8">
      <c r="A536" s="60" t="s">
        <v>1914</v>
      </c>
      <c r="B536" s="60" t="s">
        <v>499</v>
      </c>
      <c r="C536" s="60" t="s">
        <v>515</v>
      </c>
      <c r="D536" s="181">
        <v>290006</v>
      </c>
      <c r="E536" s="60">
        <v>3</v>
      </c>
      <c r="F536" s="60" t="s">
        <v>688</v>
      </c>
      <c r="G536" s="60" t="s">
        <v>766</v>
      </c>
      <c r="H536" s="55" t="str">
        <f>+VLOOKUP($C536,'paises cad'!$A$1:$C$106,2,FALSE)</f>
        <v>Renta media baja</v>
      </c>
    </row>
    <row r="537" spans="1:8">
      <c r="A537" s="60" t="s">
        <v>1914</v>
      </c>
      <c r="B537" s="60" t="s">
        <v>655</v>
      </c>
      <c r="C537" s="60" t="s">
        <v>449</v>
      </c>
      <c r="D537" s="181">
        <v>575495</v>
      </c>
      <c r="E537" s="60">
        <v>6</v>
      </c>
      <c r="F537" s="60" t="s">
        <v>874</v>
      </c>
      <c r="G537" s="60" t="s">
        <v>1742</v>
      </c>
      <c r="H537" s="55" t="str">
        <f>+VLOOKUP($C537,'paises cad'!$A$1:$C$106,2,FALSE)</f>
        <v>Renta media alta</v>
      </c>
    </row>
    <row r="538" spans="1:8">
      <c r="A538" s="60" t="s">
        <v>1914</v>
      </c>
      <c r="B538" s="60" t="s">
        <v>655</v>
      </c>
      <c r="C538" s="60" t="s">
        <v>676</v>
      </c>
      <c r="D538" s="181">
        <v>37343</v>
      </c>
      <c r="E538" s="60">
        <v>1</v>
      </c>
      <c r="F538" s="60" t="s">
        <v>850</v>
      </c>
      <c r="G538" s="60" t="s">
        <v>646</v>
      </c>
      <c r="H538" s="55" t="str">
        <f>+VLOOKUP($C538,'paises cad'!$A$1:$C$106,2,FALSE)</f>
        <v>PMA</v>
      </c>
    </row>
    <row r="539" spans="1:8">
      <c r="A539" s="60" t="s">
        <v>1914</v>
      </c>
      <c r="B539" s="60" t="s">
        <v>656</v>
      </c>
      <c r="C539" s="60" t="s">
        <v>481</v>
      </c>
      <c r="D539" s="181">
        <v>752163</v>
      </c>
      <c r="E539" s="60">
        <v>4</v>
      </c>
      <c r="F539" s="60" t="s">
        <v>756</v>
      </c>
      <c r="G539" s="60" t="s">
        <v>1743</v>
      </c>
      <c r="H539" s="55" t="str">
        <f>+VLOOKUP($C539,'paises cad'!$A$1:$C$106,2,FALSE)</f>
        <v>Renta media alta</v>
      </c>
    </row>
    <row r="540" spans="1:8">
      <c r="A540" s="60" t="s">
        <v>1914</v>
      </c>
      <c r="B540" s="60" t="s">
        <v>656</v>
      </c>
      <c r="C540" s="60" t="s">
        <v>652</v>
      </c>
      <c r="D540" s="181">
        <v>159299</v>
      </c>
      <c r="E540" s="60">
        <v>1</v>
      </c>
      <c r="F540" s="60" t="s">
        <v>1536</v>
      </c>
      <c r="G540" s="60" t="s">
        <v>647</v>
      </c>
      <c r="H540" s="55" t="str">
        <f>+VLOOKUP($C540,'paises cad'!$A$1:$C$106,2,FALSE)</f>
        <v>Renta media alta</v>
      </c>
    </row>
    <row r="541" spans="1:8">
      <c r="A541" s="60" t="s">
        <v>1915</v>
      </c>
      <c r="B541" s="60" t="s">
        <v>655</v>
      </c>
      <c r="C541" s="60" t="s">
        <v>478</v>
      </c>
      <c r="D541" s="181">
        <v>4000</v>
      </c>
      <c r="F541" s="60" t="s">
        <v>700</v>
      </c>
      <c r="G541" s="60" t="s">
        <v>1744</v>
      </c>
      <c r="H541" s="55" t="str">
        <f>+VLOOKUP($C541,'paises cad'!$A$1:$C$106,2,FALSE)</f>
        <v>Renta media baja</v>
      </c>
    </row>
    <row r="542" spans="1:8">
      <c r="A542" s="60" t="s">
        <v>1915</v>
      </c>
      <c r="B542" s="60" t="s">
        <v>655</v>
      </c>
      <c r="C542" s="60" t="s">
        <v>477</v>
      </c>
      <c r="D542" s="181">
        <v>4000</v>
      </c>
      <c r="F542" s="60" t="s">
        <v>700</v>
      </c>
      <c r="G542" s="60" t="s">
        <v>1745</v>
      </c>
      <c r="H542" s="55" t="str">
        <f>+VLOOKUP($C542,'paises cad'!$A$1:$C$106,2,FALSE)</f>
        <v>Renta media baja</v>
      </c>
    </row>
    <row r="543" spans="1:8">
      <c r="A543" s="60" t="s">
        <v>1915</v>
      </c>
      <c r="B543" s="60" t="s">
        <v>656</v>
      </c>
      <c r="C543" s="60" t="s">
        <v>492</v>
      </c>
      <c r="D543" s="181">
        <v>4000</v>
      </c>
      <c r="F543" s="60" t="s">
        <v>1526</v>
      </c>
      <c r="G543" s="60" t="s">
        <v>1746</v>
      </c>
      <c r="H543" s="55" t="str">
        <f>+VLOOKUP($C543,'paises cad'!$A$1:$C$106,2,FALSE)</f>
        <v>Renta media baja</v>
      </c>
    </row>
    <row r="544" spans="1:8">
      <c r="A544" s="60" t="s">
        <v>1915</v>
      </c>
      <c r="B544" s="60" t="s">
        <v>656</v>
      </c>
      <c r="C544" s="60" t="s">
        <v>481</v>
      </c>
      <c r="D544" s="181">
        <v>4000</v>
      </c>
      <c r="F544" s="60" t="s">
        <v>700</v>
      </c>
      <c r="G544" s="60" t="s">
        <v>1747</v>
      </c>
      <c r="H544" s="55" t="str">
        <f>+VLOOKUP($C544,'paises cad'!$A$1:$C$106,2,FALSE)</f>
        <v>Renta media alta</v>
      </c>
    </row>
    <row r="545" spans="1:8">
      <c r="A545" s="60" t="s">
        <v>1915</v>
      </c>
      <c r="B545" s="60" t="s">
        <v>656</v>
      </c>
      <c r="C545" s="60" t="s">
        <v>481</v>
      </c>
      <c r="D545" s="60">
        <v>638.30999999999995</v>
      </c>
      <c r="F545" s="60" t="s">
        <v>869</v>
      </c>
      <c r="G545" s="60" t="s">
        <v>701</v>
      </c>
      <c r="H545" s="55" t="str">
        <f>+VLOOKUP($C545,'paises cad'!$A$1:$C$106,2,FALSE)</f>
        <v>Renta media alta</v>
      </c>
    </row>
    <row r="546" spans="1:8">
      <c r="A546" s="60" t="s">
        <v>1915</v>
      </c>
      <c r="B546" s="60" t="s">
        <v>499</v>
      </c>
      <c r="C546" s="60" t="s">
        <v>523</v>
      </c>
      <c r="D546" s="60">
        <v>238.08</v>
      </c>
      <c r="F546" s="60" t="s">
        <v>700</v>
      </c>
      <c r="G546" s="60" t="s">
        <v>701</v>
      </c>
      <c r="H546" s="55" t="str">
        <f>+VLOOKUP($C546,'paises cad'!$A$1:$C$106,2,FALSE)</f>
        <v>PMA</v>
      </c>
    </row>
    <row r="547" spans="1:8">
      <c r="A547" s="60" t="s">
        <v>422</v>
      </c>
      <c r="B547" s="60" t="s">
        <v>655</v>
      </c>
      <c r="C547" s="60" t="s">
        <v>477</v>
      </c>
      <c r="D547" s="181">
        <v>327434.15999999997</v>
      </c>
      <c r="E547" s="60">
        <v>6</v>
      </c>
      <c r="F547" s="60" t="s">
        <v>1748</v>
      </c>
      <c r="G547" s="60" t="s">
        <v>822</v>
      </c>
      <c r="H547" s="55" t="str">
        <f>+VLOOKUP($C547,'paises cad'!$A$1:$C$106,2,FALSE)</f>
        <v>Renta media baja</v>
      </c>
    </row>
    <row r="548" spans="1:8">
      <c r="A548" s="60" t="s">
        <v>422</v>
      </c>
      <c r="B548" s="60" t="s">
        <v>655</v>
      </c>
      <c r="C548" s="60" t="s">
        <v>611</v>
      </c>
      <c r="D548" s="181">
        <v>185000</v>
      </c>
      <c r="E548" s="60">
        <v>2</v>
      </c>
      <c r="F548" s="60" t="s">
        <v>1749</v>
      </c>
      <c r="G548" s="60" t="s">
        <v>1750</v>
      </c>
      <c r="H548" s="55" t="str">
        <f>+VLOOKUP($C548,'paises cad'!$A$1:$C$106,2,FALSE)</f>
        <v>Renta media alta</v>
      </c>
    </row>
    <row r="549" spans="1:8">
      <c r="A549" s="60" t="s">
        <v>422</v>
      </c>
      <c r="B549" s="60" t="s">
        <v>655</v>
      </c>
      <c r="C549" s="60" t="s">
        <v>449</v>
      </c>
      <c r="D549" s="181">
        <v>321234.53999999998</v>
      </c>
      <c r="E549" s="60">
        <v>5</v>
      </c>
      <c r="F549" s="60" t="s">
        <v>1751</v>
      </c>
      <c r="G549" s="60" t="s">
        <v>1752</v>
      </c>
      <c r="H549" s="55" t="str">
        <f>+VLOOKUP($C549,'paises cad'!$A$1:$C$106,2,FALSE)</f>
        <v>Renta media alta</v>
      </c>
    </row>
    <row r="550" spans="1:8">
      <c r="A550" s="60" t="s">
        <v>422</v>
      </c>
      <c r="B550" s="60" t="s">
        <v>656</v>
      </c>
      <c r="C550" s="60" t="s">
        <v>492</v>
      </c>
      <c r="D550" s="181">
        <v>561546.27</v>
      </c>
      <c r="E550" s="60">
        <v>13</v>
      </c>
      <c r="F550" s="60" t="s">
        <v>1753</v>
      </c>
      <c r="G550" s="60" t="s">
        <v>1754</v>
      </c>
      <c r="H550" s="55" t="str">
        <f>+VLOOKUP($C550,'paises cad'!$A$1:$C$106,2,FALSE)</f>
        <v>Renta media baja</v>
      </c>
    </row>
    <row r="551" spans="1:8">
      <c r="A551" s="60" t="s">
        <v>422</v>
      </c>
      <c r="B551" s="60" t="s">
        <v>656</v>
      </c>
      <c r="C551" s="60" t="s">
        <v>652</v>
      </c>
      <c r="D551" s="181">
        <v>178644.79</v>
      </c>
      <c r="E551" s="60">
        <v>3</v>
      </c>
      <c r="F551" s="60" t="s">
        <v>1755</v>
      </c>
      <c r="G551" s="60" t="s">
        <v>1752</v>
      </c>
      <c r="H551" s="55" t="str">
        <f>+VLOOKUP($C551,'paises cad'!$A$1:$C$106,2,FALSE)</f>
        <v>Renta media alta</v>
      </c>
    </row>
    <row r="552" spans="1:8">
      <c r="A552" s="60" t="s">
        <v>422</v>
      </c>
      <c r="B552" s="60" t="s">
        <v>499</v>
      </c>
      <c r="C552" s="60" t="s">
        <v>515</v>
      </c>
      <c r="D552" s="181">
        <v>291487.62</v>
      </c>
      <c r="E552" s="60">
        <v>6</v>
      </c>
      <c r="F552" s="60" t="s">
        <v>1756</v>
      </c>
      <c r="G552" s="60" t="s">
        <v>1757</v>
      </c>
      <c r="H552" s="55" t="str">
        <f>+VLOOKUP($C552,'paises cad'!$A$1:$C$106,2,FALSE)</f>
        <v>Renta media baja</v>
      </c>
    </row>
    <row r="553" spans="1:8">
      <c r="A553" s="60" t="s">
        <v>422</v>
      </c>
      <c r="B553" s="60" t="s">
        <v>499</v>
      </c>
      <c r="C553" s="60" t="s">
        <v>500</v>
      </c>
      <c r="D553" s="181">
        <v>22801.41</v>
      </c>
      <c r="E553" s="60">
        <v>3</v>
      </c>
      <c r="F553" s="60" t="s">
        <v>620</v>
      </c>
      <c r="G553" s="60" t="s">
        <v>1752</v>
      </c>
      <c r="H553" s="55" t="str">
        <f>+VLOOKUP($C553,'paises cad'!$A$1:$C$106,2,FALSE)</f>
        <v>Renta media baja</v>
      </c>
    </row>
    <row r="554" spans="1:8">
      <c r="A554" s="60" t="s">
        <v>422</v>
      </c>
      <c r="B554" s="60" t="s">
        <v>931</v>
      </c>
      <c r="C554" s="60" t="s">
        <v>518</v>
      </c>
      <c r="D554" s="181">
        <v>107926.52</v>
      </c>
      <c r="E554" s="60">
        <v>11</v>
      </c>
      <c r="F554" s="60" t="s">
        <v>1758</v>
      </c>
      <c r="G554" s="60" t="s">
        <v>1759</v>
      </c>
      <c r="H554" s="55" t="str">
        <f>+VLOOKUP($C554,'paises cad'!$A$1:$C$106,2,FALSE)</f>
        <v>PMA</v>
      </c>
    </row>
    <row r="555" spans="1:8">
      <c r="A555" s="60" t="s">
        <v>422</v>
      </c>
      <c r="B555" s="60" t="s">
        <v>929</v>
      </c>
      <c r="C555" s="60" t="s">
        <v>654</v>
      </c>
      <c r="D555" s="181">
        <v>4873</v>
      </c>
      <c r="E555" s="60">
        <v>1</v>
      </c>
      <c r="F555" s="60" t="s">
        <v>605</v>
      </c>
      <c r="G555" s="60" t="s">
        <v>710</v>
      </c>
      <c r="H555" s="55" t="str">
        <f>+VLOOKUP($C555,'paises cad'!$A$1:$C$106,2,FALSE)</f>
        <v>Renta media baja</v>
      </c>
    </row>
    <row r="556" spans="1:8">
      <c r="A556" s="60" t="s">
        <v>422</v>
      </c>
      <c r="B556" s="60" t="s">
        <v>929</v>
      </c>
      <c r="C556" s="60" t="s">
        <v>508</v>
      </c>
      <c r="D556" s="181">
        <v>24000</v>
      </c>
      <c r="E556" s="60">
        <v>1</v>
      </c>
      <c r="F556" s="60" t="s">
        <v>632</v>
      </c>
      <c r="G556" s="60" t="s">
        <v>710</v>
      </c>
      <c r="H556" s="55" t="str">
        <f>+VLOOKUP($C556,'paises cad'!$A$1:$C$106,2,FALSE)</f>
        <v>PMA</v>
      </c>
    </row>
    <row r="557" spans="1:8">
      <c r="A557" s="60" t="s">
        <v>439</v>
      </c>
      <c r="B557" s="60" t="s">
        <v>656</v>
      </c>
      <c r="C557" s="60" t="s">
        <v>480</v>
      </c>
      <c r="D557" s="181">
        <v>205171.9</v>
      </c>
      <c r="E557" s="60">
        <v>1</v>
      </c>
      <c r="H557" s="55" t="str">
        <f>+VLOOKUP($C557,'paises cad'!$A$1:$C$106,2,FALSE)</f>
        <v>Renta media alta</v>
      </c>
    </row>
    <row r="558" spans="1:8">
      <c r="A558" s="60" t="s">
        <v>439</v>
      </c>
      <c r="B558" s="60" t="s">
        <v>656</v>
      </c>
      <c r="C558" s="60" t="s">
        <v>492</v>
      </c>
      <c r="D558" s="181">
        <v>28518.400000000001</v>
      </c>
      <c r="E558" s="60">
        <v>1</v>
      </c>
      <c r="H558" s="55" t="str">
        <f>+VLOOKUP($C558,'paises cad'!$A$1:$C$106,2,FALSE)</f>
        <v>Renta media baja</v>
      </c>
    </row>
    <row r="559" spans="1:8">
      <c r="A559" s="60" t="s">
        <v>439</v>
      </c>
      <c r="B559" s="60" t="s">
        <v>655</v>
      </c>
      <c r="C559" s="60" t="s">
        <v>479</v>
      </c>
      <c r="D559" s="181">
        <v>49346.29</v>
      </c>
      <c r="E559" s="60">
        <v>2</v>
      </c>
      <c r="H559" s="55" t="str">
        <f>+VLOOKUP($C559,'paises cad'!$A$1:$C$106,2,FALSE)</f>
        <v>Renta media baja</v>
      </c>
    </row>
    <row r="560" spans="1:8">
      <c r="A560" s="60" t="s">
        <v>439</v>
      </c>
      <c r="B560" s="60" t="s">
        <v>655</v>
      </c>
      <c r="C560" s="60" t="s">
        <v>449</v>
      </c>
      <c r="D560" s="181">
        <v>20000</v>
      </c>
      <c r="E560" s="60">
        <v>1</v>
      </c>
      <c r="H560" s="55" t="str">
        <f>+VLOOKUP($C560,'paises cad'!$A$1:$C$106,2,FALSE)</f>
        <v>Renta media alta</v>
      </c>
    </row>
    <row r="561" spans="1:8">
      <c r="A561" s="60" t="s">
        <v>439</v>
      </c>
      <c r="B561" s="60" t="s">
        <v>656</v>
      </c>
      <c r="C561" s="60" t="s">
        <v>481</v>
      </c>
      <c r="D561" s="181">
        <v>133611.06</v>
      </c>
      <c r="E561" s="60">
        <v>2</v>
      </c>
      <c r="H561" s="55" t="str">
        <f>+VLOOKUP($C561,'paises cad'!$A$1:$C$106,2,FALSE)</f>
        <v>Renta media alta</v>
      </c>
    </row>
    <row r="562" spans="1:8">
      <c r="A562" s="60" t="s">
        <v>464</v>
      </c>
      <c r="B562" s="60" t="s">
        <v>655</v>
      </c>
      <c r="C562" s="60" t="s">
        <v>449</v>
      </c>
      <c r="D562" s="181">
        <v>178591.56</v>
      </c>
      <c r="E562" s="60">
        <v>1</v>
      </c>
      <c r="F562" s="60" t="s">
        <v>605</v>
      </c>
      <c r="G562" s="60" t="s">
        <v>1760</v>
      </c>
      <c r="H562" s="55" t="str">
        <f>+VLOOKUP($C562,'paises cad'!$A$1:$C$106,2,FALSE)</f>
        <v>Renta media alta</v>
      </c>
    </row>
    <row r="563" spans="1:8">
      <c r="A563" s="60" t="s">
        <v>464</v>
      </c>
      <c r="B563" s="60" t="s">
        <v>655</v>
      </c>
      <c r="C563" s="60" t="s">
        <v>479</v>
      </c>
      <c r="D563" s="181">
        <v>468498.32</v>
      </c>
      <c r="E563" s="60">
        <v>1</v>
      </c>
      <c r="F563" s="60" t="s">
        <v>605</v>
      </c>
      <c r="G563" s="60" t="s">
        <v>1761</v>
      </c>
      <c r="H563" s="55" t="str">
        <f>+VLOOKUP($C563,'paises cad'!$A$1:$C$106,2,FALSE)</f>
        <v>Renta media baja</v>
      </c>
    </row>
    <row r="564" spans="1:8">
      <c r="A564" s="60" t="s">
        <v>464</v>
      </c>
      <c r="B564" s="60" t="s">
        <v>655</v>
      </c>
      <c r="C564" s="60" t="s">
        <v>676</v>
      </c>
      <c r="D564" s="181">
        <v>678939.33</v>
      </c>
      <c r="E564" s="60">
        <v>3</v>
      </c>
      <c r="F564" s="60" t="s">
        <v>605</v>
      </c>
      <c r="G564" s="60" t="s">
        <v>1762</v>
      </c>
      <c r="H564" s="55" t="str">
        <f>+VLOOKUP($C564,'paises cad'!$A$1:$C$106,2,FALSE)</f>
        <v>PMA</v>
      </c>
    </row>
    <row r="565" spans="1:8">
      <c r="A565" s="60" t="s">
        <v>464</v>
      </c>
      <c r="B565" s="60" t="s">
        <v>656</v>
      </c>
      <c r="C565" s="60" t="s">
        <v>492</v>
      </c>
      <c r="D565" s="181">
        <v>19235.02</v>
      </c>
      <c r="E565" s="60">
        <v>3</v>
      </c>
      <c r="F565" s="60" t="s">
        <v>599</v>
      </c>
      <c r="G565" s="60" t="s">
        <v>710</v>
      </c>
      <c r="H565" s="55" t="str">
        <f>+VLOOKUP($C565,'paises cad'!$A$1:$C$106,2,FALSE)</f>
        <v>Renta media baja</v>
      </c>
    </row>
    <row r="566" spans="1:8">
      <c r="A566" s="60" t="s">
        <v>464</v>
      </c>
      <c r="B566" s="60" t="s">
        <v>656</v>
      </c>
      <c r="C566" s="60" t="s">
        <v>480</v>
      </c>
      <c r="D566" s="181">
        <v>24818.16</v>
      </c>
      <c r="E566" s="60">
        <v>1</v>
      </c>
      <c r="F566" s="60" t="s">
        <v>605</v>
      </c>
      <c r="G566" s="60" t="s">
        <v>710</v>
      </c>
      <c r="H566" s="55" t="str">
        <f>+VLOOKUP($C566,'paises cad'!$A$1:$C$106,2,FALSE)</f>
        <v>Renta media alta</v>
      </c>
    </row>
    <row r="567" spans="1:8">
      <c r="A567" s="60" t="s">
        <v>464</v>
      </c>
      <c r="B567" s="60" t="s">
        <v>656</v>
      </c>
      <c r="C567" s="60" t="s">
        <v>481</v>
      </c>
      <c r="D567" s="60">
        <v>674.64</v>
      </c>
      <c r="F567" s="60" t="s">
        <v>605</v>
      </c>
      <c r="G567" s="60" t="s">
        <v>710</v>
      </c>
      <c r="H567" s="55" t="str">
        <f>+VLOOKUP($C567,'paises cad'!$A$1:$C$106,2,FALSE)</f>
        <v>Renta media alta</v>
      </c>
    </row>
    <row r="568" spans="1:8">
      <c r="A568" s="60" t="s">
        <v>464</v>
      </c>
      <c r="B568" s="60" t="s">
        <v>656</v>
      </c>
      <c r="C568" s="60" t="s">
        <v>493</v>
      </c>
      <c r="D568" s="181">
        <v>3729.04</v>
      </c>
      <c r="E568" s="60">
        <v>2</v>
      </c>
      <c r="F568" s="60" t="s">
        <v>1763</v>
      </c>
      <c r="G568" s="60" t="s">
        <v>1764</v>
      </c>
      <c r="H568" s="55" t="str">
        <f>+VLOOKUP($C568,'paises cad'!$A$1:$C$106,2,FALSE)</f>
        <v>Renta media alta</v>
      </c>
    </row>
    <row r="569" spans="1:8">
      <c r="A569" s="60" t="s">
        <v>464</v>
      </c>
      <c r="B569" s="60" t="s">
        <v>655</v>
      </c>
      <c r="C569" s="60" t="s">
        <v>477</v>
      </c>
      <c r="D569" s="181">
        <v>94498.83</v>
      </c>
      <c r="E569" s="60">
        <v>4</v>
      </c>
      <c r="F569" s="60" t="s">
        <v>605</v>
      </c>
      <c r="G569" s="60" t="s">
        <v>710</v>
      </c>
      <c r="H569" s="55" t="str">
        <f>+VLOOKUP($C569,'paises cad'!$A$1:$C$106,2,FALSE)</f>
        <v>Renta media baja</v>
      </c>
    </row>
    <row r="570" spans="1:8">
      <c r="A570" s="60" t="s">
        <v>464</v>
      </c>
      <c r="B570" s="60" t="s">
        <v>931</v>
      </c>
      <c r="C570" s="60" t="s">
        <v>473</v>
      </c>
      <c r="D570" s="181">
        <v>7617.81</v>
      </c>
      <c r="E570" s="60">
        <v>2</v>
      </c>
      <c r="F570" s="60" t="s">
        <v>748</v>
      </c>
      <c r="G570" s="60" t="s">
        <v>1765</v>
      </c>
      <c r="H570" s="55" t="str">
        <f>+VLOOKUP($C570,'paises cad'!$A$1:$C$106,2,FALSE)</f>
        <v>PMA</v>
      </c>
    </row>
    <row r="571" spans="1:8">
      <c r="A571" s="60" t="s">
        <v>464</v>
      </c>
      <c r="B571" s="60" t="s">
        <v>927</v>
      </c>
      <c r="C571" s="60" t="s">
        <v>495</v>
      </c>
      <c r="D571" s="181">
        <v>54863.27</v>
      </c>
      <c r="F571" s="60" t="s">
        <v>613</v>
      </c>
      <c r="G571" s="60" t="s">
        <v>1765</v>
      </c>
      <c r="H571" s="55" t="str">
        <f>+VLOOKUP($C571,'paises cad'!$A$1:$C$106,2,FALSE)</f>
        <v>PMA</v>
      </c>
    </row>
    <row r="572" spans="1:8">
      <c r="A572" s="60" t="s">
        <v>464</v>
      </c>
      <c r="B572" s="60" t="s">
        <v>929</v>
      </c>
      <c r="C572" s="60" t="s">
        <v>598</v>
      </c>
      <c r="D572" s="181">
        <v>38210.92</v>
      </c>
      <c r="E572" s="60">
        <v>4</v>
      </c>
      <c r="F572" s="60" t="s">
        <v>613</v>
      </c>
      <c r="G572" s="60" t="s">
        <v>1760</v>
      </c>
      <c r="H572" s="55" t="str">
        <f>+VLOOKUP($C572,'paises cad'!$A$1:$C$106,2,FALSE)</f>
        <v>Renta media baja</v>
      </c>
    </row>
    <row r="573" spans="1:8">
      <c r="A573" s="60" t="s">
        <v>464</v>
      </c>
      <c r="B573" s="60" t="s">
        <v>927</v>
      </c>
      <c r="C573" s="60" t="s">
        <v>507</v>
      </c>
      <c r="D573" s="181">
        <v>4197.74</v>
      </c>
      <c r="E573" s="60">
        <v>1</v>
      </c>
      <c r="F573" s="60" t="s">
        <v>613</v>
      </c>
      <c r="G573" s="60" t="s">
        <v>1765</v>
      </c>
      <c r="H573" s="55" t="str">
        <f>+VLOOKUP($C573,'paises cad'!$A$1:$C$106,2,FALSE)</f>
        <v>Renta media baja</v>
      </c>
    </row>
    <row r="574" spans="1:8">
      <c r="A574" s="60" t="s">
        <v>464</v>
      </c>
      <c r="B574" s="60" t="s">
        <v>930</v>
      </c>
      <c r="C574" s="60" t="s">
        <v>677</v>
      </c>
      <c r="D574" s="181">
        <v>111341.44</v>
      </c>
      <c r="E574" s="60">
        <v>1</v>
      </c>
      <c r="F574" s="60" t="s">
        <v>700</v>
      </c>
      <c r="G574" s="60" t="s">
        <v>607</v>
      </c>
      <c r="H574" s="55" t="str">
        <f>+VLOOKUP($C574,'paises cad'!$A$1:$C$106,2,FALSE)</f>
        <v>PMA</v>
      </c>
    </row>
    <row r="575" spans="1:8">
      <c r="A575" s="60" t="s">
        <v>464</v>
      </c>
      <c r="B575" s="60" t="s">
        <v>927</v>
      </c>
      <c r="C575" s="60" t="s">
        <v>494</v>
      </c>
      <c r="D575" s="181">
        <v>3230.76</v>
      </c>
      <c r="E575" s="60">
        <v>1</v>
      </c>
      <c r="F575" s="60" t="s">
        <v>605</v>
      </c>
      <c r="G575" s="60" t="s">
        <v>1766</v>
      </c>
      <c r="H575" s="55" t="str">
        <f>+VLOOKUP($C575,'paises cad'!$A$1:$C$106,2,FALSE)</f>
        <v>Renta media baja</v>
      </c>
    </row>
    <row r="576" spans="1:8">
      <c r="A576" s="60" t="s">
        <v>464</v>
      </c>
      <c r="B576" s="60" t="s">
        <v>927</v>
      </c>
      <c r="C576" s="60" t="s">
        <v>674</v>
      </c>
      <c r="D576" s="181">
        <v>2698.55</v>
      </c>
      <c r="E576" s="60">
        <v>1</v>
      </c>
      <c r="F576" s="60" t="s">
        <v>613</v>
      </c>
      <c r="G576" s="60" t="s">
        <v>710</v>
      </c>
      <c r="H576" s="55" t="str">
        <f>+VLOOKUP($C576,'paises cad'!$A$1:$C$106,2,FALSE)</f>
        <v>PMA</v>
      </c>
    </row>
    <row r="577" spans="1:13">
      <c r="A577" s="60" t="s">
        <v>464</v>
      </c>
      <c r="B577" s="60" t="s">
        <v>927</v>
      </c>
      <c r="C577" s="60" t="s">
        <v>497</v>
      </c>
      <c r="D577" s="181">
        <v>5874.07</v>
      </c>
      <c r="E577" s="60">
        <v>2</v>
      </c>
      <c r="F577" s="60" t="s">
        <v>613</v>
      </c>
      <c r="G577" s="60" t="s">
        <v>1767</v>
      </c>
      <c r="H577" s="55" t="str">
        <f>+VLOOKUP($C577,'paises cad'!$A$1:$C$106,2,FALSE)</f>
        <v>PMA</v>
      </c>
    </row>
    <row r="578" spans="1:13">
      <c r="A578" s="60" t="s">
        <v>464</v>
      </c>
      <c r="B578" s="60" t="s">
        <v>927</v>
      </c>
      <c r="C578" s="60" t="s">
        <v>489</v>
      </c>
      <c r="D578" s="181">
        <v>3984.11</v>
      </c>
      <c r="E578" s="60">
        <v>2</v>
      </c>
      <c r="F578" s="60" t="s">
        <v>605</v>
      </c>
      <c r="G578" s="60" t="s">
        <v>1768</v>
      </c>
      <c r="H578" s="55" t="str">
        <f>+VLOOKUP($C578,'paises cad'!$A$1:$C$106,2,FALSE)</f>
        <v>PMA</v>
      </c>
    </row>
    <row r="579" spans="1:13">
      <c r="A579" s="60" t="s">
        <v>464</v>
      </c>
      <c r="B579" s="60" t="s">
        <v>499</v>
      </c>
      <c r="C579" s="60" t="s">
        <v>523</v>
      </c>
      <c r="D579" s="181">
        <v>38317.54</v>
      </c>
      <c r="E579" s="60">
        <v>2</v>
      </c>
      <c r="F579" s="60" t="s">
        <v>700</v>
      </c>
      <c r="G579" s="60" t="s">
        <v>701</v>
      </c>
      <c r="H579" s="55" t="str">
        <f>+VLOOKUP($C579,'paises cad'!$A$1:$C$106,2,FALSE)</f>
        <v>PMA</v>
      </c>
    </row>
    <row r="580" spans="1:13">
      <c r="A580" s="60" t="s">
        <v>464</v>
      </c>
      <c r="B580" s="60" t="s">
        <v>482</v>
      </c>
      <c r="C580" s="60" t="s">
        <v>436</v>
      </c>
      <c r="D580" s="181">
        <v>14494.21</v>
      </c>
      <c r="E580" s="60">
        <v>1</v>
      </c>
      <c r="F580" s="60" t="s">
        <v>700</v>
      </c>
      <c r="G580" s="60" t="s">
        <v>701</v>
      </c>
      <c r="H580" s="55" t="str">
        <f>+VLOOKUP($C580,'paises cad'!$A$1:$C$106,2,FALSE)</f>
        <v>Renta media baja</v>
      </c>
    </row>
    <row r="581" spans="1:13">
      <c r="A581" s="60" t="s">
        <v>547</v>
      </c>
      <c r="B581" s="60" t="s">
        <v>655</v>
      </c>
      <c r="C581" s="60" t="s">
        <v>474</v>
      </c>
      <c r="D581" s="181">
        <v>46281</v>
      </c>
      <c r="E581" s="60">
        <v>4</v>
      </c>
      <c r="F581" s="60" t="s">
        <v>2167</v>
      </c>
      <c r="G581" s="60" t="s">
        <v>1682</v>
      </c>
      <c r="H581" s="55" t="str">
        <f>+VLOOKUP($C581,'paises cad'!$A$1:$C$106,2,FALSE)</f>
        <v>Renta media alta</v>
      </c>
    </row>
    <row r="582" spans="1:13">
      <c r="A582" s="60" t="s">
        <v>547</v>
      </c>
      <c r="B582" s="60" t="s">
        <v>656</v>
      </c>
      <c r="C582" s="60" t="s">
        <v>652</v>
      </c>
      <c r="D582" s="181">
        <v>44892</v>
      </c>
      <c r="E582" s="60">
        <v>6</v>
      </c>
      <c r="F582" s="60" t="s">
        <v>875</v>
      </c>
      <c r="G582" s="60" t="s">
        <v>1769</v>
      </c>
      <c r="H582" s="55" t="str">
        <f>+VLOOKUP($C582,'paises cad'!$A$1:$C$106,2,FALSE)</f>
        <v>Renta media alta</v>
      </c>
    </row>
    <row r="583" spans="1:13">
      <c r="A583" s="60" t="s">
        <v>547</v>
      </c>
      <c r="B583" s="60" t="s">
        <v>656</v>
      </c>
      <c r="C583" s="60" t="s">
        <v>501</v>
      </c>
      <c r="D583" s="181">
        <v>3900</v>
      </c>
      <c r="E583" s="60">
        <v>2</v>
      </c>
      <c r="F583" s="60" t="s">
        <v>700</v>
      </c>
      <c r="G583" s="60" t="s">
        <v>616</v>
      </c>
      <c r="H583" s="55" t="str">
        <f>+VLOOKUP($C583,'paises cad'!$A$1:$C$106,2,FALSE)</f>
        <v>Renta media alta</v>
      </c>
      <c r="M583" s="60" t="s">
        <v>451</v>
      </c>
    </row>
    <row r="584" spans="1:13">
      <c r="A584" s="60" t="s">
        <v>547</v>
      </c>
      <c r="B584" s="60" t="s">
        <v>656</v>
      </c>
      <c r="C584" s="60" t="s">
        <v>492</v>
      </c>
      <c r="D584" s="181">
        <v>11271.9</v>
      </c>
      <c r="E584" s="60">
        <v>2</v>
      </c>
      <c r="F584" s="60" t="s">
        <v>1770</v>
      </c>
      <c r="G584" s="60" t="s">
        <v>1771</v>
      </c>
      <c r="H584" s="55" t="str">
        <f>+VLOOKUP($C584,'paises cad'!$A$1:$C$106,2,FALSE)</f>
        <v>Renta media baja</v>
      </c>
    </row>
    <row r="585" spans="1:13">
      <c r="A585" s="60" t="s">
        <v>547</v>
      </c>
      <c r="B585" s="60" t="s">
        <v>656</v>
      </c>
      <c r="C585" s="60" t="s">
        <v>481</v>
      </c>
      <c r="D585" s="181">
        <v>6000</v>
      </c>
      <c r="E585" s="60">
        <v>1</v>
      </c>
      <c r="F585" s="60" t="s">
        <v>743</v>
      </c>
      <c r="G585" s="60" t="s">
        <v>609</v>
      </c>
      <c r="H585" s="55" t="str">
        <f>+VLOOKUP($C585,'paises cad'!$A$1:$C$106,2,FALSE)</f>
        <v>Renta media alta</v>
      </c>
    </row>
    <row r="586" spans="1:13">
      <c r="A586" s="60" t="s">
        <v>547</v>
      </c>
      <c r="B586" s="60" t="s">
        <v>499</v>
      </c>
      <c r="C586" s="60" t="s">
        <v>515</v>
      </c>
      <c r="D586" s="181">
        <v>3033</v>
      </c>
      <c r="E586" s="60">
        <v>1</v>
      </c>
      <c r="F586" s="60" t="s">
        <v>613</v>
      </c>
      <c r="G586" s="60" t="s">
        <v>1772</v>
      </c>
      <c r="H586" s="55" t="str">
        <f>+VLOOKUP($C586,'paises cad'!$A$1:$C$106,2,FALSE)</f>
        <v>Renta media baja</v>
      </c>
    </row>
    <row r="587" spans="1:13">
      <c r="A587" s="60" t="s">
        <v>547</v>
      </c>
      <c r="B587" s="60" t="s">
        <v>499</v>
      </c>
      <c r="C587" s="60" t="s">
        <v>500</v>
      </c>
      <c r="D587" s="181">
        <v>45385</v>
      </c>
      <c r="E587" s="60">
        <v>2</v>
      </c>
      <c r="F587" s="60" t="s">
        <v>1773</v>
      </c>
      <c r="G587" s="60" t="s">
        <v>1774</v>
      </c>
      <c r="H587" s="55" t="str">
        <f>+VLOOKUP($C587,'paises cad'!$A$1:$C$106,2,FALSE)</f>
        <v>Renta media baja</v>
      </c>
    </row>
    <row r="588" spans="1:13">
      <c r="A588" s="60" t="s">
        <v>547</v>
      </c>
      <c r="B588" s="60" t="s">
        <v>927</v>
      </c>
      <c r="C588" s="60" t="s">
        <v>494</v>
      </c>
      <c r="D588" s="181">
        <v>18900</v>
      </c>
      <c r="E588" s="60">
        <v>2</v>
      </c>
      <c r="F588" s="60" t="s">
        <v>688</v>
      </c>
      <c r="G588" s="60" t="s">
        <v>1775</v>
      </c>
      <c r="H588" s="55" t="str">
        <f>+VLOOKUP($C588,'paises cad'!$A$1:$C$106,2,FALSE)</f>
        <v>Renta media baja</v>
      </c>
    </row>
    <row r="589" spans="1:13">
      <c r="A589" s="60" t="s">
        <v>547</v>
      </c>
      <c r="B589" s="60" t="s">
        <v>927</v>
      </c>
      <c r="C589" s="60" t="s">
        <v>521</v>
      </c>
      <c r="D589" s="181">
        <v>255000</v>
      </c>
      <c r="E589" s="60">
        <v>3</v>
      </c>
      <c r="F589" s="60" t="s">
        <v>817</v>
      </c>
      <c r="G589" s="60" t="s">
        <v>1683</v>
      </c>
      <c r="H589" s="55" t="str">
        <f>+VLOOKUP($C589,'paises cad'!$A$1:$C$106,2,FALSE)</f>
        <v>PMA</v>
      </c>
    </row>
    <row r="590" spans="1:13">
      <c r="A590" s="60" t="s">
        <v>547</v>
      </c>
      <c r="B590" s="60" t="s">
        <v>927</v>
      </c>
      <c r="C590" s="60" t="s">
        <v>496</v>
      </c>
      <c r="D590" s="181">
        <v>37573.24</v>
      </c>
      <c r="E590" s="60">
        <v>5</v>
      </c>
      <c r="F590" s="60" t="s">
        <v>833</v>
      </c>
      <c r="G590" s="60" t="s">
        <v>1776</v>
      </c>
      <c r="H590" s="55" t="str">
        <f>+VLOOKUP($C590,'paises cad'!$A$1:$C$106,2,FALSE)</f>
        <v>PMA</v>
      </c>
    </row>
    <row r="591" spans="1:13">
      <c r="A591" s="60" t="s">
        <v>547</v>
      </c>
      <c r="B591" s="60" t="s">
        <v>927</v>
      </c>
      <c r="C591" s="60" t="s">
        <v>497</v>
      </c>
      <c r="D591" s="181">
        <v>43255.21</v>
      </c>
      <c r="E591" s="60">
        <v>4</v>
      </c>
      <c r="F591" s="60" t="s">
        <v>700</v>
      </c>
      <c r="G591" s="60" t="s">
        <v>791</v>
      </c>
      <c r="H591" s="55" t="str">
        <f>+VLOOKUP($C591,'paises cad'!$A$1:$C$106,2,FALSE)</f>
        <v>PMA</v>
      </c>
    </row>
    <row r="592" spans="1:13">
      <c r="A592" s="60" t="s">
        <v>547</v>
      </c>
      <c r="B592" s="60" t="s">
        <v>931</v>
      </c>
      <c r="C592" s="60" t="s">
        <v>487</v>
      </c>
      <c r="D592" s="181">
        <v>10000</v>
      </c>
      <c r="E592" s="60">
        <v>1</v>
      </c>
      <c r="F592" s="60" t="s">
        <v>743</v>
      </c>
      <c r="G592" s="60" t="s">
        <v>616</v>
      </c>
      <c r="H592" s="55" t="str">
        <f>+VLOOKUP($C592,'paises cad'!$A$1:$C$106,2,FALSE)</f>
        <v>PMA</v>
      </c>
    </row>
    <row r="593" spans="1:8">
      <c r="A593" s="60" t="s">
        <v>547</v>
      </c>
      <c r="B593" s="60" t="s">
        <v>929</v>
      </c>
      <c r="C593" s="60" t="s">
        <v>654</v>
      </c>
      <c r="D593" s="181">
        <v>192400</v>
      </c>
      <c r="E593" s="60">
        <v>4</v>
      </c>
      <c r="F593" s="60" t="s">
        <v>1777</v>
      </c>
      <c r="G593" s="60" t="s">
        <v>795</v>
      </c>
      <c r="H593" s="55" t="str">
        <f>+VLOOKUP($C593,'paises cad'!$A$1:$C$106,2,FALSE)</f>
        <v>Renta media baja</v>
      </c>
    </row>
    <row r="594" spans="1:8">
      <c r="A594" s="60" t="s">
        <v>548</v>
      </c>
      <c r="B594" s="60" t="s">
        <v>499</v>
      </c>
      <c r="C594" s="60" t="s">
        <v>500</v>
      </c>
      <c r="D594" s="181">
        <v>8962508</v>
      </c>
      <c r="E594" s="60">
        <v>182</v>
      </c>
      <c r="F594" s="60" t="s">
        <v>866</v>
      </c>
      <c r="G594" s="60" t="s">
        <v>767</v>
      </c>
      <c r="H594" s="55" t="str">
        <f>+VLOOKUP($C594,'paises cad'!$A$1:$C$106,2,FALSE)</f>
        <v>Renta media baja</v>
      </c>
    </row>
    <row r="595" spans="1:8">
      <c r="A595" s="60" t="s">
        <v>548</v>
      </c>
      <c r="B595" s="60" t="s">
        <v>499</v>
      </c>
      <c r="C595" s="60" t="s">
        <v>532</v>
      </c>
      <c r="D595" s="181">
        <v>117921</v>
      </c>
      <c r="E595" s="60">
        <v>3</v>
      </c>
      <c r="F595" s="60" t="s">
        <v>632</v>
      </c>
      <c r="G595" s="60" t="s">
        <v>1778</v>
      </c>
      <c r="H595" s="55" t="str">
        <f>+VLOOKUP($C595,'paises cad'!$A$1:$C$106,2,FALSE)</f>
        <v>PMA</v>
      </c>
    </row>
    <row r="596" spans="1:8">
      <c r="A596" s="60" t="s">
        <v>548</v>
      </c>
      <c r="B596" s="60" t="s">
        <v>499</v>
      </c>
      <c r="C596" s="60" t="s">
        <v>527</v>
      </c>
      <c r="D596" s="181">
        <v>194407</v>
      </c>
      <c r="E596" s="60">
        <v>3</v>
      </c>
      <c r="F596" s="60" t="s">
        <v>695</v>
      </c>
      <c r="G596" s="60" t="s">
        <v>878</v>
      </c>
      <c r="H596" s="55" t="str">
        <f>+VLOOKUP($C596,'paises cad'!$A$1:$C$106,2,FALSE)</f>
        <v>PMA</v>
      </c>
    </row>
    <row r="597" spans="1:8">
      <c r="A597" s="60" t="s">
        <v>548</v>
      </c>
      <c r="B597" s="60" t="s">
        <v>499</v>
      </c>
      <c r="C597" s="60" t="s">
        <v>515</v>
      </c>
      <c r="D597" s="181">
        <v>121547</v>
      </c>
      <c r="E597" s="60">
        <v>2</v>
      </c>
      <c r="F597" s="60" t="s">
        <v>695</v>
      </c>
      <c r="G597" s="60" t="s">
        <v>1779</v>
      </c>
      <c r="H597" s="55" t="str">
        <f>+VLOOKUP($C597,'paises cad'!$A$1:$C$106,2,FALSE)</f>
        <v>Renta media baja</v>
      </c>
    </row>
    <row r="598" spans="1:8">
      <c r="A598" s="60" t="s">
        <v>548</v>
      </c>
      <c r="B598" s="60" t="s">
        <v>482</v>
      </c>
      <c r="C598" s="60" t="s">
        <v>512</v>
      </c>
      <c r="D598" s="181">
        <v>55733</v>
      </c>
      <c r="E598" s="60">
        <v>1</v>
      </c>
      <c r="F598" s="60" t="s">
        <v>816</v>
      </c>
      <c r="G598" s="60" t="s">
        <v>1780</v>
      </c>
      <c r="H598" s="55" t="str">
        <f>+VLOOKUP($C598,'paises cad'!$A$1:$C$106,2,FALSE)</f>
        <v>Renta media alta</v>
      </c>
    </row>
    <row r="599" spans="1:8">
      <c r="A599" s="60" t="s">
        <v>548</v>
      </c>
      <c r="B599" s="60" t="s">
        <v>482</v>
      </c>
      <c r="C599" s="60" t="s">
        <v>520</v>
      </c>
      <c r="D599" s="181">
        <v>133565</v>
      </c>
      <c r="E599" s="60">
        <v>2</v>
      </c>
      <c r="F599" s="60" t="s">
        <v>1781</v>
      </c>
      <c r="G599" s="60" t="s">
        <v>1782</v>
      </c>
      <c r="H599" s="55" t="str">
        <f>+VLOOKUP($C599,'paises cad'!$A$1:$C$106,2,FALSE)</f>
        <v>Renta media alta</v>
      </c>
    </row>
    <row r="600" spans="1:8">
      <c r="A600" s="60" t="s">
        <v>548</v>
      </c>
      <c r="B600" s="60" t="s">
        <v>482</v>
      </c>
      <c r="C600" s="60" t="s">
        <v>673</v>
      </c>
      <c r="D600" s="181">
        <v>149004</v>
      </c>
      <c r="E600" s="60">
        <v>3</v>
      </c>
      <c r="F600" s="60" t="s">
        <v>696</v>
      </c>
      <c r="G600" s="60" t="s">
        <v>1783</v>
      </c>
      <c r="H600" s="55" t="str">
        <f>+VLOOKUP($C600,'paises cad'!$A$1:$C$106,2,FALSE)</f>
        <v>Renta media alta</v>
      </c>
    </row>
    <row r="601" spans="1:8">
      <c r="A601" s="60" t="s">
        <v>548</v>
      </c>
      <c r="B601" s="60" t="s">
        <v>499</v>
      </c>
      <c r="C601" s="60" t="s">
        <v>523</v>
      </c>
      <c r="D601" s="181">
        <v>218328</v>
      </c>
      <c r="E601" s="60">
        <v>3</v>
      </c>
      <c r="F601" s="60" t="s">
        <v>699</v>
      </c>
      <c r="G601" s="60" t="s">
        <v>857</v>
      </c>
      <c r="H601" s="55" t="str">
        <f>+VLOOKUP($C601,'paises cad'!$A$1:$C$106,2,FALSE)</f>
        <v>PMA</v>
      </c>
    </row>
    <row r="602" spans="1:8">
      <c r="A602" s="60" t="s">
        <v>548</v>
      </c>
      <c r="B602" s="60" t="s">
        <v>482</v>
      </c>
      <c r="C602" s="60" t="s">
        <v>436</v>
      </c>
      <c r="D602" s="181">
        <v>11173</v>
      </c>
      <c r="E602" s="60">
        <v>1</v>
      </c>
      <c r="F602" s="60" t="s">
        <v>696</v>
      </c>
      <c r="G602" s="60" t="s">
        <v>601</v>
      </c>
      <c r="H602" s="55" t="str">
        <f>+VLOOKUP($C602,'paises cad'!$A$1:$C$106,2,FALSE)</f>
        <v>Renta media baja</v>
      </c>
    </row>
    <row r="603" spans="1:8">
      <c r="A603" s="60" t="s">
        <v>548</v>
      </c>
      <c r="B603" s="60" t="s">
        <v>499</v>
      </c>
      <c r="C603" s="60" t="s">
        <v>566</v>
      </c>
      <c r="D603" s="181">
        <v>212042</v>
      </c>
      <c r="E603" s="60">
        <v>3</v>
      </c>
      <c r="F603" s="60" t="s">
        <v>1784</v>
      </c>
      <c r="G603" s="60" t="s">
        <v>857</v>
      </c>
      <c r="H603" s="55" t="str">
        <f>+VLOOKUP($C603,'paises cad'!$A$1:$C$106,2,FALSE)</f>
        <v>Renta media alta</v>
      </c>
    </row>
    <row r="604" spans="1:8">
      <c r="A604" s="60" t="s">
        <v>548</v>
      </c>
      <c r="B604" s="60" t="s">
        <v>499</v>
      </c>
      <c r="C604" s="60" t="s">
        <v>529</v>
      </c>
      <c r="D604" s="181">
        <v>75386</v>
      </c>
      <c r="E604" s="60">
        <v>2</v>
      </c>
      <c r="F604" s="60" t="s">
        <v>771</v>
      </c>
      <c r="G604" s="60" t="s">
        <v>710</v>
      </c>
      <c r="H604" s="55" t="str">
        <f>+VLOOKUP($C604,'paises cad'!$A$1:$C$106,2,FALSE)</f>
        <v>PMA</v>
      </c>
    </row>
    <row r="605" spans="1:8">
      <c r="A605" s="60" t="s">
        <v>548</v>
      </c>
      <c r="B605" s="60" t="s">
        <v>499</v>
      </c>
      <c r="C605" s="60" t="s">
        <v>514</v>
      </c>
      <c r="D605" s="181">
        <v>112119</v>
      </c>
      <c r="E605" s="60">
        <v>1</v>
      </c>
      <c r="F605" s="60" t="s">
        <v>847</v>
      </c>
      <c r="G605" s="60" t="s">
        <v>595</v>
      </c>
      <c r="H605" s="55" t="str">
        <f>+VLOOKUP($C605,'paises cad'!$A$1:$C$106,2,FALSE)</f>
        <v>Renta media baja</v>
      </c>
    </row>
    <row r="606" spans="1:8">
      <c r="A606" s="60" t="s">
        <v>548</v>
      </c>
      <c r="B606" s="60" t="s">
        <v>931</v>
      </c>
      <c r="C606" s="60" t="s">
        <v>473</v>
      </c>
      <c r="D606" s="181">
        <v>433205</v>
      </c>
      <c r="E606" s="60">
        <v>7</v>
      </c>
      <c r="F606" s="60" t="s">
        <v>746</v>
      </c>
      <c r="G606" s="60" t="s">
        <v>750</v>
      </c>
      <c r="H606" s="55" t="str">
        <f>+VLOOKUP($C606,'paises cad'!$A$1:$C$106,2,FALSE)</f>
        <v>PMA</v>
      </c>
    </row>
    <row r="607" spans="1:8">
      <c r="A607" s="60" t="s">
        <v>548</v>
      </c>
      <c r="B607" s="60" t="s">
        <v>927</v>
      </c>
      <c r="C607" s="60" t="s">
        <v>495</v>
      </c>
      <c r="D607" s="181">
        <v>787276</v>
      </c>
      <c r="E607" s="60">
        <v>15</v>
      </c>
      <c r="F607" s="60" t="s">
        <v>723</v>
      </c>
      <c r="G607" s="60" t="s">
        <v>750</v>
      </c>
      <c r="H607" s="55" t="str">
        <f>+VLOOKUP($C607,'paises cad'!$A$1:$C$106,2,FALSE)</f>
        <v>PMA</v>
      </c>
    </row>
    <row r="608" spans="1:8">
      <c r="A608" s="60" t="s">
        <v>548</v>
      </c>
      <c r="B608" s="60" t="s">
        <v>927</v>
      </c>
      <c r="C608" s="60" t="s">
        <v>483</v>
      </c>
      <c r="D608" s="181">
        <v>616898</v>
      </c>
      <c r="E608" s="60">
        <v>14</v>
      </c>
      <c r="F608" s="60" t="s">
        <v>630</v>
      </c>
      <c r="G608" s="60" t="s">
        <v>750</v>
      </c>
      <c r="H608" s="55" t="str">
        <f>+VLOOKUP($C608,'paises cad'!$A$1:$C$106,2,FALSE)</f>
        <v>PMA</v>
      </c>
    </row>
    <row r="609" spans="1:8">
      <c r="A609" s="60" t="s">
        <v>548</v>
      </c>
      <c r="B609" s="60" t="s">
        <v>930</v>
      </c>
      <c r="C609" s="60" t="s">
        <v>522</v>
      </c>
      <c r="D609" s="181">
        <v>104714</v>
      </c>
      <c r="E609" s="60">
        <v>2</v>
      </c>
      <c r="F609" s="60" t="s">
        <v>1785</v>
      </c>
      <c r="G609" s="60" t="s">
        <v>1786</v>
      </c>
      <c r="H609" s="55" t="str">
        <f>+VLOOKUP($C609,'paises cad'!$A$1:$C$106,2,FALSE)</f>
        <v>PMA</v>
      </c>
    </row>
    <row r="610" spans="1:8">
      <c r="A610" s="60" t="s">
        <v>548</v>
      </c>
      <c r="B610" s="60" t="s">
        <v>929</v>
      </c>
      <c r="C610" s="60" t="s">
        <v>654</v>
      </c>
      <c r="D610" s="181">
        <v>510875</v>
      </c>
      <c r="E610" s="60">
        <v>13</v>
      </c>
      <c r="F610" s="60" t="s">
        <v>858</v>
      </c>
      <c r="G610" s="60" t="s">
        <v>788</v>
      </c>
      <c r="H610" s="55" t="str">
        <f>+VLOOKUP($C610,'paises cad'!$A$1:$C$106,2,FALSE)</f>
        <v>Renta media baja</v>
      </c>
    </row>
    <row r="611" spans="1:8">
      <c r="A611" s="60" t="s">
        <v>548</v>
      </c>
      <c r="B611" s="60" t="s">
        <v>929</v>
      </c>
      <c r="C611" s="60" t="s">
        <v>484</v>
      </c>
      <c r="D611" s="181">
        <v>18895</v>
      </c>
      <c r="E611" s="60">
        <v>1</v>
      </c>
      <c r="F611" s="60" t="s">
        <v>597</v>
      </c>
      <c r="G611" s="60" t="s">
        <v>710</v>
      </c>
      <c r="H611" s="55" t="str">
        <f>+VLOOKUP($C611,'paises cad'!$A$1:$C$106,2,FALSE)</f>
        <v>PMA</v>
      </c>
    </row>
    <row r="612" spans="1:8">
      <c r="A612" s="60" t="s">
        <v>548</v>
      </c>
      <c r="B612" s="60" t="s">
        <v>927</v>
      </c>
      <c r="C612" s="60" t="s">
        <v>507</v>
      </c>
      <c r="D612" s="181">
        <v>34909</v>
      </c>
      <c r="E612" s="60">
        <v>1</v>
      </c>
      <c r="F612" s="60" t="s">
        <v>695</v>
      </c>
      <c r="G612" s="60" t="s">
        <v>601</v>
      </c>
      <c r="H612" s="55" t="str">
        <f>+VLOOKUP($C612,'paises cad'!$A$1:$C$106,2,FALSE)</f>
        <v>Renta media baja</v>
      </c>
    </row>
    <row r="613" spans="1:8">
      <c r="A613" s="60" t="s">
        <v>548</v>
      </c>
      <c r="B613" s="60" t="s">
        <v>928</v>
      </c>
      <c r="C613" s="60" t="s">
        <v>526</v>
      </c>
      <c r="D613" s="181">
        <v>168409</v>
      </c>
      <c r="E613" s="60">
        <v>5</v>
      </c>
      <c r="F613" s="60" t="s">
        <v>1485</v>
      </c>
      <c r="G613" s="60" t="s">
        <v>624</v>
      </c>
      <c r="H613" s="55" t="str">
        <f>+VLOOKUP($C613,'paises cad'!$A$1:$C$106,2,FALSE)</f>
        <v>Renta media baja</v>
      </c>
    </row>
    <row r="614" spans="1:8">
      <c r="A614" s="60" t="s">
        <v>548</v>
      </c>
      <c r="B614" s="60" t="s">
        <v>930</v>
      </c>
      <c r="C614" s="60" t="s">
        <v>509</v>
      </c>
      <c r="D614" s="181">
        <v>171742</v>
      </c>
      <c r="E614" s="60">
        <v>2</v>
      </c>
      <c r="F614" s="60" t="s">
        <v>602</v>
      </c>
      <c r="G614" s="60" t="s">
        <v>601</v>
      </c>
      <c r="H614" s="55" t="str">
        <f>+VLOOKUP($C614,'paises cad'!$A$1:$C$106,2,FALSE)</f>
        <v>PMA</v>
      </c>
    </row>
    <row r="615" spans="1:8">
      <c r="A615" s="60" t="s">
        <v>548</v>
      </c>
      <c r="B615" s="60" t="s">
        <v>930</v>
      </c>
      <c r="C615" s="60" t="s">
        <v>677</v>
      </c>
      <c r="D615" s="181">
        <v>1148780</v>
      </c>
      <c r="E615" s="60">
        <v>18</v>
      </c>
      <c r="F615" s="60" t="s">
        <v>1787</v>
      </c>
      <c r="G615" s="60" t="s">
        <v>1788</v>
      </c>
      <c r="H615" s="55" t="str">
        <f>+VLOOKUP($C615,'paises cad'!$A$1:$C$106,2,FALSE)</f>
        <v>PMA</v>
      </c>
    </row>
    <row r="616" spans="1:8">
      <c r="A616" s="60" t="s">
        <v>548</v>
      </c>
      <c r="B616" s="60" t="s">
        <v>927</v>
      </c>
      <c r="C616" s="60" t="s">
        <v>494</v>
      </c>
      <c r="D616" s="181">
        <v>634810</v>
      </c>
      <c r="E616" s="60">
        <v>10</v>
      </c>
      <c r="F616" s="60" t="s">
        <v>631</v>
      </c>
      <c r="G616" s="60" t="s">
        <v>752</v>
      </c>
      <c r="H616" s="55" t="str">
        <f>+VLOOKUP($C616,'paises cad'!$A$1:$C$106,2,FALSE)</f>
        <v>Renta media baja</v>
      </c>
    </row>
    <row r="617" spans="1:8">
      <c r="A617" s="60" t="s">
        <v>548</v>
      </c>
      <c r="B617" s="60" t="s">
        <v>930</v>
      </c>
      <c r="C617" s="60" t="s">
        <v>498</v>
      </c>
      <c r="D617" s="181">
        <v>890960</v>
      </c>
      <c r="E617" s="60">
        <v>11</v>
      </c>
      <c r="F617" s="60" t="s">
        <v>1789</v>
      </c>
      <c r="G617" s="60" t="s">
        <v>1548</v>
      </c>
      <c r="H617" s="55" t="str">
        <f>+VLOOKUP($C617,'paises cad'!$A$1:$C$106,2,FALSE)</f>
        <v>Renta baja</v>
      </c>
    </row>
    <row r="618" spans="1:8">
      <c r="A618" s="60" t="s">
        <v>548</v>
      </c>
      <c r="B618" s="60" t="s">
        <v>931</v>
      </c>
      <c r="C618" s="60" t="s">
        <v>568</v>
      </c>
      <c r="D618" s="181">
        <v>32667</v>
      </c>
      <c r="E618" s="60">
        <v>1</v>
      </c>
      <c r="F618" s="60" t="s">
        <v>596</v>
      </c>
      <c r="G618" s="60" t="s">
        <v>601</v>
      </c>
      <c r="H618" s="55" t="str">
        <f>+VLOOKUP($C618,'paises cad'!$A$1:$C$106,2,FALSE)</f>
        <v>PMA</v>
      </c>
    </row>
    <row r="619" spans="1:8">
      <c r="A619" s="60" t="s">
        <v>548</v>
      </c>
      <c r="B619" s="60" t="s">
        <v>931</v>
      </c>
      <c r="C619" s="60" t="s">
        <v>510</v>
      </c>
      <c r="D619" s="181">
        <v>625956</v>
      </c>
      <c r="E619" s="60">
        <v>18</v>
      </c>
      <c r="F619" s="60" t="s">
        <v>883</v>
      </c>
      <c r="G619" s="60" t="s">
        <v>857</v>
      </c>
      <c r="H619" s="55" t="str">
        <f>+VLOOKUP($C619,'paises cad'!$A$1:$C$106,2,FALSE)</f>
        <v>PMA</v>
      </c>
    </row>
    <row r="620" spans="1:8">
      <c r="A620" s="60" t="s">
        <v>548</v>
      </c>
      <c r="B620" s="60" t="s">
        <v>931</v>
      </c>
      <c r="C620" s="60" t="s">
        <v>502</v>
      </c>
      <c r="D620" s="181">
        <v>461655</v>
      </c>
      <c r="E620" s="60">
        <v>9</v>
      </c>
      <c r="F620" s="60" t="s">
        <v>698</v>
      </c>
      <c r="G620" s="60" t="s">
        <v>752</v>
      </c>
      <c r="H620" s="55" t="str">
        <f>+VLOOKUP($C620,'paises cad'!$A$1:$C$106,2,FALSE)</f>
        <v>PMA</v>
      </c>
    </row>
    <row r="621" spans="1:8">
      <c r="A621" s="60" t="s">
        <v>548</v>
      </c>
      <c r="B621" s="60" t="s">
        <v>927</v>
      </c>
      <c r="C621" s="60" t="s">
        <v>674</v>
      </c>
      <c r="D621" s="181">
        <v>675502.07</v>
      </c>
      <c r="E621" s="60">
        <v>6</v>
      </c>
      <c r="F621" s="60" t="s">
        <v>698</v>
      </c>
      <c r="G621" s="60" t="s">
        <v>1790</v>
      </c>
      <c r="H621" s="55" t="str">
        <f>+VLOOKUP($C621,'paises cad'!$A$1:$C$106,2,FALSE)</f>
        <v>PMA</v>
      </c>
    </row>
    <row r="622" spans="1:8">
      <c r="A622" s="60" t="s">
        <v>548</v>
      </c>
      <c r="B622" s="60" t="s">
        <v>928</v>
      </c>
      <c r="C622" s="60" t="s">
        <v>485</v>
      </c>
      <c r="D622" s="181">
        <v>448972</v>
      </c>
      <c r="E622" s="60">
        <v>11</v>
      </c>
      <c r="F622" s="60" t="s">
        <v>1791</v>
      </c>
      <c r="G622" s="60" t="s">
        <v>1792</v>
      </c>
      <c r="H622" s="55" t="str">
        <f>+VLOOKUP($C622,'paises cad'!$A$1:$C$106,2,FALSE)</f>
        <v>Renta media baja</v>
      </c>
    </row>
    <row r="623" spans="1:8">
      <c r="A623" s="60" t="s">
        <v>548</v>
      </c>
      <c r="B623" s="60" t="s">
        <v>931</v>
      </c>
      <c r="C623" s="60" t="s">
        <v>487</v>
      </c>
      <c r="D623" s="181">
        <v>618054</v>
      </c>
      <c r="E623" s="60">
        <v>17</v>
      </c>
      <c r="F623" s="60" t="s">
        <v>883</v>
      </c>
      <c r="G623" s="60" t="s">
        <v>877</v>
      </c>
      <c r="H623" s="55" t="str">
        <f>+VLOOKUP($C623,'paises cad'!$A$1:$C$106,2,FALSE)</f>
        <v>PMA</v>
      </c>
    </row>
    <row r="624" spans="1:8">
      <c r="A624" s="60" t="s">
        <v>548</v>
      </c>
      <c r="B624" s="60" t="s">
        <v>931</v>
      </c>
      <c r="C624" s="60" t="s">
        <v>518</v>
      </c>
      <c r="D624" s="181">
        <v>1702944</v>
      </c>
      <c r="E624" s="60">
        <v>24</v>
      </c>
      <c r="F624" s="60" t="s">
        <v>698</v>
      </c>
      <c r="G624" s="60" t="s">
        <v>1793</v>
      </c>
      <c r="H624" s="55" t="str">
        <f>+VLOOKUP($C624,'paises cad'!$A$1:$C$106,2,FALSE)</f>
        <v>PMA</v>
      </c>
    </row>
    <row r="625" spans="1:8">
      <c r="A625" s="60" t="s">
        <v>548</v>
      </c>
      <c r="B625" s="60" t="s">
        <v>930</v>
      </c>
      <c r="C625" s="60" t="s">
        <v>582</v>
      </c>
      <c r="D625" s="181">
        <v>408065</v>
      </c>
      <c r="E625" s="60">
        <v>8</v>
      </c>
      <c r="F625" s="60" t="s">
        <v>605</v>
      </c>
      <c r="G625" s="60" t="s">
        <v>752</v>
      </c>
      <c r="H625" s="55" t="str">
        <f>+VLOOKUP($C625,'paises cad'!$A$1:$C$106,2,FALSE)</f>
        <v>PMA</v>
      </c>
    </row>
    <row r="626" spans="1:8">
      <c r="A626" s="60" t="s">
        <v>548</v>
      </c>
      <c r="B626" s="60" t="s">
        <v>927</v>
      </c>
      <c r="C626" s="60" t="s">
        <v>496</v>
      </c>
      <c r="D626" s="181">
        <v>626338</v>
      </c>
      <c r="E626" s="60">
        <v>11</v>
      </c>
      <c r="F626" s="60" t="s">
        <v>851</v>
      </c>
      <c r="G626" s="60" t="s">
        <v>750</v>
      </c>
      <c r="H626" s="55" t="str">
        <f>+VLOOKUP($C626,'paises cad'!$A$1:$C$106,2,FALSE)</f>
        <v>PMA</v>
      </c>
    </row>
    <row r="627" spans="1:8">
      <c r="A627" s="60" t="s">
        <v>548</v>
      </c>
      <c r="B627" s="60" t="s">
        <v>927</v>
      </c>
      <c r="C627" s="60" t="s">
        <v>497</v>
      </c>
      <c r="D627" s="181">
        <v>1053928</v>
      </c>
      <c r="E627" s="60">
        <v>10</v>
      </c>
      <c r="F627" s="60" t="s">
        <v>809</v>
      </c>
      <c r="G627" s="60" t="s">
        <v>750</v>
      </c>
      <c r="H627" s="55" t="str">
        <f>+VLOOKUP($C627,'paises cad'!$A$1:$C$106,2,FALSE)</f>
        <v>PMA</v>
      </c>
    </row>
    <row r="628" spans="1:8">
      <c r="A628" s="60" t="s">
        <v>548</v>
      </c>
      <c r="B628" s="60" t="s">
        <v>930</v>
      </c>
      <c r="C628" s="60" t="s">
        <v>528</v>
      </c>
      <c r="D628" s="181">
        <v>123366</v>
      </c>
      <c r="E628" s="60">
        <v>3</v>
      </c>
      <c r="F628" s="60" t="s">
        <v>696</v>
      </c>
      <c r="G628" s="60" t="s">
        <v>1794</v>
      </c>
      <c r="H628" s="55" t="str">
        <f>+VLOOKUP($C628,'paises cad'!$A$1:$C$106,2,FALSE)</f>
        <v>PMA</v>
      </c>
    </row>
    <row r="629" spans="1:8">
      <c r="A629" s="60" t="s">
        <v>548</v>
      </c>
      <c r="B629" s="60" t="s">
        <v>930</v>
      </c>
      <c r="C629" s="60" t="s">
        <v>679</v>
      </c>
      <c r="D629" s="181">
        <v>45000</v>
      </c>
      <c r="E629" s="60">
        <v>1</v>
      </c>
      <c r="F629" s="60" t="s">
        <v>1795</v>
      </c>
      <c r="G629" s="60" t="s">
        <v>1796</v>
      </c>
      <c r="H629" s="55" t="str">
        <f>+VLOOKUP($C629,'paises cad'!$A$1:$C$106,2,FALSE)</f>
        <v>PMA</v>
      </c>
    </row>
    <row r="630" spans="1:8">
      <c r="A630" s="60" t="s">
        <v>548</v>
      </c>
      <c r="B630" s="60" t="s">
        <v>930</v>
      </c>
      <c r="C630" s="60" t="s">
        <v>1721</v>
      </c>
      <c r="D630" s="181">
        <v>267904</v>
      </c>
      <c r="E630" s="60">
        <v>3</v>
      </c>
      <c r="F630" s="60" t="s">
        <v>1797</v>
      </c>
      <c r="G630" s="60" t="s">
        <v>1798</v>
      </c>
      <c r="H630" s="55" t="str">
        <f>+VLOOKUP($C630,'paises cad'!$A$1:$C$106,2,FALSE)</f>
        <v>PMA</v>
      </c>
    </row>
    <row r="631" spans="1:8">
      <c r="A631" s="60" t="s">
        <v>548</v>
      </c>
      <c r="B631" s="60" t="s">
        <v>931</v>
      </c>
      <c r="C631" s="60" t="s">
        <v>490</v>
      </c>
      <c r="D631" s="181">
        <v>610522</v>
      </c>
      <c r="E631" s="60">
        <v>13</v>
      </c>
      <c r="F631" s="60" t="s">
        <v>848</v>
      </c>
      <c r="G631" s="60" t="s">
        <v>737</v>
      </c>
      <c r="H631" s="55" t="str">
        <f>+VLOOKUP($C631,'paises cad'!$A$1:$C$106,2,FALSE)</f>
        <v>PMA</v>
      </c>
    </row>
    <row r="632" spans="1:8">
      <c r="A632" s="60" t="s">
        <v>548</v>
      </c>
      <c r="B632" s="60" t="s">
        <v>655</v>
      </c>
      <c r="C632" s="60" t="s">
        <v>474</v>
      </c>
      <c r="D632" s="181">
        <v>43581</v>
      </c>
      <c r="E632" s="60">
        <v>2</v>
      </c>
      <c r="F632" s="60" t="s">
        <v>724</v>
      </c>
      <c r="G632" s="60" t="s">
        <v>844</v>
      </c>
      <c r="H632" s="55" t="str">
        <f>+VLOOKUP($C632,'paises cad'!$A$1:$C$106,2,FALSE)</f>
        <v>Renta media alta</v>
      </c>
    </row>
    <row r="633" spans="1:8">
      <c r="A633" s="60" t="s">
        <v>548</v>
      </c>
      <c r="B633" s="60" t="s">
        <v>927</v>
      </c>
      <c r="C633" s="60" t="s">
        <v>489</v>
      </c>
      <c r="D633" s="181">
        <v>480359</v>
      </c>
      <c r="E633" s="60">
        <v>6</v>
      </c>
      <c r="F633" s="60" t="s">
        <v>852</v>
      </c>
      <c r="G633" s="60" t="s">
        <v>607</v>
      </c>
      <c r="H633" s="55" t="str">
        <f>+VLOOKUP($C633,'paises cad'!$A$1:$C$106,2,FALSE)</f>
        <v>PMA</v>
      </c>
    </row>
    <row r="634" spans="1:8">
      <c r="A634" s="60" t="s">
        <v>548</v>
      </c>
      <c r="B634" s="60" t="s">
        <v>930</v>
      </c>
      <c r="C634" s="60" t="s">
        <v>519</v>
      </c>
      <c r="D634" s="181">
        <v>270773</v>
      </c>
      <c r="E634" s="60">
        <v>5</v>
      </c>
      <c r="F634" s="60" t="s">
        <v>605</v>
      </c>
      <c r="G634" s="60" t="s">
        <v>857</v>
      </c>
      <c r="H634" s="55" t="str">
        <f>+VLOOKUP($C634,'paises cad'!$A$1:$C$106,2,FALSE)</f>
        <v>PMA</v>
      </c>
    </row>
    <row r="635" spans="1:8">
      <c r="A635" s="60" t="s">
        <v>548</v>
      </c>
      <c r="B635" s="60" t="s">
        <v>931</v>
      </c>
      <c r="C635" s="60" t="s">
        <v>504</v>
      </c>
      <c r="D635" s="181">
        <v>516436</v>
      </c>
      <c r="E635" s="60">
        <v>11</v>
      </c>
      <c r="F635" s="60" t="s">
        <v>698</v>
      </c>
      <c r="G635" s="60" t="s">
        <v>1799</v>
      </c>
      <c r="H635" s="55" t="str">
        <f>+VLOOKUP($C635,'paises cad'!$A$1:$C$106,2,FALSE)</f>
        <v>PMA</v>
      </c>
    </row>
    <row r="636" spans="1:8">
      <c r="A636" s="60" t="s">
        <v>548</v>
      </c>
      <c r="B636" s="60" t="s">
        <v>931</v>
      </c>
      <c r="C636" s="60" t="s">
        <v>570</v>
      </c>
      <c r="D636" s="181">
        <v>427567</v>
      </c>
      <c r="E636" s="60">
        <v>5</v>
      </c>
      <c r="F636" s="60" t="s">
        <v>768</v>
      </c>
      <c r="G636" s="60" t="s">
        <v>857</v>
      </c>
      <c r="H636" s="55" t="str">
        <f>+VLOOKUP($C636,'paises cad'!$A$1:$C$106,2,FALSE)</f>
        <v>Renta baja</v>
      </c>
    </row>
    <row r="637" spans="1:8">
      <c r="A637" s="60" t="s">
        <v>548</v>
      </c>
      <c r="B637" s="60" t="s">
        <v>656</v>
      </c>
      <c r="C637" s="60" t="s">
        <v>492</v>
      </c>
      <c r="D637" s="181">
        <v>1632626.87</v>
      </c>
      <c r="E637" s="60">
        <v>12</v>
      </c>
      <c r="F637" s="60" t="s">
        <v>698</v>
      </c>
      <c r="G637" s="60" t="s">
        <v>1800</v>
      </c>
      <c r="H637" s="55" t="str">
        <f>+VLOOKUP($C637,'paises cad'!$A$1:$C$106,2,FALSE)</f>
        <v>Renta media baja</v>
      </c>
    </row>
    <row r="638" spans="1:8">
      <c r="A638" s="60" t="s">
        <v>548</v>
      </c>
      <c r="B638" s="60" t="s">
        <v>656</v>
      </c>
      <c r="C638" s="60" t="s">
        <v>480</v>
      </c>
      <c r="D638" s="181">
        <v>652992</v>
      </c>
      <c r="E638" s="60">
        <v>9</v>
      </c>
      <c r="F638" s="60" t="s">
        <v>689</v>
      </c>
      <c r="G638" s="60" t="s">
        <v>1801</v>
      </c>
      <c r="H638" s="55" t="str">
        <f>+VLOOKUP($C638,'paises cad'!$A$1:$C$106,2,FALSE)</f>
        <v>Renta media alta</v>
      </c>
    </row>
    <row r="639" spans="1:8">
      <c r="A639" s="60" t="s">
        <v>548</v>
      </c>
      <c r="B639" s="60" t="s">
        <v>656</v>
      </c>
      <c r="C639" s="60" t="s">
        <v>481</v>
      </c>
      <c r="D639" s="181">
        <v>497827</v>
      </c>
      <c r="E639" s="60">
        <v>6</v>
      </c>
      <c r="F639" s="60" t="s">
        <v>850</v>
      </c>
      <c r="G639" s="60" t="s">
        <v>1783</v>
      </c>
      <c r="H639" s="55" t="str">
        <f>+VLOOKUP($C639,'paises cad'!$A$1:$C$106,2,FALSE)</f>
        <v>Renta media alta</v>
      </c>
    </row>
    <row r="640" spans="1:8">
      <c r="A640" s="60" t="s">
        <v>548</v>
      </c>
      <c r="B640" s="60" t="s">
        <v>656</v>
      </c>
      <c r="C640" s="60" t="s">
        <v>493</v>
      </c>
      <c r="D640" s="181">
        <v>126074</v>
      </c>
      <c r="E640" s="60">
        <v>2</v>
      </c>
      <c r="F640" s="60" t="s">
        <v>809</v>
      </c>
      <c r="G640" s="60" t="s">
        <v>857</v>
      </c>
      <c r="H640" s="55" t="str">
        <f>+VLOOKUP($C640,'paises cad'!$A$1:$C$106,2,FALSE)</f>
        <v>Renta media alta</v>
      </c>
    </row>
    <row r="641" spans="1:8">
      <c r="A641" s="60" t="s">
        <v>548</v>
      </c>
      <c r="B641" s="60" t="s">
        <v>655</v>
      </c>
      <c r="C641" s="60" t="s">
        <v>476</v>
      </c>
      <c r="D641" s="181">
        <v>708638.83</v>
      </c>
      <c r="E641" s="60">
        <v>8</v>
      </c>
      <c r="F641" s="60" t="s">
        <v>724</v>
      </c>
      <c r="G641" s="60" t="s">
        <v>1802</v>
      </c>
      <c r="H641" s="55" t="str">
        <f>+VLOOKUP($C641,'paises cad'!$A$1:$C$106,2,FALSE)</f>
        <v>Renta media baja</v>
      </c>
    </row>
    <row r="642" spans="1:8">
      <c r="A642" s="60" t="s">
        <v>548</v>
      </c>
      <c r="B642" s="60" t="s">
        <v>655</v>
      </c>
      <c r="C642" s="60" t="s">
        <v>477</v>
      </c>
      <c r="D642" s="181">
        <v>1600201.06</v>
      </c>
      <c r="E642" s="60">
        <v>15</v>
      </c>
      <c r="F642" s="60" t="s">
        <v>732</v>
      </c>
      <c r="G642" s="60" t="s">
        <v>1803</v>
      </c>
      <c r="H642" s="55" t="str">
        <f>+VLOOKUP($C642,'paises cad'!$A$1:$C$106,2,FALSE)</f>
        <v>Renta media baja</v>
      </c>
    </row>
    <row r="643" spans="1:8">
      <c r="A643" s="60" t="s">
        <v>548</v>
      </c>
      <c r="B643" s="60" t="s">
        <v>655</v>
      </c>
      <c r="C643" s="60" t="s">
        <v>676</v>
      </c>
      <c r="D643" s="181">
        <v>503819</v>
      </c>
      <c r="E643" s="60">
        <v>4</v>
      </c>
      <c r="F643" s="60" t="s">
        <v>779</v>
      </c>
      <c r="G643" s="60" t="s">
        <v>1735</v>
      </c>
      <c r="H643" s="55" t="str">
        <f>+VLOOKUP($C643,'paises cad'!$A$1:$C$106,2,FALSE)</f>
        <v>PMA</v>
      </c>
    </row>
    <row r="644" spans="1:8">
      <c r="A644" s="60" t="s">
        <v>548</v>
      </c>
      <c r="B644" s="60" t="s">
        <v>655</v>
      </c>
      <c r="C644" s="60" t="s">
        <v>478</v>
      </c>
      <c r="D644" s="181">
        <v>258989</v>
      </c>
      <c r="E644" s="60">
        <v>5</v>
      </c>
      <c r="F644" s="60" t="s">
        <v>724</v>
      </c>
      <c r="G644" s="60" t="s">
        <v>1804</v>
      </c>
      <c r="H644" s="55" t="str">
        <f>+VLOOKUP($C644,'paises cad'!$A$1:$C$106,2,FALSE)</f>
        <v>Renta media baja</v>
      </c>
    </row>
    <row r="645" spans="1:8">
      <c r="A645" s="60" t="s">
        <v>548</v>
      </c>
      <c r="B645" s="60" t="s">
        <v>655</v>
      </c>
      <c r="C645" s="60" t="s">
        <v>611</v>
      </c>
      <c r="D645" s="181">
        <v>187079</v>
      </c>
      <c r="E645" s="60">
        <v>6</v>
      </c>
      <c r="F645" s="60" t="s">
        <v>723</v>
      </c>
      <c r="G645" s="60" t="s">
        <v>1805</v>
      </c>
      <c r="H645" s="55" t="str">
        <f>+VLOOKUP($C645,'paises cad'!$A$1:$C$106,2,FALSE)</f>
        <v>Renta media alta</v>
      </c>
    </row>
    <row r="646" spans="1:8">
      <c r="A646" s="60" t="s">
        <v>548</v>
      </c>
      <c r="B646" s="60" t="s">
        <v>655</v>
      </c>
      <c r="C646" s="60" t="s">
        <v>479</v>
      </c>
      <c r="D646" s="181">
        <v>928569</v>
      </c>
      <c r="E646" s="60">
        <v>9</v>
      </c>
      <c r="F646" s="60" t="s">
        <v>846</v>
      </c>
      <c r="G646" s="60" t="s">
        <v>855</v>
      </c>
      <c r="H646" s="55" t="str">
        <f>+VLOOKUP($C646,'paises cad'!$A$1:$C$106,2,FALSE)</f>
        <v>Renta media baja</v>
      </c>
    </row>
    <row r="647" spans="1:8">
      <c r="A647" s="60" t="s">
        <v>548</v>
      </c>
      <c r="B647" s="60" t="s">
        <v>655</v>
      </c>
      <c r="C647" s="60" t="s">
        <v>682</v>
      </c>
      <c r="D647" s="181">
        <v>128909</v>
      </c>
      <c r="E647" s="60">
        <v>2</v>
      </c>
      <c r="F647" s="60" t="s">
        <v>690</v>
      </c>
      <c r="G647" s="60" t="s">
        <v>1806</v>
      </c>
      <c r="H647" s="55" t="str">
        <f>+VLOOKUP($C647,'paises cad'!$A$1:$C$106,2,FALSE)</f>
        <v>Renta media alta</v>
      </c>
    </row>
    <row r="648" spans="1:8">
      <c r="A648" s="60" t="s">
        <v>548</v>
      </c>
      <c r="B648" s="60" t="s">
        <v>656</v>
      </c>
      <c r="C648" s="60" t="s">
        <v>503</v>
      </c>
      <c r="D648" s="181">
        <v>575720</v>
      </c>
      <c r="E648" s="60">
        <v>7</v>
      </c>
      <c r="F648" s="60" t="s">
        <v>689</v>
      </c>
      <c r="G648" s="60" t="s">
        <v>707</v>
      </c>
      <c r="H648" s="55" t="str">
        <f>+VLOOKUP($C648,'paises cad'!$A$1:$C$106,2,FALSE)</f>
        <v>Renta media baja</v>
      </c>
    </row>
    <row r="649" spans="1:8">
      <c r="A649" s="60" t="s">
        <v>548</v>
      </c>
      <c r="B649" s="60" t="s">
        <v>656</v>
      </c>
      <c r="C649" s="60" t="s">
        <v>652</v>
      </c>
      <c r="D649" s="181">
        <v>2697376.75</v>
      </c>
      <c r="F649" s="60" t="s">
        <v>698</v>
      </c>
      <c r="G649" s="60" t="s">
        <v>1807</v>
      </c>
      <c r="H649" s="55" t="str">
        <f>+VLOOKUP($C649,'paises cad'!$A$1:$C$106,2,FALSE)</f>
        <v>Renta media alta</v>
      </c>
    </row>
    <row r="650" spans="1:8">
      <c r="A650" s="60" t="s">
        <v>548</v>
      </c>
      <c r="B650" s="60" t="s">
        <v>655</v>
      </c>
      <c r="C650" s="60" t="s">
        <v>449</v>
      </c>
      <c r="D650" s="181">
        <v>710387</v>
      </c>
      <c r="E650" s="60">
        <v>3</v>
      </c>
      <c r="F650" s="60" t="s">
        <v>695</v>
      </c>
      <c r="G650" s="60" t="s">
        <v>601</v>
      </c>
      <c r="H650" s="55" t="str">
        <f>+VLOOKUP($C650,'paises cad'!$A$1:$C$106,2,FALSE)</f>
        <v>Renta media alta</v>
      </c>
    </row>
    <row r="651" spans="1:8">
      <c r="A651" s="60" t="s">
        <v>924</v>
      </c>
      <c r="B651" s="60" t="s">
        <v>931</v>
      </c>
      <c r="C651" s="60" t="s">
        <v>473</v>
      </c>
      <c r="D651" s="181">
        <v>331000</v>
      </c>
      <c r="E651" s="60">
        <v>2</v>
      </c>
      <c r="F651" s="60" t="s">
        <v>1808</v>
      </c>
      <c r="G651" s="60" t="s">
        <v>1809</v>
      </c>
      <c r="H651" s="55" t="str">
        <f>+VLOOKUP($C651,'paises cad'!$A$1:$C$106,2,FALSE)</f>
        <v>PMA</v>
      </c>
    </row>
    <row r="652" spans="1:8">
      <c r="A652" s="60" t="s">
        <v>924</v>
      </c>
      <c r="B652" s="60" t="s">
        <v>928</v>
      </c>
      <c r="C652" s="60" t="s">
        <v>565</v>
      </c>
      <c r="D652" s="181">
        <v>1369000</v>
      </c>
      <c r="E652" s="60">
        <v>5</v>
      </c>
      <c r="F652" s="60" t="s">
        <v>819</v>
      </c>
      <c r="G652" s="60" t="s">
        <v>1810</v>
      </c>
      <c r="H652" s="55" t="s">
        <v>1423</v>
      </c>
    </row>
    <row r="653" spans="1:8">
      <c r="A653" s="60" t="s">
        <v>924</v>
      </c>
      <c r="B653" s="60" t="s">
        <v>927</v>
      </c>
      <c r="C653" s="60" t="s">
        <v>483</v>
      </c>
      <c r="D653" s="181">
        <v>934000</v>
      </c>
      <c r="F653" s="60" t="s">
        <v>1811</v>
      </c>
      <c r="G653" s="60" t="s">
        <v>891</v>
      </c>
      <c r="H653" s="55" t="str">
        <f>+VLOOKUP($C653,'paises cad'!$A$1:$C$106,2,FALSE)</f>
        <v>PMA</v>
      </c>
    </row>
    <row r="654" spans="1:8">
      <c r="A654" s="60" t="s">
        <v>924</v>
      </c>
      <c r="B654" s="60" t="s">
        <v>927</v>
      </c>
      <c r="C654" s="60" t="s">
        <v>674</v>
      </c>
      <c r="D654" s="181">
        <v>460000</v>
      </c>
      <c r="E654" s="60">
        <v>1</v>
      </c>
      <c r="F654" s="60" t="s">
        <v>700</v>
      </c>
      <c r="G654" s="60" t="s">
        <v>754</v>
      </c>
      <c r="H654" s="55" t="str">
        <f>+VLOOKUP($C654,'paises cad'!$A$1:$C$106,2,FALSE)</f>
        <v>PMA</v>
      </c>
    </row>
    <row r="655" spans="1:8">
      <c r="A655" s="60" t="s">
        <v>924</v>
      </c>
      <c r="B655" s="60" t="s">
        <v>931</v>
      </c>
      <c r="C655" s="60" t="s">
        <v>487</v>
      </c>
      <c r="D655" s="181">
        <v>196000</v>
      </c>
      <c r="E655" s="60">
        <v>4</v>
      </c>
      <c r="F655" s="60" t="s">
        <v>717</v>
      </c>
      <c r="G655" s="60" t="s">
        <v>810</v>
      </c>
      <c r="H655" s="55" t="str">
        <f>+VLOOKUP($C655,'paises cad'!$A$1:$C$106,2,FALSE)</f>
        <v>PMA</v>
      </c>
    </row>
    <row r="656" spans="1:8">
      <c r="A656" s="60" t="s">
        <v>924</v>
      </c>
      <c r="B656" s="60" t="s">
        <v>927</v>
      </c>
      <c r="C656" s="60" t="s">
        <v>497</v>
      </c>
      <c r="D656" s="181">
        <v>5393000</v>
      </c>
      <c r="E656" s="60">
        <v>7</v>
      </c>
      <c r="F656" s="60" t="s">
        <v>760</v>
      </c>
      <c r="G656" s="60" t="s">
        <v>734</v>
      </c>
      <c r="H656" s="55" t="str">
        <f>+VLOOKUP($C656,'paises cad'!$A$1:$C$106,2,FALSE)</f>
        <v>PMA</v>
      </c>
    </row>
    <row r="657" spans="1:8">
      <c r="A657" s="60" t="s">
        <v>924</v>
      </c>
      <c r="B657" s="60" t="s">
        <v>931</v>
      </c>
      <c r="C657" s="60" t="s">
        <v>490</v>
      </c>
      <c r="D657" s="181">
        <v>171000</v>
      </c>
      <c r="E657" s="60">
        <v>1</v>
      </c>
      <c r="F657" s="60" t="s">
        <v>809</v>
      </c>
      <c r="G657" s="60" t="s">
        <v>1812</v>
      </c>
      <c r="H657" s="55" t="str">
        <f>+VLOOKUP($C657,'paises cad'!$A$1:$C$106,2,FALSE)</f>
        <v>PMA</v>
      </c>
    </row>
    <row r="658" spans="1:8">
      <c r="A658" s="60" t="s">
        <v>924</v>
      </c>
      <c r="B658" s="60" t="s">
        <v>656</v>
      </c>
      <c r="C658" s="60" t="s">
        <v>492</v>
      </c>
      <c r="D658" s="181">
        <v>474000</v>
      </c>
      <c r="E658" s="60">
        <v>3</v>
      </c>
      <c r="F658" s="60" t="s">
        <v>849</v>
      </c>
      <c r="G658" s="60" t="s">
        <v>891</v>
      </c>
      <c r="H658" s="55" t="str">
        <f>+VLOOKUP($C658,'paises cad'!$A$1:$C$106,2,FALSE)</f>
        <v>Renta media baja</v>
      </c>
    </row>
    <row r="659" spans="1:8">
      <c r="A659" s="60" t="s">
        <v>924</v>
      </c>
      <c r="B659" s="60" t="s">
        <v>656</v>
      </c>
      <c r="C659" s="60" t="s">
        <v>493</v>
      </c>
      <c r="D659" s="181">
        <v>99000</v>
      </c>
      <c r="E659" s="60">
        <v>1</v>
      </c>
      <c r="F659" s="60" t="s">
        <v>775</v>
      </c>
      <c r="G659" s="60" t="s">
        <v>864</v>
      </c>
      <c r="H659" s="55" t="str">
        <f>+VLOOKUP($C659,'paises cad'!$A$1:$C$106,2,FALSE)</f>
        <v>Renta media alta</v>
      </c>
    </row>
    <row r="660" spans="1:8">
      <c r="A660" s="60" t="s">
        <v>924</v>
      </c>
      <c r="B660" s="60" t="s">
        <v>655</v>
      </c>
      <c r="C660" s="60" t="s">
        <v>476</v>
      </c>
      <c r="D660" s="181">
        <v>504000</v>
      </c>
      <c r="E660" s="60">
        <v>2</v>
      </c>
      <c r="F660" s="60" t="s">
        <v>725</v>
      </c>
      <c r="G660" s="60" t="s">
        <v>1813</v>
      </c>
      <c r="H660" s="55" t="str">
        <f>+VLOOKUP($C660,'paises cad'!$A$1:$C$106,2,FALSE)</f>
        <v>Renta media baja</v>
      </c>
    </row>
    <row r="661" spans="1:8">
      <c r="A661" s="60" t="s">
        <v>924</v>
      </c>
      <c r="B661" s="60" t="s">
        <v>655</v>
      </c>
      <c r="C661" s="60" t="s">
        <v>477</v>
      </c>
      <c r="D661" s="181">
        <v>306000</v>
      </c>
      <c r="E661" s="60">
        <v>3</v>
      </c>
      <c r="F661" s="60" t="s">
        <v>875</v>
      </c>
      <c r="G661" s="60" t="s">
        <v>1814</v>
      </c>
      <c r="H661" s="55" t="str">
        <f>+VLOOKUP($C661,'paises cad'!$A$1:$C$106,2,FALSE)</f>
        <v>Renta media baja</v>
      </c>
    </row>
    <row r="662" spans="1:8">
      <c r="A662" s="60" t="s">
        <v>924</v>
      </c>
      <c r="B662" s="60" t="s">
        <v>655</v>
      </c>
      <c r="C662" s="60" t="s">
        <v>676</v>
      </c>
      <c r="D662" s="181">
        <v>949000</v>
      </c>
      <c r="E662" s="60">
        <v>5</v>
      </c>
      <c r="F662" s="60" t="s">
        <v>725</v>
      </c>
      <c r="G662" s="60" t="s">
        <v>867</v>
      </c>
      <c r="H662" s="55" t="str">
        <f>+VLOOKUP($C662,'paises cad'!$A$1:$C$106,2,FALSE)</f>
        <v>PMA</v>
      </c>
    </row>
    <row r="663" spans="1:8">
      <c r="A663" s="60" t="s">
        <v>924</v>
      </c>
      <c r="B663" s="60" t="s">
        <v>655</v>
      </c>
      <c r="C663" s="60" t="s">
        <v>479</v>
      </c>
      <c r="D663" s="181">
        <v>160000</v>
      </c>
      <c r="E663" s="60">
        <v>1</v>
      </c>
      <c r="F663" s="60" t="s">
        <v>760</v>
      </c>
      <c r="G663" s="60" t="s">
        <v>863</v>
      </c>
      <c r="H663" s="55" t="str">
        <f>+VLOOKUP($C663,'paises cad'!$A$1:$C$106,2,FALSE)</f>
        <v>Renta media baja</v>
      </c>
    </row>
    <row r="664" spans="1:8">
      <c r="A664" s="60" t="s">
        <v>924</v>
      </c>
      <c r="B664" s="60" t="s">
        <v>499</v>
      </c>
      <c r="C664" s="60" t="s">
        <v>515</v>
      </c>
      <c r="D664" s="181">
        <v>64000</v>
      </c>
      <c r="E664" s="60">
        <v>1</v>
      </c>
      <c r="F664" s="60" t="s">
        <v>700</v>
      </c>
      <c r="G664" s="60" t="s">
        <v>701</v>
      </c>
      <c r="H664" s="55" t="str">
        <f>+VLOOKUP($C664,'paises cad'!$A$1:$C$106,2,FALSE)</f>
        <v>Renta media baja</v>
      </c>
    </row>
    <row r="665" spans="1:8">
      <c r="A665" s="60" t="s">
        <v>924</v>
      </c>
      <c r="B665" s="60" t="s">
        <v>499</v>
      </c>
      <c r="C665" s="60" t="s">
        <v>523</v>
      </c>
      <c r="D665" s="181">
        <v>465000</v>
      </c>
      <c r="E665" s="60">
        <v>1</v>
      </c>
      <c r="F665" s="60" t="s">
        <v>760</v>
      </c>
      <c r="G665" s="60" t="s">
        <v>862</v>
      </c>
      <c r="H665" s="55" t="str">
        <f>+VLOOKUP($C665,'paises cad'!$A$1:$C$106,2,FALSE)</f>
        <v>PMA</v>
      </c>
    </row>
    <row r="666" spans="1:8">
      <c r="A666" s="60" t="s">
        <v>924</v>
      </c>
      <c r="B666" s="60" t="s">
        <v>482</v>
      </c>
      <c r="C666" s="60" t="s">
        <v>448</v>
      </c>
      <c r="D666" s="181">
        <v>165000</v>
      </c>
      <c r="E666" s="60">
        <v>4</v>
      </c>
      <c r="F666" s="60" t="s">
        <v>700</v>
      </c>
      <c r="G666" s="60" t="s">
        <v>754</v>
      </c>
      <c r="H666" s="55" t="str">
        <f>+VLOOKUP($C666,'paises cad'!$A$1:$C$106,2,FALSE)</f>
        <v>Renta media baja</v>
      </c>
    </row>
    <row r="667" spans="1:8">
      <c r="A667" s="60" t="s">
        <v>924</v>
      </c>
      <c r="B667" s="60" t="s">
        <v>656</v>
      </c>
      <c r="C667" s="60" t="s">
        <v>652</v>
      </c>
      <c r="D667" s="181">
        <v>166000</v>
      </c>
      <c r="E667" s="60">
        <v>2</v>
      </c>
      <c r="F667" s="60" t="s">
        <v>760</v>
      </c>
      <c r="G667" s="60" t="s">
        <v>891</v>
      </c>
      <c r="H667" s="55" t="str">
        <f>+VLOOKUP($C667,'paises cad'!$A$1:$C$106,2,FALSE)</f>
        <v>Renta media alta</v>
      </c>
    </row>
    <row r="668" spans="1:8">
      <c r="A668" s="60" t="s">
        <v>924</v>
      </c>
      <c r="B668" s="60" t="s">
        <v>927</v>
      </c>
      <c r="C668" s="60" t="s">
        <v>486</v>
      </c>
      <c r="D668" s="181">
        <v>749000</v>
      </c>
      <c r="E668" s="60">
        <v>2</v>
      </c>
      <c r="F668" s="60" t="s">
        <v>719</v>
      </c>
      <c r="G668" s="60" t="s">
        <v>891</v>
      </c>
      <c r="H668" s="55" t="str">
        <f>+VLOOKUP($C668,'paises cad'!$A$1:$C$106,2,FALSE)</f>
        <v>PMA</v>
      </c>
    </row>
    <row r="669" spans="1:8">
      <c r="A669" s="60" t="s">
        <v>924</v>
      </c>
      <c r="B669" s="60" t="s">
        <v>927</v>
      </c>
      <c r="C669" s="60" t="s">
        <v>496</v>
      </c>
      <c r="D669" s="181">
        <v>466000</v>
      </c>
      <c r="F669" s="60" t="s">
        <v>700</v>
      </c>
      <c r="G669" s="60" t="s">
        <v>1810</v>
      </c>
      <c r="H669" s="55" t="str">
        <f>+VLOOKUP($C669,'paises cad'!$A$1:$C$106,2,FALSE)</f>
        <v>PMA</v>
      </c>
    </row>
    <row r="670" spans="1:8">
      <c r="A670" s="60" t="s">
        <v>546</v>
      </c>
      <c r="B670" s="60" t="s">
        <v>655</v>
      </c>
      <c r="C670" s="60" t="s">
        <v>476</v>
      </c>
      <c r="D670" s="181">
        <v>245757</v>
      </c>
      <c r="E670" s="60">
        <v>5</v>
      </c>
      <c r="F670" s="60" t="s">
        <v>736</v>
      </c>
      <c r="G670" s="60" t="s">
        <v>734</v>
      </c>
      <c r="H670" s="55" t="str">
        <f>+VLOOKUP($C670,'paises cad'!$A$1:$C$106,2,FALSE)</f>
        <v>Renta media baja</v>
      </c>
    </row>
    <row r="671" spans="1:8">
      <c r="A671" s="60" t="s">
        <v>546</v>
      </c>
      <c r="B671" s="60" t="s">
        <v>655</v>
      </c>
      <c r="C671" s="60" t="s">
        <v>477</v>
      </c>
      <c r="D671" s="181">
        <v>1094464</v>
      </c>
      <c r="E671" s="60">
        <v>18</v>
      </c>
      <c r="F671" s="60" t="s">
        <v>772</v>
      </c>
      <c r="G671" s="60" t="s">
        <v>731</v>
      </c>
      <c r="H671" s="55" t="str">
        <f>+VLOOKUP($C671,'paises cad'!$A$1:$C$106,2,FALSE)</f>
        <v>Renta media baja</v>
      </c>
    </row>
    <row r="672" spans="1:8">
      <c r="A672" s="60" t="s">
        <v>546</v>
      </c>
      <c r="B672" s="60" t="s">
        <v>655</v>
      </c>
      <c r="C672" s="60" t="s">
        <v>478</v>
      </c>
      <c r="D672" s="181">
        <v>360642</v>
      </c>
      <c r="E672" s="60">
        <v>5</v>
      </c>
      <c r="F672" s="60" t="s">
        <v>689</v>
      </c>
      <c r="G672" s="60" t="s">
        <v>731</v>
      </c>
      <c r="H672" s="55" t="str">
        <f>+VLOOKUP($C672,'paises cad'!$A$1:$C$106,2,FALSE)</f>
        <v>Renta media baja</v>
      </c>
    </row>
    <row r="673" spans="1:8">
      <c r="A673" s="60" t="s">
        <v>546</v>
      </c>
      <c r="B673" s="60" t="s">
        <v>655</v>
      </c>
      <c r="C673" s="60" t="s">
        <v>479</v>
      </c>
      <c r="D673" s="181">
        <v>152047.53</v>
      </c>
      <c r="E673" s="60">
        <v>3</v>
      </c>
      <c r="F673" s="60" t="s">
        <v>689</v>
      </c>
      <c r="G673" s="60" t="s">
        <v>729</v>
      </c>
      <c r="H673" s="55" t="str">
        <f>+VLOOKUP($C673,'paises cad'!$A$1:$C$106,2,FALSE)</f>
        <v>Renta media baja</v>
      </c>
    </row>
    <row r="674" spans="1:8">
      <c r="A674" s="60" t="s">
        <v>546</v>
      </c>
      <c r="B674" s="60" t="s">
        <v>656</v>
      </c>
      <c r="C674" s="60" t="s">
        <v>492</v>
      </c>
      <c r="D674" s="181">
        <v>995912.05</v>
      </c>
      <c r="E674" s="60">
        <v>11</v>
      </c>
      <c r="F674" s="60" t="s">
        <v>1815</v>
      </c>
      <c r="G674" s="60" t="s">
        <v>731</v>
      </c>
      <c r="H674" s="55" t="str">
        <f>+VLOOKUP($C674,'paises cad'!$A$1:$C$106,2,FALSE)</f>
        <v>Renta media baja</v>
      </c>
    </row>
    <row r="675" spans="1:8">
      <c r="A675" s="60" t="s">
        <v>546</v>
      </c>
      <c r="B675" s="60" t="s">
        <v>656</v>
      </c>
      <c r="C675" s="60" t="s">
        <v>493</v>
      </c>
      <c r="D675" s="181">
        <v>570165.65</v>
      </c>
      <c r="E675" s="60">
        <v>9</v>
      </c>
      <c r="F675" s="60" t="s">
        <v>772</v>
      </c>
      <c r="G675" s="60" t="s">
        <v>729</v>
      </c>
      <c r="H675" s="55" t="str">
        <f>+VLOOKUP($C675,'paises cad'!$A$1:$C$106,2,FALSE)</f>
        <v>Renta media alta</v>
      </c>
    </row>
    <row r="676" spans="1:8">
      <c r="A676" s="60" t="s">
        <v>546</v>
      </c>
      <c r="B676" s="60" t="s">
        <v>656</v>
      </c>
      <c r="C676" s="60" t="s">
        <v>652</v>
      </c>
      <c r="D676" s="181">
        <v>2051583.19</v>
      </c>
      <c r="E676" s="60">
        <v>17</v>
      </c>
      <c r="F676" s="60" t="s">
        <v>772</v>
      </c>
      <c r="G676" s="60" t="s">
        <v>734</v>
      </c>
      <c r="H676" s="55" t="str">
        <f>+VLOOKUP($C676,'paises cad'!$A$1:$C$106,2,FALSE)</f>
        <v>Renta media alta</v>
      </c>
    </row>
    <row r="677" spans="1:8">
      <c r="A677" s="60" t="s">
        <v>546</v>
      </c>
      <c r="B677" s="60" t="s">
        <v>499</v>
      </c>
      <c r="C677" s="60" t="s">
        <v>500</v>
      </c>
      <c r="D677" s="181">
        <v>330139.38</v>
      </c>
      <c r="E677" s="60">
        <v>5</v>
      </c>
      <c r="F677" s="60" t="s">
        <v>720</v>
      </c>
      <c r="G677" s="60" t="s">
        <v>729</v>
      </c>
      <c r="H677" s="55" t="str">
        <f>+VLOOKUP($C677,'paises cad'!$A$1:$C$106,2,FALSE)</f>
        <v>Renta media baja</v>
      </c>
    </row>
    <row r="678" spans="1:8">
      <c r="A678" s="60" t="s">
        <v>546</v>
      </c>
      <c r="B678" s="60" t="s">
        <v>931</v>
      </c>
      <c r="C678" s="60" t="s">
        <v>473</v>
      </c>
      <c r="D678" s="181">
        <v>76009.81</v>
      </c>
      <c r="E678" s="60">
        <v>1</v>
      </c>
      <c r="F678" s="60" t="s">
        <v>742</v>
      </c>
      <c r="G678" s="60" t="s">
        <v>865</v>
      </c>
      <c r="H678" s="55" t="str">
        <f>+VLOOKUP($C678,'paises cad'!$A$1:$C$106,2,FALSE)</f>
        <v>PMA</v>
      </c>
    </row>
    <row r="679" spans="1:8">
      <c r="A679" s="60" t="s">
        <v>546</v>
      </c>
      <c r="B679" s="60" t="s">
        <v>927</v>
      </c>
      <c r="C679" s="60" t="s">
        <v>483</v>
      </c>
      <c r="D679" s="181">
        <v>1549645.42</v>
      </c>
      <c r="E679" s="60">
        <v>7</v>
      </c>
      <c r="F679" s="60" t="s">
        <v>852</v>
      </c>
      <c r="G679" s="60" t="s">
        <v>1714</v>
      </c>
      <c r="H679" s="55" t="str">
        <f>+VLOOKUP($C679,'paises cad'!$A$1:$C$106,2,FALSE)</f>
        <v>PMA</v>
      </c>
    </row>
    <row r="680" spans="1:8">
      <c r="A680" s="60" t="s">
        <v>546</v>
      </c>
      <c r="B680" s="60" t="s">
        <v>927</v>
      </c>
      <c r="C680" s="60" t="s">
        <v>674</v>
      </c>
      <c r="D680" s="181">
        <v>871173.53</v>
      </c>
      <c r="E680" s="60">
        <v>11</v>
      </c>
      <c r="F680" s="60" t="s">
        <v>698</v>
      </c>
      <c r="G680" s="60" t="s">
        <v>1714</v>
      </c>
      <c r="H680" s="55" t="str">
        <f>+VLOOKUP($C680,'paises cad'!$A$1:$C$106,2,FALSE)</f>
        <v>PMA</v>
      </c>
    </row>
    <row r="681" spans="1:8">
      <c r="A681" s="60" t="s">
        <v>546</v>
      </c>
      <c r="B681" s="60" t="s">
        <v>931</v>
      </c>
      <c r="C681" s="60" t="s">
        <v>487</v>
      </c>
      <c r="D681" s="181">
        <v>824465.21</v>
      </c>
      <c r="E681" s="60">
        <v>10</v>
      </c>
      <c r="F681" s="60" t="s">
        <v>736</v>
      </c>
      <c r="G681" s="60" t="s">
        <v>731</v>
      </c>
      <c r="H681" s="55" t="str">
        <f>+VLOOKUP($C681,'paises cad'!$A$1:$C$106,2,FALSE)</f>
        <v>PMA</v>
      </c>
    </row>
    <row r="682" spans="1:8">
      <c r="A682" s="60" t="s">
        <v>546</v>
      </c>
      <c r="B682" s="60" t="s">
        <v>929</v>
      </c>
      <c r="C682" s="60" t="s">
        <v>598</v>
      </c>
      <c r="D682" s="181">
        <v>1359123.5</v>
      </c>
      <c r="E682" s="60">
        <v>15</v>
      </c>
      <c r="F682" s="60" t="s">
        <v>742</v>
      </c>
      <c r="G682" s="60" t="s">
        <v>729</v>
      </c>
      <c r="H682" s="55" t="str">
        <f>+VLOOKUP($C682,'paises cad'!$A$1:$C$106,2,FALSE)</f>
        <v>Renta media baja</v>
      </c>
    </row>
    <row r="683" spans="1:8">
      <c r="A683" s="60" t="s">
        <v>546</v>
      </c>
      <c r="B683" s="60" t="s">
        <v>929</v>
      </c>
      <c r="C683" s="60" t="s">
        <v>654</v>
      </c>
      <c r="D683" s="181">
        <v>7916.3</v>
      </c>
      <c r="E683" s="60">
        <v>4</v>
      </c>
      <c r="F683" s="60" t="s">
        <v>851</v>
      </c>
      <c r="G683" s="60" t="s">
        <v>601</v>
      </c>
      <c r="H683" s="55" t="str">
        <f>+VLOOKUP($C683,'paises cad'!$A$1:$C$106,2,FALSE)</f>
        <v>Renta media baja</v>
      </c>
    </row>
    <row r="684" spans="1:8">
      <c r="A684" s="60" t="s">
        <v>546</v>
      </c>
      <c r="B684" s="60" t="s">
        <v>927</v>
      </c>
      <c r="C684" s="60" t="s">
        <v>486</v>
      </c>
      <c r="D684" s="181">
        <v>1216153.68</v>
      </c>
      <c r="E684" s="60">
        <v>3</v>
      </c>
      <c r="F684" s="60" t="s">
        <v>698</v>
      </c>
      <c r="G684" s="60" t="s">
        <v>867</v>
      </c>
      <c r="H684" s="55" t="str">
        <f>+VLOOKUP($C684,'paises cad'!$A$1:$C$106,2,FALSE)</f>
        <v>PMA</v>
      </c>
    </row>
    <row r="685" spans="1:8">
      <c r="A685" s="60" t="s">
        <v>546</v>
      </c>
      <c r="B685" s="60" t="s">
        <v>927</v>
      </c>
      <c r="C685" s="60" t="s">
        <v>496</v>
      </c>
      <c r="D685" s="181">
        <v>9737.27</v>
      </c>
      <c r="E685" s="60">
        <v>1</v>
      </c>
      <c r="F685" s="60" t="s">
        <v>742</v>
      </c>
      <c r="G685" s="60" t="s">
        <v>601</v>
      </c>
      <c r="H685" s="55" t="str">
        <f>+VLOOKUP($C685,'paises cad'!$A$1:$C$106,2,FALSE)</f>
        <v>PMA</v>
      </c>
    </row>
    <row r="686" spans="1:8">
      <c r="A686" s="60" t="s">
        <v>546</v>
      </c>
      <c r="B686" s="60" t="s">
        <v>930</v>
      </c>
      <c r="C686" s="60" t="s">
        <v>498</v>
      </c>
      <c r="D686" s="181">
        <v>12406</v>
      </c>
      <c r="E686" s="60">
        <v>2</v>
      </c>
      <c r="F686" s="60" t="s">
        <v>809</v>
      </c>
      <c r="G686" s="60" t="s">
        <v>609</v>
      </c>
      <c r="H686" s="55" t="str">
        <f>+VLOOKUP($C686,'paises cad'!$A$1:$C$106,2,FALSE)</f>
        <v>Renta baja</v>
      </c>
    </row>
    <row r="687" spans="1:8">
      <c r="A687" s="60" t="s">
        <v>546</v>
      </c>
      <c r="B687" s="60" t="s">
        <v>930</v>
      </c>
      <c r="C687" s="60" t="s">
        <v>677</v>
      </c>
      <c r="D687" s="181">
        <v>269356.18</v>
      </c>
      <c r="E687" s="60">
        <v>5</v>
      </c>
      <c r="F687" s="60" t="s">
        <v>809</v>
      </c>
      <c r="G687" s="60" t="s">
        <v>729</v>
      </c>
      <c r="H687" s="55" t="str">
        <f>+VLOOKUP($C687,'paises cad'!$A$1:$C$106,2,FALSE)</f>
        <v>PMA</v>
      </c>
    </row>
    <row r="688" spans="1:8">
      <c r="A688" s="60" t="s">
        <v>546</v>
      </c>
      <c r="B688" s="60" t="s">
        <v>928</v>
      </c>
      <c r="C688" s="60" t="s">
        <v>485</v>
      </c>
      <c r="D688" s="181">
        <v>169594.06</v>
      </c>
      <c r="E688" s="60">
        <v>1</v>
      </c>
      <c r="F688" s="60" t="s">
        <v>742</v>
      </c>
      <c r="G688" s="60" t="s">
        <v>865</v>
      </c>
      <c r="H688" s="55" t="str">
        <f>+VLOOKUP($C688,'paises cad'!$A$1:$C$106,2,FALSE)</f>
        <v>Renta media baja</v>
      </c>
    </row>
    <row r="689" spans="1:8">
      <c r="A689" s="60" t="s">
        <v>546</v>
      </c>
      <c r="B689" s="60" t="s">
        <v>930</v>
      </c>
      <c r="C689" s="60" t="s">
        <v>519</v>
      </c>
      <c r="D689" s="181">
        <v>26083.9</v>
      </c>
      <c r="E689" s="60">
        <v>1</v>
      </c>
      <c r="F689" s="60" t="s">
        <v>695</v>
      </c>
      <c r="G689" s="60" t="s">
        <v>601</v>
      </c>
      <c r="H689" s="55" t="str">
        <f>+VLOOKUP($C689,'paises cad'!$A$1:$C$106,2,FALSE)</f>
        <v>PMA</v>
      </c>
    </row>
    <row r="690" spans="1:8">
      <c r="A690" s="60" t="s">
        <v>546</v>
      </c>
      <c r="B690" s="60" t="s">
        <v>928</v>
      </c>
      <c r="C690" s="60" t="s">
        <v>565</v>
      </c>
      <c r="D690" s="181">
        <v>179753.1</v>
      </c>
      <c r="E690" s="60">
        <v>1</v>
      </c>
      <c r="F690" s="60" t="s">
        <v>818</v>
      </c>
      <c r="G690" s="60" t="s">
        <v>784</v>
      </c>
      <c r="H690" s="55" t="s">
        <v>1423</v>
      </c>
    </row>
    <row r="691" spans="1:8">
      <c r="A691" s="60" t="s">
        <v>546</v>
      </c>
      <c r="B691" s="60" t="s">
        <v>930</v>
      </c>
      <c r="C691" s="60" t="s">
        <v>582</v>
      </c>
      <c r="D691" s="181">
        <v>373350</v>
      </c>
      <c r="E691" s="60">
        <v>11</v>
      </c>
      <c r="F691" s="60" t="s">
        <v>780</v>
      </c>
      <c r="G691" s="60" t="s">
        <v>601</v>
      </c>
      <c r="H691" s="55" t="str">
        <f>+VLOOKUP($C691,'paises cad'!$A$1:$C$106,2,FALSE)</f>
        <v>PMA</v>
      </c>
    </row>
    <row r="692" spans="1:8">
      <c r="A692" s="60" t="s">
        <v>546</v>
      </c>
      <c r="B692" s="60" t="s">
        <v>499</v>
      </c>
      <c r="C692" s="60" t="s">
        <v>515</v>
      </c>
      <c r="D692" s="181">
        <v>2400</v>
      </c>
      <c r="E692" s="60">
        <v>1</v>
      </c>
      <c r="F692" s="60" t="s">
        <v>869</v>
      </c>
      <c r="G692" s="60" t="s">
        <v>1816</v>
      </c>
      <c r="H692" s="55" t="str">
        <f>+VLOOKUP($C692,'paises cad'!$A$1:$C$106,2,FALSE)</f>
        <v>Renta media baja</v>
      </c>
    </row>
    <row r="693" spans="1:8">
      <c r="A693" s="60" t="s">
        <v>1916</v>
      </c>
      <c r="B693" s="60" t="s">
        <v>655</v>
      </c>
      <c r="C693" s="60" t="s">
        <v>474</v>
      </c>
      <c r="D693" s="181">
        <v>13874</v>
      </c>
      <c r="E693" s="60">
        <v>5</v>
      </c>
      <c r="F693" s="60" t="s">
        <v>2175</v>
      </c>
      <c r="G693" s="60" t="s">
        <v>701</v>
      </c>
      <c r="H693" s="55" t="str">
        <f>+VLOOKUP($C693,'paises cad'!$A$1:$C$106,2,FALSE)</f>
        <v>Renta media alta</v>
      </c>
    </row>
    <row r="694" spans="1:8">
      <c r="A694" s="60" t="s">
        <v>1916</v>
      </c>
      <c r="B694" s="60" t="s">
        <v>655</v>
      </c>
      <c r="C694" s="60" t="s">
        <v>476</v>
      </c>
      <c r="D694" s="181">
        <v>278622.45</v>
      </c>
      <c r="E694" s="60">
        <v>4</v>
      </c>
      <c r="F694" s="60" t="s">
        <v>2176</v>
      </c>
      <c r="G694" s="60" t="s">
        <v>787</v>
      </c>
      <c r="H694" s="55" t="str">
        <f>+VLOOKUP($C694,'paises cad'!$A$1:$C$106,2,FALSE)</f>
        <v>Renta media baja</v>
      </c>
    </row>
    <row r="695" spans="1:8">
      <c r="A695" s="60" t="s">
        <v>1916</v>
      </c>
      <c r="B695" s="60" t="s">
        <v>655</v>
      </c>
      <c r="C695" s="60" t="s">
        <v>477</v>
      </c>
      <c r="D695" s="181">
        <v>7700</v>
      </c>
      <c r="E695" s="60">
        <v>1</v>
      </c>
      <c r="F695" s="60" t="s">
        <v>597</v>
      </c>
      <c r="G695" s="60" t="s">
        <v>645</v>
      </c>
      <c r="H695" s="55" t="str">
        <f>+VLOOKUP($C695,'paises cad'!$A$1:$C$106,2,FALSE)</f>
        <v>Renta media baja</v>
      </c>
    </row>
    <row r="696" spans="1:8">
      <c r="A696" s="60" t="s">
        <v>1916</v>
      </c>
      <c r="B696" s="60" t="s">
        <v>655</v>
      </c>
      <c r="C696" s="60" t="s">
        <v>449</v>
      </c>
      <c r="D696" s="181">
        <v>30000</v>
      </c>
      <c r="E696" s="60">
        <v>2</v>
      </c>
      <c r="F696" s="60" t="s">
        <v>2177</v>
      </c>
      <c r="G696" s="60" t="s">
        <v>798</v>
      </c>
      <c r="H696" s="55" t="str">
        <f>+VLOOKUP($C696,'paises cad'!$A$1:$C$106,2,FALSE)</f>
        <v>Renta media alta</v>
      </c>
    </row>
    <row r="697" spans="1:8">
      <c r="A697" s="60" t="s">
        <v>1916</v>
      </c>
      <c r="B697" s="60" t="s">
        <v>656</v>
      </c>
      <c r="C697" s="60" t="s">
        <v>501</v>
      </c>
      <c r="D697" s="181">
        <v>36000</v>
      </c>
      <c r="E697" s="60">
        <v>5</v>
      </c>
      <c r="F697" s="60" t="s">
        <v>2178</v>
      </c>
      <c r="G697" s="60" t="s">
        <v>1817</v>
      </c>
      <c r="H697" s="55" t="str">
        <f>+VLOOKUP($C697,'paises cad'!$A$1:$C$106,2,FALSE)</f>
        <v>Renta media alta</v>
      </c>
    </row>
    <row r="698" spans="1:8">
      <c r="A698" s="60" t="s">
        <v>1916</v>
      </c>
      <c r="B698" s="60" t="s">
        <v>656</v>
      </c>
      <c r="C698" s="60" t="s">
        <v>492</v>
      </c>
      <c r="D698" s="181">
        <v>26271</v>
      </c>
      <c r="E698" s="60">
        <v>1</v>
      </c>
      <c r="F698" s="60" t="s">
        <v>597</v>
      </c>
      <c r="G698" s="60" t="s">
        <v>710</v>
      </c>
      <c r="H698" s="55" t="str">
        <f>+VLOOKUP($C698,'paises cad'!$A$1:$C$106,2,FALSE)</f>
        <v>Renta media baja</v>
      </c>
    </row>
    <row r="699" spans="1:8">
      <c r="A699" s="60" t="s">
        <v>1916</v>
      </c>
      <c r="B699" s="60" t="s">
        <v>656</v>
      </c>
      <c r="C699" s="60" t="s">
        <v>493</v>
      </c>
      <c r="E699" s="60">
        <v>1</v>
      </c>
      <c r="F699" s="60" t="s">
        <v>743</v>
      </c>
      <c r="G699" s="60" t="s">
        <v>710</v>
      </c>
      <c r="H699" s="55" t="str">
        <f>+VLOOKUP($C699,'paises cad'!$A$1:$C$106,2,FALSE)</f>
        <v>Renta media alta</v>
      </c>
    </row>
    <row r="700" spans="1:8">
      <c r="A700" s="60" t="s">
        <v>1916</v>
      </c>
      <c r="B700" s="60" t="s">
        <v>656</v>
      </c>
      <c r="C700" s="60" t="s">
        <v>652</v>
      </c>
      <c r="D700" s="181">
        <v>4419</v>
      </c>
      <c r="E700" s="60">
        <v>2</v>
      </c>
      <c r="F700" s="60" t="s">
        <v>644</v>
      </c>
      <c r="G700" s="60" t="s">
        <v>798</v>
      </c>
      <c r="H700" s="55" t="str">
        <f>+VLOOKUP($C700,'paises cad'!$A$1:$C$106,2,FALSE)</f>
        <v>Renta media alta</v>
      </c>
    </row>
    <row r="701" spans="1:8">
      <c r="A701" s="60" t="s">
        <v>1916</v>
      </c>
      <c r="B701" s="60" t="s">
        <v>927</v>
      </c>
      <c r="C701" s="60" t="s">
        <v>495</v>
      </c>
      <c r="D701" s="181">
        <v>78000</v>
      </c>
      <c r="E701" s="60">
        <v>4</v>
      </c>
      <c r="F701" s="60" t="s">
        <v>751</v>
      </c>
      <c r="G701" s="60" t="s">
        <v>1818</v>
      </c>
      <c r="H701" s="55" t="str">
        <f>+VLOOKUP($C701,'paises cad'!$A$1:$C$106,2,FALSE)</f>
        <v>PMA</v>
      </c>
    </row>
    <row r="702" spans="1:8">
      <c r="A702" s="60" t="s">
        <v>1916</v>
      </c>
      <c r="B702" s="60" t="s">
        <v>929</v>
      </c>
      <c r="C702" s="60" t="s">
        <v>598</v>
      </c>
      <c r="D702" s="181">
        <v>36468.92</v>
      </c>
      <c r="E702" s="60">
        <v>1</v>
      </c>
      <c r="F702" s="60" t="s">
        <v>597</v>
      </c>
      <c r="G702" s="60" t="s">
        <v>701</v>
      </c>
      <c r="H702" s="55" t="str">
        <f>+VLOOKUP($C702,'paises cad'!$A$1:$C$106,2,FALSE)</f>
        <v>Renta media baja</v>
      </c>
    </row>
    <row r="703" spans="1:8">
      <c r="A703" s="60" t="s">
        <v>1916</v>
      </c>
      <c r="B703" s="60" t="s">
        <v>499</v>
      </c>
      <c r="C703" s="60" t="s">
        <v>500</v>
      </c>
      <c r="D703" s="181">
        <v>25000</v>
      </c>
      <c r="E703" s="60">
        <v>1</v>
      </c>
      <c r="F703" s="60" t="s">
        <v>597</v>
      </c>
      <c r="G703" s="60" t="s">
        <v>608</v>
      </c>
      <c r="H703" s="55" t="str">
        <f>+VLOOKUP($C703,'paises cad'!$A$1:$C$106,2,FALSE)</f>
        <v>Renta media baja</v>
      </c>
    </row>
    <row r="704" spans="1:8">
      <c r="A704" s="60" t="s">
        <v>1916</v>
      </c>
      <c r="B704" s="60" t="s">
        <v>499</v>
      </c>
      <c r="C704" s="60" t="s">
        <v>523</v>
      </c>
      <c r="D704" s="181">
        <v>50000</v>
      </c>
      <c r="E704" s="60">
        <v>1</v>
      </c>
      <c r="F704" s="60" t="s">
        <v>700</v>
      </c>
      <c r="G704" s="60" t="s">
        <v>701</v>
      </c>
      <c r="H704" s="55" t="str">
        <f>+VLOOKUP($C704,'paises cad'!$A$1:$C$106,2,FALSE)</f>
        <v>PMA</v>
      </c>
    </row>
    <row r="705" spans="1:8">
      <c r="A705" s="60" t="s">
        <v>1916</v>
      </c>
      <c r="B705" s="60" t="s">
        <v>482</v>
      </c>
      <c r="C705" s="60" t="s">
        <v>520</v>
      </c>
      <c r="D705" s="181">
        <v>140300</v>
      </c>
      <c r="E705" s="60">
        <v>3</v>
      </c>
      <c r="F705" s="60" t="s">
        <v>818</v>
      </c>
      <c r="G705" s="60" t="s">
        <v>1488</v>
      </c>
      <c r="H705" s="55" t="str">
        <f>+VLOOKUP($C705,'paises cad'!$A$1:$C$106,2,FALSE)</f>
        <v>Renta media alta</v>
      </c>
    </row>
    <row r="706" spans="1:8">
      <c r="A706" s="60" t="s">
        <v>1916</v>
      </c>
      <c r="B706" s="60" t="s">
        <v>482</v>
      </c>
      <c r="C706" s="60" t="s">
        <v>436</v>
      </c>
      <c r="D706" s="181">
        <v>61291</v>
      </c>
      <c r="E706" s="60">
        <v>1</v>
      </c>
      <c r="F706" s="60" t="s">
        <v>1819</v>
      </c>
      <c r="G706" s="60" t="s">
        <v>1488</v>
      </c>
      <c r="H706" s="55" t="str">
        <f>+VLOOKUP($C706,'paises cad'!$A$1:$C$106,2,FALSE)</f>
        <v>Renta media baja</v>
      </c>
    </row>
    <row r="707" spans="1:8">
      <c r="A707" s="60" t="s">
        <v>1916</v>
      </c>
      <c r="B707" s="60" t="s">
        <v>505</v>
      </c>
      <c r="C707" s="60" t="s">
        <v>1614</v>
      </c>
      <c r="D707" s="181">
        <v>157333</v>
      </c>
      <c r="E707" s="60">
        <v>2</v>
      </c>
      <c r="F707" s="60" t="s">
        <v>818</v>
      </c>
      <c r="G707" s="60" t="s">
        <v>1488</v>
      </c>
      <c r="H707" s="55" t="s">
        <v>1423</v>
      </c>
    </row>
    <row r="708" spans="1:8">
      <c r="A708" s="60" t="s">
        <v>1916</v>
      </c>
      <c r="B708" s="60" t="s">
        <v>505</v>
      </c>
      <c r="C708" s="60" t="s">
        <v>614</v>
      </c>
      <c r="D708" s="181">
        <v>78666.600000000006</v>
      </c>
      <c r="E708" s="60">
        <v>1</v>
      </c>
      <c r="F708" s="60" t="s">
        <v>869</v>
      </c>
      <c r="G708" s="60" t="s">
        <v>701</v>
      </c>
      <c r="H708" s="55" t="s">
        <v>1423</v>
      </c>
    </row>
    <row r="709" spans="1:8">
      <c r="A709" s="60" t="s">
        <v>925</v>
      </c>
      <c r="B709" s="60" t="s">
        <v>655</v>
      </c>
      <c r="C709" s="60" t="s">
        <v>478</v>
      </c>
      <c r="D709" s="181">
        <v>8523</v>
      </c>
      <c r="E709" s="60">
        <v>1</v>
      </c>
      <c r="F709" s="60" t="s">
        <v>618</v>
      </c>
      <c r="G709" s="60" t="s">
        <v>710</v>
      </c>
      <c r="H709" s="55" t="str">
        <f>+VLOOKUP($C709,'paises cad'!$A$1:$C$106,2,FALSE)</f>
        <v>Renta media baja</v>
      </c>
    </row>
    <row r="710" spans="1:8">
      <c r="A710" s="60" t="s">
        <v>925</v>
      </c>
      <c r="B710" s="60" t="s">
        <v>656</v>
      </c>
      <c r="C710" s="60" t="s">
        <v>493</v>
      </c>
      <c r="D710" s="181">
        <v>7287</v>
      </c>
      <c r="E710" s="60">
        <v>1</v>
      </c>
      <c r="F710" s="60" t="s">
        <v>847</v>
      </c>
      <c r="G710" s="60" t="s">
        <v>595</v>
      </c>
      <c r="H710" s="55" t="str">
        <f>+VLOOKUP($C710,'paises cad'!$A$1:$C$106,2,FALSE)</f>
        <v>Renta media alta</v>
      </c>
    </row>
    <row r="711" spans="1:8">
      <c r="A711" s="60" t="s">
        <v>925</v>
      </c>
      <c r="B711" s="60" t="s">
        <v>655</v>
      </c>
      <c r="C711" s="60" t="s">
        <v>449</v>
      </c>
      <c r="D711" s="181">
        <v>5400</v>
      </c>
      <c r="E711" s="60">
        <v>1</v>
      </c>
      <c r="F711" s="60" t="s">
        <v>597</v>
      </c>
      <c r="G711" s="60" t="s">
        <v>749</v>
      </c>
      <c r="H711" s="55" t="str">
        <f>+VLOOKUP($C711,'paises cad'!$A$1:$C$106,2,FALSE)</f>
        <v>Renta media alta</v>
      </c>
    </row>
    <row r="712" spans="1:8">
      <c r="A712" s="60" t="s">
        <v>925</v>
      </c>
      <c r="B712" s="60" t="s">
        <v>927</v>
      </c>
      <c r="C712" s="60" t="s">
        <v>495</v>
      </c>
      <c r="D712" s="181">
        <v>21277</v>
      </c>
      <c r="E712" s="60">
        <v>1</v>
      </c>
      <c r="F712" s="60" t="s">
        <v>597</v>
      </c>
      <c r="G712" s="60" t="s">
        <v>710</v>
      </c>
      <c r="H712" s="55" t="str">
        <f>+VLOOKUP($C712,'paises cad'!$A$1:$C$106,2,FALSE)</f>
        <v>PMA</v>
      </c>
    </row>
    <row r="713" spans="1:8">
      <c r="A713" s="60" t="s">
        <v>925</v>
      </c>
      <c r="B713" s="60" t="s">
        <v>931</v>
      </c>
      <c r="C713" s="60" t="s">
        <v>518</v>
      </c>
      <c r="D713" s="181">
        <v>15220.9</v>
      </c>
      <c r="E713" s="60">
        <v>1</v>
      </c>
      <c r="F713" s="60" t="s">
        <v>618</v>
      </c>
      <c r="G713" s="60" t="s">
        <v>710</v>
      </c>
      <c r="H713" s="55" t="str">
        <f>+VLOOKUP($C713,'paises cad'!$A$1:$C$106,2,FALSE)</f>
        <v>PMA</v>
      </c>
    </row>
    <row r="714" spans="1:8">
      <c r="A714" s="60" t="s">
        <v>425</v>
      </c>
      <c r="B714" s="60" t="s">
        <v>656</v>
      </c>
      <c r="C714" s="60" t="s">
        <v>481</v>
      </c>
      <c r="D714" s="181">
        <v>709458.43</v>
      </c>
      <c r="E714" s="60">
        <v>4</v>
      </c>
      <c r="F714" s="60" t="s">
        <v>1820</v>
      </c>
      <c r="G714" s="60" t="s">
        <v>1821</v>
      </c>
      <c r="H714" s="55" t="str">
        <f>+VLOOKUP($C714,'paises cad'!$A$1:$C$106,2,FALSE)</f>
        <v>Renta media alta</v>
      </c>
    </row>
    <row r="715" spans="1:8">
      <c r="A715" s="60" t="s">
        <v>425</v>
      </c>
      <c r="B715" s="60" t="s">
        <v>655</v>
      </c>
      <c r="C715" s="60" t="s">
        <v>474</v>
      </c>
      <c r="D715" s="181">
        <v>112429.88</v>
      </c>
      <c r="E715" s="60">
        <v>4</v>
      </c>
      <c r="F715" s="60" t="s">
        <v>688</v>
      </c>
      <c r="G715" s="60" t="s">
        <v>1822</v>
      </c>
      <c r="H715" s="55" t="str">
        <f>+VLOOKUP($C715,'paises cad'!$A$1:$C$106,2,FALSE)</f>
        <v>Renta media alta</v>
      </c>
    </row>
    <row r="716" spans="1:8">
      <c r="A716" s="60" t="s">
        <v>425</v>
      </c>
      <c r="B716" s="60" t="s">
        <v>655</v>
      </c>
      <c r="C716" s="60" t="s">
        <v>477</v>
      </c>
      <c r="D716" s="181">
        <v>320590.42</v>
      </c>
      <c r="E716" s="60">
        <v>4</v>
      </c>
      <c r="F716" s="60" t="s">
        <v>725</v>
      </c>
      <c r="G716" s="60" t="s">
        <v>1823</v>
      </c>
      <c r="H716" s="55" t="str">
        <f>+VLOOKUP($C716,'paises cad'!$A$1:$C$106,2,FALSE)</f>
        <v>Renta media baja</v>
      </c>
    </row>
    <row r="717" spans="1:8">
      <c r="A717" s="60" t="s">
        <v>425</v>
      </c>
      <c r="B717" s="60" t="s">
        <v>655</v>
      </c>
      <c r="C717" s="60" t="s">
        <v>479</v>
      </c>
      <c r="D717" s="181">
        <v>468742.05</v>
      </c>
      <c r="E717" s="60">
        <v>4</v>
      </c>
      <c r="F717" s="60" t="s">
        <v>695</v>
      </c>
      <c r="G717" s="60" t="s">
        <v>1824</v>
      </c>
      <c r="H717" s="55" t="str">
        <f>+VLOOKUP($C717,'paises cad'!$A$1:$C$106,2,FALSE)</f>
        <v>Renta media baja</v>
      </c>
    </row>
    <row r="718" spans="1:8">
      <c r="A718" s="60" t="s">
        <v>425</v>
      </c>
      <c r="B718" s="60" t="s">
        <v>482</v>
      </c>
      <c r="C718" s="60" t="s">
        <v>520</v>
      </c>
      <c r="D718" s="181">
        <v>155588.76999999999</v>
      </c>
      <c r="E718" s="60">
        <v>5</v>
      </c>
      <c r="F718" s="60" t="s">
        <v>1741</v>
      </c>
      <c r="G718" s="60" t="s">
        <v>624</v>
      </c>
      <c r="H718" s="55" t="str">
        <f>+VLOOKUP($C718,'paises cad'!$A$1:$C$106,2,FALSE)</f>
        <v>Renta media alta</v>
      </c>
    </row>
    <row r="719" spans="1:8">
      <c r="A719" s="60" t="s">
        <v>425</v>
      </c>
      <c r="B719" s="60" t="s">
        <v>482</v>
      </c>
      <c r="C719" s="60" t="s">
        <v>673</v>
      </c>
      <c r="D719" s="181">
        <v>107197.98</v>
      </c>
      <c r="E719" s="60">
        <v>3</v>
      </c>
      <c r="F719" s="60" t="s">
        <v>1741</v>
      </c>
      <c r="G719" s="60" t="s">
        <v>624</v>
      </c>
      <c r="H719" s="55" t="str">
        <f>+VLOOKUP($C719,'paises cad'!$A$1:$C$106,2,FALSE)</f>
        <v>Renta media alta</v>
      </c>
    </row>
    <row r="720" spans="1:8">
      <c r="A720" s="60" t="s">
        <v>425</v>
      </c>
      <c r="B720" s="60" t="s">
        <v>482</v>
      </c>
      <c r="C720" s="60" t="s">
        <v>448</v>
      </c>
      <c r="D720" s="181">
        <v>207797.19</v>
      </c>
      <c r="E720" s="60">
        <v>8</v>
      </c>
      <c r="F720" s="60" t="s">
        <v>1825</v>
      </c>
      <c r="G720" s="60" t="s">
        <v>1826</v>
      </c>
      <c r="H720" s="55" t="str">
        <f>+VLOOKUP($C720,'paises cad'!$A$1:$C$106,2,FALSE)</f>
        <v>Renta media baja</v>
      </c>
    </row>
    <row r="721" spans="1:8">
      <c r="A721" s="60" t="s">
        <v>425</v>
      </c>
      <c r="B721" s="60" t="s">
        <v>927</v>
      </c>
      <c r="C721" s="60" t="s">
        <v>674</v>
      </c>
      <c r="D721" s="181">
        <v>1268700.53</v>
      </c>
      <c r="E721" s="60">
        <v>7</v>
      </c>
      <c r="F721" s="60" t="s">
        <v>780</v>
      </c>
      <c r="G721" s="60" t="s">
        <v>735</v>
      </c>
      <c r="H721" s="55" t="str">
        <f>+VLOOKUP($C721,'paises cad'!$A$1:$C$106,2,FALSE)</f>
        <v>PMA</v>
      </c>
    </row>
    <row r="722" spans="1:8">
      <c r="A722" s="60" t="s">
        <v>425</v>
      </c>
      <c r="B722" s="60" t="s">
        <v>927</v>
      </c>
      <c r="C722" s="60" t="s">
        <v>675</v>
      </c>
      <c r="D722" s="181">
        <v>553804.04</v>
      </c>
      <c r="E722" s="60">
        <v>4</v>
      </c>
      <c r="F722" s="60" t="s">
        <v>700</v>
      </c>
      <c r="G722" s="60" t="s">
        <v>1827</v>
      </c>
      <c r="H722" s="55" t="str">
        <f>+VLOOKUP($C722,'paises cad'!$A$1:$C$106,2,FALSE)</f>
        <v>PMA</v>
      </c>
    </row>
    <row r="723" spans="1:8">
      <c r="A723" s="60" t="s">
        <v>425</v>
      </c>
      <c r="B723" s="60" t="s">
        <v>928</v>
      </c>
      <c r="C723" s="60" t="s">
        <v>485</v>
      </c>
      <c r="D723" s="181">
        <v>375424.05</v>
      </c>
      <c r="E723" s="60">
        <v>6</v>
      </c>
      <c r="F723" s="60" t="s">
        <v>760</v>
      </c>
      <c r="G723" s="60" t="s">
        <v>1828</v>
      </c>
      <c r="H723" s="55" t="str">
        <f>+VLOOKUP($C723,'paises cad'!$A$1:$C$106,2,FALSE)</f>
        <v>Renta media baja</v>
      </c>
    </row>
    <row r="724" spans="1:8">
      <c r="A724" s="60" t="s">
        <v>425</v>
      </c>
      <c r="B724" s="60" t="s">
        <v>928</v>
      </c>
      <c r="C724" s="60" t="s">
        <v>565</v>
      </c>
      <c r="D724" s="181">
        <v>280714.77</v>
      </c>
      <c r="E724" s="60">
        <v>7</v>
      </c>
      <c r="F724" s="60" t="s">
        <v>806</v>
      </c>
      <c r="G724" s="60" t="s">
        <v>633</v>
      </c>
      <c r="H724" s="55" t="s">
        <v>1423</v>
      </c>
    </row>
    <row r="725" spans="1:8">
      <c r="A725" s="60" t="s">
        <v>573</v>
      </c>
      <c r="B725" s="60" t="s">
        <v>656</v>
      </c>
      <c r="C725" s="60" t="s">
        <v>481</v>
      </c>
      <c r="D725" s="181">
        <v>137000</v>
      </c>
      <c r="E725" s="60">
        <v>2</v>
      </c>
      <c r="F725" s="60" t="s">
        <v>689</v>
      </c>
      <c r="G725" s="60" t="s">
        <v>661</v>
      </c>
      <c r="H725" s="55" t="str">
        <f>+VLOOKUP($C725,'paises cad'!$A$1:$C$106,2,FALSE)</f>
        <v>Renta media alta</v>
      </c>
    </row>
    <row r="726" spans="1:8">
      <c r="A726" s="60" t="s">
        <v>573</v>
      </c>
      <c r="B726" s="60" t="s">
        <v>927</v>
      </c>
      <c r="C726" s="60" t="s">
        <v>674</v>
      </c>
      <c r="D726" s="181">
        <v>565000</v>
      </c>
      <c r="E726" s="60">
        <v>15</v>
      </c>
      <c r="F726" s="60" t="s">
        <v>725</v>
      </c>
      <c r="G726" s="60" t="s">
        <v>1829</v>
      </c>
      <c r="H726" s="55" t="str">
        <f>+VLOOKUP($C726,'paises cad'!$A$1:$C$106,2,FALSE)</f>
        <v>PMA</v>
      </c>
    </row>
    <row r="727" spans="1:8">
      <c r="A727" s="60" t="s">
        <v>573</v>
      </c>
      <c r="B727" s="60" t="s">
        <v>928</v>
      </c>
      <c r="C727" s="60" t="s">
        <v>485</v>
      </c>
      <c r="D727" s="181">
        <v>1191835.83</v>
      </c>
      <c r="E727" s="60">
        <v>6</v>
      </c>
      <c r="F727" s="60" t="s">
        <v>758</v>
      </c>
      <c r="G727" s="60" t="s">
        <v>815</v>
      </c>
      <c r="H727" s="55" t="str">
        <f>+VLOOKUP($C727,'paises cad'!$A$1:$C$106,2,FALSE)</f>
        <v>Renta media baja</v>
      </c>
    </row>
    <row r="728" spans="1:8">
      <c r="A728" s="60" t="s">
        <v>470</v>
      </c>
      <c r="B728" s="60" t="s">
        <v>655</v>
      </c>
      <c r="C728" s="60" t="s">
        <v>476</v>
      </c>
      <c r="D728" s="181">
        <v>369347</v>
      </c>
      <c r="E728" s="60">
        <v>2</v>
      </c>
      <c r="F728" s="60" t="s">
        <v>724</v>
      </c>
      <c r="G728" s="60" t="s">
        <v>669</v>
      </c>
      <c r="H728" s="55" t="str">
        <f>+VLOOKUP($C728,'paises cad'!$A$1:$C$106,2,FALSE)</f>
        <v>Renta media baja</v>
      </c>
    </row>
    <row r="729" spans="1:8">
      <c r="A729" s="60" t="s">
        <v>470</v>
      </c>
      <c r="B729" s="60" t="s">
        <v>655</v>
      </c>
      <c r="C729" s="60" t="s">
        <v>474</v>
      </c>
      <c r="D729" s="181">
        <v>294276.98</v>
      </c>
      <c r="E729" s="60">
        <v>4</v>
      </c>
      <c r="F729" s="60" t="s">
        <v>733</v>
      </c>
      <c r="G729" s="60" t="s">
        <v>615</v>
      </c>
      <c r="H729" s="55" t="str">
        <f>+VLOOKUP($C729,'paises cad'!$A$1:$C$106,2,FALSE)</f>
        <v>Renta media alta</v>
      </c>
    </row>
    <row r="730" spans="1:8">
      <c r="A730" s="60" t="s">
        <v>470</v>
      </c>
      <c r="B730" s="60" t="s">
        <v>655</v>
      </c>
      <c r="C730" s="60" t="s">
        <v>477</v>
      </c>
      <c r="D730" s="181">
        <v>155815.91</v>
      </c>
      <c r="E730" s="60">
        <v>3</v>
      </c>
      <c r="F730" s="60" t="s">
        <v>724</v>
      </c>
      <c r="G730" s="60" t="s">
        <v>669</v>
      </c>
      <c r="H730" s="55" t="str">
        <f>+VLOOKUP($C730,'paises cad'!$A$1:$C$106,2,FALSE)</f>
        <v>Renta media baja</v>
      </c>
    </row>
    <row r="731" spans="1:8">
      <c r="A731" s="60" t="s">
        <v>470</v>
      </c>
      <c r="B731" s="60" t="s">
        <v>655</v>
      </c>
      <c r="C731" s="60" t="s">
        <v>478</v>
      </c>
      <c r="D731" s="181">
        <v>145529.79</v>
      </c>
      <c r="F731" s="60" t="s">
        <v>724</v>
      </c>
      <c r="G731" s="60" t="s">
        <v>670</v>
      </c>
      <c r="H731" s="55" t="str">
        <f>+VLOOKUP($C731,'paises cad'!$A$1:$C$106,2,FALSE)</f>
        <v>Renta media baja</v>
      </c>
    </row>
    <row r="732" spans="1:8">
      <c r="A732" s="60" t="s">
        <v>470</v>
      </c>
      <c r="B732" s="60" t="s">
        <v>656</v>
      </c>
      <c r="C732" s="60" t="s">
        <v>492</v>
      </c>
      <c r="D732" s="181">
        <v>252547.67</v>
      </c>
      <c r="E732" s="60">
        <v>3</v>
      </c>
      <c r="F732" s="60" t="s">
        <v>724</v>
      </c>
      <c r="G732" s="60" t="s">
        <v>669</v>
      </c>
      <c r="H732" s="55" t="str">
        <f>+VLOOKUP($C732,'paises cad'!$A$1:$C$106,2,FALSE)</f>
        <v>Renta media baja</v>
      </c>
    </row>
    <row r="733" spans="1:8">
      <c r="A733" s="60" t="s">
        <v>470</v>
      </c>
      <c r="B733" s="60" t="s">
        <v>656</v>
      </c>
      <c r="C733" s="60" t="s">
        <v>481</v>
      </c>
      <c r="D733" s="181">
        <v>950177.86</v>
      </c>
      <c r="E733" s="60">
        <v>5</v>
      </c>
      <c r="F733" s="60" t="s">
        <v>689</v>
      </c>
      <c r="G733" s="60" t="s">
        <v>670</v>
      </c>
      <c r="H733" s="55" t="str">
        <f>+VLOOKUP($C733,'paises cad'!$A$1:$C$106,2,FALSE)</f>
        <v>Renta media alta</v>
      </c>
    </row>
    <row r="734" spans="1:8">
      <c r="A734" s="60" t="s">
        <v>470</v>
      </c>
      <c r="B734" s="60" t="s">
        <v>482</v>
      </c>
      <c r="C734" s="60" t="s">
        <v>448</v>
      </c>
      <c r="D734" s="181">
        <v>622369.19999999995</v>
      </c>
      <c r="E734" s="60">
        <v>6</v>
      </c>
      <c r="F734" s="60" t="s">
        <v>1830</v>
      </c>
      <c r="G734" s="60" t="s">
        <v>1831</v>
      </c>
      <c r="H734" s="55" t="str">
        <f>+VLOOKUP($C734,'paises cad'!$A$1:$C$106,2,FALSE)</f>
        <v>Renta media baja</v>
      </c>
    </row>
    <row r="735" spans="1:8">
      <c r="A735" s="60" t="s">
        <v>470</v>
      </c>
      <c r="B735" s="60" t="s">
        <v>928</v>
      </c>
      <c r="C735" s="60" t="s">
        <v>565</v>
      </c>
      <c r="D735" s="181">
        <v>128834.29</v>
      </c>
      <c r="E735" s="60">
        <v>2</v>
      </c>
      <c r="F735" s="60" t="s">
        <v>800</v>
      </c>
      <c r="G735" s="60" t="s">
        <v>701</v>
      </c>
      <c r="H735" s="55" t="s">
        <v>1423</v>
      </c>
    </row>
    <row r="736" spans="1:8">
      <c r="A736" s="60" t="s">
        <v>470</v>
      </c>
      <c r="B736" s="60" t="s">
        <v>931</v>
      </c>
      <c r="C736" s="60" t="s">
        <v>487</v>
      </c>
      <c r="D736" s="181">
        <v>321472.74</v>
      </c>
      <c r="E736" s="60">
        <v>2</v>
      </c>
      <c r="F736" s="60" t="s">
        <v>724</v>
      </c>
      <c r="G736" s="60" t="s">
        <v>669</v>
      </c>
      <c r="H736" s="55" t="str">
        <f>+VLOOKUP($C736,'paises cad'!$A$1:$C$106,2,FALSE)</f>
        <v>PMA</v>
      </c>
    </row>
    <row r="737" spans="1:8">
      <c r="A737" s="60" t="s">
        <v>572</v>
      </c>
      <c r="B737" s="60" t="s">
        <v>656</v>
      </c>
      <c r="C737" s="60" t="s">
        <v>492</v>
      </c>
      <c r="D737" s="181">
        <v>42576</v>
      </c>
      <c r="E737" s="60">
        <v>2</v>
      </c>
      <c r="F737" s="60" t="s">
        <v>1832</v>
      </c>
      <c r="G737" s="60" t="s">
        <v>1833</v>
      </c>
      <c r="H737" s="55" t="str">
        <f>+VLOOKUP($C737,'paises cad'!$A$1:$C$106,2,FALSE)</f>
        <v>Renta media baja</v>
      </c>
    </row>
    <row r="738" spans="1:8">
      <c r="A738" s="60" t="s">
        <v>572</v>
      </c>
      <c r="B738" s="60" t="s">
        <v>655</v>
      </c>
      <c r="C738" s="60" t="s">
        <v>449</v>
      </c>
      <c r="D738" s="181">
        <v>43533</v>
      </c>
      <c r="E738" s="60">
        <v>4</v>
      </c>
      <c r="F738" s="60" t="s">
        <v>1834</v>
      </c>
      <c r="G738" s="60" t="s">
        <v>873</v>
      </c>
      <c r="H738" s="55" t="str">
        <f>+VLOOKUP($C738,'paises cad'!$A$1:$C$106,2,FALSE)</f>
        <v>Renta media alta</v>
      </c>
    </row>
    <row r="739" spans="1:8">
      <c r="A739" s="60" t="s">
        <v>405</v>
      </c>
      <c r="B739" s="60" t="s">
        <v>655</v>
      </c>
      <c r="C739" s="60" t="s">
        <v>479</v>
      </c>
      <c r="D739" s="181">
        <v>874387</v>
      </c>
      <c r="E739" s="60">
        <v>3</v>
      </c>
      <c r="F739" s="60" t="s">
        <v>872</v>
      </c>
      <c r="G739" s="60" t="s">
        <v>1835</v>
      </c>
      <c r="H739" s="55" t="str">
        <f>+VLOOKUP($C739,'paises cad'!$A$1:$C$106,2,FALSE)</f>
        <v>Renta media baja</v>
      </c>
    </row>
    <row r="740" spans="1:8">
      <c r="A740" s="60" t="s">
        <v>405</v>
      </c>
      <c r="B740" s="60" t="s">
        <v>656</v>
      </c>
      <c r="C740" s="60" t="s">
        <v>652</v>
      </c>
      <c r="D740" s="181">
        <v>514236</v>
      </c>
      <c r="E740" s="60">
        <v>3</v>
      </c>
      <c r="F740" s="60" t="s">
        <v>874</v>
      </c>
      <c r="G740" s="60" t="s">
        <v>1836</v>
      </c>
      <c r="H740" s="55" t="str">
        <f>+VLOOKUP($C740,'paises cad'!$A$1:$C$106,2,FALSE)</f>
        <v>Renta media alta</v>
      </c>
    </row>
    <row r="741" spans="1:8">
      <c r="A741" s="60" t="s">
        <v>405</v>
      </c>
      <c r="B741" s="60" t="s">
        <v>931</v>
      </c>
      <c r="C741" s="60" t="s">
        <v>490</v>
      </c>
      <c r="D741" s="181">
        <v>969458.39</v>
      </c>
      <c r="E741" s="60">
        <v>4</v>
      </c>
      <c r="F741" s="60" t="s">
        <v>875</v>
      </c>
      <c r="G741" s="60" t="s">
        <v>1684</v>
      </c>
      <c r="H741" s="55" t="str">
        <f>+VLOOKUP($C741,'paises cad'!$A$1:$C$106,2,FALSE)</f>
        <v>PMA</v>
      </c>
    </row>
    <row r="742" spans="1:8">
      <c r="A742" s="60" t="s">
        <v>405</v>
      </c>
      <c r="B742" s="60" t="s">
        <v>931</v>
      </c>
      <c r="C742" s="60" t="s">
        <v>487</v>
      </c>
      <c r="D742" s="181">
        <v>125372</v>
      </c>
      <c r="E742" s="60">
        <v>2</v>
      </c>
      <c r="F742" s="60" t="s">
        <v>1837</v>
      </c>
      <c r="G742" s="60" t="s">
        <v>648</v>
      </c>
      <c r="H742" s="55" t="str">
        <f>+VLOOKUP($C742,'paises cad'!$A$1:$C$106,2,FALSE)</f>
        <v>PMA</v>
      </c>
    </row>
    <row r="743" spans="1:8">
      <c r="A743" s="60" t="s">
        <v>836</v>
      </c>
      <c r="B743" s="60" t="s">
        <v>931</v>
      </c>
      <c r="C743" s="60" t="s">
        <v>487</v>
      </c>
      <c r="D743" s="181">
        <v>238847.82</v>
      </c>
      <c r="F743" s="60" t="s">
        <v>688</v>
      </c>
      <c r="G743" s="60" t="s">
        <v>1838</v>
      </c>
      <c r="H743" s="55" t="str">
        <f>+VLOOKUP($C743,'paises cad'!$A$1:$C$106,2,FALSE)</f>
        <v>PMA</v>
      </c>
    </row>
    <row r="744" spans="1:8">
      <c r="A744" s="60" t="s">
        <v>836</v>
      </c>
      <c r="B744" s="60" t="s">
        <v>931</v>
      </c>
      <c r="C744" s="60" t="s">
        <v>684</v>
      </c>
      <c r="F744" s="60" t="s">
        <v>1839</v>
      </c>
      <c r="G744" s="60" t="s">
        <v>641</v>
      </c>
      <c r="H744" s="55" t="str">
        <f>+VLOOKUP($C744,'paises cad'!$A$1:$C$106,2,FALSE)</f>
        <v>Renta media alta</v>
      </c>
    </row>
    <row r="745" spans="1:8">
      <c r="A745" s="60" t="s">
        <v>836</v>
      </c>
      <c r="B745" s="60" t="s">
        <v>929</v>
      </c>
      <c r="C745" s="60" t="s">
        <v>525</v>
      </c>
      <c r="D745" s="181">
        <v>6268003</v>
      </c>
      <c r="F745" s="60" t="s">
        <v>688</v>
      </c>
      <c r="G745" s="60" t="s">
        <v>1840</v>
      </c>
      <c r="H745" s="55" t="str">
        <f>+VLOOKUP($C745,'paises cad'!$A$1:$C$106,2,FALSE)</f>
        <v>PMA</v>
      </c>
    </row>
    <row r="746" spans="1:8">
      <c r="A746" s="60" t="s">
        <v>836</v>
      </c>
      <c r="B746" s="60" t="s">
        <v>927</v>
      </c>
      <c r="C746" s="60" t="s">
        <v>617</v>
      </c>
      <c r="D746" s="181">
        <v>205452</v>
      </c>
      <c r="F746" s="60" t="s">
        <v>688</v>
      </c>
      <c r="G746" s="60" t="s">
        <v>595</v>
      </c>
      <c r="H746" s="60" t="s">
        <v>1423</v>
      </c>
    </row>
    <row r="747" spans="1:8">
      <c r="A747" s="60" t="s">
        <v>836</v>
      </c>
      <c r="B747" s="60" t="s">
        <v>930</v>
      </c>
      <c r="C747" s="60" t="s">
        <v>522</v>
      </c>
      <c r="D747" s="181">
        <v>1816409</v>
      </c>
      <c r="F747" s="60" t="s">
        <v>725</v>
      </c>
      <c r="G747" s="60" t="s">
        <v>1841</v>
      </c>
      <c r="H747" s="55" t="str">
        <f>+VLOOKUP($C747,'paises cad'!$A$1:$C$106,2,FALSE)</f>
        <v>PMA</v>
      </c>
    </row>
    <row r="748" spans="1:8">
      <c r="A748" s="60" t="s">
        <v>836</v>
      </c>
      <c r="B748" s="60" t="s">
        <v>930</v>
      </c>
      <c r="C748" s="60" t="s">
        <v>677</v>
      </c>
      <c r="D748" s="181">
        <v>3096667</v>
      </c>
      <c r="F748" s="60" t="s">
        <v>1842</v>
      </c>
      <c r="G748" s="60" t="s">
        <v>1843</v>
      </c>
      <c r="H748" s="55" t="str">
        <f>+VLOOKUP($C748,'paises cad'!$A$1:$C$106,2,FALSE)</f>
        <v>PMA</v>
      </c>
    </row>
    <row r="749" spans="1:8">
      <c r="A749" s="60" t="s">
        <v>836</v>
      </c>
      <c r="B749" s="60" t="s">
        <v>930</v>
      </c>
      <c r="C749" s="60" t="s">
        <v>1721</v>
      </c>
      <c r="D749" s="181">
        <v>3700377</v>
      </c>
      <c r="F749" s="60" t="s">
        <v>688</v>
      </c>
      <c r="G749" s="60" t="s">
        <v>840</v>
      </c>
      <c r="H749" s="55" t="str">
        <f>+VLOOKUP($C749,'paises cad'!$A$1:$C$106,2,FALSE)</f>
        <v>PMA</v>
      </c>
    </row>
    <row r="750" spans="1:8">
      <c r="A750" s="60" t="s">
        <v>836</v>
      </c>
      <c r="B750" s="60" t="s">
        <v>928</v>
      </c>
      <c r="C750" s="60" t="s">
        <v>485</v>
      </c>
      <c r="D750" s="181">
        <v>1069970</v>
      </c>
      <c r="F750" s="60" t="s">
        <v>1844</v>
      </c>
      <c r="G750" s="60" t="s">
        <v>665</v>
      </c>
      <c r="H750" s="55" t="str">
        <f>+VLOOKUP($C750,'paises cad'!$A$1:$C$106,2,FALSE)</f>
        <v>Renta media baja</v>
      </c>
    </row>
    <row r="751" spans="1:8">
      <c r="A751" s="60" t="s">
        <v>836</v>
      </c>
      <c r="B751" s="60" t="s">
        <v>929</v>
      </c>
      <c r="C751" s="60" t="s">
        <v>484</v>
      </c>
      <c r="D751" s="181">
        <v>8566558</v>
      </c>
      <c r="F751" s="60" t="s">
        <v>1845</v>
      </c>
      <c r="G751" s="60" t="s">
        <v>838</v>
      </c>
      <c r="H751" s="55" t="str">
        <f>+VLOOKUP($C751,'paises cad'!$A$1:$C$106,2,FALSE)</f>
        <v>PMA</v>
      </c>
    </row>
    <row r="752" spans="1:8">
      <c r="A752" s="60" t="s">
        <v>836</v>
      </c>
      <c r="B752" s="60" t="s">
        <v>927</v>
      </c>
      <c r="C752" s="60" t="s">
        <v>483</v>
      </c>
      <c r="D752" s="181">
        <v>4617629</v>
      </c>
      <c r="F752" s="60" t="s">
        <v>1846</v>
      </c>
      <c r="G752" s="60" t="s">
        <v>839</v>
      </c>
      <c r="H752" s="55" t="str">
        <f>+VLOOKUP($C752,'paises cad'!$A$1:$C$106,2,FALSE)</f>
        <v>PMA</v>
      </c>
    </row>
    <row r="753" spans="1:8">
      <c r="A753" s="60" t="s">
        <v>836</v>
      </c>
      <c r="B753" s="60" t="s">
        <v>927</v>
      </c>
      <c r="C753" s="60" t="s">
        <v>486</v>
      </c>
      <c r="D753" s="181">
        <v>4547567</v>
      </c>
      <c r="F753" s="60" t="s">
        <v>688</v>
      </c>
      <c r="G753" s="60" t="s">
        <v>837</v>
      </c>
      <c r="H753" s="55" t="str">
        <f>+VLOOKUP($C753,'paises cad'!$A$1:$C$106,2,FALSE)</f>
        <v>PMA</v>
      </c>
    </row>
    <row r="754" spans="1:8">
      <c r="A754" s="60" t="s">
        <v>836</v>
      </c>
      <c r="B754" s="60" t="s">
        <v>656</v>
      </c>
      <c r="C754" s="60" t="s">
        <v>492</v>
      </c>
      <c r="D754" s="181">
        <v>1086295.69</v>
      </c>
      <c r="F754" s="60" t="s">
        <v>1847</v>
      </c>
      <c r="G754" s="60" t="s">
        <v>1848</v>
      </c>
      <c r="H754" s="55" t="str">
        <f>+VLOOKUP($C754,'paises cad'!$A$1:$C$106,2,FALSE)</f>
        <v>Renta media baja</v>
      </c>
    </row>
    <row r="755" spans="1:8">
      <c r="A755" s="60" t="s">
        <v>836</v>
      </c>
      <c r="B755" s="60" t="s">
        <v>656</v>
      </c>
      <c r="C755" s="60" t="s">
        <v>480</v>
      </c>
      <c r="D755" s="181">
        <v>118262</v>
      </c>
      <c r="F755" s="60" t="s">
        <v>596</v>
      </c>
      <c r="G755" s="60" t="s">
        <v>663</v>
      </c>
      <c r="H755" s="55" t="str">
        <f>+VLOOKUP($C755,'paises cad'!$A$1:$C$106,2,FALSE)</f>
        <v>Renta media alta</v>
      </c>
    </row>
    <row r="756" spans="1:8">
      <c r="A756" s="60" t="s">
        <v>836</v>
      </c>
      <c r="B756" s="60" t="s">
        <v>656</v>
      </c>
      <c r="C756" s="60" t="s">
        <v>481</v>
      </c>
      <c r="D756" s="181">
        <v>1328521.97</v>
      </c>
      <c r="F756" s="60" t="s">
        <v>1849</v>
      </c>
      <c r="G756" s="60" t="s">
        <v>658</v>
      </c>
      <c r="H756" s="55" t="str">
        <f>+VLOOKUP($C756,'paises cad'!$A$1:$C$106,2,FALSE)</f>
        <v>Renta media alta</v>
      </c>
    </row>
    <row r="757" spans="1:8">
      <c r="A757" s="60" t="s">
        <v>836</v>
      </c>
      <c r="B757" s="60" t="s">
        <v>656</v>
      </c>
      <c r="C757" s="60" t="s">
        <v>493</v>
      </c>
      <c r="D757" s="181">
        <v>1087991.3600000001</v>
      </c>
      <c r="F757" s="60" t="s">
        <v>732</v>
      </c>
      <c r="G757" s="60" t="s">
        <v>1850</v>
      </c>
      <c r="H757" s="55" t="str">
        <f>+VLOOKUP($C757,'paises cad'!$A$1:$C$106,2,FALSE)</f>
        <v>Renta media alta</v>
      </c>
    </row>
    <row r="758" spans="1:8">
      <c r="A758" s="60" t="s">
        <v>836</v>
      </c>
      <c r="B758" s="60" t="s">
        <v>655</v>
      </c>
      <c r="C758" s="60" t="s">
        <v>474</v>
      </c>
      <c r="D758" s="181">
        <v>334327.26</v>
      </c>
      <c r="F758" s="60" t="s">
        <v>1851</v>
      </c>
      <c r="G758" s="60" t="s">
        <v>666</v>
      </c>
      <c r="H758" s="55" t="str">
        <f>+VLOOKUP($C758,'paises cad'!$A$1:$C$106,2,FALSE)</f>
        <v>Renta media alta</v>
      </c>
    </row>
    <row r="759" spans="1:8">
      <c r="A759" s="60" t="s">
        <v>836</v>
      </c>
      <c r="B759" s="60" t="s">
        <v>655</v>
      </c>
      <c r="C759" s="60" t="s">
        <v>477</v>
      </c>
      <c r="D759" s="181">
        <v>970546.29</v>
      </c>
      <c r="F759" s="60" t="s">
        <v>843</v>
      </c>
      <c r="G759" s="60" t="s">
        <v>660</v>
      </c>
      <c r="H759" s="55" t="str">
        <f>+VLOOKUP($C759,'paises cad'!$A$1:$C$106,2,FALSE)</f>
        <v>Renta media baja</v>
      </c>
    </row>
    <row r="760" spans="1:8">
      <c r="A760" s="60" t="s">
        <v>836</v>
      </c>
      <c r="B760" s="60" t="s">
        <v>655</v>
      </c>
      <c r="C760" s="60" t="s">
        <v>676</v>
      </c>
      <c r="D760" s="181">
        <v>6895981.4199999999</v>
      </c>
      <c r="F760" s="60" t="s">
        <v>1852</v>
      </c>
      <c r="G760" s="60" t="s">
        <v>1853</v>
      </c>
      <c r="H760" s="55" t="str">
        <f>+VLOOKUP($C760,'paises cad'!$A$1:$C$106,2,FALSE)</f>
        <v>PMA</v>
      </c>
    </row>
    <row r="761" spans="1:8">
      <c r="A761" s="60" t="s">
        <v>836</v>
      </c>
      <c r="B761" s="60" t="s">
        <v>655</v>
      </c>
      <c r="C761" s="60" t="s">
        <v>478</v>
      </c>
      <c r="F761" s="60" t="s">
        <v>1681</v>
      </c>
      <c r="G761" s="60" t="s">
        <v>1854</v>
      </c>
      <c r="H761" s="55" t="str">
        <f>+VLOOKUP($C761,'paises cad'!$A$1:$C$106,2,FALSE)</f>
        <v>Renta media baja</v>
      </c>
    </row>
    <row r="762" spans="1:8">
      <c r="A762" s="60" t="s">
        <v>836</v>
      </c>
      <c r="B762" s="60" t="s">
        <v>655</v>
      </c>
      <c r="C762" s="60" t="s">
        <v>479</v>
      </c>
      <c r="D762" s="181">
        <v>1584358.33</v>
      </c>
      <c r="F762" s="60" t="s">
        <v>1855</v>
      </c>
      <c r="G762" s="60" t="s">
        <v>1856</v>
      </c>
      <c r="H762" s="55" t="str">
        <f>+VLOOKUP($C762,'paises cad'!$A$1:$C$106,2,FALSE)</f>
        <v>Renta media baja</v>
      </c>
    </row>
    <row r="763" spans="1:8">
      <c r="A763" s="60" t="s">
        <v>836</v>
      </c>
      <c r="B763" s="60" t="s">
        <v>656</v>
      </c>
      <c r="C763" s="60" t="s">
        <v>503</v>
      </c>
      <c r="D763" s="181">
        <v>454784.17</v>
      </c>
      <c r="F763" s="60" t="s">
        <v>874</v>
      </c>
      <c r="G763" s="60" t="s">
        <v>837</v>
      </c>
      <c r="H763" s="55" t="str">
        <f>+VLOOKUP($C763,'paises cad'!$A$1:$C$106,2,FALSE)</f>
        <v>Renta media baja</v>
      </c>
    </row>
    <row r="764" spans="1:8">
      <c r="A764" s="60" t="s">
        <v>836</v>
      </c>
      <c r="B764" s="60" t="s">
        <v>656</v>
      </c>
      <c r="C764" s="60" t="s">
        <v>652</v>
      </c>
      <c r="D764" s="181">
        <v>958078.39</v>
      </c>
      <c r="F764" s="60" t="s">
        <v>1857</v>
      </c>
      <c r="G764" s="60" t="s">
        <v>639</v>
      </c>
      <c r="H764" s="55" t="str">
        <f>+VLOOKUP($C764,'paises cad'!$A$1:$C$106,2,FALSE)</f>
        <v>Renta media alta</v>
      </c>
    </row>
    <row r="765" spans="1:8">
      <c r="A765" s="60" t="s">
        <v>836</v>
      </c>
      <c r="B765" s="60" t="s">
        <v>655</v>
      </c>
      <c r="C765" s="60" t="s">
        <v>449</v>
      </c>
      <c r="D765" s="181">
        <v>694102.08</v>
      </c>
      <c r="F765" s="60" t="s">
        <v>725</v>
      </c>
      <c r="G765" s="60" t="s">
        <v>1858</v>
      </c>
      <c r="H765" s="55" t="str">
        <f>+VLOOKUP($C765,'paises cad'!$A$1:$C$106,2,FALSE)</f>
        <v>Renta media alta</v>
      </c>
    </row>
    <row r="766" spans="1:8">
      <c r="A766" s="60" t="s">
        <v>836</v>
      </c>
      <c r="B766" s="60" t="s">
        <v>655</v>
      </c>
      <c r="C766" s="60" t="s">
        <v>476</v>
      </c>
      <c r="D766" s="181">
        <v>73551.91</v>
      </c>
      <c r="F766" s="60" t="s">
        <v>1587</v>
      </c>
      <c r="G766" s="60" t="s">
        <v>1859</v>
      </c>
      <c r="H766" s="55" t="str">
        <f>+VLOOKUP($C766,'paises cad'!$A$1:$C$106,2,FALSE)</f>
        <v>Renta media baja</v>
      </c>
    </row>
    <row r="767" spans="1:8">
      <c r="A767" s="60" t="s">
        <v>836</v>
      </c>
      <c r="B767" s="60" t="s">
        <v>930</v>
      </c>
      <c r="C767" s="60" t="s">
        <v>519</v>
      </c>
      <c r="F767" s="60" t="s">
        <v>686</v>
      </c>
      <c r="G767" s="60" t="s">
        <v>641</v>
      </c>
      <c r="H767" s="55" t="str">
        <f>+VLOOKUP($C767,'paises cad'!$A$1:$C$106,2,FALSE)</f>
        <v>PMA</v>
      </c>
    </row>
    <row r="768" spans="1:8">
      <c r="A768" s="60" t="s">
        <v>836</v>
      </c>
      <c r="B768" s="60" t="s">
        <v>927</v>
      </c>
      <c r="C768" s="60" t="s">
        <v>507</v>
      </c>
      <c r="F768" s="60" t="s">
        <v>640</v>
      </c>
      <c r="G768" s="60" t="s">
        <v>641</v>
      </c>
      <c r="H768" s="55" t="str">
        <f>+VLOOKUP($C768,'paises cad'!$A$1:$C$106,2,FALSE)</f>
        <v>Renta media baja</v>
      </c>
    </row>
    <row r="769" spans="1:8">
      <c r="A769" s="60" t="s">
        <v>836</v>
      </c>
      <c r="B769" s="60" t="s">
        <v>927</v>
      </c>
      <c r="C769" s="60" t="s">
        <v>494</v>
      </c>
      <c r="F769" s="60" t="s">
        <v>640</v>
      </c>
      <c r="G769" s="60" t="s">
        <v>641</v>
      </c>
      <c r="H769" s="55" t="str">
        <f>+VLOOKUP($C769,'paises cad'!$A$1:$C$106,2,FALSE)</f>
        <v>Renta media baja</v>
      </c>
    </row>
    <row r="770" spans="1:8">
      <c r="A770" s="60" t="s">
        <v>836</v>
      </c>
      <c r="B770" s="60" t="s">
        <v>931</v>
      </c>
      <c r="C770" s="60" t="s">
        <v>406</v>
      </c>
      <c r="F770" s="60" t="s">
        <v>640</v>
      </c>
      <c r="G770" s="60" t="s">
        <v>641</v>
      </c>
      <c r="H770" s="55" t="str">
        <f>+VLOOKUP($C770,'paises cad'!$A$1:$C$106,2,FALSE)</f>
        <v>Renta media alta</v>
      </c>
    </row>
    <row r="771" spans="1:8">
      <c r="A771" s="60" t="s">
        <v>836</v>
      </c>
      <c r="B771" s="60" t="s">
        <v>930</v>
      </c>
      <c r="C771" s="60" t="s">
        <v>498</v>
      </c>
      <c r="F771" s="60" t="s">
        <v>640</v>
      </c>
      <c r="G771" s="60" t="s">
        <v>641</v>
      </c>
      <c r="H771" s="55" t="str">
        <f>+VLOOKUP($C771,'paises cad'!$A$1:$C$106,2,FALSE)</f>
        <v>Renta baja</v>
      </c>
    </row>
    <row r="772" spans="1:8">
      <c r="A772" s="60" t="s">
        <v>444</v>
      </c>
      <c r="B772" s="60" t="s">
        <v>655</v>
      </c>
      <c r="C772" s="60" t="s">
        <v>476</v>
      </c>
      <c r="D772" s="181">
        <v>454817.75</v>
      </c>
      <c r="E772" s="60">
        <v>3</v>
      </c>
      <c r="F772" s="60" t="s">
        <v>861</v>
      </c>
      <c r="G772" s="60" t="s">
        <v>1860</v>
      </c>
      <c r="H772" s="55" t="str">
        <f>+VLOOKUP($C772,'paises cad'!$A$1:$C$106,2,FALSE)</f>
        <v>Renta media baja</v>
      </c>
    </row>
    <row r="773" spans="1:8">
      <c r="A773" s="60" t="s">
        <v>444</v>
      </c>
      <c r="B773" s="60" t="s">
        <v>482</v>
      </c>
      <c r="C773" s="60" t="s">
        <v>448</v>
      </c>
      <c r="D773" s="181">
        <v>445625.43</v>
      </c>
      <c r="E773" s="60">
        <v>5</v>
      </c>
      <c r="F773" s="60" t="s">
        <v>711</v>
      </c>
      <c r="G773" s="60" t="s">
        <v>862</v>
      </c>
      <c r="H773" s="55" t="str">
        <f>+VLOOKUP($C773,'paises cad'!$A$1:$C$106,2,FALSE)</f>
        <v>Renta media baja</v>
      </c>
    </row>
    <row r="774" spans="1:8">
      <c r="A774" s="60" t="s">
        <v>444</v>
      </c>
      <c r="B774" s="60" t="s">
        <v>927</v>
      </c>
      <c r="C774" s="60" t="s">
        <v>496</v>
      </c>
      <c r="D774" s="181">
        <v>277238.25</v>
      </c>
      <c r="E774" s="60">
        <v>3</v>
      </c>
      <c r="F774" s="60" t="s">
        <v>711</v>
      </c>
      <c r="G774" s="60" t="s">
        <v>1713</v>
      </c>
      <c r="H774" s="55" t="str">
        <f>+VLOOKUP($C774,'paises cad'!$A$1:$C$106,2,FALSE)</f>
        <v>PMA</v>
      </c>
    </row>
    <row r="775" spans="1:8">
      <c r="A775" s="60" t="s">
        <v>444</v>
      </c>
      <c r="B775" s="60" t="s">
        <v>656</v>
      </c>
      <c r="C775" s="60" t="s">
        <v>481</v>
      </c>
      <c r="D775" s="181">
        <v>509740.2</v>
      </c>
      <c r="E775" s="60">
        <v>4</v>
      </c>
      <c r="F775" s="60" t="s">
        <v>732</v>
      </c>
      <c r="G775" s="60" t="s">
        <v>1861</v>
      </c>
      <c r="H775" s="55" t="str">
        <f>+VLOOKUP($C775,'paises cad'!$A$1:$C$106,2,FALSE)</f>
        <v>Renta media alta</v>
      </c>
    </row>
    <row r="776" spans="1:8">
      <c r="A776" s="60" t="s">
        <v>444</v>
      </c>
      <c r="B776" s="60" t="s">
        <v>655</v>
      </c>
      <c r="C776" s="60" t="s">
        <v>479</v>
      </c>
      <c r="D776" s="181">
        <v>218310</v>
      </c>
      <c r="E776" s="60">
        <v>2</v>
      </c>
      <c r="F776" s="60" t="s">
        <v>724</v>
      </c>
      <c r="G776" s="60" t="s">
        <v>1862</v>
      </c>
      <c r="H776" s="55" t="str">
        <f>+VLOOKUP($C776,'paises cad'!$A$1:$C$106,2,FALSE)</f>
        <v>Renta media baja</v>
      </c>
    </row>
    <row r="777" spans="1:8">
      <c r="A777" s="60" t="s">
        <v>1863</v>
      </c>
      <c r="B777" s="60" t="s">
        <v>656</v>
      </c>
      <c r="C777" s="60" t="s">
        <v>492</v>
      </c>
      <c r="D777" s="181">
        <v>434178</v>
      </c>
      <c r="E777" s="60">
        <v>7</v>
      </c>
      <c r="F777" s="60" t="s">
        <v>708</v>
      </c>
      <c r="G777" s="60" t="s">
        <v>1864</v>
      </c>
      <c r="H777" s="55" t="str">
        <f>+VLOOKUP($C777,'paises cad'!$A$1:$C$106,2,FALSE)</f>
        <v>Renta media baja</v>
      </c>
    </row>
    <row r="778" spans="1:8">
      <c r="A778" s="60" t="s">
        <v>1863</v>
      </c>
      <c r="B778" s="60" t="s">
        <v>656</v>
      </c>
      <c r="C778" s="60" t="s">
        <v>652</v>
      </c>
      <c r="D778" s="181">
        <v>169875</v>
      </c>
      <c r="E778" s="60">
        <v>5</v>
      </c>
      <c r="F778" s="60" t="s">
        <v>872</v>
      </c>
      <c r="G778" s="60" t="s">
        <v>672</v>
      </c>
      <c r="H778" s="55" t="str">
        <f>+VLOOKUP($C778,'paises cad'!$A$1:$C$106,2,FALSE)</f>
        <v>Renta media alta</v>
      </c>
    </row>
    <row r="779" spans="1:8">
      <c r="A779" s="60" t="s">
        <v>1863</v>
      </c>
      <c r="B779" s="60" t="s">
        <v>931</v>
      </c>
      <c r="C779" s="60" t="s">
        <v>487</v>
      </c>
      <c r="D779" s="181">
        <v>308860</v>
      </c>
      <c r="E779" s="60">
        <v>5</v>
      </c>
      <c r="F779" s="60" t="s">
        <v>776</v>
      </c>
      <c r="G779" s="60" t="s">
        <v>878</v>
      </c>
      <c r="H779" s="55" t="str">
        <f>+VLOOKUP($C779,'paises cad'!$A$1:$C$106,2,FALSE)</f>
        <v>PMA</v>
      </c>
    </row>
    <row r="780" spans="1:8">
      <c r="A780" s="60" t="s">
        <v>430</v>
      </c>
      <c r="B780" s="60" t="s">
        <v>656</v>
      </c>
      <c r="C780" s="60" t="s">
        <v>501</v>
      </c>
      <c r="D780" s="181">
        <v>89000</v>
      </c>
      <c r="E780" s="60">
        <v>2</v>
      </c>
      <c r="F780" s="60" t="s">
        <v>618</v>
      </c>
      <c r="G780" s="60" t="s">
        <v>710</v>
      </c>
      <c r="H780" s="55" t="str">
        <f>+VLOOKUP($C780,'paises cad'!$A$1:$C$106,2,FALSE)</f>
        <v>Renta media alta</v>
      </c>
    </row>
    <row r="781" spans="1:8">
      <c r="A781" s="60" t="s">
        <v>430</v>
      </c>
      <c r="B781" s="60" t="s">
        <v>656</v>
      </c>
      <c r="C781" s="60" t="s">
        <v>503</v>
      </c>
      <c r="D781" s="181">
        <v>37679</v>
      </c>
      <c r="E781" s="60">
        <v>3</v>
      </c>
      <c r="F781" s="60" t="s">
        <v>1865</v>
      </c>
      <c r="G781" s="60" t="s">
        <v>824</v>
      </c>
      <c r="H781" s="55" t="str">
        <f>+VLOOKUP($C781,'paises cad'!$A$1:$C$106,2,FALSE)</f>
        <v>Renta media baja</v>
      </c>
    </row>
    <row r="782" spans="1:8">
      <c r="A782" s="60" t="s">
        <v>430</v>
      </c>
      <c r="B782" s="60" t="s">
        <v>656</v>
      </c>
      <c r="C782" s="60" t="s">
        <v>652</v>
      </c>
      <c r="D782" s="181">
        <v>12678</v>
      </c>
      <c r="E782" s="60">
        <v>3</v>
      </c>
      <c r="F782" s="60" t="s">
        <v>1866</v>
      </c>
      <c r="G782" s="60" t="s">
        <v>1867</v>
      </c>
      <c r="H782" s="55" t="str">
        <f>+VLOOKUP($C782,'paises cad'!$A$1:$C$106,2,FALSE)</f>
        <v>Renta media alta</v>
      </c>
    </row>
    <row r="783" spans="1:8">
      <c r="A783" s="60" t="s">
        <v>430</v>
      </c>
      <c r="B783" s="60" t="s">
        <v>655</v>
      </c>
      <c r="C783" s="60" t="s">
        <v>477</v>
      </c>
      <c r="D783" s="181">
        <v>95246</v>
      </c>
      <c r="E783" s="60">
        <v>3</v>
      </c>
      <c r="F783" s="60" t="s">
        <v>880</v>
      </c>
      <c r="G783" s="60" t="s">
        <v>881</v>
      </c>
      <c r="H783" s="55" t="str">
        <f>+VLOOKUP($C783,'paises cad'!$A$1:$C$106,2,FALSE)</f>
        <v>Renta media baja</v>
      </c>
    </row>
    <row r="784" spans="1:8">
      <c r="A784" s="60" t="s">
        <v>430</v>
      </c>
      <c r="B784" s="60" t="s">
        <v>655</v>
      </c>
      <c r="C784" s="60" t="s">
        <v>611</v>
      </c>
      <c r="D784" s="181">
        <v>2195</v>
      </c>
      <c r="F784" s="60" t="s">
        <v>597</v>
      </c>
      <c r="G784" s="60" t="s">
        <v>710</v>
      </c>
      <c r="H784" s="55" t="str">
        <f>+VLOOKUP($C784,'paises cad'!$A$1:$C$106,2,FALSE)</f>
        <v>Renta media alta</v>
      </c>
    </row>
    <row r="785" spans="1:8">
      <c r="A785" s="60" t="s">
        <v>430</v>
      </c>
      <c r="B785" s="60" t="s">
        <v>931</v>
      </c>
      <c r="C785" s="60" t="s">
        <v>510</v>
      </c>
      <c r="D785" s="181">
        <v>81777</v>
      </c>
      <c r="E785" s="60">
        <v>5</v>
      </c>
      <c r="F785" s="60" t="s">
        <v>1868</v>
      </c>
      <c r="G785" s="60" t="s">
        <v>824</v>
      </c>
      <c r="H785" s="55" t="str">
        <f>+VLOOKUP($C785,'paises cad'!$A$1:$C$106,2,FALSE)</f>
        <v>PMA</v>
      </c>
    </row>
    <row r="786" spans="1:8">
      <c r="A786" s="60" t="s">
        <v>430</v>
      </c>
      <c r="B786" s="60" t="s">
        <v>931</v>
      </c>
      <c r="C786" s="60" t="s">
        <v>487</v>
      </c>
      <c r="D786" s="181">
        <v>192179</v>
      </c>
      <c r="E786" s="60">
        <v>3</v>
      </c>
      <c r="F786" s="60" t="s">
        <v>726</v>
      </c>
      <c r="G786" s="60" t="s">
        <v>767</v>
      </c>
      <c r="H786" s="55" t="str">
        <f>+VLOOKUP($C786,'paises cad'!$A$1:$C$106,2,FALSE)</f>
        <v>PMA</v>
      </c>
    </row>
    <row r="787" spans="1:8">
      <c r="A787" s="60" t="s">
        <v>430</v>
      </c>
      <c r="B787" s="60" t="s">
        <v>929</v>
      </c>
      <c r="C787" s="60" t="s">
        <v>654</v>
      </c>
      <c r="D787" s="181">
        <v>69757</v>
      </c>
      <c r="E787" s="60">
        <v>2</v>
      </c>
      <c r="F787" s="60" t="s">
        <v>889</v>
      </c>
      <c r="G787" s="60" t="s">
        <v>824</v>
      </c>
      <c r="H787" s="55" t="str">
        <f>+VLOOKUP($C787,'paises cad'!$A$1:$C$106,2,FALSE)</f>
        <v>Renta media baja</v>
      </c>
    </row>
    <row r="788" spans="1:8">
      <c r="A788" s="60" t="s">
        <v>430</v>
      </c>
      <c r="B788" s="60" t="s">
        <v>929</v>
      </c>
      <c r="C788" s="60" t="s">
        <v>484</v>
      </c>
      <c r="D788" s="181">
        <v>14005</v>
      </c>
      <c r="E788" s="60">
        <v>1</v>
      </c>
      <c r="F788" s="60" t="s">
        <v>596</v>
      </c>
      <c r="G788" s="60" t="s">
        <v>1869</v>
      </c>
      <c r="H788" s="55" t="str">
        <f>+VLOOKUP($C788,'paises cad'!$A$1:$C$106,2,FALSE)</f>
        <v>PMA</v>
      </c>
    </row>
    <row r="789" spans="1:8">
      <c r="A789" s="60" t="s">
        <v>430</v>
      </c>
      <c r="B789" s="60" t="s">
        <v>927</v>
      </c>
      <c r="C789" s="60" t="s">
        <v>495</v>
      </c>
      <c r="D789" s="181">
        <v>378141</v>
      </c>
      <c r="E789" s="60">
        <v>3</v>
      </c>
      <c r="F789" s="60" t="s">
        <v>613</v>
      </c>
      <c r="G789" s="60" t="s">
        <v>710</v>
      </c>
      <c r="H789" s="55" t="str">
        <f>+VLOOKUP($C789,'paises cad'!$A$1:$C$106,2,FALSE)</f>
        <v>PMA</v>
      </c>
    </row>
    <row r="790" spans="1:8">
      <c r="A790" s="60" t="s">
        <v>430</v>
      </c>
      <c r="B790" s="60" t="s">
        <v>927</v>
      </c>
      <c r="C790" s="60" t="s">
        <v>483</v>
      </c>
      <c r="D790" s="181">
        <v>371058</v>
      </c>
      <c r="E790" s="60">
        <v>5</v>
      </c>
      <c r="F790" s="60" t="s">
        <v>688</v>
      </c>
      <c r="G790" s="60" t="s">
        <v>595</v>
      </c>
      <c r="H790" s="55" t="str">
        <f>+VLOOKUP($C790,'paises cad'!$A$1:$C$106,2,FALSE)</f>
        <v>PMA</v>
      </c>
    </row>
    <row r="791" spans="1:8">
      <c r="A791" s="60" t="s">
        <v>430</v>
      </c>
      <c r="B791" s="60" t="s">
        <v>927</v>
      </c>
      <c r="C791" s="60" t="s">
        <v>507</v>
      </c>
      <c r="D791" s="181">
        <v>92942</v>
      </c>
      <c r="E791" s="60">
        <v>2</v>
      </c>
      <c r="F791" s="60" t="s">
        <v>613</v>
      </c>
      <c r="G791" s="60" t="s">
        <v>842</v>
      </c>
      <c r="H791" s="55" t="str">
        <f>+VLOOKUP($C791,'paises cad'!$A$1:$C$106,2,FALSE)</f>
        <v>Renta media baja</v>
      </c>
    </row>
    <row r="792" spans="1:8">
      <c r="A792" s="60" t="s">
        <v>430</v>
      </c>
      <c r="B792" s="60" t="s">
        <v>927</v>
      </c>
      <c r="C792" s="60" t="s">
        <v>577</v>
      </c>
      <c r="D792" s="181">
        <v>43487</v>
      </c>
      <c r="E792" s="60">
        <v>1</v>
      </c>
      <c r="F792" s="60" t="s">
        <v>618</v>
      </c>
      <c r="G792" s="60" t="s">
        <v>710</v>
      </c>
      <c r="H792" s="55" t="str">
        <f>+VLOOKUP($C792,'paises cad'!$A$1:$C$106,2,FALSE)</f>
        <v>PMA</v>
      </c>
    </row>
    <row r="793" spans="1:8">
      <c r="A793" s="60" t="s">
        <v>430</v>
      </c>
      <c r="B793" s="60" t="s">
        <v>927</v>
      </c>
      <c r="C793" s="60" t="s">
        <v>489</v>
      </c>
      <c r="D793" s="181">
        <v>174124</v>
      </c>
      <c r="E793" s="60">
        <v>8</v>
      </c>
      <c r="F793" s="60" t="s">
        <v>768</v>
      </c>
      <c r="G793" s="60" t="s">
        <v>1870</v>
      </c>
      <c r="H793" s="55" t="str">
        <f>+VLOOKUP($C793,'paises cad'!$A$1:$C$106,2,FALSE)</f>
        <v>PMA</v>
      </c>
    </row>
    <row r="794" spans="1:8">
      <c r="A794" s="60" t="s">
        <v>430</v>
      </c>
      <c r="B794" s="60" t="s">
        <v>930</v>
      </c>
      <c r="C794" s="60" t="s">
        <v>509</v>
      </c>
      <c r="D794" s="181">
        <v>28075</v>
      </c>
      <c r="E794" s="60">
        <v>1</v>
      </c>
      <c r="F794" s="60" t="s">
        <v>779</v>
      </c>
      <c r="G794" s="60" t="s">
        <v>710</v>
      </c>
      <c r="H794" s="55" t="str">
        <f>+VLOOKUP($C794,'paises cad'!$A$1:$C$106,2,FALSE)</f>
        <v>PMA</v>
      </c>
    </row>
    <row r="795" spans="1:8">
      <c r="A795" s="60" t="s">
        <v>430</v>
      </c>
      <c r="B795" s="60" t="s">
        <v>930</v>
      </c>
      <c r="C795" s="60" t="s">
        <v>677</v>
      </c>
      <c r="D795" s="181">
        <v>42083</v>
      </c>
      <c r="E795" s="60">
        <v>1</v>
      </c>
      <c r="F795" s="60" t="s">
        <v>727</v>
      </c>
      <c r="G795" s="60" t="s">
        <v>1871</v>
      </c>
      <c r="H795" s="55" t="str">
        <f>+VLOOKUP($C795,'paises cad'!$A$1:$C$106,2,FALSE)</f>
        <v>PMA</v>
      </c>
    </row>
    <row r="796" spans="1:8">
      <c r="A796" s="60" t="s">
        <v>430</v>
      </c>
      <c r="B796" s="60" t="s">
        <v>929</v>
      </c>
      <c r="C796" s="60" t="s">
        <v>508</v>
      </c>
      <c r="D796" s="181">
        <v>26001</v>
      </c>
      <c r="E796" s="60">
        <v>1</v>
      </c>
      <c r="F796" s="60" t="s">
        <v>1872</v>
      </c>
      <c r="G796" s="60" t="s">
        <v>710</v>
      </c>
      <c r="H796" s="55" t="str">
        <f>+VLOOKUP($C796,'paises cad'!$A$1:$C$106,2,FALSE)</f>
        <v>PMA</v>
      </c>
    </row>
    <row r="797" spans="1:8">
      <c r="A797" s="60" t="s">
        <v>430</v>
      </c>
      <c r="B797" s="60" t="s">
        <v>931</v>
      </c>
      <c r="C797" s="60" t="s">
        <v>684</v>
      </c>
      <c r="D797" s="181">
        <v>30000</v>
      </c>
      <c r="E797" s="60">
        <v>1</v>
      </c>
      <c r="F797" s="60" t="s">
        <v>859</v>
      </c>
      <c r="G797" s="60" t="s">
        <v>821</v>
      </c>
      <c r="H797" s="55" t="str">
        <f>+VLOOKUP($C797,'paises cad'!$A$1:$C$106,2,FALSE)</f>
        <v>Renta media alta</v>
      </c>
    </row>
    <row r="798" spans="1:8">
      <c r="A798" s="60" t="s">
        <v>430</v>
      </c>
      <c r="B798" s="60" t="s">
        <v>655</v>
      </c>
      <c r="C798" s="60" t="s">
        <v>479</v>
      </c>
      <c r="D798" s="181">
        <v>1250</v>
      </c>
      <c r="E798" s="60">
        <v>1</v>
      </c>
      <c r="F798" s="60" t="s">
        <v>1873</v>
      </c>
      <c r="G798" s="60" t="s">
        <v>710</v>
      </c>
      <c r="H798" s="55" t="str">
        <f>+VLOOKUP($C798,'paises cad'!$A$1:$C$106,2,FALSE)</f>
        <v>Renta media baja</v>
      </c>
    </row>
    <row r="799" spans="1:8">
      <c r="A799" s="60" t="s">
        <v>430</v>
      </c>
      <c r="B799" s="60" t="s">
        <v>930</v>
      </c>
      <c r="C799" s="60" t="s">
        <v>498</v>
      </c>
      <c r="D799" s="181">
        <v>10300</v>
      </c>
      <c r="E799" s="60">
        <v>1</v>
      </c>
      <c r="F799" s="60" t="s">
        <v>605</v>
      </c>
      <c r="G799" s="60" t="s">
        <v>710</v>
      </c>
      <c r="H799" s="55" t="str">
        <f>+VLOOKUP($C799,'paises cad'!$A$1:$C$106,2,FALSE)</f>
        <v>Renta baja</v>
      </c>
    </row>
    <row r="800" spans="1:8">
      <c r="A800" s="60" t="s">
        <v>430</v>
      </c>
      <c r="B800" s="60" t="s">
        <v>505</v>
      </c>
      <c r="C800" s="60" t="s">
        <v>506</v>
      </c>
      <c r="D800" s="181">
        <v>46544</v>
      </c>
      <c r="E800" s="60">
        <v>2</v>
      </c>
      <c r="F800" s="60" t="s">
        <v>613</v>
      </c>
      <c r="G800" s="60" t="s">
        <v>710</v>
      </c>
      <c r="H800" s="55" t="s">
        <v>1423</v>
      </c>
    </row>
    <row r="801" spans="1:13">
      <c r="A801" s="60" t="s">
        <v>430</v>
      </c>
      <c r="B801" s="60" t="s">
        <v>930</v>
      </c>
      <c r="C801" s="60" t="s">
        <v>1721</v>
      </c>
      <c r="D801" s="181">
        <v>54464</v>
      </c>
      <c r="E801" s="60">
        <v>5</v>
      </c>
      <c r="F801" s="60" t="s">
        <v>733</v>
      </c>
      <c r="G801" s="60" t="s">
        <v>1874</v>
      </c>
      <c r="H801" s="55" t="str">
        <f>+VLOOKUP($C801,'paises cad'!$A$1:$C$106,2,FALSE)</f>
        <v>PMA</v>
      </c>
    </row>
    <row r="802" spans="1:13">
      <c r="A802" s="60" t="s">
        <v>430</v>
      </c>
      <c r="B802" s="60" t="s">
        <v>655</v>
      </c>
      <c r="C802" s="60" t="s">
        <v>676</v>
      </c>
      <c r="D802" s="181">
        <v>57420</v>
      </c>
      <c r="E802" s="60">
        <v>3</v>
      </c>
      <c r="F802" s="60" t="s">
        <v>721</v>
      </c>
      <c r="G802" s="60" t="s">
        <v>1875</v>
      </c>
      <c r="H802" s="55" t="str">
        <f>+VLOOKUP($C802,'paises cad'!$A$1:$C$106,2,FALSE)</f>
        <v>PMA</v>
      </c>
    </row>
    <row r="803" spans="1:13">
      <c r="A803" s="60" t="s">
        <v>430</v>
      </c>
      <c r="B803" s="60" t="s">
        <v>930</v>
      </c>
      <c r="C803" s="60" t="s">
        <v>582</v>
      </c>
      <c r="D803" s="181">
        <v>3140</v>
      </c>
      <c r="E803" s="60">
        <v>1</v>
      </c>
      <c r="F803" s="60" t="s">
        <v>605</v>
      </c>
      <c r="G803" s="60" t="s">
        <v>824</v>
      </c>
      <c r="H803" s="55" t="str">
        <f>+VLOOKUP($C803,'paises cad'!$A$1:$C$106,2,FALSE)</f>
        <v>PMA</v>
      </c>
    </row>
    <row r="804" spans="1:13">
      <c r="A804" s="60" t="s">
        <v>430</v>
      </c>
      <c r="B804" s="60" t="s">
        <v>499</v>
      </c>
      <c r="C804" s="60" t="s">
        <v>566</v>
      </c>
      <c r="D804" s="181">
        <v>19400</v>
      </c>
      <c r="E804" s="60">
        <v>1</v>
      </c>
      <c r="F804" s="60" t="s">
        <v>613</v>
      </c>
      <c r="G804" s="60" t="s">
        <v>710</v>
      </c>
      <c r="H804" s="55" t="str">
        <f>+VLOOKUP($C804,'paises cad'!$A$1:$C$106,2,FALSE)</f>
        <v>Renta media alta</v>
      </c>
    </row>
    <row r="805" spans="1:13">
      <c r="A805" s="60" t="s">
        <v>426</v>
      </c>
      <c r="B805" s="60" t="s">
        <v>655</v>
      </c>
      <c r="C805" s="60" t="s">
        <v>479</v>
      </c>
      <c r="D805" s="181">
        <v>24841.37</v>
      </c>
      <c r="E805" s="60">
        <v>1</v>
      </c>
      <c r="F805" s="60" t="s">
        <v>698</v>
      </c>
      <c r="G805" s="60" t="s">
        <v>1876</v>
      </c>
      <c r="H805" s="55" t="str">
        <f>+VLOOKUP($C805,'paises cad'!$A$1:$C$106,2,FALSE)</f>
        <v>Renta media baja</v>
      </c>
    </row>
    <row r="806" spans="1:13">
      <c r="A806" s="60" t="s">
        <v>1917</v>
      </c>
      <c r="B806" s="60" t="s">
        <v>656</v>
      </c>
      <c r="C806" s="60" t="s">
        <v>652</v>
      </c>
      <c r="D806" s="181">
        <v>108488.5</v>
      </c>
      <c r="E806" s="60">
        <v>1</v>
      </c>
      <c r="F806" s="60" t="s">
        <v>619</v>
      </c>
      <c r="G806" s="60" t="s">
        <v>815</v>
      </c>
      <c r="H806" s="55" t="str">
        <f>+VLOOKUP($C806,'paises cad'!$A$1:$C$106,2,FALSE)</f>
        <v>Renta media alta</v>
      </c>
    </row>
    <row r="807" spans="1:13">
      <c r="A807" s="60" t="s">
        <v>1918</v>
      </c>
      <c r="B807" s="60" t="s">
        <v>929</v>
      </c>
      <c r="C807" s="60" t="s">
        <v>484</v>
      </c>
      <c r="D807" s="181">
        <v>13804.15</v>
      </c>
      <c r="E807" s="60">
        <v>1</v>
      </c>
      <c r="F807" s="60" t="s">
        <v>1877</v>
      </c>
      <c r="G807" s="60" t="s">
        <v>1878</v>
      </c>
      <c r="H807" s="55" t="str">
        <f>+VLOOKUP($C807,'paises cad'!$A$1:$C$106,2,FALSE)</f>
        <v>PMA</v>
      </c>
    </row>
    <row r="808" spans="1:13">
      <c r="A808" s="60" t="s">
        <v>1918</v>
      </c>
      <c r="B808" s="60" t="s">
        <v>929</v>
      </c>
      <c r="C808" s="60" t="s">
        <v>598</v>
      </c>
      <c r="D808" s="181">
        <v>77906.009999999995</v>
      </c>
      <c r="E808" s="60">
        <v>3</v>
      </c>
      <c r="F808" s="60" t="s">
        <v>712</v>
      </c>
      <c r="G808" s="60" t="s">
        <v>1879</v>
      </c>
      <c r="H808" s="55" t="str">
        <f>+VLOOKUP($C808,'paises cad'!$A$1:$C$106,2,FALSE)</f>
        <v>Renta media baja</v>
      </c>
    </row>
    <row r="809" spans="1:13">
      <c r="A809" s="60" t="s">
        <v>1918</v>
      </c>
      <c r="B809" s="60" t="s">
        <v>929</v>
      </c>
      <c r="C809" s="60" t="s">
        <v>654</v>
      </c>
      <c r="D809" s="181">
        <v>3000</v>
      </c>
      <c r="E809" s="60">
        <v>1</v>
      </c>
      <c r="F809" s="60" t="s">
        <v>724</v>
      </c>
      <c r="G809" s="60" t="s">
        <v>1880</v>
      </c>
      <c r="H809" s="55" t="str">
        <f>+VLOOKUP($C809,'paises cad'!$A$1:$C$106,2,FALSE)</f>
        <v>Renta media baja</v>
      </c>
    </row>
    <row r="810" spans="1:13">
      <c r="A810" s="60" t="s">
        <v>1918</v>
      </c>
      <c r="B810" s="60" t="s">
        <v>656</v>
      </c>
      <c r="C810" s="60" t="s">
        <v>524</v>
      </c>
      <c r="D810" s="181">
        <v>9500</v>
      </c>
      <c r="E810" s="60">
        <v>2</v>
      </c>
      <c r="F810" s="60" t="s">
        <v>856</v>
      </c>
      <c r="G810" s="60" t="s">
        <v>1881</v>
      </c>
      <c r="H810" s="55" t="str">
        <f>+VLOOKUP($C810,'paises cad'!$A$1:$C$106,2,FALSE)</f>
        <v>Renta media alta</v>
      </c>
    </row>
    <row r="811" spans="1:13">
      <c r="A811" s="60" t="s">
        <v>1918</v>
      </c>
      <c r="B811" s="60" t="s">
        <v>499</v>
      </c>
      <c r="C811" s="60" t="s">
        <v>511</v>
      </c>
      <c r="D811" s="181">
        <v>12000</v>
      </c>
      <c r="E811" s="60">
        <v>1</v>
      </c>
      <c r="F811" s="60" t="s">
        <v>743</v>
      </c>
      <c r="G811" s="60" t="s">
        <v>601</v>
      </c>
      <c r="H811" s="55" t="str">
        <f>+VLOOKUP($C811,'paises cad'!$A$1:$C$106,2,FALSE)</f>
        <v>Renta media alta</v>
      </c>
      <c r="M811" s="60" t="s">
        <v>451</v>
      </c>
    </row>
    <row r="812" spans="1:13">
      <c r="A812" s="60" t="s">
        <v>1918</v>
      </c>
      <c r="B812" s="60" t="s">
        <v>499</v>
      </c>
      <c r="C812" s="60" t="s">
        <v>500</v>
      </c>
      <c r="D812" s="181">
        <v>1000</v>
      </c>
      <c r="E812" s="60">
        <v>1</v>
      </c>
      <c r="F812" s="60" t="s">
        <v>760</v>
      </c>
      <c r="G812" s="60" t="s">
        <v>601</v>
      </c>
      <c r="H812" s="55" t="str">
        <f>+VLOOKUP($C812,'paises cad'!$A$1:$C$106,2,FALSE)</f>
        <v>Renta media baja</v>
      </c>
      <c r="M812" s="60" t="s">
        <v>451</v>
      </c>
    </row>
    <row r="813" spans="1:13">
      <c r="A813" s="60" t="s">
        <v>1919</v>
      </c>
      <c r="B813" s="60" t="s">
        <v>482</v>
      </c>
      <c r="C813" s="60" t="s">
        <v>673</v>
      </c>
      <c r="D813" s="181">
        <v>660000</v>
      </c>
      <c r="E813" s="60">
        <v>3</v>
      </c>
      <c r="F813" s="60" t="s">
        <v>805</v>
      </c>
      <c r="G813" s="60" t="s">
        <v>832</v>
      </c>
      <c r="H813" s="55" t="str">
        <f>+VLOOKUP($C813,'paises cad'!$A$1:$C$106,2,FALSE)</f>
        <v>Renta media alta</v>
      </c>
    </row>
    <row r="814" spans="1:13">
      <c r="A814" s="60" t="s">
        <v>1919</v>
      </c>
      <c r="B814" s="60" t="s">
        <v>482</v>
      </c>
      <c r="C814" s="60" t="s">
        <v>436</v>
      </c>
      <c r="D814" s="181">
        <v>195968.5</v>
      </c>
      <c r="E814" s="60">
        <v>2</v>
      </c>
      <c r="F814" s="60" t="s">
        <v>1882</v>
      </c>
      <c r="G814" s="60" t="s">
        <v>832</v>
      </c>
      <c r="H814" s="55" t="str">
        <f>+VLOOKUP($C814,'paises cad'!$A$1:$C$106,2,FALSE)</f>
        <v>Renta media baja</v>
      </c>
    </row>
    <row r="815" spans="1:13">
      <c r="A815" s="60" t="s">
        <v>1919</v>
      </c>
      <c r="B815" s="60" t="s">
        <v>930</v>
      </c>
      <c r="C815" s="60" t="s">
        <v>677</v>
      </c>
      <c r="D815" s="181">
        <v>608343.31999999995</v>
      </c>
      <c r="E815" s="60">
        <v>4</v>
      </c>
      <c r="F815" s="60" t="s">
        <v>1883</v>
      </c>
      <c r="G815" s="60" t="s">
        <v>1884</v>
      </c>
      <c r="H815" s="55" t="str">
        <f>+VLOOKUP($C815,'paises cad'!$A$1:$C$106,2,FALSE)</f>
        <v>PMA</v>
      </c>
    </row>
    <row r="816" spans="1:13">
      <c r="A816" s="60" t="s">
        <v>1919</v>
      </c>
      <c r="B816" s="60" t="s">
        <v>931</v>
      </c>
      <c r="C816" s="60" t="s">
        <v>473</v>
      </c>
      <c r="D816" s="181">
        <v>625000</v>
      </c>
      <c r="E816" s="60">
        <v>1</v>
      </c>
      <c r="F816" s="60" t="s">
        <v>1885</v>
      </c>
      <c r="G816" s="60" t="s">
        <v>621</v>
      </c>
      <c r="H816" s="55" t="str">
        <f>+VLOOKUP($C816,'paises cad'!$A$1:$C$106,2,FALSE)</f>
        <v>PMA</v>
      </c>
    </row>
    <row r="817" spans="1:8">
      <c r="A817" s="60" t="s">
        <v>1919</v>
      </c>
      <c r="B817" s="60" t="s">
        <v>927</v>
      </c>
      <c r="C817" s="60" t="s">
        <v>486</v>
      </c>
      <c r="D817" s="181">
        <v>208333</v>
      </c>
      <c r="E817" s="60">
        <v>1</v>
      </c>
      <c r="F817" s="60" t="s">
        <v>1885</v>
      </c>
      <c r="G817" s="60" t="s">
        <v>1886</v>
      </c>
      <c r="H817" s="55" t="str">
        <f>+VLOOKUP($C817,'paises cad'!$A$1:$C$106,2,FALSE)</f>
        <v>PMA</v>
      </c>
    </row>
    <row r="818" spans="1:8">
      <c r="A818" s="60" t="s">
        <v>1919</v>
      </c>
      <c r="B818" s="60" t="s">
        <v>927</v>
      </c>
      <c r="C818" s="60" t="s">
        <v>674</v>
      </c>
      <c r="D818" s="181">
        <v>208333</v>
      </c>
      <c r="E818" s="60">
        <v>1</v>
      </c>
      <c r="F818" s="60" t="s">
        <v>1887</v>
      </c>
      <c r="G818" s="60" t="s">
        <v>1888</v>
      </c>
      <c r="H818" s="55" t="str">
        <f>+VLOOKUP($C818,'paises cad'!$A$1:$C$106,2,FALSE)</f>
        <v>PMA</v>
      </c>
    </row>
    <row r="819" spans="1:8">
      <c r="A819" s="60" t="s">
        <v>1919</v>
      </c>
      <c r="B819" s="60" t="s">
        <v>927</v>
      </c>
      <c r="C819" s="60" t="s">
        <v>675</v>
      </c>
      <c r="D819" s="181">
        <v>208333</v>
      </c>
      <c r="E819" s="60">
        <v>1</v>
      </c>
      <c r="F819" s="60" t="s">
        <v>870</v>
      </c>
      <c r="G819" s="60" t="s">
        <v>1889</v>
      </c>
      <c r="H819" s="55" t="str">
        <f>+VLOOKUP($C819,'paises cad'!$A$1:$C$106,2,FALSE)</f>
        <v>PMA</v>
      </c>
    </row>
    <row r="820" spans="1:8">
      <c r="A820" s="60" t="s">
        <v>441</v>
      </c>
      <c r="B820" s="60" t="s">
        <v>927</v>
      </c>
      <c r="C820" s="60" t="s">
        <v>483</v>
      </c>
      <c r="F820" s="60" t="s">
        <v>597</v>
      </c>
      <c r="G820" s="60" t="s">
        <v>824</v>
      </c>
      <c r="H820" s="55" t="str">
        <f>+VLOOKUP($C820,'paises cad'!$A$1:$C$106,2,FALSE)</f>
        <v>PMA</v>
      </c>
    </row>
    <row r="821" spans="1:8">
      <c r="A821" s="60" t="s">
        <v>441</v>
      </c>
      <c r="B821" s="60" t="s">
        <v>927</v>
      </c>
      <c r="C821" s="60" t="s">
        <v>674</v>
      </c>
      <c r="G821" s="60" t="s">
        <v>785</v>
      </c>
      <c r="H821" s="55" t="str">
        <f>+VLOOKUP($C821,'paises cad'!$A$1:$C$106,2,FALSE)</f>
        <v>PMA</v>
      </c>
    </row>
    <row r="822" spans="1:8">
      <c r="A822" s="60" t="s">
        <v>441</v>
      </c>
      <c r="B822" s="60" t="s">
        <v>927</v>
      </c>
      <c r="C822" s="60" t="s">
        <v>496</v>
      </c>
      <c r="G822" s="60" t="s">
        <v>1890</v>
      </c>
      <c r="H822" s="55" t="str">
        <f>+VLOOKUP($C822,'paises cad'!$A$1:$C$106,2,FALSE)</f>
        <v>PMA</v>
      </c>
    </row>
    <row r="823" spans="1:8">
      <c r="A823" s="60" t="s">
        <v>441</v>
      </c>
      <c r="B823" s="60" t="s">
        <v>927</v>
      </c>
      <c r="C823" s="60" t="s">
        <v>507</v>
      </c>
      <c r="G823" s="60" t="s">
        <v>1891</v>
      </c>
      <c r="H823" s="55" t="str">
        <f>+VLOOKUP($C823,'paises cad'!$A$1:$C$106,2,FALSE)</f>
        <v>Renta media baja</v>
      </c>
    </row>
    <row r="824" spans="1:8">
      <c r="A824" s="60" t="s">
        <v>441</v>
      </c>
      <c r="B824" s="60" t="s">
        <v>927</v>
      </c>
      <c r="C824" s="60" t="s">
        <v>675</v>
      </c>
      <c r="G824" s="60" t="s">
        <v>785</v>
      </c>
      <c r="H824" s="55" t="str">
        <f>+VLOOKUP($C824,'paises cad'!$A$1:$C$106,2,FALSE)</f>
        <v>PMA</v>
      </c>
    </row>
    <row r="825" spans="1:8">
      <c r="A825" s="60" t="s">
        <v>441</v>
      </c>
      <c r="B825" s="60" t="s">
        <v>927</v>
      </c>
      <c r="C825" s="60" t="s">
        <v>486</v>
      </c>
      <c r="F825" s="60" t="s">
        <v>597</v>
      </c>
      <c r="G825" s="60" t="s">
        <v>697</v>
      </c>
      <c r="H825" s="55" t="str">
        <f>+VLOOKUP($C825,'paises cad'!$A$1:$C$106,2,FALSE)</f>
        <v>PMA</v>
      </c>
    </row>
    <row r="826" spans="1:8">
      <c r="A826" s="60" t="s">
        <v>581</v>
      </c>
      <c r="B826" s="60" t="s">
        <v>927</v>
      </c>
      <c r="C826" s="60" t="s">
        <v>507</v>
      </c>
      <c r="D826" s="181">
        <v>97337.27</v>
      </c>
      <c r="E826" s="60">
        <v>8</v>
      </c>
      <c r="F826" s="60" t="s">
        <v>866</v>
      </c>
      <c r="G826" s="60" t="s">
        <v>752</v>
      </c>
      <c r="H826" s="55" t="str">
        <f>+VLOOKUP($C826,'paises cad'!$A$1:$C$106,2,FALSE)</f>
        <v>Renta media baja</v>
      </c>
    </row>
    <row r="827" spans="1:8">
      <c r="A827" s="60" t="s">
        <v>581</v>
      </c>
      <c r="B827" s="60" t="s">
        <v>927</v>
      </c>
      <c r="C827" s="60" t="s">
        <v>495</v>
      </c>
      <c r="D827" s="181">
        <v>18691.43</v>
      </c>
      <c r="E827" s="60">
        <v>2</v>
      </c>
      <c r="F827" s="60" t="s">
        <v>597</v>
      </c>
      <c r="G827" s="60" t="s">
        <v>710</v>
      </c>
      <c r="H827" s="55" t="str">
        <f>+VLOOKUP($C827,'paises cad'!$A$1:$C$106,2,FALSE)</f>
        <v>PMA</v>
      </c>
    </row>
    <row r="828" spans="1:8">
      <c r="A828" s="60" t="s">
        <v>581</v>
      </c>
      <c r="B828" s="60" t="s">
        <v>929</v>
      </c>
      <c r="C828" s="60" t="s">
        <v>654</v>
      </c>
      <c r="D828" s="181">
        <v>9685.84</v>
      </c>
      <c r="E828" s="60">
        <v>1</v>
      </c>
      <c r="F828" s="60" t="s">
        <v>613</v>
      </c>
      <c r="G828" s="60" t="s">
        <v>710</v>
      </c>
      <c r="H828" s="55" t="str">
        <f>+VLOOKUP($C828,'paises cad'!$A$1:$C$106,2,FALSE)</f>
        <v>Renta media baja</v>
      </c>
    </row>
    <row r="829" spans="1:8">
      <c r="A829" s="60" t="s">
        <v>581</v>
      </c>
      <c r="B829" s="60" t="s">
        <v>929</v>
      </c>
      <c r="C829" s="60" t="s">
        <v>484</v>
      </c>
      <c r="D829" s="181">
        <v>85164.91</v>
      </c>
      <c r="E829" s="60">
        <v>5</v>
      </c>
      <c r="F829" s="60" t="s">
        <v>1892</v>
      </c>
      <c r="G829" s="60" t="s">
        <v>1893</v>
      </c>
      <c r="H829" s="55" t="str">
        <f>+VLOOKUP($C829,'paises cad'!$A$1:$C$106,2,FALSE)</f>
        <v>PMA</v>
      </c>
    </row>
    <row r="830" spans="1:8">
      <c r="A830" s="60" t="s">
        <v>581</v>
      </c>
      <c r="B830" s="60" t="s">
        <v>927</v>
      </c>
      <c r="C830" s="60" t="s">
        <v>494</v>
      </c>
      <c r="D830" s="181">
        <v>187265.92000000001</v>
      </c>
      <c r="E830" s="60">
        <v>6</v>
      </c>
      <c r="F830" s="60" t="s">
        <v>698</v>
      </c>
      <c r="G830" s="60" t="s">
        <v>1736</v>
      </c>
      <c r="H830" s="55" t="str">
        <f>+VLOOKUP($C830,'paises cad'!$A$1:$C$106,2,FALSE)</f>
        <v>Renta media baja</v>
      </c>
    </row>
    <row r="831" spans="1:8">
      <c r="A831" s="60" t="s">
        <v>581</v>
      </c>
      <c r="B831" s="60" t="s">
        <v>930</v>
      </c>
      <c r="C831" s="60" t="s">
        <v>498</v>
      </c>
      <c r="D831" s="181">
        <v>51319.199999999997</v>
      </c>
      <c r="E831" s="60">
        <v>9</v>
      </c>
      <c r="F831" s="60" t="s">
        <v>597</v>
      </c>
      <c r="G831" s="60" t="s">
        <v>710</v>
      </c>
      <c r="H831" s="55" t="str">
        <f>+VLOOKUP($C831,'paises cad'!$A$1:$C$106,2,FALSE)</f>
        <v>Renta baja</v>
      </c>
    </row>
    <row r="832" spans="1:8">
      <c r="A832" s="60" t="s">
        <v>581</v>
      </c>
      <c r="B832" s="60" t="s">
        <v>927</v>
      </c>
      <c r="C832" s="60" t="s">
        <v>521</v>
      </c>
      <c r="D832" s="181">
        <v>20341.91</v>
      </c>
      <c r="E832" s="60">
        <v>3</v>
      </c>
      <c r="F832" s="60" t="s">
        <v>800</v>
      </c>
      <c r="G832" s="60" t="s">
        <v>1894</v>
      </c>
      <c r="H832" s="55" t="str">
        <f>+VLOOKUP($C832,'paises cad'!$A$1:$C$106,2,FALSE)</f>
        <v>PMA</v>
      </c>
    </row>
    <row r="833" spans="1:8">
      <c r="A833" s="60" t="s">
        <v>581</v>
      </c>
      <c r="B833" s="60" t="s">
        <v>931</v>
      </c>
      <c r="C833" s="60" t="s">
        <v>510</v>
      </c>
      <c r="D833" s="181">
        <v>11899.47</v>
      </c>
      <c r="E833" s="60">
        <v>1</v>
      </c>
      <c r="F833" s="60" t="s">
        <v>1895</v>
      </c>
      <c r="G833" s="60" t="s">
        <v>710</v>
      </c>
      <c r="H833" s="55" t="str">
        <f>+VLOOKUP($C833,'paises cad'!$A$1:$C$106,2,FALSE)</f>
        <v>PMA</v>
      </c>
    </row>
    <row r="834" spans="1:8">
      <c r="A834" s="60" t="s">
        <v>581</v>
      </c>
      <c r="B834" s="60" t="s">
        <v>931</v>
      </c>
      <c r="C834" s="60" t="s">
        <v>487</v>
      </c>
      <c r="D834" s="181">
        <v>9484.7099999999991</v>
      </c>
      <c r="E834" s="60">
        <v>1</v>
      </c>
      <c r="F834" s="60" t="s">
        <v>597</v>
      </c>
      <c r="G834" s="60" t="s">
        <v>710</v>
      </c>
      <c r="H834" s="55" t="str">
        <f>+VLOOKUP($C834,'paises cad'!$A$1:$C$106,2,FALSE)</f>
        <v>PMA</v>
      </c>
    </row>
    <row r="835" spans="1:8">
      <c r="A835" s="60" t="s">
        <v>581</v>
      </c>
      <c r="B835" s="60" t="s">
        <v>931</v>
      </c>
      <c r="C835" s="60" t="s">
        <v>684</v>
      </c>
      <c r="D835" s="181">
        <v>11262.6</v>
      </c>
      <c r="E835" s="60">
        <v>1</v>
      </c>
      <c r="F835" s="60" t="s">
        <v>861</v>
      </c>
      <c r="G835" s="60" t="s">
        <v>1896</v>
      </c>
      <c r="H835" s="55" t="str">
        <f>+VLOOKUP($C835,'paises cad'!$A$1:$C$106,2,FALSE)</f>
        <v>Renta media alta</v>
      </c>
    </row>
    <row r="836" spans="1:8">
      <c r="A836" s="60" t="s">
        <v>581</v>
      </c>
      <c r="B836" s="60" t="s">
        <v>931</v>
      </c>
      <c r="C836" s="60" t="s">
        <v>490</v>
      </c>
      <c r="D836" s="181">
        <v>8446.9500000000007</v>
      </c>
      <c r="E836" s="60">
        <v>1</v>
      </c>
      <c r="F836" s="60" t="s">
        <v>793</v>
      </c>
      <c r="G836" s="60" t="s">
        <v>710</v>
      </c>
      <c r="H836" s="55" t="str">
        <f>+VLOOKUP($C836,'paises cad'!$A$1:$C$106,2,FALSE)</f>
        <v>PMA</v>
      </c>
    </row>
    <row r="837" spans="1:8">
      <c r="A837" s="60" t="s">
        <v>581</v>
      </c>
      <c r="B837" s="60" t="s">
        <v>931</v>
      </c>
      <c r="C837" s="60" t="s">
        <v>504</v>
      </c>
      <c r="D837" s="181">
        <v>23439.41</v>
      </c>
      <c r="E837" s="60">
        <v>4</v>
      </c>
      <c r="F837" s="60" t="s">
        <v>597</v>
      </c>
      <c r="G837" s="60" t="s">
        <v>710</v>
      </c>
      <c r="H837" s="55" t="str">
        <f>+VLOOKUP($C837,'paises cad'!$A$1:$C$106,2,FALSE)</f>
        <v>PMA</v>
      </c>
    </row>
    <row r="838" spans="1:8">
      <c r="A838" s="60" t="s">
        <v>581</v>
      </c>
      <c r="B838" s="60" t="s">
        <v>656</v>
      </c>
      <c r="C838" s="60" t="s">
        <v>492</v>
      </c>
      <c r="D838" s="181">
        <v>149633.76</v>
      </c>
      <c r="E838" s="60">
        <v>5</v>
      </c>
      <c r="F838" s="60" t="s">
        <v>845</v>
      </c>
      <c r="G838" s="60" t="s">
        <v>707</v>
      </c>
      <c r="H838" s="55" t="str">
        <f>+VLOOKUP($C838,'paises cad'!$A$1:$C$106,2,FALSE)</f>
        <v>Renta media baja</v>
      </c>
    </row>
    <row r="839" spans="1:8">
      <c r="A839" s="60" t="s">
        <v>581</v>
      </c>
      <c r="B839" s="60" t="s">
        <v>656</v>
      </c>
      <c r="C839" s="60" t="s">
        <v>493</v>
      </c>
      <c r="D839" s="181">
        <v>7136.77</v>
      </c>
      <c r="E839" s="60">
        <v>1</v>
      </c>
      <c r="F839" s="60" t="s">
        <v>597</v>
      </c>
      <c r="G839" s="60" t="s">
        <v>710</v>
      </c>
      <c r="H839" s="55" t="str">
        <f>+VLOOKUP($C839,'paises cad'!$A$1:$C$106,2,FALSE)</f>
        <v>Renta media alta</v>
      </c>
    </row>
    <row r="840" spans="1:8">
      <c r="A840" s="60" t="s">
        <v>581</v>
      </c>
      <c r="B840" s="60" t="s">
        <v>655</v>
      </c>
      <c r="C840" s="60" t="s">
        <v>476</v>
      </c>
      <c r="D840" s="181">
        <v>22870.71</v>
      </c>
      <c r="E840" s="60">
        <v>2</v>
      </c>
      <c r="F840" s="60" t="s">
        <v>597</v>
      </c>
      <c r="G840" s="60" t="s">
        <v>710</v>
      </c>
      <c r="H840" s="55" t="str">
        <f>+VLOOKUP($C840,'paises cad'!$A$1:$C$106,2,FALSE)</f>
        <v>Renta media baja</v>
      </c>
    </row>
    <row r="841" spans="1:8">
      <c r="A841" s="60" t="s">
        <v>581</v>
      </c>
      <c r="B841" s="60" t="s">
        <v>655</v>
      </c>
      <c r="C841" s="60" t="s">
        <v>477</v>
      </c>
      <c r="D841" s="181">
        <v>119581.83</v>
      </c>
      <c r="E841" s="60">
        <v>6</v>
      </c>
      <c r="F841" s="60" t="s">
        <v>597</v>
      </c>
      <c r="G841" s="60" t="s">
        <v>710</v>
      </c>
      <c r="H841" s="55" t="str">
        <f>+VLOOKUP($C841,'paises cad'!$A$1:$C$106,2,FALSE)</f>
        <v>Renta media baja</v>
      </c>
    </row>
    <row r="842" spans="1:8">
      <c r="A842" s="60" t="s">
        <v>581</v>
      </c>
      <c r="B842" s="60" t="s">
        <v>655</v>
      </c>
      <c r="C842" s="60" t="s">
        <v>478</v>
      </c>
      <c r="D842" s="181">
        <v>167420.37</v>
      </c>
      <c r="E842" s="60">
        <v>4</v>
      </c>
      <c r="F842" s="60" t="s">
        <v>605</v>
      </c>
      <c r="G842" s="60" t="s">
        <v>710</v>
      </c>
      <c r="H842" s="55" t="str">
        <f>+VLOOKUP($C842,'paises cad'!$A$1:$C$106,2,FALSE)</f>
        <v>Renta media baja</v>
      </c>
    </row>
    <row r="843" spans="1:8">
      <c r="A843" s="60" t="s">
        <v>581</v>
      </c>
      <c r="B843" s="60" t="s">
        <v>656</v>
      </c>
      <c r="C843" s="60" t="s">
        <v>503</v>
      </c>
      <c r="D843" s="181">
        <v>66320.22</v>
      </c>
      <c r="E843" s="60">
        <v>5</v>
      </c>
      <c r="F843" s="60" t="s">
        <v>1819</v>
      </c>
      <c r="G843" s="60" t="s">
        <v>1897</v>
      </c>
      <c r="H843" s="55" t="str">
        <f>+VLOOKUP($C843,'paises cad'!$A$1:$C$106,2,FALSE)</f>
        <v>Renta media baja</v>
      </c>
    </row>
    <row r="844" spans="1:8">
      <c r="A844" s="60" t="s">
        <v>581</v>
      </c>
      <c r="B844" s="60" t="s">
        <v>656</v>
      </c>
      <c r="C844" s="60" t="s">
        <v>652</v>
      </c>
      <c r="D844" s="181">
        <v>26263.7</v>
      </c>
      <c r="E844" s="60">
        <v>3</v>
      </c>
      <c r="F844" s="60" t="s">
        <v>597</v>
      </c>
      <c r="G844" s="60" t="s">
        <v>710</v>
      </c>
      <c r="H844" s="55" t="str">
        <f>+VLOOKUP($C844,'paises cad'!$A$1:$C$106,2,FALSE)</f>
        <v>Renta media alta</v>
      </c>
    </row>
    <row r="845" spans="1:8">
      <c r="A845" s="60" t="s">
        <v>581</v>
      </c>
      <c r="B845" s="60" t="s">
        <v>499</v>
      </c>
      <c r="C845" s="60" t="s">
        <v>532</v>
      </c>
      <c r="D845" s="181">
        <v>48472.23</v>
      </c>
      <c r="E845" s="60">
        <v>1</v>
      </c>
      <c r="F845" s="60" t="s">
        <v>597</v>
      </c>
      <c r="H845" s="55" t="str">
        <f>+VLOOKUP($C845,'paises cad'!$A$1:$C$106,2,FALSE)</f>
        <v>PMA</v>
      </c>
    </row>
    <row r="846" spans="1:8">
      <c r="A846" s="60" t="s">
        <v>581</v>
      </c>
      <c r="B846" s="60" t="s">
        <v>499</v>
      </c>
      <c r="C846" s="60" t="s">
        <v>500</v>
      </c>
      <c r="D846" s="181">
        <v>3274.04</v>
      </c>
      <c r="E846" s="60">
        <v>1</v>
      </c>
      <c r="F846" s="60" t="s">
        <v>751</v>
      </c>
      <c r="G846" s="60" t="s">
        <v>752</v>
      </c>
      <c r="H846" s="55" t="str">
        <f>+VLOOKUP($C846,'paises cad'!$A$1:$C$106,2,FALSE)</f>
        <v>Renta media baja</v>
      </c>
    </row>
    <row r="847" spans="1:8">
      <c r="A847" s="60" t="s">
        <v>581</v>
      </c>
      <c r="B847" s="60" t="s">
        <v>482</v>
      </c>
      <c r="C847" s="60" t="s">
        <v>673</v>
      </c>
      <c r="D847" s="181">
        <v>11262.65</v>
      </c>
      <c r="E847" s="60">
        <v>1</v>
      </c>
      <c r="F847" s="60" t="s">
        <v>818</v>
      </c>
      <c r="G847" s="60" t="s">
        <v>701</v>
      </c>
      <c r="H847" s="55" t="str">
        <f>+VLOOKUP($C847,'paises cad'!$A$1:$C$106,2,FALSE)</f>
        <v>Renta media alta</v>
      </c>
    </row>
    <row r="848" spans="1:8">
      <c r="A848" s="60" t="s">
        <v>581</v>
      </c>
      <c r="B848" s="60" t="s">
        <v>499</v>
      </c>
      <c r="C848" s="60" t="s">
        <v>523</v>
      </c>
      <c r="D848" s="181">
        <v>16893.900000000001</v>
      </c>
      <c r="E848" s="60">
        <v>1</v>
      </c>
      <c r="F848" s="60" t="s">
        <v>818</v>
      </c>
      <c r="G848" s="60" t="s">
        <v>701</v>
      </c>
      <c r="H848" s="55" t="str">
        <f>+VLOOKUP($C848,'paises cad'!$A$1:$C$106,2,FALSE)</f>
        <v>PMA</v>
      </c>
    </row>
    <row r="849" spans="1:8">
      <c r="A849" s="60" t="s">
        <v>581</v>
      </c>
      <c r="B849" s="60" t="s">
        <v>482</v>
      </c>
      <c r="C849" s="60" t="s">
        <v>436</v>
      </c>
      <c r="D849" s="181">
        <v>35084.61</v>
      </c>
      <c r="E849" s="60">
        <v>1</v>
      </c>
      <c r="F849" s="60" t="s">
        <v>1898</v>
      </c>
      <c r="G849" s="60" t="s">
        <v>701</v>
      </c>
      <c r="H849" s="55" t="str">
        <f>+VLOOKUP($C849,'paises cad'!$A$1:$C$106,2,FALSE)</f>
        <v>Renta media baja</v>
      </c>
    </row>
    <row r="850" spans="1:8">
      <c r="A850" s="60" t="s">
        <v>1899</v>
      </c>
      <c r="B850" s="60" t="s">
        <v>656</v>
      </c>
      <c r="C850" s="60" t="s">
        <v>652</v>
      </c>
      <c r="D850" s="181">
        <v>41000</v>
      </c>
      <c r="E850" s="60">
        <v>2</v>
      </c>
      <c r="F850" s="60" t="s">
        <v>807</v>
      </c>
      <c r="G850" s="60" t="s">
        <v>1900</v>
      </c>
      <c r="H850" s="55" t="str">
        <f>+VLOOKUP($C850,'paises cad'!$A$1:$C$106,2,FALSE)</f>
        <v>Renta media alta</v>
      </c>
    </row>
    <row r="851" spans="1:8">
      <c r="A851" s="60" t="s">
        <v>1899</v>
      </c>
      <c r="B851" s="60" t="s">
        <v>655</v>
      </c>
      <c r="C851" s="60" t="s">
        <v>479</v>
      </c>
      <c r="D851" s="181">
        <v>4000</v>
      </c>
      <c r="E851" s="60">
        <v>2</v>
      </c>
      <c r="F851" s="60" t="s">
        <v>1901</v>
      </c>
      <c r="G851" s="60" t="s">
        <v>710</v>
      </c>
      <c r="H851" s="55" t="str">
        <f>+VLOOKUP($C851,'paises cad'!$A$1:$C$106,2,FALSE)</f>
        <v>Renta media baja</v>
      </c>
    </row>
    <row r="852" spans="1:8">
      <c r="A852" s="60" t="s">
        <v>1899</v>
      </c>
      <c r="B852" s="60" t="s">
        <v>656</v>
      </c>
      <c r="C852" s="60" t="s">
        <v>481</v>
      </c>
      <c r="D852" s="181">
        <v>834673.95</v>
      </c>
      <c r="E852" s="60">
        <v>12</v>
      </c>
      <c r="F852" s="60" t="s">
        <v>724</v>
      </c>
      <c r="G852" s="60" t="s">
        <v>1743</v>
      </c>
      <c r="H852" s="55" t="str">
        <f>+VLOOKUP($C852,'paises cad'!$A$1:$C$106,2,FALSE)</f>
        <v>Renta media alta</v>
      </c>
    </row>
    <row r="853" spans="1:8">
      <c r="A853" s="60" t="s">
        <v>1899</v>
      </c>
      <c r="B853" s="60" t="s">
        <v>655</v>
      </c>
      <c r="C853" s="60" t="s">
        <v>476</v>
      </c>
      <c r="D853" s="181">
        <v>457971.69</v>
      </c>
      <c r="E853" s="60">
        <v>2</v>
      </c>
      <c r="F853" s="60" t="s">
        <v>724</v>
      </c>
      <c r="G853" s="60" t="s">
        <v>661</v>
      </c>
      <c r="H853" s="55" t="str">
        <f>+VLOOKUP($C853,'paises cad'!$A$1:$C$106,2,FALSE)</f>
        <v>Renta media baja</v>
      </c>
    </row>
    <row r="854" spans="1:8">
      <c r="A854" s="60" t="s">
        <v>1899</v>
      </c>
      <c r="B854" s="60" t="s">
        <v>656</v>
      </c>
      <c r="C854" s="60" t="s">
        <v>493</v>
      </c>
      <c r="D854" s="181">
        <v>25420</v>
      </c>
      <c r="E854" s="60">
        <v>6</v>
      </c>
      <c r="F854" s="60" t="s">
        <v>843</v>
      </c>
      <c r="G854" s="60" t="s">
        <v>702</v>
      </c>
      <c r="H854" s="55" t="str">
        <f>+VLOOKUP($C854,'paises cad'!$A$1:$C$106,2,FALSE)</f>
        <v>Renta media alta</v>
      </c>
    </row>
    <row r="855" spans="1:8">
      <c r="A855" s="60" t="s">
        <v>404</v>
      </c>
      <c r="B855" s="60" t="s">
        <v>656</v>
      </c>
      <c r="C855" s="60" t="s">
        <v>652</v>
      </c>
      <c r="D855" s="181">
        <v>3700</v>
      </c>
      <c r="E855" s="60">
        <v>2</v>
      </c>
      <c r="F855" s="60" t="s">
        <v>847</v>
      </c>
      <c r="G855" s="60" t="s">
        <v>601</v>
      </c>
      <c r="H855" s="55" t="str">
        <f>+VLOOKUP($C855,'paises cad'!$A$1:$C$106,2,FALSE)</f>
        <v>Renta media alta</v>
      </c>
    </row>
    <row r="856" spans="1:8">
      <c r="A856" s="60" t="s">
        <v>404</v>
      </c>
      <c r="B856" s="60" t="s">
        <v>655</v>
      </c>
      <c r="C856" s="60" t="s">
        <v>676</v>
      </c>
      <c r="D856" s="181">
        <v>27421.49</v>
      </c>
      <c r="E856" s="60">
        <v>2</v>
      </c>
      <c r="F856" s="60" t="s">
        <v>643</v>
      </c>
      <c r="G856" s="60" t="s">
        <v>891</v>
      </c>
      <c r="H856" s="55" t="str">
        <f>+VLOOKUP($C856,'paises cad'!$A$1:$C$106,2,FALSE)</f>
        <v>PMA</v>
      </c>
    </row>
    <row r="857" spans="1:8">
      <c r="A857" s="60" t="s">
        <v>404</v>
      </c>
      <c r="B857" s="60" t="s">
        <v>656</v>
      </c>
      <c r="C857" s="60" t="s">
        <v>492</v>
      </c>
      <c r="D857" s="181">
        <v>8555</v>
      </c>
      <c r="E857" s="60">
        <v>1</v>
      </c>
      <c r="F857" s="60" t="s">
        <v>781</v>
      </c>
      <c r="G857" s="60" t="s">
        <v>663</v>
      </c>
      <c r="H857" s="55" t="str">
        <f>+VLOOKUP($C857,'paises cad'!$A$1:$C$106,2,FALSE)</f>
        <v>Renta media baja</v>
      </c>
    </row>
    <row r="858" spans="1:8">
      <c r="A858" s="60" t="s">
        <v>1920</v>
      </c>
      <c r="B858" s="60" t="s">
        <v>928</v>
      </c>
      <c r="C858" s="60" t="s">
        <v>485</v>
      </c>
      <c r="D858" s="181">
        <v>25500</v>
      </c>
      <c r="E858" s="60">
        <v>1</v>
      </c>
      <c r="F858" s="60" t="s">
        <v>613</v>
      </c>
      <c r="G858" s="60" t="s">
        <v>1557</v>
      </c>
      <c r="H858" s="55" t="str">
        <f>+VLOOKUP($C858,'paises cad'!$A$1:$C$106,2,FALSE)</f>
        <v>Renta media baja</v>
      </c>
    </row>
    <row r="859" spans="1:8">
      <c r="A859" s="60" t="s">
        <v>1920</v>
      </c>
      <c r="B859" s="60" t="s">
        <v>927</v>
      </c>
      <c r="C859" s="60" t="s">
        <v>486</v>
      </c>
      <c r="D859" s="181">
        <v>298000</v>
      </c>
      <c r="E859" s="60">
        <v>2</v>
      </c>
      <c r="F859" s="60" t="s">
        <v>650</v>
      </c>
      <c r="G859" s="60" t="s">
        <v>668</v>
      </c>
      <c r="H859" s="55" t="str">
        <f>+VLOOKUP($C859,'paises cad'!$A$1:$C$106,2,FALSE)</f>
        <v>PMA</v>
      </c>
    </row>
    <row r="860" spans="1:8">
      <c r="A860" s="60" t="s">
        <v>1920</v>
      </c>
      <c r="B860" s="60" t="s">
        <v>927</v>
      </c>
      <c r="C860" s="60" t="s">
        <v>577</v>
      </c>
      <c r="D860" s="181">
        <v>74258.149999999994</v>
      </c>
      <c r="E860" s="60">
        <v>1</v>
      </c>
      <c r="F860" s="60" t="s">
        <v>634</v>
      </c>
      <c r="G860" s="60" t="s">
        <v>1902</v>
      </c>
      <c r="H860" s="55" t="str">
        <f>+VLOOKUP($C860,'paises cad'!$A$1:$C$106,2,FALSE)</f>
        <v>PMA</v>
      </c>
    </row>
    <row r="861" spans="1:8">
      <c r="A861" s="60" t="s">
        <v>1920</v>
      </c>
      <c r="B861" s="60" t="s">
        <v>930</v>
      </c>
      <c r="C861" s="60" t="s">
        <v>522</v>
      </c>
      <c r="D861" s="181">
        <v>94320</v>
      </c>
      <c r="E861" s="60">
        <v>2</v>
      </c>
      <c r="F861" s="60" t="s">
        <v>631</v>
      </c>
      <c r="G861" s="60" t="s">
        <v>1903</v>
      </c>
      <c r="H861" s="55" t="str">
        <f>+VLOOKUP($C861,'paises cad'!$A$1:$C$106,2,FALSE)</f>
        <v>PMA</v>
      </c>
    </row>
    <row r="862" spans="1:8">
      <c r="A862" s="60" t="s">
        <v>1920</v>
      </c>
      <c r="B862" s="60" t="s">
        <v>927</v>
      </c>
      <c r="C862" s="60" t="s">
        <v>489</v>
      </c>
      <c r="D862" s="181">
        <v>147000</v>
      </c>
      <c r="E862" s="60">
        <v>2</v>
      </c>
      <c r="F862" s="60" t="s">
        <v>634</v>
      </c>
      <c r="G862" s="60" t="s">
        <v>628</v>
      </c>
      <c r="H862" s="55" t="str">
        <f>+VLOOKUP($C862,'paises cad'!$A$1:$C$106,2,FALSE)</f>
        <v>PMA</v>
      </c>
    </row>
    <row r="863" spans="1:8">
      <c r="A863" s="60" t="s">
        <v>1920</v>
      </c>
      <c r="B863" s="60" t="s">
        <v>655</v>
      </c>
      <c r="C863" s="60" t="s">
        <v>479</v>
      </c>
      <c r="D863" s="181">
        <v>73500</v>
      </c>
      <c r="E863" s="60">
        <v>1</v>
      </c>
      <c r="F863" s="60" t="s">
        <v>625</v>
      </c>
      <c r="G863" s="60" t="s">
        <v>1904</v>
      </c>
      <c r="H863" s="55" t="str">
        <f>+VLOOKUP($C863,'paises cad'!$A$1:$C$106,2,FALSE)</f>
        <v>Renta media baja</v>
      </c>
    </row>
    <row r="864" spans="1:8">
      <c r="A864" s="60" t="s">
        <v>1920</v>
      </c>
      <c r="B864" s="60" t="s">
        <v>655</v>
      </c>
      <c r="C864" s="60" t="s">
        <v>676</v>
      </c>
      <c r="D864" s="181">
        <v>75320</v>
      </c>
      <c r="E864" s="60">
        <v>2</v>
      </c>
      <c r="F864" s="60" t="s">
        <v>631</v>
      </c>
      <c r="G864" s="60" t="s">
        <v>786</v>
      </c>
      <c r="H864" s="55" t="str">
        <f>+VLOOKUP($C864,'paises cad'!$A$1:$C$106,2,FALSE)</f>
        <v>PMA</v>
      </c>
    </row>
    <row r="865" spans="1:8">
      <c r="A865" s="60" t="s">
        <v>1920</v>
      </c>
      <c r="B865" s="60" t="s">
        <v>656</v>
      </c>
      <c r="C865" s="60" t="s">
        <v>493</v>
      </c>
      <c r="D865" s="181">
        <v>125000</v>
      </c>
      <c r="E865" s="60">
        <v>1</v>
      </c>
      <c r="F865" s="60" t="s">
        <v>814</v>
      </c>
      <c r="G865" s="60" t="s">
        <v>1905</v>
      </c>
      <c r="H865" s="55" t="str">
        <f>+VLOOKUP($C865,'paises cad'!$A$1:$C$106,2,FALSE)</f>
        <v>Renta media alta</v>
      </c>
    </row>
    <row r="866" spans="1:8">
      <c r="A866" s="60" t="s">
        <v>1920</v>
      </c>
      <c r="B866" s="60" t="s">
        <v>656</v>
      </c>
      <c r="C866" s="60" t="s">
        <v>481</v>
      </c>
      <c r="D866" s="181">
        <v>208866</v>
      </c>
      <c r="E866" s="60">
        <v>1</v>
      </c>
      <c r="F866" s="60" t="s">
        <v>625</v>
      </c>
      <c r="G866" s="60" t="s">
        <v>1904</v>
      </c>
      <c r="H866" s="55" t="str">
        <f>+VLOOKUP($C866,'paises cad'!$A$1:$C$106,2,FALSE)</f>
        <v>Renta media alta</v>
      </c>
    </row>
    <row r="867" spans="1:8">
      <c r="A867" s="60" t="s">
        <v>926</v>
      </c>
      <c r="B867" s="60" t="s">
        <v>655</v>
      </c>
      <c r="C867" s="60" t="s">
        <v>474</v>
      </c>
      <c r="D867" s="181">
        <v>136144.38</v>
      </c>
      <c r="E867" s="60">
        <v>4</v>
      </c>
      <c r="F867" s="60" t="s">
        <v>690</v>
      </c>
      <c r="G867" s="60" t="s">
        <v>1514</v>
      </c>
      <c r="H867" s="55" t="str">
        <f>+VLOOKUP($C867,'paises cad'!$A$1:$C$106,2,FALSE)</f>
        <v>Renta media alta</v>
      </c>
    </row>
    <row r="868" spans="1:8">
      <c r="A868" s="60" t="s">
        <v>926</v>
      </c>
      <c r="B868" s="60" t="s">
        <v>655</v>
      </c>
      <c r="C868" s="60" t="s">
        <v>676</v>
      </c>
      <c r="D868" s="181">
        <v>11222.24</v>
      </c>
      <c r="E868" s="60">
        <v>1</v>
      </c>
      <c r="F868" s="60" t="s">
        <v>770</v>
      </c>
      <c r="G868" s="60" t="s">
        <v>1906</v>
      </c>
      <c r="H868" s="55" t="str">
        <f>+VLOOKUP($C868,'paises cad'!$A$1:$C$106,2,FALSE)</f>
        <v>PMA</v>
      </c>
    </row>
    <row r="869" spans="1:8">
      <c r="A869" s="60" t="s">
        <v>926</v>
      </c>
      <c r="B869" s="60" t="s">
        <v>655</v>
      </c>
      <c r="C869" s="181" t="s">
        <v>491</v>
      </c>
      <c r="D869" s="181">
        <v>4630.6099999999997</v>
      </c>
      <c r="E869" s="60">
        <v>1</v>
      </c>
      <c r="F869" s="60" t="s">
        <v>781</v>
      </c>
      <c r="G869" s="60" t="s">
        <v>1469</v>
      </c>
      <c r="H869" s="55" t="str">
        <f>+VLOOKUP($C869,'paises cad'!$A$1:$C$106,2,FALSE)</f>
        <v>Renta media alta</v>
      </c>
    </row>
    <row r="870" spans="1:8">
      <c r="A870" s="60" t="s">
        <v>926</v>
      </c>
      <c r="B870" s="60" t="s">
        <v>931</v>
      </c>
      <c r="C870" s="181" t="s">
        <v>518</v>
      </c>
      <c r="D870" s="181">
        <v>165929.22</v>
      </c>
      <c r="E870" s="60">
        <v>6</v>
      </c>
      <c r="F870" s="60" t="s">
        <v>689</v>
      </c>
      <c r="G870" s="60" t="s">
        <v>659</v>
      </c>
      <c r="H870" s="55" t="str">
        <f>+VLOOKUP($C870,'paises cad'!$A$1:$C$106,2,FALSE)</f>
        <v>PMA</v>
      </c>
    </row>
    <row r="871" spans="1:8">
      <c r="A871" s="60" t="s">
        <v>926</v>
      </c>
      <c r="B871" s="60" t="s">
        <v>930</v>
      </c>
      <c r="C871" s="181" t="s">
        <v>519</v>
      </c>
      <c r="D871" s="181">
        <v>76463.149999999994</v>
      </c>
      <c r="E871" s="60">
        <v>3</v>
      </c>
      <c r="F871" s="60" t="s">
        <v>689</v>
      </c>
      <c r="G871" s="60" t="s">
        <v>1469</v>
      </c>
      <c r="H871" s="55" t="str">
        <f>+VLOOKUP($C871,'paises cad'!$A$1:$C$106,2,FALSE)</f>
        <v>PMA</v>
      </c>
    </row>
    <row r="872" spans="1:8">
      <c r="A872" s="60" t="s">
        <v>926</v>
      </c>
      <c r="B872" s="60" t="s">
        <v>655</v>
      </c>
      <c r="C872" s="181" t="s">
        <v>477</v>
      </c>
      <c r="D872" s="181">
        <v>3180028.93</v>
      </c>
      <c r="E872" s="60">
        <v>4</v>
      </c>
      <c r="F872" s="60" t="s">
        <v>1907</v>
      </c>
      <c r="G872" s="60" t="s">
        <v>1469</v>
      </c>
      <c r="H872" s="55" t="str">
        <f>+VLOOKUP($C872,'paises cad'!$A$1:$C$106,2,FALSE)</f>
        <v>Renta media baja</v>
      </c>
    </row>
    <row r="873" spans="1:8">
      <c r="A873" s="60" t="s">
        <v>926</v>
      </c>
      <c r="B873" s="60" t="s">
        <v>655</v>
      </c>
      <c r="C873" s="181" t="s">
        <v>478</v>
      </c>
      <c r="D873" s="181">
        <v>400973.44</v>
      </c>
      <c r="E873" s="60">
        <v>1</v>
      </c>
      <c r="F873" s="60" t="s">
        <v>772</v>
      </c>
      <c r="G873" s="60" t="s">
        <v>1469</v>
      </c>
      <c r="H873" s="55" t="str">
        <f>+VLOOKUP($C873,'paises cad'!$A$1:$C$106,2,FALSE)</f>
        <v>Renta media baja</v>
      </c>
    </row>
    <row r="874" spans="1:8">
      <c r="A874" s="60" t="s">
        <v>926</v>
      </c>
      <c r="B874" s="60" t="s">
        <v>656</v>
      </c>
      <c r="C874" s="181" t="s">
        <v>492</v>
      </c>
      <c r="D874" s="181">
        <v>434525.82</v>
      </c>
      <c r="E874" s="60">
        <v>7</v>
      </c>
      <c r="F874" s="60" t="s">
        <v>689</v>
      </c>
      <c r="G874" s="60" t="s">
        <v>670</v>
      </c>
      <c r="H874" s="55" t="str">
        <f>+VLOOKUP($C874,'paises cad'!$A$1:$C$106,2,FALSE)</f>
        <v>Renta media baja</v>
      </c>
    </row>
    <row r="875" spans="1:8">
      <c r="C875" s="181"/>
      <c r="D875" s="181"/>
      <c r="E875" s="60" t="s">
        <v>451</v>
      </c>
    </row>
    <row r="876" spans="1:8">
      <c r="C876" s="181"/>
      <c r="D876" s="181">
        <f>SUM(D2:D874)</f>
        <v>390503083.78000021</v>
      </c>
      <c r="E876" s="60">
        <f>SUM(E2:E874)</f>
        <v>3623</v>
      </c>
    </row>
    <row r="881" spans="6:6">
      <c r="F881" s="206"/>
    </row>
    <row r="882" spans="6:6">
      <c r="F882" s="206"/>
    </row>
    <row r="883" spans="6:6">
      <c r="F883" s="206"/>
    </row>
    <row r="884" spans="6:6">
      <c r="F884" s="20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baseColWidth="10" defaultRowHeight="12.75"/>
  <cols>
    <col min="1" max="1" width="50.85546875" style="60" customWidth="1"/>
    <col min="2" max="2" width="91" style="60" customWidth="1"/>
    <col min="3" max="16384" width="11.42578125" style="60"/>
  </cols>
  <sheetData>
    <row r="1" spans="1:2" s="182" customFormat="1">
      <c r="A1" s="182" t="s">
        <v>1441</v>
      </c>
      <c r="B1" s="182" t="s">
        <v>593</v>
      </c>
    </row>
    <row r="2" spans="1:2">
      <c r="A2" s="60" t="s">
        <v>1921</v>
      </c>
      <c r="B2" s="60" t="s">
        <v>1442</v>
      </c>
    </row>
    <row r="3" spans="1:2">
      <c r="A3" s="60" t="s">
        <v>1922</v>
      </c>
      <c r="B3" s="60" t="s">
        <v>1444</v>
      </c>
    </row>
    <row r="4" spans="1:2">
      <c r="A4" s="60" t="s">
        <v>1923</v>
      </c>
      <c r="B4" s="60" t="s">
        <v>835</v>
      </c>
    </row>
    <row r="5" spans="1:2">
      <c r="A5" s="60" t="s">
        <v>1924</v>
      </c>
      <c r="B5" s="60" t="s">
        <v>692</v>
      </c>
    </row>
    <row r="6" spans="1:2">
      <c r="A6" s="60" t="s">
        <v>1925</v>
      </c>
    </row>
    <row r="7" spans="1:2">
      <c r="A7" s="60" t="s">
        <v>1926</v>
      </c>
      <c r="B7" s="60" t="s">
        <v>1448</v>
      </c>
    </row>
    <row r="8" spans="1:2">
      <c r="A8" s="60" t="s">
        <v>1927</v>
      </c>
      <c r="B8" s="60" t="s">
        <v>834</v>
      </c>
    </row>
    <row r="9" spans="1:2">
      <c r="A9" s="60" t="s">
        <v>1928</v>
      </c>
      <c r="B9" s="60" t="s">
        <v>693</v>
      </c>
    </row>
    <row r="10" spans="1:2">
      <c r="A10" s="60" t="s">
        <v>1929</v>
      </c>
      <c r="B10" s="60" t="s">
        <v>1448</v>
      </c>
    </row>
    <row r="11" spans="1:2">
      <c r="A11" s="60" t="s">
        <v>1930</v>
      </c>
      <c r="B11" s="60" t="s">
        <v>1453</v>
      </c>
    </row>
    <row r="12" spans="1:2">
      <c r="A12" s="60" t="s">
        <v>1931</v>
      </c>
      <c r="B12" s="60" t="s">
        <v>1455</v>
      </c>
    </row>
    <row r="13" spans="1:2">
      <c r="A13" s="60" t="s">
        <v>1932</v>
      </c>
      <c r="B13" s="60" t="s">
        <v>875</v>
      </c>
    </row>
    <row r="14" spans="1:2">
      <c r="A14" s="60" t="s">
        <v>1933</v>
      </c>
      <c r="B14" s="60" t="s">
        <v>687</v>
      </c>
    </row>
    <row r="15" spans="1:2">
      <c r="A15" s="60" t="s">
        <v>1934</v>
      </c>
      <c r="B15" s="60" t="s">
        <v>692</v>
      </c>
    </row>
    <row r="16" spans="1:2">
      <c r="A16" s="60" t="s">
        <v>1935</v>
      </c>
      <c r="B16" s="60" t="s">
        <v>875</v>
      </c>
    </row>
    <row r="17" spans="1:2">
      <c r="A17" s="60" t="s">
        <v>1936</v>
      </c>
      <c r="B17" s="60" t="s">
        <v>700</v>
      </c>
    </row>
    <row r="18" spans="1:2">
      <c r="A18" s="60" t="s">
        <v>1937</v>
      </c>
      <c r="B18" s="60" t="s">
        <v>602</v>
      </c>
    </row>
    <row r="19" spans="1:2">
      <c r="A19" s="60" t="s">
        <v>945</v>
      </c>
      <c r="B19" s="60" t="s">
        <v>869</v>
      </c>
    </row>
    <row r="20" spans="1:2">
      <c r="A20" s="60" t="s">
        <v>946</v>
      </c>
      <c r="B20" s="60" t="s">
        <v>2167</v>
      </c>
    </row>
    <row r="21" spans="1:2">
      <c r="A21" s="60" t="s">
        <v>947</v>
      </c>
      <c r="B21" s="60" t="s">
        <v>845</v>
      </c>
    </row>
    <row r="22" spans="1:2">
      <c r="A22" s="60" t="s">
        <v>948</v>
      </c>
      <c r="B22" s="60" t="s">
        <v>736</v>
      </c>
    </row>
    <row r="23" spans="1:2">
      <c r="A23" s="60" t="s">
        <v>949</v>
      </c>
      <c r="B23" s="60" t="s">
        <v>597</v>
      </c>
    </row>
    <row r="24" spans="1:2">
      <c r="A24" s="60" t="s">
        <v>950</v>
      </c>
      <c r="B24" s="60" t="s">
        <v>597</v>
      </c>
    </row>
    <row r="25" spans="1:2">
      <c r="A25" s="60" t="s">
        <v>951</v>
      </c>
      <c r="B25" s="60" t="s">
        <v>597</v>
      </c>
    </row>
    <row r="26" spans="1:2">
      <c r="A26" s="60" t="s">
        <v>952</v>
      </c>
      <c r="B26" s="60" t="s">
        <v>695</v>
      </c>
    </row>
    <row r="27" spans="1:2">
      <c r="A27" s="60" t="s">
        <v>953</v>
      </c>
      <c r="B27" s="60" t="s">
        <v>618</v>
      </c>
    </row>
    <row r="28" spans="1:2">
      <c r="A28" s="60" t="s">
        <v>954</v>
      </c>
      <c r="B28" s="60" t="s">
        <v>778</v>
      </c>
    </row>
    <row r="29" spans="1:2">
      <c r="A29" s="60" t="s">
        <v>955</v>
      </c>
      <c r="B29" s="60" t="s">
        <v>759</v>
      </c>
    </row>
    <row r="30" spans="1:2">
      <c r="A30" s="60" t="s">
        <v>956</v>
      </c>
      <c r="B30" s="60" t="s">
        <v>1463</v>
      </c>
    </row>
    <row r="31" spans="1:2">
      <c r="A31" s="60" t="s">
        <v>957</v>
      </c>
      <c r="B31" s="60" t="s">
        <v>2168</v>
      </c>
    </row>
    <row r="32" spans="1:2">
      <c r="A32" s="60" t="s">
        <v>958</v>
      </c>
      <c r="B32" s="60" t="s">
        <v>856</v>
      </c>
    </row>
    <row r="33" spans="1:2">
      <c r="A33" s="60" t="s">
        <v>959</v>
      </c>
      <c r="B33" s="60" t="s">
        <v>1467</v>
      </c>
    </row>
    <row r="34" spans="1:2">
      <c r="A34" s="60" t="s">
        <v>1938</v>
      </c>
      <c r="B34" s="60" t="s">
        <v>597</v>
      </c>
    </row>
    <row r="35" spans="1:2">
      <c r="A35" s="60" t="s">
        <v>1939</v>
      </c>
      <c r="B35" s="60" t="s">
        <v>700</v>
      </c>
    </row>
    <row r="36" spans="1:2">
      <c r="A36" s="60" t="s">
        <v>22</v>
      </c>
      <c r="B36" s="60" t="s">
        <v>847</v>
      </c>
    </row>
    <row r="37" spans="1:2">
      <c r="A37" s="60" t="s">
        <v>23</v>
      </c>
      <c r="B37" s="60" t="s">
        <v>700</v>
      </c>
    </row>
    <row r="38" spans="1:2">
      <c r="A38" s="60" t="s">
        <v>24</v>
      </c>
    </row>
    <row r="39" spans="1:2">
      <c r="A39" s="60" t="s">
        <v>25</v>
      </c>
      <c r="B39" s="60" t="s">
        <v>700</v>
      </c>
    </row>
    <row r="40" spans="1:2">
      <c r="A40" s="60" t="s">
        <v>26</v>
      </c>
      <c r="B40" s="60" t="s">
        <v>700</v>
      </c>
    </row>
    <row r="41" spans="1:2">
      <c r="A41" s="60" t="s">
        <v>27</v>
      </c>
      <c r="B41" s="60" t="s">
        <v>818</v>
      </c>
    </row>
    <row r="42" spans="1:2">
      <c r="A42" s="60" t="s">
        <v>28</v>
      </c>
      <c r="B42" s="60" t="s">
        <v>700</v>
      </c>
    </row>
    <row r="43" spans="1:2">
      <c r="A43" s="60" t="s">
        <v>1940</v>
      </c>
      <c r="B43" s="60" t="s">
        <v>613</v>
      </c>
    </row>
    <row r="44" spans="1:2">
      <c r="A44" s="60" t="s">
        <v>30</v>
      </c>
      <c r="B44" s="60" t="s">
        <v>717</v>
      </c>
    </row>
    <row r="45" spans="1:2">
      <c r="A45" s="60" t="s">
        <v>31</v>
      </c>
      <c r="B45" s="60" t="s">
        <v>724</v>
      </c>
    </row>
    <row r="46" spans="1:2">
      <c r="A46" s="60" t="s">
        <v>32</v>
      </c>
      <c r="B46" s="60" t="s">
        <v>1470</v>
      </c>
    </row>
    <row r="47" spans="1:2">
      <c r="A47" s="60" t="s">
        <v>33</v>
      </c>
      <c r="B47" s="60" t="s">
        <v>745</v>
      </c>
    </row>
    <row r="48" spans="1:2">
      <c r="A48" s="60" t="s">
        <v>1941</v>
      </c>
      <c r="B48" s="60" t="s">
        <v>596</v>
      </c>
    </row>
    <row r="49" spans="1:2">
      <c r="A49" s="60" t="s">
        <v>38</v>
      </c>
      <c r="B49" s="60" t="s">
        <v>780</v>
      </c>
    </row>
    <row r="50" spans="1:2">
      <c r="A50" s="60" t="s">
        <v>39</v>
      </c>
      <c r="B50" s="60" t="s">
        <v>732</v>
      </c>
    </row>
    <row r="51" spans="1:2">
      <c r="A51" s="60" t="s">
        <v>40</v>
      </c>
      <c r="B51" s="60" t="s">
        <v>720</v>
      </c>
    </row>
    <row r="52" spans="1:2">
      <c r="A52" s="60" t="s">
        <v>1942</v>
      </c>
      <c r="B52" s="60" t="s">
        <v>596</v>
      </c>
    </row>
    <row r="53" spans="1:2">
      <c r="A53" s="60" t="s">
        <v>1943</v>
      </c>
      <c r="B53" s="60" t="s">
        <v>619</v>
      </c>
    </row>
    <row r="54" spans="1:2">
      <c r="A54" s="60" t="s">
        <v>1944</v>
      </c>
      <c r="B54" s="60" t="s">
        <v>637</v>
      </c>
    </row>
    <row r="55" spans="1:2">
      <c r="A55" s="60" t="s">
        <v>1945</v>
      </c>
      <c r="B55" s="60" t="s">
        <v>625</v>
      </c>
    </row>
    <row r="56" spans="1:2">
      <c r="A56" s="60" t="s">
        <v>1946</v>
      </c>
      <c r="B56" s="60" t="s">
        <v>1472</v>
      </c>
    </row>
    <row r="57" spans="1:2">
      <c r="A57" s="60" t="s">
        <v>1947</v>
      </c>
      <c r="B57" s="60" t="s">
        <v>1474</v>
      </c>
    </row>
    <row r="58" spans="1:2">
      <c r="A58" s="60" t="s">
        <v>1948</v>
      </c>
      <c r="B58" s="60" t="s">
        <v>714</v>
      </c>
    </row>
    <row r="59" spans="1:2">
      <c r="A59" s="60" t="s">
        <v>1949</v>
      </c>
      <c r="B59" s="60" t="s">
        <v>1475</v>
      </c>
    </row>
    <row r="60" spans="1:2">
      <c r="A60" s="60" t="s">
        <v>1950</v>
      </c>
      <c r="B60" s="60" t="s">
        <v>819</v>
      </c>
    </row>
    <row r="61" spans="1:2">
      <c r="A61" s="60" t="s">
        <v>1951</v>
      </c>
      <c r="B61" s="60" t="s">
        <v>700</v>
      </c>
    </row>
    <row r="62" spans="1:2">
      <c r="A62" s="60" t="s">
        <v>1952</v>
      </c>
      <c r="B62" s="60" t="s">
        <v>882</v>
      </c>
    </row>
    <row r="63" spans="1:2">
      <c r="A63" s="60" t="s">
        <v>1953</v>
      </c>
      <c r="B63" s="60" t="s">
        <v>800</v>
      </c>
    </row>
    <row r="64" spans="1:2">
      <c r="A64" s="60" t="s">
        <v>1954</v>
      </c>
      <c r="B64" s="60" t="s">
        <v>700</v>
      </c>
    </row>
    <row r="65" spans="1:2">
      <c r="A65" s="60" t="s">
        <v>1955</v>
      </c>
      <c r="B65" s="60" t="s">
        <v>719</v>
      </c>
    </row>
    <row r="66" spans="1:2">
      <c r="A66" s="60" t="s">
        <v>1956</v>
      </c>
      <c r="B66" s="60" t="s">
        <v>861</v>
      </c>
    </row>
    <row r="67" spans="1:2">
      <c r="A67" s="60" t="s">
        <v>1957</v>
      </c>
      <c r="B67" s="60" t="s">
        <v>604</v>
      </c>
    </row>
    <row r="68" spans="1:2">
      <c r="A68" s="60" t="s">
        <v>1958</v>
      </c>
      <c r="B68" s="60" t="s">
        <v>1477</v>
      </c>
    </row>
    <row r="69" spans="1:2">
      <c r="A69" s="60" t="s">
        <v>1959</v>
      </c>
      <c r="B69" s="60" t="s">
        <v>637</v>
      </c>
    </row>
    <row r="70" spans="1:2">
      <c r="A70" s="60" t="s">
        <v>1960</v>
      </c>
      <c r="B70" s="60" t="s">
        <v>717</v>
      </c>
    </row>
    <row r="71" spans="1:2">
      <c r="A71" s="60" t="s">
        <v>1961</v>
      </c>
      <c r="B71" s="60" t="s">
        <v>1479</v>
      </c>
    </row>
    <row r="72" spans="1:2">
      <c r="A72" s="60" t="s">
        <v>1962</v>
      </c>
      <c r="B72" s="60" t="s">
        <v>728</v>
      </c>
    </row>
    <row r="73" spans="1:2">
      <c r="A73" s="60" t="s">
        <v>1963</v>
      </c>
      <c r="B73" s="60" t="s">
        <v>724</v>
      </c>
    </row>
    <row r="74" spans="1:2">
      <c r="A74" s="60" t="s">
        <v>1964</v>
      </c>
      <c r="B74" s="60" t="s">
        <v>604</v>
      </c>
    </row>
    <row r="75" spans="1:2">
      <c r="A75" s="60" t="s">
        <v>1965</v>
      </c>
      <c r="B75" s="60" t="s">
        <v>637</v>
      </c>
    </row>
    <row r="76" spans="1:2">
      <c r="A76" s="60" t="s">
        <v>1966</v>
      </c>
      <c r="B76" s="60" t="s">
        <v>604</v>
      </c>
    </row>
    <row r="77" spans="1:2">
      <c r="A77" s="60" t="s">
        <v>1967</v>
      </c>
      <c r="B77" s="60" t="s">
        <v>604</v>
      </c>
    </row>
    <row r="78" spans="1:2">
      <c r="A78" s="60" t="s">
        <v>1968</v>
      </c>
      <c r="B78" s="60" t="s">
        <v>700</v>
      </c>
    </row>
    <row r="79" spans="1:2">
      <c r="A79" s="60" t="s">
        <v>975</v>
      </c>
      <c r="B79" s="60" t="s">
        <v>730</v>
      </c>
    </row>
    <row r="80" spans="1:2">
      <c r="A80" s="60" t="s">
        <v>976</v>
      </c>
      <c r="B80" s="60" t="s">
        <v>1481</v>
      </c>
    </row>
    <row r="81" spans="1:2">
      <c r="A81" s="60" t="s">
        <v>977</v>
      </c>
      <c r="B81" s="60" t="s">
        <v>1482</v>
      </c>
    </row>
    <row r="82" spans="1:2">
      <c r="A82" s="60" t="s">
        <v>978</v>
      </c>
      <c r="B82" s="60" t="s">
        <v>760</v>
      </c>
    </row>
    <row r="83" spans="1:2">
      <c r="A83" s="60" t="s">
        <v>979</v>
      </c>
      <c r="B83" s="60" t="s">
        <v>1485</v>
      </c>
    </row>
    <row r="84" spans="1:2">
      <c r="A84" s="60" t="s">
        <v>980</v>
      </c>
      <c r="B84" s="60" t="s">
        <v>800</v>
      </c>
    </row>
    <row r="85" spans="1:2">
      <c r="A85" s="60" t="s">
        <v>981</v>
      </c>
      <c r="B85" s="60" t="s">
        <v>759</v>
      </c>
    </row>
    <row r="86" spans="1:2">
      <c r="A86" s="60" t="s">
        <v>982</v>
      </c>
      <c r="B86" s="60" t="s">
        <v>818</v>
      </c>
    </row>
    <row r="87" spans="1:2">
      <c r="A87" s="60" t="s">
        <v>983</v>
      </c>
      <c r="B87" s="60" t="s">
        <v>830</v>
      </c>
    </row>
    <row r="88" spans="1:2">
      <c r="A88" s="60" t="s">
        <v>984</v>
      </c>
      <c r="B88" s="60" t="s">
        <v>1490</v>
      </c>
    </row>
    <row r="89" spans="1:2">
      <c r="A89" s="60" t="s">
        <v>985</v>
      </c>
      <c r="B89" s="60" t="s">
        <v>700</v>
      </c>
    </row>
    <row r="90" spans="1:2">
      <c r="A90" s="60" t="s">
        <v>986</v>
      </c>
      <c r="B90" s="60" t="s">
        <v>700</v>
      </c>
    </row>
    <row r="91" spans="1:2">
      <c r="A91" s="60" t="s">
        <v>987</v>
      </c>
      <c r="B91" s="60" t="s">
        <v>876</v>
      </c>
    </row>
    <row r="92" spans="1:2">
      <c r="A92" s="60" t="s">
        <v>988</v>
      </c>
      <c r="B92" s="60" t="s">
        <v>739</v>
      </c>
    </row>
    <row r="93" spans="1:2">
      <c r="A93" s="60" t="s">
        <v>989</v>
      </c>
      <c r="B93" s="60" t="s">
        <v>739</v>
      </c>
    </row>
    <row r="94" spans="1:2">
      <c r="A94" s="60" t="s">
        <v>1969</v>
      </c>
      <c r="B94" s="60" t="s">
        <v>1494</v>
      </c>
    </row>
    <row r="95" spans="1:2">
      <c r="A95" s="60" t="s">
        <v>41</v>
      </c>
      <c r="B95" s="60" t="s">
        <v>1496</v>
      </c>
    </row>
    <row r="96" spans="1:2">
      <c r="A96" s="60" t="s">
        <v>42</v>
      </c>
      <c r="B96" s="60" t="s">
        <v>722</v>
      </c>
    </row>
    <row r="97" spans="1:2">
      <c r="A97" s="60" t="s">
        <v>1970</v>
      </c>
      <c r="B97" s="60" t="s">
        <v>638</v>
      </c>
    </row>
    <row r="98" spans="1:2">
      <c r="A98" s="60" t="s">
        <v>44</v>
      </c>
      <c r="B98" s="60" t="s">
        <v>698</v>
      </c>
    </row>
    <row r="99" spans="1:2">
      <c r="A99" s="60" t="s">
        <v>45</v>
      </c>
      <c r="B99" s="60" t="s">
        <v>736</v>
      </c>
    </row>
    <row r="100" spans="1:2">
      <c r="A100" s="60" t="s">
        <v>46</v>
      </c>
      <c r="B100" s="60" t="s">
        <v>887</v>
      </c>
    </row>
    <row r="101" spans="1:2">
      <c r="A101" s="60" t="s">
        <v>1971</v>
      </c>
      <c r="B101" s="60" t="s">
        <v>700</v>
      </c>
    </row>
    <row r="102" spans="1:2">
      <c r="A102" s="60" t="s">
        <v>1972</v>
      </c>
      <c r="B102" s="60" t="s">
        <v>700</v>
      </c>
    </row>
    <row r="103" spans="1:2">
      <c r="A103" s="60" t="s">
        <v>1973</v>
      </c>
      <c r="B103" s="60" t="s">
        <v>700</v>
      </c>
    </row>
    <row r="104" spans="1:2">
      <c r="A104" s="60" t="s">
        <v>1974</v>
      </c>
      <c r="B104" s="60" t="s">
        <v>700</v>
      </c>
    </row>
    <row r="105" spans="1:2">
      <c r="A105" s="60" t="s">
        <v>1975</v>
      </c>
      <c r="B105" s="60" t="s">
        <v>700</v>
      </c>
    </row>
    <row r="106" spans="1:2">
      <c r="A106" s="60" t="s">
        <v>1976</v>
      </c>
      <c r="B106" s="60" t="s">
        <v>700</v>
      </c>
    </row>
    <row r="107" spans="1:2">
      <c r="A107" s="60" t="s">
        <v>1977</v>
      </c>
      <c r="B107" s="60" t="s">
        <v>700</v>
      </c>
    </row>
    <row r="108" spans="1:2">
      <c r="A108" s="60" t="s">
        <v>1978</v>
      </c>
      <c r="B108" s="60" t="s">
        <v>700</v>
      </c>
    </row>
    <row r="109" spans="1:2">
      <c r="A109" s="60" t="s">
        <v>1979</v>
      </c>
      <c r="B109" s="60" t="s">
        <v>700</v>
      </c>
    </row>
    <row r="110" spans="1:2">
      <c r="A110" s="60" t="s">
        <v>1980</v>
      </c>
      <c r="B110" s="60" t="s">
        <v>700</v>
      </c>
    </row>
    <row r="111" spans="1:2">
      <c r="A111" s="60" t="s">
        <v>1981</v>
      </c>
      <c r="B111" s="60" t="s">
        <v>700</v>
      </c>
    </row>
    <row r="112" spans="1:2">
      <c r="A112" s="60" t="s">
        <v>1982</v>
      </c>
      <c r="B112" s="60" t="s">
        <v>700</v>
      </c>
    </row>
    <row r="113" spans="1:2">
      <c r="A113" s="60" t="s">
        <v>1983</v>
      </c>
      <c r="B113" s="60" t="s">
        <v>700</v>
      </c>
    </row>
    <row r="114" spans="1:2">
      <c r="A114" s="60" t="s">
        <v>1984</v>
      </c>
      <c r="B114" s="60" t="s">
        <v>700</v>
      </c>
    </row>
    <row r="115" spans="1:2">
      <c r="A115" s="60" t="s">
        <v>1985</v>
      </c>
      <c r="B115" s="60" t="s">
        <v>700</v>
      </c>
    </row>
    <row r="116" spans="1:2">
      <c r="A116" s="60" t="s">
        <v>1986</v>
      </c>
      <c r="B116" s="60" t="s">
        <v>700</v>
      </c>
    </row>
    <row r="117" spans="1:2">
      <c r="A117" s="60" t="s">
        <v>1987</v>
      </c>
      <c r="B117" s="60" t="s">
        <v>700</v>
      </c>
    </row>
    <row r="118" spans="1:2">
      <c r="A118" s="60" t="s">
        <v>1988</v>
      </c>
      <c r="B118" s="60" t="s">
        <v>700</v>
      </c>
    </row>
    <row r="119" spans="1:2">
      <c r="A119" s="60" t="s">
        <v>1989</v>
      </c>
      <c r="B119" s="60" t="s">
        <v>700</v>
      </c>
    </row>
    <row r="120" spans="1:2">
      <c r="A120" s="60" t="s">
        <v>1990</v>
      </c>
      <c r="B120" s="60" t="s">
        <v>618</v>
      </c>
    </row>
    <row r="121" spans="1:2">
      <c r="A121" s="60" t="s">
        <v>1991</v>
      </c>
      <c r="B121" s="60" t="s">
        <v>861</v>
      </c>
    </row>
    <row r="122" spans="1:2">
      <c r="A122" s="60" t="s">
        <v>1992</v>
      </c>
      <c r="B122" s="60" t="s">
        <v>700</v>
      </c>
    </row>
    <row r="123" spans="1:2">
      <c r="A123" s="60" t="s">
        <v>1993</v>
      </c>
      <c r="B123" s="60" t="s">
        <v>817</v>
      </c>
    </row>
    <row r="124" spans="1:2">
      <c r="A124" s="60" t="s">
        <v>1994</v>
      </c>
      <c r="B124" s="60" t="s">
        <v>809</v>
      </c>
    </row>
    <row r="125" spans="1:2">
      <c r="A125" s="60" t="s">
        <v>1001</v>
      </c>
      <c r="B125" s="60" t="s">
        <v>689</v>
      </c>
    </row>
    <row r="126" spans="1:2">
      <c r="A126" s="60" t="s">
        <v>1002</v>
      </c>
      <c r="B126" s="60" t="s">
        <v>2169</v>
      </c>
    </row>
    <row r="127" spans="1:2">
      <c r="A127" s="60" t="s">
        <v>1003</v>
      </c>
      <c r="B127" s="60" t="s">
        <v>733</v>
      </c>
    </row>
    <row r="128" spans="1:2">
      <c r="A128" s="60" t="s">
        <v>1004</v>
      </c>
      <c r="B128" s="60" t="s">
        <v>861</v>
      </c>
    </row>
    <row r="129" spans="1:2">
      <c r="A129" s="60" t="s">
        <v>1005</v>
      </c>
      <c r="B129" s="60" t="s">
        <v>688</v>
      </c>
    </row>
    <row r="130" spans="1:2">
      <c r="A130" s="60" t="s">
        <v>1006</v>
      </c>
      <c r="B130" s="60" t="s">
        <v>599</v>
      </c>
    </row>
    <row r="131" spans="1:2">
      <c r="A131" s="60" t="s">
        <v>1007</v>
      </c>
      <c r="B131" s="60" t="s">
        <v>753</v>
      </c>
    </row>
    <row r="132" spans="1:2">
      <c r="A132" s="60" t="s">
        <v>1008</v>
      </c>
      <c r="B132" s="60" t="s">
        <v>883</v>
      </c>
    </row>
    <row r="133" spans="1:2">
      <c r="A133" s="60" t="s">
        <v>1009</v>
      </c>
      <c r="B133" s="60" t="s">
        <v>695</v>
      </c>
    </row>
    <row r="134" spans="1:2">
      <c r="A134" s="60" t="s">
        <v>1010</v>
      </c>
      <c r="B134" s="60" t="s">
        <v>780</v>
      </c>
    </row>
    <row r="135" spans="1:2">
      <c r="A135" s="60" t="s">
        <v>1011</v>
      </c>
      <c r="B135" s="60" t="s">
        <v>809</v>
      </c>
    </row>
    <row r="136" spans="1:2">
      <c r="A136" s="60" t="s">
        <v>1012</v>
      </c>
      <c r="B136" s="60" t="s">
        <v>700</v>
      </c>
    </row>
    <row r="137" spans="1:2">
      <c r="A137" s="60" t="s">
        <v>1013</v>
      </c>
      <c r="B137" s="60" t="s">
        <v>760</v>
      </c>
    </row>
    <row r="138" spans="1:2">
      <c r="A138" s="60" t="s">
        <v>1995</v>
      </c>
      <c r="B138" s="60" t="s">
        <v>1512</v>
      </c>
    </row>
    <row r="139" spans="1:2">
      <c r="A139" s="60" t="s">
        <v>1996</v>
      </c>
    </row>
    <row r="140" spans="1:2">
      <c r="A140" s="60" t="s">
        <v>1997</v>
      </c>
      <c r="B140" s="60" t="s">
        <v>741</v>
      </c>
    </row>
    <row r="141" spans="1:2">
      <c r="A141" s="60" t="s">
        <v>1014</v>
      </c>
      <c r="B141" s="60" t="s">
        <v>725</v>
      </c>
    </row>
    <row r="142" spans="1:2">
      <c r="A142" s="60" t="s">
        <v>1015</v>
      </c>
      <c r="B142" s="60" t="s">
        <v>732</v>
      </c>
    </row>
    <row r="143" spans="1:2">
      <c r="A143" s="60" t="s">
        <v>1016</v>
      </c>
      <c r="B143" s="60" t="s">
        <v>741</v>
      </c>
    </row>
    <row r="144" spans="1:2">
      <c r="A144" s="60" t="s">
        <v>1017</v>
      </c>
      <c r="B144" s="60" t="s">
        <v>755</v>
      </c>
    </row>
    <row r="145" spans="1:2">
      <c r="A145" s="60" t="s">
        <v>1018</v>
      </c>
      <c r="B145" s="60" t="s">
        <v>755</v>
      </c>
    </row>
    <row r="146" spans="1:2">
      <c r="A146" s="60" t="s">
        <v>1998</v>
      </c>
      <c r="B146" s="60" t="s">
        <v>700</v>
      </c>
    </row>
    <row r="147" spans="1:2">
      <c r="A147" s="60" t="s">
        <v>1032</v>
      </c>
      <c r="B147" s="60" t="s">
        <v>847</v>
      </c>
    </row>
    <row r="148" spans="1:2">
      <c r="A148" s="60" t="s">
        <v>1033</v>
      </c>
      <c r="B148" s="60" t="s">
        <v>746</v>
      </c>
    </row>
    <row r="149" spans="1:2">
      <c r="A149" s="60" t="s">
        <v>1034</v>
      </c>
      <c r="B149" s="60" t="s">
        <v>600</v>
      </c>
    </row>
    <row r="150" spans="1:2">
      <c r="A150" s="60" t="s">
        <v>1035</v>
      </c>
      <c r="B150" s="60" t="s">
        <v>794</v>
      </c>
    </row>
    <row r="151" spans="1:2">
      <c r="A151" s="60" t="s">
        <v>1999</v>
      </c>
      <c r="B151" s="60" t="s">
        <v>726</v>
      </c>
    </row>
    <row r="152" spans="1:2">
      <c r="A152" s="60" t="s">
        <v>1037</v>
      </c>
      <c r="B152" s="60" t="s">
        <v>721</v>
      </c>
    </row>
    <row r="153" spans="1:2">
      <c r="A153" s="60" t="s">
        <v>1038</v>
      </c>
      <c r="B153" s="60" t="s">
        <v>814</v>
      </c>
    </row>
    <row r="154" spans="1:2">
      <c r="A154" s="60" t="s">
        <v>1039</v>
      </c>
      <c r="B154" s="60" t="s">
        <v>1521</v>
      </c>
    </row>
    <row r="155" spans="1:2">
      <c r="A155" s="60" t="s">
        <v>1040</v>
      </c>
      <c r="B155" s="60" t="s">
        <v>1523</v>
      </c>
    </row>
    <row r="156" spans="1:2">
      <c r="A156" s="60" t="s">
        <v>1041</v>
      </c>
      <c r="B156" s="60" t="s">
        <v>1525</v>
      </c>
    </row>
    <row r="157" spans="1:2">
      <c r="A157" s="60" t="s">
        <v>1042</v>
      </c>
      <c r="B157" s="60" t="s">
        <v>1526</v>
      </c>
    </row>
    <row r="158" spans="1:2">
      <c r="A158" s="60" t="s">
        <v>1043</v>
      </c>
      <c r="B158" s="60" t="s">
        <v>708</v>
      </c>
    </row>
    <row r="159" spans="1:2">
      <c r="A159" s="60" t="s">
        <v>1044</v>
      </c>
      <c r="B159" s="60" t="s">
        <v>721</v>
      </c>
    </row>
    <row r="160" spans="1:2">
      <c r="A160" s="60" t="s">
        <v>1045</v>
      </c>
      <c r="B160" s="60" t="s">
        <v>765</v>
      </c>
    </row>
    <row r="161" spans="1:2">
      <c r="A161" s="60" t="s">
        <v>1046</v>
      </c>
      <c r="B161" s="60" t="s">
        <v>1527</v>
      </c>
    </row>
    <row r="162" spans="1:2">
      <c r="A162" s="60" t="s">
        <v>1047</v>
      </c>
      <c r="B162" s="60" t="s">
        <v>612</v>
      </c>
    </row>
    <row r="163" spans="1:2">
      <c r="A163" s="60" t="s">
        <v>1048</v>
      </c>
      <c r="B163" s="60" t="s">
        <v>1528</v>
      </c>
    </row>
    <row r="164" spans="1:2">
      <c r="A164" s="60" t="s">
        <v>1049</v>
      </c>
      <c r="B164" s="60" t="s">
        <v>721</v>
      </c>
    </row>
    <row r="165" spans="1:2">
      <c r="A165" s="60" t="s">
        <v>1050</v>
      </c>
      <c r="B165" s="60" t="s">
        <v>1529</v>
      </c>
    </row>
    <row r="166" spans="1:2">
      <c r="A166" s="60" t="s">
        <v>1051</v>
      </c>
      <c r="B166" s="60" t="s">
        <v>1531</v>
      </c>
    </row>
    <row r="167" spans="1:2">
      <c r="A167" s="60" t="s">
        <v>1052</v>
      </c>
      <c r="B167" s="60" t="s">
        <v>619</v>
      </c>
    </row>
    <row r="168" spans="1:2">
      <c r="A168" s="60" t="s">
        <v>1053</v>
      </c>
      <c r="B168" s="60" t="s">
        <v>829</v>
      </c>
    </row>
    <row r="169" spans="1:2">
      <c r="A169" s="60" t="s">
        <v>1054</v>
      </c>
      <c r="B169" s="60" t="s">
        <v>620</v>
      </c>
    </row>
    <row r="170" spans="1:2">
      <c r="A170" s="60" t="s">
        <v>1055</v>
      </c>
      <c r="B170" s="60" t="s">
        <v>612</v>
      </c>
    </row>
    <row r="171" spans="1:2">
      <c r="A171" s="60" t="s">
        <v>1056</v>
      </c>
      <c r="B171" s="60" t="s">
        <v>1534</v>
      </c>
    </row>
    <row r="172" spans="1:2">
      <c r="A172" s="60" t="s">
        <v>2000</v>
      </c>
      <c r="B172" s="60" t="s">
        <v>803</v>
      </c>
    </row>
    <row r="173" spans="1:2">
      <c r="A173" s="60" t="s">
        <v>1057</v>
      </c>
      <c r="B173" s="60" t="s">
        <v>1536</v>
      </c>
    </row>
    <row r="174" spans="1:2">
      <c r="A174" s="60" t="s">
        <v>1064</v>
      </c>
      <c r="B174" s="60" t="s">
        <v>700</v>
      </c>
    </row>
    <row r="175" spans="1:2">
      <c r="A175" s="60" t="s">
        <v>1065</v>
      </c>
      <c r="B175" s="60" t="s">
        <v>736</v>
      </c>
    </row>
    <row r="176" spans="1:2">
      <c r="A176" s="60" t="s">
        <v>1066</v>
      </c>
      <c r="B176" s="60" t="s">
        <v>760</v>
      </c>
    </row>
    <row r="177" spans="1:2">
      <c r="A177" s="60" t="s">
        <v>1067</v>
      </c>
      <c r="B177" s="60" t="s">
        <v>2168</v>
      </c>
    </row>
    <row r="178" spans="1:2">
      <c r="A178" s="60" t="s">
        <v>1068</v>
      </c>
      <c r="B178" s="60" t="s">
        <v>1541</v>
      </c>
    </row>
    <row r="179" spans="1:2">
      <c r="A179" s="60" t="s">
        <v>1069</v>
      </c>
      <c r="B179" s="60" t="s">
        <v>866</v>
      </c>
    </row>
    <row r="180" spans="1:2">
      <c r="A180" s="60" t="s">
        <v>1070</v>
      </c>
      <c r="B180" s="60" t="s">
        <v>762</v>
      </c>
    </row>
    <row r="181" spans="1:2">
      <c r="A181" s="60" t="s">
        <v>1071</v>
      </c>
      <c r="B181" s="60" t="s">
        <v>700</v>
      </c>
    </row>
    <row r="182" spans="1:2">
      <c r="A182" s="60" t="s">
        <v>1072</v>
      </c>
      <c r="B182" s="60" t="s">
        <v>688</v>
      </c>
    </row>
    <row r="183" spans="1:2">
      <c r="A183" s="60" t="s">
        <v>1073</v>
      </c>
      <c r="B183" s="60" t="s">
        <v>700</v>
      </c>
    </row>
    <row r="184" spans="1:2">
      <c r="A184" s="60" t="s">
        <v>1074</v>
      </c>
      <c r="B184" s="60" t="s">
        <v>739</v>
      </c>
    </row>
    <row r="185" spans="1:2">
      <c r="A185" s="60" t="s">
        <v>1075</v>
      </c>
      <c r="B185" s="60" t="s">
        <v>1545</v>
      </c>
    </row>
    <row r="186" spans="1:2">
      <c r="A186" s="60" t="s">
        <v>1076</v>
      </c>
      <c r="B186" s="60" t="s">
        <v>738</v>
      </c>
    </row>
    <row r="187" spans="1:2">
      <c r="A187" s="60" t="s">
        <v>1077</v>
      </c>
      <c r="B187" s="60" t="s">
        <v>603</v>
      </c>
    </row>
    <row r="188" spans="1:2">
      <c r="A188" s="60" t="s">
        <v>1078</v>
      </c>
      <c r="B188" s="60" t="s">
        <v>887</v>
      </c>
    </row>
    <row r="189" spans="1:2">
      <c r="A189" s="60" t="s">
        <v>1079</v>
      </c>
      <c r="B189" s="60" t="s">
        <v>717</v>
      </c>
    </row>
    <row r="190" spans="1:2">
      <c r="A190" s="60" t="s">
        <v>1080</v>
      </c>
      <c r="B190" s="60" t="s">
        <v>728</v>
      </c>
    </row>
    <row r="191" spans="1:2">
      <c r="A191" s="60" t="s">
        <v>1081</v>
      </c>
      <c r="B191" s="60" t="s">
        <v>761</v>
      </c>
    </row>
    <row r="192" spans="1:2">
      <c r="A192" s="60" t="s">
        <v>1082</v>
      </c>
      <c r="B192" s="60" t="s">
        <v>728</v>
      </c>
    </row>
    <row r="193" spans="1:2">
      <c r="A193" s="60" t="s">
        <v>1083</v>
      </c>
      <c r="B193" s="60" t="s">
        <v>742</v>
      </c>
    </row>
    <row r="194" spans="1:2">
      <c r="A194" s="60" t="s">
        <v>1084</v>
      </c>
      <c r="B194" s="60" t="s">
        <v>700</v>
      </c>
    </row>
    <row r="195" spans="1:2">
      <c r="A195" s="60" t="s">
        <v>1085</v>
      </c>
      <c r="B195" s="60" t="s">
        <v>780</v>
      </c>
    </row>
    <row r="196" spans="1:2">
      <c r="A196" s="60" t="s">
        <v>1086</v>
      </c>
      <c r="B196" s="60" t="s">
        <v>746</v>
      </c>
    </row>
    <row r="197" spans="1:2">
      <c r="A197" s="60" t="s">
        <v>1087</v>
      </c>
      <c r="B197" s="60" t="s">
        <v>705</v>
      </c>
    </row>
    <row r="198" spans="1:2">
      <c r="A198" s="60" t="s">
        <v>1088</v>
      </c>
      <c r="B198" s="60" t="s">
        <v>1526</v>
      </c>
    </row>
    <row r="199" spans="1:2">
      <c r="A199" s="60" t="s">
        <v>1089</v>
      </c>
      <c r="B199" s="60" t="s">
        <v>1554</v>
      </c>
    </row>
    <row r="200" spans="1:2">
      <c r="A200" s="60" t="s">
        <v>1090</v>
      </c>
      <c r="B200" s="60" t="s">
        <v>700</v>
      </c>
    </row>
    <row r="201" spans="1:2">
      <c r="A201" s="60" t="s">
        <v>1091</v>
      </c>
      <c r="B201" s="60" t="s">
        <v>774</v>
      </c>
    </row>
    <row r="202" spans="1:2">
      <c r="A202" s="60" t="s">
        <v>1092</v>
      </c>
      <c r="B202" s="60" t="s">
        <v>2171</v>
      </c>
    </row>
    <row r="203" spans="1:2">
      <c r="A203" s="60" t="s">
        <v>1093</v>
      </c>
      <c r="B203" s="60" t="s">
        <v>818</v>
      </c>
    </row>
    <row r="204" spans="1:2">
      <c r="A204" s="60" t="s">
        <v>1094</v>
      </c>
      <c r="B204" s="60" t="s">
        <v>1556</v>
      </c>
    </row>
    <row r="205" spans="1:2">
      <c r="A205" s="60" t="s">
        <v>1095</v>
      </c>
      <c r="B205" s="60" t="s">
        <v>826</v>
      </c>
    </row>
    <row r="206" spans="1:2">
      <c r="A206" s="60" t="s">
        <v>1096</v>
      </c>
      <c r="B206" s="60" t="s">
        <v>1558</v>
      </c>
    </row>
    <row r="207" spans="1:2">
      <c r="A207" s="60" t="s">
        <v>1097</v>
      </c>
      <c r="B207" s="60" t="s">
        <v>1559</v>
      </c>
    </row>
    <row r="208" spans="1:2">
      <c r="A208" s="60" t="s">
        <v>1098</v>
      </c>
      <c r="B208" s="60" t="s">
        <v>780</v>
      </c>
    </row>
    <row r="209" spans="1:2">
      <c r="A209" s="60" t="s">
        <v>1099</v>
      </c>
      <c r="B209" s="60" t="s">
        <v>2172</v>
      </c>
    </row>
    <row r="210" spans="1:2">
      <c r="A210" s="60" t="s">
        <v>1100</v>
      </c>
      <c r="B210" s="60" t="s">
        <v>1560</v>
      </c>
    </row>
    <row r="211" spans="1:2">
      <c r="A211" s="60" t="s">
        <v>1101</v>
      </c>
      <c r="B211" s="60" t="s">
        <v>1496</v>
      </c>
    </row>
    <row r="212" spans="1:2">
      <c r="A212" s="60" t="s">
        <v>2001</v>
      </c>
      <c r="B212" s="60" t="s">
        <v>1562</v>
      </c>
    </row>
    <row r="213" spans="1:2">
      <c r="A213" s="60" t="s">
        <v>2002</v>
      </c>
      <c r="B213" s="60" t="s">
        <v>708</v>
      </c>
    </row>
    <row r="214" spans="1:2">
      <c r="A214" s="60" t="s">
        <v>2003</v>
      </c>
      <c r="B214" s="60" t="s">
        <v>709</v>
      </c>
    </row>
    <row r="215" spans="1:2">
      <c r="A215" s="60" t="s">
        <v>2004</v>
      </c>
      <c r="B215" s="60" t="s">
        <v>1565</v>
      </c>
    </row>
    <row r="216" spans="1:2">
      <c r="A216" s="60" t="s">
        <v>2005</v>
      </c>
      <c r="B216" s="60" t="s">
        <v>1566</v>
      </c>
    </row>
    <row r="217" spans="1:2">
      <c r="A217" s="60" t="s">
        <v>2006</v>
      </c>
      <c r="B217" s="60" t="s">
        <v>604</v>
      </c>
    </row>
    <row r="218" spans="1:2">
      <c r="A218" s="60" t="s">
        <v>2007</v>
      </c>
      <c r="B218" s="60" t="s">
        <v>2173</v>
      </c>
    </row>
    <row r="219" spans="1:2">
      <c r="A219" s="60" t="s">
        <v>2008</v>
      </c>
      <c r="B219" s="60" t="s">
        <v>879</v>
      </c>
    </row>
    <row r="220" spans="1:2">
      <c r="A220" s="60" t="s">
        <v>2009</v>
      </c>
      <c r="B220" s="60" t="s">
        <v>2174</v>
      </c>
    </row>
    <row r="221" spans="1:2">
      <c r="A221" s="60" t="s">
        <v>2010</v>
      </c>
      <c r="B221" s="60" t="s">
        <v>1568</v>
      </c>
    </row>
    <row r="222" spans="1:2">
      <c r="A222" s="60" t="s">
        <v>2011</v>
      </c>
      <c r="B222" s="60" t="s">
        <v>856</v>
      </c>
    </row>
    <row r="223" spans="1:2">
      <c r="A223" s="60" t="s">
        <v>49</v>
      </c>
      <c r="B223" s="60" t="s">
        <v>625</v>
      </c>
    </row>
    <row r="224" spans="1:2">
      <c r="A224" s="60" t="s">
        <v>50</v>
      </c>
      <c r="B224" s="60" t="s">
        <v>722</v>
      </c>
    </row>
    <row r="225" spans="1:2">
      <c r="A225" s="60" t="s">
        <v>51</v>
      </c>
      <c r="B225" s="60" t="s">
        <v>1572</v>
      </c>
    </row>
    <row r="226" spans="1:2">
      <c r="A226" s="60" t="s">
        <v>52</v>
      </c>
      <c r="B226" s="60" t="s">
        <v>1531</v>
      </c>
    </row>
    <row r="227" spans="1:2">
      <c r="A227" s="60" t="s">
        <v>53</v>
      </c>
      <c r="B227" s="60" t="s">
        <v>751</v>
      </c>
    </row>
    <row r="228" spans="1:2">
      <c r="A228" s="60" t="s">
        <v>54</v>
      </c>
      <c r="B228" s="60" t="s">
        <v>597</v>
      </c>
    </row>
    <row r="229" spans="1:2">
      <c r="A229" s="60" t="s">
        <v>55</v>
      </c>
      <c r="B229" s="60" t="s">
        <v>888</v>
      </c>
    </row>
    <row r="230" spans="1:2">
      <c r="A230" s="60" t="s">
        <v>56</v>
      </c>
      <c r="B230" s="60" t="s">
        <v>763</v>
      </c>
    </row>
    <row r="231" spans="1:2">
      <c r="A231" s="60" t="s">
        <v>57</v>
      </c>
      <c r="B231" s="60" t="s">
        <v>1578</v>
      </c>
    </row>
    <row r="232" spans="1:2">
      <c r="A232" s="60" t="s">
        <v>58</v>
      </c>
    </row>
    <row r="233" spans="1:2">
      <c r="A233" s="60" t="s">
        <v>2012</v>
      </c>
      <c r="B233" s="60" t="s">
        <v>720</v>
      </c>
    </row>
    <row r="234" spans="1:2">
      <c r="A234" s="60" t="s">
        <v>59</v>
      </c>
      <c r="B234" s="60" t="s">
        <v>1579</v>
      </c>
    </row>
    <row r="235" spans="1:2">
      <c r="A235" s="60" t="s">
        <v>60</v>
      </c>
      <c r="B235" s="60" t="s">
        <v>620</v>
      </c>
    </row>
    <row r="236" spans="1:2">
      <c r="A236" s="60" t="s">
        <v>61</v>
      </c>
      <c r="B236" s="60" t="s">
        <v>777</v>
      </c>
    </row>
    <row r="237" spans="1:2">
      <c r="A237" s="60" t="s">
        <v>62</v>
      </c>
      <c r="B237" s="60" t="s">
        <v>768</v>
      </c>
    </row>
    <row r="238" spans="1:2">
      <c r="A238" s="60" t="s">
        <v>63</v>
      </c>
      <c r="B238" s="60" t="s">
        <v>726</v>
      </c>
    </row>
    <row r="239" spans="1:2">
      <c r="A239" s="60" t="s">
        <v>64</v>
      </c>
      <c r="B239" s="60" t="s">
        <v>1579</v>
      </c>
    </row>
    <row r="240" spans="1:2">
      <c r="A240" s="60" t="s">
        <v>65</v>
      </c>
      <c r="B240" s="60" t="s">
        <v>874</v>
      </c>
    </row>
    <row r="241" spans="1:2">
      <c r="A241" s="60" t="s">
        <v>66</v>
      </c>
      <c r="B241" s="60" t="s">
        <v>846</v>
      </c>
    </row>
    <row r="242" spans="1:2">
      <c r="A242" s="60" t="s">
        <v>67</v>
      </c>
      <c r="B242" s="60" t="s">
        <v>726</v>
      </c>
    </row>
    <row r="243" spans="1:2">
      <c r="A243" s="60" t="s">
        <v>68</v>
      </c>
      <c r="B243" s="60" t="s">
        <v>1587</v>
      </c>
    </row>
    <row r="244" spans="1:2">
      <c r="A244" s="60" t="s">
        <v>69</v>
      </c>
      <c r="B244" s="60" t="s">
        <v>727</v>
      </c>
    </row>
    <row r="245" spans="1:2">
      <c r="A245" s="60" t="s">
        <v>70</v>
      </c>
      <c r="B245" s="60" t="s">
        <v>705</v>
      </c>
    </row>
    <row r="246" spans="1:2">
      <c r="A246" s="60" t="s">
        <v>71</v>
      </c>
      <c r="B246" s="60" t="s">
        <v>741</v>
      </c>
    </row>
    <row r="247" spans="1:2">
      <c r="A247" s="60" t="s">
        <v>2013</v>
      </c>
      <c r="B247" s="60" t="s">
        <v>596</v>
      </c>
    </row>
    <row r="248" spans="1:2">
      <c r="A248" s="60" t="s">
        <v>1128</v>
      </c>
      <c r="B248" s="60" t="s">
        <v>781</v>
      </c>
    </row>
    <row r="249" spans="1:2">
      <c r="A249" s="60" t="s">
        <v>1129</v>
      </c>
      <c r="B249" s="60" t="s">
        <v>596</v>
      </c>
    </row>
    <row r="250" spans="1:2">
      <c r="A250" s="60" t="s">
        <v>2014</v>
      </c>
      <c r="B250" s="60" t="s">
        <v>1592</v>
      </c>
    </row>
    <row r="251" spans="1:2">
      <c r="A251" s="60" t="s">
        <v>1133</v>
      </c>
      <c r="B251" s="60" t="s">
        <v>597</v>
      </c>
    </row>
    <row r="252" spans="1:2">
      <c r="A252" s="60" t="s">
        <v>1134</v>
      </c>
      <c r="B252" s="60" t="s">
        <v>618</v>
      </c>
    </row>
    <row r="253" spans="1:2">
      <c r="A253" s="60" t="s">
        <v>1135</v>
      </c>
      <c r="B253" s="60" t="s">
        <v>596</v>
      </c>
    </row>
    <row r="254" spans="1:2">
      <c r="A254" s="60" t="s">
        <v>2015</v>
      </c>
      <c r="B254" s="60" t="s">
        <v>801</v>
      </c>
    </row>
    <row r="255" spans="1:2">
      <c r="A255" s="60" t="s">
        <v>73</v>
      </c>
    </row>
    <row r="256" spans="1:2">
      <c r="A256" s="60" t="s">
        <v>74</v>
      </c>
      <c r="B256" s="60" t="s">
        <v>700</v>
      </c>
    </row>
    <row r="257" spans="1:2">
      <c r="A257" s="60" t="s">
        <v>75</v>
      </c>
      <c r="B257" s="60" t="s">
        <v>700</v>
      </c>
    </row>
    <row r="258" spans="1:2">
      <c r="A258" s="60" t="s">
        <v>76</v>
      </c>
      <c r="B258" s="60" t="s">
        <v>700</v>
      </c>
    </row>
    <row r="259" spans="1:2">
      <c r="A259" s="60" t="s">
        <v>77</v>
      </c>
      <c r="B259" s="60" t="s">
        <v>700</v>
      </c>
    </row>
    <row r="260" spans="1:2">
      <c r="A260" s="60" t="s">
        <v>78</v>
      </c>
      <c r="B260" s="60" t="s">
        <v>1595</v>
      </c>
    </row>
    <row r="261" spans="1:2">
      <c r="A261" s="60" t="s">
        <v>79</v>
      </c>
      <c r="B261" s="60" t="s">
        <v>820</v>
      </c>
    </row>
    <row r="262" spans="1:2">
      <c r="A262" s="60" t="s">
        <v>80</v>
      </c>
      <c r="B262" s="60" t="s">
        <v>1597</v>
      </c>
    </row>
    <row r="263" spans="1:2">
      <c r="A263" s="60" t="s">
        <v>81</v>
      </c>
      <c r="B263" s="60" t="s">
        <v>1598</v>
      </c>
    </row>
    <row r="264" spans="1:2">
      <c r="A264" s="60" t="s">
        <v>82</v>
      </c>
      <c r="B264" s="60" t="s">
        <v>1600</v>
      </c>
    </row>
    <row r="265" spans="1:2">
      <c r="A265" s="60" t="s">
        <v>83</v>
      </c>
      <c r="B265" s="60" t="s">
        <v>700</v>
      </c>
    </row>
    <row r="266" spans="1:2">
      <c r="A266" s="60" t="s">
        <v>84</v>
      </c>
      <c r="B266" s="60" t="s">
        <v>1603</v>
      </c>
    </row>
    <row r="267" spans="1:2">
      <c r="A267" s="60" t="s">
        <v>85</v>
      </c>
      <c r="B267" s="60" t="s">
        <v>1604</v>
      </c>
    </row>
    <row r="268" spans="1:2">
      <c r="A268" s="60" t="s">
        <v>86</v>
      </c>
      <c r="B268" s="60" t="s">
        <v>1606</v>
      </c>
    </row>
    <row r="269" spans="1:2">
      <c r="A269" s="60" t="s">
        <v>87</v>
      </c>
      <c r="B269" s="60" t="s">
        <v>700</v>
      </c>
    </row>
    <row r="270" spans="1:2">
      <c r="A270" s="60" t="s">
        <v>88</v>
      </c>
      <c r="B270" s="60" t="s">
        <v>818</v>
      </c>
    </row>
    <row r="271" spans="1:2">
      <c r="A271" s="60" t="s">
        <v>89</v>
      </c>
      <c r="B271" s="60" t="s">
        <v>1610</v>
      </c>
    </row>
    <row r="272" spans="1:2">
      <c r="A272" s="60" t="s">
        <v>90</v>
      </c>
      <c r="B272" s="60" t="s">
        <v>1612</v>
      </c>
    </row>
    <row r="273" spans="1:2">
      <c r="A273" s="60" t="s">
        <v>91</v>
      </c>
      <c r="B273" s="60" t="s">
        <v>818</v>
      </c>
    </row>
    <row r="274" spans="1:2">
      <c r="A274" s="60" t="s">
        <v>92</v>
      </c>
      <c r="B274" s="60" t="s">
        <v>818</v>
      </c>
    </row>
    <row r="275" spans="1:2">
      <c r="A275" s="60" t="s">
        <v>93</v>
      </c>
      <c r="B275" s="60" t="s">
        <v>818</v>
      </c>
    </row>
    <row r="276" spans="1:2">
      <c r="A276" s="60" t="s">
        <v>94</v>
      </c>
      <c r="B276" s="60" t="s">
        <v>818</v>
      </c>
    </row>
    <row r="277" spans="1:2">
      <c r="A277" s="60" t="s">
        <v>95</v>
      </c>
      <c r="B277" s="60" t="s">
        <v>1618</v>
      </c>
    </row>
    <row r="278" spans="1:2">
      <c r="A278" s="60" t="s">
        <v>96</v>
      </c>
    </row>
    <row r="279" spans="1:2">
      <c r="A279" s="60" t="s">
        <v>97</v>
      </c>
      <c r="B279" s="60" t="s">
        <v>759</v>
      </c>
    </row>
    <row r="280" spans="1:2">
      <c r="A280" s="60" t="s">
        <v>98</v>
      </c>
      <c r="B280" s="60" t="s">
        <v>1621</v>
      </c>
    </row>
    <row r="281" spans="1:2">
      <c r="A281" s="60" t="s">
        <v>99</v>
      </c>
      <c r="B281" s="60" t="s">
        <v>1623</v>
      </c>
    </row>
    <row r="282" spans="1:2">
      <c r="A282" s="60" t="s">
        <v>100</v>
      </c>
      <c r="B282" s="60" t="s">
        <v>1624</v>
      </c>
    </row>
    <row r="283" spans="1:2">
      <c r="A283" s="60" t="s">
        <v>101</v>
      </c>
      <c r="B283" s="60" t="s">
        <v>1626</v>
      </c>
    </row>
    <row r="284" spans="1:2">
      <c r="A284" s="60" t="s">
        <v>102</v>
      </c>
      <c r="B284" s="60" t="s">
        <v>1628</v>
      </c>
    </row>
    <row r="285" spans="1:2">
      <c r="A285" s="60" t="s">
        <v>103</v>
      </c>
      <c r="B285" s="60" t="s">
        <v>1630</v>
      </c>
    </row>
    <row r="286" spans="1:2">
      <c r="A286" s="60" t="s">
        <v>104</v>
      </c>
      <c r="B286" s="60" t="s">
        <v>817</v>
      </c>
    </row>
    <row r="287" spans="1:2">
      <c r="A287" s="60" t="s">
        <v>105</v>
      </c>
      <c r="B287" s="60" t="s">
        <v>1558</v>
      </c>
    </row>
    <row r="288" spans="1:2">
      <c r="A288" s="60" t="s">
        <v>106</v>
      </c>
      <c r="B288" s="60" t="s">
        <v>1634</v>
      </c>
    </row>
    <row r="289" spans="1:2">
      <c r="A289" s="60" t="s">
        <v>107</v>
      </c>
      <c r="B289" s="60" t="s">
        <v>759</v>
      </c>
    </row>
    <row r="290" spans="1:2">
      <c r="A290" s="60" t="s">
        <v>108</v>
      </c>
      <c r="B290" s="60" t="s">
        <v>759</v>
      </c>
    </row>
    <row r="291" spans="1:2">
      <c r="A291" s="60" t="s">
        <v>109</v>
      </c>
      <c r="B291" s="60" t="s">
        <v>1624</v>
      </c>
    </row>
    <row r="292" spans="1:2">
      <c r="A292" s="60" t="s">
        <v>110</v>
      </c>
      <c r="B292" s="60" t="s">
        <v>719</v>
      </c>
    </row>
    <row r="293" spans="1:2">
      <c r="A293" s="60" t="s">
        <v>111</v>
      </c>
      <c r="B293" s="60" t="s">
        <v>700</v>
      </c>
    </row>
    <row r="294" spans="1:2">
      <c r="A294" s="60" t="s">
        <v>112</v>
      </c>
      <c r="B294" s="60" t="s">
        <v>1640</v>
      </c>
    </row>
    <row r="295" spans="1:2">
      <c r="A295" s="60" t="s">
        <v>113</v>
      </c>
      <c r="B295" s="60" t="s">
        <v>691</v>
      </c>
    </row>
    <row r="296" spans="1:2">
      <c r="A296" s="60" t="s">
        <v>114</v>
      </c>
      <c r="B296" s="60" t="s">
        <v>869</v>
      </c>
    </row>
    <row r="297" spans="1:2">
      <c r="A297" s="60" t="s">
        <v>115</v>
      </c>
      <c r="B297" s="60" t="s">
        <v>700</v>
      </c>
    </row>
    <row r="298" spans="1:2">
      <c r="A298" s="60" t="s">
        <v>116</v>
      </c>
    </row>
    <row r="299" spans="1:2">
      <c r="A299" s="60" t="s">
        <v>117</v>
      </c>
      <c r="B299" s="60" t="s">
        <v>1643</v>
      </c>
    </row>
    <row r="300" spans="1:2">
      <c r="A300" s="60" t="s">
        <v>118</v>
      </c>
      <c r="B300" s="60" t="s">
        <v>719</v>
      </c>
    </row>
    <row r="301" spans="1:2">
      <c r="A301" s="60" t="s">
        <v>119</v>
      </c>
      <c r="B301" s="60" t="s">
        <v>597</v>
      </c>
    </row>
    <row r="302" spans="1:2">
      <c r="A302" s="60" t="s">
        <v>120</v>
      </c>
      <c r="B302" s="60" t="s">
        <v>1646</v>
      </c>
    </row>
    <row r="303" spans="1:2">
      <c r="A303" s="60" t="s">
        <v>121</v>
      </c>
      <c r="B303" s="60" t="s">
        <v>1648</v>
      </c>
    </row>
    <row r="304" spans="1:2">
      <c r="A304" s="60" t="s">
        <v>122</v>
      </c>
      <c r="B304" s="60" t="s">
        <v>700</v>
      </c>
    </row>
    <row r="305" spans="1:2">
      <c r="A305" s="60" t="s">
        <v>123</v>
      </c>
      <c r="B305" s="60" t="s">
        <v>1650</v>
      </c>
    </row>
    <row r="306" spans="1:2">
      <c r="A306" s="60" t="s">
        <v>124</v>
      </c>
      <c r="B306" s="60" t="s">
        <v>1652</v>
      </c>
    </row>
    <row r="307" spans="1:2">
      <c r="A307" s="60" t="s">
        <v>125</v>
      </c>
      <c r="B307" s="60" t="s">
        <v>1654</v>
      </c>
    </row>
    <row r="308" spans="1:2">
      <c r="A308" s="60" t="s">
        <v>126</v>
      </c>
      <c r="B308" s="60" t="s">
        <v>829</v>
      </c>
    </row>
    <row r="309" spans="1:2">
      <c r="A309" s="60" t="s">
        <v>127</v>
      </c>
      <c r="B309" s="60" t="s">
        <v>1657</v>
      </c>
    </row>
    <row r="310" spans="1:2">
      <c r="A310" s="60" t="s">
        <v>128</v>
      </c>
      <c r="B310" s="60" t="s">
        <v>1658</v>
      </c>
    </row>
    <row r="311" spans="1:2">
      <c r="A311" s="60" t="s">
        <v>129</v>
      </c>
      <c r="B311" s="60" t="s">
        <v>1646</v>
      </c>
    </row>
    <row r="312" spans="1:2">
      <c r="A312" s="60" t="s">
        <v>130</v>
      </c>
      <c r="B312" s="60" t="s">
        <v>717</v>
      </c>
    </row>
    <row r="313" spans="1:2">
      <c r="A313" s="60" t="s">
        <v>131</v>
      </c>
      <c r="B313" s="60" t="s">
        <v>1646</v>
      </c>
    </row>
    <row r="314" spans="1:2">
      <c r="A314" s="60" t="s">
        <v>132</v>
      </c>
      <c r="B314" s="60" t="s">
        <v>759</v>
      </c>
    </row>
    <row r="315" spans="1:2">
      <c r="A315" s="60" t="s">
        <v>2016</v>
      </c>
      <c r="B315" s="60" t="s">
        <v>1663</v>
      </c>
    </row>
    <row r="316" spans="1:2">
      <c r="A316" s="60" t="s">
        <v>2017</v>
      </c>
      <c r="B316" s="60" t="s">
        <v>1665</v>
      </c>
    </row>
    <row r="317" spans="1:2">
      <c r="A317" s="60" t="s">
        <v>2018</v>
      </c>
      <c r="B317" s="60" t="s">
        <v>700</v>
      </c>
    </row>
    <row r="318" spans="1:2">
      <c r="A318" s="60" t="s">
        <v>2019</v>
      </c>
      <c r="B318" s="60" t="s">
        <v>763</v>
      </c>
    </row>
    <row r="319" spans="1:2">
      <c r="A319" s="60" t="s">
        <v>2020</v>
      </c>
      <c r="B319" s="60" t="s">
        <v>700</v>
      </c>
    </row>
    <row r="320" spans="1:2">
      <c r="A320" s="60" t="s">
        <v>2021</v>
      </c>
      <c r="B320" s="60" t="s">
        <v>700</v>
      </c>
    </row>
    <row r="321" spans="1:2">
      <c r="A321" s="60" t="s">
        <v>2022</v>
      </c>
      <c r="B321" s="60" t="s">
        <v>700</v>
      </c>
    </row>
    <row r="322" spans="1:2">
      <c r="A322" s="60" t="s">
        <v>2023</v>
      </c>
      <c r="B322" s="60" t="s">
        <v>1670</v>
      </c>
    </row>
    <row r="323" spans="1:2">
      <c r="A323" s="60" t="s">
        <v>2024</v>
      </c>
      <c r="B323" s="60" t="s">
        <v>1672</v>
      </c>
    </row>
    <row r="324" spans="1:2">
      <c r="A324" s="60" t="s">
        <v>2025</v>
      </c>
      <c r="B324" s="60" t="s">
        <v>724</v>
      </c>
    </row>
    <row r="325" spans="1:2">
      <c r="A325" s="60" t="s">
        <v>2026</v>
      </c>
      <c r="B325" s="60" t="s">
        <v>724</v>
      </c>
    </row>
    <row r="326" spans="1:2">
      <c r="A326" s="60" t="s">
        <v>2027</v>
      </c>
      <c r="B326" s="60" t="s">
        <v>793</v>
      </c>
    </row>
    <row r="327" spans="1:2">
      <c r="A327" s="60" t="s">
        <v>1136</v>
      </c>
      <c r="B327" s="60" t="s">
        <v>800</v>
      </c>
    </row>
    <row r="328" spans="1:2">
      <c r="A328" s="60" t="s">
        <v>1137</v>
      </c>
      <c r="B328" s="60" t="s">
        <v>1677</v>
      </c>
    </row>
    <row r="329" spans="1:2">
      <c r="A329" s="60" t="s">
        <v>1138</v>
      </c>
      <c r="B329" s="60" t="s">
        <v>700</v>
      </c>
    </row>
    <row r="330" spans="1:2">
      <c r="A330" s="60" t="s">
        <v>1139</v>
      </c>
      <c r="B330" s="60" t="s">
        <v>597</v>
      </c>
    </row>
    <row r="331" spans="1:2">
      <c r="A331" s="60" t="s">
        <v>1140</v>
      </c>
      <c r="B331" s="60" t="s">
        <v>700</v>
      </c>
    </row>
    <row r="332" spans="1:2">
      <c r="A332" s="60" t="s">
        <v>1141</v>
      </c>
      <c r="B332" s="60" t="s">
        <v>700</v>
      </c>
    </row>
    <row r="333" spans="1:2">
      <c r="A333" s="60" t="s">
        <v>1142</v>
      </c>
      <c r="B333" s="60" t="s">
        <v>597</v>
      </c>
    </row>
    <row r="334" spans="1:2">
      <c r="A334" s="60" t="s">
        <v>1143</v>
      </c>
      <c r="B334" s="60" t="s">
        <v>618</v>
      </c>
    </row>
    <row r="335" spans="1:2">
      <c r="A335" s="60" t="s">
        <v>2028</v>
      </c>
      <c r="B335" s="60" t="s">
        <v>1531</v>
      </c>
    </row>
    <row r="336" spans="1:2">
      <c r="A336" s="60" t="s">
        <v>2029</v>
      </c>
      <c r="B336" s="60" t="s">
        <v>713</v>
      </c>
    </row>
    <row r="337" spans="1:2">
      <c r="A337" s="60" t="s">
        <v>2030</v>
      </c>
      <c r="B337" s="60" t="s">
        <v>717</v>
      </c>
    </row>
    <row r="338" spans="1:2">
      <c r="A338" s="60" t="s">
        <v>2031</v>
      </c>
      <c r="B338" s="60" t="s">
        <v>1679</v>
      </c>
    </row>
    <row r="339" spans="1:2">
      <c r="A339" s="60" t="s">
        <v>2032</v>
      </c>
      <c r="B339" s="60" t="s">
        <v>637</v>
      </c>
    </row>
    <row r="340" spans="1:2">
      <c r="A340" s="60" t="s">
        <v>2033</v>
      </c>
      <c r="B340" s="60" t="s">
        <v>597</v>
      </c>
    </row>
    <row r="341" spans="1:2">
      <c r="A341" s="60" t="s">
        <v>2034</v>
      </c>
      <c r="B341" s="60" t="s">
        <v>762</v>
      </c>
    </row>
    <row r="342" spans="1:2">
      <c r="A342" s="60" t="s">
        <v>2035</v>
      </c>
      <c r="B342" s="60" t="s">
        <v>698</v>
      </c>
    </row>
    <row r="343" spans="1:2">
      <c r="A343" s="60" t="s">
        <v>2036</v>
      </c>
      <c r="B343" s="60" t="s">
        <v>866</v>
      </c>
    </row>
    <row r="344" spans="1:2">
      <c r="A344" s="60" t="s">
        <v>2037</v>
      </c>
      <c r="B344" s="60" t="s">
        <v>887</v>
      </c>
    </row>
    <row r="345" spans="1:2">
      <c r="A345" s="60" t="s">
        <v>2038</v>
      </c>
      <c r="B345" s="60" t="s">
        <v>638</v>
      </c>
    </row>
    <row r="346" spans="1:2">
      <c r="A346" s="60" t="s">
        <v>2039</v>
      </c>
      <c r="B346" s="60" t="s">
        <v>1534</v>
      </c>
    </row>
    <row r="347" spans="1:2">
      <c r="A347" s="60" t="s">
        <v>2040</v>
      </c>
      <c r="B347" s="60" t="s">
        <v>831</v>
      </c>
    </row>
    <row r="348" spans="1:2">
      <c r="A348" s="60" t="s">
        <v>2041</v>
      </c>
      <c r="B348" s="60" t="s">
        <v>692</v>
      </c>
    </row>
    <row r="349" spans="1:2">
      <c r="A349" s="60" t="s">
        <v>2042</v>
      </c>
      <c r="B349" s="60" t="s">
        <v>762</v>
      </c>
    </row>
    <row r="350" spans="1:2">
      <c r="A350" s="60" t="s">
        <v>2043</v>
      </c>
      <c r="B350" s="60" t="s">
        <v>1534</v>
      </c>
    </row>
    <row r="351" spans="1:2">
      <c r="A351" s="60" t="s">
        <v>2044</v>
      </c>
      <c r="B351" s="60" t="s">
        <v>1534</v>
      </c>
    </row>
    <row r="352" spans="1:2">
      <c r="A352" s="60" t="s">
        <v>2045</v>
      </c>
      <c r="B352" s="60" t="s">
        <v>885</v>
      </c>
    </row>
    <row r="353" spans="1:2">
      <c r="A353" s="60" t="s">
        <v>2046</v>
      </c>
      <c r="B353" s="60" t="s">
        <v>758</v>
      </c>
    </row>
    <row r="354" spans="1:2">
      <c r="A354" s="60" t="s">
        <v>133</v>
      </c>
      <c r="B354" s="60" t="s">
        <v>636</v>
      </c>
    </row>
    <row r="355" spans="1:2">
      <c r="A355" s="60" t="s">
        <v>134</v>
      </c>
      <c r="B355" s="60" t="s">
        <v>829</v>
      </c>
    </row>
    <row r="356" spans="1:2">
      <c r="A356" s="60" t="s">
        <v>135</v>
      </c>
      <c r="B356" s="60" t="s">
        <v>727</v>
      </c>
    </row>
    <row r="357" spans="1:2">
      <c r="A357" s="60" t="s">
        <v>136</v>
      </c>
      <c r="B357" s="60" t="s">
        <v>727</v>
      </c>
    </row>
    <row r="358" spans="1:2">
      <c r="A358" s="60" t="s">
        <v>137</v>
      </c>
      <c r="B358" s="60" t="s">
        <v>1681</v>
      </c>
    </row>
    <row r="359" spans="1:2">
      <c r="A359" s="60" t="s">
        <v>2047</v>
      </c>
      <c r="B359" s="60" t="s">
        <v>700</v>
      </c>
    </row>
    <row r="360" spans="1:2">
      <c r="A360" s="60" t="s">
        <v>1152</v>
      </c>
      <c r="B360" s="60" t="s">
        <v>700</v>
      </c>
    </row>
    <row r="361" spans="1:2">
      <c r="A361" s="60" t="s">
        <v>1153</v>
      </c>
      <c r="B361" s="60" t="s">
        <v>700</v>
      </c>
    </row>
    <row r="362" spans="1:2">
      <c r="A362" s="60" t="s">
        <v>1154</v>
      </c>
      <c r="B362" s="60" t="s">
        <v>700</v>
      </c>
    </row>
    <row r="363" spans="1:2">
      <c r="A363" s="60" t="s">
        <v>1155</v>
      </c>
      <c r="B363" s="60" t="s">
        <v>700</v>
      </c>
    </row>
    <row r="364" spans="1:2">
      <c r="A364" s="60" t="s">
        <v>1156</v>
      </c>
      <c r="B364" s="60" t="s">
        <v>700</v>
      </c>
    </row>
    <row r="365" spans="1:2">
      <c r="A365" s="60" t="s">
        <v>1157</v>
      </c>
      <c r="B365" s="60" t="s">
        <v>700</v>
      </c>
    </row>
    <row r="366" spans="1:2">
      <c r="A366" s="60" t="s">
        <v>1158</v>
      </c>
      <c r="B366" s="60" t="s">
        <v>700</v>
      </c>
    </row>
    <row r="367" spans="1:2">
      <c r="A367" s="60" t="s">
        <v>1159</v>
      </c>
      <c r="B367" s="60" t="s">
        <v>700</v>
      </c>
    </row>
    <row r="368" spans="1:2">
      <c r="A368" s="60" t="s">
        <v>1160</v>
      </c>
      <c r="B368" s="60" t="s">
        <v>700</v>
      </c>
    </row>
    <row r="369" spans="1:2">
      <c r="A369" s="60" t="s">
        <v>1161</v>
      </c>
      <c r="B369" s="60" t="s">
        <v>700</v>
      </c>
    </row>
    <row r="370" spans="1:2">
      <c r="A370" s="60" t="s">
        <v>1162</v>
      </c>
      <c r="B370" s="60" t="s">
        <v>700</v>
      </c>
    </row>
    <row r="371" spans="1:2">
      <c r="A371" s="60" t="s">
        <v>1163</v>
      </c>
      <c r="B371" s="60" t="s">
        <v>700</v>
      </c>
    </row>
    <row r="372" spans="1:2">
      <c r="A372" s="60" t="s">
        <v>1164</v>
      </c>
      <c r="B372" s="60" t="s">
        <v>700</v>
      </c>
    </row>
    <row r="373" spans="1:2">
      <c r="A373" s="60" t="s">
        <v>1165</v>
      </c>
      <c r="B373" s="60" t="s">
        <v>700</v>
      </c>
    </row>
    <row r="374" spans="1:2">
      <c r="A374" s="60" t="s">
        <v>1166</v>
      </c>
      <c r="B374" s="60" t="s">
        <v>700</v>
      </c>
    </row>
    <row r="375" spans="1:2">
      <c r="A375" s="60" t="s">
        <v>1167</v>
      </c>
      <c r="B375" s="60" t="s">
        <v>700</v>
      </c>
    </row>
    <row r="376" spans="1:2">
      <c r="A376" s="60" t="s">
        <v>1168</v>
      </c>
      <c r="B376" s="60" t="s">
        <v>700</v>
      </c>
    </row>
    <row r="377" spans="1:2">
      <c r="A377" s="60" t="s">
        <v>1169</v>
      </c>
      <c r="B377" s="60" t="s">
        <v>700</v>
      </c>
    </row>
    <row r="378" spans="1:2">
      <c r="A378" s="60" t="s">
        <v>1170</v>
      </c>
      <c r="B378" s="60" t="s">
        <v>700</v>
      </c>
    </row>
    <row r="379" spans="1:2">
      <c r="A379" s="60" t="s">
        <v>1171</v>
      </c>
      <c r="B379" s="60" t="s">
        <v>700</v>
      </c>
    </row>
    <row r="380" spans="1:2">
      <c r="A380" s="60" t="s">
        <v>1172</v>
      </c>
      <c r="B380" s="60" t="s">
        <v>700</v>
      </c>
    </row>
    <row r="381" spans="1:2">
      <c r="A381" s="60" t="s">
        <v>1173</v>
      </c>
      <c r="B381" s="60" t="s">
        <v>700</v>
      </c>
    </row>
    <row r="382" spans="1:2">
      <c r="A382" s="60" t="s">
        <v>1174</v>
      </c>
      <c r="B382" s="60" t="s">
        <v>700</v>
      </c>
    </row>
    <row r="383" spans="1:2">
      <c r="A383" s="60" t="s">
        <v>2048</v>
      </c>
      <c r="B383" s="60" t="s">
        <v>725</v>
      </c>
    </row>
    <row r="384" spans="1:2">
      <c r="A384" s="60" t="s">
        <v>139</v>
      </c>
      <c r="B384" s="60" t="s">
        <v>725</v>
      </c>
    </row>
    <row r="385" spans="1:2">
      <c r="A385" s="60" t="s">
        <v>140</v>
      </c>
      <c r="B385" s="60" t="s">
        <v>755</v>
      </c>
    </row>
    <row r="386" spans="1:2">
      <c r="A386" s="60" t="s">
        <v>141</v>
      </c>
      <c r="B386" s="60" t="s">
        <v>725</v>
      </c>
    </row>
    <row r="387" spans="1:2">
      <c r="A387" s="60" t="s">
        <v>142</v>
      </c>
      <c r="B387" s="60" t="s">
        <v>736</v>
      </c>
    </row>
    <row r="388" spans="1:2">
      <c r="A388" s="60" t="s">
        <v>143</v>
      </c>
      <c r="B388" s="60" t="s">
        <v>816</v>
      </c>
    </row>
    <row r="389" spans="1:2">
      <c r="A389" s="60" t="s">
        <v>144</v>
      </c>
      <c r="B389" s="60" t="s">
        <v>1685</v>
      </c>
    </row>
    <row r="390" spans="1:2">
      <c r="A390" s="60" t="s">
        <v>145</v>
      </c>
      <c r="B390" s="60" t="s">
        <v>700</v>
      </c>
    </row>
    <row r="391" spans="1:2">
      <c r="A391" s="60" t="s">
        <v>146</v>
      </c>
      <c r="B391" s="60" t="s">
        <v>725</v>
      </c>
    </row>
    <row r="392" spans="1:2">
      <c r="A392" s="60" t="s">
        <v>147</v>
      </c>
      <c r="B392" s="60" t="s">
        <v>725</v>
      </c>
    </row>
    <row r="393" spans="1:2">
      <c r="A393" s="60" t="s">
        <v>419</v>
      </c>
      <c r="B393" s="60" t="s">
        <v>725</v>
      </c>
    </row>
    <row r="394" spans="1:2">
      <c r="A394" s="60" t="s">
        <v>420</v>
      </c>
      <c r="B394" s="60" t="s">
        <v>1687</v>
      </c>
    </row>
    <row r="395" spans="1:2">
      <c r="A395" s="60" t="s">
        <v>421</v>
      </c>
      <c r="B395" s="60" t="s">
        <v>1687</v>
      </c>
    </row>
    <row r="396" spans="1:2">
      <c r="A396" s="60" t="s">
        <v>2049</v>
      </c>
      <c r="B396" s="60" t="s">
        <v>700</v>
      </c>
    </row>
    <row r="397" spans="1:2">
      <c r="A397" s="60" t="s">
        <v>2050</v>
      </c>
      <c r="B397" s="60" t="s">
        <v>597</v>
      </c>
    </row>
    <row r="398" spans="1:2">
      <c r="A398" s="60" t="s">
        <v>148</v>
      </c>
      <c r="B398" s="60" t="s">
        <v>1688</v>
      </c>
    </row>
    <row r="399" spans="1:2">
      <c r="A399" s="60" t="s">
        <v>149</v>
      </c>
      <c r="B399" s="60" t="s">
        <v>597</v>
      </c>
    </row>
    <row r="400" spans="1:2">
      <c r="A400" s="60" t="s">
        <v>150</v>
      </c>
      <c r="B400" s="60" t="s">
        <v>1689</v>
      </c>
    </row>
    <row r="401" spans="1:2">
      <c r="A401" s="60" t="s">
        <v>2051</v>
      </c>
      <c r="B401" s="60" t="s">
        <v>700</v>
      </c>
    </row>
    <row r="402" spans="1:2">
      <c r="A402" s="60" t="s">
        <v>2052</v>
      </c>
      <c r="B402" s="60" t="s">
        <v>600</v>
      </c>
    </row>
    <row r="403" spans="1:2">
      <c r="A403" s="60" t="s">
        <v>2053</v>
      </c>
      <c r="B403" s="60" t="s">
        <v>719</v>
      </c>
    </row>
    <row r="404" spans="1:2">
      <c r="A404" s="60" t="s">
        <v>2054</v>
      </c>
      <c r="B404" s="60" t="s">
        <v>721</v>
      </c>
    </row>
    <row r="405" spans="1:2">
      <c r="A405" s="60" t="s">
        <v>2055</v>
      </c>
      <c r="B405" s="60" t="s">
        <v>1531</v>
      </c>
    </row>
    <row r="406" spans="1:2">
      <c r="A406" s="60" t="s">
        <v>2056</v>
      </c>
      <c r="B406" s="60" t="s">
        <v>698</v>
      </c>
    </row>
    <row r="407" spans="1:2">
      <c r="A407" s="60" t="s">
        <v>2057</v>
      </c>
      <c r="B407" s="60" t="s">
        <v>743</v>
      </c>
    </row>
    <row r="408" spans="1:2">
      <c r="A408" s="60" t="s">
        <v>2058</v>
      </c>
      <c r="B408" s="60" t="s">
        <v>743</v>
      </c>
    </row>
    <row r="409" spans="1:2">
      <c r="A409" s="60" t="s">
        <v>2059</v>
      </c>
      <c r="B409" s="60" t="s">
        <v>690</v>
      </c>
    </row>
    <row r="410" spans="1:2">
      <c r="A410" s="60" t="s">
        <v>2060</v>
      </c>
      <c r="B410" s="60" t="s">
        <v>700</v>
      </c>
    </row>
    <row r="411" spans="1:2">
      <c r="A411" s="60" t="s">
        <v>2061</v>
      </c>
      <c r="B411" s="60" t="s">
        <v>695</v>
      </c>
    </row>
    <row r="412" spans="1:2">
      <c r="A412" s="60" t="s">
        <v>2062</v>
      </c>
      <c r="B412" s="60" t="s">
        <v>688</v>
      </c>
    </row>
    <row r="413" spans="1:2">
      <c r="A413" s="60" t="s">
        <v>2063</v>
      </c>
      <c r="B413" s="60" t="s">
        <v>695</v>
      </c>
    </row>
    <row r="414" spans="1:2">
      <c r="A414" s="60" t="s">
        <v>2064</v>
      </c>
      <c r="B414" s="60" t="s">
        <v>688</v>
      </c>
    </row>
    <row r="415" spans="1:2">
      <c r="A415" s="60" t="s">
        <v>2065</v>
      </c>
      <c r="B415" s="60" t="s">
        <v>695</v>
      </c>
    </row>
    <row r="416" spans="1:2">
      <c r="A416" s="60" t="s">
        <v>2066</v>
      </c>
      <c r="B416" s="60" t="s">
        <v>688</v>
      </c>
    </row>
    <row r="417" spans="1:2">
      <c r="A417" s="60" t="s">
        <v>2067</v>
      </c>
      <c r="B417" s="60" t="s">
        <v>1692</v>
      </c>
    </row>
    <row r="418" spans="1:2">
      <c r="A418" s="60" t="s">
        <v>2068</v>
      </c>
      <c r="B418" s="60" t="s">
        <v>1694</v>
      </c>
    </row>
    <row r="419" spans="1:2">
      <c r="A419" s="60" t="s">
        <v>2069</v>
      </c>
      <c r="B419" s="60" t="s">
        <v>1696</v>
      </c>
    </row>
    <row r="420" spans="1:2">
      <c r="A420" s="60" t="s">
        <v>2070</v>
      </c>
      <c r="B420" s="60" t="s">
        <v>1697</v>
      </c>
    </row>
    <row r="421" spans="1:2">
      <c r="A421" s="60" t="s">
        <v>2071</v>
      </c>
      <c r="B421" s="60" t="s">
        <v>1699</v>
      </c>
    </row>
    <row r="422" spans="1:2">
      <c r="A422" s="60" t="s">
        <v>1181</v>
      </c>
      <c r="B422" s="60" t="s">
        <v>649</v>
      </c>
    </row>
    <row r="423" spans="1:2">
      <c r="A423" s="60" t="s">
        <v>1182</v>
      </c>
      <c r="B423" s="60" t="s">
        <v>630</v>
      </c>
    </row>
    <row r="424" spans="1:2">
      <c r="A424" s="60" t="s">
        <v>2072</v>
      </c>
      <c r="B424" s="60" t="s">
        <v>1702</v>
      </c>
    </row>
    <row r="425" spans="1:2">
      <c r="A425" s="60" t="s">
        <v>1116</v>
      </c>
      <c r="B425" s="60" t="s">
        <v>1704</v>
      </c>
    </row>
    <row r="426" spans="1:2">
      <c r="A426" s="60" t="s">
        <v>1117</v>
      </c>
      <c r="B426" s="60" t="s">
        <v>1705</v>
      </c>
    </row>
    <row r="427" spans="1:2">
      <c r="A427" s="60" t="s">
        <v>1118</v>
      </c>
      <c r="B427" s="60" t="s">
        <v>1707</v>
      </c>
    </row>
    <row r="428" spans="1:2">
      <c r="A428" s="60" t="s">
        <v>1119</v>
      </c>
      <c r="B428" s="60" t="s">
        <v>597</v>
      </c>
    </row>
    <row r="429" spans="1:2">
      <c r="A429" s="60" t="s">
        <v>1120</v>
      </c>
      <c r="B429" s="60" t="s">
        <v>1709</v>
      </c>
    </row>
    <row r="430" spans="1:2">
      <c r="A430" s="60" t="s">
        <v>1121</v>
      </c>
      <c r="B430" s="60" t="s">
        <v>1702</v>
      </c>
    </row>
    <row r="431" spans="1:2">
      <c r="A431" s="60" t="s">
        <v>1122</v>
      </c>
      <c r="B431" s="60" t="s">
        <v>596</v>
      </c>
    </row>
    <row r="432" spans="1:2">
      <c r="A432" s="60" t="s">
        <v>1123</v>
      </c>
      <c r="B432" s="60" t="s">
        <v>879</v>
      </c>
    </row>
    <row r="433" spans="1:2">
      <c r="A433" s="60" t="s">
        <v>1124</v>
      </c>
      <c r="B433" s="60" t="s">
        <v>1554</v>
      </c>
    </row>
    <row r="434" spans="1:2">
      <c r="A434" s="60" t="s">
        <v>1125</v>
      </c>
      <c r="B434" s="60" t="s">
        <v>596</v>
      </c>
    </row>
    <row r="435" spans="1:2">
      <c r="A435" s="60" t="s">
        <v>1126</v>
      </c>
      <c r="B435" s="60" t="s">
        <v>724</v>
      </c>
    </row>
    <row r="436" spans="1:2">
      <c r="A436" s="60" t="s">
        <v>1127</v>
      </c>
      <c r="B436" s="60" t="s">
        <v>596</v>
      </c>
    </row>
    <row r="437" spans="1:2">
      <c r="A437" s="60" t="s">
        <v>2074</v>
      </c>
      <c r="B437" s="60" t="s">
        <v>700</v>
      </c>
    </row>
    <row r="438" spans="1:2">
      <c r="A438" s="60" t="s">
        <v>1184</v>
      </c>
      <c r="B438" s="60" t="s">
        <v>736</v>
      </c>
    </row>
    <row r="439" spans="1:2">
      <c r="A439" s="60" t="s">
        <v>1185</v>
      </c>
      <c r="B439" s="60" t="s">
        <v>596</v>
      </c>
    </row>
    <row r="440" spans="1:2">
      <c r="A440" s="60" t="s">
        <v>1186</v>
      </c>
      <c r="B440" s="60" t="s">
        <v>845</v>
      </c>
    </row>
    <row r="441" spans="1:2">
      <c r="A441" s="60" t="s">
        <v>2073</v>
      </c>
      <c r="B441" s="60" t="s">
        <v>596</v>
      </c>
    </row>
    <row r="442" spans="1:2">
      <c r="A442" s="60" t="s">
        <v>1189</v>
      </c>
      <c r="B442" s="60" t="s">
        <v>596</v>
      </c>
    </row>
    <row r="443" spans="1:2">
      <c r="A443" s="60" t="s">
        <v>1190</v>
      </c>
      <c r="B443" s="60" t="s">
        <v>602</v>
      </c>
    </row>
    <row r="444" spans="1:2">
      <c r="A444" s="60" t="s">
        <v>1191</v>
      </c>
      <c r="B444" s="60" t="s">
        <v>599</v>
      </c>
    </row>
    <row r="445" spans="1:2">
      <c r="A445" s="60" t="s">
        <v>1192</v>
      </c>
      <c r="B445" s="60" t="s">
        <v>695</v>
      </c>
    </row>
    <row r="446" spans="1:2">
      <c r="A446" s="60" t="s">
        <v>1193</v>
      </c>
      <c r="B446" s="60" t="s">
        <v>700</v>
      </c>
    </row>
    <row r="447" spans="1:2">
      <c r="A447" s="60" t="s">
        <v>1194</v>
      </c>
      <c r="B447" s="60" t="s">
        <v>700</v>
      </c>
    </row>
    <row r="448" spans="1:2">
      <c r="A448" s="60" t="s">
        <v>1195</v>
      </c>
      <c r="B448" s="60" t="s">
        <v>602</v>
      </c>
    </row>
    <row r="449" spans="1:2">
      <c r="A449" s="60" t="s">
        <v>1196</v>
      </c>
      <c r="B449" s="60" t="s">
        <v>599</v>
      </c>
    </row>
    <row r="450" spans="1:2">
      <c r="A450" s="60" t="s">
        <v>2075</v>
      </c>
      <c r="B450" s="60" t="s">
        <v>1716</v>
      </c>
    </row>
    <row r="451" spans="1:2">
      <c r="A451" s="60" t="s">
        <v>1201</v>
      </c>
      <c r="B451" s="60" t="s">
        <v>700</v>
      </c>
    </row>
    <row r="452" spans="1:2">
      <c r="A452" s="60" t="s">
        <v>1202</v>
      </c>
      <c r="B452" s="60" t="s">
        <v>888</v>
      </c>
    </row>
    <row r="453" spans="1:2">
      <c r="A453" s="60" t="s">
        <v>1203</v>
      </c>
      <c r="B453" s="60" t="s">
        <v>700</v>
      </c>
    </row>
    <row r="454" spans="1:2">
      <c r="A454" s="60" t="s">
        <v>1204</v>
      </c>
      <c r="B454" s="60" t="s">
        <v>827</v>
      </c>
    </row>
    <row r="455" spans="1:2">
      <c r="A455" s="60" t="s">
        <v>1205</v>
      </c>
      <c r="B455" s="60" t="s">
        <v>700</v>
      </c>
    </row>
    <row r="456" spans="1:2">
      <c r="A456" s="60" t="s">
        <v>1206</v>
      </c>
      <c r="B456" s="60" t="s">
        <v>700</v>
      </c>
    </row>
    <row r="457" spans="1:2">
      <c r="A457" s="60" t="s">
        <v>1207</v>
      </c>
      <c r="B457" s="60" t="s">
        <v>741</v>
      </c>
    </row>
    <row r="458" spans="1:2">
      <c r="A458" s="60" t="s">
        <v>1208</v>
      </c>
      <c r="B458" s="60" t="s">
        <v>700</v>
      </c>
    </row>
    <row r="459" spans="1:2">
      <c r="A459" s="60" t="s">
        <v>1209</v>
      </c>
      <c r="B459" s="60" t="s">
        <v>700</v>
      </c>
    </row>
    <row r="460" spans="1:2">
      <c r="A460" s="60" t="s">
        <v>1210</v>
      </c>
      <c r="B460" s="60" t="s">
        <v>700</v>
      </c>
    </row>
    <row r="461" spans="1:2">
      <c r="A461" s="60" t="s">
        <v>1211</v>
      </c>
      <c r="B461" s="60" t="s">
        <v>1685</v>
      </c>
    </row>
    <row r="462" spans="1:2">
      <c r="A462" s="60" t="s">
        <v>1212</v>
      </c>
      <c r="B462" s="60" t="s">
        <v>736</v>
      </c>
    </row>
    <row r="463" spans="1:2">
      <c r="A463" s="60" t="s">
        <v>1213</v>
      </c>
      <c r="B463" s="60" t="s">
        <v>760</v>
      </c>
    </row>
    <row r="464" spans="1:2">
      <c r="A464" s="60" t="s">
        <v>1214</v>
      </c>
      <c r="B464" s="60" t="s">
        <v>746</v>
      </c>
    </row>
    <row r="465" spans="1:2">
      <c r="A465" s="60" t="s">
        <v>1215</v>
      </c>
      <c r="B465" s="60" t="s">
        <v>688</v>
      </c>
    </row>
    <row r="466" spans="1:2">
      <c r="A466" s="60" t="s">
        <v>1216</v>
      </c>
      <c r="B466" s="60" t="s">
        <v>700</v>
      </c>
    </row>
    <row r="467" spans="1:2">
      <c r="A467" s="60" t="s">
        <v>1217</v>
      </c>
      <c r="B467" s="60" t="s">
        <v>700</v>
      </c>
    </row>
    <row r="468" spans="1:2">
      <c r="A468" s="60" t="s">
        <v>1218</v>
      </c>
      <c r="B468" s="60" t="s">
        <v>1719</v>
      </c>
    </row>
    <row r="469" spans="1:2">
      <c r="A469" s="60" t="s">
        <v>1219</v>
      </c>
      <c r="B469" s="60" t="s">
        <v>605</v>
      </c>
    </row>
    <row r="470" spans="1:2">
      <c r="A470" s="60" t="s">
        <v>1220</v>
      </c>
      <c r="B470" s="60" t="s">
        <v>1720</v>
      </c>
    </row>
    <row r="471" spans="1:2">
      <c r="A471" s="60" t="s">
        <v>1221</v>
      </c>
      <c r="B471" s="60" t="s">
        <v>700</v>
      </c>
    </row>
    <row r="472" spans="1:2">
      <c r="A472" s="60" t="s">
        <v>1222</v>
      </c>
      <c r="B472" s="60" t="s">
        <v>728</v>
      </c>
    </row>
    <row r="473" spans="1:2">
      <c r="A473" s="60" t="s">
        <v>1223</v>
      </c>
      <c r="B473" s="60" t="s">
        <v>700</v>
      </c>
    </row>
    <row r="474" spans="1:2">
      <c r="A474" s="60" t="s">
        <v>1224</v>
      </c>
      <c r="B474" s="60" t="s">
        <v>700</v>
      </c>
    </row>
    <row r="475" spans="1:2">
      <c r="A475" s="60" t="s">
        <v>1225</v>
      </c>
      <c r="B475" s="60" t="s">
        <v>728</v>
      </c>
    </row>
    <row r="476" spans="1:2">
      <c r="A476" s="60" t="s">
        <v>1226</v>
      </c>
      <c r="B476" s="60" t="s">
        <v>700</v>
      </c>
    </row>
    <row r="477" spans="1:2">
      <c r="A477" s="60" t="s">
        <v>1227</v>
      </c>
      <c r="B477" s="60" t="s">
        <v>728</v>
      </c>
    </row>
    <row r="478" spans="1:2">
      <c r="A478" s="60" t="s">
        <v>1228</v>
      </c>
      <c r="B478" s="60" t="s">
        <v>700</v>
      </c>
    </row>
    <row r="479" spans="1:2">
      <c r="A479" s="60" t="s">
        <v>1229</v>
      </c>
      <c r="B479" s="60" t="s">
        <v>1685</v>
      </c>
    </row>
    <row r="480" spans="1:2">
      <c r="A480" s="60" t="s">
        <v>1230</v>
      </c>
      <c r="B480" s="60" t="s">
        <v>1722</v>
      </c>
    </row>
    <row r="481" spans="1:2">
      <c r="A481" s="60" t="s">
        <v>1231</v>
      </c>
      <c r="B481" s="60" t="s">
        <v>700</v>
      </c>
    </row>
    <row r="482" spans="1:2">
      <c r="A482" s="60" t="s">
        <v>1232</v>
      </c>
      <c r="B482" s="60" t="s">
        <v>700</v>
      </c>
    </row>
    <row r="483" spans="1:2">
      <c r="A483" s="60" t="s">
        <v>1233</v>
      </c>
      <c r="B483" s="60" t="s">
        <v>1723</v>
      </c>
    </row>
    <row r="484" spans="1:2">
      <c r="A484" s="60" t="s">
        <v>1234</v>
      </c>
      <c r="B484" s="60" t="s">
        <v>618</v>
      </c>
    </row>
    <row r="485" spans="1:2">
      <c r="A485" s="60" t="s">
        <v>1235</v>
      </c>
      <c r="B485" s="60" t="s">
        <v>700</v>
      </c>
    </row>
    <row r="486" spans="1:2">
      <c r="A486" s="60" t="s">
        <v>1236</v>
      </c>
      <c r="B486" s="60" t="s">
        <v>700</v>
      </c>
    </row>
    <row r="487" spans="1:2">
      <c r="A487" s="60" t="s">
        <v>1237</v>
      </c>
      <c r="B487" s="60" t="s">
        <v>1724</v>
      </c>
    </row>
    <row r="488" spans="1:2">
      <c r="A488" s="60" t="s">
        <v>1913</v>
      </c>
      <c r="B488" s="60" t="s">
        <v>779</v>
      </c>
    </row>
    <row r="489" spans="1:2">
      <c r="A489" s="60" t="s">
        <v>2076</v>
      </c>
      <c r="B489" s="60" t="s">
        <v>632</v>
      </c>
    </row>
    <row r="490" spans="1:2">
      <c r="A490" s="60" t="s">
        <v>1240</v>
      </c>
      <c r="B490" s="60" t="s">
        <v>700</v>
      </c>
    </row>
    <row r="491" spans="1:2">
      <c r="A491" s="60" t="s">
        <v>1241</v>
      </c>
      <c r="B491" s="60" t="s">
        <v>597</v>
      </c>
    </row>
    <row r="492" spans="1:2">
      <c r="A492" s="60" t="s">
        <v>1242</v>
      </c>
      <c r="B492" s="60" t="s">
        <v>596</v>
      </c>
    </row>
    <row r="493" spans="1:2">
      <c r="A493" s="60" t="s">
        <v>1243</v>
      </c>
      <c r="B493" s="60" t="s">
        <v>597</v>
      </c>
    </row>
    <row r="494" spans="1:2">
      <c r="A494" s="60" t="s">
        <v>2077</v>
      </c>
      <c r="B494" s="60" t="s">
        <v>1727</v>
      </c>
    </row>
    <row r="495" spans="1:2">
      <c r="A495" s="60" t="s">
        <v>1246</v>
      </c>
      <c r="B495" s="60" t="s">
        <v>630</v>
      </c>
    </row>
    <row r="496" spans="1:2">
      <c r="A496" s="60" t="s">
        <v>1247</v>
      </c>
      <c r="B496" s="60" t="s">
        <v>1719</v>
      </c>
    </row>
    <row r="497" spans="1:2">
      <c r="A497" s="60" t="s">
        <v>1248</v>
      </c>
      <c r="B497" s="60" t="s">
        <v>636</v>
      </c>
    </row>
    <row r="498" spans="1:2">
      <c r="A498" s="60" t="s">
        <v>1249</v>
      </c>
      <c r="B498" s="60" t="s">
        <v>1730</v>
      </c>
    </row>
    <row r="499" spans="1:2">
      <c r="A499" s="60" t="s">
        <v>1250</v>
      </c>
    </row>
    <row r="500" spans="1:2">
      <c r="A500" s="60" t="s">
        <v>2078</v>
      </c>
      <c r="B500" s="60" t="s">
        <v>719</v>
      </c>
    </row>
    <row r="501" spans="1:2">
      <c r="A501" s="60" t="s">
        <v>1253</v>
      </c>
      <c r="B501" s="60" t="s">
        <v>756</v>
      </c>
    </row>
    <row r="502" spans="1:2">
      <c r="A502" s="60" t="s">
        <v>1254</v>
      </c>
      <c r="B502" s="60" t="s">
        <v>725</v>
      </c>
    </row>
    <row r="503" spans="1:2">
      <c r="A503" s="60" t="s">
        <v>1255</v>
      </c>
      <c r="B503" s="60" t="s">
        <v>1732</v>
      </c>
    </row>
    <row r="504" spans="1:2">
      <c r="A504" s="60" t="s">
        <v>1256</v>
      </c>
      <c r="B504" s="60" t="s">
        <v>700</v>
      </c>
    </row>
    <row r="505" spans="1:2">
      <c r="A505" s="60" t="s">
        <v>1257</v>
      </c>
    </row>
    <row r="506" spans="1:2">
      <c r="A506" s="60" t="s">
        <v>2079</v>
      </c>
      <c r="B506" s="60" t="s">
        <v>802</v>
      </c>
    </row>
    <row r="507" spans="1:2">
      <c r="A507" s="60" t="s">
        <v>1261</v>
      </c>
      <c r="B507" s="60" t="s">
        <v>700</v>
      </c>
    </row>
    <row r="508" spans="1:2">
      <c r="A508" s="60" t="s">
        <v>1262</v>
      </c>
      <c r="B508" s="60" t="s">
        <v>724</v>
      </c>
    </row>
    <row r="509" spans="1:2">
      <c r="A509" s="60" t="s">
        <v>1263</v>
      </c>
      <c r="B509" s="60" t="s">
        <v>605</v>
      </c>
    </row>
    <row r="510" spans="1:2">
      <c r="A510" s="60" t="s">
        <v>1264</v>
      </c>
      <c r="B510" s="60" t="s">
        <v>861</v>
      </c>
    </row>
    <row r="511" spans="1:2">
      <c r="A511" s="60" t="s">
        <v>1265</v>
      </c>
      <c r="B511" s="60" t="s">
        <v>700</v>
      </c>
    </row>
    <row r="512" spans="1:2">
      <c r="A512" s="60" t="s">
        <v>1266</v>
      </c>
      <c r="B512" s="60" t="s">
        <v>730</v>
      </c>
    </row>
    <row r="513" spans="1:2">
      <c r="A513" s="60" t="s">
        <v>1267</v>
      </c>
      <c r="B513" s="60" t="s">
        <v>719</v>
      </c>
    </row>
    <row r="514" spans="1:2">
      <c r="A514" s="60" t="s">
        <v>1268</v>
      </c>
      <c r="B514" s="60" t="s">
        <v>620</v>
      </c>
    </row>
    <row r="515" spans="1:2">
      <c r="A515" s="60" t="s">
        <v>1269</v>
      </c>
      <c r="B515" s="60" t="s">
        <v>596</v>
      </c>
    </row>
    <row r="516" spans="1:2">
      <c r="A516" s="60" t="s">
        <v>1270</v>
      </c>
      <c r="B516" s="60" t="s">
        <v>605</v>
      </c>
    </row>
    <row r="517" spans="1:2">
      <c r="A517" s="60" t="s">
        <v>1271</v>
      </c>
      <c r="B517" s="60" t="s">
        <v>748</v>
      </c>
    </row>
    <row r="518" spans="1:2">
      <c r="A518" s="60" t="s">
        <v>1272</v>
      </c>
      <c r="B518" s="60" t="s">
        <v>755</v>
      </c>
    </row>
    <row r="519" spans="1:2">
      <c r="A519" s="60" t="s">
        <v>1273</v>
      </c>
      <c r="B519" s="60" t="s">
        <v>605</v>
      </c>
    </row>
    <row r="520" spans="1:2">
      <c r="A520" s="60" t="s">
        <v>2080</v>
      </c>
      <c r="B520" s="60" t="s">
        <v>861</v>
      </c>
    </row>
    <row r="521" spans="1:2">
      <c r="A521" s="60" t="s">
        <v>2081</v>
      </c>
      <c r="B521" s="60" t="s">
        <v>770</v>
      </c>
    </row>
    <row r="522" spans="1:2">
      <c r="A522" s="60" t="s">
        <v>1274</v>
      </c>
      <c r="B522" s="60" t="s">
        <v>695</v>
      </c>
    </row>
    <row r="523" spans="1:2">
      <c r="A523" s="60" t="s">
        <v>1275</v>
      </c>
      <c r="B523" s="60" t="s">
        <v>769</v>
      </c>
    </row>
    <row r="524" spans="1:2">
      <c r="A524" s="60" t="s">
        <v>1276</v>
      </c>
      <c r="B524" s="60" t="s">
        <v>596</v>
      </c>
    </row>
    <row r="525" spans="1:2">
      <c r="A525" s="60" t="s">
        <v>1277</v>
      </c>
      <c r="B525" s="60" t="s">
        <v>688</v>
      </c>
    </row>
    <row r="526" spans="1:2">
      <c r="A526" s="60" t="s">
        <v>1278</v>
      </c>
      <c r="B526" s="60" t="s">
        <v>1739</v>
      </c>
    </row>
    <row r="527" spans="1:2">
      <c r="A527" s="60" t="s">
        <v>1279</v>
      </c>
      <c r="B527" s="60" t="s">
        <v>1741</v>
      </c>
    </row>
    <row r="528" spans="1:2">
      <c r="A528" s="60" t="s">
        <v>1280</v>
      </c>
      <c r="B528" s="60" t="s">
        <v>597</v>
      </c>
    </row>
    <row r="529" spans="1:2">
      <c r="A529" s="60" t="s">
        <v>1281</v>
      </c>
      <c r="B529" s="60" t="s">
        <v>700</v>
      </c>
    </row>
    <row r="530" spans="1:2">
      <c r="A530" s="60" t="s">
        <v>1282</v>
      </c>
      <c r="B530" s="60" t="s">
        <v>700</v>
      </c>
    </row>
    <row r="531" spans="1:2">
      <c r="A531" s="60" t="s">
        <v>1283</v>
      </c>
      <c r="B531" s="60" t="s">
        <v>700</v>
      </c>
    </row>
    <row r="532" spans="1:2">
      <c r="A532" s="60" t="s">
        <v>1284</v>
      </c>
      <c r="B532" s="60" t="s">
        <v>596</v>
      </c>
    </row>
    <row r="533" spans="1:2">
      <c r="A533" s="60" t="s">
        <v>1285</v>
      </c>
      <c r="B533" s="60" t="s">
        <v>597</v>
      </c>
    </row>
    <row r="534" spans="1:2">
      <c r="A534" s="60" t="s">
        <v>1286</v>
      </c>
      <c r="B534" s="60" t="s">
        <v>743</v>
      </c>
    </row>
    <row r="535" spans="1:2">
      <c r="A535" s="60" t="s">
        <v>1287</v>
      </c>
      <c r="B535" s="60" t="s">
        <v>743</v>
      </c>
    </row>
    <row r="536" spans="1:2">
      <c r="A536" s="60" t="s">
        <v>2082</v>
      </c>
      <c r="B536" s="60" t="s">
        <v>688</v>
      </c>
    </row>
    <row r="537" spans="1:2">
      <c r="A537" s="60" t="s">
        <v>2083</v>
      </c>
      <c r="B537" s="60" t="s">
        <v>874</v>
      </c>
    </row>
    <row r="538" spans="1:2">
      <c r="A538" s="60" t="s">
        <v>2084</v>
      </c>
      <c r="B538" s="60" t="s">
        <v>850</v>
      </c>
    </row>
    <row r="539" spans="1:2">
      <c r="A539" s="60" t="s">
        <v>2085</v>
      </c>
      <c r="B539" s="60" t="s">
        <v>756</v>
      </c>
    </row>
    <row r="540" spans="1:2">
      <c r="A540" s="60" t="s">
        <v>2086</v>
      </c>
      <c r="B540" s="60" t="s">
        <v>1536</v>
      </c>
    </row>
    <row r="541" spans="1:2">
      <c r="A541" s="60" t="s">
        <v>2087</v>
      </c>
      <c r="B541" s="60" t="s">
        <v>700</v>
      </c>
    </row>
    <row r="542" spans="1:2">
      <c r="A542" s="60" t="s">
        <v>2088</v>
      </c>
      <c r="B542" s="60" t="s">
        <v>700</v>
      </c>
    </row>
    <row r="543" spans="1:2">
      <c r="A543" s="60" t="s">
        <v>2089</v>
      </c>
      <c r="B543" s="60" t="s">
        <v>1526</v>
      </c>
    </row>
    <row r="544" spans="1:2">
      <c r="A544" s="60" t="s">
        <v>2090</v>
      </c>
      <c r="B544" s="60" t="s">
        <v>700</v>
      </c>
    </row>
    <row r="545" spans="1:2">
      <c r="A545" s="60" t="s">
        <v>2091</v>
      </c>
      <c r="B545" s="60" t="s">
        <v>869</v>
      </c>
    </row>
    <row r="546" spans="1:2">
      <c r="A546" s="60" t="s">
        <v>2092</v>
      </c>
      <c r="B546" s="60" t="s">
        <v>700</v>
      </c>
    </row>
    <row r="547" spans="1:2">
      <c r="A547" s="60" t="s">
        <v>2093</v>
      </c>
      <c r="B547" s="60" t="s">
        <v>1748</v>
      </c>
    </row>
    <row r="548" spans="1:2">
      <c r="A548" s="60" t="s">
        <v>157</v>
      </c>
      <c r="B548" s="60" t="s">
        <v>1749</v>
      </c>
    </row>
    <row r="549" spans="1:2">
      <c r="A549" s="60" t="s">
        <v>158</v>
      </c>
      <c r="B549" s="60" t="s">
        <v>1751</v>
      </c>
    </row>
    <row r="550" spans="1:2">
      <c r="A550" s="60" t="s">
        <v>159</v>
      </c>
      <c r="B550" s="60" t="s">
        <v>1753</v>
      </c>
    </row>
    <row r="551" spans="1:2">
      <c r="A551" s="60" t="s">
        <v>160</v>
      </c>
      <c r="B551" s="60" t="s">
        <v>1755</v>
      </c>
    </row>
    <row r="552" spans="1:2">
      <c r="A552" s="60" t="s">
        <v>161</v>
      </c>
      <c r="B552" s="60" t="s">
        <v>1756</v>
      </c>
    </row>
    <row r="553" spans="1:2">
      <c r="A553" s="60" t="s">
        <v>162</v>
      </c>
      <c r="B553" s="60" t="s">
        <v>620</v>
      </c>
    </row>
    <row r="554" spans="1:2">
      <c r="A554" s="60" t="s">
        <v>163</v>
      </c>
      <c r="B554" s="60" t="s">
        <v>1758</v>
      </c>
    </row>
    <row r="555" spans="1:2">
      <c r="A555" s="60" t="s">
        <v>164</v>
      </c>
      <c r="B555" s="60" t="s">
        <v>605</v>
      </c>
    </row>
    <row r="556" spans="1:2">
      <c r="A556" s="60" t="s">
        <v>165</v>
      </c>
      <c r="B556" s="60" t="s">
        <v>632</v>
      </c>
    </row>
    <row r="557" spans="1:2">
      <c r="A557" s="60" t="s">
        <v>2094</v>
      </c>
    </row>
    <row r="558" spans="1:2">
      <c r="A558" s="60" t="s">
        <v>167</v>
      </c>
    </row>
    <row r="559" spans="1:2">
      <c r="A559" s="60" t="s">
        <v>168</v>
      </c>
    </row>
    <row r="560" spans="1:2">
      <c r="A560" s="60" t="s">
        <v>169</v>
      </c>
    </row>
    <row r="561" spans="1:2">
      <c r="A561" s="60" t="s">
        <v>170</v>
      </c>
    </row>
    <row r="562" spans="1:2">
      <c r="A562" s="60" t="s">
        <v>2095</v>
      </c>
      <c r="B562" s="60" t="s">
        <v>605</v>
      </c>
    </row>
    <row r="563" spans="1:2">
      <c r="A563" s="60" t="s">
        <v>176</v>
      </c>
      <c r="B563" s="60" t="s">
        <v>605</v>
      </c>
    </row>
    <row r="564" spans="1:2">
      <c r="A564" s="60" t="s">
        <v>177</v>
      </c>
      <c r="B564" s="60" t="s">
        <v>605</v>
      </c>
    </row>
    <row r="565" spans="1:2">
      <c r="A565" s="60" t="s">
        <v>178</v>
      </c>
      <c r="B565" s="60" t="s">
        <v>599</v>
      </c>
    </row>
    <row r="566" spans="1:2">
      <c r="A566" s="60" t="s">
        <v>179</v>
      </c>
      <c r="B566" s="60" t="s">
        <v>605</v>
      </c>
    </row>
    <row r="567" spans="1:2">
      <c r="A567" s="60" t="s">
        <v>180</v>
      </c>
      <c r="B567" s="60" t="s">
        <v>605</v>
      </c>
    </row>
    <row r="568" spans="1:2">
      <c r="A568" s="60" t="s">
        <v>181</v>
      </c>
      <c r="B568" s="60" t="s">
        <v>1763</v>
      </c>
    </row>
    <row r="569" spans="1:2">
      <c r="A569" s="60" t="s">
        <v>182</v>
      </c>
      <c r="B569" s="60" t="s">
        <v>605</v>
      </c>
    </row>
    <row r="570" spans="1:2">
      <c r="A570" s="60" t="s">
        <v>183</v>
      </c>
      <c r="B570" s="60" t="s">
        <v>748</v>
      </c>
    </row>
    <row r="571" spans="1:2">
      <c r="A571" s="60" t="s">
        <v>184</v>
      </c>
      <c r="B571" s="60" t="s">
        <v>613</v>
      </c>
    </row>
    <row r="572" spans="1:2">
      <c r="A572" s="60" t="s">
        <v>185</v>
      </c>
      <c r="B572" s="60" t="s">
        <v>613</v>
      </c>
    </row>
    <row r="573" spans="1:2">
      <c r="A573" s="60" t="s">
        <v>186</v>
      </c>
      <c r="B573" s="60" t="s">
        <v>613</v>
      </c>
    </row>
    <row r="574" spans="1:2">
      <c r="A574" s="60" t="s">
        <v>187</v>
      </c>
      <c r="B574" s="60" t="s">
        <v>700</v>
      </c>
    </row>
    <row r="575" spans="1:2">
      <c r="A575" s="60" t="s">
        <v>188</v>
      </c>
      <c r="B575" s="60" t="s">
        <v>605</v>
      </c>
    </row>
    <row r="576" spans="1:2">
      <c r="A576" s="60" t="s">
        <v>189</v>
      </c>
      <c r="B576" s="60" t="s">
        <v>613</v>
      </c>
    </row>
    <row r="577" spans="1:2">
      <c r="A577" s="60" t="s">
        <v>190</v>
      </c>
      <c r="B577" s="60" t="s">
        <v>613</v>
      </c>
    </row>
    <row r="578" spans="1:2">
      <c r="A578" s="60" t="s">
        <v>191</v>
      </c>
      <c r="B578" s="60" t="s">
        <v>605</v>
      </c>
    </row>
    <row r="579" spans="1:2">
      <c r="A579" s="60" t="s">
        <v>458</v>
      </c>
      <c r="B579" s="60" t="s">
        <v>700</v>
      </c>
    </row>
    <row r="580" spans="1:2">
      <c r="A580" s="60" t="s">
        <v>2096</v>
      </c>
      <c r="B580" s="60" t="s">
        <v>700</v>
      </c>
    </row>
    <row r="581" spans="1:2">
      <c r="A581" s="60" t="s">
        <v>2097</v>
      </c>
      <c r="B581" s="60" t="s">
        <v>2167</v>
      </c>
    </row>
    <row r="582" spans="1:2">
      <c r="A582" s="60" t="s">
        <v>192</v>
      </c>
      <c r="B582" s="60" t="s">
        <v>875</v>
      </c>
    </row>
    <row r="583" spans="1:2">
      <c r="A583" s="60" t="s">
        <v>193</v>
      </c>
      <c r="B583" s="60" t="s">
        <v>700</v>
      </c>
    </row>
    <row r="584" spans="1:2">
      <c r="A584" s="60" t="s">
        <v>194</v>
      </c>
      <c r="B584" s="60" t="s">
        <v>1770</v>
      </c>
    </row>
    <row r="585" spans="1:2">
      <c r="A585" s="60" t="s">
        <v>195</v>
      </c>
      <c r="B585" s="60" t="s">
        <v>743</v>
      </c>
    </row>
    <row r="586" spans="1:2">
      <c r="A586" s="60" t="s">
        <v>196</v>
      </c>
      <c r="B586" s="60" t="s">
        <v>613</v>
      </c>
    </row>
    <row r="587" spans="1:2">
      <c r="A587" s="60" t="s">
        <v>197</v>
      </c>
      <c r="B587" s="60" t="s">
        <v>1773</v>
      </c>
    </row>
    <row r="588" spans="1:2">
      <c r="A588" s="60" t="s">
        <v>198</v>
      </c>
      <c r="B588" s="60" t="s">
        <v>688</v>
      </c>
    </row>
    <row r="589" spans="1:2">
      <c r="A589" s="60" t="s">
        <v>199</v>
      </c>
      <c r="B589" s="60" t="s">
        <v>817</v>
      </c>
    </row>
    <row r="590" spans="1:2">
      <c r="A590" s="60" t="s">
        <v>200</v>
      </c>
      <c r="B590" s="60" t="s">
        <v>833</v>
      </c>
    </row>
    <row r="591" spans="1:2">
      <c r="A591" s="60" t="s">
        <v>201</v>
      </c>
      <c r="B591" s="60" t="s">
        <v>700</v>
      </c>
    </row>
    <row r="592" spans="1:2">
      <c r="A592" s="60" t="s">
        <v>202</v>
      </c>
      <c r="B592" s="60" t="s">
        <v>743</v>
      </c>
    </row>
    <row r="593" spans="1:2">
      <c r="A593" s="60" t="s">
        <v>203</v>
      </c>
      <c r="B593" s="60" t="s">
        <v>1777</v>
      </c>
    </row>
    <row r="594" spans="1:2">
      <c r="A594" s="60" t="s">
        <v>2098</v>
      </c>
      <c r="B594" s="60" t="s">
        <v>866</v>
      </c>
    </row>
    <row r="595" spans="1:2">
      <c r="A595" s="60" t="s">
        <v>204</v>
      </c>
      <c r="B595" s="60" t="s">
        <v>632</v>
      </c>
    </row>
    <row r="596" spans="1:2">
      <c r="A596" s="60" t="s">
        <v>205</v>
      </c>
      <c r="B596" s="60" t="s">
        <v>695</v>
      </c>
    </row>
    <row r="597" spans="1:2">
      <c r="A597" s="60" t="s">
        <v>206</v>
      </c>
      <c r="B597" s="60" t="s">
        <v>695</v>
      </c>
    </row>
    <row r="598" spans="1:2">
      <c r="A598" s="60" t="s">
        <v>207</v>
      </c>
      <c r="B598" s="60" t="s">
        <v>816</v>
      </c>
    </row>
    <row r="599" spans="1:2">
      <c r="A599" s="60" t="s">
        <v>208</v>
      </c>
      <c r="B599" s="60" t="s">
        <v>1781</v>
      </c>
    </row>
    <row r="600" spans="1:2">
      <c r="A600" s="60" t="s">
        <v>209</v>
      </c>
      <c r="B600" s="60" t="s">
        <v>696</v>
      </c>
    </row>
    <row r="601" spans="1:2">
      <c r="A601" s="60" t="s">
        <v>210</v>
      </c>
      <c r="B601" s="60" t="s">
        <v>699</v>
      </c>
    </row>
    <row r="602" spans="1:2">
      <c r="A602" s="60" t="s">
        <v>211</v>
      </c>
      <c r="B602" s="60" t="s">
        <v>696</v>
      </c>
    </row>
    <row r="603" spans="1:2">
      <c r="A603" s="60" t="s">
        <v>212</v>
      </c>
      <c r="B603" s="60" t="s">
        <v>1784</v>
      </c>
    </row>
    <row r="604" spans="1:2">
      <c r="A604" s="60" t="s">
        <v>213</v>
      </c>
      <c r="B604" s="60" t="s">
        <v>771</v>
      </c>
    </row>
    <row r="605" spans="1:2">
      <c r="A605" s="60" t="s">
        <v>214</v>
      </c>
      <c r="B605" s="60" t="s">
        <v>847</v>
      </c>
    </row>
    <row r="606" spans="1:2">
      <c r="A606" s="60" t="s">
        <v>215</v>
      </c>
      <c r="B606" s="60" t="s">
        <v>746</v>
      </c>
    </row>
    <row r="607" spans="1:2">
      <c r="A607" s="60" t="s">
        <v>216</v>
      </c>
      <c r="B607" s="60" t="s">
        <v>723</v>
      </c>
    </row>
    <row r="608" spans="1:2">
      <c r="A608" s="60" t="s">
        <v>217</v>
      </c>
      <c r="B608" s="60" t="s">
        <v>630</v>
      </c>
    </row>
    <row r="609" spans="1:2">
      <c r="A609" s="60" t="s">
        <v>218</v>
      </c>
      <c r="B609" s="60" t="s">
        <v>1785</v>
      </c>
    </row>
    <row r="610" spans="1:2">
      <c r="A610" s="60" t="s">
        <v>219</v>
      </c>
      <c r="B610" s="60" t="s">
        <v>858</v>
      </c>
    </row>
    <row r="611" spans="1:2">
      <c r="A611" s="60" t="s">
        <v>220</v>
      </c>
      <c r="B611" s="60" t="s">
        <v>597</v>
      </c>
    </row>
    <row r="612" spans="1:2">
      <c r="A612" s="60" t="s">
        <v>221</v>
      </c>
      <c r="B612" s="60" t="s">
        <v>695</v>
      </c>
    </row>
    <row r="613" spans="1:2">
      <c r="A613" s="60" t="s">
        <v>222</v>
      </c>
      <c r="B613" s="60" t="s">
        <v>1485</v>
      </c>
    </row>
    <row r="614" spans="1:2">
      <c r="A614" s="60" t="s">
        <v>223</v>
      </c>
      <c r="B614" s="60" t="s">
        <v>602</v>
      </c>
    </row>
    <row r="615" spans="1:2">
      <c r="A615" s="60" t="s">
        <v>224</v>
      </c>
      <c r="B615" s="60" t="s">
        <v>1787</v>
      </c>
    </row>
    <row r="616" spans="1:2">
      <c r="A616" s="60" t="s">
        <v>225</v>
      </c>
      <c r="B616" s="60" t="s">
        <v>631</v>
      </c>
    </row>
    <row r="617" spans="1:2">
      <c r="A617" s="60" t="s">
        <v>226</v>
      </c>
      <c r="B617" s="60" t="s">
        <v>1789</v>
      </c>
    </row>
    <row r="618" spans="1:2">
      <c r="A618" s="60" t="s">
        <v>227</v>
      </c>
      <c r="B618" s="60" t="s">
        <v>596</v>
      </c>
    </row>
    <row r="619" spans="1:2">
      <c r="A619" s="60" t="s">
        <v>228</v>
      </c>
      <c r="B619" s="60" t="s">
        <v>883</v>
      </c>
    </row>
    <row r="620" spans="1:2">
      <c r="A620" s="60" t="s">
        <v>229</v>
      </c>
      <c r="B620" s="60" t="s">
        <v>698</v>
      </c>
    </row>
    <row r="621" spans="1:2">
      <c r="A621" s="60" t="s">
        <v>230</v>
      </c>
      <c r="B621" s="60" t="s">
        <v>698</v>
      </c>
    </row>
    <row r="622" spans="1:2">
      <c r="A622" s="60" t="s">
        <v>231</v>
      </c>
      <c r="B622" s="60" t="s">
        <v>1791</v>
      </c>
    </row>
    <row r="623" spans="1:2">
      <c r="A623" s="60" t="s">
        <v>232</v>
      </c>
      <c r="B623" s="60" t="s">
        <v>883</v>
      </c>
    </row>
    <row r="624" spans="1:2">
      <c r="A624" s="60" t="s">
        <v>233</v>
      </c>
      <c r="B624" s="60" t="s">
        <v>698</v>
      </c>
    </row>
    <row r="625" spans="1:2">
      <c r="A625" s="60" t="s">
        <v>234</v>
      </c>
      <c r="B625" s="60" t="s">
        <v>605</v>
      </c>
    </row>
    <row r="626" spans="1:2">
      <c r="A626" s="60" t="s">
        <v>235</v>
      </c>
      <c r="B626" s="60" t="s">
        <v>851</v>
      </c>
    </row>
    <row r="627" spans="1:2">
      <c r="A627" s="60" t="s">
        <v>236</v>
      </c>
      <c r="B627" s="60" t="s">
        <v>809</v>
      </c>
    </row>
    <row r="628" spans="1:2">
      <c r="A628" s="60" t="s">
        <v>237</v>
      </c>
      <c r="B628" s="60" t="s">
        <v>696</v>
      </c>
    </row>
    <row r="629" spans="1:2">
      <c r="A629" s="60" t="s">
        <v>238</v>
      </c>
      <c r="B629" s="60" t="s">
        <v>1795</v>
      </c>
    </row>
    <row r="630" spans="1:2">
      <c r="A630" s="60" t="s">
        <v>239</v>
      </c>
      <c r="B630" s="60" t="s">
        <v>1797</v>
      </c>
    </row>
    <row r="631" spans="1:2">
      <c r="A631" s="60" t="s">
        <v>240</v>
      </c>
      <c r="B631" s="60" t="s">
        <v>848</v>
      </c>
    </row>
    <row r="632" spans="1:2">
      <c r="A632" s="60" t="s">
        <v>241</v>
      </c>
      <c r="B632" s="60" t="s">
        <v>724</v>
      </c>
    </row>
    <row r="633" spans="1:2">
      <c r="A633" s="60" t="s">
        <v>242</v>
      </c>
      <c r="B633" s="60" t="s">
        <v>852</v>
      </c>
    </row>
    <row r="634" spans="1:2">
      <c r="A634" s="60" t="s">
        <v>243</v>
      </c>
      <c r="B634" s="60" t="s">
        <v>605</v>
      </c>
    </row>
    <row r="635" spans="1:2">
      <c r="A635" s="60" t="s">
        <v>244</v>
      </c>
      <c r="B635" s="60" t="s">
        <v>698</v>
      </c>
    </row>
    <row r="636" spans="1:2">
      <c r="A636" s="60" t="s">
        <v>245</v>
      </c>
      <c r="B636" s="60" t="s">
        <v>768</v>
      </c>
    </row>
    <row r="637" spans="1:2">
      <c r="A637" s="60" t="s">
        <v>246</v>
      </c>
      <c r="B637" s="60" t="s">
        <v>698</v>
      </c>
    </row>
    <row r="638" spans="1:2">
      <c r="A638" s="60" t="s">
        <v>247</v>
      </c>
      <c r="B638" s="60" t="s">
        <v>689</v>
      </c>
    </row>
    <row r="639" spans="1:2">
      <c r="A639" s="60" t="s">
        <v>248</v>
      </c>
      <c r="B639" s="60" t="s">
        <v>850</v>
      </c>
    </row>
    <row r="640" spans="1:2">
      <c r="A640" s="60" t="s">
        <v>249</v>
      </c>
      <c r="B640" s="60" t="s">
        <v>809</v>
      </c>
    </row>
    <row r="641" spans="1:2">
      <c r="A641" s="60" t="s">
        <v>250</v>
      </c>
      <c r="B641" s="60" t="s">
        <v>724</v>
      </c>
    </row>
    <row r="642" spans="1:2">
      <c r="A642" s="60" t="s">
        <v>251</v>
      </c>
      <c r="B642" s="60" t="s">
        <v>732</v>
      </c>
    </row>
    <row r="643" spans="1:2">
      <c r="A643" s="60" t="s">
        <v>252</v>
      </c>
      <c r="B643" s="60" t="s">
        <v>779</v>
      </c>
    </row>
    <row r="644" spans="1:2">
      <c r="A644" s="60" t="s">
        <v>253</v>
      </c>
      <c r="B644" s="60" t="s">
        <v>724</v>
      </c>
    </row>
    <row r="645" spans="1:2">
      <c r="A645" s="60" t="s">
        <v>254</v>
      </c>
      <c r="B645" s="60" t="s">
        <v>723</v>
      </c>
    </row>
    <row r="646" spans="1:2">
      <c r="A646" s="60" t="s">
        <v>2099</v>
      </c>
      <c r="B646" s="60" t="s">
        <v>846</v>
      </c>
    </row>
    <row r="647" spans="1:2">
      <c r="A647" s="60" t="s">
        <v>2100</v>
      </c>
      <c r="B647" s="60" t="s">
        <v>690</v>
      </c>
    </row>
    <row r="648" spans="1:2">
      <c r="A648" s="60" t="s">
        <v>2101</v>
      </c>
      <c r="B648" s="60" t="s">
        <v>689</v>
      </c>
    </row>
    <row r="649" spans="1:2">
      <c r="A649" s="60" t="s">
        <v>2102</v>
      </c>
      <c r="B649" s="60" t="s">
        <v>698</v>
      </c>
    </row>
    <row r="650" spans="1:2">
      <c r="A650" s="60" t="s">
        <v>2103</v>
      </c>
      <c r="B650" s="60" t="s">
        <v>695</v>
      </c>
    </row>
    <row r="651" spans="1:2">
      <c r="A651" s="60" t="s">
        <v>2104</v>
      </c>
      <c r="B651" s="60" t="s">
        <v>1808</v>
      </c>
    </row>
    <row r="652" spans="1:2">
      <c r="A652" s="60" t="s">
        <v>1351</v>
      </c>
      <c r="B652" s="60" t="s">
        <v>819</v>
      </c>
    </row>
    <row r="653" spans="1:2">
      <c r="A653" s="60" t="s">
        <v>1352</v>
      </c>
      <c r="B653" s="60" t="s">
        <v>1811</v>
      </c>
    </row>
    <row r="654" spans="1:2">
      <c r="A654" s="60" t="s">
        <v>1353</v>
      </c>
      <c r="B654" s="60" t="s">
        <v>700</v>
      </c>
    </row>
    <row r="655" spans="1:2">
      <c r="A655" s="60" t="s">
        <v>1354</v>
      </c>
      <c r="B655" s="60" t="s">
        <v>717</v>
      </c>
    </row>
    <row r="656" spans="1:2">
      <c r="A656" s="60" t="s">
        <v>1355</v>
      </c>
      <c r="B656" s="60" t="s">
        <v>760</v>
      </c>
    </row>
    <row r="657" spans="1:2">
      <c r="A657" s="60" t="s">
        <v>1356</v>
      </c>
      <c r="B657" s="60" t="s">
        <v>809</v>
      </c>
    </row>
    <row r="658" spans="1:2">
      <c r="A658" s="60" t="s">
        <v>1357</v>
      </c>
      <c r="B658" s="60" t="s">
        <v>849</v>
      </c>
    </row>
    <row r="659" spans="1:2">
      <c r="A659" s="60" t="s">
        <v>1358</v>
      </c>
      <c r="B659" s="60" t="s">
        <v>775</v>
      </c>
    </row>
    <row r="660" spans="1:2">
      <c r="A660" s="60" t="s">
        <v>1359</v>
      </c>
      <c r="B660" s="60" t="s">
        <v>725</v>
      </c>
    </row>
    <row r="661" spans="1:2">
      <c r="A661" s="60" t="s">
        <v>1360</v>
      </c>
      <c r="B661" s="60" t="s">
        <v>875</v>
      </c>
    </row>
    <row r="662" spans="1:2">
      <c r="A662" s="60" t="s">
        <v>1361</v>
      </c>
      <c r="B662" s="60" t="s">
        <v>725</v>
      </c>
    </row>
    <row r="663" spans="1:2">
      <c r="A663" s="60" t="s">
        <v>1362</v>
      </c>
      <c r="B663" s="60" t="s">
        <v>760</v>
      </c>
    </row>
    <row r="664" spans="1:2">
      <c r="A664" s="60" t="s">
        <v>1363</v>
      </c>
      <c r="B664" s="60" t="s">
        <v>700</v>
      </c>
    </row>
    <row r="665" spans="1:2">
      <c r="A665" s="60" t="s">
        <v>1364</v>
      </c>
      <c r="B665" s="60" t="s">
        <v>760</v>
      </c>
    </row>
    <row r="666" spans="1:2">
      <c r="A666" s="60" t="s">
        <v>1365</v>
      </c>
      <c r="B666" s="60" t="s">
        <v>700</v>
      </c>
    </row>
    <row r="667" spans="1:2">
      <c r="A667" s="60" t="s">
        <v>1366</v>
      </c>
      <c r="B667" s="60" t="s">
        <v>760</v>
      </c>
    </row>
    <row r="668" spans="1:2">
      <c r="A668" s="60" t="s">
        <v>1367</v>
      </c>
      <c r="B668" s="60" t="s">
        <v>719</v>
      </c>
    </row>
    <row r="669" spans="1:2">
      <c r="A669" s="60" t="s">
        <v>1368</v>
      </c>
      <c r="B669" s="60" t="s">
        <v>700</v>
      </c>
    </row>
    <row r="670" spans="1:2">
      <c r="A670" s="60" t="s">
        <v>2105</v>
      </c>
      <c r="B670" s="60" t="s">
        <v>736</v>
      </c>
    </row>
    <row r="671" spans="1:2">
      <c r="A671" s="60" t="s">
        <v>255</v>
      </c>
      <c r="B671" s="60" t="s">
        <v>772</v>
      </c>
    </row>
    <row r="672" spans="1:2">
      <c r="A672" s="60" t="s">
        <v>256</v>
      </c>
      <c r="B672" s="60" t="s">
        <v>689</v>
      </c>
    </row>
    <row r="673" spans="1:2">
      <c r="A673" s="60" t="s">
        <v>257</v>
      </c>
      <c r="B673" s="60" t="s">
        <v>689</v>
      </c>
    </row>
    <row r="674" spans="1:2">
      <c r="A674" s="60" t="s">
        <v>258</v>
      </c>
      <c r="B674" s="60" t="s">
        <v>1815</v>
      </c>
    </row>
    <row r="675" spans="1:2">
      <c r="A675" s="60" t="s">
        <v>259</v>
      </c>
      <c r="B675" s="60" t="s">
        <v>772</v>
      </c>
    </row>
    <row r="676" spans="1:2">
      <c r="A676" s="60" t="s">
        <v>260</v>
      </c>
      <c r="B676" s="60" t="s">
        <v>772</v>
      </c>
    </row>
    <row r="677" spans="1:2">
      <c r="A677" s="60" t="s">
        <v>261</v>
      </c>
      <c r="B677" s="60" t="s">
        <v>720</v>
      </c>
    </row>
    <row r="678" spans="1:2">
      <c r="A678" s="60" t="s">
        <v>262</v>
      </c>
      <c r="B678" s="60" t="s">
        <v>742</v>
      </c>
    </row>
    <row r="679" spans="1:2">
      <c r="A679" s="60" t="s">
        <v>263</v>
      </c>
      <c r="B679" s="60" t="s">
        <v>852</v>
      </c>
    </row>
    <row r="680" spans="1:2">
      <c r="A680" s="60" t="s">
        <v>264</v>
      </c>
      <c r="B680" s="60" t="s">
        <v>698</v>
      </c>
    </row>
    <row r="681" spans="1:2">
      <c r="A681" s="60" t="s">
        <v>265</v>
      </c>
      <c r="B681" s="60" t="s">
        <v>736</v>
      </c>
    </row>
    <row r="682" spans="1:2">
      <c r="A682" s="60" t="s">
        <v>266</v>
      </c>
      <c r="B682" s="60" t="s">
        <v>742</v>
      </c>
    </row>
    <row r="683" spans="1:2">
      <c r="A683" s="60" t="s">
        <v>267</v>
      </c>
      <c r="B683" s="60" t="s">
        <v>851</v>
      </c>
    </row>
    <row r="684" spans="1:2">
      <c r="A684" s="60" t="s">
        <v>268</v>
      </c>
      <c r="B684" s="60" t="s">
        <v>698</v>
      </c>
    </row>
    <row r="685" spans="1:2">
      <c r="A685" s="60" t="s">
        <v>269</v>
      </c>
      <c r="B685" s="60" t="s">
        <v>742</v>
      </c>
    </row>
    <row r="686" spans="1:2">
      <c r="A686" s="60" t="s">
        <v>270</v>
      </c>
      <c r="B686" s="60" t="s">
        <v>809</v>
      </c>
    </row>
    <row r="687" spans="1:2">
      <c r="A687" s="60" t="s">
        <v>271</v>
      </c>
      <c r="B687" s="60" t="s">
        <v>809</v>
      </c>
    </row>
    <row r="688" spans="1:2">
      <c r="A688" s="60" t="s">
        <v>272</v>
      </c>
      <c r="B688" s="60" t="s">
        <v>742</v>
      </c>
    </row>
    <row r="689" spans="1:2">
      <c r="A689" s="60" t="s">
        <v>273</v>
      </c>
      <c r="B689" s="60" t="s">
        <v>695</v>
      </c>
    </row>
    <row r="690" spans="1:2">
      <c r="A690" s="60" t="s">
        <v>274</v>
      </c>
      <c r="B690" s="60" t="s">
        <v>818</v>
      </c>
    </row>
    <row r="691" spans="1:2">
      <c r="A691" s="60" t="s">
        <v>275</v>
      </c>
      <c r="B691" s="60" t="s">
        <v>780</v>
      </c>
    </row>
    <row r="692" spans="1:2">
      <c r="A692" s="60" t="s">
        <v>276</v>
      </c>
      <c r="B692" s="60" t="s">
        <v>869</v>
      </c>
    </row>
    <row r="693" spans="1:2">
      <c r="A693" s="60" t="s">
        <v>2106</v>
      </c>
      <c r="B693" s="60" t="s">
        <v>2175</v>
      </c>
    </row>
    <row r="694" spans="1:2">
      <c r="A694" s="60" t="s">
        <v>2107</v>
      </c>
      <c r="B694" s="60" t="s">
        <v>2176</v>
      </c>
    </row>
    <row r="695" spans="1:2">
      <c r="A695" s="60" t="s">
        <v>2108</v>
      </c>
      <c r="B695" s="60" t="s">
        <v>597</v>
      </c>
    </row>
    <row r="696" spans="1:2">
      <c r="A696" s="60" t="s">
        <v>2109</v>
      </c>
      <c r="B696" s="60" t="s">
        <v>2177</v>
      </c>
    </row>
    <row r="697" spans="1:2">
      <c r="A697" s="60" t="s">
        <v>2110</v>
      </c>
      <c r="B697" s="60" t="s">
        <v>2178</v>
      </c>
    </row>
    <row r="698" spans="1:2">
      <c r="A698" s="60" t="s">
        <v>2111</v>
      </c>
      <c r="B698" s="60" t="s">
        <v>597</v>
      </c>
    </row>
    <row r="699" spans="1:2">
      <c r="A699" s="60" t="s">
        <v>2112</v>
      </c>
      <c r="B699" s="60" t="s">
        <v>743</v>
      </c>
    </row>
    <row r="700" spans="1:2">
      <c r="A700" s="60" t="s">
        <v>2113</v>
      </c>
      <c r="B700" s="60" t="s">
        <v>644</v>
      </c>
    </row>
    <row r="701" spans="1:2">
      <c r="A701" s="60" t="s">
        <v>2114</v>
      </c>
      <c r="B701" s="60" t="s">
        <v>751</v>
      </c>
    </row>
    <row r="702" spans="1:2">
      <c r="A702" s="60" t="s">
        <v>2115</v>
      </c>
      <c r="B702" s="60" t="s">
        <v>597</v>
      </c>
    </row>
    <row r="703" spans="1:2">
      <c r="A703" s="60" t="s">
        <v>2116</v>
      </c>
      <c r="B703" s="60" t="s">
        <v>597</v>
      </c>
    </row>
    <row r="704" spans="1:2">
      <c r="A704" s="60" t="s">
        <v>2117</v>
      </c>
      <c r="B704" s="60" t="s">
        <v>700</v>
      </c>
    </row>
    <row r="705" spans="1:2">
      <c r="A705" s="60" t="s">
        <v>2118</v>
      </c>
      <c r="B705" s="60" t="s">
        <v>818</v>
      </c>
    </row>
    <row r="706" spans="1:2">
      <c r="A706" s="60" t="s">
        <v>2119</v>
      </c>
      <c r="B706" s="60" t="s">
        <v>1819</v>
      </c>
    </row>
    <row r="707" spans="1:2">
      <c r="A707" s="60" t="s">
        <v>2120</v>
      </c>
      <c r="B707" s="60" t="s">
        <v>818</v>
      </c>
    </row>
    <row r="708" spans="1:2">
      <c r="A708" s="60" t="s">
        <v>2121</v>
      </c>
      <c r="B708" s="60" t="s">
        <v>869</v>
      </c>
    </row>
    <row r="709" spans="1:2">
      <c r="A709" s="60" t="s">
        <v>2122</v>
      </c>
      <c r="B709" s="60" t="s">
        <v>618</v>
      </c>
    </row>
    <row r="710" spans="1:2">
      <c r="A710" s="60" t="s">
        <v>1373</v>
      </c>
      <c r="B710" s="60" t="s">
        <v>847</v>
      </c>
    </row>
    <row r="711" spans="1:2">
      <c r="A711" s="60" t="s">
        <v>1374</v>
      </c>
      <c r="B711" s="60" t="s">
        <v>597</v>
      </c>
    </row>
    <row r="712" spans="1:2">
      <c r="A712" s="60" t="s">
        <v>1375</v>
      </c>
      <c r="B712" s="60" t="s">
        <v>597</v>
      </c>
    </row>
    <row r="713" spans="1:2">
      <c r="A713" s="60" t="s">
        <v>2123</v>
      </c>
      <c r="B713" s="60" t="s">
        <v>618</v>
      </c>
    </row>
    <row r="714" spans="1:2">
      <c r="A714" s="60" t="s">
        <v>2124</v>
      </c>
      <c r="B714" s="60" t="s">
        <v>1820</v>
      </c>
    </row>
    <row r="715" spans="1:2">
      <c r="A715" s="60" t="s">
        <v>278</v>
      </c>
      <c r="B715" s="60" t="s">
        <v>688</v>
      </c>
    </row>
    <row r="716" spans="1:2">
      <c r="A716" s="60" t="s">
        <v>279</v>
      </c>
      <c r="B716" s="60" t="s">
        <v>725</v>
      </c>
    </row>
    <row r="717" spans="1:2">
      <c r="A717" s="60" t="s">
        <v>280</v>
      </c>
      <c r="B717" s="60" t="s">
        <v>695</v>
      </c>
    </row>
    <row r="718" spans="1:2">
      <c r="A718" s="60" t="s">
        <v>281</v>
      </c>
      <c r="B718" s="60" t="s">
        <v>1741</v>
      </c>
    </row>
    <row r="719" spans="1:2">
      <c r="A719" s="60" t="s">
        <v>282</v>
      </c>
      <c r="B719" s="60" t="s">
        <v>1741</v>
      </c>
    </row>
    <row r="720" spans="1:2">
      <c r="A720" s="60" t="s">
        <v>283</v>
      </c>
      <c r="B720" s="60" t="s">
        <v>1825</v>
      </c>
    </row>
    <row r="721" spans="1:2">
      <c r="A721" s="60" t="s">
        <v>284</v>
      </c>
      <c r="B721" s="60" t="s">
        <v>780</v>
      </c>
    </row>
    <row r="722" spans="1:2">
      <c r="A722" s="60" t="s">
        <v>285</v>
      </c>
      <c r="B722" s="60" t="s">
        <v>700</v>
      </c>
    </row>
    <row r="723" spans="1:2">
      <c r="A723" s="60" t="s">
        <v>286</v>
      </c>
      <c r="B723" s="60" t="s">
        <v>760</v>
      </c>
    </row>
    <row r="724" spans="1:2">
      <c r="A724" s="60" t="s">
        <v>287</v>
      </c>
      <c r="B724" s="60" t="s">
        <v>806</v>
      </c>
    </row>
    <row r="725" spans="1:2">
      <c r="A725" s="60" t="s">
        <v>2125</v>
      </c>
      <c r="B725" s="60" t="s">
        <v>689</v>
      </c>
    </row>
    <row r="726" spans="1:2">
      <c r="A726" s="60" t="s">
        <v>292</v>
      </c>
      <c r="B726" s="60" t="s">
        <v>725</v>
      </c>
    </row>
    <row r="727" spans="1:2">
      <c r="A727" s="60" t="s">
        <v>293</v>
      </c>
      <c r="B727" s="60" t="s">
        <v>758</v>
      </c>
    </row>
    <row r="728" spans="1:2">
      <c r="A728" s="60" t="s">
        <v>2126</v>
      </c>
      <c r="B728" s="60" t="s">
        <v>724</v>
      </c>
    </row>
    <row r="729" spans="1:2">
      <c r="A729" s="60" t="s">
        <v>295</v>
      </c>
      <c r="B729" s="60" t="s">
        <v>733</v>
      </c>
    </row>
    <row r="730" spans="1:2">
      <c r="A730" s="60" t="s">
        <v>296</v>
      </c>
      <c r="B730" s="60" t="s">
        <v>724</v>
      </c>
    </row>
    <row r="731" spans="1:2">
      <c r="A731" s="60" t="s">
        <v>297</v>
      </c>
      <c r="B731" s="60" t="s">
        <v>724</v>
      </c>
    </row>
    <row r="732" spans="1:2">
      <c r="A732" s="60" t="s">
        <v>298</v>
      </c>
      <c r="B732" s="60" t="s">
        <v>724</v>
      </c>
    </row>
    <row r="733" spans="1:2">
      <c r="A733" s="60" t="s">
        <v>299</v>
      </c>
      <c r="B733" s="60" t="s">
        <v>689</v>
      </c>
    </row>
    <row r="734" spans="1:2">
      <c r="A734" s="60" t="s">
        <v>300</v>
      </c>
      <c r="B734" s="60" t="s">
        <v>1830</v>
      </c>
    </row>
    <row r="735" spans="1:2">
      <c r="A735" s="60" t="s">
        <v>301</v>
      </c>
      <c r="B735" s="60" t="s">
        <v>800</v>
      </c>
    </row>
    <row r="736" spans="1:2">
      <c r="A736" s="60" t="s">
        <v>302</v>
      </c>
      <c r="B736" s="60" t="s">
        <v>724</v>
      </c>
    </row>
    <row r="737" spans="1:2">
      <c r="A737" s="60" t="s">
        <v>2127</v>
      </c>
      <c r="B737" s="60" t="s">
        <v>1832</v>
      </c>
    </row>
    <row r="738" spans="1:2">
      <c r="A738" s="60" t="s">
        <v>307</v>
      </c>
      <c r="B738" s="60" t="s">
        <v>1834</v>
      </c>
    </row>
    <row r="739" spans="1:2">
      <c r="A739" s="60" t="s">
        <v>2128</v>
      </c>
      <c r="B739" s="60" t="s">
        <v>872</v>
      </c>
    </row>
    <row r="740" spans="1:2">
      <c r="A740" s="60" t="s">
        <v>0</v>
      </c>
      <c r="B740" s="60" t="s">
        <v>874</v>
      </c>
    </row>
    <row r="741" spans="1:2">
      <c r="A741" s="60" t="s">
        <v>1</v>
      </c>
      <c r="B741" s="60" t="s">
        <v>875</v>
      </c>
    </row>
    <row r="742" spans="1:2">
      <c r="A742" s="60" t="s">
        <v>2</v>
      </c>
      <c r="B742" s="60" t="s">
        <v>1837</v>
      </c>
    </row>
    <row r="743" spans="1:2">
      <c r="A743" s="60" t="s">
        <v>2129</v>
      </c>
      <c r="B743" s="60" t="s">
        <v>688</v>
      </c>
    </row>
    <row r="744" spans="1:2">
      <c r="A744" s="60" t="s">
        <v>1304</v>
      </c>
      <c r="B744" s="60" t="s">
        <v>1839</v>
      </c>
    </row>
    <row r="745" spans="1:2">
      <c r="A745" s="60" t="s">
        <v>1305</v>
      </c>
      <c r="B745" s="60" t="s">
        <v>688</v>
      </c>
    </row>
    <row r="746" spans="1:2">
      <c r="A746" s="60" t="s">
        <v>1306</v>
      </c>
      <c r="B746" s="60" t="s">
        <v>688</v>
      </c>
    </row>
    <row r="747" spans="1:2">
      <c r="A747" s="60" t="s">
        <v>1307</v>
      </c>
      <c r="B747" s="60" t="s">
        <v>725</v>
      </c>
    </row>
    <row r="748" spans="1:2">
      <c r="A748" s="60" t="s">
        <v>1308</v>
      </c>
      <c r="B748" s="60" t="s">
        <v>1842</v>
      </c>
    </row>
    <row r="749" spans="1:2">
      <c r="A749" s="60" t="s">
        <v>1309</v>
      </c>
      <c r="B749" s="60" t="s">
        <v>688</v>
      </c>
    </row>
    <row r="750" spans="1:2">
      <c r="A750" s="60" t="s">
        <v>1310</v>
      </c>
      <c r="B750" s="60" t="s">
        <v>1844</v>
      </c>
    </row>
    <row r="751" spans="1:2">
      <c r="A751" s="60" t="s">
        <v>1311</v>
      </c>
      <c r="B751" s="60" t="s">
        <v>1845</v>
      </c>
    </row>
    <row r="752" spans="1:2">
      <c r="A752" s="60" t="s">
        <v>1312</v>
      </c>
      <c r="B752" s="60" t="s">
        <v>1846</v>
      </c>
    </row>
    <row r="753" spans="1:2">
      <c r="A753" s="60" t="s">
        <v>1313</v>
      </c>
      <c r="B753" s="60" t="s">
        <v>688</v>
      </c>
    </row>
    <row r="754" spans="1:2">
      <c r="A754" s="60" t="s">
        <v>1314</v>
      </c>
      <c r="B754" s="60" t="s">
        <v>1847</v>
      </c>
    </row>
    <row r="755" spans="1:2">
      <c r="A755" s="60" t="s">
        <v>1315</v>
      </c>
      <c r="B755" s="60" t="s">
        <v>596</v>
      </c>
    </row>
    <row r="756" spans="1:2">
      <c r="A756" s="60" t="s">
        <v>1316</v>
      </c>
      <c r="B756" s="60" t="s">
        <v>1849</v>
      </c>
    </row>
    <row r="757" spans="1:2">
      <c r="A757" s="60" t="s">
        <v>1317</v>
      </c>
      <c r="B757" s="60" t="s">
        <v>732</v>
      </c>
    </row>
    <row r="758" spans="1:2">
      <c r="A758" s="60" t="s">
        <v>1318</v>
      </c>
      <c r="B758" s="60" t="s">
        <v>1851</v>
      </c>
    </row>
    <row r="759" spans="1:2">
      <c r="A759" s="60" t="s">
        <v>1319</v>
      </c>
      <c r="B759" s="60" t="s">
        <v>843</v>
      </c>
    </row>
    <row r="760" spans="1:2">
      <c r="A760" s="60" t="s">
        <v>1320</v>
      </c>
      <c r="B760" s="60" t="s">
        <v>1852</v>
      </c>
    </row>
    <row r="761" spans="1:2">
      <c r="A761" s="60" t="s">
        <v>1321</v>
      </c>
      <c r="B761" s="60" t="s">
        <v>1681</v>
      </c>
    </row>
    <row r="762" spans="1:2">
      <c r="A762" s="60" t="s">
        <v>1322</v>
      </c>
      <c r="B762" s="60" t="s">
        <v>1855</v>
      </c>
    </row>
    <row r="763" spans="1:2">
      <c r="A763" s="60" t="s">
        <v>1323</v>
      </c>
      <c r="B763" s="60" t="s">
        <v>874</v>
      </c>
    </row>
    <row r="764" spans="1:2">
      <c r="A764" s="60" t="s">
        <v>1324</v>
      </c>
      <c r="B764" s="60" t="s">
        <v>1857</v>
      </c>
    </row>
    <row r="765" spans="1:2">
      <c r="A765" s="60" t="s">
        <v>1325</v>
      </c>
      <c r="B765" s="60" t="s">
        <v>725</v>
      </c>
    </row>
    <row r="766" spans="1:2">
      <c r="A766" s="60" t="s">
        <v>1326</v>
      </c>
      <c r="B766" s="60" t="s">
        <v>1587</v>
      </c>
    </row>
    <row r="767" spans="1:2">
      <c r="A767" s="60" t="s">
        <v>1327</v>
      </c>
      <c r="B767" s="60" t="s">
        <v>686</v>
      </c>
    </row>
    <row r="768" spans="1:2">
      <c r="A768" s="60" t="s">
        <v>1328</v>
      </c>
      <c r="B768" s="60" t="s">
        <v>640</v>
      </c>
    </row>
    <row r="769" spans="1:2">
      <c r="A769" s="60" t="s">
        <v>1329</v>
      </c>
      <c r="B769" s="60" t="s">
        <v>640</v>
      </c>
    </row>
    <row r="770" spans="1:2">
      <c r="A770" s="60" t="s">
        <v>1330</v>
      </c>
      <c r="B770" s="60" t="s">
        <v>640</v>
      </c>
    </row>
    <row r="771" spans="1:2">
      <c r="A771" s="60" t="s">
        <v>1331</v>
      </c>
      <c r="B771" s="60" t="s">
        <v>640</v>
      </c>
    </row>
    <row r="772" spans="1:2">
      <c r="A772" s="60" t="s">
        <v>2130</v>
      </c>
      <c r="B772" s="60" t="s">
        <v>861</v>
      </c>
    </row>
    <row r="773" spans="1:2">
      <c r="A773" s="60" t="s">
        <v>309</v>
      </c>
      <c r="B773" s="60" t="s">
        <v>711</v>
      </c>
    </row>
    <row r="774" spans="1:2">
      <c r="A774" s="60" t="s">
        <v>310</v>
      </c>
      <c r="B774" s="60" t="s">
        <v>711</v>
      </c>
    </row>
    <row r="775" spans="1:2">
      <c r="A775" s="60" t="s">
        <v>311</v>
      </c>
      <c r="B775" s="60" t="s">
        <v>732</v>
      </c>
    </row>
    <row r="776" spans="1:2">
      <c r="A776" s="60" t="s">
        <v>312</v>
      </c>
      <c r="B776" s="60" t="s">
        <v>724</v>
      </c>
    </row>
    <row r="777" spans="1:2">
      <c r="A777" s="60" t="s">
        <v>2131</v>
      </c>
      <c r="B777" s="60" t="s">
        <v>708</v>
      </c>
    </row>
    <row r="778" spans="1:2">
      <c r="A778" s="60" t="s">
        <v>2132</v>
      </c>
      <c r="B778" s="60" t="s">
        <v>872</v>
      </c>
    </row>
    <row r="779" spans="1:2">
      <c r="A779" s="60" t="s">
        <v>2133</v>
      </c>
      <c r="B779" s="60" t="s">
        <v>776</v>
      </c>
    </row>
    <row r="780" spans="1:2">
      <c r="A780" s="60" t="s">
        <v>2134</v>
      </c>
      <c r="B780" s="60" t="s">
        <v>618</v>
      </c>
    </row>
    <row r="781" spans="1:2">
      <c r="A781" s="60" t="s">
        <v>328</v>
      </c>
      <c r="B781" s="60" t="s">
        <v>1865</v>
      </c>
    </row>
    <row r="782" spans="1:2">
      <c r="A782" s="60" t="s">
        <v>329</v>
      </c>
      <c r="B782" s="60" t="s">
        <v>1866</v>
      </c>
    </row>
    <row r="783" spans="1:2">
      <c r="A783" s="60" t="s">
        <v>330</v>
      </c>
      <c r="B783" s="60" t="s">
        <v>880</v>
      </c>
    </row>
    <row r="784" spans="1:2">
      <c r="A784" s="60" t="s">
        <v>331</v>
      </c>
      <c r="B784" s="60" t="s">
        <v>597</v>
      </c>
    </row>
    <row r="785" spans="1:2">
      <c r="A785" s="60" t="s">
        <v>332</v>
      </c>
      <c r="B785" s="60" t="s">
        <v>1868</v>
      </c>
    </row>
    <row r="786" spans="1:2">
      <c r="A786" s="60" t="s">
        <v>333</v>
      </c>
      <c r="B786" s="60" t="s">
        <v>726</v>
      </c>
    </row>
    <row r="787" spans="1:2">
      <c r="A787" s="60" t="s">
        <v>334</v>
      </c>
      <c r="B787" s="60" t="s">
        <v>889</v>
      </c>
    </row>
    <row r="788" spans="1:2">
      <c r="A788" s="60" t="s">
        <v>335</v>
      </c>
      <c r="B788" s="60" t="s">
        <v>596</v>
      </c>
    </row>
    <row r="789" spans="1:2">
      <c r="A789" s="60" t="s">
        <v>336</v>
      </c>
      <c r="B789" s="60" t="s">
        <v>613</v>
      </c>
    </row>
    <row r="790" spans="1:2">
      <c r="A790" s="60" t="s">
        <v>337</v>
      </c>
      <c r="B790" s="60" t="s">
        <v>688</v>
      </c>
    </row>
    <row r="791" spans="1:2">
      <c r="A791" s="60" t="s">
        <v>338</v>
      </c>
      <c r="B791" s="60" t="s">
        <v>613</v>
      </c>
    </row>
    <row r="792" spans="1:2">
      <c r="A792" s="60" t="s">
        <v>339</v>
      </c>
      <c r="B792" s="60" t="s">
        <v>618</v>
      </c>
    </row>
    <row r="793" spans="1:2">
      <c r="A793" s="60" t="s">
        <v>340</v>
      </c>
      <c r="B793" s="60" t="s">
        <v>768</v>
      </c>
    </row>
    <row r="794" spans="1:2">
      <c r="A794" s="60" t="s">
        <v>341</v>
      </c>
      <c r="B794" s="60" t="s">
        <v>779</v>
      </c>
    </row>
    <row r="795" spans="1:2">
      <c r="A795" s="60" t="s">
        <v>342</v>
      </c>
      <c r="B795" s="60" t="s">
        <v>727</v>
      </c>
    </row>
    <row r="796" spans="1:2">
      <c r="A796" s="60" t="s">
        <v>343</v>
      </c>
      <c r="B796" s="60" t="s">
        <v>1872</v>
      </c>
    </row>
    <row r="797" spans="1:2">
      <c r="A797" s="60" t="s">
        <v>344</v>
      </c>
      <c r="B797" s="60" t="s">
        <v>859</v>
      </c>
    </row>
    <row r="798" spans="1:2">
      <c r="A798" s="60" t="s">
        <v>345</v>
      </c>
      <c r="B798" s="60" t="s">
        <v>1873</v>
      </c>
    </row>
    <row r="799" spans="1:2">
      <c r="A799" s="60" t="s">
        <v>346</v>
      </c>
      <c r="B799" s="60" t="s">
        <v>605</v>
      </c>
    </row>
    <row r="800" spans="1:2">
      <c r="A800" s="60" t="s">
        <v>347</v>
      </c>
      <c r="B800" s="60" t="s">
        <v>613</v>
      </c>
    </row>
    <row r="801" spans="1:2">
      <c r="A801" s="60" t="s">
        <v>348</v>
      </c>
      <c r="B801" s="60" t="s">
        <v>733</v>
      </c>
    </row>
    <row r="802" spans="1:2">
      <c r="A802" s="60" t="s">
        <v>349</v>
      </c>
      <c r="B802" s="60" t="s">
        <v>721</v>
      </c>
    </row>
    <row r="803" spans="1:2">
      <c r="A803" s="60" t="s">
        <v>350</v>
      </c>
      <c r="B803" s="60" t="s">
        <v>605</v>
      </c>
    </row>
    <row r="804" spans="1:2">
      <c r="A804" s="60" t="s">
        <v>351</v>
      </c>
      <c r="B804" s="60" t="s">
        <v>613</v>
      </c>
    </row>
    <row r="805" spans="1:2">
      <c r="A805" s="60" t="s">
        <v>426</v>
      </c>
      <c r="B805" s="60" t="s">
        <v>698</v>
      </c>
    </row>
    <row r="806" spans="1:2">
      <c r="A806" s="60" t="s">
        <v>1917</v>
      </c>
      <c r="B806" s="60" t="s">
        <v>619</v>
      </c>
    </row>
    <row r="807" spans="1:2">
      <c r="A807" s="60" t="s">
        <v>2135</v>
      </c>
      <c r="B807" s="60" t="s">
        <v>1877</v>
      </c>
    </row>
    <row r="808" spans="1:2">
      <c r="A808" s="60" t="s">
        <v>2136</v>
      </c>
      <c r="B808" s="60" t="s">
        <v>712</v>
      </c>
    </row>
    <row r="809" spans="1:2">
      <c r="A809" s="60" t="s">
        <v>2137</v>
      </c>
      <c r="B809" s="60" t="s">
        <v>724</v>
      </c>
    </row>
    <row r="810" spans="1:2">
      <c r="A810" s="60" t="s">
        <v>2138</v>
      </c>
      <c r="B810" s="60" t="s">
        <v>856</v>
      </c>
    </row>
    <row r="811" spans="1:2">
      <c r="A811" s="60" t="s">
        <v>2139</v>
      </c>
      <c r="B811" s="60" t="s">
        <v>743</v>
      </c>
    </row>
    <row r="812" spans="1:2">
      <c r="A812" s="60" t="s">
        <v>2140</v>
      </c>
      <c r="B812" s="60" t="s">
        <v>760</v>
      </c>
    </row>
    <row r="813" spans="1:2">
      <c r="A813" s="60" t="s">
        <v>2141</v>
      </c>
      <c r="B813" s="60" t="s">
        <v>805</v>
      </c>
    </row>
    <row r="814" spans="1:2">
      <c r="A814" s="60" t="s">
        <v>2142</v>
      </c>
      <c r="B814" s="60" t="s">
        <v>1882</v>
      </c>
    </row>
    <row r="815" spans="1:2">
      <c r="A815" s="60" t="s">
        <v>2143</v>
      </c>
      <c r="B815" s="60" t="s">
        <v>1883</v>
      </c>
    </row>
    <row r="816" spans="1:2">
      <c r="A816" s="60" t="s">
        <v>2144</v>
      </c>
      <c r="B816" s="60" t="s">
        <v>1885</v>
      </c>
    </row>
    <row r="817" spans="1:2">
      <c r="A817" s="60" t="s">
        <v>2145</v>
      </c>
      <c r="B817" s="60" t="s">
        <v>1885</v>
      </c>
    </row>
    <row r="818" spans="1:2">
      <c r="A818" s="60" t="s">
        <v>2146</v>
      </c>
      <c r="B818" s="60" t="s">
        <v>1887</v>
      </c>
    </row>
    <row r="819" spans="1:2">
      <c r="A819" s="60" t="s">
        <v>2147</v>
      </c>
      <c r="B819" s="60" t="s">
        <v>870</v>
      </c>
    </row>
    <row r="820" spans="1:2">
      <c r="A820" s="60" t="s">
        <v>2148</v>
      </c>
      <c r="B820" s="60" t="s">
        <v>597</v>
      </c>
    </row>
    <row r="821" spans="1:2">
      <c r="A821" s="60" t="s">
        <v>355</v>
      </c>
    </row>
    <row r="822" spans="1:2">
      <c r="A822" s="60" t="s">
        <v>356</v>
      </c>
    </row>
    <row r="823" spans="1:2">
      <c r="A823" s="60" t="s">
        <v>357</v>
      </c>
    </row>
    <row r="824" spans="1:2">
      <c r="A824" s="60" t="s">
        <v>358</v>
      </c>
    </row>
    <row r="825" spans="1:2">
      <c r="A825" s="60" t="s">
        <v>359</v>
      </c>
      <c r="B825" s="60" t="s">
        <v>597</v>
      </c>
    </row>
    <row r="826" spans="1:2">
      <c r="A826" s="60" t="s">
        <v>2149</v>
      </c>
      <c r="B826" s="60" t="s">
        <v>866</v>
      </c>
    </row>
    <row r="827" spans="1:2">
      <c r="A827" s="60" t="s">
        <v>374</v>
      </c>
      <c r="B827" s="60" t="s">
        <v>597</v>
      </c>
    </row>
    <row r="828" spans="1:2">
      <c r="A828" s="60" t="s">
        <v>375</v>
      </c>
      <c r="B828" s="60" t="s">
        <v>613</v>
      </c>
    </row>
    <row r="829" spans="1:2">
      <c r="A829" s="60" t="s">
        <v>376</v>
      </c>
      <c r="B829" s="60" t="s">
        <v>1892</v>
      </c>
    </row>
    <row r="830" spans="1:2">
      <c r="A830" s="60" t="s">
        <v>377</v>
      </c>
      <c r="B830" s="60" t="s">
        <v>698</v>
      </c>
    </row>
    <row r="831" spans="1:2">
      <c r="A831" s="60" t="s">
        <v>378</v>
      </c>
      <c r="B831" s="60" t="s">
        <v>597</v>
      </c>
    </row>
    <row r="832" spans="1:2">
      <c r="A832" s="60" t="s">
        <v>379</v>
      </c>
      <c r="B832" s="60" t="s">
        <v>800</v>
      </c>
    </row>
    <row r="833" spans="1:2">
      <c r="A833" s="60" t="s">
        <v>380</v>
      </c>
      <c r="B833" s="60" t="s">
        <v>1895</v>
      </c>
    </row>
    <row r="834" spans="1:2">
      <c r="A834" s="60" t="s">
        <v>381</v>
      </c>
      <c r="B834" s="60" t="s">
        <v>597</v>
      </c>
    </row>
    <row r="835" spans="1:2">
      <c r="A835" s="60" t="s">
        <v>382</v>
      </c>
      <c r="B835" s="60" t="s">
        <v>861</v>
      </c>
    </row>
    <row r="836" spans="1:2">
      <c r="A836" s="60" t="s">
        <v>383</v>
      </c>
      <c r="B836" s="60" t="s">
        <v>793</v>
      </c>
    </row>
    <row r="837" spans="1:2">
      <c r="A837" s="60" t="s">
        <v>384</v>
      </c>
      <c r="B837" s="60" t="s">
        <v>597</v>
      </c>
    </row>
    <row r="838" spans="1:2">
      <c r="A838" s="60" t="s">
        <v>385</v>
      </c>
      <c r="B838" s="60" t="s">
        <v>845</v>
      </c>
    </row>
    <row r="839" spans="1:2">
      <c r="A839" s="60" t="s">
        <v>386</v>
      </c>
      <c r="B839" s="60" t="s">
        <v>597</v>
      </c>
    </row>
    <row r="840" spans="1:2">
      <c r="A840" s="60" t="s">
        <v>387</v>
      </c>
      <c r="B840" s="60" t="s">
        <v>597</v>
      </c>
    </row>
    <row r="841" spans="1:2">
      <c r="A841" s="60" t="s">
        <v>388</v>
      </c>
      <c r="B841" s="60" t="s">
        <v>597</v>
      </c>
    </row>
    <row r="842" spans="1:2">
      <c r="A842" s="60" t="s">
        <v>389</v>
      </c>
      <c r="B842" s="60" t="s">
        <v>605</v>
      </c>
    </row>
    <row r="843" spans="1:2">
      <c r="A843" s="60" t="s">
        <v>390</v>
      </c>
      <c r="B843" s="60" t="s">
        <v>1819</v>
      </c>
    </row>
    <row r="844" spans="1:2">
      <c r="A844" s="60" t="s">
        <v>391</v>
      </c>
      <c r="B844" s="60" t="s">
        <v>597</v>
      </c>
    </row>
    <row r="845" spans="1:2">
      <c r="A845" s="60" t="s">
        <v>392</v>
      </c>
      <c r="B845" s="60" t="s">
        <v>597</v>
      </c>
    </row>
    <row r="846" spans="1:2">
      <c r="A846" s="60" t="s">
        <v>393</v>
      </c>
      <c r="B846" s="60" t="s">
        <v>751</v>
      </c>
    </row>
    <row r="847" spans="1:2">
      <c r="A847" s="60" t="s">
        <v>394</v>
      </c>
      <c r="B847" s="60" t="s">
        <v>818</v>
      </c>
    </row>
    <row r="848" spans="1:2">
      <c r="A848" s="60" t="s">
        <v>395</v>
      </c>
      <c r="B848" s="60" t="s">
        <v>818</v>
      </c>
    </row>
    <row r="849" spans="1:2">
      <c r="A849" s="60" t="s">
        <v>2150</v>
      </c>
      <c r="B849" s="60" t="s">
        <v>1898</v>
      </c>
    </row>
    <row r="850" spans="1:2">
      <c r="A850" s="60" t="s">
        <v>2151</v>
      </c>
      <c r="B850" s="60" t="s">
        <v>807</v>
      </c>
    </row>
    <row r="851" spans="1:2">
      <c r="A851" s="60" t="s">
        <v>2152</v>
      </c>
      <c r="B851" s="60" t="s">
        <v>1901</v>
      </c>
    </row>
    <row r="852" spans="1:2">
      <c r="A852" s="60" t="s">
        <v>2153</v>
      </c>
      <c r="B852" s="60" t="s">
        <v>724</v>
      </c>
    </row>
    <row r="853" spans="1:2">
      <c r="A853" s="60" t="s">
        <v>2154</v>
      </c>
      <c r="B853" s="60" t="s">
        <v>724</v>
      </c>
    </row>
    <row r="854" spans="1:2">
      <c r="A854" s="60" t="s">
        <v>2155</v>
      </c>
      <c r="B854" s="60" t="s">
        <v>843</v>
      </c>
    </row>
    <row r="855" spans="1:2">
      <c r="A855" s="60" t="s">
        <v>2156</v>
      </c>
      <c r="B855" s="60" t="s">
        <v>847</v>
      </c>
    </row>
    <row r="856" spans="1:2">
      <c r="A856" s="60" t="s">
        <v>9</v>
      </c>
      <c r="B856" s="60" t="s">
        <v>643</v>
      </c>
    </row>
    <row r="857" spans="1:2">
      <c r="A857" s="60" t="s">
        <v>10</v>
      </c>
      <c r="B857" s="60" t="s">
        <v>781</v>
      </c>
    </row>
    <row r="858" spans="1:2">
      <c r="A858" s="60" t="s">
        <v>2157</v>
      </c>
      <c r="B858" s="60" t="s">
        <v>613</v>
      </c>
    </row>
    <row r="859" spans="1:2">
      <c r="A859" s="60" t="s">
        <v>2158</v>
      </c>
      <c r="B859" s="60" t="s">
        <v>650</v>
      </c>
    </row>
    <row r="860" spans="1:2">
      <c r="A860" s="60" t="s">
        <v>2159</v>
      </c>
      <c r="B860" s="60" t="s">
        <v>634</v>
      </c>
    </row>
    <row r="861" spans="1:2">
      <c r="A861" s="60" t="s">
        <v>2160</v>
      </c>
      <c r="B861" s="60" t="s">
        <v>631</v>
      </c>
    </row>
    <row r="862" spans="1:2">
      <c r="A862" s="60" t="s">
        <v>2161</v>
      </c>
      <c r="B862" s="60" t="s">
        <v>634</v>
      </c>
    </row>
    <row r="863" spans="1:2">
      <c r="A863" s="60" t="s">
        <v>2162</v>
      </c>
      <c r="B863" s="60" t="s">
        <v>625</v>
      </c>
    </row>
    <row r="864" spans="1:2">
      <c r="A864" s="60" t="s">
        <v>2163</v>
      </c>
      <c r="B864" s="60" t="s">
        <v>631</v>
      </c>
    </row>
    <row r="865" spans="1:2">
      <c r="A865" s="60" t="s">
        <v>2164</v>
      </c>
      <c r="B865" s="60" t="s">
        <v>814</v>
      </c>
    </row>
    <row r="866" spans="1:2">
      <c r="A866" s="60" t="s">
        <v>2165</v>
      </c>
      <c r="B866" s="60" t="s">
        <v>625</v>
      </c>
    </row>
    <row r="867" spans="1:2">
      <c r="A867" s="60" t="s">
        <v>2166</v>
      </c>
      <c r="B867" s="60" t="s">
        <v>690</v>
      </c>
    </row>
    <row r="868" spans="1:2">
      <c r="A868" s="60" t="s">
        <v>1395</v>
      </c>
      <c r="B868" s="60" t="s">
        <v>770</v>
      </c>
    </row>
    <row r="869" spans="1:2">
      <c r="A869" s="60" t="s">
        <v>1396</v>
      </c>
      <c r="B869" s="60" t="s">
        <v>781</v>
      </c>
    </row>
    <row r="870" spans="1:2">
      <c r="A870" s="60" t="s">
        <v>1397</v>
      </c>
      <c r="B870" s="60" t="s">
        <v>689</v>
      </c>
    </row>
    <row r="871" spans="1:2">
      <c r="A871" s="60" t="s">
        <v>1398</v>
      </c>
      <c r="B871" s="60" t="s">
        <v>689</v>
      </c>
    </row>
    <row r="872" spans="1:2">
      <c r="A872" s="60" t="s">
        <v>1399</v>
      </c>
      <c r="B872" s="60" t="s">
        <v>1907</v>
      </c>
    </row>
    <row r="873" spans="1:2">
      <c r="A873" s="60" t="s">
        <v>1400</v>
      </c>
      <c r="B873" s="60" t="s">
        <v>772</v>
      </c>
    </row>
    <row r="874" spans="1:2">
      <c r="A874" s="60" t="s">
        <v>1401</v>
      </c>
      <c r="B874" s="60" t="s">
        <v>689</v>
      </c>
    </row>
  </sheetData>
  <sortState ref="A2:I871">
    <sortCondition ref="A2:A871"/>
  </sortState>
  <phoneticPr fontId="3" type="noConversion"/>
  <pageMargins left="0.75" right="0.75" top="1" bottom="1" header="0" footer="0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baseColWidth="10" defaultRowHeight="12.75"/>
  <cols>
    <col min="1" max="1" width="50.85546875" style="60" customWidth="1"/>
    <col min="2" max="16384" width="11.42578125" style="60"/>
  </cols>
  <sheetData>
    <row r="1" spans="1:2" s="182" customFormat="1">
      <c r="A1" s="182" t="s">
        <v>1441</v>
      </c>
      <c r="B1" s="182" t="s">
        <v>594</v>
      </c>
    </row>
    <row r="2" spans="1:2">
      <c r="A2" s="60" t="s">
        <v>1921</v>
      </c>
      <c r="B2" s="60" t="s">
        <v>1443</v>
      </c>
    </row>
    <row r="3" spans="1:2">
      <c r="A3" s="60" t="s">
        <v>1922</v>
      </c>
      <c r="B3" s="60" t="s">
        <v>1445</v>
      </c>
    </row>
    <row r="4" spans="1:2">
      <c r="A4" s="60" t="s">
        <v>1923</v>
      </c>
      <c r="B4" s="60" t="s">
        <v>1446</v>
      </c>
    </row>
    <row r="5" spans="1:2">
      <c r="A5" s="60" t="s">
        <v>1924</v>
      </c>
      <c r="B5" s="60" t="s">
        <v>1447</v>
      </c>
    </row>
    <row r="6" spans="1:2">
      <c r="A6" s="60" t="s">
        <v>1925</v>
      </c>
    </row>
    <row r="7" spans="1:2">
      <c r="A7" s="60" t="s">
        <v>1926</v>
      </c>
      <c r="B7" s="60" t="s">
        <v>1449</v>
      </c>
    </row>
    <row r="8" spans="1:2">
      <c r="A8" s="60" t="s">
        <v>1927</v>
      </c>
      <c r="B8" s="60" t="s">
        <v>1450</v>
      </c>
    </row>
    <row r="9" spans="1:2">
      <c r="A9" s="60" t="s">
        <v>1928</v>
      </c>
      <c r="B9" s="60" t="s">
        <v>1451</v>
      </c>
    </row>
    <row r="10" spans="1:2">
      <c r="A10" s="60" t="s">
        <v>1929</v>
      </c>
      <c r="B10" s="60" t="s">
        <v>1452</v>
      </c>
    </row>
    <row r="11" spans="1:2">
      <c r="A11" s="60" t="s">
        <v>1930</v>
      </c>
      <c r="B11" s="60" t="s">
        <v>1454</v>
      </c>
    </row>
    <row r="12" spans="1:2">
      <c r="A12" s="60" t="s">
        <v>1931</v>
      </c>
      <c r="B12" s="60" t="s">
        <v>1456</v>
      </c>
    </row>
    <row r="13" spans="1:2">
      <c r="A13" s="60" t="s">
        <v>1932</v>
      </c>
      <c r="B13" s="60" t="s">
        <v>694</v>
      </c>
    </row>
    <row r="14" spans="1:2">
      <c r="A14" s="60" t="s">
        <v>1933</v>
      </c>
      <c r="B14" s="60" t="s">
        <v>1457</v>
      </c>
    </row>
    <row r="15" spans="1:2">
      <c r="A15" s="60" t="s">
        <v>1934</v>
      </c>
      <c r="B15" s="60" t="s">
        <v>1458</v>
      </c>
    </row>
    <row r="16" spans="1:2">
      <c r="A16" s="60" t="s">
        <v>1935</v>
      </c>
      <c r="B16" s="60" t="s">
        <v>1457</v>
      </c>
    </row>
    <row r="17" spans="1:2">
      <c r="A17" s="60" t="s">
        <v>1936</v>
      </c>
      <c r="B17" s="60" t="s">
        <v>607</v>
      </c>
    </row>
    <row r="18" spans="1:2">
      <c r="A18" s="60" t="s">
        <v>1937</v>
      </c>
      <c r="B18" s="60" t="s">
        <v>822</v>
      </c>
    </row>
    <row r="19" spans="1:2">
      <c r="A19" s="60" t="s">
        <v>945</v>
      </c>
      <c r="B19" s="60" t="s">
        <v>1459</v>
      </c>
    </row>
    <row r="20" spans="1:2">
      <c r="A20" s="60" t="s">
        <v>946</v>
      </c>
      <c r="B20" s="60" t="s">
        <v>601</v>
      </c>
    </row>
    <row r="21" spans="1:2">
      <c r="A21" s="60" t="s">
        <v>947</v>
      </c>
      <c r="B21" s="60" t="s">
        <v>750</v>
      </c>
    </row>
    <row r="22" spans="1:2">
      <c r="A22" s="60" t="s">
        <v>948</v>
      </c>
      <c r="B22" s="60" t="s">
        <v>853</v>
      </c>
    </row>
    <row r="23" spans="1:2">
      <c r="A23" s="60" t="s">
        <v>949</v>
      </c>
      <c r="B23" s="60" t="s">
        <v>710</v>
      </c>
    </row>
    <row r="24" spans="1:2">
      <c r="A24" s="60" t="s">
        <v>950</v>
      </c>
      <c r="B24" s="60" t="s">
        <v>710</v>
      </c>
    </row>
    <row r="25" spans="1:2">
      <c r="A25" s="60" t="s">
        <v>951</v>
      </c>
      <c r="B25" s="60" t="s">
        <v>703</v>
      </c>
    </row>
    <row r="26" spans="1:2">
      <c r="A26" s="60" t="s">
        <v>952</v>
      </c>
      <c r="B26" s="60" t="s">
        <v>607</v>
      </c>
    </row>
    <row r="27" spans="1:2">
      <c r="A27" s="60" t="s">
        <v>953</v>
      </c>
      <c r="B27" s="60" t="s">
        <v>1460</v>
      </c>
    </row>
    <row r="28" spans="1:2">
      <c r="A28" s="60" t="s">
        <v>954</v>
      </c>
      <c r="B28" s="60" t="s">
        <v>1461</v>
      </c>
    </row>
    <row r="29" spans="1:2">
      <c r="A29" s="60" t="s">
        <v>955</v>
      </c>
      <c r="B29" s="60" t="s">
        <v>1462</v>
      </c>
    </row>
    <row r="30" spans="1:2">
      <c r="A30" s="60" t="s">
        <v>956</v>
      </c>
      <c r="B30" s="60" t="s">
        <v>1464</v>
      </c>
    </row>
    <row r="31" spans="1:2">
      <c r="A31" s="60" t="s">
        <v>957</v>
      </c>
      <c r="B31" s="60" t="s">
        <v>1465</v>
      </c>
    </row>
    <row r="32" spans="1:2">
      <c r="A32" s="60" t="s">
        <v>958</v>
      </c>
      <c r="B32" s="60" t="s">
        <v>1466</v>
      </c>
    </row>
    <row r="33" spans="1:2">
      <c r="A33" s="60" t="s">
        <v>959</v>
      </c>
      <c r="B33" s="60" t="s">
        <v>854</v>
      </c>
    </row>
    <row r="34" spans="1:2">
      <c r="A34" s="60" t="s">
        <v>1938</v>
      </c>
      <c r="B34" s="60" t="s">
        <v>710</v>
      </c>
    </row>
    <row r="35" spans="1:2">
      <c r="A35" s="60" t="s">
        <v>1939</v>
      </c>
      <c r="B35" s="60" t="s">
        <v>607</v>
      </c>
    </row>
    <row r="36" spans="1:2">
      <c r="A36" s="60" t="s">
        <v>22</v>
      </c>
    </row>
    <row r="37" spans="1:2">
      <c r="A37" s="60" t="s">
        <v>23</v>
      </c>
      <c r="B37" s="60" t="s">
        <v>633</v>
      </c>
    </row>
    <row r="38" spans="1:2">
      <c r="A38" s="60" t="s">
        <v>24</v>
      </c>
      <c r="B38" s="60" t="s">
        <v>1468</v>
      </c>
    </row>
    <row r="39" spans="1:2">
      <c r="A39" s="60" t="s">
        <v>25</v>
      </c>
      <c r="B39" s="60" t="s">
        <v>633</v>
      </c>
    </row>
    <row r="40" spans="1:2">
      <c r="A40" s="60" t="s">
        <v>26</v>
      </c>
      <c r="B40" s="60" t="s">
        <v>595</v>
      </c>
    </row>
    <row r="41" spans="1:2">
      <c r="A41" s="60" t="s">
        <v>27</v>
      </c>
      <c r="B41" s="60" t="s">
        <v>701</v>
      </c>
    </row>
    <row r="42" spans="1:2">
      <c r="A42" s="60" t="s">
        <v>28</v>
      </c>
      <c r="B42" s="60" t="s">
        <v>701</v>
      </c>
    </row>
    <row r="43" spans="1:2">
      <c r="A43" s="60" t="s">
        <v>1940</v>
      </c>
      <c r="B43" s="60" t="s">
        <v>635</v>
      </c>
    </row>
    <row r="44" spans="1:2">
      <c r="A44" s="60" t="s">
        <v>30</v>
      </c>
      <c r="B44" s="60" t="s">
        <v>860</v>
      </c>
    </row>
    <row r="45" spans="1:2">
      <c r="A45" s="60" t="s">
        <v>31</v>
      </c>
      <c r="B45" s="60" t="s">
        <v>1469</v>
      </c>
    </row>
    <row r="46" spans="1:2">
      <c r="A46" s="60" t="s">
        <v>32</v>
      </c>
      <c r="B46" s="60" t="s">
        <v>785</v>
      </c>
    </row>
    <row r="47" spans="1:2">
      <c r="A47" s="60" t="s">
        <v>33</v>
      </c>
      <c r="B47" s="60" t="s">
        <v>822</v>
      </c>
    </row>
    <row r="48" spans="1:2">
      <c r="A48" s="60" t="s">
        <v>1941</v>
      </c>
      <c r="B48" s="60" t="s">
        <v>671</v>
      </c>
    </row>
    <row r="49" spans="1:2">
      <c r="A49" s="60" t="s">
        <v>38</v>
      </c>
      <c r="B49" s="60" t="s">
        <v>662</v>
      </c>
    </row>
    <row r="50" spans="1:2">
      <c r="A50" s="60" t="s">
        <v>39</v>
      </c>
      <c r="B50" s="60" t="s">
        <v>658</v>
      </c>
    </row>
    <row r="51" spans="1:2">
      <c r="A51" s="60" t="s">
        <v>40</v>
      </c>
      <c r="B51" s="60" t="s">
        <v>658</v>
      </c>
    </row>
    <row r="52" spans="1:2">
      <c r="A52" s="60" t="s">
        <v>1942</v>
      </c>
      <c r="B52" s="60" t="s">
        <v>661</v>
      </c>
    </row>
    <row r="53" spans="1:2">
      <c r="A53" s="60" t="s">
        <v>1943</v>
      </c>
      <c r="B53" s="60" t="s">
        <v>710</v>
      </c>
    </row>
    <row r="54" spans="1:2">
      <c r="A54" s="60" t="s">
        <v>1944</v>
      </c>
      <c r="B54" s="60" t="s">
        <v>710</v>
      </c>
    </row>
    <row r="55" spans="1:2">
      <c r="A55" s="60" t="s">
        <v>1945</v>
      </c>
      <c r="B55" s="60" t="s">
        <v>710</v>
      </c>
    </row>
    <row r="56" spans="1:2">
      <c r="A56" s="60" t="s">
        <v>1946</v>
      </c>
      <c r="B56" s="60" t="s">
        <v>1473</v>
      </c>
    </row>
    <row r="57" spans="1:2">
      <c r="A57" s="60" t="s">
        <v>1947</v>
      </c>
      <c r="B57" s="60" t="s">
        <v>701</v>
      </c>
    </row>
    <row r="58" spans="1:2">
      <c r="A58" s="60" t="s">
        <v>1948</v>
      </c>
      <c r="B58" s="60" t="s">
        <v>716</v>
      </c>
    </row>
    <row r="59" spans="1:2">
      <c r="A59" s="60" t="s">
        <v>1949</v>
      </c>
      <c r="B59" s="60" t="s">
        <v>1476</v>
      </c>
    </row>
    <row r="60" spans="1:2">
      <c r="A60" s="60" t="s">
        <v>1950</v>
      </c>
      <c r="B60" s="60" t="s">
        <v>716</v>
      </c>
    </row>
    <row r="61" spans="1:2">
      <c r="A61" s="60" t="s">
        <v>1951</v>
      </c>
      <c r="B61" s="60" t="s">
        <v>701</v>
      </c>
    </row>
    <row r="62" spans="1:2">
      <c r="A62" s="60" t="s">
        <v>1952</v>
      </c>
      <c r="B62" s="60" t="s">
        <v>715</v>
      </c>
    </row>
    <row r="63" spans="1:2">
      <c r="A63" s="60" t="s">
        <v>1953</v>
      </c>
      <c r="B63" s="60" t="s">
        <v>799</v>
      </c>
    </row>
    <row r="64" spans="1:2">
      <c r="A64" s="60" t="s">
        <v>1954</v>
      </c>
      <c r="B64" s="60" t="s">
        <v>701</v>
      </c>
    </row>
    <row r="65" spans="1:2">
      <c r="A65" s="60" t="s">
        <v>1955</v>
      </c>
      <c r="B65" s="60" t="s">
        <v>718</v>
      </c>
    </row>
    <row r="66" spans="1:2">
      <c r="A66" s="60" t="s">
        <v>1956</v>
      </c>
      <c r="B66" s="60" t="s">
        <v>671</v>
      </c>
    </row>
    <row r="67" spans="1:2">
      <c r="A67" s="60" t="s">
        <v>1957</v>
      </c>
      <c r="B67" s="60" t="s">
        <v>710</v>
      </c>
    </row>
    <row r="68" spans="1:2">
      <c r="A68" s="60" t="s">
        <v>1958</v>
      </c>
      <c r="B68" s="60" t="s">
        <v>715</v>
      </c>
    </row>
    <row r="69" spans="1:2">
      <c r="A69" s="60" t="s">
        <v>1959</v>
      </c>
      <c r="B69" s="60" t="s">
        <v>710</v>
      </c>
    </row>
    <row r="70" spans="1:2">
      <c r="A70" s="60" t="s">
        <v>1960</v>
      </c>
      <c r="B70" s="60" t="s">
        <v>1478</v>
      </c>
    </row>
    <row r="71" spans="1:2">
      <c r="A71" s="60" t="s">
        <v>1961</v>
      </c>
      <c r="B71" s="60" t="s">
        <v>1480</v>
      </c>
    </row>
    <row r="72" spans="1:2">
      <c r="A72" s="60" t="s">
        <v>1962</v>
      </c>
      <c r="B72" s="60" t="s">
        <v>701</v>
      </c>
    </row>
    <row r="73" spans="1:2">
      <c r="A73" s="60" t="s">
        <v>1963</v>
      </c>
      <c r="B73" s="60" t="s">
        <v>669</v>
      </c>
    </row>
    <row r="74" spans="1:2">
      <c r="A74" s="60" t="s">
        <v>1964</v>
      </c>
      <c r="B74" s="60" t="s">
        <v>710</v>
      </c>
    </row>
    <row r="75" spans="1:2">
      <c r="A75" s="60" t="s">
        <v>1965</v>
      </c>
      <c r="B75" s="60" t="s">
        <v>710</v>
      </c>
    </row>
    <row r="76" spans="1:2">
      <c r="A76" s="60" t="s">
        <v>1966</v>
      </c>
      <c r="B76" s="60" t="s">
        <v>710</v>
      </c>
    </row>
    <row r="77" spans="1:2">
      <c r="A77" s="60" t="s">
        <v>1967</v>
      </c>
      <c r="B77" s="60" t="s">
        <v>710</v>
      </c>
    </row>
    <row r="78" spans="1:2">
      <c r="A78" s="60" t="s">
        <v>1968</v>
      </c>
      <c r="B78" s="60" t="s">
        <v>607</v>
      </c>
    </row>
    <row r="79" spans="1:2">
      <c r="A79" s="60" t="s">
        <v>975</v>
      </c>
      <c r="B79" s="60" t="s">
        <v>657</v>
      </c>
    </row>
    <row r="80" spans="1:2">
      <c r="A80" s="60" t="s">
        <v>976</v>
      </c>
      <c r="B80" s="60" t="s">
        <v>667</v>
      </c>
    </row>
    <row r="81" spans="1:2">
      <c r="A81" s="60" t="s">
        <v>977</v>
      </c>
      <c r="B81" s="60" t="s">
        <v>1483</v>
      </c>
    </row>
    <row r="82" spans="1:2">
      <c r="A82" s="60" t="s">
        <v>978</v>
      </c>
      <c r="B82" s="60" t="s">
        <v>1484</v>
      </c>
    </row>
    <row r="83" spans="1:2">
      <c r="A83" s="60" t="s">
        <v>979</v>
      </c>
      <c r="B83" s="60" t="s">
        <v>1486</v>
      </c>
    </row>
    <row r="84" spans="1:2">
      <c r="A84" s="60" t="s">
        <v>980</v>
      </c>
      <c r="B84" s="60" t="s">
        <v>1487</v>
      </c>
    </row>
    <row r="85" spans="1:2">
      <c r="A85" s="60" t="s">
        <v>981</v>
      </c>
      <c r="B85" s="60" t="s">
        <v>1488</v>
      </c>
    </row>
    <row r="86" spans="1:2">
      <c r="A86" s="60" t="s">
        <v>982</v>
      </c>
      <c r="B86" s="60" t="s">
        <v>701</v>
      </c>
    </row>
    <row r="87" spans="1:2">
      <c r="A87" s="60" t="s">
        <v>983</v>
      </c>
      <c r="B87" s="60" t="s">
        <v>1489</v>
      </c>
    </row>
    <row r="88" spans="1:2">
      <c r="A88" s="60" t="s">
        <v>984</v>
      </c>
      <c r="B88" s="60" t="s">
        <v>662</v>
      </c>
    </row>
    <row r="89" spans="1:2">
      <c r="A89" s="60" t="s">
        <v>985</v>
      </c>
      <c r="B89" s="60" t="s">
        <v>1491</v>
      </c>
    </row>
    <row r="90" spans="1:2">
      <c r="A90" s="60" t="s">
        <v>986</v>
      </c>
      <c r="B90" s="60" t="s">
        <v>606</v>
      </c>
    </row>
    <row r="91" spans="1:2">
      <c r="A91" s="60" t="s">
        <v>987</v>
      </c>
      <c r="B91" s="60" t="s">
        <v>1492</v>
      </c>
    </row>
    <row r="92" spans="1:2">
      <c r="A92" s="60" t="s">
        <v>988</v>
      </c>
      <c r="B92" s="60" t="s">
        <v>1493</v>
      </c>
    </row>
    <row r="93" spans="1:2">
      <c r="A93" s="60" t="s">
        <v>989</v>
      </c>
      <c r="B93" s="60" t="s">
        <v>1493</v>
      </c>
    </row>
    <row r="94" spans="1:2">
      <c r="A94" s="60" t="s">
        <v>1969</v>
      </c>
      <c r="B94" s="60" t="s">
        <v>1495</v>
      </c>
    </row>
    <row r="95" spans="1:2">
      <c r="A95" s="60" t="s">
        <v>41</v>
      </c>
      <c r="B95" s="60" t="s">
        <v>1497</v>
      </c>
    </row>
    <row r="96" spans="1:2">
      <c r="A96" s="60" t="s">
        <v>42</v>
      </c>
      <c r="B96" s="60" t="s">
        <v>1498</v>
      </c>
    </row>
    <row r="97" spans="1:2">
      <c r="A97" s="60" t="s">
        <v>1970</v>
      </c>
      <c r="B97" s="60" t="s">
        <v>737</v>
      </c>
    </row>
    <row r="98" spans="1:2">
      <c r="A98" s="60" t="s">
        <v>44</v>
      </c>
      <c r="B98" s="60" t="s">
        <v>737</v>
      </c>
    </row>
    <row r="99" spans="1:2">
      <c r="A99" s="60" t="s">
        <v>45</v>
      </c>
      <c r="B99" s="60" t="s">
        <v>789</v>
      </c>
    </row>
    <row r="100" spans="1:2">
      <c r="A100" s="60" t="s">
        <v>46</v>
      </c>
      <c r="B100" s="60" t="s">
        <v>737</v>
      </c>
    </row>
    <row r="101" spans="1:2">
      <c r="A101" s="60" t="s">
        <v>1971</v>
      </c>
      <c r="B101" s="60" t="s">
        <v>1499</v>
      </c>
    </row>
    <row r="102" spans="1:2">
      <c r="A102" s="60" t="s">
        <v>1972</v>
      </c>
      <c r="B102" s="60" t="s">
        <v>1500</v>
      </c>
    </row>
    <row r="103" spans="1:2">
      <c r="A103" s="60" t="s">
        <v>1973</v>
      </c>
      <c r="B103" s="60" t="s">
        <v>1501</v>
      </c>
    </row>
    <row r="104" spans="1:2">
      <c r="A104" s="60" t="s">
        <v>1974</v>
      </c>
      <c r="B104" s="60" t="s">
        <v>1501</v>
      </c>
    </row>
    <row r="105" spans="1:2">
      <c r="A105" s="60" t="s">
        <v>1975</v>
      </c>
      <c r="B105" s="60" t="s">
        <v>1501</v>
      </c>
    </row>
    <row r="106" spans="1:2">
      <c r="A106" s="60" t="s">
        <v>1976</v>
      </c>
      <c r="B106" s="60" t="s">
        <v>1501</v>
      </c>
    </row>
    <row r="107" spans="1:2">
      <c r="A107" s="60" t="s">
        <v>1977</v>
      </c>
      <c r="B107" s="60" t="s">
        <v>624</v>
      </c>
    </row>
    <row r="108" spans="1:2">
      <c r="A108" s="60" t="s">
        <v>1978</v>
      </c>
      <c r="B108" s="60" t="s">
        <v>1501</v>
      </c>
    </row>
    <row r="109" spans="1:2">
      <c r="A109" s="60" t="s">
        <v>1979</v>
      </c>
      <c r="B109" s="60" t="s">
        <v>1501</v>
      </c>
    </row>
    <row r="110" spans="1:2">
      <c r="A110" s="60" t="s">
        <v>1980</v>
      </c>
      <c r="B110" s="60" t="s">
        <v>1501</v>
      </c>
    </row>
    <row r="111" spans="1:2">
      <c r="A111" s="60" t="s">
        <v>1981</v>
      </c>
      <c r="B111" s="60" t="s">
        <v>1501</v>
      </c>
    </row>
    <row r="112" spans="1:2">
      <c r="A112" s="60" t="s">
        <v>1982</v>
      </c>
      <c r="B112" s="60" t="s">
        <v>1501</v>
      </c>
    </row>
    <row r="113" spans="1:2">
      <c r="A113" s="60" t="s">
        <v>1983</v>
      </c>
      <c r="B113" s="60" t="s">
        <v>1501</v>
      </c>
    </row>
    <row r="114" spans="1:2">
      <c r="A114" s="60" t="s">
        <v>1984</v>
      </c>
      <c r="B114" s="60" t="s">
        <v>1501</v>
      </c>
    </row>
    <row r="115" spans="1:2">
      <c r="A115" s="60" t="s">
        <v>1985</v>
      </c>
      <c r="B115" s="60" t="s">
        <v>1501</v>
      </c>
    </row>
    <row r="116" spans="1:2">
      <c r="A116" s="60" t="s">
        <v>1986</v>
      </c>
      <c r="B116" s="60" t="s">
        <v>1501</v>
      </c>
    </row>
    <row r="117" spans="1:2">
      <c r="A117" s="60" t="s">
        <v>1987</v>
      </c>
      <c r="B117" s="60" t="s">
        <v>1501</v>
      </c>
    </row>
    <row r="118" spans="1:2">
      <c r="A118" s="60" t="s">
        <v>1988</v>
      </c>
      <c r="B118" s="60" t="s">
        <v>1501</v>
      </c>
    </row>
    <row r="119" spans="1:2">
      <c r="A119" s="60" t="s">
        <v>1989</v>
      </c>
      <c r="B119" s="60" t="s">
        <v>1501</v>
      </c>
    </row>
    <row r="120" spans="1:2">
      <c r="A120" s="60" t="s">
        <v>1990</v>
      </c>
      <c r="B120" s="60" t="s">
        <v>710</v>
      </c>
    </row>
    <row r="121" spans="1:2">
      <c r="A121" s="60" t="s">
        <v>1991</v>
      </c>
      <c r="B121" s="60" t="s">
        <v>1502</v>
      </c>
    </row>
    <row r="122" spans="1:2">
      <c r="A122" s="60" t="s">
        <v>1992</v>
      </c>
      <c r="B122" s="60" t="s">
        <v>607</v>
      </c>
    </row>
    <row r="123" spans="1:2">
      <c r="A123" s="60" t="s">
        <v>1993</v>
      </c>
      <c r="B123" s="60" t="s">
        <v>1503</v>
      </c>
    </row>
    <row r="124" spans="1:2">
      <c r="A124" s="60" t="s">
        <v>1994</v>
      </c>
      <c r="B124" s="60" t="s">
        <v>1504</v>
      </c>
    </row>
    <row r="125" spans="1:2">
      <c r="A125" s="60" t="s">
        <v>1001</v>
      </c>
      <c r="B125" s="60" t="s">
        <v>1505</v>
      </c>
    </row>
    <row r="126" spans="1:2">
      <c r="A126" s="60" t="s">
        <v>1002</v>
      </c>
      <c r="B126" s="60" t="s">
        <v>1506</v>
      </c>
    </row>
    <row r="127" spans="1:2">
      <c r="A127" s="60" t="s">
        <v>1003</v>
      </c>
      <c r="B127" s="60" t="s">
        <v>1507</v>
      </c>
    </row>
    <row r="128" spans="1:2">
      <c r="A128" s="60" t="s">
        <v>1004</v>
      </c>
      <c r="B128" s="60" t="s">
        <v>1508</v>
      </c>
    </row>
    <row r="129" spans="1:2">
      <c r="A129" s="60" t="s">
        <v>1005</v>
      </c>
      <c r="B129" s="60" t="s">
        <v>1509</v>
      </c>
    </row>
    <row r="130" spans="1:2">
      <c r="A130" s="60" t="s">
        <v>1006</v>
      </c>
      <c r="B130" s="60" t="s">
        <v>792</v>
      </c>
    </row>
    <row r="131" spans="1:2">
      <c r="A131" s="60" t="s">
        <v>1007</v>
      </c>
      <c r="B131" s="60" t="s">
        <v>651</v>
      </c>
    </row>
    <row r="132" spans="1:2">
      <c r="A132" s="60" t="s">
        <v>1008</v>
      </c>
      <c r="B132" s="60" t="s">
        <v>884</v>
      </c>
    </row>
    <row r="133" spans="1:2">
      <c r="A133" s="60" t="s">
        <v>1009</v>
      </c>
      <c r="B133" s="60" t="s">
        <v>669</v>
      </c>
    </row>
    <row r="134" spans="1:2">
      <c r="A134" s="60" t="s">
        <v>1010</v>
      </c>
      <c r="B134" s="60" t="s">
        <v>626</v>
      </c>
    </row>
    <row r="135" spans="1:2">
      <c r="A135" s="60" t="s">
        <v>1011</v>
      </c>
      <c r="B135" s="60" t="s">
        <v>1510</v>
      </c>
    </row>
    <row r="136" spans="1:2">
      <c r="A136" s="60" t="s">
        <v>1012</v>
      </c>
      <c r="B136" s="60" t="s">
        <v>701</v>
      </c>
    </row>
    <row r="137" spans="1:2">
      <c r="A137" s="60" t="s">
        <v>1013</v>
      </c>
      <c r="B137" s="60" t="s">
        <v>1511</v>
      </c>
    </row>
    <row r="138" spans="1:2">
      <c r="A138" s="60" t="s">
        <v>1995</v>
      </c>
      <c r="B138" s="60" t="s">
        <v>1513</v>
      </c>
    </row>
    <row r="139" spans="1:2">
      <c r="A139" s="60" t="s">
        <v>1996</v>
      </c>
    </row>
    <row r="140" spans="1:2">
      <c r="A140" s="60" t="s">
        <v>1997</v>
      </c>
      <c r="B140" s="60" t="s">
        <v>672</v>
      </c>
    </row>
    <row r="141" spans="1:2">
      <c r="A141" s="60" t="s">
        <v>1014</v>
      </c>
      <c r="B141" s="60" t="s">
        <v>1514</v>
      </c>
    </row>
    <row r="142" spans="1:2">
      <c r="A142" s="60" t="s">
        <v>1015</v>
      </c>
      <c r="B142" s="60" t="s">
        <v>1515</v>
      </c>
    </row>
    <row r="143" spans="1:2">
      <c r="A143" s="60" t="s">
        <v>1016</v>
      </c>
      <c r="B143" s="60" t="s">
        <v>1516</v>
      </c>
    </row>
    <row r="144" spans="1:2">
      <c r="A144" s="60" t="s">
        <v>1017</v>
      </c>
      <c r="B144" s="60" t="s">
        <v>1517</v>
      </c>
    </row>
    <row r="145" spans="1:2">
      <c r="A145" s="60" t="s">
        <v>1018</v>
      </c>
      <c r="B145" s="60" t="s">
        <v>1515</v>
      </c>
    </row>
    <row r="146" spans="1:2">
      <c r="A146" s="60" t="s">
        <v>1998</v>
      </c>
      <c r="B146" s="60" t="s">
        <v>626</v>
      </c>
    </row>
    <row r="147" spans="1:2">
      <c r="A147" s="60" t="s">
        <v>1032</v>
      </c>
      <c r="B147" s="60" t="s">
        <v>601</v>
      </c>
    </row>
    <row r="148" spans="1:2">
      <c r="A148" s="60" t="s">
        <v>1033</v>
      </c>
      <c r="B148" s="60" t="s">
        <v>1518</v>
      </c>
    </row>
    <row r="149" spans="1:2">
      <c r="A149" s="60" t="s">
        <v>1034</v>
      </c>
      <c r="B149" s="60" t="s">
        <v>747</v>
      </c>
    </row>
    <row r="150" spans="1:2">
      <c r="A150" s="60" t="s">
        <v>1035</v>
      </c>
      <c r="B150" s="60" t="s">
        <v>1519</v>
      </c>
    </row>
    <row r="151" spans="1:2">
      <c r="A151" s="60" t="s">
        <v>1999</v>
      </c>
      <c r="B151" s="60" t="s">
        <v>1520</v>
      </c>
    </row>
    <row r="152" spans="1:2">
      <c r="A152" s="60" t="s">
        <v>1037</v>
      </c>
      <c r="B152" s="60" t="s">
        <v>854</v>
      </c>
    </row>
    <row r="153" spans="1:2">
      <c r="A153" s="60" t="s">
        <v>1038</v>
      </c>
      <c r="B153" s="60" t="s">
        <v>740</v>
      </c>
    </row>
    <row r="154" spans="1:2">
      <c r="A154" s="60" t="s">
        <v>1039</v>
      </c>
      <c r="B154" s="60" t="s">
        <v>1522</v>
      </c>
    </row>
    <row r="155" spans="1:2">
      <c r="A155" s="60" t="s">
        <v>1040</v>
      </c>
      <c r="B155" s="60" t="s">
        <v>1524</v>
      </c>
    </row>
    <row r="156" spans="1:2">
      <c r="A156" s="60" t="s">
        <v>1041</v>
      </c>
      <c r="B156" s="60" t="s">
        <v>701</v>
      </c>
    </row>
    <row r="157" spans="1:2">
      <c r="A157" s="60" t="s">
        <v>1042</v>
      </c>
      <c r="B157" s="60" t="s">
        <v>1524</v>
      </c>
    </row>
    <row r="158" spans="1:2">
      <c r="A158" s="60" t="s">
        <v>1043</v>
      </c>
      <c r="B158" s="60" t="s">
        <v>1524</v>
      </c>
    </row>
    <row r="159" spans="1:2">
      <c r="A159" s="60" t="s">
        <v>1044</v>
      </c>
      <c r="B159" s="60" t="s">
        <v>1524</v>
      </c>
    </row>
    <row r="160" spans="1:2">
      <c r="A160" s="60" t="s">
        <v>1045</v>
      </c>
      <c r="B160" s="60" t="s">
        <v>828</v>
      </c>
    </row>
    <row r="161" spans="1:2">
      <c r="A161" s="60" t="s">
        <v>1046</v>
      </c>
      <c r="B161" s="60" t="s">
        <v>1524</v>
      </c>
    </row>
    <row r="162" spans="1:2">
      <c r="A162" s="60" t="s">
        <v>1047</v>
      </c>
      <c r="B162" s="60" t="s">
        <v>890</v>
      </c>
    </row>
    <row r="163" spans="1:2">
      <c r="A163" s="60" t="s">
        <v>1048</v>
      </c>
      <c r="B163" s="60" t="s">
        <v>828</v>
      </c>
    </row>
    <row r="164" spans="1:2">
      <c r="A164" s="60" t="s">
        <v>1049</v>
      </c>
      <c r="B164" s="60" t="s">
        <v>786</v>
      </c>
    </row>
    <row r="165" spans="1:2">
      <c r="A165" s="60" t="s">
        <v>1050</v>
      </c>
      <c r="B165" s="60" t="s">
        <v>1530</v>
      </c>
    </row>
    <row r="166" spans="1:2">
      <c r="A166" s="60" t="s">
        <v>1051</v>
      </c>
      <c r="B166" s="60" t="s">
        <v>1532</v>
      </c>
    </row>
    <row r="167" spans="1:2">
      <c r="A167" s="60" t="s">
        <v>1052</v>
      </c>
      <c r="B167" s="60" t="s">
        <v>828</v>
      </c>
    </row>
    <row r="168" spans="1:2">
      <c r="A168" s="60" t="s">
        <v>1053</v>
      </c>
      <c r="B168" s="60" t="s">
        <v>1533</v>
      </c>
    </row>
    <row r="169" spans="1:2">
      <c r="A169" s="60" t="s">
        <v>1054</v>
      </c>
      <c r="B169" s="60" t="s">
        <v>877</v>
      </c>
    </row>
    <row r="170" spans="1:2">
      <c r="A170" s="60" t="s">
        <v>1055</v>
      </c>
      <c r="B170" s="60" t="s">
        <v>877</v>
      </c>
    </row>
    <row r="171" spans="1:2">
      <c r="A171" s="60" t="s">
        <v>1056</v>
      </c>
      <c r="B171" s="60" t="s">
        <v>877</v>
      </c>
    </row>
    <row r="172" spans="1:2">
      <c r="A172" s="60" t="s">
        <v>2000</v>
      </c>
      <c r="B172" s="60" t="s">
        <v>1535</v>
      </c>
    </row>
    <row r="173" spans="1:2">
      <c r="A173" s="60" t="s">
        <v>1057</v>
      </c>
      <c r="B173" s="60" t="s">
        <v>1537</v>
      </c>
    </row>
    <row r="174" spans="1:2">
      <c r="A174" s="60" t="s">
        <v>1064</v>
      </c>
      <c r="B174" s="60" t="s">
        <v>701</v>
      </c>
    </row>
    <row r="175" spans="1:2">
      <c r="A175" s="60" t="s">
        <v>1065</v>
      </c>
      <c r="B175" s="60" t="s">
        <v>1538</v>
      </c>
    </row>
    <row r="176" spans="1:2">
      <c r="A176" s="60" t="s">
        <v>1066</v>
      </c>
      <c r="B176" s="60" t="s">
        <v>1539</v>
      </c>
    </row>
    <row r="177" spans="1:2">
      <c r="A177" s="60" t="s">
        <v>1067</v>
      </c>
      <c r="B177" s="60" t="s">
        <v>1540</v>
      </c>
    </row>
    <row r="178" spans="1:2">
      <c r="A178" s="60" t="s">
        <v>1068</v>
      </c>
      <c r="B178" s="60" t="s">
        <v>1542</v>
      </c>
    </row>
    <row r="179" spans="1:2">
      <c r="A179" s="60" t="s">
        <v>1069</v>
      </c>
      <c r="B179" s="60" t="s">
        <v>642</v>
      </c>
    </row>
    <row r="180" spans="1:2">
      <c r="A180" s="60" t="s">
        <v>1070</v>
      </c>
      <c r="B180" s="60" t="s">
        <v>1543</v>
      </c>
    </row>
    <row r="181" spans="1:2">
      <c r="A181" s="60" t="s">
        <v>1071</v>
      </c>
      <c r="B181" s="60" t="s">
        <v>1539</v>
      </c>
    </row>
    <row r="182" spans="1:2">
      <c r="A182" s="60" t="s">
        <v>1072</v>
      </c>
      <c r="B182" s="60" t="s">
        <v>840</v>
      </c>
    </row>
    <row r="183" spans="1:2">
      <c r="A183" s="60" t="s">
        <v>1073</v>
      </c>
      <c r="B183" s="60" t="s">
        <v>1539</v>
      </c>
    </row>
    <row r="184" spans="1:2">
      <c r="A184" s="60" t="s">
        <v>1074</v>
      </c>
      <c r="B184" s="60" t="s">
        <v>1544</v>
      </c>
    </row>
    <row r="185" spans="1:2">
      <c r="A185" s="60" t="s">
        <v>1075</v>
      </c>
      <c r="B185" s="60" t="s">
        <v>1546</v>
      </c>
    </row>
    <row r="186" spans="1:2">
      <c r="A186" s="60" t="s">
        <v>1076</v>
      </c>
      <c r="B186" s="60" t="s">
        <v>1547</v>
      </c>
    </row>
    <row r="187" spans="1:2">
      <c r="A187" s="60" t="s">
        <v>1077</v>
      </c>
      <c r="B187" s="60" t="s">
        <v>1548</v>
      </c>
    </row>
    <row r="188" spans="1:2">
      <c r="A188" s="60" t="s">
        <v>1078</v>
      </c>
      <c r="B188" s="60" t="s">
        <v>1549</v>
      </c>
    </row>
    <row r="189" spans="1:2">
      <c r="A189" s="60" t="s">
        <v>1079</v>
      </c>
      <c r="B189" s="60" t="s">
        <v>782</v>
      </c>
    </row>
    <row r="190" spans="1:2">
      <c r="A190" s="60" t="s">
        <v>1080</v>
      </c>
      <c r="B190" s="60" t="s">
        <v>1550</v>
      </c>
    </row>
    <row r="191" spans="1:2">
      <c r="A191" s="60" t="s">
        <v>1081</v>
      </c>
      <c r="B191" s="60" t="s">
        <v>1551</v>
      </c>
    </row>
    <row r="192" spans="1:2">
      <c r="A192" s="60" t="s">
        <v>1082</v>
      </c>
      <c r="B192" s="60" t="s">
        <v>1552</v>
      </c>
    </row>
    <row r="193" spans="1:2">
      <c r="A193" s="60" t="s">
        <v>1083</v>
      </c>
      <c r="B193" s="60" t="s">
        <v>1553</v>
      </c>
    </row>
    <row r="194" spans="1:2">
      <c r="A194" s="60" t="s">
        <v>1084</v>
      </c>
      <c r="B194" s="60" t="s">
        <v>744</v>
      </c>
    </row>
    <row r="195" spans="1:2">
      <c r="A195" s="60" t="s">
        <v>1085</v>
      </c>
      <c r="B195" s="60" t="s">
        <v>754</v>
      </c>
    </row>
    <row r="196" spans="1:2">
      <c r="A196" s="60" t="s">
        <v>1086</v>
      </c>
      <c r="B196" s="60" t="s">
        <v>860</v>
      </c>
    </row>
    <row r="197" spans="1:2">
      <c r="A197" s="60" t="s">
        <v>1087</v>
      </c>
      <c r="B197" s="60" t="s">
        <v>764</v>
      </c>
    </row>
    <row r="198" spans="1:2">
      <c r="A198" s="60" t="s">
        <v>1088</v>
      </c>
    </row>
    <row r="199" spans="1:2">
      <c r="A199" s="60" t="s">
        <v>1089</v>
      </c>
      <c r="B199" s="60" t="s">
        <v>1488</v>
      </c>
    </row>
    <row r="200" spans="1:2">
      <c r="A200" s="60" t="s">
        <v>1090</v>
      </c>
      <c r="B200" s="60" t="s">
        <v>701</v>
      </c>
    </row>
    <row r="201" spans="1:2">
      <c r="A201" s="60" t="s">
        <v>1091</v>
      </c>
      <c r="B201" s="60" t="s">
        <v>1488</v>
      </c>
    </row>
    <row r="202" spans="1:2">
      <c r="A202" s="60" t="s">
        <v>1092</v>
      </c>
      <c r="B202" s="60" t="s">
        <v>1555</v>
      </c>
    </row>
    <row r="203" spans="1:2">
      <c r="A203" s="60" t="s">
        <v>1093</v>
      </c>
      <c r="B203" s="60" t="s">
        <v>701</v>
      </c>
    </row>
    <row r="204" spans="1:2">
      <c r="A204" s="60" t="s">
        <v>1094</v>
      </c>
      <c r="B204" s="60" t="s">
        <v>1557</v>
      </c>
    </row>
    <row r="205" spans="1:2">
      <c r="A205" s="60" t="s">
        <v>1095</v>
      </c>
      <c r="B205" s="60" t="s">
        <v>784</v>
      </c>
    </row>
    <row r="206" spans="1:2">
      <c r="A206" s="60" t="s">
        <v>1096</v>
      </c>
      <c r="B206" s="60" t="s">
        <v>744</v>
      </c>
    </row>
    <row r="207" spans="1:2">
      <c r="A207" s="60" t="s">
        <v>1097</v>
      </c>
      <c r="B207" s="60" t="s">
        <v>754</v>
      </c>
    </row>
    <row r="208" spans="1:2">
      <c r="A208" s="60" t="s">
        <v>1098</v>
      </c>
      <c r="B208" s="60" t="s">
        <v>764</v>
      </c>
    </row>
    <row r="209" spans="1:2">
      <c r="A209" s="60" t="s">
        <v>1099</v>
      </c>
      <c r="B209" s="60" t="s">
        <v>754</v>
      </c>
    </row>
    <row r="210" spans="1:2">
      <c r="A210" s="60" t="s">
        <v>1100</v>
      </c>
      <c r="B210" s="60" t="s">
        <v>701</v>
      </c>
    </row>
    <row r="211" spans="1:2">
      <c r="A211" s="60" t="s">
        <v>1101</v>
      </c>
      <c r="B211" s="60" t="s">
        <v>754</v>
      </c>
    </row>
    <row r="212" spans="1:2">
      <c r="A212" s="60" t="s">
        <v>2001</v>
      </c>
      <c r="B212" s="60" t="s">
        <v>1563</v>
      </c>
    </row>
    <row r="213" spans="1:2">
      <c r="A213" s="60" t="s">
        <v>2002</v>
      </c>
      <c r="B213" s="60" t="s">
        <v>1564</v>
      </c>
    </row>
    <row r="214" spans="1:2">
      <c r="A214" s="60" t="s">
        <v>2003</v>
      </c>
      <c r="B214" s="60" t="s">
        <v>595</v>
      </c>
    </row>
    <row r="215" spans="1:2">
      <c r="A215" s="60" t="s">
        <v>2004</v>
      </c>
      <c r="B215" s="60" t="s">
        <v>595</v>
      </c>
    </row>
    <row r="216" spans="1:2">
      <c r="A216" s="60" t="s">
        <v>2005</v>
      </c>
      <c r="B216" s="60" t="s">
        <v>1567</v>
      </c>
    </row>
    <row r="217" spans="1:2">
      <c r="A217" s="60" t="s">
        <v>2006</v>
      </c>
      <c r="B217" s="60" t="s">
        <v>595</v>
      </c>
    </row>
    <row r="218" spans="1:2">
      <c r="A218" s="60" t="s">
        <v>2007</v>
      </c>
      <c r="B218" s="60" t="s">
        <v>621</v>
      </c>
    </row>
    <row r="219" spans="1:2">
      <c r="A219" s="60" t="s">
        <v>2008</v>
      </c>
      <c r="B219" s="60" t="s">
        <v>595</v>
      </c>
    </row>
    <row r="220" spans="1:2">
      <c r="A220" s="60" t="s">
        <v>2009</v>
      </c>
      <c r="B220" s="60" t="s">
        <v>595</v>
      </c>
    </row>
    <row r="221" spans="1:2">
      <c r="A221" s="60" t="s">
        <v>2010</v>
      </c>
      <c r="B221" s="60" t="s">
        <v>1497</v>
      </c>
    </row>
    <row r="222" spans="1:2">
      <c r="A222" s="60" t="s">
        <v>2011</v>
      </c>
      <c r="B222" s="60" t="s">
        <v>1569</v>
      </c>
    </row>
    <row r="223" spans="1:2">
      <c r="A223" s="60" t="s">
        <v>49</v>
      </c>
      <c r="B223" s="60" t="s">
        <v>1570</v>
      </c>
    </row>
    <row r="224" spans="1:2">
      <c r="A224" s="60" t="s">
        <v>50</v>
      </c>
      <c r="B224" s="60" t="s">
        <v>1571</v>
      </c>
    </row>
    <row r="225" spans="1:2">
      <c r="A225" s="60" t="s">
        <v>51</v>
      </c>
      <c r="B225" s="60" t="s">
        <v>1573</v>
      </c>
    </row>
    <row r="226" spans="1:2">
      <c r="A226" s="60" t="s">
        <v>52</v>
      </c>
      <c r="B226" s="60" t="s">
        <v>823</v>
      </c>
    </row>
    <row r="227" spans="1:2">
      <c r="A227" s="60" t="s">
        <v>53</v>
      </c>
      <c r="B227" s="60" t="s">
        <v>1574</v>
      </c>
    </row>
    <row r="228" spans="1:2">
      <c r="A228" s="60" t="s">
        <v>54</v>
      </c>
      <c r="B228" s="60" t="s">
        <v>1575</v>
      </c>
    </row>
    <row r="229" spans="1:2">
      <c r="A229" s="60" t="s">
        <v>55</v>
      </c>
      <c r="B229" s="60" t="s">
        <v>1576</v>
      </c>
    </row>
    <row r="230" spans="1:2">
      <c r="A230" s="60" t="s">
        <v>56</v>
      </c>
      <c r="B230" s="60" t="s">
        <v>1577</v>
      </c>
    </row>
    <row r="231" spans="1:2">
      <c r="A231" s="60" t="s">
        <v>57</v>
      </c>
      <c r="B231" s="60" t="s">
        <v>752</v>
      </c>
    </row>
    <row r="232" spans="1:2">
      <c r="A232" s="60" t="s">
        <v>58</v>
      </c>
    </row>
    <row r="233" spans="1:2">
      <c r="A233" s="60" t="s">
        <v>2012</v>
      </c>
      <c r="B233" s="60" t="s">
        <v>718</v>
      </c>
    </row>
    <row r="234" spans="1:2">
      <c r="A234" s="60" t="s">
        <v>59</v>
      </c>
      <c r="B234" s="60" t="s">
        <v>1580</v>
      </c>
    </row>
    <row r="235" spans="1:2">
      <c r="A235" s="60" t="s">
        <v>60</v>
      </c>
      <c r="B235" s="60" t="s">
        <v>710</v>
      </c>
    </row>
    <row r="236" spans="1:2">
      <c r="A236" s="60" t="s">
        <v>61</v>
      </c>
      <c r="B236" s="60" t="s">
        <v>1581</v>
      </c>
    </row>
    <row r="237" spans="1:2">
      <c r="A237" s="60" t="s">
        <v>62</v>
      </c>
      <c r="B237" s="60" t="s">
        <v>767</v>
      </c>
    </row>
    <row r="238" spans="1:2">
      <c r="A238" s="60" t="s">
        <v>63</v>
      </c>
      <c r="B238" s="60" t="s">
        <v>1582</v>
      </c>
    </row>
    <row r="239" spans="1:2">
      <c r="A239" s="60" t="s">
        <v>64</v>
      </c>
      <c r="B239" s="60" t="s">
        <v>1583</v>
      </c>
    </row>
    <row r="240" spans="1:2">
      <c r="A240" s="60" t="s">
        <v>65</v>
      </c>
      <c r="B240" s="60" t="s">
        <v>1584</v>
      </c>
    </row>
    <row r="241" spans="1:2">
      <c r="A241" s="60" t="s">
        <v>66</v>
      </c>
      <c r="B241" s="60" t="s">
        <v>1585</v>
      </c>
    </row>
    <row r="242" spans="1:2">
      <c r="A242" s="60" t="s">
        <v>67</v>
      </c>
      <c r="B242" s="60" t="s">
        <v>1586</v>
      </c>
    </row>
    <row r="243" spans="1:2">
      <c r="A243" s="60" t="s">
        <v>68</v>
      </c>
      <c r="B243" s="60" t="s">
        <v>1588</v>
      </c>
    </row>
    <row r="244" spans="1:2">
      <c r="A244" s="60" t="s">
        <v>69</v>
      </c>
      <c r="B244" s="60" t="s">
        <v>1589</v>
      </c>
    </row>
    <row r="245" spans="1:2">
      <c r="A245" s="60" t="s">
        <v>70</v>
      </c>
      <c r="B245" s="60" t="s">
        <v>1590</v>
      </c>
    </row>
    <row r="246" spans="1:2">
      <c r="A246" s="60" t="s">
        <v>71</v>
      </c>
      <c r="B246" s="60" t="s">
        <v>1591</v>
      </c>
    </row>
    <row r="247" spans="1:2">
      <c r="A247" s="60" t="s">
        <v>2013</v>
      </c>
    </row>
    <row r="248" spans="1:2">
      <c r="A248" s="60" t="s">
        <v>1128</v>
      </c>
      <c r="B248" s="60" t="s">
        <v>657</v>
      </c>
    </row>
    <row r="249" spans="1:2">
      <c r="A249" s="60" t="s">
        <v>1129</v>
      </c>
      <c r="B249" s="60" t="s">
        <v>667</v>
      </c>
    </row>
    <row r="250" spans="1:2">
      <c r="A250" s="60" t="s">
        <v>2014</v>
      </c>
      <c r="B250" s="60" t="s">
        <v>1593</v>
      </c>
    </row>
    <row r="251" spans="1:2">
      <c r="A251" s="60" t="s">
        <v>1133</v>
      </c>
      <c r="B251" s="60" t="s">
        <v>624</v>
      </c>
    </row>
    <row r="252" spans="1:2">
      <c r="A252" s="60" t="s">
        <v>1134</v>
      </c>
      <c r="B252" s="60" t="s">
        <v>645</v>
      </c>
    </row>
    <row r="253" spans="1:2">
      <c r="A253" s="60" t="s">
        <v>1135</v>
      </c>
      <c r="B253" s="60" t="s">
        <v>710</v>
      </c>
    </row>
    <row r="254" spans="1:2">
      <c r="A254" s="60" t="s">
        <v>2015</v>
      </c>
    </row>
    <row r="255" spans="1:2">
      <c r="A255" s="60" t="s">
        <v>73</v>
      </c>
    </row>
    <row r="256" spans="1:2">
      <c r="A256" s="60" t="s">
        <v>74</v>
      </c>
      <c r="B256" s="60" t="s">
        <v>1594</v>
      </c>
    </row>
    <row r="257" spans="1:2">
      <c r="A257" s="60" t="s">
        <v>75</v>
      </c>
      <c r="B257" s="60" t="s">
        <v>701</v>
      </c>
    </row>
    <row r="258" spans="1:2">
      <c r="A258" s="60" t="s">
        <v>76</v>
      </c>
      <c r="B258" s="60" t="s">
        <v>701</v>
      </c>
    </row>
    <row r="259" spans="1:2">
      <c r="A259" s="60" t="s">
        <v>77</v>
      </c>
      <c r="B259" s="60" t="s">
        <v>607</v>
      </c>
    </row>
    <row r="260" spans="1:2">
      <c r="A260" s="60" t="s">
        <v>78</v>
      </c>
      <c r="B260" s="60" t="s">
        <v>1596</v>
      </c>
    </row>
    <row r="261" spans="1:2">
      <c r="A261" s="60" t="s">
        <v>79</v>
      </c>
      <c r="B261" s="60" t="s">
        <v>701</v>
      </c>
    </row>
    <row r="262" spans="1:2">
      <c r="A262" s="60" t="s">
        <v>80</v>
      </c>
      <c r="B262" s="60" t="s">
        <v>862</v>
      </c>
    </row>
    <row r="263" spans="1:2">
      <c r="A263" s="60" t="s">
        <v>81</v>
      </c>
      <c r="B263" s="60" t="s">
        <v>1599</v>
      </c>
    </row>
    <row r="264" spans="1:2">
      <c r="A264" s="60" t="s">
        <v>82</v>
      </c>
      <c r="B264" s="60" t="s">
        <v>608</v>
      </c>
    </row>
    <row r="265" spans="1:2">
      <c r="A265" s="60" t="s">
        <v>83</v>
      </c>
      <c r="B265" s="60" t="s">
        <v>701</v>
      </c>
    </row>
    <row r="266" spans="1:2">
      <c r="A266" s="60" t="s">
        <v>84</v>
      </c>
      <c r="B266" s="60" t="s">
        <v>608</v>
      </c>
    </row>
    <row r="267" spans="1:2">
      <c r="A267" s="60" t="s">
        <v>85</v>
      </c>
      <c r="B267" s="60" t="s">
        <v>1605</v>
      </c>
    </row>
    <row r="268" spans="1:2">
      <c r="A268" s="60" t="s">
        <v>86</v>
      </c>
      <c r="B268" s="60" t="s">
        <v>1607</v>
      </c>
    </row>
    <row r="269" spans="1:2">
      <c r="A269" s="60" t="s">
        <v>87</v>
      </c>
      <c r="B269" s="60" t="s">
        <v>701</v>
      </c>
    </row>
    <row r="270" spans="1:2">
      <c r="A270" s="60" t="s">
        <v>88</v>
      </c>
      <c r="B270" s="60" t="s">
        <v>1608</v>
      </c>
    </row>
    <row r="271" spans="1:2">
      <c r="A271" s="60" t="s">
        <v>89</v>
      </c>
      <c r="B271" s="60" t="s">
        <v>1611</v>
      </c>
    </row>
    <row r="272" spans="1:2">
      <c r="A272" s="60" t="s">
        <v>90</v>
      </c>
      <c r="B272" s="60" t="s">
        <v>623</v>
      </c>
    </row>
    <row r="273" spans="1:2">
      <c r="A273" s="60" t="s">
        <v>91</v>
      </c>
      <c r="B273" s="60" t="s">
        <v>1613</v>
      </c>
    </row>
    <row r="274" spans="1:2">
      <c r="A274" s="60" t="s">
        <v>92</v>
      </c>
      <c r="B274" s="60" t="s">
        <v>1615</v>
      </c>
    </row>
    <row r="275" spans="1:2">
      <c r="A275" s="60" t="s">
        <v>93</v>
      </c>
      <c r="B275" s="60" t="s">
        <v>1615</v>
      </c>
    </row>
    <row r="276" spans="1:2">
      <c r="A276" s="60" t="s">
        <v>94</v>
      </c>
      <c r="B276" s="60" t="s">
        <v>1617</v>
      </c>
    </row>
    <row r="277" spans="1:2">
      <c r="A277" s="60" t="s">
        <v>95</v>
      </c>
      <c r="B277" s="60" t="s">
        <v>1619</v>
      </c>
    </row>
    <row r="278" spans="1:2">
      <c r="A278" s="60" t="s">
        <v>96</v>
      </c>
      <c r="B278" s="60" t="s">
        <v>1615</v>
      </c>
    </row>
    <row r="279" spans="1:2">
      <c r="A279" s="60" t="s">
        <v>97</v>
      </c>
      <c r="B279" s="60" t="s">
        <v>1620</v>
      </c>
    </row>
    <row r="280" spans="1:2">
      <c r="A280" s="60" t="s">
        <v>98</v>
      </c>
      <c r="B280" s="60" t="s">
        <v>1622</v>
      </c>
    </row>
    <row r="281" spans="1:2">
      <c r="A281" s="60" t="s">
        <v>99</v>
      </c>
      <c r="B281" s="60" t="s">
        <v>607</v>
      </c>
    </row>
    <row r="282" spans="1:2">
      <c r="A282" s="60" t="s">
        <v>100</v>
      </c>
      <c r="B282" s="60" t="s">
        <v>1625</v>
      </c>
    </row>
    <row r="283" spans="1:2">
      <c r="A283" s="60" t="s">
        <v>101</v>
      </c>
      <c r="B283" s="60" t="s">
        <v>1627</v>
      </c>
    </row>
    <row r="284" spans="1:2">
      <c r="A284" s="60" t="s">
        <v>102</v>
      </c>
      <c r="B284" s="60" t="s">
        <v>1629</v>
      </c>
    </row>
    <row r="285" spans="1:2">
      <c r="A285" s="60" t="s">
        <v>103</v>
      </c>
      <c r="B285" s="60" t="s">
        <v>1631</v>
      </c>
    </row>
    <row r="286" spans="1:2">
      <c r="A286" s="60" t="s">
        <v>104</v>
      </c>
      <c r="B286" s="60" t="s">
        <v>1632</v>
      </c>
    </row>
    <row r="287" spans="1:2">
      <c r="A287" s="60" t="s">
        <v>105</v>
      </c>
      <c r="B287" s="60" t="s">
        <v>1633</v>
      </c>
    </row>
    <row r="288" spans="1:2">
      <c r="A288" s="60" t="s">
        <v>106</v>
      </c>
      <c r="B288" s="60" t="s">
        <v>1635</v>
      </c>
    </row>
    <row r="289" spans="1:2">
      <c r="A289" s="60" t="s">
        <v>107</v>
      </c>
      <c r="B289" s="60" t="s">
        <v>1636</v>
      </c>
    </row>
    <row r="290" spans="1:2">
      <c r="A290" s="60" t="s">
        <v>108</v>
      </c>
      <c r="B290" s="60" t="s">
        <v>1637</v>
      </c>
    </row>
    <row r="291" spans="1:2">
      <c r="A291" s="60" t="s">
        <v>109</v>
      </c>
      <c r="B291" s="60" t="s">
        <v>1638</v>
      </c>
    </row>
    <row r="292" spans="1:2">
      <c r="A292" s="60" t="s">
        <v>110</v>
      </c>
      <c r="B292" s="60" t="s">
        <v>1639</v>
      </c>
    </row>
    <row r="293" spans="1:2">
      <c r="A293" s="60" t="s">
        <v>111</v>
      </c>
      <c r="B293" s="60" t="s">
        <v>601</v>
      </c>
    </row>
    <row r="294" spans="1:2">
      <c r="A294" s="60" t="s">
        <v>112</v>
      </c>
      <c r="B294" s="60" t="s">
        <v>1641</v>
      </c>
    </row>
    <row r="295" spans="1:2">
      <c r="A295" s="60" t="s">
        <v>113</v>
      </c>
      <c r="B295" s="60" t="s">
        <v>1638</v>
      </c>
    </row>
    <row r="296" spans="1:2">
      <c r="A296" s="60" t="s">
        <v>114</v>
      </c>
      <c r="B296" s="60" t="s">
        <v>623</v>
      </c>
    </row>
    <row r="297" spans="1:2">
      <c r="A297" s="60" t="s">
        <v>115</v>
      </c>
      <c r="B297" s="60" t="s">
        <v>710</v>
      </c>
    </row>
    <row r="298" spans="1:2">
      <c r="A298" s="60" t="s">
        <v>116</v>
      </c>
      <c r="B298" s="60" t="s">
        <v>1642</v>
      </c>
    </row>
    <row r="299" spans="1:2">
      <c r="A299" s="60" t="s">
        <v>117</v>
      </c>
      <c r="B299" s="60" t="s">
        <v>1644</v>
      </c>
    </row>
    <row r="300" spans="1:2">
      <c r="A300" s="60" t="s">
        <v>118</v>
      </c>
      <c r="B300" s="60" t="s">
        <v>1645</v>
      </c>
    </row>
    <row r="301" spans="1:2">
      <c r="A301" s="60" t="s">
        <v>119</v>
      </c>
      <c r="B301" s="60" t="s">
        <v>601</v>
      </c>
    </row>
    <row r="302" spans="1:2">
      <c r="A302" s="60" t="s">
        <v>120</v>
      </c>
      <c r="B302" s="60" t="s">
        <v>1647</v>
      </c>
    </row>
    <row r="303" spans="1:2">
      <c r="A303" s="60" t="s">
        <v>121</v>
      </c>
      <c r="B303" s="60" t="s">
        <v>1633</v>
      </c>
    </row>
    <row r="304" spans="1:2">
      <c r="A304" s="60" t="s">
        <v>122</v>
      </c>
      <c r="B304" s="60" t="s">
        <v>1649</v>
      </c>
    </row>
    <row r="305" spans="1:2">
      <c r="A305" s="60" t="s">
        <v>123</v>
      </c>
      <c r="B305" s="60" t="s">
        <v>1651</v>
      </c>
    </row>
    <row r="306" spans="1:2">
      <c r="A306" s="60" t="s">
        <v>124</v>
      </c>
      <c r="B306" s="60" t="s">
        <v>1653</v>
      </c>
    </row>
    <row r="307" spans="1:2">
      <c r="A307" s="60" t="s">
        <v>125</v>
      </c>
      <c r="B307" s="60" t="s">
        <v>1655</v>
      </c>
    </row>
    <row r="308" spans="1:2">
      <c r="A308" s="60" t="s">
        <v>126</v>
      </c>
      <c r="B308" s="60" t="s">
        <v>1656</v>
      </c>
    </row>
    <row r="309" spans="1:2">
      <c r="A309" s="60" t="s">
        <v>127</v>
      </c>
      <c r="B309" s="60" t="s">
        <v>811</v>
      </c>
    </row>
    <row r="310" spans="1:2">
      <c r="A310" s="60" t="s">
        <v>128</v>
      </c>
      <c r="B310" s="60" t="s">
        <v>1659</v>
      </c>
    </row>
    <row r="311" spans="1:2">
      <c r="A311" s="60" t="s">
        <v>129</v>
      </c>
      <c r="B311" s="60" t="s">
        <v>1615</v>
      </c>
    </row>
    <row r="312" spans="1:2">
      <c r="A312" s="60" t="s">
        <v>130</v>
      </c>
      <c r="B312" s="60" t="s">
        <v>1660</v>
      </c>
    </row>
    <row r="313" spans="1:2">
      <c r="A313" s="60" t="s">
        <v>131</v>
      </c>
      <c r="B313" s="60" t="s">
        <v>1661</v>
      </c>
    </row>
    <row r="314" spans="1:2">
      <c r="A314" s="60" t="s">
        <v>132</v>
      </c>
      <c r="B314" s="60" t="s">
        <v>1662</v>
      </c>
    </row>
    <row r="315" spans="1:2">
      <c r="A315" s="60" t="s">
        <v>2016</v>
      </c>
      <c r="B315" s="60" t="s">
        <v>1664</v>
      </c>
    </row>
    <row r="316" spans="1:2">
      <c r="A316" s="60" t="s">
        <v>2017</v>
      </c>
      <c r="B316" s="60" t="s">
        <v>1557</v>
      </c>
    </row>
    <row r="317" spans="1:2">
      <c r="A317" s="60" t="s">
        <v>2018</v>
      </c>
      <c r="B317" s="60" t="s">
        <v>1666</v>
      </c>
    </row>
    <row r="318" spans="1:2">
      <c r="A318" s="60" t="s">
        <v>2019</v>
      </c>
      <c r="B318" s="60" t="s">
        <v>1667</v>
      </c>
    </row>
    <row r="319" spans="1:2">
      <c r="A319" s="60" t="s">
        <v>2020</v>
      </c>
      <c r="B319" s="60" t="s">
        <v>1668</v>
      </c>
    </row>
    <row r="320" spans="1:2">
      <c r="A320" s="60" t="s">
        <v>2021</v>
      </c>
      <c r="B320" s="60" t="s">
        <v>701</v>
      </c>
    </row>
    <row r="321" spans="1:2">
      <c r="A321" s="60" t="s">
        <v>2022</v>
      </c>
      <c r="B321" s="60" t="s">
        <v>1669</v>
      </c>
    </row>
    <row r="322" spans="1:2">
      <c r="A322" s="60" t="s">
        <v>2023</v>
      </c>
      <c r="B322" s="60" t="s">
        <v>1671</v>
      </c>
    </row>
    <row r="323" spans="1:2">
      <c r="A323" s="60" t="s">
        <v>2024</v>
      </c>
      <c r="B323" s="60" t="s">
        <v>1673</v>
      </c>
    </row>
    <row r="324" spans="1:2">
      <c r="A324" s="60" t="s">
        <v>2025</v>
      </c>
      <c r="B324" s="60" t="s">
        <v>1674</v>
      </c>
    </row>
    <row r="325" spans="1:2">
      <c r="A325" s="60" t="s">
        <v>2026</v>
      </c>
      <c r="B325" s="60" t="s">
        <v>1675</v>
      </c>
    </row>
    <row r="326" spans="1:2">
      <c r="A326" s="60" t="s">
        <v>2027</v>
      </c>
      <c r="B326" s="60" t="s">
        <v>624</v>
      </c>
    </row>
    <row r="327" spans="1:2">
      <c r="A327" s="60" t="s">
        <v>1136</v>
      </c>
      <c r="B327" s="60" t="s">
        <v>1676</v>
      </c>
    </row>
    <row r="328" spans="1:2">
      <c r="A328" s="60" t="s">
        <v>1137</v>
      </c>
      <c r="B328" s="60" t="s">
        <v>710</v>
      </c>
    </row>
    <row r="329" spans="1:2">
      <c r="A329" s="60" t="s">
        <v>1138</v>
      </c>
      <c r="B329" s="60" t="s">
        <v>710</v>
      </c>
    </row>
    <row r="330" spans="1:2">
      <c r="A330" s="60" t="s">
        <v>1139</v>
      </c>
      <c r="B330" s="60" t="s">
        <v>795</v>
      </c>
    </row>
    <row r="331" spans="1:2">
      <c r="A331" s="60" t="s">
        <v>1140</v>
      </c>
      <c r="B331" s="60" t="s">
        <v>812</v>
      </c>
    </row>
    <row r="332" spans="1:2">
      <c r="A332" s="60" t="s">
        <v>1141</v>
      </c>
      <c r="B332" s="60" t="s">
        <v>623</v>
      </c>
    </row>
    <row r="333" spans="1:2">
      <c r="A333" s="60" t="s">
        <v>1142</v>
      </c>
      <c r="B333" s="60" t="s">
        <v>795</v>
      </c>
    </row>
    <row r="334" spans="1:2">
      <c r="A334" s="60" t="s">
        <v>1143</v>
      </c>
      <c r="B334" s="60" t="s">
        <v>710</v>
      </c>
    </row>
    <row r="335" spans="1:2">
      <c r="A335" s="60" t="s">
        <v>2028</v>
      </c>
      <c r="B335" s="60" t="s">
        <v>841</v>
      </c>
    </row>
    <row r="336" spans="1:2">
      <c r="A336" s="60" t="s">
        <v>2029</v>
      </c>
      <c r="B336" s="60" t="s">
        <v>821</v>
      </c>
    </row>
    <row r="337" spans="1:2">
      <c r="A337" s="60" t="s">
        <v>2030</v>
      </c>
      <c r="B337" s="60" t="s">
        <v>704</v>
      </c>
    </row>
    <row r="338" spans="1:2">
      <c r="A338" s="60" t="s">
        <v>2031</v>
      </c>
      <c r="B338" s="60" t="s">
        <v>783</v>
      </c>
    </row>
    <row r="339" spans="1:2">
      <c r="A339" s="60" t="s">
        <v>2032</v>
      </c>
      <c r="B339" s="60" t="s">
        <v>773</v>
      </c>
    </row>
    <row r="340" spans="1:2">
      <c r="A340" s="60" t="s">
        <v>2033</v>
      </c>
      <c r="B340" s="60" t="s">
        <v>783</v>
      </c>
    </row>
    <row r="341" spans="1:2">
      <c r="A341" s="60" t="s">
        <v>2034</v>
      </c>
      <c r="B341" s="60" t="s">
        <v>821</v>
      </c>
    </row>
    <row r="342" spans="1:2">
      <c r="A342" s="60" t="s">
        <v>2035</v>
      </c>
      <c r="B342" s="60" t="s">
        <v>783</v>
      </c>
    </row>
    <row r="343" spans="1:2">
      <c r="A343" s="60" t="s">
        <v>2036</v>
      </c>
      <c r="B343" s="60" t="s">
        <v>783</v>
      </c>
    </row>
    <row r="344" spans="1:2">
      <c r="A344" s="60" t="s">
        <v>2037</v>
      </c>
      <c r="B344" s="60" t="s">
        <v>798</v>
      </c>
    </row>
    <row r="345" spans="1:2">
      <c r="A345" s="60" t="s">
        <v>2038</v>
      </c>
      <c r="B345" s="60" t="s">
        <v>783</v>
      </c>
    </row>
    <row r="346" spans="1:2">
      <c r="A346" s="60" t="s">
        <v>2039</v>
      </c>
      <c r="B346" s="60" t="s">
        <v>783</v>
      </c>
    </row>
    <row r="347" spans="1:2">
      <c r="A347" s="60" t="s">
        <v>2040</v>
      </c>
      <c r="B347" s="60" t="s">
        <v>1680</v>
      </c>
    </row>
    <row r="348" spans="1:2">
      <c r="A348" s="60" t="s">
        <v>2041</v>
      </c>
      <c r="B348" s="60" t="s">
        <v>783</v>
      </c>
    </row>
    <row r="349" spans="1:2">
      <c r="A349" s="60" t="s">
        <v>2042</v>
      </c>
      <c r="B349" s="60" t="s">
        <v>783</v>
      </c>
    </row>
    <row r="350" spans="1:2">
      <c r="A350" s="60" t="s">
        <v>2043</v>
      </c>
    </row>
    <row r="351" spans="1:2">
      <c r="A351" s="60" t="s">
        <v>2044</v>
      </c>
      <c r="B351" s="60" t="s">
        <v>783</v>
      </c>
    </row>
    <row r="352" spans="1:2">
      <c r="A352" s="60" t="s">
        <v>2045</v>
      </c>
      <c r="B352" s="60" t="s">
        <v>797</v>
      </c>
    </row>
    <row r="353" spans="1:2">
      <c r="A353" s="60" t="s">
        <v>2046</v>
      </c>
      <c r="B353" s="60" t="s">
        <v>797</v>
      </c>
    </row>
    <row r="354" spans="1:2">
      <c r="A354" s="60" t="s">
        <v>133</v>
      </c>
      <c r="B354" s="60" t="s">
        <v>841</v>
      </c>
    </row>
    <row r="355" spans="1:2">
      <c r="A355" s="60" t="s">
        <v>134</v>
      </c>
      <c r="B355" s="60" t="s">
        <v>799</v>
      </c>
    </row>
    <row r="356" spans="1:2">
      <c r="A356" s="60" t="s">
        <v>135</v>
      </c>
      <c r="B356" s="60" t="s">
        <v>799</v>
      </c>
    </row>
    <row r="357" spans="1:2">
      <c r="A357" s="60" t="s">
        <v>136</v>
      </c>
      <c r="B357" s="60" t="s">
        <v>799</v>
      </c>
    </row>
    <row r="358" spans="1:2">
      <c r="A358" s="60" t="s">
        <v>137</v>
      </c>
      <c r="B358" s="60" t="s">
        <v>715</v>
      </c>
    </row>
    <row r="359" spans="1:2">
      <c r="A359" s="60" t="s">
        <v>2047</v>
      </c>
      <c r="B359" s="60" t="s">
        <v>1682</v>
      </c>
    </row>
    <row r="360" spans="1:2">
      <c r="A360" s="60" t="s">
        <v>1152</v>
      </c>
      <c r="B360" s="60" t="s">
        <v>1682</v>
      </c>
    </row>
    <row r="361" spans="1:2">
      <c r="A361" s="60" t="s">
        <v>1153</v>
      </c>
      <c r="B361" s="60" t="s">
        <v>1682</v>
      </c>
    </row>
    <row r="362" spans="1:2">
      <c r="A362" s="60" t="s">
        <v>1154</v>
      </c>
      <c r="B362" s="60" t="s">
        <v>1683</v>
      </c>
    </row>
    <row r="363" spans="1:2">
      <c r="A363" s="60" t="s">
        <v>1155</v>
      </c>
      <c r="B363" s="60" t="s">
        <v>1682</v>
      </c>
    </row>
    <row r="364" spans="1:2">
      <c r="A364" s="60" t="s">
        <v>1156</v>
      </c>
      <c r="B364" s="60" t="s">
        <v>1682</v>
      </c>
    </row>
    <row r="365" spans="1:2">
      <c r="A365" s="60" t="s">
        <v>1157</v>
      </c>
      <c r="B365" s="60" t="s">
        <v>1682</v>
      </c>
    </row>
    <row r="366" spans="1:2">
      <c r="A366" s="60" t="s">
        <v>1158</v>
      </c>
      <c r="B366" s="60" t="s">
        <v>1682</v>
      </c>
    </row>
    <row r="367" spans="1:2">
      <c r="A367" s="60" t="s">
        <v>1159</v>
      </c>
      <c r="B367" s="60" t="s">
        <v>1682</v>
      </c>
    </row>
    <row r="368" spans="1:2">
      <c r="A368" s="60" t="s">
        <v>1160</v>
      </c>
      <c r="B368" s="60" t="s">
        <v>1682</v>
      </c>
    </row>
    <row r="369" spans="1:2">
      <c r="A369" s="60" t="s">
        <v>1161</v>
      </c>
      <c r="B369" s="60" t="s">
        <v>1682</v>
      </c>
    </row>
    <row r="370" spans="1:2">
      <c r="A370" s="60" t="s">
        <v>1162</v>
      </c>
      <c r="B370" s="60" t="s">
        <v>1682</v>
      </c>
    </row>
    <row r="371" spans="1:2">
      <c r="A371" s="60" t="s">
        <v>1163</v>
      </c>
      <c r="B371" s="60" t="s">
        <v>1682</v>
      </c>
    </row>
    <row r="372" spans="1:2">
      <c r="A372" s="60" t="s">
        <v>1164</v>
      </c>
      <c r="B372" s="60" t="s">
        <v>1682</v>
      </c>
    </row>
    <row r="373" spans="1:2">
      <c r="A373" s="60" t="s">
        <v>1165</v>
      </c>
      <c r="B373" s="60" t="s">
        <v>1682</v>
      </c>
    </row>
    <row r="374" spans="1:2">
      <c r="A374" s="60" t="s">
        <v>1166</v>
      </c>
      <c r="B374" s="60" t="s">
        <v>1682</v>
      </c>
    </row>
    <row r="375" spans="1:2">
      <c r="A375" s="60" t="s">
        <v>1167</v>
      </c>
      <c r="B375" s="60" t="s">
        <v>1682</v>
      </c>
    </row>
    <row r="376" spans="1:2">
      <c r="A376" s="60" t="s">
        <v>1168</v>
      </c>
      <c r="B376" s="60" t="s">
        <v>1682</v>
      </c>
    </row>
    <row r="377" spans="1:2">
      <c r="A377" s="60" t="s">
        <v>1169</v>
      </c>
      <c r="B377" s="60" t="s">
        <v>1682</v>
      </c>
    </row>
    <row r="378" spans="1:2">
      <c r="A378" s="60" t="s">
        <v>1170</v>
      </c>
      <c r="B378" s="60" t="s">
        <v>1682</v>
      </c>
    </row>
    <row r="379" spans="1:2">
      <c r="A379" s="60" t="s">
        <v>1171</v>
      </c>
      <c r="B379" s="60" t="s">
        <v>601</v>
      </c>
    </row>
    <row r="380" spans="1:2">
      <c r="A380" s="60" t="s">
        <v>1172</v>
      </c>
      <c r="B380" s="60" t="s">
        <v>1682</v>
      </c>
    </row>
    <row r="381" spans="1:2">
      <c r="A381" s="60" t="s">
        <v>1173</v>
      </c>
      <c r="B381" s="60" t="s">
        <v>868</v>
      </c>
    </row>
    <row r="382" spans="1:2">
      <c r="A382" s="60" t="s">
        <v>1174</v>
      </c>
      <c r="B382" s="60" t="s">
        <v>891</v>
      </c>
    </row>
    <row r="383" spans="1:2">
      <c r="A383" s="60" t="s">
        <v>2048</v>
      </c>
      <c r="B383" s="60" t="s">
        <v>1684</v>
      </c>
    </row>
    <row r="384" spans="1:2">
      <c r="A384" s="60" t="s">
        <v>139</v>
      </c>
      <c r="B384" s="60" t="s">
        <v>729</v>
      </c>
    </row>
    <row r="385" spans="1:2">
      <c r="A385" s="60" t="s">
        <v>140</v>
      </c>
      <c r="B385" s="60" t="s">
        <v>729</v>
      </c>
    </row>
    <row r="386" spans="1:2">
      <c r="A386" s="60" t="s">
        <v>141</v>
      </c>
      <c r="B386" s="60" t="s">
        <v>729</v>
      </c>
    </row>
    <row r="387" spans="1:2">
      <c r="A387" s="60" t="s">
        <v>142</v>
      </c>
      <c r="B387" s="60" t="s">
        <v>891</v>
      </c>
    </row>
    <row r="388" spans="1:2">
      <c r="A388" s="60" t="s">
        <v>143</v>
      </c>
      <c r="B388" s="60" t="s">
        <v>744</v>
      </c>
    </row>
    <row r="389" spans="1:2">
      <c r="A389" s="60" t="s">
        <v>144</v>
      </c>
      <c r="B389" s="60" t="s">
        <v>754</v>
      </c>
    </row>
    <row r="390" spans="1:2">
      <c r="A390" s="60" t="s">
        <v>145</v>
      </c>
      <c r="B390" s="60" t="s">
        <v>601</v>
      </c>
    </row>
    <row r="391" spans="1:2">
      <c r="A391" s="60" t="s">
        <v>146</v>
      </c>
      <c r="B391" s="60" t="s">
        <v>744</v>
      </c>
    </row>
    <row r="392" spans="1:2">
      <c r="A392" s="60" t="s">
        <v>147</v>
      </c>
      <c r="B392" s="60" t="s">
        <v>1686</v>
      </c>
    </row>
    <row r="393" spans="1:2">
      <c r="A393" s="60" t="s">
        <v>419</v>
      </c>
      <c r="B393" s="60" t="s">
        <v>754</v>
      </c>
    </row>
    <row r="394" spans="1:2">
      <c r="A394" s="60" t="s">
        <v>420</v>
      </c>
      <c r="B394" s="60" t="s">
        <v>754</v>
      </c>
    </row>
    <row r="395" spans="1:2">
      <c r="A395" s="60" t="s">
        <v>421</v>
      </c>
      <c r="B395" s="60" t="s">
        <v>754</v>
      </c>
    </row>
    <row r="396" spans="1:2">
      <c r="A396" s="60" t="s">
        <v>2049</v>
      </c>
      <c r="B396" s="60" t="s">
        <v>754</v>
      </c>
    </row>
    <row r="397" spans="1:2">
      <c r="A397" s="60" t="s">
        <v>2050</v>
      </c>
      <c r="B397" s="60" t="s">
        <v>710</v>
      </c>
    </row>
    <row r="398" spans="1:2">
      <c r="A398" s="60" t="s">
        <v>148</v>
      </c>
      <c r="B398" s="60" t="s">
        <v>710</v>
      </c>
    </row>
    <row r="399" spans="1:2">
      <c r="A399" s="60" t="s">
        <v>149</v>
      </c>
      <c r="B399" s="60" t="s">
        <v>710</v>
      </c>
    </row>
    <row r="400" spans="1:2">
      <c r="A400" s="60" t="s">
        <v>150</v>
      </c>
      <c r="B400" s="60" t="s">
        <v>710</v>
      </c>
    </row>
    <row r="401" spans="1:2">
      <c r="A401" s="60" t="s">
        <v>2051</v>
      </c>
      <c r="B401" s="60" t="s">
        <v>710</v>
      </c>
    </row>
    <row r="402" spans="1:2">
      <c r="A402" s="60" t="s">
        <v>2052</v>
      </c>
      <c r="B402" s="60" t="s">
        <v>854</v>
      </c>
    </row>
    <row r="403" spans="1:2">
      <c r="A403" s="60" t="s">
        <v>2053</v>
      </c>
      <c r="B403" s="60" t="s">
        <v>823</v>
      </c>
    </row>
    <row r="404" spans="1:2">
      <c r="A404" s="60" t="s">
        <v>2054</v>
      </c>
      <c r="B404" s="60" t="s">
        <v>672</v>
      </c>
    </row>
    <row r="405" spans="1:2">
      <c r="A405" s="60" t="s">
        <v>2055</v>
      </c>
      <c r="B405" s="60" t="s">
        <v>1690</v>
      </c>
    </row>
    <row r="406" spans="1:2">
      <c r="A406" s="60" t="s">
        <v>2056</v>
      </c>
      <c r="B406" s="60" t="s">
        <v>601</v>
      </c>
    </row>
    <row r="407" spans="1:2">
      <c r="A407" s="60" t="s">
        <v>2057</v>
      </c>
      <c r="B407" s="60" t="s">
        <v>601</v>
      </c>
    </row>
    <row r="408" spans="1:2">
      <c r="A408" s="60" t="s">
        <v>2058</v>
      </c>
      <c r="B408" s="60" t="s">
        <v>601</v>
      </c>
    </row>
    <row r="409" spans="1:2">
      <c r="A409" s="60" t="s">
        <v>2059</v>
      </c>
      <c r="B409" s="60" t="s">
        <v>601</v>
      </c>
    </row>
    <row r="410" spans="1:2">
      <c r="A410" s="60" t="s">
        <v>2060</v>
      </c>
      <c r="B410" s="60" t="s">
        <v>610</v>
      </c>
    </row>
    <row r="411" spans="1:2">
      <c r="A411" s="60" t="s">
        <v>2061</v>
      </c>
      <c r="B411" s="60" t="s">
        <v>601</v>
      </c>
    </row>
    <row r="412" spans="1:2">
      <c r="A412" s="60" t="s">
        <v>2062</v>
      </c>
      <c r="B412" s="60" t="s">
        <v>601</v>
      </c>
    </row>
    <row r="413" spans="1:2">
      <c r="A413" s="60" t="s">
        <v>2063</v>
      </c>
      <c r="B413" s="60" t="s">
        <v>601</v>
      </c>
    </row>
    <row r="414" spans="1:2">
      <c r="A414" s="60" t="s">
        <v>2064</v>
      </c>
      <c r="B414" s="60" t="s">
        <v>601</v>
      </c>
    </row>
    <row r="415" spans="1:2">
      <c r="A415" s="60" t="s">
        <v>2065</v>
      </c>
      <c r="B415" s="60" t="s">
        <v>601</v>
      </c>
    </row>
    <row r="416" spans="1:2">
      <c r="A416" s="60" t="s">
        <v>2066</v>
      </c>
      <c r="B416" s="60" t="s">
        <v>601</v>
      </c>
    </row>
    <row r="417" spans="1:2">
      <c r="A417" s="60" t="s">
        <v>2067</v>
      </c>
      <c r="B417" s="60" t="s">
        <v>1693</v>
      </c>
    </row>
    <row r="418" spans="1:2">
      <c r="A418" s="60" t="s">
        <v>2068</v>
      </c>
      <c r="B418" s="60" t="s">
        <v>1695</v>
      </c>
    </row>
    <row r="419" spans="1:2">
      <c r="A419" s="60" t="s">
        <v>2069</v>
      </c>
      <c r="B419" s="60" t="s">
        <v>658</v>
      </c>
    </row>
    <row r="420" spans="1:2">
      <c r="A420" s="60" t="s">
        <v>2070</v>
      </c>
      <c r="B420" s="60" t="s">
        <v>1698</v>
      </c>
    </row>
    <row r="421" spans="1:2">
      <c r="A421" s="60" t="s">
        <v>2071</v>
      </c>
      <c r="B421" s="60" t="s">
        <v>1700</v>
      </c>
    </row>
    <row r="422" spans="1:2">
      <c r="A422" s="60" t="s">
        <v>1181</v>
      </c>
      <c r="B422" s="60" t="s">
        <v>886</v>
      </c>
    </row>
    <row r="423" spans="1:2">
      <c r="A423" s="60" t="s">
        <v>1182</v>
      </c>
      <c r="B423" s="60" t="s">
        <v>1701</v>
      </c>
    </row>
    <row r="424" spans="1:2">
      <c r="A424" s="60" t="s">
        <v>2072</v>
      </c>
      <c r="B424" s="60" t="s">
        <v>1703</v>
      </c>
    </row>
    <row r="425" spans="1:2">
      <c r="A425" s="60" t="s">
        <v>1116</v>
      </c>
      <c r="B425" s="60" t="s">
        <v>773</v>
      </c>
    </row>
    <row r="426" spans="1:2">
      <c r="A426" s="60" t="s">
        <v>1117</v>
      </c>
      <c r="B426" s="60" t="s">
        <v>1706</v>
      </c>
    </row>
    <row r="427" spans="1:2">
      <c r="A427" s="60" t="s">
        <v>1118</v>
      </c>
      <c r="B427" s="60" t="s">
        <v>1708</v>
      </c>
    </row>
    <row r="428" spans="1:2">
      <c r="A428" s="60" t="s">
        <v>1119</v>
      </c>
      <c r="B428" s="60" t="s">
        <v>710</v>
      </c>
    </row>
    <row r="429" spans="1:2">
      <c r="A429" s="60" t="s">
        <v>1120</v>
      </c>
      <c r="B429" s="60" t="s">
        <v>642</v>
      </c>
    </row>
    <row r="430" spans="1:2">
      <c r="A430" s="60" t="s">
        <v>1121</v>
      </c>
      <c r="B430" s="60" t="s">
        <v>667</v>
      </c>
    </row>
    <row r="431" spans="1:2">
      <c r="A431" s="60" t="s">
        <v>1122</v>
      </c>
      <c r="B431" s="60" t="s">
        <v>1710</v>
      </c>
    </row>
    <row r="432" spans="1:2">
      <c r="A432" s="60" t="s">
        <v>1123</v>
      </c>
      <c r="B432" s="60" t="s">
        <v>664</v>
      </c>
    </row>
    <row r="433" spans="1:2">
      <c r="A433" s="60" t="s">
        <v>1124</v>
      </c>
      <c r="B433" s="60" t="s">
        <v>1711</v>
      </c>
    </row>
    <row r="434" spans="1:2">
      <c r="A434" s="60" t="s">
        <v>1125</v>
      </c>
      <c r="B434" s="60" t="s">
        <v>1712</v>
      </c>
    </row>
    <row r="435" spans="1:2">
      <c r="A435" s="60" t="s">
        <v>1126</v>
      </c>
      <c r="B435" s="60" t="s">
        <v>1713</v>
      </c>
    </row>
    <row r="436" spans="1:2">
      <c r="A436" s="60" t="s">
        <v>1127</v>
      </c>
      <c r="B436" s="60" t="s">
        <v>661</v>
      </c>
    </row>
    <row r="437" spans="1:2">
      <c r="A437" s="60" t="s">
        <v>2074</v>
      </c>
      <c r="B437" s="60" t="s">
        <v>601</v>
      </c>
    </row>
    <row r="438" spans="1:2">
      <c r="A438" s="60" t="s">
        <v>1184</v>
      </c>
      <c r="B438" s="60" t="s">
        <v>1714</v>
      </c>
    </row>
    <row r="439" spans="1:2">
      <c r="A439" s="60" t="s">
        <v>1185</v>
      </c>
      <c r="B439" s="60" t="s">
        <v>810</v>
      </c>
    </row>
    <row r="440" spans="1:2">
      <c r="A440" s="60" t="s">
        <v>1186</v>
      </c>
      <c r="B440" s="60" t="s">
        <v>710</v>
      </c>
    </row>
    <row r="441" spans="1:2">
      <c r="A441" s="60" t="s">
        <v>2073</v>
      </c>
      <c r="B441" s="60" t="s">
        <v>795</v>
      </c>
    </row>
    <row r="442" spans="1:2">
      <c r="A442" s="60" t="s">
        <v>1189</v>
      </c>
      <c r="B442" s="60" t="s">
        <v>1715</v>
      </c>
    </row>
    <row r="443" spans="1:2">
      <c r="A443" s="60" t="s">
        <v>1190</v>
      </c>
      <c r="B443" s="60" t="s">
        <v>710</v>
      </c>
    </row>
    <row r="444" spans="1:2">
      <c r="A444" s="60" t="s">
        <v>1191</v>
      </c>
      <c r="B444" s="60" t="s">
        <v>795</v>
      </c>
    </row>
    <row r="445" spans="1:2">
      <c r="A445" s="60" t="s">
        <v>1192</v>
      </c>
      <c r="B445" s="60" t="s">
        <v>616</v>
      </c>
    </row>
    <row r="446" spans="1:2">
      <c r="A446" s="60" t="s">
        <v>1193</v>
      </c>
      <c r="B446" s="60" t="s">
        <v>601</v>
      </c>
    </row>
    <row r="447" spans="1:2">
      <c r="A447" s="60" t="s">
        <v>1194</v>
      </c>
      <c r="B447" s="60" t="s">
        <v>710</v>
      </c>
    </row>
    <row r="448" spans="1:2">
      <c r="A448" s="60" t="s">
        <v>1195</v>
      </c>
      <c r="B448" s="60" t="s">
        <v>710</v>
      </c>
    </row>
    <row r="449" spans="1:2">
      <c r="A449" s="60" t="s">
        <v>1196</v>
      </c>
      <c r="B449" s="60" t="s">
        <v>710</v>
      </c>
    </row>
    <row r="450" spans="1:2">
      <c r="A450" s="60" t="s">
        <v>2075</v>
      </c>
      <c r="B450" s="60" t="s">
        <v>710</v>
      </c>
    </row>
    <row r="451" spans="1:2">
      <c r="A451" s="60" t="s">
        <v>1201</v>
      </c>
      <c r="B451" s="60" t="s">
        <v>871</v>
      </c>
    </row>
    <row r="452" spans="1:2">
      <c r="A452" s="60" t="s">
        <v>1202</v>
      </c>
      <c r="B452" s="60" t="s">
        <v>710</v>
      </c>
    </row>
    <row r="453" spans="1:2">
      <c r="A453" s="60" t="s">
        <v>1203</v>
      </c>
      <c r="B453" s="60" t="s">
        <v>842</v>
      </c>
    </row>
    <row r="454" spans="1:2">
      <c r="A454" s="60" t="s">
        <v>1204</v>
      </c>
      <c r="B454" s="60" t="s">
        <v>881</v>
      </c>
    </row>
    <row r="455" spans="1:2">
      <c r="A455" s="60" t="s">
        <v>1205</v>
      </c>
      <c r="B455" s="60" t="s">
        <v>710</v>
      </c>
    </row>
    <row r="456" spans="1:2">
      <c r="A456" s="60" t="s">
        <v>1206</v>
      </c>
      <c r="B456" s="60" t="s">
        <v>1717</v>
      </c>
    </row>
    <row r="457" spans="1:2">
      <c r="A457" s="60" t="s">
        <v>1207</v>
      </c>
      <c r="B457" s="60" t="s">
        <v>704</v>
      </c>
    </row>
    <row r="458" spans="1:2">
      <c r="A458" s="60" t="s">
        <v>1208</v>
      </c>
      <c r="B458" s="60" t="s">
        <v>773</v>
      </c>
    </row>
    <row r="459" spans="1:2">
      <c r="A459" s="60" t="s">
        <v>1209</v>
      </c>
      <c r="B459" s="60" t="s">
        <v>821</v>
      </c>
    </row>
    <row r="460" spans="1:2">
      <c r="A460" s="60" t="s">
        <v>1210</v>
      </c>
      <c r="B460" s="60" t="s">
        <v>842</v>
      </c>
    </row>
    <row r="461" spans="1:2">
      <c r="A461" s="60" t="s">
        <v>1211</v>
      </c>
      <c r="B461" s="60" t="s">
        <v>798</v>
      </c>
    </row>
    <row r="462" spans="1:2">
      <c r="A462" s="60" t="s">
        <v>1212</v>
      </c>
      <c r="B462" s="60" t="s">
        <v>886</v>
      </c>
    </row>
    <row r="463" spans="1:2">
      <c r="A463" s="60" t="s">
        <v>1213</v>
      </c>
      <c r="B463" s="60" t="s">
        <v>1718</v>
      </c>
    </row>
    <row r="464" spans="1:2">
      <c r="A464" s="60" t="s">
        <v>1214</v>
      </c>
      <c r="B464" s="60" t="s">
        <v>773</v>
      </c>
    </row>
    <row r="465" spans="1:2">
      <c r="A465" s="60" t="s">
        <v>1215</v>
      </c>
      <c r="B465" s="60" t="s">
        <v>710</v>
      </c>
    </row>
    <row r="466" spans="1:2">
      <c r="A466" s="60" t="s">
        <v>1216</v>
      </c>
      <c r="B466" s="60" t="s">
        <v>842</v>
      </c>
    </row>
    <row r="467" spans="1:2">
      <c r="A467" s="60" t="s">
        <v>1217</v>
      </c>
      <c r="B467" s="60" t="s">
        <v>790</v>
      </c>
    </row>
    <row r="468" spans="1:2">
      <c r="A468" s="60" t="s">
        <v>1218</v>
      </c>
      <c r="B468" s="60" t="s">
        <v>1489</v>
      </c>
    </row>
    <row r="469" spans="1:2">
      <c r="A469" s="60" t="s">
        <v>1219</v>
      </c>
      <c r="B469" s="60" t="s">
        <v>798</v>
      </c>
    </row>
    <row r="470" spans="1:2">
      <c r="A470" s="60" t="s">
        <v>1220</v>
      </c>
      <c r="B470" s="60" t="s">
        <v>842</v>
      </c>
    </row>
    <row r="471" spans="1:2">
      <c r="A471" s="60" t="s">
        <v>1221</v>
      </c>
      <c r="B471" s="60" t="s">
        <v>710</v>
      </c>
    </row>
    <row r="472" spans="1:2">
      <c r="A472" s="60" t="s">
        <v>1222</v>
      </c>
      <c r="B472" s="60" t="s">
        <v>798</v>
      </c>
    </row>
    <row r="473" spans="1:2">
      <c r="A473" s="60" t="s">
        <v>1223</v>
      </c>
      <c r="B473" s="60" t="s">
        <v>881</v>
      </c>
    </row>
    <row r="474" spans="1:2">
      <c r="A474" s="60" t="s">
        <v>1224</v>
      </c>
      <c r="B474" s="60" t="s">
        <v>842</v>
      </c>
    </row>
    <row r="475" spans="1:2">
      <c r="A475" s="60" t="s">
        <v>1225</v>
      </c>
      <c r="B475" s="60" t="s">
        <v>798</v>
      </c>
    </row>
    <row r="476" spans="1:2">
      <c r="A476" s="60" t="s">
        <v>1226</v>
      </c>
      <c r="B476" s="60" t="s">
        <v>798</v>
      </c>
    </row>
    <row r="477" spans="1:2">
      <c r="A477" s="60" t="s">
        <v>1227</v>
      </c>
      <c r="B477" s="60" t="s">
        <v>645</v>
      </c>
    </row>
    <row r="478" spans="1:2">
      <c r="A478" s="60" t="s">
        <v>1228</v>
      </c>
      <c r="B478" s="60" t="s">
        <v>796</v>
      </c>
    </row>
    <row r="479" spans="1:2">
      <c r="A479" s="60" t="s">
        <v>1229</v>
      </c>
      <c r="B479" s="60" t="s">
        <v>798</v>
      </c>
    </row>
    <row r="480" spans="1:2">
      <c r="A480" s="60" t="s">
        <v>1230</v>
      </c>
      <c r="B480" s="60" t="s">
        <v>813</v>
      </c>
    </row>
    <row r="481" spans="1:2">
      <c r="A481" s="60" t="s">
        <v>1231</v>
      </c>
      <c r="B481" s="60" t="s">
        <v>710</v>
      </c>
    </row>
    <row r="482" spans="1:2">
      <c r="A482" s="60" t="s">
        <v>1232</v>
      </c>
      <c r="B482" s="60" t="s">
        <v>710</v>
      </c>
    </row>
    <row r="483" spans="1:2">
      <c r="A483" s="60" t="s">
        <v>1233</v>
      </c>
      <c r="B483" s="60" t="s">
        <v>822</v>
      </c>
    </row>
    <row r="484" spans="1:2">
      <c r="A484" s="60" t="s">
        <v>1234</v>
      </c>
      <c r="B484" s="60" t="s">
        <v>710</v>
      </c>
    </row>
    <row r="485" spans="1:2">
      <c r="A485" s="60" t="s">
        <v>1235</v>
      </c>
      <c r="B485" s="60" t="s">
        <v>710</v>
      </c>
    </row>
    <row r="486" spans="1:2">
      <c r="A486" s="60" t="s">
        <v>1236</v>
      </c>
      <c r="B486" s="60" t="s">
        <v>701</v>
      </c>
    </row>
    <row r="487" spans="1:2">
      <c r="A487" s="60" t="s">
        <v>1237</v>
      </c>
      <c r="B487" s="60" t="s">
        <v>1725</v>
      </c>
    </row>
    <row r="488" spans="1:2">
      <c r="A488" s="60" t="s">
        <v>1913</v>
      </c>
      <c r="B488" s="60" t="s">
        <v>1726</v>
      </c>
    </row>
    <row r="489" spans="1:2">
      <c r="A489" s="60" t="s">
        <v>2076</v>
      </c>
      <c r="B489" s="60" t="s">
        <v>752</v>
      </c>
    </row>
    <row r="490" spans="1:2">
      <c r="A490" s="60" t="s">
        <v>1240</v>
      </c>
      <c r="B490" s="60" t="s">
        <v>607</v>
      </c>
    </row>
    <row r="491" spans="1:2">
      <c r="A491" s="60" t="s">
        <v>1241</v>
      </c>
      <c r="B491" s="60" t="s">
        <v>601</v>
      </c>
    </row>
    <row r="492" spans="1:2">
      <c r="A492" s="60" t="s">
        <v>1242</v>
      </c>
      <c r="B492" s="60" t="s">
        <v>710</v>
      </c>
    </row>
    <row r="493" spans="1:2">
      <c r="A493" s="60" t="s">
        <v>1243</v>
      </c>
      <c r="B493" s="60" t="s">
        <v>710</v>
      </c>
    </row>
    <row r="494" spans="1:2">
      <c r="A494" s="60" t="s">
        <v>2077</v>
      </c>
      <c r="B494" s="60" t="s">
        <v>1728</v>
      </c>
    </row>
    <row r="495" spans="1:2">
      <c r="A495" s="60" t="s">
        <v>1246</v>
      </c>
      <c r="B495" s="60" t="s">
        <v>890</v>
      </c>
    </row>
    <row r="496" spans="1:2">
      <c r="A496" s="60" t="s">
        <v>1247</v>
      </c>
      <c r="B496" s="60" t="s">
        <v>1729</v>
      </c>
    </row>
    <row r="497" spans="1:2">
      <c r="A497" s="60" t="s">
        <v>1248</v>
      </c>
      <c r="B497" s="60" t="s">
        <v>783</v>
      </c>
    </row>
    <row r="498" spans="1:2">
      <c r="A498" s="60" t="s">
        <v>1249</v>
      </c>
      <c r="B498" s="60" t="s">
        <v>1731</v>
      </c>
    </row>
    <row r="499" spans="1:2">
      <c r="A499" s="60" t="s">
        <v>1250</v>
      </c>
    </row>
    <row r="500" spans="1:2">
      <c r="A500" s="60" t="s">
        <v>2078</v>
      </c>
      <c r="B500" s="60" t="s">
        <v>804</v>
      </c>
    </row>
    <row r="501" spans="1:2">
      <c r="A501" s="60" t="s">
        <v>1253</v>
      </c>
      <c r="B501" s="60" t="s">
        <v>629</v>
      </c>
    </row>
    <row r="502" spans="1:2">
      <c r="A502" s="60" t="s">
        <v>1254</v>
      </c>
    </row>
    <row r="503" spans="1:2">
      <c r="A503" s="60" t="s">
        <v>1255</v>
      </c>
      <c r="B503" s="60" t="s">
        <v>731</v>
      </c>
    </row>
    <row r="504" spans="1:2">
      <c r="A504" s="60" t="s">
        <v>1256</v>
      </c>
      <c r="B504" s="60" t="s">
        <v>891</v>
      </c>
    </row>
    <row r="505" spans="1:2">
      <c r="A505" s="60" t="s">
        <v>1257</v>
      </c>
    </row>
    <row r="506" spans="1:2">
      <c r="A506" s="60" t="s">
        <v>2079</v>
      </c>
      <c r="B506" s="60" t="s">
        <v>706</v>
      </c>
    </row>
    <row r="507" spans="1:2">
      <c r="A507" s="60" t="s">
        <v>1261</v>
      </c>
      <c r="B507" s="60" t="s">
        <v>701</v>
      </c>
    </row>
    <row r="508" spans="1:2">
      <c r="A508" s="60" t="s">
        <v>1262</v>
      </c>
      <c r="B508" s="60" t="s">
        <v>664</v>
      </c>
    </row>
    <row r="509" spans="1:2">
      <c r="A509" s="60" t="s">
        <v>1263</v>
      </c>
      <c r="B509" s="60" t="s">
        <v>873</v>
      </c>
    </row>
    <row r="510" spans="1:2">
      <c r="A510" s="60" t="s">
        <v>1264</v>
      </c>
      <c r="B510" s="60" t="s">
        <v>1733</v>
      </c>
    </row>
    <row r="511" spans="1:2">
      <c r="A511" s="60" t="s">
        <v>1265</v>
      </c>
      <c r="B511" s="60" t="s">
        <v>757</v>
      </c>
    </row>
    <row r="512" spans="1:2">
      <c r="A512" s="60" t="s">
        <v>1266</v>
      </c>
      <c r="B512" s="60" t="s">
        <v>1734</v>
      </c>
    </row>
    <row r="513" spans="1:2">
      <c r="A513" s="60" t="s">
        <v>1267</v>
      </c>
      <c r="B513" s="60" t="s">
        <v>607</v>
      </c>
    </row>
    <row r="514" spans="1:2">
      <c r="A514" s="60" t="s">
        <v>1268</v>
      </c>
      <c r="B514" s="60" t="s">
        <v>750</v>
      </c>
    </row>
    <row r="515" spans="1:2">
      <c r="A515" s="60" t="s">
        <v>1269</v>
      </c>
      <c r="B515" s="60" t="s">
        <v>601</v>
      </c>
    </row>
    <row r="516" spans="1:2">
      <c r="A516" s="60" t="s">
        <v>1270</v>
      </c>
      <c r="B516" s="60" t="s">
        <v>710</v>
      </c>
    </row>
    <row r="517" spans="1:2">
      <c r="A517" s="60" t="s">
        <v>1271</v>
      </c>
      <c r="B517" s="60" t="s">
        <v>1735</v>
      </c>
    </row>
    <row r="518" spans="1:2">
      <c r="A518" s="60" t="s">
        <v>1272</v>
      </c>
      <c r="B518" s="60" t="s">
        <v>1733</v>
      </c>
    </row>
    <row r="519" spans="1:2">
      <c r="A519" s="60" t="s">
        <v>1273</v>
      </c>
      <c r="B519" s="60" t="s">
        <v>1736</v>
      </c>
    </row>
    <row r="520" spans="1:2">
      <c r="A520" s="60" t="s">
        <v>2080</v>
      </c>
      <c r="B520" s="60" t="s">
        <v>750</v>
      </c>
    </row>
    <row r="521" spans="1:2">
      <c r="A521" s="60" t="s">
        <v>2081</v>
      </c>
      <c r="B521" s="60" t="s">
        <v>1737</v>
      </c>
    </row>
    <row r="522" spans="1:2">
      <c r="A522" s="60" t="s">
        <v>1274</v>
      </c>
      <c r="B522" s="60" t="s">
        <v>622</v>
      </c>
    </row>
    <row r="523" spans="1:2">
      <c r="A523" s="60" t="s">
        <v>1275</v>
      </c>
      <c r="B523" s="60" t="s">
        <v>1736</v>
      </c>
    </row>
    <row r="524" spans="1:2">
      <c r="A524" s="60" t="s">
        <v>1276</v>
      </c>
      <c r="B524" s="60" t="s">
        <v>1737</v>
      </c>
    </row>
    <row r="525" spans="1:2">
      <c r="A525" s="60" t="s">
        <v>1277</v>
      </c>
      <c r="B525" s="60" t="s">
        <v>1738</v>
      </c>
    </row>
    <row r="526" spans="1:2">
      <c r="A526" s="60" t="s">
        <v>1278</v>
      </c>
      <c r="B526" s="60" t="s">
        <v>1740</v>
      </c>
    </row>
    <row r="527" spans="1:2">
      <c r="A527" s="60" t="s">
        <v>1279</v>
      </c>
      <c r="B527" s="60" t="s">
        <v>627</v>
      </c>
    </row>
    <row r="528" spans="1:2">
      <c r="A528" s="60" t="s">
        <v>1280</v>
      </c>
      <c r="B528" s="60" t="s">
        <v>710</v>
      </c>
    </row>
    <row r="529" spans="1:2">
      <c r="A529" s="60" t="s">
        <v>1281</v>
      </c>
      <c r="B529" s="60" t="s">
        <v>607</v>
      </c>
    </row>
    <row r="530" spans="1:2">
      <c r="A530" s="60" t="s">
        <v>1282</v>
      </c>
      <c r="B530" s="60" t="s">
        <v>607</v>
      </c>
    </row>
    <row r="531" spans="1:2">
      <c r="A531" s="60" t="s">
        <v>1283</v>
      </c>
      <c r="B531" s="60" t="s">
        <v>626</v>
      </c>
    </row>
    <row r="532" spans="1:2">
      <c r="A532" s="60" t="s">
        <v>1284</v>
      </c>
      <c r="B532" s="60" t="s">
        <v>1737</v>
      </c>
    </row>
    <row r="533" spans="1:2">
      <c r="A533" s="60" t="s">
        <v>1285</v>
      </c>
      <c r="B533" s="60" t="s">
        <v>710</v>
      </c>
    </row>
    <row r="534" spans="1:2">
      <c r="A534" s="60" t="s">
        <v>1286</v>
      </c>
      <c r="B534" s="60" t="s">
        <v>608</v>
      </c>
    </row>
    <row r="535" spans="1:2">
      <c r="A535" s="60" t="s">
        <v>1287</v>
      </c>
      <c r="B535" s="60" t="s">
        <v>608</v>
      </c>
    </row>
    <row r="536" spans="1:2">
      <c r="A536" s="60" t="s">
        <v>2082</v>
      </c>
      <c r="B536" s="60" t="s">
        <v>766</v>
      </c>
    </row>
    <row r="537" spans="1:2">
      <c r="A537" s="60" t="s">
        <v>2083</v>
      </c>
      <c r="B537" s="60" t="s">
        <v>1742</v>
      </c>
    </row>
    <row r="538" spans="1:2">
      <c r="A538" s="60" t="s">
        <v>2084</v>
      </c>
      <c r="B538" s="60" t="s">
        <v>646</v>
      </c>
    </row>
    <row r="539" spans="1:2">
      <c r="A539" s="60" t="s">
        <v>2085</v>
      </c>
      <c r="B539" s="60" t="s">
        <v>1743</v>
      </c>
    </row>
    <row r="540" spans="1:2">
      <c r="A540" s="60" t="s">
        <v>2086</v>
      </c>
      <c r="B540" s="60" t="s">
        <v>647</v>
      </c>
    </row>
    <row r="541" spans="1:2">
      <c r="A541" s="60" t="s">
        <v>2087</v>
      </c>
      <c r="B541" s="60" t="s">
        <v>1744</v>
      </c>
    </row>
    <row r="542" spans="1:2">
      <c r="A542" s="60" t="s">
        <v>2088</v>
      </c>
      <c r="B542" s="60" t="s">
        <v>1745</v>
      </c>
    </row>
    <row r="543" spans="1:2">
      <c r="A543" s="60" t="s">
        <v>2089</v>
      </c>
      <c r="B543" s="60" t="s">
        <v>1746</v>
      </c>
    </row>
    <row r="544" spans="1:2">
      <c r="A544" s="60" t="s">
        <v>2090</v>
      </c>
      <c r="B544" s="60" t="s">
        <v>1747</v>
      </c>
    </row>
    <row r="545" spans="1:2">
      <c r="A545" s="60" t="s">
        <v>2091</v>
      </c>
      <c r="B545" s="60" t="s">
        <v>701</v>
      </c>
    </row>
    <row r="546" spans="1:2">
      <c r="A546" s="60" t="s">
        <v>2092</v>
      </c>
      <c r="B546" s="60" t="s">
        <v>701</v>
      </c>
    </row>
    <row r="547" spans="1:2">
      <c r="A547" s="60" t="s">
        <v>2093</v>
      </c>
      <c r="B547" s="60" t="s">
        <v>822</v>
      </c>
    </row>
    <row r="548" spans="1:2">
      <c r="A548" s="60" t="s">
        <v>157</v>
      </c>
      <c r="B548" s="60" t="s">
        <v>1750</v>
      </c>
    </row>
    <row r="549" spans="1:2">
      <c r="A549" s="60" t="s">
        <v>158</v>
      </c>
      <c r="B549" s="60" t="s">
        <v>1752</v>
      </c>
    </row>
    <row r="550" spans="1:2">
      <c r="A550" s="60" t="s">
        <v>159</v>
      </c>
      <c r="B550" s="60" t="s">
        <v>1754</v>
      </c>
    </row>
    <row r="551" spans="1:2">
      <c r="A551" s="60" t="s">
        <v>160</v>
      </c>
      <c r="B551" s="60" t="s">
        <v>1752</v>
      </c>
    </row>
    <row r="552" spans="1:2">
      <c r="A552" s="60" t="s">
        <v>161</v>
      </c>
      <c r="B552" s="60" t="s">
        <v>1757</v>
      </c>
    </row>
    <row r="553" spans="1:2">
      <c r="A553" s="60" t="s">
        <v>162</v>
      </c>
      <c r="B553" s="60" t="s">
        <v>1752</v>
      </c>
    </row>
    <row r="554" spans="1:2">
      <c r="A554" s="60" t="s">
        <v>163</v>
      </c>
      <c r="B554" s="60" t="s">
        <v>1759</v>
      </c>
    </row>
    <row r="555" spans="1:2">
      <c r="A555" s="60" t="s">
        <v>164</v>
      </c>
      <c r="B555" s="60" t="s">
        <v>710</v>
      </c>
    </row>
    <row r="556" spans="1:2">
      <c r="A556" s="60" t="s">
        <v>165</v>
      </c>
      <c r="B556" s="60" t="s">
        <v>710</v>
      </c>
    </row>
    <row r="557" spans="1:2">
      <c r="A557" s="60" t="s">
        <v>2094</v>
      </c>
    </row>
    <row r="558" spans="1:2">
      <c r="A558" s="60" t="s">
        <v>167</v>
      </c>
    </row>
    <row r="559" spans="1:2">
      <c r="A559" s="60" t="s">
        <v>168</v>
      </c>
    </row>
    <row r="560" spans="1:2">
      <c r="A560" s="60" t="s">
        <v>169</v>
      </c>
    </row>
    <row r="561" spans="1:2">
      <c r="A561" s="60" t="s">
        <v>170</v>
      </c>
    </row>
    <row r="562" spans="1:2">
      <c r="A562" s="60" t="s">
        <v>2095</v>
      </c>
      <c r="B562" s="60" t="s">
        <v>1760</v>
      </c>
    </row>
    <row r="563" spans="1:2">
      <c r="A563" s="60" t="s">
        <v>176</v>
      </c>
      <c r="B563" s="60" t="s">
        <v>1761</v>
      </c>
    </row>
    <row r="564" spans="1:2">
      <c r="A564" s="60" t="s">
        <v>177</v>
      </c>
      <c r="B564" s="60" t="s">
        <v>1762</v>
      </c>
    </row>
    <row r="565" spans="1:2">
      <c r="A565" s="60" t="s">
        <v>178</v>
      </c>
      <c r="B565" s="60" t="s">
        <v>710</v>
      </c>
    </row>
    <row r="566" spans="1:2">
      <c r="A566" s="60" t="s">
        <v>179</v>
      </c>
      <c r="B566" s="60" t="s">
        <v>710</v>
      </c>
    </row>
    <row r="567" spans="1:2">
      <c r="A567" s="60" t="s">
        <v>180</v>
      </c>
      <c r="B567" s="60" t="s">
        <v>710</v>
      </c>
    </row>
    <row r="568" spans="1:2">
      <c r="A568" s="60" t="s">
        <v>181</v>
      </c>
      <c r="B568" s="60" t="s">
        <v>1764</v>
      </c>
    </row>
    <row r="569" spans="1:2">
      <c r="A569" s="60" t="s">
        <v>182</v>
      </c>
      <c r="B569" s="60" t="s">
        <v>710</v>
      </c>
    </row>
    <row r="570" spans="1:2">
      <c r="A570" s="60" t="s">
        <v>183</v>
      </c>
      <c r="B570" s="60" t="s">
        <v>1765</v>
      </c>
    </row>
    <row r="571" spans="1:2">
      <c r="A571" s="60" t="s">
        <v>184</v>
      </c>
      <c r="B571" s="60" t="s">
        <v>1765</v>
      </c>
    </row>
    <row r="572" spans="1:2">
      <c r="A572" s="60" t="s">
        <v>185</v>
      </c>
      <c r="B572" s="60" t="s">
        <v>1760</v>
      </c>
    </row>
    <row r="573" spans="1:2">
      <c r="A573" s="60" t="s">
        <v>186</v>
      </c>
      <c r="B573" s="60" t="s">
        <v>1765</v>
      </c>
    </row>
    <row r="574" spans="1:2">
      <c r="A574" s="60" t="s">
        <v>187</v>
      </c>
      <c r="B574" s="60" t="s">
        <v>607</v>
      </c>
    </row>
    <row r="575" spans="1:2">
      <c r="A575" s="60" t="s">
        <v>188</v>
      </c>
      <c r="B575" s="60" t="s">
        <v>1766</v>
      </c>
    </row>
    <row r="576" spans="1:2">
      <c r="A576" s="60" t="s">
        <v>189</v>
      </c>
      <c r="B576" s="60" t="s">
        <v>710</v>
      </c>
    </row>
    <row r="577" spans="1:2">
      <c r="A577" s="60" t="s">
        <v>190</v>
      </c>
      <c r="B577" s="60" t="s">
        <v>1767</v>
      </c>
    </row>
    <row r="578" spans="1:2">
      <c r="A578" s="60" t="s">
        <v>191</v>
      </c>
      <c r="B578" s="60" t="s">
        <v>1768</v>
      </c>
    </row>
    <row r="579" spans="1:2">
      <c r="A579" s="60" t="s">
        <v>458</v>
      </c>
      <c r="B579" s="60" t="s">
        <v>701</v>
      </c>
    </row>
    <row r="580" spans="1:2">
      <c r="A580" s="60" t="s">
        <v>2096</v>
      </c>
      <c r="B580" s="60" t="s">
        <v>701</v>
      </c>
    </row>
    <row r="581" spans="1:2">
      <c r="A581" s="60" t="s">
        <v>2097</v>
      </c>
      <c r="B581" s="60" t="s">
        <v>1682</v>
      </c>
    </row>
    <row r="582" spans="1:2">
      <c r="A582" s="60" t="s">
        <v>192</v>
      </c>
      <c r="B582" s="60" t="s">
        <v>1769</v>
      </c>
    </row>
    <row r="583" spans="1:2">
      <c r="A583" s="60" t="s">
        <v>193</v>
      </c>
      <c r="B583" s="60" t="s">
        <v>616</v>
      </c>
    </row>
    <row r="584" spans="1:2">
      <c r="A584" s="60" t="s">
        <v>194</v>
      </c>
      <c r="B584" s="60" t="s">
        <v>1771</v>
      </c>
    </row>
    <row r="585" spans="1:2">
      <c r="A585" s="60" t="s">
        <v>195</v>
      </c>
      <c r="B585" s="60" t="s">
        <v>609</v>
      </c>
    </row>
    <row r="586" spans="1:2">
      <c r="A586" s="60" t="s">
        <v>196</v>
      </c>
      <c r="B586" s="60" t="s">
        <v>1772</v>
      </c>
    </row>
    <row r="587" spans="1:2">
      <c r="A587" s="60" t="s">
        <v>197</v>
      </c>
      <c r="B587" s="60" t="s">
        <v>1774</v>
      </c>
    </row>
    <row r="588" spans="1:2">
      <c r="A588" s="60" t="s">
        <v>198</v>
      </c>
      <c r="B588" s="60" t="s">
        <v>1775</v>
      </c>
    </row>
    <row r="589" spans="1:2">
      <c r="A589" s="60" t="s">
        <v>199</v>
      </c>
      <c r="B589" s="60" t="s">
        <v>1683</v>
      </c>
    </row>
    <row r="590" spans="1:2">
      <c r="A590" s="60" t="s">
        <v>200</v>
      </c>
      <c r="B590" s="60" t="s">
        <v>1776</v>
      </c>
    </row>
    <row r="591" spans="1:2">
      <c r="A591" s="60" t="s">
        <v>201</v>
      </c>
      <c r="B591" s="60" t="s">
        <v>791</v>
      </c>
    </row>
    <row r="592" spans="1:2">
      <c r="A592" s="60" t="s">
        <v>202</v>
      </c>
      <c r="B592" s="60" t="s">
        <v>616</v>
      </c>
    </row>
    <row r="593" spans="1:2">
      <c r="A593" s="60" t="s">
        <v>203</v>
      </c>
      <c r="B593" s="60" t="s">
        <v>795</v>
      </c>
    </row>
    <row r="594" spans="1:2">
      <c r="A594" s="60" t="s">
        <v>2098</v>
      </c>
      <c r="B594" s="60" t="s">
        <v>767</v>
      </c>
    </row>
    <row r="595" spans="1:2">
      <c r="A595" s="60" t="s">
        <v>204</v>
      </c>
      <c r="B595" s="60" t="s">
        <v>1778</v>
      </c>
    </row>
    <row r="596" spans="1:2">
      <c r="A596" s="60" t="s">
        <v>205</v>
      </c>
      <c r="B596" s="60" t="s">
        <v>878</v>
      </c>
    </row>
    <row r="597" spans="1:2">
      <c r="A597" s="60" t="s">
        <v>206</v>
      </c>
      <c r="B597" s="60" t="s">
        <v>1779</v>
      </c>
    </row>
    <row r="598" spans="1:2">
      <c r="A598" s="60" t="s">
        <v>207</v>
      </c>
      <c r="B598" s="60" t="s">
        <v>1780</v>
      </c>
    </row>
    <row r="599" spans="1:2">
      <c r="A599" s="60" t="s">
        <v>208</v>
      </c>
      <c r="B599" s="60" t="s">
        <v>1782</v>
      </c>
    </row>
    <row r="600" spans="1:2">
      <c r="A600" s="60" t="s">
        <v>209</v>
      </c>
      <c r="B600" s="60" t="s">
        <v>1783</v>
      </c>
    </row>
    <row r="601" spans="1:2">
      <c r="A601" s="60" t="s">
        <v>210</v>
      </c>
      <c r="B601" s="60" t="s">
        <v>857</v>
      </c>
    </row>
    <row r="602" spans="1:2">
      <c r="A602" s="60" t="s">
        <v>211</v>
      </c>
      <c r="B602" s="60" t="s">
        <v>601</v>
      </c>
    </row>
    <row r="603" spans="1:2">
      <c r="A603" s="60" t="s">
        <v>212</v>
      </c>
      <c r="B603" s="60" t="s">
        <v>857</v>
      </c>
    </row>
    <row r="604" spans="1:2">
      <c r="A604" s="60" t="s">
        <v>213</v>
      </c>
      <c r="B604" s="60" t="s">
        <v>710</v>
      </c>
    </row>
    <row r="605" spans="1:2">
      <c r="A605" s="60" t="s">
        <v>214</v>
      </c>
      <c r="B605" s="60" t="s">
        <v>595</v>
      </c>
    </row>
    <row r="606" spans="1:2">
      <c r="A606" s="60" t="s">
        <v>215</v>
      </c>
      <c r="B606" s="60" t="s">
        <v>750</v>
      </c>
    </row>
    <row r="607" spans="1:2">
      <c r="A607" s="60" t="s">
        <v>216</v>
      </c>
      <c r="B607" s="60" t="s">
        <v>750</v>
      </c>
    </row>
    <row r="608" spans="1:2">
      <c r="A608" s="60" t="s">
        <v>217</v>
      </c>
      <c r="B608" s="60" t="s">
        <v>750</v>
      </c>
    </row>
    <row r="609" spans="1:2">
      <c r="A609" s="60" t="s">
        <v>218</v>
      </c>
      <c r="B609" s="60" t="s">
        <v>1786</v>
      </c>
    </row>
    <row r="610" spans="1:2">
      <c r="A610" s="60" t="s">
        <v>219</v>
      </c>
      <c r="B610" s="60" t="s">
        <v>788</v>
      </c>
    </row>
    <row r="611" spans="1:2">
      <c r="A611" s="60" t="s">
        <v>220</v>
      </c>
      <c r="B611" s="60" t="s">
        <v>710</v>
      </c>
    </row>
    <row r="612" spans="1:2">
      <c r="A612" s="60" t="s">
        <v>221</v>
      </c>
      <c r="B612" s="60" t="s">
        <v>601</v>
      </c>
    </row>
    <row r="613" spans="1:2">
      <c r="A613" s="60" t="s">
        <v>222</v>
      </c>
      <c r="B613" s="60" t="s">
        <v>624</v>
      </c>
    </row>
    <row r="614" spans="1:2">
      <c r="A614" s="60" t="s">
        <v>223</v>
      </c>
      <c r="B614" s="60" t="s">
        <v>601</v>
      </c>
    </row>
    <row r="615" spans="1:2">
      <c r="A615" s="60" t="s">
        <v>224</v>
      </c>
      <c r="B615" s="60" t="s">
        <v>1788</v>
      </c>
    </row>
    <row r="616" spans="1:2">
      <c r="A616" s="60" t="s">
        <v>225</v>
      </c>
      <c r="B616" s="60" t="s">
        <v>752</v>
      </c>
    </row>
    <row r="617" spans="1:2">
      <c r="A617" s="60" t="s">
        <v>226</v>
      </c>
      <c r="B617" s="60" t="s">
        <v>1548</v>
      </c>
    </row>
    <row r="618" spans="1:2">
      <c r="A618" s="60" t="s">
        <v>227</v>
      </c>
      <c r="B618" s="60" t="s">
        <v>601</v>
      </c>
    </row>
    <row r="619" spans="1:2">
      <c r="A619" s="60" t="s">
        <v>228</v>
      </c>
      <c r="B619" s="60" t="s">
        <v>857</v>
      </c>
    </row>
    <row r="620" spans="1:2">
      <c r="A620" s="60" t="s">
        <v>229</v>
      </c>
      <c r="B620" s="60" t="s">
        <v>752</v>
      </c>
    </row>
    <row r="621" spans="1:2">
      <c r="A621" s="60" t="s">
        <v>230</v>
      </c>
      <c r="B621" s="60" t="s">
        <v>1790</v>
      </c>
    </row>
    <row r="622" spans="1:2">
      <c r="A622" s="60" t="s">
        <v>231</v>
      </c>
      <c r="B622" s="60" t="s">
        <v>1792</v>
      </c>
    </row>
    <row r="623" spans="1:2">
      <c r="A623" s="60" t="s">
        <v>232</v>
      </c>
      <c r="B623" s="60" t="s">
        <v>877</v>
      </c>
    </row>
    <row r="624" spans="1:2">
      <c r="A624" s="60" t="s">
        <v>233</v>
      </c>
      <c r="B624" s="60" t="s">
        <v>1793</v>
      </c>
    </row>
    <row r="625" spans="1:2">
      <c r="A625" s="60" t="s">
        <v>234</v>
      </c>
      <c r="B625" s="60" t="s">
        <v>752</v>
      </c>
    </row>
    <row r="626" spans="1:2">
      <c r="A626" s="60" t="s">
        <v>235</v>
      </c>
      <c r="B626" s="60" t="s">
        <v>750</v>
      </c>
    </row>
    <row r="627" spans="1:2">
      <c r="A627" s="60" t="s">
        <v>236</v>
      </c>
      <c r="B627" s="60" t="s">
        <v>750</v>
      </c>
    </row>
    <row r="628" spans="1:2">
      <c r="A628" s="60" t="s">
        <v>237</v>
      </c>
      <c r="B628" s="60" t="s">
        <v>1794</v>
      </c>
    </row>
    <row r="629" spans="1:2">
      <c r="A629" s="60" t="s">
        <v>238</v>
      </c>
      <c r="B629" s="60" t="s">
        <v>1796</v>
      </c>
    </row>
    <row r="630" spans="1:2">
      <c r="A630" s="60" t="s">
        <v>239</v>
      </c>
      <c r="B630" s="60" t="s">
        <v>1798</v>
      </c>
    </row>
    <row r="631" spans="1:2">
      <c r="A631" s="60" t="s">
        <v>240</v>
      </c>
      <c r="B631" s="60" t="s">
        <v>737</v>
      </c>
    </row>
    <row r="632" spans="1:2">
      <c r="A632" s="60" t="s">
        <v>241</v>
      </c>
      <c r="B632" s="60" t="s">
        <v>844</v>
      </c>
    </row>
    <row r="633" spans="1:2">
      <c r="A633" s="60" t="s">
        <v>242</v>
      </c>
      <c r="B633" s="60" t="s">
        <v>607</v>
      </c>
    </row>
    <row r="634" spans="1:2">
      <c r="A634" s="60" t="s">
        <v>243</v>
      </c>
      <c r="B634" s="60" t="s">
        <v>857</v>
      </c>
    </row>
    <row r="635" spans="1:2">
      <c r="A635" s="60" t="s">
        <v>244</v>
      </c>
      <c r="B635" s="60" t="s">
        <v>1799</v>
      </c>
    </row>
    <row r="636" spans="1:2">
      <c r="A636" s="60" t="s">
        <v>245</v>
      </c>
      <c r="B636" s="60" t="s">
        <v>857</v>
      </c>
    </row>
    <row r="637" spans="1:2">
      <c r="A637" s="60" t="s">
        <v>246</v>
      </c>
      <c r="B637" s="60" t="s">
        <v>1800</v>
      </c>
    </row>
    <row r="638" spans="1:2">
      <c r="A638" s="60" t="s">
        <v>247</v>
      </c>
      <c r="B638" s="60" t="s">
        <v>1801</v>
      </c>
    </row>
    <row r="639" spans="1:2">
      <c r="A639" s="60" t="s">
        <v>248</v>
      </c>
      <c r="B639" s="60" t="s">
        <v>1783</v>
      </c>
    </row>
    <row r="640" spans="1:2">
      <c r="A640" s="60" t="s">
        <v>249</v>
      </c>
      <c r="B640" s="60" t="s">
        <v>857</v>
      </c>
    </row>
    <row r="641" spans="1:2">
      <c r="A641" s="60" t="s">
        <v>250</v>
      </c>
      <c r="B641" s="60" t="s">
        <v>1802</v>
      </c>
    </row>
    <row r="642" spans="1:2">
      <c r="A642" s="60" t="s">
        <v>251</v>
      </c>
      <c r="B642" s="60" t="s">
        <v>1803</v>
      </c>
    </row>
    <row r="643" spans="1:2">
      <c r="A643" s="60" t="s">
        <v>252</v>
      </c>
      <c r="B643" s="60" t="s">
        <v>1735</v>
      </c>
    </row>
    <row r="644" spans="1:2">
      <c r="A644" s="60" t="s">
        <v>253</v>
      </c>
      <c r="B644" s="60" t="s">
        <v>1804</v>
      </c>
    </row>
    <row r="645" spans="1:2">
      <c r="A645" s="60" t="s">
        <v>254</v>
      </c>
      <c r="B645" s="60" t="s">
        <v>1805</v>
      </c>
    </row>
    <row r="646" spans="1:2">
      <c r="A646" s="60" t="s">
        <v>2099</v>
      </c>
      <c r="B646" s="60" t="s">
        <v>855</v>
      </c>
    </row>
    <row r="647" spans="1:2">
      <c r="A647" s="60" t="s">
        <v>2100</v>
      </c>
      <c r="B647" s="60" t="s">
        <v>1806</v>
      </c>
    </row>
    <row r="648" spans="1:2">
      <c r="A648" s="60" t="s">
        <v>2101</v>
      </c>
      <c r="B648" s="60" t="s">
        <v>707</v>
      </c>
    </row>
    <row r="649" spans="1:2">
      <c r="A649" s="60" t="s">
        <v>2102</v>
      </c>
      <c r="B649" s="60" t="s">
        <v>1807</v>
      </c>
    </row>
    <row r="650" spans="1:2">
      <c r="A650" s="60" t="s">
        <v>2103</v>
      </c>
      <c r="B650" s="60" t="s">
        <v>601</v>
      </c>
    </row>
    <row r="651" spans="1:2">
      <c r="A651" s="60" t="s">
        <v>2104</v>
      </c>
      <c r="B651" s="60" t="s">
        <v>1809</v>
      </c>
    </row>
    <row r="652" spans="1:2">
      <c r="A652" s="60" t="s">
        <v>1351</v>
      </c>
      <c r="B652" s="60" t="s">
        <v>1810</v>
      </c>
    </row>
    <row r="653" spans="1:2">
      <c r="A653" s="60" t="s">
        <v>1352</v>
      </c>
      <c r="B653" s="60" t="s">
        <v>891</v>
      </c>
    </row>
    <row r="654" spans="1:2">
      <c r="A654" s="60" t="s">
        <v>1353</v>
      </c>
      <c r="B654" s="60" t="s">
        <v>754</v>
      </c>
    </row>
    <row r="655" spans="1:2">
      <c r="A655" s="60" t="s">
        <v>1354</v>
      </c>
      <c r="B655" s="60" t="s">
        <v>810</v>
      </c>
    </row>
    <row r="656" spans="1:2">
      <c r="A656" s="60" t="s">
        <v>1355</v>
      </c>
      <c r="B656" s="60" t="s">
        <v>734</v>
      </c>
    </row>
    <row r="657" spans="1:2">
      <c r="A657" s="60" t="s">
        <v>1356</v>
      </c>
      <c r="B657" s="60" t="s">
        <v>1812</v>
      </c>
    </row>
    <row r="658" spans="1:2">
      <c r="A658" s="60" t="s">
        <v>1357</v>
      </c>
      <c r="B658" s="60" t="s">
        <v>891</v>
      </c>
    </row>
    <row r="659" spans="1:2">
      <c r="A659" s="60" t="s">
        <v>1358</v>
      </c>
      <c r="B659" s="60" t="s">
        <v>864</v>
      </c>
    </row>
    <row r="660" spans="1:2">
      <c r="A660" s="60" t="s">
        <v>1359</v>
      </c>
      <c r="B660" s="60" t="s">
        <v>1813</v>
      </c>
    </row>
    <row r="661" spans="1:2">
      <c r="A661" s="60" t="s">
        <v>1360</v>
      </c>
      <c r="B661" s="60" t="s">
        <v>1814</v>
      </c>
    </row>
    <row r="662" spans="1:2">
      <c r="A662" s="60" t="s">
        <v>1361</v>
      </c>
      <c r="B662" s="60" t="s">
        <v>867</v>
      </c>
    </row>
    <row r="663" spans="1:2">
      <c r="A663" s="60" t="s">
        <v>1362</v>
      </c>
      <c r="B663" s="60" t="s">
        <v>863</v>
      </c>
    </row>
    <row r="664" spans="1:2">
      <c r="A664" s="60" t="s">
        <v>1363</v>
      </c>
      <c r="B664" s="60" t="s">
        <v>701</v>
      </c>
    </row>
    <row r="665" spans="1:2">
      <c r="A665" s="60" t="s">
        <v>1364</v>
      </c>
      <c r="B665" s="60" t="s">
        <v>862</v>
      </c>
    </row>
    <row r="666" spans="1:2">
      <c r="A666" s="60" t="s">
        <v>1365</v>
      </c>
      <c r="B666" s="60" t="s">
        <v>754</v>
      </c>
    </row>
    <row r="667" spans="1:2">
      <c r="A667" s="60" t="s">
        <v>1366</v>
      </c>
      <c r="B667" s="60" t="s">
        <v>891</v>
      </c>
    </row>
    <row r="668" spans="1:2">
      <c r="A668" s="60" t="s">
        <v>1367</v>
      </c>
      <c r="B668" s="60" t="s">
        <v>891</v>
      </c>
    </row>
    <row r="669" spans="1:2">
      <c r="A669" s="60" t="s">
        <v>1368</v>
      </c>
      <c r="B669" s="60" t="s">
        <v>1810</v>
      </c>
    </row>
    <row r="670" spans="1:2">
      <c r="A670" s="60" t="s">
        <v>2105</v>
      </c>
      <c r="B670" s="60" t="s">
        <v>734</v>
      </c>
    </row>
    <row r="671" spans="1:2">
      <c r="A671" s="60" t="s">
        <v>255</v>
      </c>
      <c r="B671" s="60" t="s">
        <v>731</v>
      </c>
    </row>
    <row r="672" spans="1:2">
      <c r="A672" s="60" t="s">
        <v>256</v>
      </c>
      <c r="B672" s="60" t="s">
        <v>731</v>
      </c>
    </row>
    <row r="673" spans="1:2">
      <c r="A673" s="60" t="s">
        <v>257</v>
      </c>
      <c r="B673" s="60" t="s">
        <v>729</v>
      </c>
    </row>
    <row r="674" spans="1:2">
      <c r="A674" s="60" t="s">
        <v>258</v>
      </c>
      <c r="B674" s="60" t="s">
        <v>731</v>
      </c>
    </row>
    <row r="675" spans="1:2">
      <c r="A675" s="60" t="s">
        <v>259</v>
      </c>
      <c r="B675" s="60" t="s">
        <v>729</v>
      </c>
    </row>
    <row r="676" spans="1:2">
      <c r="A676" s="60" t="s">
        <v>260</v>
      </c>
      <c r="B676" s="60" t="s">
        <v>734</v>
      </c>
    </row>
    <row r="677" spans="1:2">
      <c r="A677" s="60" t="s">
        <v>261</v>
      </c>
      <c r="B677" s="60" t="s">
        <v>729</v>
      </c>
    </row>
    <row r="678" spans="1:2">
      <c r="A678" s="60" t="s">
        <v>262</v>
      </c>
      <c r="B678" s="60" t="s">
        <v>865</v>
      </c>
    </row>
    <row r="679" spans="1:2">
      <c r="A679" s="60" t="s">
        <v>263</v>
      </c>
      <c r="B679" s="60" t="s">
        <v>1714</v>
      </c>
    </row>
    <row r="680" spans="1:2">
      <c r="A680" s="60" t="s">
        <v>264</v>
      </c>
      <c r="B680" s="60" t="s">
        <v>1714</v>
      </c>
    </row>
    <row r="681" spans="1:2">
      <c r="A681" s="60" t="s">
        <v>265</v>
      </c>
      <c r="B681" s="60" t="s">
        <v>731</v>
      </c>
    </row>
    <row r="682" spans="1:2">
      <c r="A682" s="60" t="s">
        <v>266</v>
      </c>
      <c r="B682" s="60" t="s">
        <v>729</v>
      </c>
    </row>
    <row r="683" spans="1:2">
      <c r="A683" s="60" t="s">
        <v>267</v>
      </c>
      <c r="B683" s="60" t="s">
        <v>601</v>
      </c>
    </row>
    <row r="684" spans="1:2">
      <c r="A684" s="60" t="s">
        <v>268</v>
      </c>
      <c r="B684" s="60" t="s">
        <v>867</v>
      </c>
    </row>
    <row r="685" spans="1:2">
      <c r="A685" s="60" t="s">
        <v>269</v>
      </c>
      <c r="B685" s="60" t="s">
        <v>601</v>
      </c>
    </row>
    <row r="686" spans="1:2">
      <c r="A686" s="60" t="s">
        <v>270</v>
      </c>
      <c r="B686" s="60" t="s">
        <v>609</v>
      </c>
    </row>
    <row r="687" spans="1:2">
      <c r="A687" s="60" t="s">
        <v>271</v>
      </c>
      <c r="B687" s="60" t="s">
        <v>729</v>
      </c>
    </row>
    <row r="688" spans="1:2">
      <c r="A688" s="60" t="s">
        <v>272</v>
      </c>
      <c r="B688" s="60" t="s">
        <v>865</v>
      </c>
    </row>
    <row r="689" spans="1:2">
      <c r="A689" s="60" t="s">
        <v>273</v>
      </c>
      <c r="B689" s="60" t="s">
        <v>601</v>
      </c>
    </row>
    <row r="690" spans="1:2">
      <c r="A690" s="60" t="s">
        <v>274</v>
      </c>
      <c r="B690" s="60" t="s">
        <v>784</v>
      </c>
    </row>
    <row r="691" spans="1:2">
      <c r="A691" s="60" t="s">
        <v>275</v>
      </c>
      <c r="B691" s="60" t="s">
        <v>601</v>
      </c>
    </row>
    <row r="692" spans="1:2">
      <c r="A692" s="60" t="s">
        <v>276</v>
      </c>
      <c r="B692" s="60" t="s">
        <v>1816</v>
      </c>
    </row>
    <row r="693" spans="1:2">
      <c r="A693" s="60" t="s">
        <v>2106</v>
      </c>
      <c r="B693" s="60" t="s">
        <v>701</v>
      </c>
    </row>
    <row r="694" spans="1:2">
      <c r="A694" s="60" t="s">
        <v>2107</v>
      </c>
      <c r="B694" s="60" t="s">
        <v>787</v>
      </c>
    </row>
    <row r="695" spans="1:2">
      <c r="A695" s="60" t="s">
        <v>2108</v>
      </c>
      <c r="B695" s="60" t="s">
        <v>645</v>
      </c>
    </row>
    <row r="696" spans="1:2">
      <c r="A696" s="60" t="s">
        <v>2109</v>
      </c>
      <c r="B696" s="60" t="s">
        <v>798</v>
      </c>
    </row>
    <row r="697" spans="1:2">
      <c r="A697" s="60" t="s">
        <v>2110</v>
      </c>
      <c r="B697" s="60" t="s">
        <v>1817</v>
      </c>
    </row>
    <row r="698" spans="1:2">
      <c r="A698" s="60" t="s">
        <v>2111</v>
      </c>
      <c r="B698" s="60" t="s">
        <v>710</v>
      </c>
    </row>
    <row r="699" spans="1:2">
      <c r="A699" s="60" t="s">
        <v>2112</v>
      </c>
      <c r="B699" s="60" t="s">
        <v>710</v>
      </c>
    </row>
    <row r="700" spans="1:2">
      <c r="A700" s="60" t="s">
        <v>2113</v>
      </c>
      <c r="B700" s="60" t="s">
        <v>798</v>
      </c>
    </row>
    <row r="701" spans="1:2">
      <c r="A701" s="60" t="s">
        <v>2114</v>
      </c>
      <c r="B701" s="60" t="s">
        <v>1818</v>
      </c>
    </row>
    <row r="702" spans="1:2">
      <c r="A702" s="60" t="s">
        <v>2115</v>
      </c>
      <c r="B702" s="60" t="s">
        <v>701</v>
      </c>
    </row>
    <row r="703" spans="1:2">
      <c r="A703" s="60" t="s">
        <v>2116</v>
      </c>
      <c r="B703" s="60" t="s">
        <v>608</v>
      </c>
    </row>
    <row r="704" spans="1:2">
      <c r="A704" s="60" t="s">
        <v>2117</v>
      </c>
      <c r="B704" s="60" t="s">
        <v>701</v>
      </c>
    </row>
    <row r="705" spans="1:2">
      <c r="A705" s="60" t="s">
        <v>2118</v>
      </c>
      <c r="B705" s="60" t="s">
        <v>1488</v>
      </c>
    </row>
    <row r="706" spans="1:2">
      <c r="A706" s="60" t="s">
        <v>2119</v>
      </c>
      <c r="B706" s="60" t="s">
        <v>1488</v>
      </c>
    </row>
    <row r="707" spans="1:2">
      <c r="A707" s="60" t="s">
        <v>2120</v>
      </c>
      <c r="B707" s="60" t="s">
        <v>1488</v>
      </c>
    </row>
    <row r="708" spans="1:2">
      <c r="A708" s="60" t="s">
        <v>2121</v>
      </c>
      <c r="B708" s="60" t="s">
        <v>701</v>
      </c>
    </row>
    <row r="709" spans="1:2">
      <c r="A709" s="60" t="s">
        <v>2122</v>
      </c>
      <c r="B709" s="60" t="s">
        <v>710</v>
      </c>
    </row>
    <row r="710" spans="1:2">
      <c r="A710" s="60" t="s">
        <v>1373</v>
      </c>
      <c r="B710" s="60" t="s">
        <v>595</v>
      </c>
    </row>
    <row r="711" spans="1:2">
      <c r="A711" s="60" t="s">
        <v>1374</v>
      </c>
      <c r="B711" s="60" t="s">
        <v>749</v>
      </c>
    </row>
    <row r="712" spans="1:2">
      <c r="A712" s="60" t="s">
        <v>1375</v>
      </c>
      <c r="B712" s="60" t="s">
        <v>710</v>
      </c>
    </row>
    <row r="713" spans="1:2">
      <c r="A713" s="60" t="s">
        <v>2123</v>
      </c>
      <c r="B713" s="60" t="s">
        <v>710</v>
      </c>
    </row>
    <row r="714" spans="1:2">
      <c r="A714" s="60" t="s">
        <v>2124</v>
      </c>
      <c r="B714" s="60" t="s">
        <v>1821</v>
      </c>
    </row>
    <row r="715" spans="1:2">
      <c r="A715" s="60" t="s">
        <v>278</v>
      </c>
      <c r="B715" s="60" t="s">
        <v>1822</v>
      </c>
    </row>
    <row r="716" spans="1:2">
      <c r="A716" s="60" t="s">
        <v>279</v>
      </c>
      <c r="B716" s="60" t="s">
        <v>1823</v>
      </c>
    </row>
    <row r="717" spans="1:2">
      <c r="A717" s="60" t="s">
        <v>280</v>
      </c>
      <c r="B717" s="60" t="s">
        <v>1824</v>
      </c>
    </row>
    <row r="718" spans="1:2">
      <c r="A718" s="60" t="s">
        <v>281</v>
      </c>
      <c r="B718" s="60" t="s">
        <v>624</v>
      </c>
    </row>
    <row r="719" spans="1:2">
      <c r="A719" s="60" t="s">
        <v>282</v>
      </c>
      <c r="B719" s="60" t="s">
        <v>624</v>
      </c>
    </row>
    <row r="720" spans="1:2">
      <c r="A720" s="60" t="s">
        <v>283</v>
      </c>
      <c r="B720" s="60" t="s">
        <v>1826</v>
      </c>
    </row>
    <row r="721" spans="1:2">
      <c r="A721" s="60" t="s">
        <v>284</v>
      </c>
      <c r="B721" s="60" t="s">
        <v>735</v>
      </c>
    </row>
    <row r="722" spans="1:2">
      <c r="A722" s="60" t="s">
        <v>285</v>
      </c>
      <c r="B722" s="60" t="s">
        <v>1827</v>
      </c>
    </row>
    <row r="723" spans="1:2">
      <c r="A723" s="60" t="s">
        <v>286</v>
      </c>
      <c r="B723" s="60" t="s">
        <v>1828</v>
      </c>
    </row>
    <row r="724" spans="1:2">
      <c r="A724" s="60" t="s">
        <v>287</v>
      </c>
      <c r="B724" s="60" t="s">
        <v>633</v>
      </c>
    </row>
    <row r="725" spans="1:2">
      <c r="A725" s="60" t="s">
        <v>2125</v>
      </c>
      <c r="B725" s="60" t="s">
        <v>661</v>
      </c>
    </row>
    <row r="726" spans="1:2">
      <c r="A726" s="60" t="s">
        <v>292</v>
      </c>
      <c r="B726" s="60" t="s">
        <v>1829</v>
      </c>
    </row>
    <row r="727" spans="1:2">
      <c r="A727" s="60" t="s">
        <v>293</v>
      </c>
      <c r="B727" s="60" t="s">
        <v>815</v>
      </c>
    </row>
    <row r="728" spans="1:2">
      <c r="A728" s="60" t="s">
        <v>2126</v>
      </c>
      <c r="B728" s="60" t="s">
        <v>669</v>
      </c>
    </row>
    <row r="729" spans="1:2">
      <c r="A729" s="60" t="s">
        <v>295</v>
      </c>
      <c r="B729" s="60" t="s">
        <v>615</v>
      </c>
    </row>
    <row r="730" spans="1:2">
      <c r="A730" s="60" t="s">
        <v>296</v>
      </c>
      <c r="B730" s="60" t="s">
        <v>669</v>
      </c>
    </row>
    <row r="731" spans="1:2">
      <c r="A731" s="60" t="s">
        <v>297</v>
      </c>
      <c r="B731" s="60" t="s">
        <v>670</v>
      </c>
    </row>
    <row r="732" spans="1:2">
      <c r="A732" s="60" t="s">
        <v>298</v>
      </c>
      <c r="B732" s="60" t="s">
        <v>669</v>
      </c>
    </row>
    <row r="733" spans="1:2">
      <c r="A733" s="60" t="s">
        <v>299</v>
      </c>
      <c r="B733" s="60" t="s">
        <v>670</v>
      </c>
    </row>
    <row r="734" spans="1:2">
      <c r="A734" s="60" t="s">
        <v>300</v>
      </c>
      <c r="B734" s="60" t="s">
        <v>1831</v>
      </c>
    </row>
    <row r="735" spans="1:2">
      <c r="A735" s="60" t="s">
        <v>301</v>
      </c>
      <c r="B735" s="60" t="s">
        <v>701</v>
      </c>
    </row>
    <row r="736" spans="1:2">
      <c r="A736" s="60" t="s">
        <v>302</v>
      </c>
      <c r="B736" s="60" t="s">
        <v>669</v>
      </c>
    </row>
    <row r="737" spans="1:2">
      <c r="A737" s="60" t="s">
        <v>2127</v>
      </c>
      <c r="B737" s="60" t="s">
        <v>1833</v>
      </c>
    </row>
    <row r="738" spans="1:2">
      <c r="A738" s="60" t="s">
        <v>307</v>
      </c>
      <c r="B738" s="60" t="s">
        <v>873</v>
      </c>
    </row>
    <row r="739" spans="1:2">
      <c r="A739" s="60" t="s">
        <v>2128</v>
      </c>
      <c r="B739" s="60" t="s">
        <v>1835</v>
      </c>
    </row>
    <row r="740" spans="1:2">
      <c r="A740" s="60" t="s">
        <v>0</v>
      </c>
      <c r="B740" s="60" t="s">
        <v>1836</v>
      </c>
    </row>
    <row r="741" spans="1:2">
      <c r="A741" s="60" t="s">
        <v>1</v>
      </c>
      <c r="B741" s="60" t="s">
        <v>1684</v>
      </c>
    </row>
    <row r="742" spans="1:2">
      <c r="A742" s="60" t="s">
        <v>2</v>
      </c>
      <c r="B742" s="60" t="s">
        <v>648</v>
      </c>
    </row>
    <row r="743" spans="1:2">
      <c r="A743" s="60" t="s">
        <v>2129</v>
      </c>
      <c r="B743" s="60" t="s">
        <v>1838</v>
      </c>
    </row>
    <row r="744" spans="1:2">
      <c r="A744" s="60" t="s">
        <v>1304</v>
      </c>
      <c r="B744" s="60" t="s">
        <v>641</v>
      </c>
    </row>
    <row r="745" spans="1:2">
      <c r="A745" s="60" t="s">
        <v>1305</v>
      </c>
      <c r="B745" s="60" t="s">
        <v>1840</v>
      </c>
    </row>
    <row r="746" spans="1:2">
      <c r="A746" s="60" t="s">
        <v>1306</v>
      </c>
      <c r="B746" s="60" t="s">
        <v>595</v>
      </c>
    </row>
    <row r="747" spans="1:2">
      <c r="A747" s="60" t="s">
        <v>1307</v>
      </c>
      <c r="B747" s="60" t="s">
        <v>1841</v>
      </c>
    </row>
    <row r="748" spans="1:2">
      <c r="A748" s="60" t="s">
        <v>1308</v>
      </c>
      <c r="B748" s="60" t="s">
        <v>1843</v>
      </c>
    </row>
    <row r="749" spans="1:2">
      <c r="A749" s="60" t="s">
        <v>1309</v>
      </c>
      <c r="B749" s="60" t="s">
        <v>840</v>
      </c>
    </row>
    <row r="750" spans="1:2">
      <c r="A750" s="60" t="s">
        <v>1310</v>
      </c>
      <c r="B750" s="60" t="s">
        <v>665</v>
      </c>
    </row>
    <row r="751" spans="1:2">
      <c r="A751" s="60" t="s">
        <v>1311</v>
      </c>
      <c r="B751" s="60" t="s">
        <v>838</v>
      </c>
    </row>
    <row r="752" spans="1:2">
      <c r="A752" s="60" t="s">
        <v>1312</v>
      </c>
      <c r="B752" s="60" t="s">
        <v>839</v>
      </c>
    </row>
    <row r="753" spans="1:2">
      <c r="A753" s="60" t="s">
        <v>1313</v>
      </c>
      <c r="B753" s="60" t="s">
        <v>837</v>
      </c>
    </row>
    <row r="754" spans="1:2">
      <c r="A754" s="60" t="s">
        <v>1314</v>
      </c>
      <c r="B754" s="60" t="s">
        <v>1848</v>
      </c>
    </row>
    <row r="755" spans="1:2">
      <c r="A755" s="60" t="s">
        <v>1315</v>
      </c>
      <c r="B755" s="60" t="s">
        <v>663</v>
      </c>
    </row>
    <row r="756" spans="1:2">
      <c r="A756" s="60" t="s">
        <v>1316</v>
      </c>
      <c r="B756" s="60" t="s">
        <v>658</v>
      </c>
    </row>
    <row r="757" spans="1:2">
      <c r="A757" s="60" t="s">
        <v>1317</v>
      </c>
      <c r="B757" s="60" t="s">
        <v>1850</v>
      </c>
    </row>
    <row r="758" spans="1:2">
      <c r="A758" s="60" t="s">
        <v>1318</v>
      </c>
      <c r="B758" s="60" t="s">
        <v>666</v>
      </c>
    </row>
    <row r="759" spans="1:2">
      <c r="A759" s="60" t="s">
        <v>1319</v>
      </c>
      <c r="B759" s="60" t="s">
        <v>660</v>
      </c>
    </row>
    <row r="760" spans="1:2">
      <c r="A760" s="60" t="s">
        <v>1320</v>
      </c>
      <c r="B760" s="60" t="s">
        <v>1853</v>
      </c>
    </row>
    <row r="761" spans="1:2">
      <c r="A761" s="60" t="s">
        <v>1321</v>
      </c>
      <c r="B761" s="60" t="s">
        <v>1854</v>
      </c>
    </row>
    <row r="762" spans="1:2">
      <c r="A762" s="60" t="s">
        <v>1322</v>
      </c>
      <c r="B762" s="60" t="s">
        <v>1856</v>
      </c>
    </row>
    <row r="763" spans="1:2">
      <c r="A763" s="60" t="s">
        <v>1323</v>
      </c>
      <c r="B763" s="60" t="s">
        <v>837</v>
      </c>
    </row>
    <row r="764" spans="1:2">
      <c r="A764" s="60" t="s">
        <v>1324</v>
      </c>
      <c r="B764" s="60" t="s">
        <v>639</v>
      </c>
    </row>
    <row r="765" spans="1:2">
      <c r="A765" s="60" t="s">
        <v>1325</v>
      </c>
      <c r="B765" s="60" t="s">
        <v>1858</v>
      </c>
    </row>
    <row r="766" spans="1:2">
      <c r="A766" s="60" t="s">
        <v>1326</v>
      </c>
      <c r="B766" s="60" t="s">
        <v>1859</v>
      </c>
    </row>
    <row r="767" spans="1:2">
      <c r="A767" s="60" t="s">
        <v>1327</v>
      </c>
      <c r="B767" s="60" t="s">
        <v>641</v>
      </c>
    </row>
    <row r="768" spans="1:2">
      <c r="A768" s="60" t="s">
        <v>1328</v>
      </c>
      <c r="B768" s="60" t="s">
        <v>641</v>
      </c>
    </row>
    <row r="769" spans="1:2">
      <c r="A769" s="60" t="s">
        <v>1329</v>
      </c>
      <c r="B769" s="60" t="s">
        <v>641</v>
      </c>
    </row>
    <row r="770" spans="1:2">
      <c r="A770" s="60" t="s">
        <v>1330</v>
      </c>
      <c r="B770" s="60" t="s">
        <v>641</v>
      </c>
    </row>
    <row r="771" spans="1:2">
      <c r="A771" s="60" t="s">
        <v>1331</v>
      </c>
      <c r="B771" s="60" t="s">
        <v>641</v>
      </c>
    </row>
    <row r="772" spans="1:2">
      <c r="A772" s="60" t="s">
        <v>2130</v>
      </c>
      <c r="B772" s="60" t="s">
        <v>1860</v>
      </c>
    </row>
    <row r="773" spans="1:2">
      <c r="A773" s="60" t="s">
        <v>309</v>
      </c>
      <c r="B773" s="60" t="s">
        <v>862</v>
      </c>
    </row>
    <row r="774" spans="1:2">
      <c r="A774" s="60" t="s">
        <v>310</v>
      </c>
      <c r="B774" s="60" t="s">
        <v>1713</v>
      </c>
    </row>
    <row r="775" spans="1:2">
      <c r="A775" s="60" t="s">
        <v>311</v>
      </c>
      <c r="B775" s="60" t="s">
        <v>1861</v>
      </c>
    </row>
    <row r="776" spans="1:2">
      <c r="A776" s="60" t="s">
        <v>312</v>
      </c>
      <c r="B776" s="60" t="s">
        <v>1862</v>
      </c>
    </row>
    <row r="777" spans="1:2">
      <c r="A777" s="60" t="s">
        <v>2131</v>
      </c>
      <c r="B777" s="60" t="s">
        <v>1864</v>
      </c>
    </row>
    <row r="778" spans="1:2">
      <c r="A778" s="60" t="s">
        <v>2132</v>
      </c>
      <c r="B778" s="60" t="s">
        <v>672</v>
      </c>
    </row>
    <row r="779" spans="1:2">
      <c r="A779" s="60" t="s">
        <v>2133</v>
      </c>
      <c r="B779" s="60" t="s">
        <v>878</v>
      </c>
    </row>
    <row r="780" spans="1:2">
      <c r="A780" s="60" t="s">
        <v>2134</v>
      </c>
      <c r="B780" s="60" t="s">
        <v>710</v>
      </c>
    </row>
    <row r="781" spans="1:2">
      <c r="A781" s="60" t="s">
        <v>328</v>
      </c>
      <c r="B781" s="60" t="s">
        <v>824</v>
      </c>
    </row>
    <row r="782" spans="1:2">
      <c r="A782" s="60" t="s">
        <v>329</v>
      </c>
      <c r="B782" s="60" t="s">
        <v>1867</v>
      </c>
    </row>
    <row r="783" spans="1:2">
      <c r="A783" s="60" t="s">
        <v>330</v>
      </c>
      <c r="B783" s="60" t="s">
        <v>881</v>
      </c>
    </row>
    <row r="784" spans="1:2">
      <c r="A784" s="60" t="s">
        <v>331</v>
      </c>
      <c r="B784" s="60" t="s">
        <v>710</v>
      </c>
    </row>
    <row r="785" spans="1:2">
      <c r="A785" s="60" t="s">
        <v>332</v>
      </c>
      <c r="B785" s="60" t="s">
        <v>824</v>
      </c>
    </row>
    <row r="786" spans="1:2">
      <c r="A786" s="60" t="s">
        <v>333</v>
      </c>
      <c r="B786" s="60" t="s">
        <v>767</v>
      </c>
    </row>
    <row r="787" spans="1:2">
      <c r="A787" s="60" t="s">
        <v>334</v>
      </c>
      <c r="B787" s="60" t="s">
        <v>824</v>
      </c>
    </row>
    <row r="788" spans="1:2">
      <c r="A788" s="60" t="s">
        <v>335</v>
      </c>
      <c r="B788" s="60" t="s">
        <v>1869</v>
      </c>
    </row>
    <row r="789" spans="1:2">
      <c r="A789" s="60" t="s">
        <v>336</v>
      </c>
      <c r="B789" s="60" t="s">
        <v>710</v>
      </c>
    </row>
    <row r="790" spans="1:2">
      <c r="A790" s="60" t="s">
        <v>337</v>
      </c>
      <c r="B790" s="60" t="s">
        <v>595</v>
      </c>
    </row>
    <row r="791" spans="1:2">
      <c r="A791" s="60" t="s">
        <v>338</v>
      </c>
      <c r="B791" s="60" t="s">
        <v>842</v>
      </c>
    </row>
    <row r="792" spans="1:2">
      <c r="A792" s="60" t="s">
        <v>339</v>
      </c>
      <c r="B792" s="60" t="s">
        <v>710</v>
      </c>
    </row>
    <row r="793" spans="1:2">
      <c r="A793" s="60" t="s">
        <v>340</v>
      </c>
      <c r="B793" s="60" t="s">
        <v>1870</v>
      </c>
    </row>
    <row r="794" spans="1:2">
      <c r="A794" s="60" t="s">
        <v>341</v>
      </c>
      <c r="B794" s="60" t="s">
        <v>710</v>
      </c>
    </row>
    <row r="795" spans="1:2">
      <c r="A795" s="60" t="s">
        <v>342</v>
      </c>
      <c r="B795" s="60" t="s">
        <v>1871</v>
      </c>
    </row>
    <row r="796" spans="1:2">
      <c r="A796" s="60" t="s">
        <v>343</v>
      </c>
      <c r="B796" s="60" t="s">
        <v>710</v>
      </c>
    </row>
    <row r="797" spans="1:2">
      <c r="A797" s="60" t="s">
        <v>344</v>
      </c>
      <c r="B797" s="60" t="s">
        <v>821</v>
      </c>
    </row>
    <row r="798" spans="1:2">
      <c r="A798" s="60" t="s">
        <v>345</v>
      </c>
      <c r="B798" s="60" t="s">
        <v>710</v>
      </c>
    </row>
    <row r="799" spans="1:2">
      <c r="A799" s="60" t="s">
        <v>346</v>
      </c>
      <c r="B799" s="60" t="s">
        <v>710</v>
      </c>
    </row>
    <row r="800" spans="1:2">
      <c r="A800" s="60" t="s">
        <v>347</v>
      </c>
      <c r="B800" s="60" t="s">
        <v>710</v>
      </c>
    </row>
    <row r="801" spans="1:2">
      <c r="A801" s="60" t="s">
        <v>348</v>
      </c>
      <c r="B801" s="60" t="s">
        <v>1874</v>
      </c>
    </row>
    <row r="802" spans="1:2">
      <c r="A802" s="60" t="s">
        <v>349</v>
      </c>
      <c r="B802" s="60" t="s">
        <v>1875</v>
      </c>
    </row>
    <row r="803" spans="1:2">
      <c r="A803" s="60" t="s">
        <v>350</v>
      </c>
      <c r="B803" s="60" t="s">
        <v>824</v>
      </c>
    </row>
    <row r="804" spans="1:2">
      <c r="A804" s="60" t="s">
        <v>351</v>
      </c>
      <c r="B804" s="60" t="s">
        <v>710</v>
      </c>
    </row>
    <row r="805" spans="1:2">
      <c r="A805" s="60" t="s">
        <v>426</v>
      </c>
      <c r="B805" s="60" t="s">
        <v>1876</v>
      </c>
    </row>
    <row r="806" spans="1:2">
      <c r="A806" s="60" t="s">
        <v>1917</v>
      </c>
      <c r="B806" s="60" t="s">
        <v>815</v>
      </c>
    </row>
    <row r="807" spans="1:2">
      <c r="A807" s="60" t="s">
        <v>2135</v>
      </c>
      <c r="B807" s="60" t="s">
        <v>1878</v>
      </c>
    </row>
    <row r="808" spans="1:2">
      <c r="A808" s="60" t="s">
        <v>2136</v>
      </c>
      <c r="B808" s="60" t="s">
        <v>1879</v>
      </c>
    </row>
    <row r="809" spans="1:2">
      <c r="A809" s="60" t="s">
        <v>2137</v>
      </c>
      <c r="B809" s="60" t="s">
        <v>1880</v>
      </c>
    </row>
    <row r="810" spans="1:2">
      <c r="A810" s="60" t="s">
        <v>2138</v>
      </c>
      <c r="B810" s="60" t="s">
        <v>1881</v>
      </c>
    </row>
    <row r="811" spans="1:2">
      <c r="A811" s="60" t="s">
        <v>2139</v>
      </c>
      <c r="B811" s="60" t="s">
        <v>601</v>
      </c>
    </row>
    <row r="812" spans="1:2">
      <c r="A812" s="60" t="s">
        <v>2140</v>
      </c>
      <c r="B812" s="60" t="s">
        <v>601</v>
      </c>
    </row>
    <row r="813" spans="1:2">
      <c r="A813" s="60" t="s">
        <v>2141</v>
      </c>
      <c r="B813" s="60" t="s">
        <v>832</v>
      </c>
    </row>
    <row r="814" spans="1:2">
      <c r="A814" s="60" t="s">
        <v>2142</v>
      </c>
      <c r="B814" s="60" t="s">
        <v>832</v>
      </c>
    </row>
    <row r="815" spans="1:2">
      <c r="A815" s="60" t="s">
        <v>2143</v>
      </c>
      <c r="B815" s="60" t="s">
        <v>1884</v>
      </c>
    </row>
    <row r="816" spans="1:2">
      <c r="A816" s="60" t="s">
        <v>2144</v>
      </c>
      <c r="B816" s="60" t="s">
        <v>621</v>
      </c>
    </row>
    <row r="817" spans="1:2">
      <c r="A817" s="60" t="s">
        <v>2145</v>
      </c>
      <c r="B817" s="60" t="s">
        <v>1886</v>
      </c>
    </row>
    <row r="818" spans="1:2">
      <c r="A818" s="60" t="s">
        <v>2146</v>
      </c>
      <c r="B818" s="60" t="s">
        <v>1888</v>
      </c>
    </row>
    <row r="819" spans="1:2">
      <c r="A819" s="60" t="s">
        <v>2147</v>
      </c>
      <c r="B819" s="60" t="s">
        <v>1889</v>
      </c>
    </row>
    <row r="820" spans="1:2">
      <c r="A820" s="60" t="s">
        <v>2148</v>
      </c>
      <c r="B820" s="60" t="s">
        <v>824</v>
      </c>
    </row>
    <row r="821" spans="1:2">
      <c r="A821" s="60" t="s">
        <v>355</v>
      </c>
      <c r="B821" s="60" t="s">
        <v>785</v>
      </c>
    </row>
    <row r="822" spans="1:2">
      <c r="A822" s="60" t="s">
        <v>356</v>
      </c>
      <c r="B822" s="60" t="s">
        <v>1890</v>
      </c>
    </row>
    <row r="823" spans="1:2">
      <c r="A823" s="60" t="s">
        <v>357</v>
      </c>
      <c r="B823" s="60" t="s">
        <v>1891</v>
      </c>
    </row>
    <row r="824" spans="1:2">
      <c r="A824" s="60" t="s">
        <v>358</v>
      </c>
      <c r="B824" s="60" t="s">
        <v>785</v>
      </c>
    </row>
    <row r="825" spans="1:2">
      <c r="A825" s="60" t="s">
        <v>359</v>
      </c>
      <c r="B825" s="60" t="s">
        <v>697</v>
      </c>
    </row>
    <row r="826" spans="1:2">
      <c r="A826" s="60" t="s">
        <v>2149</v>
      </c>
      <c r="B826" s="60" t="s">
        <v>752</v>
      </c>
    </row>
    <row r="827" spans="1:2">
      <c r="A827" s="60" t="s">
        <v>374</v>
      </c>
      <c r="B827" s="60" t="s">
        <v>710</v>
      </c>
    </row>
    <row r="828" spans="1:2">
      <c r="A828" s="60" t="s">
        <v>375</v>
      </c>
      <c r="B828" s="60" t="s">
        <v>710</v>
      </c>
    </row>
    <row r="829" spans="1:2">
      <c r="A829" s="60" t="s">
        <v>376</v>
      </c>
      <c r="B829" s="60" t="s">
        <v>1893</v>
      </c>
    </row>
    <row r="830" spans="1:2">
      <c r="A830" s="60" t="s">
        <v>377</v>
      </c>
      <c r="B830" s="60" t="s">
        <v>1736</v>
      </c>
    </row>
    <row r="831" spans="1:2">
      <c r="A831" s="60" t="s">
        <v>378</v>
      </c>
      <c r="B831" s="60" t="s">
        <v>710</v>
      </c>
    </row>
    <row r="832" spans="1:2">
      <c r="A832" s="60" t="s">
        <v>379</v>
      </c>
      <c r="B832" s="60" t="s">
        <v>1894</v>
      </c>
    </row>
    <row r="833" spans="1:2">
      <c r="A833" s="60" t="s">
        <v>380</v>
      </c>
      <c r="B833" s="60" t="s">
        <v>710</v>
      </c>
    </row>
    <row r="834" spans="1:2">
      <c r="A834" s="60" t="s">
        <v>381</v>
      </c>
      <c r="B834" s="60" t="s">
        <v>710</v>
      </c>
    </row>
    <row r="835" spans="1:2">
      <c r="A835" s="60" t="s">
        <v>382</v>
      </c>
      <c r="B835" s="60" t="s">
        <v>1896</v>
      </c>
    </row>
    <row r="836" spans="1:2">
      <c r="A836" s="60" t="s">
        <v>383</v>
      </c>
      <c r="B836" s="60" t="s">
        <v>710</v>
      </c>
    </row>
    <row r="837" spans="1:2">
      <c r="A837" s="60" t="s">
        <v>384</v>
      </c>
      <c r="B837" s="60" t="s">
        <v>710</v>
      </c>
    </row>
    <row r="838" spans="1:2">
      <c r="A838" s="60" t="s">
        <v>385</v>
      </c>
      <c r="B838" s="60" t="s">
        <v>707</v>
      </c>
    </row>
    <row r="839" spans="1:2">
      <c r="A839" s="60" t="s">
        <v>386</v>
      </c>
      <c r="B839" s="60" t="s">
        <v>710</v>
      </c>
    </row>
    <row r="840" spans="1:2">
      <c r="A840" s="60" t="s">
        <v>387</v>
      </c>
      <c r="B840" s="60" t="s">
        <v>710</v>
      </c>
    </row>
    <row r="841" spans="1:2">
      <c r="A841" s="60" t="s">
        <v>388</v>
      </c>
      <c r="B841" s="60" t="s">
        <v>710</v>
      </c>
    </row>
    <row r="842" spans="1:2">
      <c r="A842" s="60" t="s">
        <v>389</v>
      </c>
      <c r="B842" s="60" t="s">
        <v>710</v>
      </c>
    </row>
    <row r="843" spans="1:2">
      <c r="A843" s="60" t="s">
        <v>390</v>
      </c>
      <c r="B843" s="60" t="s">
        <v>1897</v>
      </c>
    </row>
    <row r="844" spans="1:2">
      <c r="A844" s="60" t="s">
        <v>391</v>
      </c>
      <c r="B844" s="60" t="s">
        <v>710</v>
      </c>
    </row>
    <row r="845" spans="1:2">
      <c r="A845" s="60" t="s">
        <v>392</v>
      </c>
    </row>
    <row r="846" spans="1:2">
      <c r="A846" s="60" t="s">
        <v>393</v>
      </c>
      <c r="B846" s="60" t="s">
        <v>752</v>
      </c>
    </row>
    <row r="847" spans="1:2">
      <c r="A847" s="60" t="s">
        <v>394</v>
      </c>
      <c r="B847" s="60" t="s">
        <v>701</v>
      </c>
    </row>
    <row r="848" spans="1:2">
      <c r="A848" s="60" t="s">
        <v>395</v>
      </c>
      <c r="B848" s="60" t="s">
        <v>701</v>
      </c>
    </row>
    <row r="849" spans="1:2">
      <c r="A849" s="60" t="s">
        <v>2150</v>
      </c>
      <c r="B849" s="60" t="s">
        <v>701</v>
      </c>
    </row>
    <row r="850" spans="1:2">
      <c r="A850" s="60" t="s">
        <v>2151</v>
      </c>
      <c r="B850" s="60" t="s">
        <v>1900</v>
      </c>
    </row>
    <row r="851" spans="1:2">
      <c r="A851" s="60" t="s">
        <v>2152</v>
      </c>
      <c r="B851" s="60" t="s">
        <v>710</v>
      </c>
    </row>
    <row r="852" spans="1:2">
      <c r="A852" s="60" t="s">
        <v>2153</v>
      </c>
      <c r="B852" s="60" t="s">
        <v>1743</v>
      </c>
    </row>
    <row r="853" spans="1:2">
      <c r="A853" s="60" t="s">
        <v>2154</v>
      </c>
      <c r="B853" s="60" t="s">
        <v>661</v>
      </c>
    </row>
    <row r="854" spans="1:2">
      <c r="A854" s="60" t="s">
        <v>2155</v>
      </c>
      <c r="B854" s="60" t="s">
        <v>702</v>
      </c>
    </row>
    <row r="855" spans="1:2">
      <c r="A855" s="60" t="s">
        <v>2156</v>
      </c>
      <c r="B855" s="60" t="s">
        <v>601</v>
      </c>
    </row>
    <row r="856" spans="1:2">
      <c r="A856" s="60" t="s">
        <v>9</v>
      </c>
      <c r="B856" s="60" t="s">
        <v>891</v>
      </c>
    </row>
    <row r="857" spans="1:2">
      <c r="A857" s="60" t="s">
        <v>10</v>
      </c>
      <c r="B857" s="60" t="s">
        <v>663</v>
      </c>
    </row>
    <row r="858" spans="1:2">
      <c r="A858" s="60" t="s">
        <v>2157</v>
      </c>
      <c r="B858" s="60" t="s">
        <v>1557</v>
      </c>
    </row>
    <row r="859" spans="1:2">
      <c r="A859" s="60" t="s">
        <v>2158</v>
      </c>
      <c r="B859" s="60" t="s">
        <v>668</v>
      </c>
    </row>
    <row r="860" spans="1:2">
      <c r="A860" s="60" t="s">
        <v>2159</v>
      </c>
      <c r="B860" s="60" t="s">
        <v>1902</v>
      </c>
    </row>
    <row r="861" spans="1:2">
      <c r="A861" s="60" t="s">
        <v>2160</v>
      </c>
      <c r="B861" s="60" t="s">
        <v>1903</v>
      </c>
    </row>
    <row r="862" spans="1:2">
      <c r="A862" s="60" t="s">
        <v>2161</v>
      </c>
      <c r="B862" s="60" t="s">
        <v>628</v>
      </c>
    </row>
    <row r="863" spans="1:2">
      <c r="A863" s="60" t="s">
        <v>2162</v>
      </c>
      <c r="B863" s="60" t="s">
        <v>1904</v>
      </c>
    </row>
    <row r="864" spans="1:2">
      <c r="A864" s="60" t="s">
        <v>2163</v>
      </c>
      <c r="B864" s="60" t="s">
        <v>786</v>
      </c>
    </row>
    <row r="865" spans="1:2">
      <c r="A865" s="60" t="s">
        <v>2164</v>
      </c>
      <c r="B865" s="60" t="s">
        <v>1905</v>
      </c>
    </row>
    <row r="866" spans="1:2">
      <c r="A866" s="60" t="s">
        <v>2165</v>
      </c>
      <c r="B866" s="60" t="s">
        <v>1904</v>
      </c>
    </row>
    <row r="867" spans="1:2">
      <c r="A867" s="60" t="s">
        <v>2166</v>
      </c>
      <c r="B867" s="60" t="s">
        <v>1514</v>
      </c>
    </row>
    <row r="868" spans="1:2">
      <c r="A868" s="60" t="s">
        <v>1395</v>
      </c>
      <c r="B868" s="60" t="s">
        <v>1906</v>
      </c>
    </row>
    <row r="869" spans="1:2">
      <c r="A869" s="60" t="s">
        <v>1396</v>
      </c>
      <c r="B869" s="60" t="s">
        <v>1469</v>
      </c>
    </row>
    <row r="870" spans="1:2">
      <c r="A870" s="60" t="s">
        <v>1397</v>
      </c>
      <c r="B870" s="60" t="s">
        <v>659</v>
      </c>
    </row>
    <row r="871" spans="1:2">
      <c r="A871" s="60" t="s">
        <v>1398</v>
      </c>
      <c r="B871" s="60" t="s">
        <v>1469</v>
      </c>
    </row>
    <row r="872" spans="1:2">
      <c r="A872" s="60" t="s">
        <v>1399</v>
      </c>
      <c r="B872" s="60" t="s">
        <v>1469</v>
      </c>
    </row>
    <row r="873" spans="1:2">
      <c r="A873" s="60" t="s">
        <v>1400</v>
      </c>
      <c r="B873" s="60" t="s">
        <v>1469</v>
      </c>
    </row>
    <row r="874" spans="1:2">
      <c r="A874" s="60" t="s">
        <v>1401</v>
      </c>
      <c r="B874" s="60" t="s">
        <v>670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2"/>
  <sheetViews>
    <sheetView workbookViewId="0"/>
  </sheetViews>
  <sheetFormatPr baseColWidth="10" defaultRowHeight="12.75"/>
  <cols>
    <col min="1" max="1" width="28.42578125" style="60" customWidth="1"/>
    <col min="2" max="2" width="6.7109375" style="54" bestFit="1" customWidth="1"/>
    <col min="3" max="3" width="6.28515625" style="54" bestFit="1" customWidth="1"/>
    <col min="4" max="4" width="6.5703125" style="54" bestFit="1" customWidth="1"/>
    <col min="5" max="13" width="6.42578125" style="54" customWidth="1"/>
    <col min="14" max="16384" width="11.42578125" style="52"/>
  </cols>
  <sheetData>
    <row r="1" spans="1:14">
      <c r="A1" s="185" t="s">
        <v>901</v>
      </c>
      <c r="B1" s="51" t="s">
        <v>892</v>
      </c>
      <c r="C1" s="51" t="s">
        <v>12</v>
      </c>
      <c r="D1" s="51" t="s">
        <v>1417</v>
      </c>
      <c r="E1" s="51" t="s">
        <v>13</v>
      </c>
      <c r="F1" s="51" t="s">
        <v>14</v>
      </c>
      <c r="G1" s="51" t="s">
        <v>894</v>
      </c>
      <c r="H1" s="51" t="s">
        <v>895</v>
      </c>
      <c r="I1" s="51" t="s">
        <v>15</v>
      </c>
      <c r="J1" s="51" t="s">
        <v>893</v>
      </c>
      <c r="K1" s="51" t="s">
        <v>16</v>
      </c>
      <c r="L1" s="51" t="s">
        <v>1418</v>
      </c>
      <c r="M1" s="51" t="s">
        <v>17</v>
      </c>
    </row>
    <row r="2" spans="1:14" s="9" customFormat="1">
      <c r="A2" s="60" t="s">
        <v>1058</v>
      </c>
      <c r="B2" s="53" t="str">
        <f>IF(TYPE(SEARCH(B$1,+VLOOKUP($A2,datos14p!$A$2:$B$874,2,FALSE)))=1,"·",0)</f>
        <v>·</v>
      </c>
      <c r="C2" s="53">
        <f>IF(TYPE(SEARCH(C$1,+VLOOKUP($A2,datos14p!$A$2:$B$874,2,FALSE)))=1,"·",0)</f>
        <v>0</v>
      </c>
      <c r="D2" s="53">
        <f>IF(TYPE(SEARCH(D$1,+VLOOKUP($A2,datos14p!$A$2:$B$874,2,FALSE)))=1,"·",0)</f>
        <v>0</v>
      </c>
      <c r="E2" s="53" t="str">
        <f>IF(TYPE(SEARCH(E$1,+VLOOKUP($A2,datos14p!$A$2:$B$874,2,FALSE)))=1,"·",0)</f>
        <v>·</v>
      </c>
      <c r="F2" s="53">
        <f>IF(TYPE(SEARCH(F$1,+VLOOKUP($A2,datos14p!$A$2:$B$874,2,FALSE)))=1,"·",0)</f>
        <v>0</v>
      </c>
      <c r="G2" s="53">
        <f>IF(TYPE(SEARCH(G$1,+VLOOKUP($A2,datos14p!$A$2:$B$874,2,FALSE)))=1,"·",0)</f>
        <v>0</v>
      </c>
      <c r="H2" s="53">
        <f>IF(TYPE(SEARCH(H$1,+VLOOKUP($A2,datos14p!$A$2:$B$874,2,FALSE)))=1,"·",0)</f>
        <v>0</v>
      </c>
      <c r="I2" s="53">
        <f>IF(TYPE(SEARCH(I$1,+VLOOKUP($A2,datos14p!$A$2:$B$874,2,FALSE)))=1,"·",0)</f>
        <v>0</v>
      </c>
      <c r="J2" s="53" t="str">
        <f>IF(TYPE(SEARCH(J$1,+VLOOKUP($A2,datos14p!$A$2:$B$874,2,FALSE)))=1,"·",0)</f>
        <v>·</v>
      </c>
      <c r="K2" s="53">
        <f>IF(TYPE(SEARCH(K$1,+VLOOKUP($A2,datos14p!$A$2:$B$874,2,FALSE)))=1,"·",0)</f>
        <v>0</v>
      </c>
      <c r="L2" s="53">
        <f>IF(TYPE(SEARCH(L$1,+VLOOKUP($A2,datos14p!$A$2:$B$874,2,FALSE)))=1,"·",0)</f>
        <v>0</v>
      </c>
      <c r="M2" s="53">
        <f>IF(TYPE(SEARCH(M$1,+VLOOKUP($A2,datos14p!$A$2:$B$874,2,FALSE)))=1,"·",0)</f>
        <v>0</v>
      </c>
    </row>
    <row r="3" spans="1:14" s="9" customFormat="1">
      <c r="A3" s="60" t="s">
        <v>933</v>
      </c>
      <c r="B3" s="53" t="str">
        <f>IF(TYPE(SEARCH(B$1,+VLOOKUP($A3,datos14p!$A$2:$B$874,2,FALSE)))=1,"·",0)</f>
        <v>·</v>
      </c>
      <c r="C3" s="53">
        <f>IF(TYPE(SEARCH(C$1,+VLOOKUP($A3,datos14p!$A$2:$B$874,2,FALSE)))=1,"·",0)</f>
        <v>0</v>
      </c>
      <c r="D3" s="53" t="str">
        <f>IF(TYPE(SEARCH(D$1,+VLOOKUP($A3,datos14p!$A$2:$B$874,2,FALSE)))=1,"·",0)</f>
        <v>·</v>
      </c>
      <c r="E3" s="53">
        <f>IF(TYPE(SEARCH(E$1,+VLOOKUP($A3,datos14p!$A$2:$B$874,2,FALSE)))=1,"·",0)</f>
        <v>0</v>
      </c>
      <c r="F3" s="53">
        <f>IF(TYPE(SEARCH(F$1,+VLOOKUP($A3,datos14p!$A$2:$B$874,2,FALSE)))=1,"·",0)</f>
        <v>0</v>
      </c>
      <c r="G3" s="53">
        <f>IF(TYPE(SEARCH(G$1,+VLOOKUP($A3,datos14p!$A$2:$B$874,2,FALSE)))=1,"·",0)</f>
        <v>0</v>
      </c>
      <c r="H3" s="53">
        <f>IF(TYPE(SEARCH(H$1,+VLOOKUP($A3,datos14p!$A$2:$B$874,2,FALSE)))=1,"·",0)</f>
        <v>0</v>
      </c>
      <c r="I3" s="53">
        <f>IF(TYPE(SEARCH(I$1,+VLOOKUP($A3,datos14p!$A$2:$B$874,2,FALSE)))=1,"·",0)</f>
        <v>0</v>
      </c>
      <c r="J3" s="53" t="str">
        <f>IF(TYPE(SEARCH(J$1,+VLOOKUP($A3,datos14p!$A$2:$B$874,2,FALSE)))=1,"·",0)</f>
        <v>·</v>
      </c>
      <c r="K3" s="53">
        <f>IF(TYPE(SEARCH(K$1,+VLOOKUP($A3,datos14p!$A$2:$B$874,2,FALSE)))=1,"·",0)</f>
        <v>0</v>
      </c>
      <c r="L3" s="53">
        <f>IF(TYPE(SEARCH(L$1,+VLOOKUP($A3,datos14p!$A$2:$B$874,2,FALSE)))=1,"·",0)</f>
        <v>0</v>
      </c>
      <c r="M3" s="53">
        <f>IF(TYPE(SEARCH(M$1,+VLOOKUP($A3,datos14p!$A$2:$B$874,2,FALSE)))=1,"·",0)</f>
        <v>0</v>
      </c>
      <c r="N3" s="55" t="s">
        <v>451</v>
      </c>
    </row>
    <row r="4" spans="1:14" s="9" customFormat="1">
      <c r="A4" s="60" t="s">
        <v>934</v>
      </c>
      <c r="B4" s="53">
        <f>IF(TYPE(SEARCH(B$1,+VLOOKUP($A4,datos14p!$A$2:$B$874,2,FALSE)))=1,"·",0)</f>
        <v>0</v>
      </c>
      <c r="C4" s="53">
        <f>IF(TYPE(SEARCH(C$1,+VLOOKUP($A4,datos14p!$A$2:$B$874,2,FALSE)))=1,"·",0)</f>
        <v>0</v>
      </c>
      <c r="D4" s="53" t="str">
        <f>IF(TYPE(SEARCH(D$1,+VLOOKUP($A4,datos14p!$A$2:$B$874,2,FALSE)))=1,"·",0)</f>
        <v>·</v>
      </c>
      <c r="E4" s="53">
        <f>IF(TYPE(SEARCH(E$1,+VLOOKUP($A4,datos14p!$A$2:$B$874,2,FALSE)))=1,"·",0)</f>
        <v>0</v>
      </c>
      <c r="F4" s="53">
        <f>IF(TYPE(SEARCH(F$1,+VLOOKUP($A4,datos14p!$A$2:$B$874,2,FALSE)))=1,"·",0)</f>
        <v>0</v>
      </c>
      <c r="G4" s="53">
        <f>IF(TYPE(SEARCH(G$1,+VLOOKUP($A4,datos14p!$A$2:$B$874,2,FALSE)))=1,"·",0)</f>
        <v>0</v>
      </c>
      <c r="H4" s="53" t="str">
        <f>IF(TYPE(SEARCH(H$1,+VLOOKUP($A4,datos14p!$A$2:$B$874,2,FALSE)))=1,"·",0)</f>
        <v>·</v>
      </c>
      <c r="I4" s="53">
        <f>IF(TYPE(SEARCH(I$1,+VLOOKUP($A4,datos14p!$A$2:$B$874,2,FALSE)))=1,"·",0)</f>
        <v>0</v>
      </c>
      <c r="J4" s="53" t="str">
        <f>IF(TYPE(SEARCH(J$1,+VLOOKUP($A4,datos14p!$A$2:$B$874,2,FALSE)))=1,"·",0)</f>
        <v>·</v>
      </c>
      <c r="K4" s="53">
        <f>IF(TYPE(SEARCH(K$1,+VLOOKUP($A4,datos14p!$A$2:$B$874,2,FALSE)))=1,"·",0)</f>
        <v>0</v>
      </c>
      <c r="L4" s="53">
        <f>IF(TYPE(SEARCH(L$1,+VLOOKUP($A4,datos14p!$A$2:$B$874,2,FALSE)))=1,"·",0)</f>
        <v>0</v>
      </c>
      <c r="M4" s="53">
        <f>IF(TYPE(SEARCH(M$1,+VLOOKUP($A4,datos14p!$A$2:$B$874,2,FALSE)))=1,"·",0)</f>
        <v>0</v>
      </c>
      <c r="N4" s="55" t="s">
        <v>451</v>
      </c>
    </row>
    <row r="5" spans="1:14" s="9" customFormat="1">
      <c r="A5" s="60" t="s">
        <v>935</v>
      </c>
      <c r="B5" s="53" t="str">
        <f>IF(TYPE(SEARCH(B$1,+VLOOKUP($A5,datos14p!$A$2:$B$874,2,FALSE)))=1,"·",0)</f>
        <v>·</v>
      </c>
      <c r="C5" s="53">
        <f>IF(TYPE(SEARCH(C$1,+VLOOKUP($A5,datos14p!$A$2:$B$874,2,FALSE)))=1,"·",0)</f>
        <v>0</v>
      </c>
      <c r="D5" s="53">
        <f>IF(TYPE(SEARCH(D$1,+VLOOKUP($A5,datos14p!$A$2:$B$874,2,FALSE)))=1,"·",0)</f>
        <v>0</v>
      </c>
      <c r="E5" s="53" t="str">
        <f>IF(TYPE(SEARCH(E$1,+VLOOKUP($A5,datos14p!$A$2:$B$874,2,FALSE)))=1,"·",0)</f>
        <v>·</v>
      </c>
      <c r="F5" s="53">
        <f>IF(TYPE(SEARCH(F$1,+VLOOKUP($A5,datos14p!$A$2:$B$874,2,FALSE)))=1,"·",0)</f>
        <v>0</v>
      </c>
      <c r="G5" s="53">
        <f>IF(TYPE(SEARCH(G$1,+VLOOKUP($A5,datos14p!$A$2:$B$874,2,FALSE)))=1,"·",0)</f>
        <v>0</v>
      </c>
      <c r="H5" s="53">
        <f>IF(TYPE(SEARCH(H$1,+VLOOKUP($A5,datos14p!$A$2:$B$874,2,FALSE)))=1,"·",0)</f>
        <v>0</v>
      </c>
      <c r="I5" s="53">
        <f>IF(TYPE(SEARCH(I$1,+VLOOKUP($A5,datos14p!$A$2:$B$874,2,FALSE)))=1,"·",0)</f>
        <v>0</v>
      </c>
      <c r="J5" s="53" t="str">
        <f>IF(TYPE(SEARCH(J$1,+VLOOKUP($A5,datos14p!$A$2:$B$874,2,FALSE)))=1,"·",0)</f>
        <v>·</v>
      </c>
      <c r="K5" s="53">
        <f>IF(TYPE(SEARCH(K$1,+VLOOKUP($A5,datos14p!$A$2:$B$874,2,FALSE)))=1,"·",0)</f>
        <v>0</v>
      </c>
      <c r="L5" s="53">
        <f>IF(TYPE(SEARCH(L$1,+VLOOKUP($A5,datos14p!$A$2:$B$874,2,FALSE)))=1,"·",0)</f>
        <v>0</v>
      </c>
      <c r="M5" s="53">
        <f>IF(TYPE(SEARCH(M$1,+VLOOKUP($A5,datos14p!$A$2:$B$874,2,FALSE)))=1,"·",0)</f>
        <v>0</v>
      </c>
      <c r="N5" s="55" t="s">
        <v>451</v>
      </c>
    </row>
    <row r="6" spans="1:14" s="9" customFormat="1">
      <c r="A6" s="60" t="s">
        <v>936</v>
      </c>
      <c r="B6" s="53">
        <f>IF(TYPE(SEARCH(B$1,+VLOOKUP($A6,datos14p!$A$2:$B$874,2,FALSE)))=1,"·",0)</f>
        <v>0</v>
      </c>
      <c r="C6" s="53">
        <f>IF(TYPE(SEARCH(C$1,+VLOOKUP($A6,datos14p!$A$2:$B$874,2,FALSE)))=1,"·",0)</f>
        <v>0</v>
      </c>
      <c r="D6" s="53">
        <f>IF(TYPE(SEARCH(D$1,+VLOOKUP($A6,datos14p!$A$2:$B$874,2,FALSE)))=1,"·",0)</f>
        <v>0</v>
      </c>
      <c r="E6" s="53">
        <f>IF(TYPE(SEARCH(E$1,+VLOOKUP($A6,datos14p!$A$2:$B$874,2,FALSE)))=1,"·",0)</f>
        <v>0</v>
      </c>
      <c r="F6" s="53">
        <f>IF(TYPE(SEARCH(F$1,+VLOOKUP($A6,datos14p!$A$2:$B$874,2,FALSE)))=1,"·",0)</f>
        <v>0</v>
      </c>
      <c r="G6" s="53">
        <f>IF(TYPE(SEARCH(G$1,+VLOOKUP($A6,datos14p!$A$2:$B$874,2,FALSE)))=1,"·",0)</f>
        <v>0</v>
      </c>
      <c r="H6" s="53">
        <f>IF(TYPE(SEARCH(H$1,+VLOOKUP($A6,datos14p!$A$2:$B$874,2,FALSE)))=1,"·",0)</f>
        <v>0</v>
      </c>
      <c r="I6" s="53">
        <f>IF(TYPE(SEARCH(I$1,+VLOOKUP($A6,datos14p!$A$2:$B$874,2,FALSE)))=1,"·",0)</f>
        <v>0</v>
      </c>
      <c r="J6" s="53">
        <f>IF(TYPE(SEARCH(J$1,+VLOOKUP($A6,datos14p!$A$2:$B$874,2,FALSE)))=1,"·",0)</f>
        <v>0</v>
      </c>
      <c r="K6" s="53">
        <f>IF(TYPE(SEARCH(K$1,+VLOOKUP($A6,datos14p!$A$2:$B$874,2,FALSE)))=1,"·",0)</f>
        <v>0</v>
      </c>
      <c r="L6" s="53">
        <f>IF(TYPE(SEARCH(L$1,+VLOOKUP($A6,datos14p!$A$2:$B$874,2,FALSE)))=1,"·",0)</f>
        <v>0</v>
      </c>
      <c r="M6" s="53">
        <f>IF(TYPE(SEARCH(M$1,+VLOOKUP($A6,datos14p!$A$2:$B$874,2,FALSE)))=1,"·",0)</f>
        <v>0</v>
      </c>
      <c r="N6" s="55" t="s">
        <v>451</v>
      </c>
    </row>
    <row r="7" spans="1:14" s="9" customFormat="1">
      <c r="A7" s="60" t="s">
        <v>937</v>
      </c>
      <c r="B7" s="53" t="str">
        <f>IF(TYPE(SEARCH(B$1,+VLOOKUP($A7,datos14p!$A$2:$B$874,2,FALSE)))=1,"·",0)</f>
        <v>·</v>
      </c>
      <c r="C7" s="53">
        <f>IF(TYPE(SEARCH(C$1,+VLOOKUP($A7,datos14p!$A$2:$B$874,2,FALSE)))=1,"·",0)</f>
        <v>0</v>
      </c>
      <c r="D7" s="53">
        <f>IF(TYPE(SEARCH(D$1,+VLOOKUP($A7,datos14p!$A$2:$B$874,2,FALSE)))=1,"·",0)</f>
        <v>0</v>
      </c>
      <c r="E7" s="53">
        <f>IF(TYPE(SEARCH(E$1,+VLOOKUP($A7,datos14p!$A$2:$B$874,2,FALSE)))=1,"·",0)</f>
        <v>0</v>
      </c>
      <c r="F7" s="53">
        <f>IF(TYPE(SEARCH(F$1,+VLOOKUP($A7,datos14p!$A$2:$B$874,2,FALSE)))=1,"·",0)</f>
        <v>0</v>
      </c>
      <c r="G7" s="53">
        <f>IF(TYPE(SEARCH(G$1,+VLOOKUP($A7,datos14p!$A$2:$B$874,2,FALSE)))=1,"·",0)</f>
        <v>0</v>
      </c>
      <c r="H7" s="53" t="str">
        <f>IF(TYPE(SEARCH(H$1,+VLOOKUP($A7,datos14p!$A$2:$B$874,2,FALSE)))=1,"·",0)</f>
        <v>·</v>
      </c>
      <c r="I7" s="53">
        <f>IF(TYPE(SEARCH(I$1,+VLOOKUP($A7,datos14p!$A$2:$B$874,2,FALSE)))=1,"·",0)</f>
        <v>0</v>
      </c>
      <c r="J7" s="53" t="str">
        <f>IF(TYPE(SEARCH(J$1,+VLOOKUP($A7,datos14p!$A$2:$B$874,2,FALSE)))=1,"·",0)</f>
        <v>·</v>
      </c>
      <c r="K7" s="53">
        <f>IF(TYPE(SEARCH(K$1,+VLOOKUP($A7,datos14p!$A$2:$B$874,2,FALSE)))=1,"·",0)</f>
        <v>0</v>
      </c>
      <c r="L7" s="53">
        <f>IF(TYPE(SEARCH(L$1,+VLOOKUP($A7,datos14p!$A$2:$B$874,2,FALSE)))=1,"·",0)</f>
        <v>0</v>
      </c>
      <c r="M7" s="53">
        <f>IF(TYPE(SEARCH(M$1,+VLOOKUP($A7,datos14p!$A$2:$B$874,2,FALSE)))=1,"·",0)</f>
        <v>0</v>
      </c>
      <c r="N7" s="55"/>
    </row>
    <row r="8" spans="1:14" s="9" customFormat="1">
      <c r="A8" s="60" t="s">
        <v>938</v>
      </c>
      <c r="B8" s="53" t="str">
        <f>IF(TYPE(SEARCH(B$1,+VLOOKUP($A8,datos14p!$A$2:$B$874,2,FALSE)))=1,"·",0)</f>
        <v>·</v>
      </c>
      <c r="C8" s="53">
        <f>IF(TYPE(SEARCH(C$1,+VLOOKUP($A8,datos14p!$A$2:$B$874,2,FALSE)))=1,"·",0)</f>
        <v>0</v>
      </c>
      <c r="D8" s="53">
        <f>IF(TYPE(SEARCH(D$1,+VLOOKUP($A8,datos14p!$A$2:$B$874,2,FALSE)))=1,"·",0)</f>
        <v>0</v>
      </c>
      <c r="E8" s="53">
        <f>IF(TYPE(SEARCH(E$1,+VLOOKUP($A8,datos14p!$A$2:$B$874,2,FALSE)))=1,"·",0)</f>
        <v>0</v>
      </c>
      <c r="F8" s="53">
        <f>IF(TYPE(SEARCH(F$1,+VLOOKUP($A8,datos14p!$A$2:$B$874,2,FALSE)))=1,"·",0)</f>
        <v>0</v>
      </c>
      <c r="G8" s="53" t="str">
        <f>IF(TYPE(SEARCH(G$1,+VLOOKUP($A8,datos14p!$A$2:$B$874,2,FALSE)))=1,"·",0)</f>
        <v>·</v>
      </c>
      <c r="H8" s="53">
        <f>IF(TYPE(SEARCH(H$1,+VLOOKUP($A8,datos14p!$A$2:$B$874,2,FALSE)))=1,"·",0)</f>
        <v>0</v>
      </c>
      <c r="I8" s="53">
        <f>IF(TYPE(SEARCH(I$1,+VLOOKUP($A8,datos14p!$A$2:$B$874,2,FALSE)))=1,"·",0)</f>
        <v>0</v>
      </c>
      <c r="J8" s="53" t="str">
        <f>IF(TYPE(SEARCH(J$1,+VLOOKUP($A8,datos14p!$A$2:$B$874,2,FALSE)))=1,"·",0)</f>
        <v>·</v>
      </c>
      <c r="K8" s="53">
        <f>IF(TYPE(SEARCH(K$1,+VLOOKUP($A8,datos14p!$A$2:$B$874,2,FALSE)))=1,"·",0)</f>
        <v>0</v>
      </c>
      <c r="L8" s="53">
        <f>IF(TYPE(SEARCH(L$1,+VLOOKUP($A8,datos14p!$A$2:$B$874,2,FALSE)))=1,"·",0)</f>
        <v>0</v>
      </c>
      <c r="M8" s="53">
        <f>IF(TYPE(SEARCH(M$1,+VLOOKUP($A8,datos14p!$A$2:$B$874,2,FALSE)))=1,"·",0)</f>
        <v>0</v>
      </c>
    </row>
    <row r="9" spans="1:14" s="9" customFormat="1">
      <c r="A9" s="60" t="s">
        <v>939</v>
      </c>
      <c r="B9" s="53" t="str">
        <f>IF(TYPE(SEARCH(B$1,+VLOOKUP($A9,datos14p!$A$2:$B$874,2,FALSE)))=1,"·",0)</f>
        <v>·</v>
      </c>
      <c r="C9" s="53">
        <f>IF(TYPE(SEARCH(C$1,+VLOOKUP($A9,datos14p!$A$2:$B$874,2,FALSE)))=1,"·",0)</f>
        <v>0</v>
      </c>
      <c r="D9" s="53">
        <f>IF(TYPE(SEARCH(D$1,+VLOOKUP($A9,datos14p!$A$2:$B$874,2,FALSE)))=1,"·",0)</f>
        <v>0</v>
      </c>
      <c r="E9" s="53">
        <f>IF(TYPE(SEARCH(E$1,+VLOOKUP($A9,datos14p!$A$2:$B$874,2,FALSE)))=1,"·",0)</f>
        <v>0</v>
      </c>
      <c r="F9" s="53">
        <f>IF(TYPE(SEARCH(F$1,+VLOOKUP($A9,datos14p!$A$2:$B$874,2,FALSE)))=1,"·",0)</f>
        <v>0</v>
      </c>
      <c r="G9" s="53">
        <f>IF(TYPE(SEARCH(G$1,+VLOOKUP($A9,datos14p!$A$2:$B$874,2,FALSE)))=1,"·",0)</f>
        <v>0</v>
      </c>
      <c r="H9" s="53" t="str">
        <f>IF(TYPE(SEARCH(H$1,+VLOOKUP($A9,datos14p!$A$2:$B$874,2,FALSE)))=1,"·",0)</f>
        <v>·</v>
      </c>
      <c r="I9" s="53">
        <f>IF(TYPE(SEARCH(I$1,+VLOOKUP($A9,datos14p!$A$2:$B$874,2,FALSE)))=1,"·",0)</f>
        <v>0</v>
      </c>
      <c r="J9" s="53" t="str">
        <f>IF(TYPE(SEARCH(J$1,+VLOOKUP($A9,datos14p!$A$2:$B$874,2,FALSE)))=1,"·",0)</f>
        <v>·</v>
      </c>
      <c r="K9" s="53">
        <f>IF(TYPE(SEARCH(K$1,+VLOOKUP($A9,datos14p!$A$2:$B$874,2,FALSE)))=1,"·",0)</f>
        <v>0</v>
      </c>
      <c r="L9" s="53">
        <f>IF(TYPE(SEARCH(L$1,+VLOOKUP($A9,datos14p!$A$2:$B$874,2,FALSE)))=1,"·",0)</f>
        <v>0</v>
      </c>
      <c r="M9" s="53">
        <f>IF(TYPE(SEARCH(M$1,+VLOOKUP($A9,datos14p!$A$2:$B$874,2,FALSE)))=1,"·",0)</f>
        <v>0</v>
      </c>
    </row>
    <row r="10" spans="1:14" s="9" customFormat="1">
      <c r="A10" s="60" t="s">
        <v>940</v>
      </c>
      <c r="B10" s="53" t="str">
        <f>IF(TYPE(SEARCH(B$1,+VLOOKUP($A10,datos14p!$A$2:$B$874,2,FALSE)))=1,"·",0)</f>
        <v>·</v>
      </c>
      <c r="C10" s="53">
        <f>IF(TYPE(SEARCH(C$1,+VLOOKUP($A10,datos14p!$A$2:$B$874,2,FALSE)))=1,"·",0)</f>
        <v>0</v>
      </c>
      <c r="D10" s="53">
        <f>IF(TYPE(SEARCH(D$1,+VLOOKUP($A10,datos14p!$A$2:$B$874,2,FALSE)))=1,"·",0)</f>
        <v>0</v>
      </c>
      <c r="E10" s="53">
        <f>IF(TYPE(SEARCH(E$1,+VLOOKUP($A10,datos14p!$A$2:$B$874,2,FALSE)))=1,"·",0)</f>
        <v>0</v>
      </c>
      <c r="F10" s="53">
        <f>IF(TYPE(SEARCH(F$1,+VLOOKUP($A10,datos14p!$A$2:$B$874,2,FALSE)))=1,"·",0)</f>
        <v>0</v>
      </c>
      <c r="G10" s="53">
        <f>IF(TYPE(SEARCH(G$1,+VLOOKUP($A10,datos14p!$A$2:$B$874,2,FALSE)))=1,"·",0)</f>
        <v>0</v>
      </c>
      <c r="H10" s="53" t="str">
        <f>IF(TYPE(SEARCH(H$1,+VLOOKUP($A10,datos14p!$A$2:$B$874,2,FALSE)))=1,"·",0)</f>
        <v>·</v>
      </c>
      <c r="I10" s="53">
        <f>IF(TYPE(SEARCH(I$1,+VLOOKUP($A10,datos14p!$A$2:$B$874,2,FALSE)))=1,"·",0)</f>
        <v>0</v>
      </c>
      <c r="J10" s="53" t="str">
        <f>IF(TYPE(SEARCH(J$1,+VLOOKUP($A10,datos14p!$A$2:$B$874,2,FALSE)))=1,"·",0)</f>
        <v>·</v>
      </c>
      <c r="K10" s="53">
        <f>IF(TYPE(SEARCH(K$1,+VLOOKUP($A10,datos14p!$A$2:$B$874,2,FALSE)))=1,"·",0)</f>
        <v>0</v>
      </c>
      <c r="L10" s="53">
        <f>IF(TYPE(SEARCH(L$1,+VLOOKUP($A10,datos14p!$A$2:$B$874,2,FALSE)))=1,"·",0)</f>
        <v>0</v>
      </c>
      <c r="M10" s="53">
        <f>IF(TYPE(SEARCH(M$1,+VLOOKUP($A10,datos14p!$A$2:$B$874,2,FALSE)))=1,"·",0)</f>
        <v>0</v>
      </c>
    </row>
    <row r="11" spans="1:14" s="9" customFormat="1">
      <c r="A11" s="60" t="s">
        <v>941</v>
      </c>
      <c r="B11" s="53" t="str">
        <f>IF(TYPE(SEARCH(B$1,+VLOOKUP($A11,datos14p!$A$2:$B$874,2,FALSE)))=1,"·",0)</f>
        <v>·</v>
      </c>
      <c r="C11" s="53">
        <f>IF(TYPE(SEARCH(C$1,+VLOOKUP($A11,datos14p!$A$2:$B$874,2,FALSE)))=1,"·",0)</f>
        <v>0</v>
      </c>
      <c r="D11" s="53">
        <f>IF(TYPE(SEARCH(D$1,+VLOOKUP($A11,datos14p!$A$2:$B$874,2,FALSE)))=1,"·",0)</f>
        <v>0</v>
      </c>
      <c r="E11" s="53" t="str">
        <f>IF(TYPE(SEARCH(E$1,+VLOOKUP($A11,datos14p!$A$2:$B$874,2,FALSE)))=1,"·",0)</f>
        <v>·</v>
      </c>
      <c r="F11" s="53">
        <f>IF(TYPE(SEARCH(F$1,+VLOOKUP($A11,datos14p!$A$2:$B$874,2,FALSE)))=1,"·",0)</f>
        <v>0</v>
      </c>
      <c r="G11" s="53">
        <f>IF(TYPE(SEARCH(G$1,+VLOOKUP($A11,datos14p!$A$2:$B$874,2,FALSE)))=1,"·",0)</f>
        <v>0</v>
      </c>
      <c r="H11" s="53">
        <f>IF(TYPE(SEARCH(H$1,+VLOOKUP($A11,datos14p!$A$2:$B$874,2,FALSE)))=1,"·",0)</f>
        <v>0</v>
      </c>
      <c r="I11" s="53">
        <f>IF(TYPE(SEARCH(I$1,+VLOOKUP($A11,datos14p!$A$2:$B$874,2,FALSE)))=1,"·",0)</f>
        <v>0</v>
      </c>
      <c r="J11" s="53" t="str">
        <f>IF(TYPE(SEARCH(J$1,+VLOOKUP($A11,datos14p!$A$2:$B$874,2,FALSE)))=1,"·",0)</f>
        <v>·</v>
      </c>
      <c r="K11" s="53">
        <f>IF(TYPE(SEARCH(K$1,+VLOOKUP($A11,datos14p!$A$2:$B$874,2,FALSE)))=1,"·",0)</f>
        <v>0</v>
      </c>
      <c r="L11" s="53">
        <f>IF(TYPE(SEARCH(L$1,+VLOOKUP($A11,datos14p!$A$2:$B$874,2,FALSE)))=1,"·",0)</f>
        <v>0</v>
      </c>
      <c r="M11" s="53">
        <f>IF(TYPE(SEARCH(M$1,+VLOOKUP($A11,datos14p!$A$2:$B$874,2,FALSE)))=1,"·",0)</f>
        <v>0</v>
      </c>
    </row>
    <row r="12" spans="1:14" s="9" customFormat="1">
      <c r="A12" s="60" t="s">
        <v>942</v>
      </c>
      <c r="B12" s="53" t="str">
        <f>IF(TYPE(SEARCH(B$1,+VLOOKUP($A12,datos14p!$A$2:$B$874,2,FALSE)))=1,"·",0)</f>
        <v>·</v>
      </c>
      <c r="C12" s="53">
        <f>IF(TYPE(SEARCH(C$1,+VLOOKUP($A12,datos14p!$A$2:$B$874,2,FALSE)))=1,"·",0)</f>
        <v>0</v>
      </c>
      <c r="D12" s="53">
        <f>IF(TYPE(SEARCH(D$1,+VLOOKUP($A12,datos14p!$A$2:$B$874,2,FALSE)))=1,"·",0)</f>
        <v>0</v>
      </c>
      <c r="E12" s="53" t="str">
        <f>IF(TYPE(SEARCH(E$1,+VLOOKUP($A12,datos14p!$A$2:$B$874,2,FALSE)))=1,"·",0)</f>
        <v>·</v>
      </c>
      <c r="F12" s="53">
        <f>IF(TYPE(SEARCH(F$1,+VLOOKUP($A12,datos14p!$A$2:$B$874,2,FALSE)))=1,"·",0)</f>
        <v>0</v>
      </c>
      <c r="G12" s="53" t="str">
        <f>IF(TYPE(SEARCH(G$1,+VLOOKUP($A12,datos14p!$A$2:$B$874,2,FALSE)))=1,"·",0)</f>
        <v>·</v>
      </c>
      <c r="H12" s="53">
        <f>IF(TYPE(SEARCH(H$1,+VLOOKUP($A12,datos14p!$A$2:$B$874,2,FALSE)))=1,"·",0)</f>
        <v>0</v>
      </c>
      <c r="I12" s="53">
        <f>IF(TYPE(SEARCH(I$1,+VLOOKUP($A12,datos14p!$A$2:$B$874,2,FALSE)))=1,"·",0)</f>
        <v>0</v>
      </c>
      <c r="J12" s="53" t="str">
        <f>IF(TYPE(SEARCH(J$1,+VLOOKUP($A12,datos14p!$A$2:$B$874,2,FALSE)))=1,"·",0)</f>
        <v>·</v>
      </c>
      <c r="K12" s="53">
        <f>IF(TYPE(SEARCH(K$1,+VLOOKUP($A12,datos14p!$A$2:$B$874,2,FALSE)))=1,"·",0)</f>
        <v>0</v>
      </c>
      <c r="L12" s="53">
        <f>IF(TYPE(SEARCH(L$1,+VLOOKUP($A12,datos14p!$A$2:$B$874,2,FALSE)))=1,"·",0)</f>
        <v>0</v>
      </c>
      <c r="M12" s="53">
        <f>IF(TYPE(SEARCH(M$1,+VLOOKUP($A12,datos14p!$A$2:$B$874,2,FALSE)))=1,"·",0)</f>
        <v>0</v>
      </c>
    </row>
    <row r="13" spans="1:14" s="9" customFormat="1">
      <c r="A13" s="60" t="s">
        <v>943</v>
      </c>
      <c r="B13" s="53" t="str">
        <f>IF(TYPE(SEARCH(B$1,+VLOOKUP($A13,datos14p!$A$2:$B$874,2,FALSE)))=1,"·",0)</f>
        <v>·</v>
      </c>
      <c r="C13" s="53">
        <f>IF(TYPE(SEARCH(C$1,+VLOOKUP($A13,datos14p!$A$2:$B$874,2,FALSE)))=1,"·",0)</f>
        <v>0</v>
      </c>
      <c r="D13" s="53">
        <f>IF(TYPE(SEARCH(D$1,+VLOOKUP($A13,datos14p!$A$2:$B$874,2,FALSE)))=1,"·",0)</f>
        <v>0</v>
      </c>
      <c r="E13" s="53" t="str">
        <f>IF(TYPE(SEARCH(E$1,+VLOOKUP($A13,datos14p!$A$2:$B$874,2,FALSE)))=1,"·",0)</f>
        <v>·</v>
      </c>
      <c r="F13" s="53">
        <f>IF(TYPE(SEARCH(F$1,+VLOOKUP($A13,datos14p!$A$2:$B$874,2,FALSE)))=1,"·",0)</f>
        <v>0</v>
      </c>
      <c r="G13" s="53">
        <f>IF(TYPE(SEARCH(G$1,+VLOOKUP($A13,datos14p!$A$2:$B$874,2,FALSE)))=1,"·",0)</f>
        <v>0</v>
      </c>
      <c r="H13" s="53">
        <f>IF(TYPE(SEARCH(H$1,+VLOOKUP($A13,datos14p!$A$2:$B$874,2,FALSE)))=1,"·",0)</f>
        <v>0</v>
      </c>
      <c r="I13" s="53">
        <f>IF(TYPE(SEARCH(I$1,+VLOOKUP($A13,datos14p!$A$2:$B$874,2,FALSE)))=1,"·",0)</f>
        <v>0</v>
      </c>
      <c r="J13" s="53" t="str">
        <f>IF(TYPE(SEARCH(J$1,+VLOOKUP($A13,datos14p!$A$2:$B$874,2,FALSE)))=1,"·",0)</f>
        <v>·</v>
      </c>
      <c r="K13" s="53">
        <f>IF(TYPE(SEARCH(K$1,+VLOOKUP($A13,datos14p!$A$2:$B$874,2,FALSE)))=1,"·",0)</f>
        <v>0</v>
      </c>
      <c r="L13" s="53">
        <f>IF(TYPE(SEARCH(L$1,+VLOOKUP($A13,datos14p!$A$2:$B$874,2,FALSE)))=1,"·",0)</f>
        <v>0</v>
      </c>
      <c r="M13" s="53">
        <f>IF(TYPE(SEARCH(M$1,+VLOOKUP($A13,datos14p!$A$2:$B$874,2,FALSE)))=1,"·",0)</f>
        <v>0</v>
      </c>
    </row>
    <row r="14" spans="1:14" s="9" customFormat="1">
      <c r="A14" s="60" t="s">
        <v>944</v>
      </c>
      <c r="B14" s="53" t="str">
        <f>IF(TYPE(SEARCH(B$1,+VLOOKUP($A14,datos14p!$A$2:$B$874,2,FALSE)))=1,"·",0)</f>
        <v>·</v>
      </c>
      <c r="C14" s="53">
        <f>IF(TYPE(SEARCH(C$1,+VLOOKUP($A14,datos14p!$A$2:$B$874,2,FALSE)))=1,"·",0)</f>
        <v>0</v>
      </c>
      <c r="D14" s="53">
        <f>IF(TYPE(SEARCH(D$1,+VLOOKUP($A14,datos14p!$A$2:$B$874,2,FALSE)))=1,"·",0)</f>
        <v>0</v>
      </c>
      <c r="E14" s="53" t="str">
        <f>IF(TYPE(SEARCH(E$1,+VLOOKUP($A14,datos14p!$A$2:$B$874,2,FALSE)))=1,"·",0)</f>
        <v>·</v>
      </c>
      <c r="F14" s="53">
        <f>IF(TYPE(SEARCH(F$1,+VLOOKUP($A14,datos14p!$A$2:$B$874,2,FALSE)))=1,"·",0)</f>
        <v>0</v>
      </c>
      <c r="G14" s="53">
        <f>IF(TYPE(SEARCH(G$1,+VLOOKUP($A14,datos14p!$A$2:$B$874,2,FALSE)))=1,"·",0)</f>
        <v>0</v>
      </c>
      <c r="H14" s="53">
        <f>IF(TYPE(SEARCH(H$1,+VLOOKUP($A14,datos14p!$A$2:$B$874,2,FALSE)))=1,"·",0)</f>
        <v>0</v>
      </c>
      <c r="I14" s="53">
        <f>IF(TYPE(SEARCH(I$1,+VLOOKUP($A14,datos14p!$A$2:$B$874,2,FALSE)))=1,"·",0)</f>
        <v>0</v>
      </c>
      <c r="J14" s="53" t="str">
        <f>IF(TYPE(SEARCH(J$1,+VLOOKUP($A14,datos14p!$A$2:$B$874,2,FALSE)))=1,"·",0)</f>
        <v>·</v>
      </c>
      <c r="K14" s="53">
        <f>IF(TYPE(SEARCH(K$1,+VLOOKUP($A14,datos14p!$A$2:$B$874,2,FALSE)))=1,"·",0)</f>
        <v>0</v>
      </c>
      <c r="L14" s="53">
        <f>IF(TYPE(SEARCH(L$1,+VLOOKUP($A14,datos14p!$A$2:$B$874,2,FALSE)))=1,"·",0)</f>
        <v>0</v>
      </c>
      <c r="M14" s="53">
        <f>IF(TYPE(SEARCH(M$1,+VLOOKUP($A14,datos14p!$A$2:$B$874,2,FALSE)))=1,"·",0)</f>
        <v>0</v>
      </c>
    </row>
    <row r="15" spans="1:14" s="9" customFormat="1">
      <c r="A15" s="60" t="s">
        <v>1059</v>
      </c>
      <c r="B15" s="53" t="str">
        <f>IF(TYPE(SEARCH(B$1,+VLOOKUP($A15,datos14p!$A$2:$B$874,2,FALSE)))=1,"·",0)</f>
        <v>·</v>
      </c>
      <c r="C15" s="53">
        <f>IF(TYPE(SEARCH(C$1,+VLOOKUP($A15,datos14p!$A$2:$B$874,2,FALSE)))=1,"·",0)</f>
        <v>0</v>
      </c>
      <c r="D15" s="53">
        <f>IF(TYPE(SEARCH(D$1,+VLOOKUP($A15,datos14p!$A$2:$B$874,2,FALSE)))=1,"·",0)</f>
        <v>0</v>
      </c>
      <c r="E15" s="53" t="str">
        <f>IF(TYPE(SEARCH(E$1,+VLOOKUP($A15,datos14p!$A$2:$B$874,2,FALSE)))=1,"·",0)</f>
        <v>·</v>
      </c>
      <c r="F15" s="53">
        <f>IF(TYPE(SEARCH(F$1,+VLOOKUP($A15,datos14p!$A$2:$B$874,2,FALSE)))=1,"·",0)</f>
        <v>0</v>
      </c>
      <c r="G15" s="53">
        <f>IF(TYPE(SEARCH(G$1,+VLOOKUP($A15,datos14p!$A$2:$B$874,2,FALSE)))=1,"·",0)</f>
        <v>0</v>
      </c>
      <c r="H15" s="53">
        <f>IF(TYPE(SEARCH(H$1,+VLOOKUP($A15,datos14p!$A$2:$B$874,2,FALSE)))=1,"·",0)</f>
        <v>0</v>
      </c>
      <c r="I15" s="53">
        <f>IF(TYPE(SEARCH(I$1,+VLOOKUP($A15,datos14p!$A$2:$B$874,2,FALSE)))=1,"·",0)</f>
        <v>0</v>
      </c>
      <c r="J15" s="53" t="str">
        <f>IF(TYPE(SEARCH(J$1,+VLOOKUP($A15,datos14p!$A$2:$B$874,2,FALSE)))=1,"·",0)</f>
        <v>·</v>
      </c>
      <c r="K15" s="53">
        <f>IF(TYPE(SEARCH(K$1,+VLOOKUP($A15,datos14p!$A$2:$B$874,2,FALSE)))=1,"·",0)</f>
        <v>0</v>
      </c>
      <c r="L15" s="53">
        <f>IF(TYPE(SEARCH(L$1,+VLOOKUP($A15,datos14p!$A$2:$B$874,2,FALSE)))=1,"·",0)</f>
        <v>0</v>
      </c>
      <c r="M15" s="53">
        <f>IF(TYPE(SEARCH(M$1,+VLOOKUP($A15,datos14p!$A$2:$B$874,2,FALSE)))=1,"·",0)</f>
        <v>0</v>
      </c>
    </row>
    <row r="16" spans="1:14" s="9" customFormat="1">
      <c r="A16" s="60" t="s">
        <v>1060</v>
      </c>
      <c r="B16" s="53" t="str">
        <f>IF(TYPE(SEARCH(B$1,+VLOOKUP($A16,datos14p!$A$2:$B$874,2,FALSE)))=1,"·",0)</f>
        <v>·</v>
      </c>
      <c r="C16" s="53">
        <f>IF(TYPE(SEARCH(C$1,+VLOOKUP($A16,datos14p!$A$2:$B$874,2,FALSE)))=1,"·",0)</f>
        <v>0</v>
      </c>
      <c r="D16" s="53">
        <f>IF(TYPE(SEARCH(D$1,+VLOOKUP($A16,datos14p!$A$2:$B$874,2,FALSE)))=1,"·",0)</f>
        <v>0</v>
      </c>
      <c r="E16" s="53" t="str">
        <f>IF(TYPE(SEARCH(E$1,+VLOOKUP($A16,datos14p!$A$2:$B$874,2,FALSE)))=1,"·",0)</f>
        <v>·</v>
      </c>
      <c r="F16" s="53">
        <f>IF(TYPE(SEARCH(F$1,+VLOOKUP($A16,datos14p!$A$2:$B$874,2,FALSE)))=1,"·",0)</f>
        <v>0</v>
      </c>
      <c r="G16" s="53">
        <f>IF(TYPE(SEARCH(G$1,+VLOOKUP($A16,datos14p!$A$2:$B$874,2,FALSE)))=1,"·",0)</f>
        <v>0</v>
      </c>
      <c r="H16" s="53">
        <f>IF(TYPE(SEARCH(H$1,+VLOOKUP($A16,datos14p!$A$2:$B$874,2,FALSE)))=1,"·",0)</f>
        <v>0</v>
      </c>
      <c r="I16" s="53">
        <f>IF(TYPE(SEARCH(I$1,+VLOOKUP($A16,datos14p!$A$2:$B$874,2,FALSE)))=1,"·",0)</f>
        <v>0</v>
      </c>
      <c r="J16" s="53" t="str">
        <f>IF(TYPE(SEARCH(J$1,+VLOOKUP($A16,datos14p!$A$2:$B$874,2,FALSE)))=1,"·",0)</f>
        <v>·</v>
      </c>
      <c r="K16" s="53">
        <f>IF(TYPE(SEARCH(K$1,+VLOOKUP($A16,datos14p!$A$2:$B$874,2,FALSE)))=1,"·",0)</f>
        <v>0</v>
      </c>
      <c r="L16" s="53">
        <f>IF(TYPE(SEARCH(L$1,+VLOOKUP($A16,datos14p!$A$2:$B$874,2,FALSE)))=1,"·",0)</f>
        <v>0</v>
      </c>
      <c r="M16" s="53">
        <f>IF(TYPE(SEARCH(M$1,+VLOOKUP($A16,datos14p!$A$2:$B$874,2,FALSE)))=1,"·",0)</f>
        <v>0</v>
      </c>
    </row>
    <row r="17" spans="1:13" s="9" customFormat="1">
      <c r="A17" s="60" t="s">
        <v>1061</v>
      </c>
      <c r="B17" s="53" t="str">
        <f>IF(TYPE(SEARCH(B$1,+VLOOKUP($A17,datos14p!$A$2:$B$874,2,FALSE)))=1,"·",0)</f>
        <v>·</v>
      </c>
      <c r="C17" s="53">
        <f>IF(TYPE(SEARCH(C$1,+VLOOKUP($A17,datos14p!$A$2:$B$874,2,FALSE)))=1,"·",0)</f>
        <v>0</v>
      </c>
      <c r="D17" s="53">
        <f>IF(TYPE(SEARCH(D$1,+VLOOKUP($A17,datos14p!$A$2:$B$874,2,FALSE)))=1,"·",0)</f>
        <v>0</v>
      </c>
      <c r="E17" s="53">
        <f>IF(TYPE(SEARCH(E$1,+VLOOKUP($A17,datos14p!$A$2:$B$874,2,FALSE)))=1,"·",0)</f>
        <v>0</v>
      </c>
      <c r="F17" s="53">
        <f>IF(TYPE(SEARCH(F$1,+VLOOKUP($A17,datos14p!$A$2:$B$874,2,FALSE)))=1,"·",0)</f>
        <v>0</v>
      </c>
      <c r="G17" s="53">
        <f>IF(TYPE(SEARCH(G$1,+VLOOKUP($A17,datos14p!$A$2:$B$874,2,FALSE)))=1,"·",0)</f>
        <v>0</v>
      </c>
      <c r="H17" s="53">
        <f>IF(TYPE(SEARCH(H$1,+VLOOKUP($A17,datos14p!$A$2:$B$874,2,FALSE)))=1,"·",0)</f>
        <v>0</v>
      </c>
      <c r="I17" s="53">
        <f>IF(TYPE(SEARCH(I$1,+VLOOKUP($A17,datos14p!$A$2:$B$874,2,FALSE)))=1,"·",0)</f>
        <v>0</v>
      </c>
      <c r="J17" s="53">
        <f>IF(TYPE(SEARCH(J$1,+VLOOKUP($A17,datos14p!$A$2:$B$874,2,FALSE)))=1,"·",0)</f>
        <v>0</v>
      </c>
      <c r="K17" s="53">
        <f>IF(TYPE(SEARCH(K$1,+VLOOKUP($A17,datos14p!$A$2:$B$874,2,FALSE)))=1,"·",0)</f>
        <v>0</v>
      </c>
      <c r="L17" s="53">
        <f>IF(TYPE(SEARCH(L$1,+VLOOKUP($A17,datos14p!$A$2:$B$874,2,FALSE)))=1,"·",0)</f>
        <v>0</v>
      </c>
      <c r="M17" s="53">
        <f>IF(TYPE(SEARCH(M$1,+VLOOKUP($A17,datos14p!$A$2:$B$874,2,FALSE)))=1,"·",0)</f>
        <v>0</v>
      </c>
    </row>
    <row r="18" spans="1:13" s="9" customFormat="1">
      <c r="A18" s="60" t="s">
        <v>1062</v>
      </c>
      <c r="B18" s="53">
        <f>IF(TYPE(SEARCH(B$1,+VLOOKUP($A18,datos14p!$A$2:$B$874,2,FALSE)))=1,"·",0)</f>
        <v>0</v>
      </c>
      <c r="C18" s="53">
        <f>IF(TYPE(SEARCH(C$1,+VLOOKUP($A18,datos14p!$A$2:$B$874,2,FALSE)))=1,"·",0)</f>
        <v>0</v>
      </c>
      <c r="D18" s="53">
        <f>IF(TYPE(SEARCH(D$1,+VLOOKUP($A18,datos14p!$A$2:$B$874,2,FALSE)))=1,"·",0)</f>
        <v>0</v>
      </c>
      <c r="E18" s="53">
        <f>IF(TYPE(SEARCH(E$1,+VLOOKUP($A18,datos14p!$A$2:$B$874,2,FALSE)))=1,"·",0)</f>
        <v>0</v>
      </c>
      <c r="F18" s="53">
        <f>IF(TYPE(SEARCH(F$1,+VLOOKUP($A18,datos14p!$A$2:$B$874,2,FALSE)))=1,"·",0)</f>
        <v>0</v>
      </c>
      <c r="G18" s="53">
        <f>IF(TYPE(SEARCH(G$1,+VLOOKUP($A18,datos14p!$A$2:$B$874,2,FALSE)))=1,"·",0)</f>
        <v>0</v>
      </c>
      <c r="H18" s="53">
        <f>IF(TYPE(SEARCH(H$1,+VLOOKUP($A18,datos14p!$A$2:$B$874,2,FALSE)))=1,"·",0)</f>
        <v>0</v>
      </c>
      <c r="I18" s="53">
        <f>IF(TYPE(SEARCH(I$1,+VLOOKUP($A18,datos14p!$A$2:$B$874,2,FALSE)))=1,"·",0)</f>
        <v>0</v>
      </c>
      <c r="J18" s="53">
        <f>IF(TYPE(SEARCH(J$1,+VLOOKUP($A18,datos14p!$A$2:$B$874,2,FALSE)))=1,"·",0)</f>
        <v>0</v>
      </c>
      <c r="K18" s="53">
        <f>IF(TYPE(SEARCH(K$1,+VLOOKUP($A18,datos14p!$A$2:$B$874,2,FALSE)))=1,"·",0)</f>
        <v>0</v>
      </c>
      <c r="L18" s="53">
        <f>IF(TYPE(SEARCH(L$1,+VLOOKUP($A18,datos14p!$A$2:$B$874,2,FALSE)))=1,"·",0)</f>
        <v>0</v>
      </c>
      <c r="M18" s="53">
        <f>IF(TYPE(SEARCH(M$1,+VLOOKUP($A18,datos14p!$A$2:$B$874,2,FALSE)))=1,"·",0)</f>
        <v>0</v>
      </c>
    </row>
    <row r="19" spans="1:13" s="9" customFormat="1">
      <c r="A19" s="60" t="s">
        <v>1063</v>
      </c>
      <c r="B19" s="53">
        <f>IF(TYPE(SEARCH(B$1,+VLOOKUP($A19,datos14p!$A$2:$B$874,2,FALSE)))=1,"·",0)</f>
        <v>0</v>
      </c>
      <c r="C19" s="53">
        <f>IF(TYPE(SEARCH(C$1,+VLOOKUP($A19,datos14p!$A$2:$B$874,2,FALSE)))=1,"·",0)</f>
        <v>0</v>
      </c>
      <c r="D19" s="53">
        <f>IF(TYPE(SEARCH(D$1,+VLOOKUP($A19,datos14p!$A$2:$B$874,2,FALSE)))=1,"·",0)</f>
        <v>0</v>
      </c>
      <c r="E19" s="53">
        <f>IF(TYPE(SEARCH(E$1,+VLOOKUP($A19,datos14p!$A$2:$B$874,2,FALSE)))=1,"·",0)</f>
        <v>0</v>
      </c>
      <c r="F19" s="53">
        <f>IF(TYPE(SEARCH(F$1,+VLOOKUP($A19,datos14p!$A$2:$B$874,2,FALSE)))=1,"·",0)</f>
        <v>0</v>
      </c>
      <c r="G19" s="53">
        <f>IF(TYPE(SEARCH(G$1,+VLOOKUP($A19,datos14p!$A$2:$B$874,2,FALSE)))=1,"·",0)</f>
        <v>0</v>
      </c>
      <c r="H19" s="53">
        <f>IF(TYPE(SEARCH(H$1,+VLOOKUP($A19,datos14p!$A$2:$B$874,2,FALSE)))=1,"·",0)</f>
        <v>0</v>
      </c>
      <c r="I19" s="53">
        <f>IF(TYPE(SEARCH(I$1,+VLOOKUP($A19,datos14p!$A$2:$B$874,2,FALSE)))=1,"·",0)</f>
        <v>0</v>
      </c>
      <c r="J19" s="53">
        <f>IF(TYPE(SEARCH(J$1,+VLOOKUP($A19,datos14p!$A$2:$B$874,2,FALSE)))=1,"·",0)</f>
        <v>0</v>
      </c>
      <c r="K19" s="53">
        <f>IF(TYPE(SEARCH(K$1,+VLOOKUP($A19,datos14p!$A$2:$B$874,2,FALSE)))=1,"·",0)</f>
        <v>0</v>
      </c>
      <c r="L19" s="53">
        <f>IF(TYPE(SEARCH(L$1,+VLOOKUP($A19,datos14p!$A$2:$B$874,2,FALSE)))=1,"·",0)</f>
        <v>0</v>
      </c>
      <c r="M19" s="53">
        <f>IF(TYPE(SEARCH(M$1,+VLOOKUP($A19,datos14p!$A$2:$B$874,2,FALSE)))=1,"·",0)</f>
        <v>0</v>
      </c>
    </row>
    <row r="20" spans="1:13" s="9" customFormat="1">
      <c r="A20" s="60" t="s">
        <v>945</v>
      </c>
      <c r="B20" s="53">
        <f>IF(TYPE(SEARCH(B$1,+VLOOKUP($A20,datos14p!$A$2:$B$874,2,FALSE)))=1,"·",0)</f>
        <v>0</v>
      </c>
      <c r="C20" s="53">
        <f>IF(TYPE(SEARCH(C$1,+VLOOKUP($A20,datos14p!$A$2:$B$874,2,FALSE)))=1,"·",0)</f>
        <v>0</v>
      </c>
      <c r="D20" s="53">
        <f>IF(TYPE(SEARCH(D$1,+VLOOKUP($A20,datos14p!$A$2:$B$874,2,FALSE)))=1,"·",0)</f>
        <v>0</v>
      </c>
      <c r="E20" s="53">
        <f>IF(TYPE(SEARCH(E$1,+VLOOKUP($A20,datos14p!$A$2:$B$874,2,FALSE)))=1,"·",0)</f>
        <v>0</v>
      </c>
      <c r="F20" s="53">
        <f>IF(TYPE(SEARCH(F$1,+VLOOKUP($A20,datos14p!$A$2:$B$874,2,FALSE)))=1,"·",0)</f>
        <v>0</v>
      </c>
      <c r="G20" s="53">
        <f>IF(TYPE(SEARCH(G$1,+VLOOKUP($A20,datos14p!$A$2:$B$874,2,FALSE)))=1,"·",0)</f>
        <v>0</v>
      </c>
      <c r="H20" s="53" t="str">
        <f>IF(TYPE(SEARCH(H$1,+VLOOKUP($A20,datos14p!$A$2:$B$874,2,FALSE)))=1,"·",0)</f>
        <v>·</v>
      </c>
      <c r="I20" s="53">
        <f>IF(TYPE(SEARCH(I$1,+VLOOKUP($A20,datos14p!$A$2:$B$874,2,FALSE)))=1,"·",0)</f>
        <v>0</v>
      </c>
      <c r="J20" s="53">
        <f>IF(TYPE(SEARCH(J$1,+VLOOKUP($A20,datos14p!$A$2:$B$874,2,FALSE)))=1,"·",0)</f>
        <v>0</v>
      </c>
      <c r="K20" s="53">
        <f>IF(TYPE(SEARCH(K$1,+VLOOKUP($A20,datos14p!$A$2:$B$874,2,FALSE)))=1,"·",0)</f>
        <v>0</v>
      </c>
      <c r="L20" s="53">
        <f>IF(TYPE(SEARCH(L$1,+VLOOKUP($A20,datos14p!$A$2:$B$874,2,FALSE)))=1,"·",0)</f>
        <v>0</v>
      </c>
      <c r="M20" s="53">
        <f>IF(TYPE(SEARCH(M$1,+VLOOKUP($A20,datos14p!$A$2:$B$874,2,FALSE)))=1,"·",0)</f>
        <v>0</v>
      </c>
    </row>
    <row r="21" spans="1:13" s="9" customFormat="1">
      <c r="A21" s="60" t="s">
        <v>946</v>
      </c>
      <c r="B21" s="53">
        <f>IF(TYPE(SEARCH(B$1,+VLOOKUP($A21,datos14p!$A$2:$B$874,2,FALSE)))=1,"·",0)</f>
        <v>0</v>
      </c>
      <c r="C21" s="53">
        <f>IF(TYPE(SEARCH(C$1,+VLOOKUP($A21,datos14p!$A$2:$B$874,2,FALSE)))=1,"·",0)</f>
        <v>0</v>
      </c>
      <c r="D21" s="53">
        <f>IF(TYPE(SEARCH(D$1,+VLOOKUP($A21,datos14p!$A$2:$B$874,2,FALSE)))=1,"·",0)</f>
        <v>0</v>
      </c>
      <c r="E21" s="53">
        <f>IF(TYPE(SEARCH(E$1,+VLOOKUP($A21,datos14p!$A$2:$B$874,2,FALSE)))=1,"·",0)</f>
        <v>0</v>
      </c>
      <c r="F21" s="53" t="str">
        <f>IF(TYPE(SEARCH(F$1,+VLOOKUP($A21,datos14p!$A$2:$B$874,2,FALSE)))=1,"·",0)</f>
        <v>·</v>
      </c>
      <c r="G21" s="53">
        <f>IF(TYPE(SEARCH(G$1,+VLOOKUP($A21,datos14p!$A$2:$B$874,2,FALSE)))=1,"·",0)</f>
        <v>0</v>
      </c>
      <c r="H21" s="53">
        <f>IF(TYPE(SEARCH(H$1,+VLOOKUP($A21,datos14p!$A$2:$B$874,2,FALSE)))=1,"·",0)</f>
        <v>0</v>
      </c>
      <c r="I21" s="53">
        <f>IF(TYPE(SEARCH(I$1,+VLOOKUP($A21,datos14p!$A$2:$B$874,2,FALSE)))=1,"·",0)</f>
        <v>0</v>
      </c>
      <c r="J21" s="53">
        <f>IF(TYPE(SEARCH(J$1,+VLOOKUP($A21,datos14p!$A$2:$B$874,2,FALSE)))=1,"·",0)</f>
        <v>0</v>
      </c>
      <c r="K21" s="53">
        <f>IF(TYPE(SEARCH(K$1,+VLOOKUP($A21,datos14p!$A$2:$B$874,2,FALSE)))=1,"·",0)</f>
        <v>0</v>
      </c>
      <c r="L21" s="53">
        <f>IF(TYPE(SEARCH(L$1,+VLOOKUP($A21,datos14p!$A$2:$B$874,2,FALSE)))=1,"·",0)</f>
        <v>0</v>
      </c>
      <c r="M21" s="53">
        <f>IF(TYPE(SEARCH(M$1,+VLOOKUP($A21,datos14p!$A$2:$B$874,2,FALSE)))=1,"·",0)</f>
        <v>0</v>
      </c>
    </row>
    <row r="22" spans="1:13" s="9" customFormat="1">
      <c r="A22" s="60" t="s">
        <v>947</v>
      </c>
      <c r="B22" s="53">
        <f>IF(TYPE(SEARCH(B$1,+VLOOKUP($A22,datos14p!$A$2:$B$874,2,FALSE)))=1,"·",0)</f>
        <v>0</v>
      </c>
      <c r="C22" s="53">
        <f>IF(TYPE(SEARCH(C$1,+VLOOKUP($A22,datos14p!$A$2:$B$874,2,FALSE)))=1,"·",0)</f>
        <v>0</v>
      </c>
      <c r="D22" s="53">
        <f>IF(TYPE(SEARCH(D$1,+VLOOKUP($A22,datos14p!$A$2:$B$874,2,FALSE)))=1,"·",0)</f>
        <v>0</v>
      </c>
      <c r="E22" s="53" t="str">
        <f>IF(TYPE(SEARCH(E$1,+VLOOKUP($A22,datos14p!$A$2:$B$874,2,FALSE)))=1,"·",0)</f>
        <v>·</v>
      </c>
      <c r="F22" s="53">
        <f>IF(TYPE(SEARCH(F$1,+VLOOKUP($A22,datos14p!$A$2:$B$874,2,FALSE)))=1,"·",0)</f>
        <v>0</v>
      </c>
      <c r="G22" s="53">
        <f>IF(TYPE(SEARCH(G$1,+VLOOKUP($A22,datos14p!$A$2:$B$874,2,FALSE)))=1,"·",0)</f>
        <v>0</v>
      </c>
      <c r="H22" s="53">
        <f>IF(TYPE(SEARCH(H$1,+VLOOKUP($A22,datos14p!$A$2:$B$874,2,FALSE)))=1,"·",0)</f>
        <v>0</v>
      </c>
      <c r="I22" s="53">
        <f>IF(TYPE(SEARCH(I$1,+VLOOKUP($A22,datos14p!$A$2:$B$874,2,FALSE)))=1,"·",0)</f>
        <v>0</v>
      </c>
      <c r="J22" s="53" t="str">
        <f>IF(TYPE(SEARCH(J$1,+VLOOKUP($A22,datos14p!$A$2:$B$874,2,FALSE)))=1,"·",0)</f>
        <v>·</v>
      </c>
      <c r="K22" s="53">
        <f>IF(TYPE(SEARCH(K$1,+VLOOKUP($A22,datos14p!$A$2:$B$874,2,FALSE)))=1,"·",0)</f>
        <v>0</v>
      </c>
      <c r="L22" s="53">
        <f>IF(TYPE(SEARCH(L$1,+VLOOKUP($A22,datos14p!$A$2:$B$874,2,FALSE)))=1,"·",0)</f>
        <v>0</v>
      </c>
      <c r="M22" s="53">
        <f>IF(TYPE(SEARCH(M$1,+VLOOKUP($A22,datos14p!$A$2:$B$874,2,FALSE)))=1,"·",0)</f>
        <v>0</v>
      </c>
    </row>
    <row r="23" spans="1:13" s="9" customFormat="1">
      <c r="A23" s="60" t="s">
        <v>948</v>
      </c>
      <c r="B23" s="53" t="str">
        <f>IF(TYPE(SEARCH(B$1,+VLOOKUP($A23,datos14p!$A$2:$B$874,2,FALSE)))=1,"·",0)</f>
        <v>·</v>
      </c>
      <c r="C23" s="53" t="str">
        <f>IF(TYPE(SEARCH(C$1,+VLOOKUP($A23,datos14p!$A$2:$B$874,2,FALSE)))=1,"·",0)</f>
        <v>·</v>
      </c>
      <c r="D23" s="53">
        <f>IF(TYPE(SEARCH(D$1,+VLOOKUP($A23,datos14p!$A$2:$B$874,2,FALSE)))=1,"·",0)</f>
        <v>0</v>
      </c>
      <c r="E23" s="53">
        <f>IF(TYPE(SEARCH(E$1,+VLOOKUP($A23,datos14p!$A$2:$B$874,2,FALSE)))=1,"·",0)</f>
        <v>0</v>
      </c>
      <c r="F23" s="53">
        <f>IF(TYPE(SEARCH(F$1,+VLOOKUP($A23,datos14p!$A$2:$B$874,2,FALSE)))=1,"·",0)</f>
        <v>0</v>
      </c>
      <c r="G23" s="53">
        <f>IF(TYPE(SEARCH(G$1,+VLOOKUP($A23,datos14p!$A$2:$B$874,2,FALSE)))=1,"·",0)</f>
        <v>0</v>
      </c>
      <c r="H23" s="53">
        <f>IF(TYPE(SEARCH(H$1,+VLOOKUP($A23,datos14p!$A$2:$B$874,2,FALSE)))=1,"·",0)</f>
        <v>0</v>
      </c>
      <c r="I23" s="53">
        <f>IF(TYPE(SEARCH(I$1,+VLOOKUP($A23,datos14p!$A$2:$B$874,2,FALSE)))=1,"·",0)</f>
        <v>0</v>
      </c>
      <c r="J23" s="53" t="str">
        <f>IF(TYPE(SEARCH(J$1,+VLOOKUP($A23,datos14p!$A$2:$B$874,2,FALSE)))=1,"·",0)</f>
        <v>·</v>
      </c>
      <c r="K23" s="53">
        <f>IF(TYPE(SEARCH(K$1,+VLOOKUP($A23,datos14p!$A$2:$B$874,2,FALSE)))=1,"·",0)</f>
        <v>0</v>
      </c>
      <c r="L23" s="53">
        <f>IF(TYPE(SEARCH(L$1,+VLOOKUP($A23,datos14p!$A$2:$B$874,2,FALSE)))=1,"·",0)</f>
        <v>0</v>
      </c>
      <c r="M23" s="53">
        <f>IF(TYPE(SEARCH(M$1,+VLOOKUP($A23,datos14p!$A$2:$B$874,2,FALSE)))=1,"·",0)</f>
        <v>0</v>
      </c>
    </row>
    <row r="24" spans="1:13" s="9" customFormat="1">
      <c r="A24" s="60" t="s">
        <v>949</v>
      </c>
      <c r="B24" s="53">
        <f>IF(TYPE(SEARCH(B$1,+VLOOKUP($A24,datos14p!$A$2:$B$874,2,FALSE)))=1,"·",0)</f>
        <v>0</v>
      </c>
      <c r="C24" s="53">
        <f>IF(TYPE(SEARCH(C$1,+VLOOKUP($A24,datos14p!$A$2:$B$874,2,FALSE)))=1,"·",0)</f>
        <v>0</v>
      </c>
      <c r="D24" s="53">
        <f>IF(TYPE(SEARCH(D$1,+VLOOKUP($A24,datos14p!$A$2:$B$874,2,FALSE)))=1,"·",0)</f>
        <v>0</v>
      </c>
      <c r="E24" s="53" t="str">
        <f>IF(TYPE(SEARCH(E$1,+VLOOKUP($A24,datos14p!$A$2:$B$874,2,FALSE)))=1,"·",0)</f>
        <v>·</v>
      </c>
      <c r="F24" s="53">
        <f>IF(TYPE(SEARCH(F$1,+VLOOKUP($A24,datos14p!$A$2:$B$874,2,FALSE)))=1,"·",0)</f>
        <v>0</v>
      </c>
      <c r="G24" s="53">
        <f>IF(TYPE(SEARCH(G$1,+VLOOKUP($A24,datos14p!$A$2:$B$874,2,FALSE)))=1,"·",0)</f>
        <v>0</v>
      </c>
      <c r="H24" s="53">
        <f>IF(TYPE(SEARCH(H$1,+VLOOKUP($A24,datos14p!$A$2:$B$874,2,FALSE)))=1,"·",0)</f>
        <v>0</v>
      </c>
      <c r="I24" s="53">
        <f>IF(TYPE(SEARCH(I$1,+VLOOKUP($A24,datos14p!$A$2:$B$874,2,FALSE)))=1,"·",0)</f>
        <v>0</v>
      </c>
      <c r="J24" s="53">
        <f>IF(TYPE(SEARCH(J$1,+VLOOKUP($A24,datos14p!$A$2:$B$874,2,FALSE)))=1,"·",0)</f>
        <v>0</v>
      </c>
      <c r="K24" s="53">
        <f>IF(TYPE(SEARCH(K$1,+VLOOKUP($A24,datos14p!$A$2:$B$874,2,FALSE)))=1,"·",0)</f>
        <v>0</v>
      </c>
      <c r="L24" s="53">
        <f>IF(TYPE(SEARCH(L$1,+VLOOKUP($A24,datos14p!$A$2:$B$874,2,FALSE)))=1,"·",0)</f>
        <v>0</v>
      </c>
      <c r="M24" s="53">
        <f>IF(TYPE(SEARCH(M$1,+VLOOKUP($A24,datos14p!$A$2:$B$874,2,FALSE)))=1,"·",0)</f>
        <v>0</v>
      </c>
    </row>
    <row r="25" spans="1:13" s="9" customFormat="1">
      <c r="A25" s="60" t="s">
        <v>950</v>
      </c>
      <c r="B25" s="53">
        <f>IF(TYPE(SEARCH(B$1,+VLOOKUP($A25,datos14p!$A$2:$B$874,2,FALSE)))=1,"·",0)</f>
        <v>0</v>
      </c>
      <c r="C25" s="53">
        <f>IF(TYPE(SEARCH(C$1,+VLOOKUP($A25,datos14p!$A$2:$B$874,2,FALSE)))=1,"·",0)</f>
        <v>0</v>
      </c>
      <c r="D25" s="53">
        <f>IF(TYPE(SEARCH(D$1,+VLOOKUP($A25,datos14p!$A$2:$B$874,2,FALSE)))=1,"·",0)</f>
        <v>0</v>
      </c>
      <c r="E25" s="53" t="str">
        <f>IF(TYPE(SEARCH(E$1,+VLOOKUP($A25,datos14p!$A$2:$B$874,2,FALSE)))=1,"·",0)</f>
        <v>·</v>
      </c>
      <c r="F25" s="53">
        <f>IF(TYPE(SEARCH(F$1,+VLOOKUP($A25,datos14p!$A$2:$B$874,2,FALSE)))=1,"·",0)</f>
        <v>0</v>
      </c>
      <c r="G25" s="53">
        <f>IF(TYPE(SEARCH(G$1,+VLOOKUP($A25,datos14p!$A$2:$B$874,2,FALSE)))=1,"·",0)</f>
        <v>0</v>
      </c>
      <c r="H25" s="53">
        <f>IF(TYPE(SEARCH(H$1,+VLOOKUP($A25,datos14p!$A$2:$B$874,2,FALSE)))=1,"·",0)</f>
        <v>0</v>
      </c>
      <c r="I25" s="53">
        <f>IF(TYPE(SEARCH(I$1,+VLOOKUP($A25,datos14p!$A$2:$B$874,2,FALSE)))=1,"·",0)</f>
        <v>0</v>
      </c>
      <c r="J25" s="53">
        <f>IF(TYPE(SEARCH(J$1,+VLOOKUP($A25,datos14p!$A$2:$B$874,2,FALSE)))=1,"·",0)</f>
        <v>0</v>
      </c>
      <c r="K25" s="53">
        <f>IF(TYPE(SEARCH(K$1,+VLOOKUP($A25,datos14p!$A$2:$B$874,2,FALSE)))=1,"·",0)</f>
        <v>0</v>
      </c>
      <c r="L25" s="53">
        <f>IF(TYPE(SEARCH(L$1,+VLOOKUP($A25,datos14p!$A$2:$B$874,2,FALSE)))=1,"·",0)</f>
        <v>0</v>
      </c>
      <c r="M25" s="53">
        <f>IF(TYPE(SEARCH(M$1,+VLOOKUP($A25,datos14p!$A$2:$B$874,2,FALSE)))=1,"·",0)</f>
        <v>0</v>
      </c>
    </row>
    <row r="26" spans="1:13" s="9" customFormat="1">
      <c r="A26" s="60" t="s">
        <v>951</v>
      </c>
      <c r="B26" s="53">
        <f>IF(TYPE(SEARCH(B$1,+VLOOKUP($A26,datos14p!$A$2:$B$874,2,FALSE)))=1,"·",0)</f>
        <v>0</v>
      </c>
      <c r="C26" s="53">
        <f>IF(TYPE(SEARCH(C$1,+VLOOKUP($A26,datos14p!$A$2:$B$874,2,FALSE)))=1,"·",0)</f>
        <v>0</v>
      </c>
      <c r="D26" s="53">
        <f>IF(TYPE(SEARCH(D$1,+VLOOKUP($A26,datos14p!$A$2:$B$874,2,FALSE)))=1,"·",0)</f>
        <v>0</v>
      </c>
      <c r="E26" s="53" t="str">
        <f>IF(TYPE(SEARCH(E$1,+VLOOKUP($A26,datos14p!$A$2:$B$874,2,FALSE)))=1,"·",0)</f>
        <v>·</v>
      </c>
      <c r="F26" s="53">
        <f>IF(TYPE(SEARCH(F$1,+VLOOKUP($A26,datos14p!$A$2:$B$874,2,FALSE)))=1,"·",0)</f>
        <v>0</v>
      </c>
      <c r="G26" s="53">
        <f>IF(TYPE(SEARCH(G$1,+VLOOKUP($A26,datos14p!$A$2:$B$874,2,FALSE)))=1,"·",0)</f>
        <v>0</v>
      </c>
      <c r="H26" s="53">
        <f>IF(TYPE(SEARCH(H$1,+VLOOKUP($A26,datos14p!$A$2:$B$874,2,FALSE)))=1,"·",0)</f>
        <v>0</v>
      </c>
      <c r="I26" s="53">
        <f>IF(TYPE(SEARCH(I$1,+VLOOKUP($A26,datos14p!$A$2:$B$874,2,FALSE)))=1,"·",0)</f>
        <v>0</v>
      </c>
      <c r="J26" s="53">
        <f>IF(TYPE(SEARCH(J$1,+VLOOKUP($A26,datos14p!$A$2:$B$874,2,FALSE)))=1,"·",0)</f>
        <v>0</v>
      </c>
      <c r="K26" s="53">
        <f>IF(TYPE(SEARCH(K$1,+VLOOKUP($A26,datos14p!$A$2:$B$874,2,FALSE)))=1,"·",0)</f>
        <v>0</v>
      </c>
      <c r="L26" s="53">
        <f>IF(TYPE(SEARCH(L$1,+VLOOKUP($A26,datos14p!$A$2:$B$874,2,FALSE)))=1,"·",0)</f>
        <v>0</v>
      </c>
      <c r="M26" s="53">
        <f>IF(TYPE(SEARCH(M$1,+VLOOKUP($A26,datos14p!$A$2:$B$874,2,FALSE)))=1,"·",0)</f>
        <v>0</v>
      </c>
    </row>
    <row r="27" spans="1:13" s="9" customFormat="1">
      <c r="A27" s="60" t="s">
        <v>952</v>
      </c>
      <c r="B27" s="53">
        <f>IF(TYPE(SEARCH(B$1,+VLOOKUP($A27,datos14p!$A$2:$B$874,2,FALSE)))=1,"·",0)</f>
        <v>0</v>
      </c>
      <c r="C27" s="53">
        <f>IF(TYPE(SEARCH(C$1,+VLOOKUP($A27,datos14p!$A$2:$B$874,2,FALSE)))=1,"·",0)</f>
        <v>0</v>
      </c>
      <c r="D27" s="53">
        <f>IF(TYPE(SEARCH(D$1,+VLOOKUP($A27,datos14p!$A$2:$B$874,2,FALSE)))=1,"·",0)</f>
        <v>0</v>
      </c>
      <c r="E27" s="53">
        <f>IF(TYPE(SEARCH(E$1,+VLOOKUP($A27,datos14p!$A$2:$B$874,2,FALSE)))=1,"·",0)</f>
        <v>0</v>
      </c>
      <c r="F27" s="53">
        <f>IF(TYPE(SEARCH(F$1,+VLOOKUP($A27,datos14p!$A$2:$B$874,2,FALSE)))=1,"·",0)</f>
        <v>0</v>
      </c>
      <c r="G27" s="53">
        <f>IF(TYPE(SEARCH(G$1,+VLOOKUP($A27,datos14p!$A$2:$B$874,2,FALSE)))=1,"·",0)</f>
        <v>0</v>
      </c>
      <c r="H27" s="53">
        <f>IF(TYPE(SEARCH(H$1,+VLOOKUP($A27,datos14p!$A$2:$B$874,2,FALSE)))=1,"·",0)</f>
        <v>0</v>
      </c>
      <c r="I27" s="53">
        <f>IF(TYPE(SEARCH(I$1,+VLOOKUP($A27,datos14p!$A$2:$B$874,2,FALSE)))=1,"·",0)</f>
        <v>0</v>
      </c>
      <c r="J27" s="53" t="str">
        <f>IF(TYPE(SEARCH(J$1,+VLOOKUP($A27,datos14p!$A$2:$B$874,2,FALSE)))=1,"·",0)</f>
        <v>·</v>
      </c>
      <c r="K27" s="53">
        <f>IF(TYPE(SEARCH(K$1,+VLOOKUP($A27,datos14p!$A$2:$B$874,2,FALSE)))=1,"·",0)</f>
        <v>0</v>
      </c>
      <c r="L27" s="53">
        <f>IF(TYPE(SEARCH(L$1,+VLOOKUP($A27,datos14p!$A$2:$B$874,2,FALSE)))=1,"·",0)</f>
        <v>0</v>
      </c>
      <c r="M27" s="53">
        <f>IF(TYPE(SEARCH(M$1,+VLOOKUP($A27,datos14p!$A$2:$B$874,2,FALSE)))=1,"·",0)</f>
        <v>0</v>
      </c>
    </row>
    <row r="28" spans="1:13" s="9" customFormat="1">
      <c r="A28" s="60" t="s">
        <v>953</v>
      </c>
      <c r="B28" s="53">
        <f>IF(TYPE(SEARCH(B$1,+VLOOKUP($A28,datos14p!$A$2:$B$874,2,FALSE)))=1,"·",0)</f>
        <v>0</v>
      </c>
      <c r="C28" s="53">
        <f>IF(TYPE(SEARCH(C$1,+VLOOKUP($A28,datos14p!$A$2:$B$874,2,FALSE)))=1,"·",0)</f>
        <v>0</v>
      </c>
      <c r="D28" s="53">
        <f>IF(TYPE(SEARCH(D$1,+VLOOKUP($A28,datos14p!$A$2:$B$874,2,FALSE)))=1,"·",0)</f>
        <v>0</v>
      </c>
      <c r="E28" s="53">
        <f>IF(TYPE(SEARCH(E$1,+VLOOKUP($A28,datos14p!$A$2:$B$874,2,FALSE)))=1,"·",0)</f>
        <v>0</v>
      </c>
      <c r="F28" s="53">
        <f>IF(TYPE(SEARCH(F$1,+VLOOKUP($A28,datos14p!$A$2:$B$874,2,FALSE)))=1,"·",0)</f>
        <v>0</v>
      </c>
      <c r="G28" s="53">
        <f>IF(TYPE(SEARCH(G$1,+VLOOKUP($A28,datos14p!$A$2:$B$874,2,FALSE)))=1,"·",0)</f>
        <v>0</v>
      </c>
      <c r="H28" s="53">
        <f>IF(TYPE(SEARCH(H$1,+VLOOKUP($A28,datos14p!$A$2:$B$874,2,FALSE)))=1,"·",0)</f>
        <v>0</v>
      </c>
      <c r="I28" s="53">
        <f>IF(TYPE(SEARCH(I$1,+VLOOKUP($A28,datos14p!$A$2:$B$874,2,FALSE)))=1,"·",0)</f>
        <v>0</v>
      </c>
      <c r="J28" s="53">
        <f>IF(TYPE(SEARCH(J$1,+VLOOKUP($A28,datos14p!$A$2:$B$874,2,FALSE)))=1,"·",0)</f>
        <v>0</v>
      </c>
      <c r="K28" s="53" t="str">
        <f>IF(TYPE(SEARCH(K$1,+VLOOKUP($A28,datos14p!$A$2:$B$874,2,FALSE)))=1,"·",0)</f>
        <v>·</v>
      </c>
      <c r="L28" s="53">
        <f>IF(TYPE(SEARCH(L$1,+VLOOKUP($A28,datos14p!$A$2:$B$874,2,FALSE)))=1,"·",0)</f>
        <v>0</v>
      </c>
      <c r="M28" s="53">
        <f>IF(TYPE(SEARCH(M$1,+VLOOKUP($A28,datos14p!$A$2:$B$874,2,FALSE)))=1,"·",0)</f>
        <v>0</v>
      </c>
    </row>
    <row r="29" spans="1:13" s="9" customFormat="1">
      <c r="A29" s="60" t="s">
        <v>954</v>
      </c>
      <c r="B29" s="53" t="str">
        <f>IF(TYPE(SEARCH(B$1,+VLOOKUP($A29,datos14p!$A$2:$B$874,2,FALSE)))=1,"·",0)</f>
        <v>·</v>
      </c>
      <c r="C29" s="53">
        <f>IF(TYPE(SEARCH(C$1,+VLOOKUP($A29,datos14p!$A$2:$B$874,2,FALSE)))=1,"·",0)</f>
        <v>0</v>
      </c>
      <c r="D29" s="53">
        <f>IF(TYPE(SEARCH(D$1,+VLOOKUP($A29,datos14p!$A$2:$B$874,2,FALSE)))=1,"·",0)</f>
        <v>0</v>
      </c>
      <c r="E29" s="53">
        <f>IF(TYPE(SEARCH(E$1,+VLOOKUP($A29,datos14p!$A$2:$B$874,2,FALSE)))=1,"·",0)</f>
        <v>0</v>
      </c>
      <c r="F29" s="53">
        <f>IF(TYPE(SEARCH(F$1,+VLOOKUP($A29,datos14p!$A$2:$B$874,2,FALSE)))=1,"·",0)</f>
        <v>0</v>
      </c>
      <c r="G29" s="53">
        <f>IF(TYPE(SEARCH(G$1,+VLOOKUP($A29,datos14p!$A$2:$B$874,2,FALSE)))=1,"·",0)</f>
        <v>0</v>
      </c>
      <c r="H29" s="53">
        <f>IF(TYPE(SEARCH(H$1,+VLOOKUP($A29,datos14p!$A$2:$B$874,2,FALSE)))=1,"·",0)</f>
        <v>0</v>
      </c>
      <c r="I29" s="53">
        <f>IF(TYPE(SEARCH(I$1,+VLOOKUP($A29,datos14p!$A$2:$B$874,2,FALSE)))=1,"·",0)</f>
        <v>0</v>
      </c>
      <c r="J29" s="53">
        <f>IF(TYPE(SEARCH(J$1,+VLOOKUP($A29,datos14p!$A$2:$B$874,2,FALSE)))=1,"·",0)</f>
        <v>0</v>
      </c>
      <c r="K29" s="53" t="str">
        <f>IF(TYPE(SEARCH(K$1,+VLOOKUP($A29,datos14p!$A$2:$B$874,2,FALSE)))=1,"·",0)</f>
        <v>·</v>
      </c>
      <c r="L29" s="53">
        <f>IF(TYPE(SEARCH(L$1,+VLOOKUP($A29,datos14p!$A$2:$B$874,2,FALSE)))=1,"·",0)</f>
        <v>0</v>
      </c>
      <c r="M29" s="53">
        <f>IF(TYPE(SEARCH(M$1,+VLOOKUP($A29,datos14p!$A$2:$B$874,2,FALSE)))=1,"·",0)</f>
        <v>0</v>
      </c>
    </row>
    <row r="30" spans="1:13" s="9" customFormat="1">
      <c r="A30" s="60" t="s">
        <v>955</v>
      </c>
      <c r="B30" s="53" t="str">
        <f>IF(TYPE(SEARCH(B$1,+VLOOKUP($A30,datos14p!$A$2:$B$874,2,FALSE)))=1,"·",0)</f>
        <v>·</v>
      </c>
      <c r="C30" s="53" t="str">
        <f>IF(TYPE(SEARCH(C$1,+VLOOKUP($A30,datos14p!$A$2:$B$874,2,FALSE)))=1,"·",0)</f>
        <v>·</v>
      </c>
      <c r="D30" s="53">
        <f>IF(TYPE(SEARCH(D$1,+VLOOKUP($A30,datos14p!$A$2:$B$874,2,FALSE)))=1,"·",0)</f>
        <v>0</v>
      </c>
      <c r="E30" s="53" t="str">
        <f>IF(TYPE(SEARCH(E$1,+VLOOKUP($A30,datos14p!$A$2:$B$874,2,FALSE)))=1,"·",0)</f>
        <v>·</v>
      </c>
      <c r="F30" s="53">
        <f>IF(TYPE(SEARCH(F$1,+VLOOKUP($A30,datos14p!$A$2:$B$874,2,FALSE)))=1,"·",0)</f>
        <v>0</v>
      </c>
      <c r="G30" s="53">
        <f>IF(TYPE(SEARCH(G$1,+VLOOKUP($A30,datos14p!$A$2:$B$874,2,FALSE)))=1,"·",0)</f>
        <v>0</v>
      </c>
      <c r="H30" s="53">
        <f>IF(TYPE(SEARCH(H$1,+VLOOKUP($A30,datos14p!$A$2:$B$874,2,FALSE)))=1,"·",0)</f>
        <v>0</v>
      </c>
      <c r="I30" s="53">
        <f>IF(TYPE(SEARCH(I$1,+VLOOKUP($A30,datos14p!$A$2:$B$874,2,FALSE)))=1,"·",0)</f>
        <v>0</v>
      </c>
      <c r="J30" s="53">
        <f>IF(TYPE(SEARCH(J$1,+VLOOKUP($A30,datos14p!$A$2:$B$874,2,FALSE)))=1,"·",0)</f>
        <v>0</v>
      </c>
      <c r="K30" s="53">
        <f>IF(TYPE(SEARCH(K$1,+VLOOKUP($A30,datos14p!$A$2:$B$874,2,FALSE)))=1,"·",0)</f>
        <v>0</v>
      </c>
      <c r="L30" s="53">
        <f>IF(TYPE(SEARCH(L$1,+VLOOKUP($A30,datos14p!$A$2:$B$874,2,FALSE)))=1,"·",0)</f>
        <v>0</v>
      </c>
      <c r="M30" s="53">
        <f>IF(TYPE(SEARCH(M$1,+VLOOKUP($A30,datos14p!$A$2:$B$874,2,FALSE)))=1,"·",0)</f>
        <v>0</v>
      </c>
    </row>
    <row r="31" spans="1:13" s="9" customFormat="1">
      <c r="A31" s="60" t="s">
        <v>956</v>
      </c>
      <c r="B31" s="53">
        <f>IF(TYPE(SEARCH(B$1,+VLOOKUP($A31,datos14p!$A$2:$B$874,2,FALSE)))=1,"·",0)</f>
        <v>0</v>
      </c>
      <c r="C31" s="53">
        <f>IF(TYPE(SEARCH(C$1,+VLOOKUP($A31,datos14p!$A$2:$B$874,2,FALSE)))=1,"·",0)</f>
        <v>0</v>
      </c>
      <c r="D31" s="53">
        <f>IF(TYPE(SEARCH(D$1,+VLOOKUP($A31,datos14p!$A$2:$B$874,2,FALSE)))=1,"·",0)</f>
        <v>0</v>
      </c>
      <c r="E31" s="53">
        <f>IF(TYPE(SEARCH(E$1,+VLOOKUP($A31,datos14p!$A$2:$B$874,2,FALSE)))=1,"·",0)</f>
        <v>0</v>
      </c>
      <c r="F31" s="53">
        <f>IF(TYPE(SEARCH(F$1,+VLOOKUP($A31,datos14p!$A$2:$B$874,2,FALSE)))=1,"·",0)</f>
        <v>0</v>
      </c>
      <c r="G31" s="53">
        <f>IF(TYPE(SEARCH(G$1,+VLOOKUP($A31,datos14p!$A$2:$B$874,2,FALSE)))=1,"·",0)</f>
        <v>0</v>
      </c>
      <c r="H31" s="53" t="str">
        <f>IF(TYPE(SEARCH(H$1,+VLOOKUP($A31,datos14p!$A$2:$B$874,2,FALSE)))=1,"·",0)</f>
        <v>·</v>
      </c>
      <c r="I31" s="53">
        <f>IF(TYPE(SEARCH(I$1,+VLOOKUP($A31,datos14p!$A$2:$B$874,2,FALSE)))=1,"·",0)</f>
        <v>0</v>
      </c>
      <c r="J31" s="53">
        <f>IF(TYPE(SEARCH(J$1,+VLOOKUP($A31,datos14p!$A$2:$B$874,2,FALSE)))=1,"·",0)</f>
        <v>0</v>
      </c>
      <c r="K31" s="53" t="str">
        <f>IF(TYPE(SEARCH(K$1,+VLOOKUP($A31,datos14p!$A$2:$B$874,2,FALSE)))=1,"·",0)</f>
        <v>·</v>
      </c>
      <c r="L31" s="53">
        <f>IF(TYPE(SEARCH(L$1,+VLOOKUP($A31,datos14p!$A$2:$B$874,2,FALSE)))=1,"·",0)</f>
        <v>0</v>
      </c>
      <c r="M31" s="53">
        <f>IF(TYPE(SEARCH(M$1,+VLOOKUP($A31,datos14p!$A$2:$B$874,2,FALSE)))=1,"·",0)</f>
        <v>0</v>
      </c>
    </row>
    <row r="32" spans="1:13" s="9" customFormat="1">
      <c r="A32" s="60" t="s">
        <v>957</v>
      </c>
      <c r="B32" s="53" t="str">
        <f>IF(TYPE(SEARCH(B$1,+VLOOKUP($A32,datos14p!$A$2:$B$874,2,FALSE)))=1,"·",0)</f>
        <v>·</v>
      </c>
      <c r="C32" s="53">
        <f>IF(TYPE(SEARCH(C$1,+VLOOKUP($A32,datos14p!$A$2:$B$874,2,FALSE)))=1,"·",0)</f>
        <v>0</v>
      </c>
      <c r="D32" s="53">
        <f>IF(TYPE(SEARCH(D$1,+VLOOKUP($A32,datos14p!$A$2:$B$874,2,FALSE)))=1,"·",0)</f>
        <v>0</v>
      </c>
      <c r="E32" s="53">
        <f>IF(TYPE(SEARCH(E$1,+VLOOKUP($A32,datos14p!$A$2:$B$874,2,FALSE)))=1,"·",0)</f>
        <v>0</v>
      </c>
      <c r="F32" s="53" t="str">
        <f>IF(TYPE(SEARCH(F$1,+VLOOKUP($A32,datos14p!$A$2:$B$874,2,FALSE)))=1,"·",0)</f>
        <v>·</v>
      </c>
      <c r="G32" s="53">
        <f>IF(TYPE(SEARCH(G$1,+VLOOKUP($A32,datos14p!$A$2:$B$874,2,FALSE)))=1,"·",0)</f>
        <v>0</v>
      </c>
      <c r="H32" s="53">
        <f>IF(TYPE(SEARCH(H$1,+VLOOKUP($A32,datos14p!$A$2:$B$874,2,FALSE)))=1,"·",0)</f>
        <v>0</v>
      </c>
      <c r="I32" s="53">
        <f>IF(TYPE(SEARCH(I$1,+VLOOKUP($A32,datos14p!$A$2:$B$874,2,FALSE)))=1,"·",0)</f>
        <v>0</v>
      </c>
      <c r="J32" s="53">
        <f>IF(TYPE(SEARCH(J$1,+VLOOKUP($A32,datos14p!$A$2:$B$874,2,FALSE)))=1,"·",0)</f>
        <v>0</v>
      </c>
      <c r="K32" s="53">
        <f>IF(TYPE(SEARCH(K$1,+VLOOKUP($A32,datos14p!$A$2:$B$874,2,FALSE)))=1,"·",0)</f>
        <v>0</v>
      </c>
      <c r="L32" s="53">
        <f>IF(TYPE(SEARCH(L$1,+VLOOKUP($A32,datos14p!$A$2:$B$874,2,FALSE)))=1,"·",0)</f>
        <v>0</v>
      </c>
      <c r="M32" s="53">
        <f>IF(TYPE(SEARCH(M$1,+VLOOKUP($A32,datos14p!$A$2:$B$874,2,FALSE)))=1,"·",0)</f>
        <v>0</v>
      </c>
    </row>
    <row r="33" spans="1:13" s="9" customFormat="1">
      <c r="A33" s="60" t="s">
        <v>958</v>
      </c>
      <c r="B33" s="53">
        <f>IF(TYPE(SEARCH(B$1,+VLOOKUP($A33,datos14p!$A$2:$B$874,2,FALSE)))=1,"·",0)</f>
        <v>0</v>
      </c>
      <c r="C33" s="53">
        <f>IF(TYPE(SEARCH(C$1,+VLOOKUP($A33,datos14p!$A$2:$B$874,2,FALSE)))=1,"·",0)</f>
        <v>0</v>
      </c>
      <c r="D33" s="53">
        <f>IF(TYPE(SEARCH(D$1,+VLOOKUP($A33,datos14p!$A$2:$B$874,2,FALSE)))=1,"·",0)</f>
        <v>0</v>
      </c>
      <c r="E33" s="53" t="str">
        <f>IF(TYPE(SEARCH(E$1,+VLOOKUP($A33,datos14p!$A$2:$B$874,2,FALSE)))=1,"·",0)</f>
        <v>·</v>
      </c>
      <c r="F33" s="53">
        <f>IF(TYPE(SEARCH(F$1,+VLOOKUP($A33,datos14p!$A$2:$B$874,2,FALSE)))=1,"·",0)</f>
        <v>0</v>
      </c>
      <c r="G33" s="53">
        <f>IF(TYPE(SEARCH(G$1,+VLOOKUP($A33,datos14p!$A$2:$B$874,2,FALSE)))=1,"·",0)</f>
        <v>0</v>
      </c>
      <c r="H33" s="53">
        <f>IF(TYPE(SEARCH(H$1,+VLOOKUP($A33,datos14p!$A$2:$B$874,2,FALSE)))=1,"·",0)</f>
        <v>0</v>
      </c>
      <c r="I33" s="53">
        <f>IF(TYPE(SEARCH(I$1,+VLOOKUP($A33,datos14p!$A$2:$B$874,2,FALSE)))=1,"·",0)</f>
        <v>0</v>
      </c>
      <c r="J33" s="53" t="str">
        <f>IF(TYPE(SEARCH(J$1,+VLOOKUP($A33,datos14p!$A$2:$B$874,2,FALSE)))=1,"·",0)</f>
        <v>·</v>
      </c>
      <c r="K33" s="53" t="str">
        <f>IF(TYPE(SEARCH(K$1,+VLOOKUP($A33,datos14p!$A$2:$B$874,2,FALSE)))=1,"·",0)</f>
        <v>·</v>
      </c>
      <c r="L33" s="53">
        <f>IF(TYPE(SEARCH(L$1,+VLOOKUP($A33,datos14p!$A$2:$B$874,2,FALSE)))=1,"·",0)</f>
        <v>0</v>
      </c>
      <c r="M33" s="53">
        <f>IF(TYPE(SEARCH(M$1,+VLOOKUP($A33,datos14p!$A$2:$B$874,2,FALSE)))=1,"·",0)</f>
        <v>0</v>
      </c>
    </row>
    <row r="34" spans="1:13" s="9" customFormat="1">
      <c r="A34" s="60" t="s">
        <v>959</v>
      </c>
      <c r="B34" s="53" t="str">
        <f>IF(TYPE(SEARCH(B$1,+VLOOKUP($A34,datos14p!$A$2:$B$874,2,FALSE)))=1,"·",0)</f>
        <v>·</v>
      </c>
      <c r="C34" s="53" t="str">
        <f>IF(TYPE(SEARCH(C$1,+VLOOKUP($A34,datos14p!$A$2:$B$874,2,FALSE)))=1,"·",0)</f>
        <v>·</v>
      </c>
      <c r="D34" s="53">
        <f>IF(TYPE(SEARCH(D$1,+VLOOKUP($A34,datos14p!$A$2:$B$874,2,FALSE)))=1,"·",0)</f>
        <v>0</v>
      </c>
      <c r="E34" s="53" t="str">
        <f>IF(TYPE(SEARCH(E$1,+VLOOKUP($A34,datos14p!$A$2:$B$874,2,FALSE)))=1,"·",0)</f>
        <v>·</v>
      </c>
      <c r="F34" s="53">
        <f>IF(TYPE(SEARCH(F$1,+VLOOKUP($A34,datos14p!$A$2:$B$874,2,FALSE)))=1,"·",0)</f>
        <v>0</v>
      </c>
      <c r="G34" s="53">
        <f>IF(TYPE(SEARCH(G$1,+VLOOKUP($A34,datos14p!$A$2:$B$874,2,FALSE)))=1,"·",0)</f>
        <v>0</v>
      </c>
      <c r="H34" s="53">
        <f>IF(TYPE(SEARCH(H$1,+VLOOKUP($A34,datos14p!$A$2:$B$874,2,FALSE)))=1,"·",0)</f>
        <v>0</v>
      </c>
      <c r="I34" s="53">
        <f>IF(TYPE(SEARCH(I$1,+VLOOKUP($A34,datos14p!$A$2:$B$874,2,FALSE)))=1,"·",0)</f>
        <v>0</v>
      </c>
      <c r="J34" s="53" t="str">
        <f>IF(TYPE(SEARCH(J$1,+VLOOKUP($A34,datos14p!$A$2:$B$874,2,FALSE)))=1,"·",0)</f>
        <v>·</v>
      </c>
      <c r="K34" s="53">
        <f>IF(TYPE(SEARCH(K$1,+VLOOKUP($A34,datos14p!$A$2:$B$874,2,FALSE)))=1,"·",0)</f>
        <v>0</v>
      </c>
      <c r="L34" s="53">
        <f>IF(TYPE(SEARCH(L$1,+VLOOKUP($A34,datos14p!$A$2:$B$874,2,FALSE)))=1,"·",0)</f>
        <v>0</v>
      </c>
      <c r="M34" s="53">
        <f>IF(TYPE(SEARCH(M$1,+VLOOKUP($A34,datos14p!$A$2:$B$874,2,FALSE)))=1,"·",0)</f>
        <v>0</v>
      </c>
    </row>
    <row r="35" spans="1:13" s="9" customFormat="1">
      <c r="A35" s="60" t="s">
        <v>22</v>
      </c>
      <c r="B35" s="53">
        <f>IF(TYPE(SEARCH(B$1,+VLOOKUP($A35,datos14p!$A$2:$B$874,2,FALSE)))=1,"·",0)</f>
        <v>0</v>
      </c>
      <c r="C35" s="53">
        <f>IF(TYPE(SEARCH(C$1,+VLOOKUP($A35,datos14p!$A$2:$B$874,2,FALSE)))=1,"·",0)</f>
        <v>0</v>
      </c>
      <c r="D35" s="53" t="str">
        <f>IF(TYPE(SEARCH(D$1,+VLOOKUP($A35,datos14p!$A$2:$B$874,2,FALSE)))=1,"·",0)</f>
        <v>·</v>
      </c>
      <c r="E35" s="53">
        <f>IF(TYPE(SEARCH(E$1,+VLOOKUP($A35,datos14p!$A$2:$B$874,2,FALSE)))=1,"·",0)</f>
        <v>0</v>
      </c>
      <c r="F35" s="53">
        <f>IF(TYPE(SEARCH(F$1,+VLOOKUP($A35,datos14p!$A$2:$B$874,2,FALSE)))=1,"·",0)</f>
        <v>0</v>
      </c>
      <c r="G35" s="53">
        <f>IF(TYPE(SEARCH(G$1,+VLOOKUP($A35,datos14p!$A$2:$B$874,2,FALSE)))=1,"·",0)</f>
        <v>0</v>
      </c>
      <c r="H35" s="53">
        <f>IF(TYPE(SEARCH(H$1,+VLOOKUP($A35,datos14p!$A$2:$B$874,2,FALSE)))=1,"·",0)</f>
        <v>0</v>
      </c>
      <c r="I35" s="53">
        <f>IF(TYPE(SEARCH(I$1,+VLOOKUP($A35,datos14p!$A$2:$B$874,2,FALSE)))=1,"·",0)</f>
        <v>0</v>
      </c>
      <c r="J35" s="53">
        <f>IF(TYPE(SEARCH(J$1,+VLOOKUP($A35,datos14p!$A$2:$B$874,2,FALSE)))=1,"·",0)</f>
        <v>0</v>
      </c>
      <c r="K35" s="53">
        <f>IF(TYPE(SEARCH(K$1,+VLOOKUP($A35,datos14p!$A$2:$B$874,2,FALSE)))=1,"·",0)</f>
        <v>0</v>
      </c>
      <c r="L35" s="53">
        <f>IF(TYPE(SEARCH(L$1,+VLOOKUP($A35,datos14p!$A$2:$B$874,2,FALSE)))=1,"·",0)</f>
        <v>0</v>
      </c>
      <c r="M35" s="53">
        <f>IF(TYPE(SEARCH(M$1,+VLOOKUP($A35,datos14p!$A$2:$B$874,2,FALSE)))=1,"·",0)</f>
        <v>0</v>
      </c>
    </row>
    <row r="36" spans="1:13" s="9" customFormat="1">
      <c r="A36" s="60" t="s">
        <v>23</v>
      </c>
      <c r="B36" s="53" t="str">
        <f>IF(TYPE(SEARCH(B$1,+VLOOKUP($A36,datos14p!$A$2:$B$874,2,FALSE)))=1,"·",0)</f>
        <v>·</v>
      </c>
      <c r="C36" s="53">
        <f>IF(TYPE(SEARCH(C$1,+VLOOKUP($A36,datos14p!$A$2:$B$874,2,FALSE)))=1,"·",0)</f>
        <v>0</v>
      </c>
      <c r="D36" s="53">
        <f>IF(TYPE(SEARCH(D$1,+VLOOKUP($A36,datos14p!$A$2:$B$874,2,FALSE)))=1,"·",0)</f>
        <v>0</v>
      </c>
      <c r="E36" s="53">
        <f>IF(TYPE(SEARCH(E$1,+VLOOKUP($A36,datos14p!$A$2:$B$874,2,FALSE)))=1,"·",0)</f>
        <v>0</v>
      </c>
      <c r="F36" s="53">
        <f>IF(TYPE(SEARCH(F$1,+VLOOKUP($A36,datos14p!$A$2:$B$874,2,FALSE)))=1,"·",0)</f>
        <v>0</v>
      </c>
      <c r="G36" s="53">
        <f>IF(TYPE(SEARCH(G$1,+VLOOKUP($A36,datos14p!$A$2:$B$874,2,FALSE)))=1,"·",0)</f>
        <v>0</v>
      </c>
      <c r="H36" s="53">
        <f>IF(TYPE(SEARCH(H$1,+VLOOKUP($A36,datos14p!$A$2:$B$874,2,FALSE)))=1,"·",0)</f>
        <v>0</v>
      </c>
      <c r="I36" s="53">
        <f>IF(TYPE(SEARCH(I$1,+VLOOKUP($A36,datos14p!$A$2:$B$874,2,FALSE)))=1,"·",0)</f>
        <v>0</v>
      </c>
      <c r="J36" s="53">
        <f>IF(TYPE(SEARCH(J$1,+VLOOKUP($A36,datos14p!$A$2:$B$874,2,FALSE)))=1,"·",0)</f>
        <v>0</v>
      </c>
      <c r="K36" s="53">
        <f>IF(TYPE(SEARCH(K$1,+VLOOKUP($A36,datos14p!$A$2:$B$874,2,FALSE)))=1,"·",0)</f>
        <v>0</v>
      </c>
      <c r="L36" s="53">
        <f>IF(TYPE(SEARCH(L$1,+VLOOKUP($A36,datos14p!$A$2:$B$874,2,FALSE)))=1,"·",0)</f>
        <v>0</v>
      </c>
      <c r="M36" s="53">
        <f>IF(TYPE(SEARCH(M$1,+VLOOKUP($A36,datos14p!$A$2:$B$874,2,FALSE)))=1,"·",0)</f>
        <v>0</v>
      </c>
    </row>
    <row r="37" spans="1:13" s="9" customFormat="1">
      <c r="A37" s="60" t="s">
        <v>24</v>
      </c>
      <c r="B37" s="53">
        <f>IF(TYPE(SEARCH(B$1,+VLOOKUP($A37,datos14p!$A$2:$B$874,2,FALSE)))=1,"·",0)</f>
        <v>0</v>
      </c>
      <c r="C37" s="53">
        <f>IF(TYPE(SEARCH(C$1,+VLOOKUP($A37,datos14p!$A$2:$B$874,2,FALSE)))=1,"·",0)</f>
        <v>0</v>
      </c>
      <c r="D37" s="53">
        <f>IF(TYPE(SEARCH(D$1,+VLOOKUP($A37,datos14p!$A$2:$B$874,2,FALSE)))=1,"·",0)</f>
        <v>0</v>
      </c>
      <c r="E37" s="53">
        <f>IF(TYPE(SEARCH(E$1,+VLOOKUP($A37,datos14p!$A$2:$B$874,2,FALSE)))=1,"·",0)</f>
        <v>0</v>
      </c>
      <c r="F37" s="53">
        <f>IF(TYPE(SEARCH(F$1,+VLOOKUP($A37,datos14p!$A$2:$B$874,2,FALSE)))=1,"·",0)</f>
        <v>0</v>
      </c>
      <c r="G37" s="53">
        <f>IF(TYPE(SEARCH(G$1,+VLOOKUP($A37,datos14p!$A$2:$B$874,2,FALSE)))=1,"·",0)</f>
        <v>0</v>
      </c>
      <c r="H37" s="53">
        <f>IF(TYPE(SEARCH(H$1,+VLOOKUP($A37,datos14p!$A$2:$B$874,2,FALSE)))=1,"·",0)</f>
        <v>0</v>
      </c>
      <c r="I37" s="53">
        <f>IF(TYPE(SEARCH(I$1,+VLOOKUP($A37,datos14p!$A$2:$B$874,2,FALSE)))=1,"·",0)</f>
        <v>0</v>
      </c>
      <c r="J37" s="53">
        <f>IF(TYPE(SEARCH(J$1,+VLOOKUP($A37,datos14p!$A$2:$B$874,2,FALSE)))=1,"·",0)</f>
        <v>0</v>
      </c>
      <c r="K37" s="53">
        <f>IF(TYPE(SEARCH(K$1,+VLOOKUP($A37,datos14p!$A$2:$B$874,2,FALSE)))=1,"·",0)</f>
        <v>0</v>
      </c>
      <c r="L37" s="53">
        <f>IF(TYPE(SEARCH(L$1,+VLOOKUP($A37,datos14p!$A$2:$B$874,2,FALSE)))=1,"·",0)</f>
        <v>0</v>
      </c>
      <c r="M37" s="53">
        <f>IF(TYPE(SEARCH(M$1,+VLOOKUP($A37,datos14p!$A$2:$B$874,2,FALSE)))=1,"·",0)</f>
        <v>0</v>
      </c>
    </row>
    <row r="38" spans="1:13" s="9" customFormat="1">
      <c r="A38" s="60" t="s">
        <v>25</v>
      </c>
      <c r="B38" s="53" t="str">
        <f>IF(TYPE(SEARCH(B$1,+VLOOKUP($A38,datos14p!$A$2:$B$874,2,FALSE)))=1,"·",0)</f>
        <v>·</v>
      </c>
      <c r="C38" s="53">
        <f>IF(TYPE(SEARCH(C$1,+VLOOKUP($A38,datos14p!$A$2:$B$874,2,FALSE)))=1,"·",0)</f>
        <v>0</v>
      </c>
      <c r="D38" s="53">
        <f>IF(TYPE(SEARCH(D$1,+VLOOKUP($A38,datos14p!$A$2:$B$874,2,FALSE)))=1,"·",0)</f>
        <v>0</v>
      </c>
      <c r="E38" s="53">
        <f>IF(TYPE(SEARCH(E$1,+VLOOKUP($A38,datos14p!$A$2:$B$874,2,FALSE)))=1,"·",0)</f>
        <v>0</v>
      </c>
      <c r="F38" s="53">
        <f>IF(TYPE(SEARCH(F$1,+VLOOKUP($A38,datos14p!$A$2:$B$874,2,FALSE)))=1,"·",0)</f>
        <v>0</v>
      </c>
      <c r="G38" s="53">
        <f>IF(TYPE(SEARCH(G$1,+VLOOKUP($A38,datos14p!$A$2:$B$874,2,FALSE)))=1,"·",0)</f>
        <v>0</v>
      </c>
      <c r="H38" s="53">
        <f>IF(TYPE(SEARCH(H$1,+VLOOKUP($A38,datos14p!$A$2:$B$874,2,FALSE)))=1,"·",0)</f>
        <v>0</v>
      </c>
      <c r="I38" s="53">
        <f>IF(TYPE(SEARCH(I$1,+VLOOKUP($A38,datos14p!$A$2:$B$874,2,FALSE)))=1,"·",0)</f>
        <v>0</v>
      </c>
      <c r="J38" s="53">
        <f>IF(TYPE(SEARCH(J$1,+VLOOKUP($A38,datos14p!$A$2:$B$874,2,FALSE)))=1,"·",0)</f>
        <v>0</v>
      </c>
      <c r="K38" s="53">
        <f>IF(TYPE(SEARCH(K$1,+VLOOKUP($A38,datos14p!$A$2:$B$874,2,FALSE)))=1,"·",0)</f>
        <v>0</v>
      </c>
      <c r="L38" s="53">
        <f>IF(TYPE(SEARCH(L$1,+VLOOKUP($A38,datos14p!$A$2:$B$874,2,FALSE)))=1,"·",0)</f>
        <v>0</v>
      </c>
      <c r="M38" s="53">
        <f>IF(TYPE(SEARCH(M$1,+VLOOKUP($A38,datos14p!$A$2:$B$874,2,FALSE)))=1,"·",0)</f>
        <v>0</v>
      </c>
    </row>
    <row r="39" spans="1:13" s="9" customFormat="1">
      <c r="A39" s="60" t="s">
        <v>26</v>
      </c>
      <c r="B39" s="53" t="str">
        <f>IF(TYPE(SEARCH(B$1,+VLOOKUP($A39,datos14p!$A$2:$B$874,2,FALSE)))=1,"·",0)</f>
        <v>·</v>
      </c>
      <c r="C39" s="53">
        <f>IF(TYPE(SEARCH(C$1,+VLOOKUP($A39,datos14p!$A$2:$B$874,2,FALSE)))=1,"·",0)</f>
        <v>0</v>
      </c>
      <c r="D39" s="53">
        <f>IF(TYPE(SEARCH(D$1,+VLOOKUP($A39,datos14p!$A$2:$B$874,2,FALSE)))=1,"·",0)</f>
        <v>0</v>
      </c>
      <c r="E39" s="53">
        <f>IF(TYPE(SEARCH(E$1,+VLOOKUP($A39,datos14p!$A$2:$B$874,2,FALSE)))=1,"·",0)</f>
        <v>0</v>
      </c>
      <c r="F39" s="53">
        <f>IF(TYPE(SEARCH(F$1,+VLOOKUP($A39,datos14p!$A$2:$B$874,2,FALSE)))=1,"·",0)</f>
        <v>0</v>
      </c>
      <c r="G39" s="53">
        <f>IF(TYPE(SEARCH(G$1,+VLOOKUP($A39,datos14p!$A$2:$B$874,2,FALSE)))=1,"·",0)</f>
        <v>0</v>
      </c>
      <c r="H39" s="53">
        <f>IF(TYPE(SEARCH(H$1,+VLOOKUP($A39,datos14p!$A$2:$B$874,2,FALSE)))=1,"·",0)</f>
        <v>0</v>
      </c>
      <c r="I39" s="53">
        <f>IF(TYPE(SEARCH(I$1,+VLOOKUP($A39,datos14p!$A$2:$B$874,2,FALSE)))=1,"·",0)</f>
        <v>0</v>
      </c>
      <c r="J39" s="53">
        <f>IF(TYPE(SEARCH(J$1,+VLOOKUP($A39,datos14p!$A$2:$B$874,2,FALSE)))=1,"·",0)</f>
        <v>0</v>
      </c>
      <c r="K39" s="53">
        <f>IF(TYPE(SEARCH(K$1,+VLOOKUP($A39,datos14p!$A$2:$B$874,2,FALSE)))=1,"·",0)</f>
        <v>0</v>
      </c>
      <c r="L39" s="53">
        <f>IF(TYPE(SEARCH(L$1,+VLOOKUP($A39,datos14p!$A$2:$B$874,2,FALSE)))=1,"·",0)</f>
        <v>0</v>
      </c>
      <c r="M39" s="53">
        <f>IF(TYPE(SEARCH(M$1,+VLOOKUP($A39,datos14p!$A$2:$B$874,2,FALSE)))=1,"·",0)</f>
        <v>0</v>
      </c>
    </row>
    <row r="40" spans="1:13" s="9" customFormat="1">
      <c r="A40" s="60" t="s">
        <v>27</v>
      </c>
      <c r="B40" s="53">
        <f>IF(TYPE(SEARCH(B$1,+VLOOKUP($A40,datos14p!$A$2:$B$874,2,FALSE)))=1,"·",0)</f>
        <v>0</v>
      </c>
      <c r="C40" s="53">
        <f>IF(TYPE(SEARCH(C$1,+VLOOKUP($A40,datos14p!$A$2:$B$874,2,FALSE)))=1,"·",0)</f>
        <v>0</v>
      </c>
      <c r="D40" s="53">
        <f>IF(TYPE(SEARCH(D$1,+VLOOKUP($A40,datos14p!$A$2:$B$874,2,FALSE)))=1,"·",0)</f>
        <v>0</v>
      </c>
      <c r="E40" s="53">
        <f>IF(TYPE(SEARCH(E$1,+VLOOKUP($A40,datos14p!$A$2:$B$874,2,FALSE)))=1,"·",0)</f>
        <v>0</v>
      </c>
      <c r="F40" s="53">
        <f>IF(TYPE(SEARCH(F$1,+VLOOKUP($A40,datos14p!$A$2:$B$874,2,FALSE)))=1,"·",0)</f>
        <v>0</v>
      </c>
      <c r="G40" s="53" t="str">
        <f>IF(TYPE(SEARCH(G$1,+VLOOKUP($A40,datos14p!$A$2:$B$874,2,FALSE)))=1,"·",0)</f>
        <v>·</v>
      </c>
      <c r="H40" s="53">
        <f>IF(TYPE(SEARCH(H$1,+VLOOKUP($A40,datos14p!$A$2:$B$874,2,FALSE)))=1,"·",0)</f>
        <v>0</v>
      </c>
      <c r="I40" s="53">
        <f>IF(TYPE(SEARCH(I$1,+VLOOKUP($A40,datos14p!$A$2:$B$874,2,FALSE)))=1,"·",0)</f>
        <v>0</v>
      </c>
      <c r="J40" s="53">
        <f>IF(TYPE(SEARCH(J$1,+VLOOKUP($A40,datos14p!$A$2:$B$874,2,FALSE)))=1,"·",0)</f>
        <v>0</v>
      </c>
      <c r="K40" s="53">
        <f>IF(TYPE(SEARCH(K$1,+VLOOKUP($A40,datos14p!$A$2:$B$874,2,FALSE)))=1,"·",0)</f>
        <v>0</v>
      </c>
      <c r="L40" s="53">
        <f>IF(TYPE(SEARCH(L$1,+VLOOKUP($A40,datos14p!$A$2:$B$874,2,FALSE)))=1,"·",0)</f>
        <v>0</v>
      </c>
      <c r="M40" s="53">
        <f>IF(TYPE(SEARCH(M$1,+VLOOKUP($A40,datos14p!$A$2:$B$874,2,FALSE)))=1,"·",0)</f>
        <v>0</v>
      </c>
    </row>
    <row r="41" spans="1:13" s="9" customFormat="1">
      <c r="A41" s="60" t="s">
        <v>28</v>
      </c>
      <c r="B41" s="53" t="str">
        <f>IF(TYPE(SEARCH(B$1,+VLOOKUP($A41,datos14p!$A$2:$B$874,2,FALSE)))=1,"·",0)</f>
        <v>·</v>
      </c>
      <c r="C41" s="53">
        <f>IF(TYPE(SEARCH(C$1,+VLOOKUP($A41,datos14p!$A$2:$B$874,2,FALSE)))=1,"·",0)</f>
        <v>0</v>
      </c>
      <c r="D41" s="53">
        <f>IF(TYPE(SEARCH(D$1,+VLOOKUP($A41,datos14p!$A$2:$B$874,2,FALSE)))=1,"·",0)</f>
        <v>0</v>
      </c>
      <c r="E41" s="53">
        <f>IF(TYPE(SEARCH(E$1,+VLOOKUP($A41,datos14p!$A$2:$B$874,2,FALSE)))=1,"·",0)</f>
        <v>0</v>
      </c>
      <c r="F41" s="53">
        <f>IF(TYPE(SEARCH(F$1,+VLOOKUP($A41,datos14p!$A$2:$B$874,2,FALSE)))=1,"·",0)</f>
        <v>0</v>
      </c>
      <c r="G41" s="53">
        <f>IF(TYPE(SEARCH(G$1,+VLOOKUP($A41,datos14p!$A$2:$B$874,2,FALSE)))=1,"·",0)</f>
        <v>0</v>
      </c>
      <c r="H41" s="53">
        <f>IF(TYPE(SEARCH(H$1,+VLOOKUP($A41,datos14p!$A$2:$B$874,2,FALSE)))=1,"·",0)</f>
        <v>0</v>
      </c>
      <c r="I41" s="53">
        <f>IF(TYPE(SEARCH(I$1,+VLOOKUP($A41,datos14p!$A$2:$B$874,2,FALSE)))=1,"·",0)</f>
        <v>0</v>
      </c>
      <c r="J41" s="53">
        <f>IF(TYPE(SEARCH(J$1,+VLOOKUP($A41,datos14p!$A$2:$B$874,2,FALSE)))=1,"·",0)</f>
        <v>0</v>
      </c>
      <c r="K41" s="53">
        <f>IF(TYPE(SEARCH(K$1,+VLOOKUP($A41,datos14p!$A$2:$B$874,2,FALSE)))=1,"·",0)</f>
        <v>0</v>
      </c>
      <c r="L41" s="53">
        <f>IF(TYPE(SEARCH(L$1,+VLOOKUP($A41,datos14p!$A$2:$B$874,2,FALSE)))=1,"·",0)</f>
        <v>0</v>
      </c>
      <c r="M41" s="53">
        <f>IF(TYPE(SEARCH(M$1,+VLOOKUP($A41,datos14p!$A$2:$B$874,2,FALSE)))=1,"·",0)</f>
        <v>0</v>
      </c>
    </row>
    <row r="42" spans="1:13" s="9" customFormat="1">
      <c r="A42" s="60" t="s">
        <v>29</v>
      </c>
      <c r="B42" s="53">
        <f>IF(TYPE(SEARCH(B$1,+VLOOKUP($A42,datos14p!$A$2:$B$874,2,FALSE)))=1,"·",0)</f>
        <v>0</v>
      </c>
      <c r="C42" s="53">
        <f>IF(TYPE(SEARCH(C$1,+VLOOKUP($A42,datos14p!$A$2:$B$874,2,FALSE)))=1,"·",0)</f>
        <v>0</v>
      </c>
      <c r="D42" s="53">
        <f>IF(TYPE(SEARCH(D$1,+VLOOKUP($A42,datos14p!$A$2:$B$874,2,FALSE)))=1,"·",0)</f>
        <v>0</v>
      </c>
      <c r="E42" s="53">
        <f>IF(TYPE(SEARCH(E$1,+VLOOKUP($A42,datos14p!$A$2:$B$874,2,FALSE)))=1,"·",0)</f>
        <v>0</v>
      </c>
      <c r="F42" s="53">
        <f>IF(TYPE(SEARCH(F$1,+VLOOKUP($A42,datos14p!$A$2:$B$874,2,FALSE)))=1,"·",0)</f>
        <v>0</v>
      </c>
      <c r="G42" s="53">
        <f>IF(TYPE(SEARCH(G$1,+VLOOKUP($A42,datos14p!$A$2:$B$874,2,FALSE)))=1,"·",0)</f>
        <v>0</v>
      </c>
      <c r="H42" s="53">
        <f>IF(TYPE(SEARCH(H$1,+VLOOKUP($A42,datos14p!$A$2:$B$874,2,FALSE)))=1,"·",0)</f>
        <v>0</v>
      </c>
      <c r="I42" s="53">
        <f>IF(TYPE(SEARCH(I$1,+VLOOKUP($A42,datos14p!$A$2:$B$874,2,FALSE)))=1,"·",0)</f>
        <v>0</v>
      </c>
      <c r="J42" s="53">
        <f>IF(TYPE(SEARCH(J$1,+VLOOKUP($A42,datos14p!$A$2:$B$874,2,FALSE)))=1,"·",0)</f>
        <v>0</v>
      </c>
      <c r="K42" s="53">
        <f>IF(TYPE(SEARCH(K$1,+VLOOKUP($A42,datos14p!$A$2:$B$874,2,FALSE)))=1,"·",0)</f>
        <v>0</v>
      </c>
      <c r="L42" s="53">
        <f>IF(TYPE(SEARCH(L$1,+VLOOKUP($A42,datos14p!$A$2:$B$874,2,FALSE)))=1,"·",0)</f>
        <v>0</v>
      </c>
      <c r="M42" s="53">
        <f>IF(TYPE(SEARCH(M$1,+VLOOKUP($A42,datos14p!$A$2:$B$874,2,FALSE)))=1,"·",0)</f>
        <v>0</v>
      </c>
    </row>
    <row r="43" spans="1:13" s="9" customFormat="1">
      <c r="A43" s="60" t="s">
        <v>30</v>
      </c>
      <c r="B43" s="53" t="str">
        <f>IF(TYPE(SEARCH(B$1,+VLOOKUP($A43,datos14p!$A$2:$B$874,2,FALSE)))=1,"·",0)</f>
        <v>·</v>
      </c>
      <c r="C43" s="53" t="str">
        <f>IF(TYPE(SEARCH(C$1,+VLOOKUP($A43,datos14p!$A$2:$B$874,2,FALSE)))=1,"·",0)</f>
        <v>·</v>
      </c>
      <c r="D43" s="53">
        <f>IF(TYPE(SEARCH(D$1,+VLOOKUP($A43,datos14p!$A$2:$B$874,2,FALSE)))=1,"·",0)</f>
        <v>0</v>
      </c>
      <c r="E43" s="53" t="str">
        <f>IF(TYPE(SEARCH(E$1,+VLOOKUP($A43,datos14p!$A$2:$B$874,2,FALSE)))=1,"·",0)</f>
        <v>·</v>
      </c>
      <c r="F43" s="53">
        <f>IF(TYPE(SEARCH(F$1,+VLOOKUP($A43,datos14p!$A$2:$B$874,2,FALSE)))=1,"·",0)</f>
        <v>0</v>
      </c>
      <c r="G43" s="53">
        <f>IF(TYPE(SEARCH(G$1,+VLOOKUP($A43,datos14p!$A$2:$B$874,2,FALSE)))=1,"·",0)</f>
        <v>0</v>
      </c>
      <c r="H43" s="53">
        <f>IF(TYPE(SEARCH(H$1,+VLOOKUP($A43,datos14p!$A$2:$B$874,2,FALSE)))=1,"·",0)</f>
        <v>0</v>
      </c>
      <c r="I43" s="53">
        <f>IF(TYPE(SEARCH(I$1,+VLOOKUP($A43,datos14p!$A$2:$B$874,2,FALSE)))=1,"·",0)</f>
        <v>0</v>
      </c>
      <c r="J43" s="53">
        <f>IF(TYPE(SEARCH(J$1,+VLOOKUP($A43,datos14p!$A$2:$B$874,2,FALSE)))=1,"·",0)</f>
        <v>0</v>
      </c>
      <c r="K43" s="53">
        <f>IF(TYPE(SEARCH(K$1,+VLOOKUP($A43,datos14p!$A$2:$B$874,2,FALSE)))=1,"·",0)</f>
        <v>0</v>
      </c>
      <c r="L43" s="53">
        <f>IF(TYPE(SEARCH(L$1,+VLOOKUP($A43,datos14p!$A$2:$B$874,2,FALSE)))=1,"·",0)</f>
        <v>0</v>
      </c>
      <c r="M43" s="53">
        <f>IF(TYPE(SEARCH(M$1,+VLOOKUP($A43,datos14p!$A$2:$B$874,2,FALSE)))=1,"·",0)</f>
        <v>0</v>
      </c>
    </row>
    <row r="44" spans="1:13" s="9" customFormat="1">
      <c r="A44" s="60" t="s">
        <v>31</v>
      </c>
      <c r="B44" s="53">
        <f>IF(TYPE(SEARCH(B$1,+VLOOKUP($A44,datos14p!$A$2:$B$874,2,FALSE)))=1,"·",0)</f>
        <v>0</v>
      </c>
      <c r="C44" s="53" t="str">
        <f>IF(TYPE(SEARCH(C$1,+VLOOKUP($A44,datos14p!$A$2:$B$874,2,FALSE)))=1,"·",0)</f>
        <v>·</v>
      </c>
      <c r="D44" s="53">
        <f>IF(TYPE(SEARCH(D$1,+VLOOKUP($A44,datos14p!$A$2:$B$874,2,FALSE)))=1,"·",0)</f>
        <v>0</v>
      </c>
      <c r="E44" s="53">
        <f>IF(TYPE(SEARCH(E$1,+VLOOKUP($A44,datos14p!$A$2:$B$874,2,FALSE)))=1,"·",0)</f>
        <v>0</v>
      </c>
      <c r="F44" s="53">
        <f>IF(TYPE(SEARCH(F$1,+VLOOKUP($A44,datos14p!$A$2:$B$874,2,FALSE)))=1,"·",0)</f>
        <v>0</v>
      </c>
      <c r="G44" s="53">
        <f>IF(TYPE(SEARCH(G$1,+VLOOKUP($A44,datos14p!$A$2:$B$874,2,FALSE)))=1,"·",0)</f>
        <v>0</v>
      </c>
      <c r="H44" s="53">
        <f>IF(TYPE(SEARCH(H$1,+VLOOKUP($A44,datos14p!$A$2:$B$874,2,FALSE)))=1,"·",0)</f>
        <v>0</v>
      </c>
      <c r="I44" s="53">
        <f>IF(TYPE(SEARCH(I$1,+VLOOKUP($A44,datos14p!$A$2:$B$874,2,FALSE)))=1,"·",0)</f>
        <v>0</v>
      </c>
      <c r="J44" s="53" t="str">
        <f>IF(TYPE(SEARCH(J$1,+VLOOKUP($A44,datos14p!$A$2:$B$874,2,FALSE)))=1,"·",0)</f>
        <v>·</v>
      </c>
      <c r="K44" s="53">
        <f>IF(TYPE(SEARCH(K$1,+VLOOKUP($A44,datos14p!$A$2:$B$874,2,FALSE)))=1,"·",0)</f>
        <v>0</v>
      </c>
      <c r="L44" s="53">
        <f>IF(TYPE(SEARCH(L$1,+VLOOKUP($A44,datos14p!$A$2:$B$874,2,FALSE)))=1,"·",0)</f>
        <v>0</v>
      </c>
      <c r="M44" s="53">
        <f>IF(TYPE(SEARCH(M$1,+VLOOKUP($A44,datos14p!$A$2:$B$874,2,FALSE)))=1,"·",0)</f>
        <v>0</v>
      </c>
    </row>
    <row r="45" spans="1:13" s="9" customFormat="1">
      <c r="A45" s="60" t="s">
        <v>32</v>
      </c>
      <c r="B45" s="53">
        <f>IF(TYPE(SEARCH(B$1,+VLOOKUP($A45,datos14p!$A$2:$B$874,2,FALSE)))=1,"·",0)</f>
        <v>0</v>
      </c>
      <c r="C45" s="53">
        <f>IF(TYPE(SEARCH(C$1,+VLOOKUP($A45,datos14p!$A$2:$B$874,2,FALSE)))=1,"·",0)</f>
        <v>0</v>
      </c>
      <c r="D45" s="53">
        <f>IF(TYPE(SEARCH(D$1,+VLOOKUP($A45,datos14p!$A$2:$B$874,2,FALSE)))=1,"·",0)</f>
        <v>0</v>
      </c>
      <c r="E45" s="53">
        <f>IF(TYPE(SEARCH(E$1,+VLOOKUP($A45,datos14p!$A$2:$B$874,2,FALSE)))=1,"·",0)</f>
        <v>0</v>
      </c>
      <c r="F45" s="53">
        <f>IF(TYPE(SEARCH(F$1,+VLOOKUP($A45,datos14p!$A$2:$B$874,2,FALSE)))=1,"·",0)</f>
        <v>0</v>
      </c>
      <c r="G45" s="53" t="str">
        <f>IF(TYPE(SEARCH(G$1,+VLOOKUP($A45,datos14p!$A$2:$B$874,2,FALSE)))=1,"·",0)</f>
        <v>·</v>
      </c>
      <c r="H45" s="53">
        <f>IF(TYPE(SEARCH(H$1,+VLOOKUP($A45,datos14p!$A$2:$B$874,2,FALSE)))=1,"·",0)</f>
        <v>0</v>
      </c>
      <c r="I45" s="53">
        <f>IF(TYPE(SEARCH(I$1,+VLOOKUP($A45,datos14p!$A$2:$B$874,2,FALSE)))=1,"·",0)</f>
        <v>0</v>
      </c>
      <c r="J45" s="53">
        <f>IF(TYPE(SEARCH(J$1,+VLOOKUP($A45,datos14p!$A$2:$B$874,2,FALSE)))=1,"·",0)</f>
        <v>0</v>
      </c>
      <c r="K45" s="53">
        <f>IF(TYPE(SEARCH(K$1,+VLOOKUP($A45,datos14p!$A$2:$B$874,2,FALSE)))=1,"·",0)</f>
        <v>0</v>
      </c>
      <c r="L45" s="53" t="str">
        <f>IF(TYPE(SEARCH(L$1,+VLOOKUP($A45,datos14p!$A$2:$B$874,2,FALSE)))=1,"·",0)</f>
        <v>·</v>
      </c>
      <c r="M45" s="53">
        <f>IF(TYPE(SEARCH(M$1,+VLOOKUP($A45,datos14p!$A$2:$B$874,2,FALSE)))=1,"·",0)</f>
        <v>0</v>
      </c>
    </row>
    <row r="46" spans="1:13" s="9" customFormat="1">
      <c r="A46" s="60" t="s">
        <v>33</v>
      </c>
      <c r="B46" s="53">
        <f>IF(TYPE(SEARCH(B$1,+VLOOKUP($A46,datos14p!$A$2:$B$874,2,FALSE)))=1,"·",0)</f>
        <v>0</v>
      </c>
      <c r="C46" s="53">
        <f>IF(TYPE(SEARCH(C$1,+VLOOKUP($A46,datos14p!$A$2:$B$874,2,FALSE)))=1,"·",0)</f>
        <v>0</v>
      </c>
      <c r="D46" s="53" t="str">
        <f>IF(TYPE(SEARCH(D$1,+VLOOKUP($A46,datos14p!$A$2:$B$874,2,FALSE)))=1,"·",0)</f>
        <v>·</v>
      </c>
      <c r="E46" s="53" t="str">
        <f>IF(TYPE(SEARCH(E$1,+VLOOKUP($A46,datos14p!$A$2:$B$874,2,FALSE)))=1,"·",0)</f>
        <v>·</v>
      </c>
      <c r="F46" s="53">
        <f>IF(TYPE(SEARCH(F$1,+VLOOKUP($A46,datos14p!$A$2:$B$874,2,FALSE)))=1,"·",0)</f>
        <v>0</v>
      </c>
      <c r="G46" s="53">
        <f>IF(TYPE(SEARCH(G$1,+VLOOKUP($A46,datos14p!$A$2:$B$874,2,FALSE)))=1,"·",0)</f>
        <v>0</v>
      </c>
      <c r="H46" s="53">
        <f>IF(TYPE(SEARCH(H$1,+VLOOKUP($A46,datos14p!$A$2:$B$874,2,FALSE)))=1,"·",0)</f>
        <v>0</v>
      </c>
      <c r="I46" s="53">
        <f>IF(TYPE(SEARCH(I$1,+VLOOKUP($A46,datos14p!$A$2:$B$874,2,FALSE)))=1,"·",0)</f>
        <v>0</v>
      </c>
      <c r="J46" s="53">
        <f>IF(TYPE(SEARCH(J$1,+VLOOKUP($A46,datos14p!$A$2:$B$874,2,FALSE)))=1,"·",0)</f>
        <v>0</v>
      </c>
      <c r="K46" s="53">
        <f>IF(TYPE(SEARCH(K$1,+VLOOKUP($A46,datos14p!$A$2:$B$874,2,FALSE)))=1,"·",0)</f>
        <v>0</v>
      </c>
      <c r="L46" s="53">
        <f>IF(TYPE(SEARCH(L$1,+VLOOKUP($A46,datos14p!$A$2:$B$874,2,FALSE)))=1,"·",0)</f>
        <v>0</v>
      </c>
      <c r="M46" s="53">
        <f>IF(TYPE(SEARCH(M$1,+VLOOKUP($A46,datos14p!$A$2:$B$874,2,FALSE)))=1,"·",0)</f>
        <v>0</v>
      </c>
    </row>
    <row r="47" spans="1:13" s="9" customFormat="1">
      <c r="A47" s="60" t="s">
        <v>34</v>
      </c>
      <c r="B47" s="53">
        <f>IF(TYPE(SEARCH(B$1,+VLOOKUP($A47,datos14p!$A$2:$B$874,2,FALSE)))=1,"·",0)</f>
        <v>0</v>
      </c>
      <c r="C47" s="53">
        <f>IF(TYPE(SEARCH(C$1,+VLOOKUP($A47,datos14p!$A$2:$B$874,2,FALSE)))=1,"·",0)</f>
        <v>0</v>
      </c>
      <c r="D47" s="53">
        <f>IF(TYPE(SEARCH(D$1,+VLOOKUP($A47,datos14p!$A$2:$B$874,2,FALSE)))=1,"·",0)</f>
        <v>0</v>
      </c>
      <c r="E47" s="53">
        <f>IF(TYPE(SEARCH(E$1,+VLOOKUP($A47,datos14p!$A$2:$B$874,2,FALSE)))=1,"·",0)</f>
        <v>0</v>
      </c>
      <c r="F47" s="53">
        <f>IF(TYPE(SEARCH(F$1,+VLOOKUP($A47,datos14p!$A$2:$B$874,2,FALSE)))=1,"·",0)</f>
        <v>0</v>
      </c>
      <c r="G47" s="53">
        <f>IF(TYPE(SEARCH(G$1,+VLOOKUP($A47,datos14p!$A$2:$B$874,2,FALSE)))=1,"·",0)</f>
        <v>0</v>
      </c>
      <c r="H47" s="53">
        <f>IF(TYPE(SEARCH(H$1,+VLOOKUP($A47,datos14p!$A$2:$B$874,2,FALSE)))=1,"·",0)</f>
        <v>0</v>
      </c>
      <c r="I47" s="53">
        <f>IF(TYPE(SEARCH(I$1,+VLOOKUP($A47,datos14p!$A$2:$B$874,2,FALSE)))=1,"·",0)</f>
        <v>0</v>
      </c>
      <c r="J47" s="53">
        <f>IF(TYPE(SEARCH(J$1,+VLOOKUP($A47,datos14p!$A$2:$B$874,2,FALSE)))=1,"·",0)</f>
        <v>0</v>
      </c>
      <c r="K47" s="53">
        <f>IF(TYPE(SEARCH(K$1,+VLOOKUP($A47,datos14p!$A$2:$B$874,2,FALSE)))=1,"·",0)</f>
        <v>0</v>
      </c>
      <c r="L47" s="53">
        <f>IF(TYPE(SEARCH(L$1,+VLOOKUP($A47,datos14p!$A$2:$B$874,2,FALSE)))=1,"·",0)</f>
        <v>0</v>
      </c>
      <c r="M47" s="53">
        <f>IF(TYPE(SEARCH(M$1,+VLOOKUP($A47,datos14p!$A$2:$B$874,2,FALSE)))=1,"·",0)</f>
        <v>0</v>
      </c>
    </row>
    <row r="48" spans="1:13" s="9" customFormat="1">
      <c r="A48" s="60" t="s">
        <v>35</v>
      </c>
      <c r="B48" s="53">
        <f>IF(TYPE(SEARCH(B$1,+VLOOKUP($A48,datos14p!$A$2:$B$874,2,FALSE)))=1,"·",0)</f>
        <v>0</v>
      </c>
      <c r="C48" s="53">
        <f>IF(TYPE(SEARCH(C$1,+VLOOKUP($A48,datos14p!$A$2:$B$874,2,FALSE)))=1,"·",0)</f>
        <v>0</v>
      </c>
      <c r="D48" s="53">
        <f>IF(TYPE(SEARCH(D$1,+VLOOKUP($A48,datos14p!$A$2:$B$874,2,FALSE)))=1,"·",0)</f>
        <v>0</v>
      </c>
      <c r="E48" s="53">
        <f>IF(TYPE(SEARCH(E$1,+VLOOKUP($A48,datos14p!$A$2:$B$874,2,FALSE)))=1,"·",0)</f>
        <v>0</v>
      </c>
      <c r="F48" s="53">
        <f>IF(TYPE(SEARCH(F$1,+VLOOKUP($A48,datos14p!$A$2:$B$874,2,FALSE)))=1,"·",0)</f>
        <v>0</v>
      </c>
      <c r="G48" s="53">
        <f>IF(TYPE(SEARCH(G$1,+VLOOKUP($A48,datos14p!$A$2:$B$874,2,FALSE)))=1,"·",0)</f>
        <v>0</v>
      </c>
      <c r="H48" s="53">
        <f>IF(TYPE(SEARCH(H$1,+VLOOKUP($A48,datos14p!$A$2:$B$874,2,FALSE)))=1,"·",0)</f>
        <v>0</v>
      </c>
      <c r="I48" s="53">
        <f>IF(TYPE(SEARCH(I$1,+VLOOKUP($A48,datos14p!$A$2:$B$874,2,FALSE)))=1,"·",0)</f>
        <v>0</v>
      </c>
      <c r="J48" s="53">
        <f>IF(TYPE(SEARCH(J$1,+VLOOKUP($A48,datos14p!$A$2:$B$874,2,FALSE)))=1,"·",0)</f>
        <v>0</v>
      </c>
      <c r="K48" s="53">
        <f>IF(TYPE(SEARCH(K$1,+VLOOKUP($A48,datos14p!$A$2:$B$874,2,FALSE)))=1,"·",0)</f>
        <v>0</v>
      </c>
      <c r="L48" s="53">
        <f>IF(TYPE(SEARCH(L$1,+VLOOKUP($A48,datos14p!$A$2:$B$874,2,FALSE)))=1,"·",0)</f>
        <v>0</v>
      </c>
      <c r="M48" s="53">
        <f>IF(TYPE(SEARCH(M$1,+VLOOKUP($A48,datos14p!$A$2:$B$874,2,FALSE)))=1,"·",0)</f>
        <v>0</v>
      </c>
    </row>
    <row r="49" spans="1:13" s="9" customFormat="1">
      <c r="A49" s="60" t="s">
        <v>36</v>
      </c>
      <c r="B49" s="53">
        <f>IF(TYPE(SEARCH(B$1,+VLOOKUP($A49,datos14p!$A$2:$B$874,2,FALSE)))=1,"·",0)</f>
        <v>0</v>
      </c>
      <c r="C49" s="53">
        <f>IF(TYPE(SEARCH(C$1,+VLOOKUP($A49,datos14p!$A$2:$B$874,2,FALSE)))=1,"·",0)</f>
        <v>0</v>
      </c>
      <c r="D49" s="53">
        <f>IF(TYPE(SEARCH(D$1,+VLOOKUP($A49,datos14p!$A$2:$B$874,2,FALSE)))=1,"·",0)</f>
        <v>0</v>
      </c>
      <c r="E49" s="53">
        <f>IF(TYPE(SEARCH(E$1,+VLOOKUP($A49,datos14p!$A$2:$B$874,2,FALSE)))=1,"·",0)</f>
        <v>0</v>
      </c>
      <c r="F49" s="53">
        <f>IF(TYPE(SEARCH(F$1,+VLOOKUP($A49,datos14p!$A$2:$B$874,2,FALSE)))=1,"·",0)</f>
        <v>0</v>
      </c>
      <c r="G49" s="53">
        <f>IF(TYPE(SEARCH(G$1,+VLOOKUP($A49,datos14p!$A$2:$B$874,2,FALSE)))=1,"·",0)</f>
        <v>0</v>
      </c>
      <c r="H49" s="53">
        <f>IF(TYPE(SEARCH(H$1,+VLOOKUP($A49,datos14p!$A$2:$B$874,2,FALSE)))=1,"·",0)</f>
        <v>0</v>
      </c>
      <c r="I49" s="53">
        <f>IF(TYPE(SEARCH(I$1,+VLOOKUP($A49,datos14p!$A$2:$B$874,2,FALSE)))=1,"·",0)</f>
        <v>0</v>
      </c>
      <c r="J49" s="53">
        <f>IF(TYPE(SEARCH(J$1,+VLOOKUP($A49,datos14p!$A$2:$B$874,2,FALSE)))=1,"·",0)</f>
        <v>0</v>
      </c>
      <c r="K49" s="53">
        <f>IF(TYPE(SEARCH(K$1,+VLOOKUP($A49,datos14p!$A$2:$B$874,2,FALSE)))=1,"·",0)</f>
        <v>0</v>
      </c>
      <c r="L49" s="53">
        <f>IF(TYPE(SEARCH(L$1,+VLOOKUP($A49,datos14p!$A$2:$B$874,2,FALSE)))=1,"·",0)</f>
        <v>0</v>
      </c>
      <c r="M49" s="53">
        <f>IF(TYPE(SEARCH(M$1,+VLOOKUP($A49,datos14p!$A$2:$B$874,2,FALSE)))=1,"·",0)</f>
        <v>0</v>
      </c>
    </row>
    <row r="50" spans="1:13" s="9" customFormat="1">
      <c r="A50" s="60" t="s">
        <v>37</v>
      </c>
      <c r="B50" s="53">
        <f>IF(TYPE(SEARCH(B$1,+VLOOKUP($A50,datos14p!$A$2:$B$874,2,FALSE)))=1,"·",0)</f>
        <v>0</v>
      </c>
      <c r="C50" s="53">
        <f>IF(TYPE(SEARCH(C$1,+VLOOKUP($A50,datos14p!$A$2:$B$874,2,FALSE)))=1,"·",0)</f>
        <v>0</v>
      </c>
      <c r="D50" s="53">
        <f>IF(TYPE(SEARCH(D$1,+VLOOKUP($A50,datos14p!$A$2:$B$874,2,FALSE)))=1,"·",0)</f>
        <v>0</v>
      </c>
      <c r="E50" s="53">
        <f>IF(TYPE(SEARCH(E$1,+VLOOKUP($A50,datos14p!$A$2:$B$874,2,FALSE)))=1,"·",0)</f>
        <v>0</v>
      </c>
      <c r="F50" s="53">
        <f>IF(TYPE(SEARCH(F$1,+VLOOKUP($A50,datos14p!$A$2:$B$874,2,FALSE)))=1,"·",0)</f>
        <v>0</v>
      </c>
      <c r="G50" s="53">
        <f>IF(TYPE(SEARCH(G$1,+VLOOKUP($A50,datos14p!$A$2:$B$874,2,FALSE)))=1,"·",0)</f>
        <v>0</v>
      </c>
      <c r="H50" s="53">
        <f>IF(TYPE(SEARCH(H$1,+VLOOKUP($A50,datos14p!$A$2:$B$874,2,FALSE)))=1,"·",0)</f>
        <v>0</v>
      </c>
      <c r="I50" s="53">
        <f>IF(TYPE(SEARCH(I$1,+VLOOKUP($A50,datos14p!$A$2:$B$874,2,FALSE)))=1,"·",0)</f>
        <v>0</v>
      </c>
      <c r="J50" s="53">
        <f>IF(TYPE(SEARCH(J$1,+VLOOKUP($A50,datos14p!$A$2:$B$874,2,FALSE)))=1,"·",0)</f>
        <v>0</v>
      </c>
      <c r="K50" s="53">
        <f>IF(TYPE(SEARCH(K$1,+VLOOKUP($A50,datos14p!$A$2:$B$874,2,FALSE)))=1,"·",0)</f>
        <v>0</v>
      </c>
      <c r="L50" s="53">
        <f>IF(TYPE(SEARCH(L$1,+VLOOKUP($A50,datos14p!$A$2:$B$874,2,FALSE)))=1,"·",0)</f>
        <v>0</v>
      </c>
      <c r="M50" s="53">
        <f>IF(TYPE(SEARCH(M$1,+VLOOKUP($A50,datos14p!$A$2:$B$874,2,FALSE)))=1,"·",0)</f>
        <v>0</v>
      </c>
    </row>
    <row r="51" spans="1:13" s="9" customFormat="1">
      <c r="A51" s="60" t="s">
        <v>38</v>
      </c>
      <c r="B51" s="53" t="str">
        <f>IF(TYPE(SEARCH(B$1,+VLOOKUP($A51,datos14p!$A$2:$B$874,2,FALSE)))=1,"·",0)</f>
        <v>·</v>
      </c>
      <c r="C51" s="53">
        <f>IF(TYPE(SEARCH(C$1,+VLOOKUP($A51,datos14p!$A$2:$B$874,2,FALSE)))=1,"·",0)</f>
        <v>0</v>
      </c>
      <c r="D51" s="53">
        <f>IF(TYPE(SEARCH(D$1,+VLOOKUP($A51,datos14p!$A$2:$B$874,2,FALSE)))=1,"·",0)</f>
        <v>0</v>
      </c>
      <c r="E51" s="53">
        <f>IF(TYPE(SEARCH(E$1,+VLOOKUP($A51,datos14p!$A$2:$B$874,2,FALSE)))=1,"·",0)</f>
        <v>0</v>
      </c>
      <c r="F51" s="53">
        <f>IF(TYPE(SEARCH(F$1,+VLOOKUP($A51,datos14p!$A$2:$B$874,2,FALSE)))=1,"·",0)</f>
        <v>0</v>
      </c>
      <c r="G51" s="53">
        <f>IF(TYPE(SEARCH(G$1,+VLOOKUP($A51,datos14p!$A$2:$B$874,2,FALSE)))=1,"·",0)</f>
        <v>0</v>
      </c>
      <c r="H51" s="53">
        <f>IF(TYPE(SEARCH(H$1,+VLOOKUP($A51,datos14p!$A$2:$B$874,2,FALSE)))=1,"·",0)</f>
        <v>0</v>
      </c>
      <c r="I51" s="53">
        <f>IF(TYPE(SEARCH(I$1,+VLOOKUP($A51,datos14p!$A$2:$B$874,2,FALSE)))=1,"·",0)</f>
        <v>0</v>
      </c>
      <c r="J51" s="53" t="str">
        <f>IF(TYPE(SEARCH(J$1,+VLOOKUP($A51,datos14p!$A$2:$B$874,2,FALSE)))=1,"·",0)</f>
        <v>·</v>
      </c>
      <c r="K51" s="53">
        <f>IF(TYPE(SEARCH(K$1,+VLOOKUP($A51,datos14p!$A$2:$B$874,2,FALSE)))=1,"·",0)</f>
        <v>0</v>
      </c>
      <c r="L51" s="53">
        <f>IF(TYPE(SEARCH(L$1,+VLOOKUP($A51,datos14p!$A$2:$B$874,2,FALSE)))=1,"·",0)</f>
        <v>0</v>
      </c>
      <c r="M51" s="53">
        <f>IF(TYPE(SEARCH(M$1,+VLOOKUP($A51,datos14p!$A$2:$B$874,2,FALSE)))=1,"·",0)</f>
        <v>0</v>
      </c>
    </row>
    <row r="52" spans="1:13" s="9" customFormat="1">
      <c r="A52" s="60" t="s">
        <v>39</v>
      </c>
      <c r="B52" s="53">
        <f>IF(TYPE(SEARCH(B$1,+VLOOKUP($A52,datos14p!$A$2:$B$874,2,FALSE)))=1,"·",0)</f>
        <v>0</v>
      </c>
      <c r="C52" s="53" t="str">
        <f>IF(TYPE(SEARCH(C$1,+VLOOKUP($A52,datos14p!$A$2:$B$874,2,FALSE)))=1,"·",0)</f>
        <v>·</v>
      </c>
      <c r="D52" s="53" t="str">
        <f>IF(TYPE(SEARCH(D$1,+VLOOKUP($A52,datos14p!$A$2:$B$874,2,FALSE)))=1,"·",0)</f>
        <v>·</v>
      </c>
      <c r="E52" s="53">
        <f>IF(TYPE(SEARCH(E$1,+VLOOKUP($A52,datos14p!$A$2:$B$874,2,FALSE)))=1,"·",0)</f>
        <v>0</v>
      </c>
      <c r="F52" s="53">
        <f>IF(TYPE(SEARCH(F$1,+VLOOKUP($A52,datos14p!$A$2:$B$874,2,FALSE)))=1,"·",0)</f>
        <v>0</v>
      </c>
      <c r="G52" s="53">
        <f>IF(TYPE(SEARCH(G$1,+VLOOKUP($A52,datos14p!$A$2:$B$874,2,FALSE)))=1,"·",0)</f>
        <v>0</v>
      </c>
      <c r="H52" s="53">
        <f>IF(TYPE(SEARCH(H$1,+VLOOKUP($A52,datos14p!$A$2:$B$874,2,FALSE)))=1,"·",0)</f>
        <v>0</v>
      </c>
      <c r="I52" s="53">
        <f>IF(TYPE(SEARCH(I$1,+VLOOKUP($A52,datos14p!$A$2:$B$874,2,FALSE)))=1,"·",0)</f>
        <v>0</v>
      </c>
      <c r="J52" s="53" t="str">
        <f>IF(TYPE(SEARCH(J$1,+VLOOKUP($A52,datos14p!$A$2:$B$874,2,FALSE)))=1,"·",0)</f>
        <v>·</v>
      </c>
      <c r="K52" s="53">
        <f>IF(TYPE(SEARCH(K$1,+VLOOKUP($A52,datos14p!$A$2:$B$874,2,FALSE)))=1,"·",0)</f>
        <v>0</v>
      </c>
      <c r="L52" s="53">
        <f>IF(TYPE(SEARCH(L$1,+VLOOKUP($A52,datos14p!$A$2:$B$874,2,FALSE)))=1,"·",0)</f>
        <v>0</v>
      </c>
      <c r="M52" s="53">
        <f>IF(TYPE(SEARCH(M$1,+VLOOKUP($A52,datos14p!$A$2:$B$874,2,FALSE)))=1,"·",0)</f>
        <v>0</v>
      </c>
    </row>
    <row r="53" spans="1:13" s="9" customFormat="1">
      <c r="A53" s="60" t="s">
        <v>40</v>
      </c>
      <c r="B53" s="53">
        <f>IF(TYPE(SEARCH(B$1,+VLOOKUP($A53,datos14p!$A$2:$B$874,2,FALSE)))=1,"·",0)</f>
        <v>0</v>
      </c>
      <c r="C53" s="53" t="str">
        <f>IF(TYPE(SEARCH(C$1,+VLOOKUP($A53,datos14p!$A$2:$B$874,2,FALSE)))=1,"·",0)</f>
        <v>·</v>
      </c>
      <c r="D53" s="53">
        <f>IF(TYPE(SEARCH(D$1,+VLOOKUP($A53,datos14p!$A$2:$B$874,2,FALSE)))=1,"·",0)</f>
        <v>0</v>
      </c>
      <c r="E53" s="53">
        <f>IF(TYPE(SEARCH(E$1,+VLOOKUP($A53,datos14p!$A$2:$B$874,2,FALSE)))=1,"·",0)</f>
        <v>0</v>
      </c>
      <c r="F53" s="53">
        <f>IF(TYPE(SEARCH(F$1,+VLOOKUP($A53,datos14p!$A$2:$B$874,2,FALSE)))=1,"·",0)</f>
        <v>0</v>
      </c>
      <c r="G53" s="53">
        <f>IF(TYPE(SEARCH(G$1,+VLOOKUP($A53,datos14p!$A$2:$B$874,2,FALSE)))=1,"·",0)</f>
        <v>0</v>
      </c>
      <c r="H53" s="53">
        <f>IF(TYPE(SEARCH(H$1,+VLOOKUP($A53,datos14p!$A$2:$B$874,2,FALSE)))=1,"·",0)</f>
        <v>0</v>
      </c>
      <c r="I53" s="53">
        <f>IF(TYPE(SEARCH(I$1,+VLOOKUP($A53,datos14p!$A$2:$B$874,2,FALSE)))=1,"·",0)</f>
        <v>0</v>
      </c>
      <c r="J53" s="53" t="str">
        <f>IF(TYPE(SEARCH(J$1,+VLOOKUP($A53,datos14p!$A$2:$B$874,2,FALSE)))=1,"·",0)</f>
        <v>·</v>
      </c>
      <c r="K53" s="53" t="str">
        <f>IF(TYPE(SEARCH(K$1,+VLOOKUP($A53,datos14p!$A$2:$B$874,2,FALSE)))=1,"·",0)</f>
        <v>·</v>
      </c>
      <c r="L53" s="53">
        <f>IF(TYPE(SEARCH(L$1,+VLOOKUP($A53,datos14p!$A$2:$B$874,2,FALSE)))=1,"·",0)</f>
        <v>0</v>
      </c>
      <c r="M53" s="53">
        <f>IF(TYPE(SEARCH(M$1,+VLOOKUP($A53,datos14p!$A$2:$B$874,2,FALSE)))=1,"·",0)</f>
        <v>0</v>
      </c>
    </row>
    <row r="54" spans="1:13" s="9" customFormat="1">
      <c r="A54" s="60" t="s">
        <v>960</v>
      </c>
      <c r="B54" s="53">
        <f>IF(TYPE(SEARCH(B$1,+VLOOKUP($A54,datos14p!$A$2:$B$874,2,FALSE)))=1,"·",0)</f>
        <v>0</v>
      </c>
      <c r="C54" s="53">
        <f>IF(TYPE(SEARCH(C$1,+VLOOKUP($A54,datos14p!$A$2:$B$874,2,FALSE)))=1,"·",0)</f>
        <v>0</v>
      </c>
      <c r="D54" s="53">
        <f>IF(TYPE(SEARCH(D$1,+VLOOKUP($A54,datos14p!$A$2:$B$874,2,FALSE)))=1,"·",0)</f>
        <v>0</v>
      </c>
      <c r="E54" s="53">
        <f>IF(TYPE(SEARCH(E$1,+VLOOKUP($A54,datos14p!$A$2:$B$874,2,FALSE)))=1,"·",0)</f>
        <v>0</v>
      </c>
      <c r="F54" s="53">
        <f>IF(TYPE(SEARCH(F$1,+VLOOKUP($A54,datos14p!$A$2:$B$874,2,FALSE)))=1,"·",0)</f>
        <v>0</v>
      </c>
      <c r="G54" s="53">
        <f>IF(TYPE(SEARCH(G$1,+VLOOKUP($A54,datos14p!$A$2:$B$874,2,FALSE)))=1,"·",0)</f>
        <v>0</v>
      </c>
      <c r="H54" s="53">
        <f>IF(TYPE(SEARCH(H$1,+VLOOKUP($A54,datos14p!$A$2:$B$874,2,FALSE)))=1,"·",0)</f>
        <v>0</v>
      </c>
      <c r="I54" s="53">
        <f>IF(TYPE(SEARCH(I$1,+VLOOKUP($A54,datos14p!$A$2:$B$874,2,FALSE)))=1,"·",0)</f>
        <v>0</v>
      </c>
      <c r="J54" s="53">
        <f>IF(TYPE(SEARCH(J$1,+VLOOKUP($A54,datos14p!$A$2:$B$874,2,FALSE)))=1,"·",0)</f>
        <v>0</v>
      </c>
      <c r="K54" s="53">
        <f>IF(TYPE(SEARCH(K$1,+VLOOKUP($A54,datos14p!$A$2:$B$874,2,FALSE)))=1,"·",0)</f>
        <v>0</v>
      </c>
      <c r="L54" s="53">
        <f>IF(TYPE(SEARCH(L$1,+VLOOKUP($A54,datos14p!$A$2:$B$874,2,FALSE)))=1,"·",0)</f>
        <v>0</v>
      </c>
      <c r="M54" s="53">
        <f>IF(TYPE(SEARCH(M$1,+VLOOKUP($A54,datos14p!$A$2:$B$874,2,FALSE)))=1,"·",0)</f>
        <v>0</v>
      </c>
    </row>
    <row r="55" spans="1:13" s="9" customFormat="1">
      <c r="A55" s="60" t="s">
        <v>961</v>
      </c>
      <c r="B55" s="53">
        <f>IF(TYPE(SEARCH(B$1,+VLOOKUP($A55,datos14p!$A$2:$B$874,2,FALSE)))=1,"·",0)</f>
        <v>0</v>
      </c>
      <c r="C55" s="53">
        <f>IF(TYPE(SEARCH(C$1,+VLOOKUP($A55,datos14p!$A$2:$B$874,2,FALSE)))=1,"·",0)</f>
        <v>0</v>
      </c>
      <c r="D55" s="53">
        <f>IF(TYPE(SEARCH(D$1,+VLOOKUP($A55,datos14p!$A$2:$B$874,2,FALSE)))=1,"·",0)</f>
        <v>0</v>
      </c>
      <c r="E55" s="53">
        <f>IF(TYPE(SEARCH(E$1,+VLOOKUP($A55,datos14p!$A$2:$B$874,2,FALSE)))=1,"·",0)</f>
        <v>0</v>
      </c>
      <c r="F55" s="53">
        <f>IF(TYPE(SEARCH(F$1,+VLOOKUP($A55,datos14p!$A$2:$B$874,2,FALSE)))=1,"·",0)</f>
        <v>0</v>
      </c>
      <c r="G55" s="53">
        <f>IF(TYPE(SEARCH(G$1,+VLOOKUP($A55,datos14p!$A$2:$B$874,2,FALSE)))=1,"·",0)</f>
        <v>0</v>
      </c>
      <c r="H55" s="53">
        <f>IF(TYPE(SEARCH(H$1,+VLOOKUP($A55,datos14p!$A$2:$B$874,2,FALSE)))=1,"·",0)</f>
        <v>0</v>
      </c>
      <c r="I55" s="53">
        <f>IF(TYPE(SEARCH(I$1,+VLOOKUP($A55,datos14p!$A$2:$B$874,2,FALSE)))=1,"·",0)</f>
        <v>0</v>
      </c>
      <c r="J55" s="53">
        <f>IF(TYPE(SEARCH(J$1,+VLOOKUP($A55,datos14p!$A$2:$B$874,2,FALSE)))=1,"·",0)</f>
        <v>0</v>
      </c>
      <c r="K55" s="53">
        <f>IF(TYPE(SEARCH(K$1,+VLOOKUP($A55,datos14p!$A$2:$B$874,2,FALSE)))=1,"·",0)</f>
        <v>0</v>
      </c>
      <c r="L55" s="53">
        <f>IF(TYPE(SEARCH(L$1,+VLOOKUP($A55,datos14p!$A$2:$B$874,2,FALSE)))=1,"·",0)</f>
        <v>0</v>
      </c>
      <c r="M55" s="53">
        <f>IF(TYPE(SEARCH(M$1,+VLOOKUP($A55,datos14p!$A$2:$B$874,2,FALSE)))=1,"·",0)</f>
        <v>0</v>
      </c>
    </row>
    <row r="56" spans="1:13" s="9" customFormat="1">
      <c r="A56" s="60" t="s">
        <v>962</v>
      </c>
      <c r="B56" s="53">
        <f>IF(TYPE(SEARCH(B$1,+VLOOKUP($A56,datos14p!$A$2:$B$874,2,FALSE)))=1,"·",0)</f>
        <v>0</v>
      </c>
      <c r="C56" s="53">
        <f>IF(TYPE(SEARCH(C$1,+VLOOKUP($A56,datos14p!$A$2:$B$874,2,FALSE)))=1,"·",0)</f>
        <v>0</v>
      </c>
      <c r="D56" s="53">
        <f>IF(TYPE(SEARCH(D$1,+VLOOKUP($A56,datos14p!$A$2:$B$874,2,FALSE)))=1,"·",0)</f>
        <v>0</v>
      </c>
      <c r="E56" s="53">
        <f>IF(TYPE(SEARCH(E$1,+VLOOKUP($A56,datos14p!$A$2:$B$874,2,FALSE)))=1,"·",0)</f>
        <v>0</v>
      </c>
      <c r="F56" s="53">
        <f>IF(TYPE(SEARCH(F$1,+VLOOKUP($A56,datos14p!$A$2:$B$874,2,FALSE)))=1,"·",0)</f>
        <v>0</v>
      </c>
      <c r="G56" s="53">
        <f>IF(TYPE(SEARCH(G$1,+VLOOKUP($A56,datos14p!$A$2:$B$874,2,FALSE)))=1,"·",0)</f>
        <v>0</v>
      </c>
      <c r="H56" s="53">
        <f>IF(TYPE(SEARCH(H$1,+VLOOKUP($A56,datos14p!$A$2:$B$874,2,FALSE)))=1,"·",0)</f>
        <v>0</v>
      </c>
      <c r="I56" s="53">
        <f>IF(TYPE(SEARCH(I$1,+VLOOKUP($A56,datos14p!$A$2:$B$874,2,FALSE)))=1,"·",0)</f>
        <v>0</v>
      </c>
      <c r="J56" s="53">
        <f>IF(TYPE(SEARCH(J$1,+VLOOKUP($A56,datos14p!$A$2:$B$874,2,FALSE)))=1,"·",0)</f>
        <v>0</v>
      </c>
      <c r="K56" s="53">
        <f>IF(TYPE(SEARCH(K$1,+VLOOKUP($A56,datos14p!$A$2:$B$874,2,FALSE)))=1,"·",0)</f>
        <v>0</v>
      </c>
      <c r="L56" s="53">
        <f>IF(TYPE(SEARCH(L$1,+VLOOKUP($A56,datos14p!$A$2:$B$874,2,FALSE)))=1,"·",0)</f>
        <v>0</v>
      </c>
      <c r="M56" s="53">
        <f>IF(TYPE(SEARCH(M$1,+VLOOKUP($A56,datos14p!$A$2:$B$874,2,FALSE)))=1,"·",0)</f>
        <v>0</v>
      </c>
    </row>
    <row r="57" spans="1:13" s="9" customFormat="1">
      <c r="A57" s="60" t="s">
        <v>963</v>
      </c>
      <c r="B57" s="53">
        <f>IF(TYPE(SEARCH(B$1,+VLOOKUP($A57,datos14p!$A$2:$B$874,2,FALSE)))=1,"·",0)</f>
        <v>0</v>
      </c>
      <c r="C57" s="53">
        <f>IF(TYPE(SEARCH(C$1,+VLOOKUP($A57,datos14p!$A$2:$B$874,2,FALSE)))=1,"·",0)</f>
        <v>0</v>
      </c>
      <c r="D57" s="53">
        <f>IF(TYPE(SEARCH(D$1,+VLOOKUP($A57,datos14p!$A$2:$B$874,2,FALSE)))=1,"·",0)</f>
        <v>0</v>
      </c>
      <c r="E57" s="53">
        <f>IF(TYPE(SEARCH(E$1,+VLOOKUP($A57,datos14p!$A$2:$B$874,2,FALSE)))=1,"·",0)</f>
        <v>0</v>
      </c>
      <c r="F57" s="53">
        <f>IF(TYPE(SEARCH(F$1,+VLOOKUP($A57,datos14p!$A$2:$B$874,2,FALSE)))=1,"·",0)</f>
        <v>0</v>
      </c>
      <c r="G57" s="53">
        <f>IF(TYPE(SEARCH(G$1,+VLOOKUP($A57,datos14p!$A$2:$B$874,2,FALSE)))=1,"·",0)</f>
        <v>0</v>
      </c>
      <c r="H57" s="53">
        <f>IF(TYPE(SEARCH(H$1,+VLOOKUP($A57,datos14p!$A$2:$B$874,2,FALSE)))=1,"·",0)</f>
        <v>0</v>
      </c>
      <c r="I57" s="53">
        <f>IF(TYPE(SEARCH(I$1,+VLOOKUP($A57,datos14p!$A$2:$B$874,2,FALSE)))=1,"·",0)</f>
        <v>0</v>
      </c>
      <c r="J57" s="53">
        <f>IF(TYPE(SEARCH(J$1,+VLOOKUP($A57,datos14p!$A$2:$B$874,2,FALSE)))=1,"·",0)</f>
        <v>0</v>
      </c>
      <c r="K57" s="53">
        <f>IF(TYPE(SEARCH(K$1,+VLOOKUP($A57,datos14p!$A$2:$B$874,2,FALSE)))=1,"·",0)</f>
        <v>0</v>
      </c>
      <c r="L57" s="53">
        <f>IF(TYPE(SEARCH(L$1,+VLOOKUP($A57,datos14p!$A$2:$B$874,2,FALSE)))=1,"·",0)</f>
        <v>0</v>
      </c>
      <c r="M57" s="53">
        <f>IF(TYPE(SEARCH(M$1,+VLOOKUP($A57,datos14p!$A$2:$B$874,2,FALSE)))=1,"·",0)</f>
        <v>0</v>
      </c>
    </row>
    <row r="58" spans="1:13" s="9" customFormat="1">
      <c r="A58" s="60" t="s">
        <v>964</v>
      </c>
      <c r="B58" s="53">
        <f>IF(TYPE(SEARCH(B$1,+VLOOKUP($A58,datos14p!$A$2:$B$874,2,FALSE)))=1,"·",0)</f>
        <v>0</v>
      </c>
      <c r="C58" s="53">
        <f>IF(TYPE(SEARCH(C$1,+VLOOKUP($A58,datos14p!$A$2:$B$874,2,FALSE)))=1,"·",0)</f>
        <v>0</v>
      </c>
      <c r="D58" s="53">
        <f>IF(TYPE(SEARCH(D$1,+VLOOKUP($A58,datos14p!$A$2:$B$874,2,FALSE)))=1,"·",0)</f>
        <v>0</v>
      </c>
      <c r="E58" s="53">
        <f>IF(TYPE(SEARCH(E$1,+VLOOKUP($A58,datos14p!$A$2:$B$874,2,FALSE)))=1,"·",0)</f>
        <v>0</v>
      </c>
      <c r="F58" s="53">
        <f>IF(TYPE(SEARCH(F$1,+VLOOKUP($A58,datos14p!$A$2:$B$874,2,FALSE)))=1,"·",0)</f>
        <v>0</v>
      </c>
      <c r="G58" s="53">
        <f>IF(TYPE(SEARCH(G$1,+VLOOKUP($A58,datos14p!$A$2:$B$874,2,FALSE)))=1,"·",0)</f>
        <v>0</v>
      </c>
      <c r="H58" s="53">
        <f>IF(TYPE(SEARCH(H$1,+VLOOKUP($A58,datos14p!$A$2:$B$874,2,FALSE)))=1,"·",0)</f>
        <v>0</v>
      </c>
      <c r="I58" s="53">
        <f>IF(TYPE(SEARCH(I$1,+VLOOKUP($A58,datos14p!$A$2:$B$874,2,FALSE)))=1,"·",0)</f>
        <v>0</v>
      </c>
      <c r="J58" s="53">
        <f>IF(TYPE(SEARCH(J$1,+VLOOKUP($A58,datos14p!$A$2:$B$874,2,FALSE)))=1,"·",0)</f>
        <v>0</v>
      </c>
      <c r="K58" s="53">
        <f>IF(TYPE(SEARCH(K$1,+VLOOKUP($A58,datos14p!$A$2:$B$874,2,FALSE)))=1,"·",0)</f>
        <v>0</v>
      </c>
      <c r="L58" s="53">
        <f>IF(TYPE(SEARCH(L$1,+VLOOKUP($A58,datos14p!$A$2:$B$874,2,FALSE)))=1,"·",0)</f>
        <v>0</v>
      </c>
      <c r="M58" s="53">
        <f>IF(TYPE(SEARCH(M$1,+VLOOKUP($A58,datos14p!$A$2:$B$874,2,FALSE)))=1,"·",0)</f>
        <v>0</v>
      </c>
    </row>
    <row r="59" spans="1:13" s="9" customFormat="1">
      <c r="A59" s="60" t="s">
        <v>965</v>
      </c>
      <c r="B59" s="53">
        <f>IF(TYPE(SEARCH(B$1,+VLOOKUP($A59,datos14p!$A$2:$B$874,2,FALSE)))=1,"·",0)</f>
        <v>0</v>
      </c>
      <c r="C59" s="53">
        <f>IF(TYPE(SEARCH(C$1,+VLOOKUP($A59,datos14p!$A$2:$B$874,2,FALSE)))=1,"·",0)</f>
        <v>0</v>
      </c>
      <c r="D59" s="53">
        <f>IF(TYPE(SEARCH(D$1,+VLOOKUP($A59,datos14p!$A$2:$B$874,2,FALSE)))=1,"·",0)</f>
        <v>0</v>
      </c>
      <c r="E59" s="53">
        <f>IF(TYPE(SEARCH(E$1,+VLOOKUP($A59,datos14p!$A$2:$B$874,2,FALSE)))=1,"·",0)</f>
        <v>0</v>
      </c>
      <c r="F59" s="53">
        <f>IF(TYPE(SEARCH(F$1,+VLOOKUP($A59,datos14p!$A$2:$B$874,2,FALSE)))=1,"·",0)</f>
        <v>0</v>
      </c>
      <c r="G59" s="53">
        <f>IF(TYPE(SEARCH(G$1,+VLOOKUP($A59,datos14p!$A$2:$B$874,2,FALSE)))=1,"·",0)</f>
        <v>0</v>
      </c>
      <c r="H59" s="53">
        <f>IF(TYPE(SEARCH(H$1,+VLOOKUP($A59,datos14p!$A$2:$B$874,2,FALSE)))=1,"·",0)</f>
        <v>0</v>
      </c>
      <c r="I59" s="53">
        <f>IF(TYPE(SEARCH(I$1,+VLOOKUP($A59,datos14p!$A$2:$B$874,2,FALSE)))=1,"·",0)</f>
        <v>0</v>
      </c>
      <c r="J59" s="53">
        <f>IF(TYPE(SEARCH(J$1,+VLOOKUP($A59,datos14p!$A$2:$B$874,2,FALSE)))=1,"·",0)</f>
        <v>0</v>
      </c>
      <c r="K59" s="53">
        <f>IF(TYPE(SEARCH(K$1,+VLOOKUP($A59,datos14p!$A$2:$B$874,2,FALSE)))=1,"·",0)</f>
        <v>0</v>
      </c>
      <c r="L59" s="53">
        <f>IF(TYPE(SEARCH(L$1,+VLOOKUP($A59,datos14p!$A$2:$B$874,2,FALSE)))=1,"·",0)</f>
        <v>0</v>
      </c>
      <c r="M59" s="53">
        <f>IF(TYPE(SEARCH(M$1,+VLOOKUP($A59,datos14p!$A$2:$B$874,2,FALSE)))=1,"·",0)</f>
        <v>0</v>
      </c>
    </row>
    <row r="60" spans="1:13" s="9" customFormat="1">
      <c r="A60" s="60" t="s">
        <v>966</v>
      </c>
      <c r="B60" s="53">
        <f>IF(TYPE(SEARCH(B$1,+VLOOKUP($A60,datos14p!$A$2:$B$874,2,FALSE)))=1,"·",0)</f>
        <v>0</v>
      </c>
      <c r="C60" s="53">
        <f>IF(TYPE(SEARCH(C$1,+VLOOKUP($A60,datos14p!$A$2:$B$874,2,FALSE)))=1,"·",0)</f>
        <v>0</v>
      </c>
      <c r="D60" s="53">
        <f>IF(TYPE(SEARCH(D$1,+VLOOKUP($A60,datos14p!$A$2:$B$874,2,FALSE)))=1,"·",0)</f>
        <v>0</v>
      </c>
      <c r="E60" s="53">
        <f>IF(TYPE(SEARCH(E$1,+VLOOKUP($A60,datos14p!$A$2:$B$874,2,FALSE)))=1,"·",0)</f>
        <v>0</v>
      </c>
      <c r="F60" s="53">
        <f>IF(TYPE(SEARCH(F$1,+VLOOKUP($A60,datos14p!$A$2:$B$874,2,FALSE)))=1,"·",0)</f>
        <v>0</v>
      </c>
      <c r="G60" s="53">
        <f>IF(TYPE(SEARCH(G$1,+VLOOKUP($A60,datos14p!$A$2:$B$874,2,FALSE)))=1,"·",0)</f>
        <v>0</v>
      </c>
      <c r="H60" s="53">
        <f>IF(TYPE(SEARCH(H$1,+VLOOKUP($A60,datos14p!$A$2:$B$874,2,FALSE)))=1,"·",0)</f>
        <v>0</v>
      </c>
      <c r="I60" s="53">
        <f>IF(TYPE(SEARCH(I$1,+VLOOKUP($A60,datos14p!$A$2:$B$874,2,FALSE)))=1,"·",0)</f>
        <v>0</v>
      </c>
      <c r="J60" s="53">
        <f>IF(TYPE(SEARCH(J$1,+VLOOKUP($A60,datos14p!$A$2:$B$874,2,FALSE)))=1,"·",0)</f>
        <v>0</v>
      </c>
      <c r="K60" s="53">
        <f>IF(TYPE(SEARCH(K$1,+VLOOKUP($A60,datos14p!$A$2:$B$874,2,FALSE)))=1,"·",0)</f>
        <v>0</v>
      </c>
      <c r="L60" s="53">
        <f>IF(TYPE(SEARCH(L$1,+VLOOKUP($A60,datos14p!$A$2:$B$874,2,FALSE)))=1,"·",0)</f>
        <v>0</v>
      </c>
      <c r="M60" s="53">
        <f>IF(TYPE(SEARCH(M$1,+VLOOKUP($A60,datos14p!$A$2:$B$874,2,FALSE)))=1,"·",0)</f>
        <v>0</v>
      </c>
    </row>
    <row r="61" spans="1:13" s="9" customFormat="1">
      <c r="A61" s="60" t="s">
        <v>967</v>
      </c>
      <c r="B61" s="53">
        <f>IF(TYPE(SEARCH(B$1,+VLOOKUP($A61,datos14p!$A$2:$B$874,2,FALSE)))=1,"·",0)</f>
        <v>0</v>
      </c>
      <c r="C61" s="53">
        <f>IF(TYPE(SEARCH(C$1,+VLOOKUP($A61,datos14p!$A$2:$B$874,2,FALSE)))=1,"·",0)</f>
        <v>0</v>
      </c>
      <c r="D61" s="53">
        <f>IF(TYPE(SEARCH(D$1,+VLOOKUP($A61,datos14p!$A$2:$B$874,2,FALSE)))=1,"·",0)</f>
        <v>0</v>
      </c>
      <c r="E61" s="53">
        <f>IF(TYPE(SEARCH(E$1,+VLOOKUP($A61,datos14p!$A$2:$B$874,2,FALSE)))=1,"·",0)</f>
        <v>0</v>
      </c>
      <c r="F61" s="53">
        <f>IF(TYPE(SEARCH(F$1,+VLOOKUP($A61,datos14p!$A$2:$B$874,2,FALSE)))=1,"·",0)</f>
        <v>0</v>
      </c>
      <c r="G61" s="53">
        <f>IF(TYPE(SEARCH(G$1,+VLOOKUP($A61,datos14p!$A$2:$B$874,2,FALSE)))=1,"·",0)</f>
        <v>0</v>
      </c>
      <c r="H61" s="53">
        <f>IF(TYPE(SEARCH(H$1,+VLOOKUP($A61,datos14p!$A$2:$B$874,2,FALSE)))=1,"·",0)</f>
        <v>0</v>
      </c>
      <c r="I61" s="53">
        <f>IF(TYPE(SEARCH(I$1,+VLOOKUP($A61,datos14p!$A$2:$B$874,2,FALSE)))=1,"·",0)</f>
        <v>0</v>
      </c>
      <c r="J61" s="53">
        <f>IF(TYPE(SEARCH(J$1,+VLOOKUP($A61,datos14p!$A$2:$B$874,2,FALSE)))=1,"·",0)</f>
        <v>0</v>
      </c>
      <c r="K61" s="53">
        <f>IF(TYPE(SEARCH(K$1,+VLOOKUP($A61,datos14p!$A$2:$B$874,2,FALSE)))=1,"·",0)</f>
        <v>0</v>
      </c>
      <c r="L61" s="53">
        <f>IF(TYPE(SEARCH(L$1,+VLOOKUP($A61,datos14p!$A$2:$B$874,2,FALSE)))=1,"·",0)</f>
        <v>0</v>
      </c>
      <c r="M61" s="53">
        <f>IF(TYPE(SEARCH(M$1,+VLOOKUP($A61,datos14p!$A$2:$B$874,2,FALSE)))=1,"·",0)</f>
        <v>0</v>
      </c>
    </row>
    <row r="62" spans="1:13" s="9" customFormat="1">
      <c r="A62" s="60" t="s">
        <v>968</v>
      </c>
      <c r="B62" s="53">
        <f>IF(TYPE(SEARCH(B$1,+VLOOKUP($A62,datos14p!$A$2:$B$874,2,FALSE)))=1,"·",0)</f>
        <v>0</v>
      </c>
      <c r="C62" s="53">
        <f>IF(TYPE(SEARCH(C$1,+VLOOKUP($A62,datos14p!$A$2:$B$874,2,FALSE)))=1,"·",0)</f>
        <v>0</v>
      </c>
      <c r="D62" s="53">
        <f>IF(TYPE(SEARCH(D$1,+VLOOKUP($A62,datos14p!$A$2:$B$874,2,FALSE)))=1,"·",0)</f>
        <v>0</v>
      </c>
      <c r="E62" s="53">
        <f>IF(TYPE(SEARCH(E$1,+VLOOKUP($A62,datos14p!$A$2:$B$874,2,FALSE)))=1,"·",0)</f>
        <v>0</v>
      </c>
      <c r="F62" s="53">
        <f>IF(TYPE(SEARCH(F$1,+VLOOKUP($A62,datos14p!$A$2:$B$874,2,FALSE)))=1,"·",0)</f>
        <v>0</v>
      </c>
      <c r="G62" s="53">
        <f>IF(TYPE(SEARCH(G$1,+VLOOKUP($A62,datos14p!$A$2:$B$874,2,FALSE)))=1,"·",0)</f>
        <v>0</v>
      </c>
      <c r="H62" s="53">
        <f>IF(TYPE(SEARCH(H$1,+VLOOKUP($A62,datos14p!$A$2:$B$874,2,FALSE)))=1,"·",0)</f>
        <v>0</v>
      </c>
      <c r="I62" s="53">
        <f>IF(TYPE(SEARCH(I$1,+VLOOKUP($A62,datos14p!$A$2:$B$874,2,FALSE)))=1,"·",0)</f>
        <v>0</v>
      </c>
      <c r="J62" s="53">
        <f>IF(TYPE(SEARCH(J$1,+VLOOKUP($A62,datos14p!$A$2:$B$874,2,FALSE)))=1,"·",0)</f>
        <v>0</v>
      </c>
      <c r="K62" s="53">
        <f>IF(TYPE(SEARCH(K$1,+VLOOKUP($A62,datos14p!$A$2:$B$874,2,FALSE)))=1,"·",0)</f>
        <v>0</v>
      </c>
      <c r="L62" s="53">
        <f>IF(TYPE(SEARCH(L$1,+VLOOKUP($A62,datos14p!$A$2:$B$874,2,FALSE)))=1,"·",0)</f>
        <v>0</v>
      </c>
      <c r="M62" s="53">
        <f>IF(TYPE(SEARCH(M$1,+VLOOKUP($A62,datos14p!$A$2:$B$874,2,FALSE)))=1,"·",0)</f>
        <v>0</v>
      </c>
    </row>
    <row r="63" spans="1:13" s="9" customFormat="1">
      <c r="A63" s="60" t="s">
        <v>969</v>
      </c>
      <c r="B63" s="53">
        <f>IF(TYPE(SEARCH(B$1,+VLOOKUP($A63,datos14p!$A$2:$B$874,2,FALSE)))=1,"·",0)</f>
        <v>0</v>
      </c>
      <c r="C63" s="53">
        <f>IF(TYPE(SEARCH(C$1,+VLOOKUP($A63,datos14p!$A$2:$B$874,2,FALSE)))=1,"·",0)</f>
        <v>0</v>
      </c>
      <c r="D63" s="53">
        <f>IF(TYPE(SEARCH(D$1,+VLOOKUP($A63,datos14p!$A$2:$B$874,2,FALSE)))=1,"·",0)</f>
        <v>0</v>
      </c>
      <c r="E63" s="53">
        <f>IF(TYPE(SEARCH(E$1,+VLOOKUP($A63,datos14p!$A$2:$B$874,2,FALSE)))=1,"·",0)</f>
        <v>0</v>
      </c>
      <c r="F63" s="53">
        <f>IF(TYPE(SEARCH(F$1,+VLOOKUP($A63,datos14p!$A$2:$B$874,2,FALSE)))=1,"·",0)</f>
        <v>0</v>
      </c>
      <c r="G63" s="53">
        <f>IF(TYPE(SEARCH(G$1,+VLOOKUP($A63,datos14p!$A$2:$B$874,2,FALSE)))=1,"·",0)</f>
        <v>0</v>
      </c>
      <c r="H63" s="53">
        <f>IF(TYPE(SEARCH(H$1,+VLOOKUP($A63,datos14p!$A$2:$B$874,2,FALSE)))=1,"·",0)</f>
        <v>0</v>
      </c>
      <c r="I63" s="53">
        <f>IF(TYPE(SEARCH(I$1,+VLOOKUP($A63,datos14p!$A$2:$B$874,2,FALSE)))=1,"·",0)</f>
        <v>0</v>
      </c>
      <c r="J63" s="53">
        <f>IF(TYPE(SEARCH(J$1,+VLOOKUP($A63,datos14p!$A$2:$B$874,2,FALSE)))=1,"·",0)</f>
        <v>0</v>
      </c>
      <c r="K63" s="53">
        <f>IF(TYPE(SEARCH(K$1,+VLOOKUP($A63,datos14p!$A$2:$B$874,2,FALSE)))=1,"·",0)</f>
        <v>0</v>
      </c>
      <c r="L63" s="53">
        <f>IF(TYPE(SEARCH(L$1,+VLOOKUP($A63,datos14p!$A$2:$B$874,2,FALSE)))=1,"·",0)</f>
        <v>0</v>
      </c>
      <c r="M63" s="53">
        <f>IF(TYPE(SEARCH(M$1,+VLOOKUP($A63,datos14p!$A$2:$B$874,2,FALSE)))=1,"·",0)</f>
        <v>0</v>
      </c>
    </row>
    <row r="64" spans="1:13" s="9" customFormat="1">
      <c r="A64" s="60" t="s">
        <v>970</v>
      </c>
      <c r="B64" s="53">
        <f>IF(TYPE(SEARCH(B$1,+VLOOKUP($A64,datos14p!$A$2:$B$874,2,FALSE)))=1,"·",0)</f>
        <v>0</v>
      </c>
      <c r="C64" s="53">
        <f>IF(TYPE(SEARCH(C$1,+VLOOKUP($A64,datos14p!$A$2:$B$874,2,FALSE)))=1,"·",0)</f>
        <v>0</v>
      </c>
      <c r="D64" s="53">
        <f>IF(TYPE(SEARCH(D$1,+VLOOKUP($A64,datos14p!$A$2:$B$874,2,FALSE)))=1,"·",0)</f>
        <v>0</v>
      </c>
      <c r="E64" s="53">
        <f>IF(TYPE(SEARCH(E$1,+VLOOKUP($A64,datos14p!$A$2:$B$874,2,FALSE)))=1,"·",0)</f>
        <v>0</v>
      </c>
      <c r="F64" s="53">
        <f>IF(TYPE(SEARCH(F$1,+VLOOKUP($A64,datos14p!$A$2:$B$874,2,FALSE)))=1,"·",0)</f>
        <v>0</v>
      </c>
      <c r="G64" s="53">
        <f>IF(TYPE(SEARCH(G$1,+VLOOKUP($A64,datos14p!$A$2:$B$874,2,FALSE)))=1,"·",0)</f>
        <v>0</v>
      </c>
      <c r="H64" s="53">
        <f>IF(TYPE(SEARCH(H$1,+VLOOKUP($A64,datos14p!$A$2:$B$874,2,FALSE)))=1,"·",0)</f>
        <v>0</v>
      </c>
      <c r="I64" s="53">
        <f>IF(TYPE(SEARCH(I$1,+VLOOKUP($A64,datos14p!$A$2:$B$874,2,FALSE)))=1,"·",0)</f>
        <v>0</v>
      </c>
      <c r="J64" s="53">
        <f>IF(TYPE(SEARCH(J$1,+VLOOKUP($A64,datos14p!$A$2:$B$874,2,FALSE)))=1,"·",0)</f>
        <v>0</v>
      </c>
      <c r="K64" s="53">
        <f>IF(TYPE(SEARCH(K$1,+VLOOKUP($A64,datos14p!$A$2:$B$874,2,FALSE)))=1,"·",0)</f>
        <v>0</v>
      </c>
      <c r="L64" s="53">
        <f>IF(TYPE(SEARCH(L$1,+VLOOKUP($A64,datos14p!$A$2:$B$874,2,FALSE)))=1,"·",0)</f>
        <v>0</v>
      </c>
      <c r="M64" s="53">
        <f>IF(TYPE(SEARCH(M$1,+VLOOKUP($A64,datos14p!$A$2:$B$874,2,FALSE)))=1,"·",0)</f>
        <v>0</v>
      </c>
    </row>
    <row r="65" spans="1:13" s="9" customFormat="1">
      <c r="A65" s="60" t="s">
        <v>971</v>
      </c>
      <c r="B65" s="53">
        <f>IF(TYPE(SEARCH(B$1,+VLOOKUP($A65,datos14p!$A$2:$B$874,2,FALSE)))=1,"·",0)</f>
        <v>0</v>
      </c>
      <c r="C65" s="53">
        <f>IF(TYPE(SEARCH(C$1,+VLOOKUP($A65,datos14p!$A$2:$B$874,2,FALSE)))=1,"·",0)</f>
        <v>0</v>
      </c>
      <c r="D65" s="53">
        <f>IF(TYPE(SEARCH(D$1,+VLOOKUP($A65,datos14p!$A$2:$B$874,2,FALSE)))=1,"·",0)</f>
        <v>0</v>
      </c>
      <c r="E65" s="53">
        <f>IF(TYPE(SEARCH(E$1,+VLOOKUP($A65,datos14p!$A$2:$B$874,2,FALSE)))=1,"·",0)</f>
        <v>0</v>
      </c>
      <c r="F65" s="53">
        <f>IF(TYPE(SEARCH(F$1,+VLOOKUP($A65,datos14p!$A$2:$B$874,2,FALSE)))=1,"·",0)</f>
        <v>0</v>
      </c>
      <c r="G65" s="53">
        <f>IF(TYPE(SEARCH(G$1,+VLOOKUP($A65,datos14p!$A$2:$B$874,2,FALSE)))=1,"·",0)</f>
        <v>0</v>
      </c>
      <c r="H65" s="53">
        <f>IF(TYPE(SEARCH(H$1,+VLOOKUP($A65,datos14p!$A$2:$B$874,2,FALSE)))=1,"·",0)</f>
        <v>0</v>
      </c>
      <c r="I65" s="53">
        <f>IF(TYPE(SEARCH(I$1,+VLOOKUP($A65,datos14p!$A$2:$B$874,2,FALSE)))=1,"·",0)</f>
        <v>0</v>
      </c>
      <c r="J65" s="53">
        <f>IF(TYPE(SEARCH(J$1,+VLOOKUP($A65,datos14p!$A$2:$B$874,2,FALSE)))=1,"·",0)</f>
        <v>0</v>
      </c>
      <c r="K65" s="53">
        <f>IF(TYPE(SEARCH(K$1,+VLOOKUP($A65,datos14p!$A$2:$B$874,2,FALSE)))=1,"·",0)</f>
        <v>0</v>
      </c>
      <c r="L65" s="53">
        <f>IF(TYPE(SEARCH(L$1,+VLOOKUP($A65,datos14p!$A$2:$B$874,2,FALSE)))=1,"·",0)</f>
        <v>0</v>
      </c>
      <c r="M65" s="53">
        <f>IF(TYPE(SEARCH(M$1,+VLOOKUP($A65,datos14p!$A$2:$B$874,2,FALSE)))=1,"·",0)</f>
        <v>0</v>
      </c>
    </row>
    <row r="66" spans="1:13" s="9" customFormat="1">
      <c r="A66" s="60" t="s">
        <v>972</v>
      </c>
      <c r="B66" s="53">
        <f>IF(TYPE(SEARCH(B$1,+VLOOKUP($A66,datos14p!$A$2:$B$874,2,FALSE)))=1,"·",0)</f>
        <v>0</v>
      </c>
      <c r="C66" s="53">
        <f>IF(TYPE(SEARCH(C$1,+VLOOKUP($A66,datos14p!$A$2:$B$874,2,FALSE)))=1,"·",0)</f>
        <v>0</v>
      </c>
      <c r="D66" s="53">
        <f>IF(TYPE(SEARCH(D$1,+VLOOKUP($A66,datos14p!$A$2:$B$874,2,FALSE)))=1,"·",0)</f>
        <v>0</v>
      </c>
      <c r="E66" s="53">
        <f>IF(TYPE(SEARCH(E$1,+VLOOKUP($A66,datos14p!$A$2:$B$874,2,FALSE)))=1,"·",0)</f>
        <v>0</v>
      </c>
      <c r="F66" s="53">
        <f>IF(TYPE(SEARCH(F$1,+VLOOKUP($A66,datos14p!$A$2:$B$874,2,FALSE)))=1,"·",0)</f>
        <v>0</v>
      </c>
      <c r="G66" s="53">
        <f>IF(TYPE(SEARCH(G$1,+VLOOKUP($A66,datos14p!$A$2:$B$874,2,FALSE)))=1,"·",0)</f>
        <v>0</v>
      </c>
      <c r="H66" s="53">
        <f>IF(TYPE(SEARCH(H$1,+VLOOKUP($A66,datos14p!$A$2:$B$874,2,FALSE)))=1,"·",0)</f>
        <v>0</v>
      </c>
      <c r="I66" s="53">
        <f>IF(TYPE(SEARCH(I$1,+VLOOKUP($A66,datos14p!$A$2:$B$874,2,FALSE)))=1,"·",0)</f>
        <v>0</v>
      </c>
      <c r="J66" s="53">
        <f>IF(TYPE(SEARCH(J$1,+VLOOKUP($A66,datos14p!$A$2:$B$874,2,FALSE)))=1,"·",0)</f>
        <v>0</v>
      </c>
      <c r="K66" s="53">
        <f>IF(TYPE(SEARCH(K$1,+VLOOKUP($A66,datos14p!$A$2:$B$874,2,FALSE)))=1,"·",0)</f>
        <v>0</v>
      </c>
      <c r="L66" s="53">
        <f>IF(TYPE(SEARCH(L$1,+VLOOKUP($A66,datos14p!$A$2:$B$874,2,FALSE)))=1,"·",0)</f>
        <v>0</v>
      </c>
      <c r="M66" s="53">
        <f>IF(TYPE(SEARCH(M$1,+VLOOKUP($A66,datos14p!$A$2:$B$874,2,FALSE)))=1,"·",0)</f>
        <v>0</v>
      </c>
    </row>
    <row r="67" spans="1:13" s="9" customFormat="1">
      <c r="A67" s="60" t="s">
        <v>973</v>
      </c>
      <c r="B67" s="53">
        <f>IF(TYPE(SEARCH(B$1,+VLOOKUP($A67,datos14p!$A$2:$B$874,2,FALSE)))=1,"·",0)</f>
        <v>0</v>
      </c>
      <c r="C67" s="53">
        <f>IF(TYPE(SEARCH(C$1,+VLOOKUP($A67,datos14p!$A$2:$B$874,2,FALSE)))=1,"·",0)</f>
        <v>0</v>
      </c>
      <c r="D67" s="53">
        <f>IF(TYPE(SEARCH(D$1,+VLOOKUP($A67,datos14p!$A$2:$B$874,2,FALSE)))=1,"·",0)</f>
        <v>0</v>
      </c>
      <c r="E67" s="53">
        <f>IF(TYPE(SEARCH(E$1,+VLOOKUP($A67,datos14p!$A$2:$B$874,2,FALSE)))=1,"·",0)</f>
        <v>0</v>
      </c>
      <c r="F67" s="53">
        <f>IF(TYPE(SEARCH(F$1,+VLOOKUP($A67,datos14p!$A$2:$B$874,2,FALSE)))=1,"·",0)</f>
        <v>0</v>
      </c>
      <c r="G67" s="53">
        <f>IF(TYPE(SEARCH(G$1,+VLOOKUP($A67,datos14p!$A$2:$B$874,2,FALSE)))=1,"·",0)</f>
        <v>0</v>
      </c>
      <c r="H67" s="53">
        <f>IF(TYPE(SEARCH(H$1,+VLOOKUP($A67,datos14p!$A$2:$B$874,2,FALSE)))=1,"·",0)</f>
        <v>0</v>
      </c>
      <c r="I67" s="53">
        <f>IF(TYPE(SEARCH(I$1,+VLOOKUP($A67,datos14p!$A$2:$B$874,2,FALSE)))=1,"·",0)</f>
        <v>0</v>
      </c>
      <c r="J67" s="53">
        <f>IF(TYPE(SEARCH(J$1,+VLOOKUP($A67,datos14p!$A$2:$B$874,2,FALSE)))=1,"·",0)</f>
        <v>0</v>
      </c>
      <c r="K67" s="53">
        <f>IF(TYPE(SEARCH(K$1,+VLOOKUP($A67,datos14p!$A$2:$B$874,2,FALSE)))=1,"·",0)</f>
        <v>0</v>
      </c>
      <c r="L67" s="53">
        <f>IF(TYPE(SEARCH(L$1,+VLOOKUP($A67,datos14p!$A$2:$B$874,2,FALSE)))=1,"·",0)</f>
        <v>0</v>
      </c>
      <c r="M67" s="53">
        <f>IF(TYPE(SEARCH(M$1,+VLOOKUP($A67,datos14p!$A$2:$B$874,2,FALSE)))=1,"·",0)</f>
        <v>0</v>
      </c>
    </row>
    <row r="68" spans="1:13" s="9" customFormat="1">
      <c r="A68" s="60" t="s">
        <v>974</v>
      </c>
      <c r="B68" s="53">
        <f>IF(TYPE(SEARCH(B$1,+VLOOKUP($A68,datos14p!$A$2:$B$874,2,FALSE)))=1,"·",0)</f>
        <v>0</v>
      </c>
      <c r="C68" s="53">
        <f>IF(TYPE(SEARCH(C$1,+VLOOKUP($A68,datos14p!$A$2:$B$874,2,FALSE)))=1,"·",0)</f>
        <v>0</v>
      </c>
      <c r="D68" s="53">
        <f>IF(TYPE(SEARCH(D$1,+VLOOKUP($A68,datos14p!$A$2:$B$874,2,FALSE)))=1,"·",0)</f>
        <v>0</v>
      </c>
      <c r="E68" s="53">
        <f>IF(TYPE(SEARCH(E$1,+VLOOKUP($A68,datos14p!$A$2:$B$874,2,FALSE)))=1,"·",0)</f>
        <v>0</v>
      </c>
      <c r="F68" s="53">
        <f>IF(TYPE(SEARCH(F$1,+VLOOKUP($A68,datos14p!$A$2:$B$874,2,FALSE)))=1,"·",0)</f>
        <v>0</v>
      </c>
      <c r="G68" s="53">
        <f>IF(TYPE(SEARCH(G$1,+VLOOKUP($A68,datos14p!$A$2:$B$874,2,FALSE)))=1,"·",0)</f>
        <v>0</v>
      </c>
      <c r="H68" s="53">
        <f>IF(TYPE(SEARCH(H$1,+VLOOKUP($A68,datos14p!$A$2:$B$874,2,FALSE)))=1,"·",0)</f>
        <v>0</v>
      </c>
      <c r="I68" s="53">
        <f>IF(TYPE(SEARCH(I$1,+VLOOKUP($A68,datos14p!$A$2:$B$874,2,FALSE)))=1,"·",0)</f>
        <v>0</v>
      </c>
      <c r="J68" s="53">
        <f>IF(TYPE(SEARCH(J$1,+VLOOKUP($A68,datos14p!$A$2:$B$874,2,FALSE)))=1,"·",0)</f>
        <v>0</v>
      </c>
      <c r="K68" s="53">
        <f>IF(TYPE(SEARCH(K$1,+VLOOKUP($A68,datos14p!$A$2:$B$874,2,FALSE)))=1,"·",0)</f>
        <v>0</v>
      </c>
      <c r="L68" s="53">
        <f>IF(TYPE(SEARCH(L$1,+VLOOKUP($A68,datos14p!$A$2:$B$874,2,FALSE)))=1,"·",0)</f>
        <v>0</v>
      </c>
      <c r="M68" s="53">
        <f>IF(TYPE(SEARCH(M$1,+VLOOKUP($A68,datos14p!$A$2:$B$874,2,FALSE)))=1,"·",0)</f>
        <v>0</v>
      </c>
    </row>
    <row r="69" spans="1:13" s="9" customFormat="1">
      <c r="A69" s="186" t="s">
        <v>975</v>
      </c>
      <c r="B69" s="53" t="str">
        <f>IF(TYPE(SEARCH(B$1,+VLOOKUP($A69,datos14p!$A$2:$B$874,2,FALSE)))=1,"·",0)</f>
        <v>·</v>
      </c>
      <c r="C69" s="53" t="str">
        <f>IF(TYPE(SEARCH(C$1,+VLOOKUP($A69,datos14p!$A$2:$B$874,2,FALSE)))=1,"·",0)</f>
        <v>·</v>
      </c>
      <c r="D69" s="53" t="str">
        <f>IF(TYPE(SEARCH(D$1,+VLOOKUP($A69,datos14p!$A$2:$B$874,2,FALSE)))=1,"·",0)</f>
        <v>·</v>
      </c>
      <c r="E69" s="53">
        <f>IF(TYPE(SEARCH(E$1,+VLOOKUP($A69,datos14p!$A$2:$B$874,2,FALSE)))=1,"·",0)</f>
        <v>0</v>
      </c>
      <c r="F69" s="53">
        <f>IF(TYPE(SEARCH(F$1,+VLOOKUP($A69,datos14p!$A$2:$B$874,2,FALSE)))=1,"·",0)</f>
        <v>0</v>
      </c>
      <c r="G69" s="53">
        <f>IF(TYPE(SEARCH(G$1,+VLOOKUP($A69,datos14p!$A$2:$B$874,2,FALSE)))=1,"·",0)</f>
        <v>0</v>
      </c>
      <c r="H69" s="53">
        <f>IF(TYPE(SEARCH(H$1,+VLOOKUP($A69,datos14p!$A$2:$B$874,2,FALSE)))=1,"·",0)</f>
        <v>0</v>
      </c>
      <c r="I69" s="53">
        <f>IF(TYPE(SEARCH(I$1,+VLOOKUP($A69,datos14p!$A$2:$B$874,2,FALSE)))=1,"·",0)</f>
        <v>0</v>
      </c>
      <c r="J69" s="53">
        <f>IF(TYPE(SEARCH(J$1,+VLOOKUP($A69,datos14p!$A$2:$B$874,2,FALSE)))=1,"·",0)</f>
        <v>0</v>
      </c>
      <c r="K69" s="53">
        <f>IF(TYPE(SEARCH(K$1,+VLOOKUP($A69,datos14p!$A$2:$B$874,2,FALSE)))=1,"·",0)</f>
        <v>0</v>
      </c>
      <c r="L69" s="53">
        <f>IF(TYPE(SEARCH(L$1,+VLOOKUP($A69,datos14p!$A$2:$B$874,2,FALSE)))=1,"·",0)</f>
        <v>0</v>
      </c>
      <c r="M69" s="53">
        <f>IF(TYPE(SEARCH(M$1,+VLOOKUP($A69,datos14p!$A$2:$B$874,2,FALSE)))=1,"·",0)</f>
        <v>0</v>
      </c>
    </row>
    <row r="70" spans="1:13" s="9" customFormat="1">
      <c r="A70" s="186" t="s">
        <v>976</v>
      </c>
      <c r="B70" s="53">
        <f>IF(TYPE(SEARCH(B$1,+VLOOKUP($A70,datos14p!$A$2:$B$874,2,FALSE)))=1,"·",0)</f>
        <v>0</v>
      </c>
      <c r="C70" s="53" t="str">
        <f>IF(TYPE(SEARCH(C$1,+VLOOKUP($A70,datos14p!$A$2:$B$874,2,FALSE)))=1,"·",0)</f>
        <v>·</v>
      </c>
      <c r="D70" s="53">
        <f>IF(TYPE(SEARCH(D$1,+VLOOKUP($A70,datos14p!$A$2:$B$874,2,FALSE)))=1,"·",0)</f>
        <v>0</v>
      </c>
      <c r="E70" s="53">
        <f>IF(TYPE(SEARCH(E$1,+VLOOKUP($A70,datos14p!$A$2:$B$874,2,FALSE)))=1,"·",0)</f>
        <v>0</v>
      </c>
      <c r="F70" s="53">
        <f>IF(TYPE(SEARCH(F$1,+VLOOKUP($A70,datos14p!$A$2:$B$874,2,FALSE)))=1,"·",0)</f>
        <v>0</v>
      </c>
      <c r="G70" s="53">
        <f>IF(TYPE(SEARCH(G$1,+VLOOKUP($A70,datos14p!$A$2:$B$874,2,FALSE)))=1,"·",0)</f>
        <v>0</v>
      </c>
      <c r="H70" s="53">
        <f>IF(TYPE(SEARCH(H$1,+VLOOKUP($A70,datos14p!$A$2:$B$874,2,FALSE)))=1,"·",0)</f>
        <v>0</v>
      </c>
      <c r="I70" s="53">
        <f>IF(TYPE(SEARCH(I$1,+VLOOKUP($A70,datos14p!$A$2:$B$874,2,FALSE)))=1,"·",0)</f>
        <v>0</v>
      </c>
      <c r="J70" s="53">
        <f>IF(TYPE(SEARCH(J$1,+VLOOKUP($A70,datos14p!$A$2:$B$874,2,FALSE)))=1,"·",0)</f>
        <v>0</v>
      </c>
      <c r="K70" s="53">
        <f>IF(TYPE(SEARCH(K$1,+VLOOKUP($A70,datos14p!$A$2:$B$874,2,FALSE)))=1,"·",0)</f>
        <v>0</v>
      </c>
      <c r="L70" s="53">
        <f>IF(TYPE(SEARCH(L$1,+VLOOKUP($A70,datos14p!$A$2:$B$874,2,FALSE)))=1,"·",0)</f>
        <v>0</v>
      </c>
      <c r="M70" s="53">
        <f>IF(TYPE(SEARCH(M$1,+VLOOKUP($A70,datos14p!$A$2:$B$874,2,FALSE)))=1,"·",0)</f>
        <v>0</v>
      </c>
    </row>
    <row r="71" spans="1:13" s="9" customFormat="1">
      <c r="A71" s="186" t="s">
        <v>977</v>
      </c>
      <c r="B71" s="53">
        <f>IF(TYPE(SEARCH(B$1,+VLOOKUP($A71,datos14p!$A$2:$B$874,2,FALSE)))=1,"·",0)</f>
        <v>0</v>
      </c>
      <c r="C71" s="53">
        <f>IF(TYPE(SEARCH(C$1,+VLOOKUP($A71,datos14p!$A$2:$B$874,2,FALSE)))=1,"·",0)</f>
        <v>0</v>
      </c>
      <c r="D71" s="53" t="str">
        <f>IF(TYPE(SEARCH(D$1,+VLOOKUP($A71,datos14p!$A$2:$B$874,2,FALSE)))=1,"·",0)</f>
        <v>·</v>
      </c>
      <c r="E71" s="53">
        <f>IF(TYPE(SEARCH(E$1,+VLOOKUP($A71,datos14p!$A$2:$B$874,2,FALSE)))=1,"·",0)</f>
        <v>0</v>
      </c>
      <c r="F71" s="53">
        <f>IF(TYPE(SEARCH(F$1,+VLOOKUP($A71,datos14p!$A$2:$B$874,2,FALSE)))=1,"·",0)</f>
        <v>0</v>
      </c>
      <c r="G71" s="53" t="str">
        <f>IF(TYPE(SEARCH(G$1,+VLOOKUP($A71,datos14p!$A$2:$B$874,2,FALSE)))=1,"·",0)</f>
        <v>·</v>
      </c>
      <c r="H71" s="53">
        <f>IF(TYPE(SEARCH(H$1,+VLOOKUP($A71,datos14p!$A$2:$B$874,2,FALSE)))=1,"·",0)</f>
        <v>0</v>
      </c>
      <c r="I71" s="53" t="str">
        <f>IF(TYPE(SEARCH(I$1,+VLOOKUP($A71,datos14p!$A$2:$B$874,2,FALSE)))=1,"·",0)</f>
        <v>·</v>
      </c>
      <c r="J71" s="53">
        <f>IF(TYPE(SEARCH(J$1,+VLOOKUP($A71,datos14p!$A$2:$B$874,2,FALSE)))=1,"·",0)</f>
        <v>0</v>
      </c>
      <c r="K71" s="53">
        <f>IF(TYPE(SEARCH(K$1,+VLOOKUP($A71,datos14p!$A$2:$B$874,2,FALSE)))=1,"·",0)</f>
        <v>0</v>
      </c>
      <c r="L71" s="53">
        <f>IF(TYPE(SEARCH(L$1,+VLOOKUP($A71,datos14p!$A$2:$B$874,2,FALSE)))=1,"·",0)</f>
        <v>0</v>
      </c>
      <c r="M71" s="53">
        <f>IF(TYPE(SEARCH(M$1,+VLOOKUP($A71,datos14p!$A$2:$B$874,2,FALSE)))=1,"·",0)</f>
        <v>0</v>
      </c>
    </row>
    <row r="72" spans="1:13" s="9" customFormat="1">
      <c r="A72" s="186" t="s">
        <v>978</v>
      </c>
      <c r="B72" s="53" t="str">
        <f>IF(TYPE(SEARCH(B$1,+VLOOKUP($A72,datos14p!$A$2:$B$874,2,FALSE)))=1,"·",0)</f>
        <v>·</v>
      </c>
      <c r="C72" s="53" t="str">
        <f>IF(TYPE(SEARCH(C$1,+VLOOKUP($A72,datos14p!$A$2:$B$874,2,FALSE)))=1,"·",0)</f>
        <v>·</v>
      </c>
      <c r="D72" s="53">
        <f>IF(TYPE(SEARCH(D$1,+VLOOKUP($A72,datos14p!$A$2:$B$874,2,FALSE)))=1,"·",0)</f>
        <v>0</v>
      </c>
      <c r="E72" s="53">
        <f>IF(TYPE(SEARCH(E$1,+VLOOKUP($A72,datos14p!$A$2:$B$874,2,FALSE)))=1,"·",0)</f>
        <v>0</v>
      </c>
      <c r="F72" s="53">
        <f>IF(TYPE(SEARCH(F$1,+VLOOKUP($A72,datos14p!$A$2:$B$874,2,FALSE)))=1,"·",0)</f>
        <v>0</v>
      </c>
      <c r="G72" s="53">
        <f>IF(TYPE(SEARCH(G$1,+VLOOKUP($A72,datos14p!$A$2:$B$874,2,FALSE)))=1,"·",0)</f>
        <v>0</v>
      </c>
      <c r="H72" s="53">
        <f>IF(TYPE(SEARCH(H$1,+VLOOKUP($A72,datos14p!$A$2:$B$874,2,FALSE)))=1,"·",0)</f>
        <v>0</v>
      </c>
      <c r="I72" s="53">
        <f>IF(TYPE(SEARCH(I$1,+VLOOKUP($A72,datos14p!$A$2:$B$874,2,FALSE)))=1,"·",0)</f>
        <v>0</v>
      </c>
      <c r="J72" s="53">
        <f>IF(TYPE(SEARCH(J$1,+VLOOKUP($A72,datos14p!$A$2:$B$874,2,FALSE)))=1,"·",0)</f>
        <v>0</v>
      </c>
      <c r="K72" s="53">
        <f>IF(TYPE(SEARCH(K$1,+VLOOKUP($A72,datos14p!$A$2:$B$874,2,FALSE)))=1,"·",0)</f>
        <v>0</v>
      </c>
      <c r="L72" s="53">
        <f>IF(TYPE(SEARCH(L$1,+VLOOKUP($A72,datos14p!$A$2:$B$874,2,FALSE)))=1,"·",0)</f>
        <v>0</v>
      </c>
      <c r="M72" s="53">
        <f>IF(TYPE(SEARCH(M$1,+VLOOKUP($A72,datos14p!$A$2:$B$874,2,FALSE)))=1,"·",0)</f>
        <v>0</v>
      </c>
    </row>
    <row r="73" spans="1:13" s="9" customFormat="1">
      <c r="A73" s="186" t="s">
        <v>979</v>
      </c>
      <c r="B73" s="53">
        <f>IF(TYPE(SEARCH(B$1,+VLOOKUP($A73,datos14p!$A$2:$B$874,2,FALSE)))=1,"·",0)</f>
        <v>0</v>
      </c>
      <c r="C73" s="53" t="str">
        <f>IF(TYPE(SEARCH(C$1,+VLOOKUP($A73,datos14p!$A$2:$B$874,2,FALSE)))=1,"·",0)</f>
        <v>·</v>
      </c>
      <c r="D73" s="53">
        <f>IF(TYPE(SEARCH(D$1,+VLOOKUP($A73,datos14p!$A$2:$B$874,2,FALSE)))=1,"·",0)</f>
        <v>0</v>
      </c>
      <c r="E73" s="53">
        <f>IF(TYPE(SEARCH(E$1,+VLOOKUP($A73,datos14p!$A$2:$B$874,2,FALSE)))=1,"·",0)</f>
        <v>0</v>
      </c>
      <c r="F73" s="53">
        <f>IF(TYPE(SEARCH(F$1,+VLOOKUP($A73,datos14p!$A$2:$B$874,2,FALSE)))=1,"·",0)</f>
        <v>0</v>
      </c>
      <c r="G73" s="53" t="str">
        <f>IF(TYPE(SEARCH(G$1,+VLOOKUP($A73,datos14p!$A$2:$B$874,2,FALSE)))=1,"·",0)</f>
        <v>·</v>
      </c>
      <c r="H73" s="53" t="str">
        <f>IF(TYPE(SEARCH(H$1,+VLOOKUP($A73,datos14p!$A$2:$B$874,2,FALSE)))=1,"·",0)</f>
        <v>·</v>
      </c>
      <c r="I73" s="53">
        <f>IF(TYPE(SEARCH(I$1,+VLOOKUP($A73,datos14p!$A$2:$B$874,2,FALSE)))=1,"·",0)</f>
        <v>0</v>
      </c>
      <c r="J73" s="53">
        <f>IF(TYPE(SEARCH(J$1,+VLOOKUP($A73,datos14p!$A$2:$B$874,2,FALSE)))=1,"·",0)</f>
        <v>0</v>
      </c>
      <c r="K73" s="53">
        <f>IF(TYPE(SEARCH(K$1,+VLOOKUP($A73,datos14p!$A$2:$B$874,2,FALSE)))=1,"·",0)</f>
        <v>0</v>
      </c>
      <c r="L73" s="53">
        <f>IF(TYPE(SEARCH(L$1,+VLOOKUP($A73,datos14p!$A$2:$B$874,2,FALSE)))=1,"·",0)</f>
        <v>0</v>
      </c>
      <c r="M73" s="53">
        <f>IF(TYPE(SEARCH(M$1,+VLOOKUP($A73,datos14p!$A$2:$B$874,2,FALSE)))=1,"·",0)</f>
        <v>0</v>
      </c>
    </row>
    <row r="74" spans="1:13" s="9" customFormat="1">
      <c r="A74" s="186" t="s">
        <v>980</v>
      </c>
      <c r="B74" s="53" t="str">
        <f>IF(TYPE(SEARCH(B$1,+VLOOKUP($A74,datos14p!$A$2:$B$874,2,FALSE)))=1,"·",0)</f>
        <v>·</v>
      </c>
      <c r="C74" s="53">
        <f>IF(TYPE(SEARCH(C$1,+VLOOKUP($A74,datos14p!$A$2:$B$874,2,FALSE)))=1,"·",0)</f>
        <v>0</v>
      </c>
      <c r="D74" s="53">
        <f>IF(TYPE(SEARCH(D$1,+VLOOKUP($A74,datos14p!$A$2:$B$874,2,FALSE)))=1,"·",0)</f>
        <v>0</v>
      </c>
      <c r="E74" s="53" t="str">
        <f>IF(TYPE(SEARCH(E$1,+VLOOKUP($A74,datos14p!$A$2:$B$874,2,FALSE)))=1,"·",0)</f>
        <v>·</v>
      </c>
      <c r="F74" s="53">
        <f>IF(TYPE(SEARCH(F$1,+VLOOKUP($A74,datos14p!$A$2:$B$874,2,FALSE)))=1,"·",0)</f>
        <v>0</v>
      </c>
      <c r="G74" s="53">
        <f>IF(TYPE(SEARCH(G$1,+VLOOKUP($A74,datos14p!$A$2:$B$874,2,FALSE)))=1,"·",0)</f>
        <v>0</v>
      </c>
      <c r="H74" s="53">
        <f>IF(TYPE(SEARCH(H$1,+VLOOKUP($A74,datos14p!$A$2:$B$874,2,FALSE)))=1,"·",0)</f>
        <v>0</v>
      </c>
      <c r="I74" s="53">
        <f>IF(TYPE(SEARCH(I$1,+VLOOKUP($A74,datos14p!$A$2:$B$874,2,FALSE)))=1,"·",0)</f>
        <v>0</v>
      </c>
      <c r="J74" s="53">
        <f>IF(TYPE(SEARCH(J$1,+VLOOKUP($A74,datos14p!$A$2:$B$874,2,FALSE)))=1,"·",0)</f>
        <v>0</v>
      </c>
      <c r="K74" s="53">
        <f>IF(TYPE(SEARCH(K$1,+VLOOKUP($A74,datos14p!$A$2:$B$874,2,FALSE)))=1,"·",0)</f>
        <v>0</v>
      </c>
      <c r="L74" s="53">
        <f>IF(TYPE(SEARCH(L$1,+VLOOKUP($A74,datos14p!$A$2:$B$874,2,FALSE)))=1,"·",0)</f>
        <v>0</v>
      </c>
      <c r="M74" s="53">
        <f>IF(TYPE(SEARCH(M$1,+VLOOKUP($A74,datos14p!$A$2:$B$874,2,FALSE)))=1,"·",0)</f>
        <v>0</v>
      </c>
    </row>
    <row r="75" spans="1:13" s="9" customFormat="1">
      <c r="A75" s="186" t="s">
        <v>981</v>
      </c>
      <c r="B75" s="53" t="str">
        <f>IF(TYPE(SEARCH(B$1,+VLOOKUP($A75,datos14p!$A$2:$B$874,2,FALSE)))=1,"·",0)</f>
        <v>·</v>
      </c>
      <c r="C75" s="53" t="str">
        <f>IF(TYPE(SEARCH(C$1,+VLOOKUP($A75,datos14p!$A$2:$B$874,2,FALSE)))=1,"·",0)</f>
        <v>·</v>
      </c>
      <c r="D75" s="53">
        <f>IF(TYPE(SEARCH(D$1,+VLOOKUP($A75,datos14p!$A$2:$B$874,2,FALSE)))=1,"·",0)</f>
        <v>0</v>
      </c>
      <c r="E75" s="53" t="str">
        <f>IF(TYPE(SEARCH(E$1,+VLOOKUP($A75,datos14p!$A$2:$B$874,2,FALSE)))=1,"·",0)</f>
        <v>·</v>
      </c>
      <c r="F75" s="53">
        <f>IF(TYPE(SEARCH(F$1,+VLOOKUP($A75,datos14p!$A$2:$B$874,2,FALSE)))=1,"·",0)</f>
        <v>0</v>
      </c>
      <c r="G75" s="53">
        <f>IF(TYPE(SEARCH(G$1,+VLOOKUP($A75,datos14p!$A$2:$B$874,2,FALSE)))=1,"·",0)</f>
        <v>0</v>
      </c>
      <c r="H75" s="53">
        <f>IF(TYPE(SEARCH(H$1,+VLOOKUP($A75,datos14p!$A$2:$B$874,2,FALSE)))=1,"·",0)</f>
        <v>0</v>
      </c>
      <c r="I75" s="53">
        <f>IF(TYPE(SEARCH(I$1,+VLOOKUP($A75,datos14p!$A$2:$B$874,2,FALSE)))=1,"·",0)</f>
        <v>0</v>
      </c>
      <c r="J75" s="53">
        <f>IF(TYPE(SEARCH(J$1,+VLOOKUP($A75,datos14p!$A$2:$B$874,2,FALSE)))=1,"·",0)</f>
        <v>0</v>
      </c>
      <c r="K75" s="53">
        <f>IF(TYPE(SEARCH(K$1,+VLOOKUP($A75,datos14p!$A$2:$B$874,2,FALSE)))=1,"·",0)</f>
        <v>0</v>
      </c>
      <c r="L75" s="53">
        <f>IF(TYPE(SEARCH(L$1,+VLOOKUP($A75,datos14p!$A$2:$B$874,2,FALSE)))=1,"·",0)</f>
        <v>0</v>
      </c>
      <c r="M75" s="53">
        <f>IF(TYPE(SEARCH(M$1,+VLOOKUP($A75,datos14p!$A$2:$B$874,2,FALSE)))=1,"·",0)</f>
        <v>0</v>
      </c>
    </row>
    <row r="76" spans="1:13" s="9" customFormat="1">
      <c r="A76" s="186" t="s">
        <v>982</v>
      </c>
      <c r="B76" s="53">
        <f>IF(TYPE(SEARCH(B$1,+VLOOKUP($A76,datos14p!$A$2:$B$874,2,FALSE)))=1,"·",0)</f>
        <v>0</v>
      </c>
      <c r="C76" s="53">
        <f>IF(TYPE(SEARCH(C$1,+VLOOKUP($A76,datos14p!$A$2:$B$874,2,FALSE)))=1,"·",0)</f>
        <v>0</v>
      </c>
      <c r="D76" s="53">
        <f>IF(TYPE(SEARCH(D$1,+VLOOKUP($A76,datos14p!$A$2:$B$874,2,FALSE)))=1,"·",0)</f>
        <v>0</v>
      </c>
      <c r="E76" s="53">
        <f>IF(TYPE(SEARCH(E$1,+VLOOKUP($A76,datos14p!$A$2:$B$874,2,FALSE)))=1,"·",0)</f>
        <v>0</v>
      </c>
      <c r="F76" s="53">
        <f>IF(TYPE(SEARCH(F$1,+VLOOKUP($A76,datos14p!$A$2:$B$874,2,FALSE)))=1,"·",0)</f>
        <v>0</v>
      </c>
      <c r="G76" s="53" t="str">
        <f>IF(TYPE(SEARCH(G$1,+VLOOKUP($A76,datos14p!$A$2:$B$874,2,FALSE)))=1,"·",0)</f>
        <v>·</v>
      </c>
      <c r="H76" s="53">
        <f>IF(TYPE(SEARCH(H$1,+VLOOKUP($A76,datos14p!$A$2:$B$874,2,FALSE)))=1,"·",0)</f>
        <v>0</v>
      </c>
      <c r="I76" s="53">
        <f>IF(TYPE(SEARCH(I$1,+VLOOKUP($A76,datos14p!$A$2:$B$874,2,FALSE)))=1,"·",0)</f>
        <v>0</v>
      </c>
      <c r="J76" s="53">
        <f>IF(TYPE(SEARCH(J$1,+VLOOKUP($A76,datos14p!$A$2:$B$874,2,FALSE)))=1,"·",0)</f>
        <v>0</v>
      </c>
      <c r="K76" s="53">
        <f>IF(TYPE(SEARCH(K$1,+VLOOKUP($A76,datos14p!$A$2:$B$874,2,FALSE)))=1,"·",0)</f>
        <v>0</v>
      </c>
      <c r="L76" s="53">
        <f>IF(TYPE(SEARCH(L$1,+VLOOKUP($A76,datos14p!$A$2:$B$874,2,FALSE)))=1,"·",0)</f>
        <v>0</v>
      </c>
      <c r="M76" s="53">
        <f>IF(TYPE(SEARCH(M$1,+VLOOKUP($A76,datos14p!$A$2:$B$874,2,FALSE)))=1,"·",0)</f>
        <v>0</v>
      </c>
    </row>
    <row r="77" spans="1:13" s="9" customFormat="1">
      <c r="A77" s="186" t="s">
        <v>983</v>
      </c>
      <c r="B77" s="53">
        <f>IF(TYPE(SEARCH(B$1,+VLOOKUP($A77,datos14p!$A$2:$B$874,2,FALSE)))=1,"·",0)</f>
        <v>0</v>
      </c>
      <c r="C77" s="53" t="str">
        <f>IF(TYPE(SEARCH(C$1,+VLOOKUP($A77,datos14p!$A$2:$B$874,2,FALSE)))=1,"·",0)</f>
        <v>·</v>
      </c>
      <c r="D77" s="53">
        <f>IF(TYPE(SEARCH(D$1,+VLOOKUP($A77,datos14p!$A$2:$B$874,2,FALSE)))=1,"·",0)</f>
        <v>0</v>
      </c>
      <c r="E77" s="53" t="str">
        <f>IF(TYPE(SEARCH(E$1,+VLOOKUP($A77,datos14p!$A$2:$B$874,2,FALSE)))=1,"·",0)</f>
        <v>·</v>
      </c>
      <c r="F77" s="53">
        <f>IF(TYPE(SEARCH(F$1,+VLOOKUP($A77,datos14p!$A$2:$B$874,2,FALSE)))=1,"·",0)</f>
        <v>0</v>
      </c>
      <c r="G77" s="53">
        <f>IF(TYPE(SEARCH(G$1,+VLOOKUP($A77,datos14p!$A$2:$B$874,2,FALSE)))=1,"·",0)</f>
        <v>0</v>
      </c>
      <c r="H77" s="53" t="str">
        <f>IF(TYPE(SEARCH(H$1,+VLOOKUP($A77,datos14p!$A$2:$B$874,2,FALSE)))=1,"·",0)</f>
        <v>·</v>
      </c>
      <c r="I77" s="53">
        <f>IF(TYPE(SEARCH(I$1,+VLOOKUP($A77,datos14p!$A$2:$B$874,2,FALSE)))=1,"·",0)</f>
        <v>0</v>
      </c>
      <c r="J77" s="53">
        <f>IF(TYPE(SEARCH(J$1,+VLOOKUP($A77,datos14p!$A$2:$B$874,2,FALSE)))=1,"·",0)</f>
        <v>0</v>
      </c>
      <c r="K77" s="53">
        <f>IF(TYPE(SEARCH(K$1,+VLOOKUP($A77,datos14p!$A$2:$B$874,2,FALSE)))=1,"·",0)</f>
        <v>0</v>
      </c>
      <c r="L77" s="53">
        <f>IF(TYPE(SEARCH(L$1,+VLOOKUP($A77,datos14p!$A$2:$B$874,2,FALSE)))=1,"·",0)</f>
        <v>0</v>
      </c>
      <c r="M77" s="53">
        <f>IF(TYPE(SEARCH(M$1,+VLOOKUP($A77,datos14p!$A$2:$B$874,2,FALSE)))=1,"·",0)</f>
        <v>0</v>
      </c>
    </row>
    <row r="78" spans="1:13" s="9" customFormat="1">
      <c r="A78" s="186" t="s">
        <v>984</v>
      </c>
      <c r="B78" s="53" t="str">
        <f>IF(TYPE(SEARCH(B$1,+VLOOKUP($A78,datos14p!$A$2:$B$874,2,FALSE)))=1,"·",0)</f>
        <v>·</v>
      </c>
      <c r="C78" s="53" t="str">
        <f>IF(TYPE(SEARCH(C$1,+VLOOKUP($A78,datos14p!$A$2:$B$874,2,FALSE)))=1,"·",0)</f>
        <v>·</v>
      </c>
      <c r="D78" s="53">
        <f>IF(TYPE(SEARCH(D$1,+VLOOKUP($A78,datos14p!$A$2:$B$874,2,FALSE)))=1,"·",0)</f>
        <v>0</v>
      </c>
      <c r="E78" s="53">
        <f>IF(TYPE(SEARCH(E$1,+VLOOKUP($A78,datos14p!$A$2:$B$874,2,FALSE)))=1,"·",0)</f>
        <v>0</v>
      </c>
      <c r="F78" s="53">
        <f>IF(TYPE(SEARCH(F$1,+VLOOKUP($A78,datos14p!$A$2:$B$874,2,FALSE)))=1,"·",0)</f>
        <v>0</v>
      </c>
      <c r="G78" s="53">
        <f>IF(TYPE(SEARCH(G$1,+VLOOKUP($A78,datos14p!$A$2:$B$874,2,FALSE)))=1,"·",0)</f>
        <v>0</v>
      </c>
      <c r="H78" s="53" t="str">
        <f>IF(TYPE(SEARCH(H$1,+VLOOKUP($A78,datos14p!$A$2:$B$874,2,FALSE)))=1,"·",0)</f>
        <v>·</v>
      </c>
      <c r="I78" s="53">
        <f>IF(TYPE(SEARCH(I$1,+VLOOKUP($A78,datos14p!$A$2:$B$874,2,FALSE)))=1,"·",0)</f>
        <v>0</v>
      </c>
      <c r="J78" s="53">
        <f>IF(TYPE(SEARCH(J$1,+VLOOKUP($A78,datos14p!$A$2:$B$874,2,FALSE)))=1,"·",0)</f>
        <v>0</v>
      </c>
      <c r="K78" s="53">
        <f>IF(TYPE(SEARCH(K$1,+VLOOKUP($A78,datos14p!$A$2:$B$874,2,FALSE)))=1,"·",0)</f>
        <v>0</v>
      </c>
      <c r="L78" s="53">
        <f>IF(TYPE(SEARCH(L$1,+VLOOKUP($A78,datos14p!$A$2:$B$874,2,FALSE)))=1,"·",0)</f>
        <v>0</v>
      </c>
      <c r="M78" s="53">
        <f>IF(TYPE(SEARCH(M$1,+VLOOKUP($A78,datos14p!$A$2:$B$874,2,FALSE)))=1,"·",0)</f>
        <v>0</v>
      </c>
    </row>
    <row r="79" spans="1:13" s="9" customFormat="1">
      <c r="A79" s="186" t="s">
        <v>985</v>
      </c>
      <c r="B79" s="53" t="str">
        <f>IF(TYPE(SEARCH(B$1,+VLOOKUP($A79,datos14p!$A$2:$B$874,2,FALSE)))=1,"·",0)</f>
        <v>·</v>
      </c>
      <c r="C79" s="53">
        <f>IF(TYPE(SEARCH(C$1,+VLOOKUP($A79,datos14p!$A$2:$B$874,2,FALSE)))=1,"·",0)</f>
        <v>0</v>
      </c>
      <c r="D79" s="53">
        <f>IF(TYPE(SEARCH(D$1,+VLOOKUP($A79,datos14p!$A$2:$B$874,2,FALSE)))=1,"·",0)</f>
        <v>0</v>
      </c>
      <c r="E79" s="53">
        <f>IF(TYPE(SEARCH(E$1,+VLOOKUP($A79,datos14p!$A$2:$B$874,2,FALSE)))=1,"·",0)</f>
        <v>0</v>
      </c>
      <c r="F79" s="53">
        <f>IF(TYPE(SEARCH(F$1,+VLOOKUP($A79,datos14p!$A$2:$B$874,2,FALSE)))=1,"·",0)</f>
        <v>0</v>
      </c>
      <c r="G79" s="53">
        <f>IF(TYPE(SEARCH(G$1,+VLOOKUP($A79,datos14p!$A$2:$B$874,2,FALSE)))=1,"·",0)</f>
        <v>0</v>
      </c>
      <c r="H79" s="53">
        <f>IF(TYPE(SEARCH(H$1,+VLOOKUP($A79,datos14p!$A$2:$B$874,2,FALSE)))=1,"·",0)</f>
        <v>0</v>
      </c>
      <c r="I79" s="53">
        <f>IF(TYPE(SEARCH(I$1,+VLOOKUP($A79,datos14p!$A$2:$B$874,2,FALSE)))=1,"·",0)</f>
        <v>0</v>
      </c>
      <c r="J79" s="53">
        <f>IF(TYPE(SEARCH(J$1,+VLOOKUP($A79,datos14p!$A$2:$B$874,2,FALSE)))=1,"·",0)</f>
        <v>0</v>
      </c>
      <c r="K79" s="53">
        <f>IF(TYPE(SEARCH(K$1,+VLOOKUP($A79,datos14p!$A$2:$B$874,2,FALSE)))=1,"·",0)</f>
        <v>0</v>
      </c>
      <c r="L79" s="53">
        <f>IF(TYPE(SEARCH(L$1,+VLOOKUP($A79,datos14p!$A$2:$B$874,2,FALSE)))=1,"·",0)</f>
        <v>0</v>
      </c>
      <c r="M79" s="53">
        <f>IF(TYPE(SEARCH(M$1,+VLOOKUP($A79,datos14p!$A$2:$B$874,2,FALSE)))=1,"·",0)</f>
        <v>0</v>
      </c>
    </row>
    <row r="80" spans="1:13" s="9" customFormat="1">
      <c r="A80" s="186" t="s">
        <v>986</v>
      </c>
      <c r="B80" s="53" t="str">
        <f>IF(TYPE(SEARCH(B$1,+VLOOKUP($A80,datos14p!$A$2:$B$874,2,FALSE)))=1,"·",0)</f>
        <v>·</v>
      </c>
      <c r="C80" s="53">
        <f>IF(TYPE(SEARCH(C$1,+VLOOKUP($A80,datos14p!$A$2:$B$874,2,FALSE)))=1,"·",0)</f>
        <v>0</v>
      </c>
      <c r="D80" s="53">
        <f>IF(TYPE(SEARCH(D$1,+VLOOKUP($A80,datos14p!$A$2:$B$874,2,FALSE)))=1,"·",0)</f>
        <v>0</v>
      </c>
      <c r="E80" s="53">
        <f>IF(TYPE(SEARCH(E$1,+VLOOKUP($A80,datos14p!$A$2:$B$874,2,FALSE)))=1,"·",0)</f>
        <v>0</v>
      </c>
      <c r="F80" s="53">
        <f>IF(TYPE(SEARCH(F$1,+VLOOKUP($A80,datos14p!$A$2:$B$874,2,FALSE)))=1,"·",0)</f>
        <v>0</v>
      </c>
      <c r="G80" s="53">
        <f>IF(TYPE(SEARCH(G$1,+VLOOKUP($A80,datos14p!$A$2:$B$874,2,FALSE)))=1,"·",0)</f>
        <v>0</v>
      </c>
      <c r="H80" s="53">
        <f>IF(TYPE(SEARCH(H$1,+VLOOKUP($A80,datos14p!$A$2:$B$874,2,FALSE)))=1,"·",0)</f>
        <v>0</v>
      </c>
      <c r="I80" s="53">
        <f>IF(TYPE(SEARCH(I$1,+VLOOKUP($A80,datos14p!$A$2:$B$874,2,FALSE)))=1,"·",0)</f>
        <v>0</v>
      </c>
      <c r="J80" s="53">
        <f>IF(TYPE(SEARCH(J$1,+VLOOKUP($A80,datos14p!$A$2:$B$874,2,FALSE)))=1,"·",0)</f>
        <v>0</v>
      </c>
      <c r="K80" s="53">
        <f>IF(TYPE(SEARCH(K$1,+VLOOKUP($A80,datos14p!$A$2:$B$874,2,FALSE)))=1,"·",0)</f>
        <v>0</v>
      </c>
      <c r="L80" s="53">
        <f>IF(TYPE(SEARCH(L$1,+VLOOKUP($A80,datos14p!$A$2:$B$874,2,FALSE)))=1,"·",0)</f>
        <v>0</v>
      </c>
      <c r="M80" s="53">
        <f>IF(TYPE(SEARCH(M$1,+VLOOKUP($A80,datos14p!$A$2:$B$874,2,FALSE)))=1,"·",0)</f>
        <v>0</v>
      </c>
    </row>
    <row r="81" spans="1:13" s="9" customFormat="1">
      <c r="A81" s="186" t="s">
        <v>987</v>
      </c>
      <c r="B81" s="53" t="str">
        <f>IF(TYPE(SEARCH(B$1,+VLOOKUP($A81,datos14p!$A$2:$B$874,2,FALSE)))=1,"·",0)</f>
        <v>·</v>
      </c>
      <c r="C81" s="53" t="str">
        <f>IF(TYPE(SEARCH(C$1,+VLOOKUP($A81,datos14p!$A$2:$B$874,2,FALSE)))=1,"·",0)</f>
        <v>·</v>
      </c>
      <c r="D81" s="53" t="str">
        <f>IF(TYPE(SEARCH(D$1,+VLOOKUP($A81,datos14p!$A$2:$B$874,2,FALSE)))=1,"·",0)</f>
        <v>·</v>
      </c>
      <c r="E81" s="53">
        <f>IF(TYPE(SEARCH(E$1,+VLOOKUP($A81,datos14p!$A$2:$B$874,2,FALSE)))=1,"·",0)</f>
        <v>0</v>
      </c>
      <c r="F81" s="53">
        <f>IF(TYPE(SEARCH(F$1,+VLOOKUP($A81,datos14p!$A$2:$B$874,2,FALSE)))=1,"·",0)</f>
        <v>0</v>
      </c>
      <c r="G81" s="53">
        <f>IF(TYPE(SEARCH(G$1,+VLOOKUP($A81,datos14p!$A$2:$B$874,2,FALSE)))=1,"·",0)</f>
        <v>0</v>
      </c>
      <c r="H81" s="53">
        <f>IF(TYPE(SEARCH(H$1,+VLOOKUP($A81,datos14p!$A$2:$B$874,2,FALSE)))=1,"·",0)</f>
        <v>0</v>
      </c>
      <c r="I81" s="53">
        <f>IF(TYPE(SEARCH(I$1,+VLOOKUP($A81,datos14p!$A$2:$B$874,2,FALSE)))=1,"·",0)</f>
        <v>0</v>
      </c>
      <c r="J81" s="53">
        <f>IF(TYPE(SEARCH(J$1,+VLOOKUP($A81,datos14p!$A$2:$B$874,2,FALSE)))=1,"·",0)</f>
        <v>0</v>
      </c>
      <c r="K81" s="53">
        <f>IF(TYPE(SEARCH(K$1,+VLOOKUP($A81,datos14p!$A$2:$B$874,2,FALSE)))=1,"·",0)</f>
        <v>0</v>
      </c>
      <c r="L81" s="53">
        <f>IF(TYPE(SEARCH(L$1,+VLOOKUP($A81,datos14p!$A$2:$B$874,2,FALSE)))=1,"·",0)</f>
        <v>0</v>
      </c>
      <c r="M81" s="53">
        <f>IF(TYPE(SEARCH(M$1,+VLOOKUP($A81,datos14p!$A$2:$B$874,2,FALSE)))=1,"·",0)</f>
        <v>0</v>
      </c>
    </row>
    <row r="82" spans="1:13" s="9" customFormat="1">
      <c r="A82" s="186" t="s">
        <v>988</v>
      </c>
      <c r="B82" s="53" t="str">
        <f>IF(TYPE(SEARCH(B$1,+VLOOKUP($A82,datos14p!$A$2:$B$874,2,FALSE)))=1,"·",0)</f>
        <v>·</v>
      </c>
      <c r="C82" s="53">
        <f>IF(TYPE(SEARCH(C$1,+VLOOKUP($A82,datos14p!$A$2:$B$874,2,FALSE)))=1,"·",0)</f>
        <v>0</v>
      </c>
      <c r="D82" s="53">
        <f>IF(TYPE(SEARCH(D$1,+VLOOKUP($A82,datos14p!$A$2:$B$874,2,FALSE)))=1,"·",0)</f>
        <v>0</v>
      </c>
      <c r="E82" s="53">
        <f>IF(TYPE(SEARCH(E$1,+VLOOKUP($A82,datos14p!$A$2:$B$874,2,FALSE)))=1,"·",0)</f>
        <v>0</v>
      </c>
      <c r="F82" s="53">
        <f>IF(TYPE(SEARCH(F$1,+VLOOKUP($A82,datos14p!$A$2:$B$874,2,FALSE)))=1,"·",0)</f>
        <v>0</v>
      </c>
      <c r="G82" s="53">
        <f>IF(TYPE(SEARCH(G$1,+VLOOKUP($A82,datos14p!$A$2:$B$874,2,FALSE)))=1,"·",0)</f>
        <v>0</v>
      </c>
      <c r="H82" s="53">
        <f>IF(TYPE(SEARCH(H$1,+VLOOKUP($A82,datos14p!$A$2:$B$874,2,FALSE)))=1,"·",0)</f>
        <v>0</v>
      </c>
      <c r="I82" s="53" t="str">
        <f>IF(TYPE(SEARCH(I$1,+VLOOKUP($A82,datos14p!$A$2:$B$874,2,FALSE)))=1,"·",0)</f>
        <v>·</v>
      </c>
      <c r="J82" s="53" t="str">
        <f>IF(TYPE(SEARCH(J$1,+VLOOKUP($A82,datos14p!$A$2:$B$874,2,FALSE)))=1,"·",0)</f>
        <v>·</v>
      </c>
      <c r="K82" s="53">
        <f>IF(TYPE(SEARCH(K$1,+VLOOKUP($A82,datos14p!$A$2:$B$874,2,FALSE)))=1,"·",0)</f>
        <v>0</v>
      </c>
      <c r="L82" s="53">
        <f>IF(TYPE(SEARCH(L$1,+VLOOKUP($A82,datos14p!$A$2:$B$874,2,FALSE)))=1,"·",0)</f>
        <v>0</v>
      </c>
      <c r="M82" s="53">
        <f>IF(TYPE(SEARCH(M$1,+VLOOKUP($A82,datos14p!$A$2:$B$874,2,FALSE)))=1,"·",0)</f>
        <v>0</v>
      </c>
    </row>
    <row r="83" spans="1:13" s="9" customFormat="1">
      <c r="A83" s="186" t="s">
        <v>989</v>
      </c>
      <c r="B83" s="53" t="str">
        <f>IF(TYPE(SEARCH(B$1,+VLOOKUP($A83,datos14p!$A$2:$B$874,2,FALSE)))=1,"·",0)</f>
        <v>·</v>
      </c>
      <c r="C83" s="53">
        <f>IF(TYPE(SEARCH(C$1,+VLOOKUP($A83,datos14p!$A$2:$B$874,2,FALSE)))=1,"·",0)</f>
        <v>0</v>
      </c>
      <c r="D83" s="53">
        <f>IF(TYPE(SEARCH(D$1,+VLOOKUP($A83,datos14p!$A$2:$B$874,2,FALSE)))=1,"·",0)</f>
        <v>0</v>
      </c>
      <c r="E83" s="53">
        <f>IF(TYPE(SEARCH(E$1,+VLOOKUP($A83,datos14p!$A$2:$B$874,2,FALSE)))=1,"·",0)</f>
        <v>0</v>
      </c>
      <c r="F83" s="53">
        <f>IF(TYPE(SEARCH(F$1,+VLOOKUP($A83,datos14p!$A$2:$B$874,2,FALSE)))=1,"·",0)</f>
        <v>0</v>
      </c>
      <c r="G83" s="53">
        <f>IF(TYPE(SEARCH(G$1,+VLOOKUP($A83,datos14p!$A$2:$B$874,2,FALSE)))=1,"·",0)</f>
        <v>0</v>
      </c>
      <c r="H83" s="53">
        <f>IF(TYPE(SEARCH(H$1,+VLOOKUP($A83,datos14p!$A$2:$B$874,2,FALSE)))=1,"·",0)</f>
        <v>0</v>
      </c>
      <c r="I83" s="53" t="str">
        <f>IF(TYPE(SEARCH(I$1,+VLOOKUP($A83,datos14p!$A$2:$B$874,2,FALSE)))=1,"·",0)</f>
        <v>·</v>
      </c>
      <c r="J83" s="53" t="str">
        <f>IF(TYPE(SEARCH(J$1,+VLOOKUP($A83,datos14p!$A$2:$B$874,2,FALSE)))=1,"·",0)</f>
        <v>·</v>
      </c>
      <c r="K83" s="53">
        <f>IF(TYPE(SEARCH(K$1,+VLOOKUP($A83,datos14p!$A$2:$B$874,2,FALSE)))=1,"·",0)</f>
        <v>0</v>
      </c>
      <c r="L83" s="53">
        <f>IF(TYPE(SEARCH(L$1,+VLOOKUP($A83,datos14p!$A$2:$B$874,2,FALSE)))=1,"·",0)</f>
        <v>0</v>
      </c>
      <c r="M83" s="53">
        <f>IF(TYPE(SEARCH(M$1,+VLOOKUP($A83,datos14p!$A$2:$B$874,2,FALSE)))=1,"·",0)</f>
        <v>0</v>
      </c>
    </row>
    <row r="84" spans="1:13" s="9" customFormat="1">
      <c r="A84" s="186" t="s">
        <v>990</v>
      </c>
      <c r="B84" s="53">
        <f>IF(TYPE(SEARCH(B$1,+VLOOKUP($A84,datos14p!$A$2:$B$874,2,FALSE)))=1,"·",0)</f>
        <v>0</v>
      </c>
      <c r="C84" s="53">
        <f>IF(TYPE(SEARCH(C$1,+VLOOKUP($A84,datos14p!$A$2:$B$874,2,FALSE)))=1,"·",0)</f>
        <v>0</v>
      </c>
      <c r="D84" s="53">
        <f>IF(TYPE(SEARCH(D$1,+VLOOKUP($A84,datos14p!$A$2:$B$874,2,FALSE)))=1,"·",0)</f>
        <v>0</v>
      </c>
      <c r="E84" s="53">
        <f>IF(TYPE(SEARCH(E$1,+VLOOKUP($A84,datos14p!$A$2:$B$874,2,FALSE)))=1,"·",0)</f>
        <v>0</v>
      </c>
      <c r="F84" s="53">
        <f>IF(TYPE(SEARCH(F$1,+VLOOKUP($A84,datos14p!$A$2:$B$874,2,FALSE)))=1,"·",0)</f>
        <v>0</v>
      </c>
      <c r="G84" s="53">
        <f>IF(TYPE(SEARCH(G$1,+VLOOKUP($A84,datos14p!$A$2:$B$874,2,FALSE)))=1,"·",0)</f>
        <v>0</v>
      </c>
      <c r="H84" s="53">
        <f>IF(TYPE(SEARCH(H$1,+VLOOKUP($A84,datos14p!$A$2:$B$874,2,FALSE)))=1,"·",0)</f>
        <v>0</v>
      </c>
      <c r="I84" s="53">
        <f>IF(TYPE(SEARCH(I$1,+VLOOKUP($A84,datos14p!$A$2:$B$874,2,FALSE)))=1,"·",0)</f>
        <v>0</v>
      </c>
      <c r="J84" s="53">
        <f>IF(TYPE(SEARCH(J$1,+VLOOKUP($A84,datos14p!$A$2:$B$874,2,FALSE)))=1,"·",0)</f>
        <v>0</v>
      </c>
      <c r="K84" s="53">
        <f>IF(TYPE(SEARCH(K$1,+VLOOKUP($A84,datos14p!$A$2:$B$874,2,FALSE)))=1,"·",0)</f>
        <v>0</v>
      </c>
      <c r="L84" s="53">
        <f>IF(TYPE(SEARCH(L$1,+VLOOKUP($A84,datos14p!$A$2:$B$874,2,FALSE)))=1,"·",0)</f>
        <v>0</v>
      </c>
      <c r="M84" s="53">
        <f>IF(TYPE(SEARCH(M$1,+VLOOKUP($A84,datos14p!$A$2:$B$874,2,FALSE)))=1,"·",0)</f>
        <v>0</v>
      </c>
    </row>
    <row r="85" spans="1:13" s="9" customFormat="1">
      <c r="A85" s="186" t="s">
        <v>991</v>
      </c>
      <c r="B85" s="53">
        <f>IF(TYPE(SEARCH(B$1,+VLOOKUP($A85,datos14p!$A$2:$B$874,2,FALSE)))=1,"·",0)</f>
        <v>0</v>
      </c>
      <c r="C85" s="53">
        <f>IF(TYPE(SEARCH(C$1,+VLOOKUP($A85,datos14p!$A$2:$B$874,2,FALSE)))=1,"·",0)</f>
        <v>0</v>
      </c>
      <c r="D85" s="53">
        <f>IF(TYPE(SEARCH(D$1,+VLOOKUP($A85,datos14p!$A$2:$B$874,2,FALSE)))=1,"·",0)</f>
        <v>0</v>
      </c>
      <c r="E85" s="53">
        <f>IF(TYPE(SEARCH(E$1,+VLOOKUP($A85,datos14p!$A$2:$B$874,2,FALSE)))=1,"·",0)</f>
        <v>0</v>
      </c>
      <c r="F85" s="53">
        <f>IF(TYPE(SEARCH(F$1,+VLOOKUP($A85,datos14p!$A$2:$B$874,2,FALSE)))=1,"·",0)</f>
        <v>0</v>
      </c>
      <c r="G85" s="53">
        <f>IF(TYPE(SEARCH(G$1,+VLOOKUP($A85,datos14p!$A$2:$B$874,2,FALSE)))=1,"·",0)</f>
        <v>0</v>
      </c>
      <c r="H85" s="53">
        <f>IF(TYPE(SEARCH(H$1,+VLOOKUP($A85,datos14p!$A$2:$B$874,2,FALSE)))=1,"·",0)</f>
        <v>0</v>
      </c>
      <c r="I85" s="53">
        <f>IF(TYPE(SEARCH(I$1,+VLOOKUP($A85,datos14p!$A$2:$B$874,2,FALSE)))=1,"·",0)</f>
        <v>0</v>
      </c>
      <c r="J85" s="53">
        <f>IF(TYPE(SEARCH(J$1,+VLOOKUP($A85,datos14p!$A$2:$B$874,2,FALSE)))=1,"·",0)</f>
        <v>0</v>
      </c>
      <c r="K85" s="53">
        <f>IF(TYPE(SEARCH(K$1,+VLOOKUP($A85,datos14p!$A$2:$B$874,2,FALSE)))=1,"·",0)</f>
        <v>0</v>
      </c>
      <c r="L85" s="53">
        <f>IF(TYPE(SEARCH(L$1,+VLOOKUP($A85,datos14p!$A$2:$B$874,2,FALSE)))=1,"·",0)</f>
        <v>0</v>
      </c>
      <c r="M85" s="53">
        <f>IF(TYPE(SEARCH(M$1,+VLOOKUP($A85,datos14p!$A$2:$B$874,2,FALSE)))=1,"·",0)</f>
        <v>0</v>
      </c>
    </row>
    <row r="86" spans="1:13" s="9" customFormat="1">
      <c r="A86" s="186" t="s">
        <v>992</v>
      </c>
      <c r="B86" s="53">
        <f>IF(TYPE(SEARCH(B$1,+VLOOKUP($A86,datos14p!$A$2:$B$874,2,FALSE)))=1,"·",0)</f>
        <v>0</v>
      </c>
      <c r="C86" s="53">
        <f>IF(TYPE(SEARCH(C$1,+VLOOKUP($A86,datos14p!$A$2:$B$874,2,FALSE)))=1,"·",0)</f>
        <v>0</v>
      </c>
      <c r="D86" s="53">
        <f>IF(TYPE(SEARCH(D$1,+VLOOKUP($A86,datos14p!$A$2:$B$874,2,FALSE)))=1,"·",0)</f>
        <v>0</v>
      </c>
      <c r="E86" s="53">
        <f>IF(TYPE(SEARCH(E$1,+VLOOKUP($A86,datos14p!$A$2:$B$874,2,FALSE)))=1,"·",0)</f>
        <v>0</v>
      </c>
      <c r="F86" s="53">
        <f>IF(TYPE(SEARCH(F$1,+VLOOKUP($A86,datos14p!$A$2:$B$874,2,FALSE)))=1,"·",0)</f>
        <v>0</v>
      </c>
      <c r="G86" s="53">
        <f>IF(TYPE(SEARCH(G$1,+VLOOKUP($A86,datos14p!$A$2:$B$874,2,FALSE)))=1,"·",0)</f>
        <v>0</v>
      </c>
      <c r="H86" s="53">
        <f>IF(TYPE(SEARCH(H$1,+VLOOKUP($A86,datos14p!$A$2:$B$874,2,FALSE)))=1,"·",0)</f>
        <v>0</v>
      </c>
      <c r="I86" s="53">
        <f>IF(TYPE(SEARCH(I$1,+VLOOKUP($A86,datos14p!$A$2:$B$874,2,FALSE)))=1,"·",0)</f>
        <v>0</v>
      </c>
      <c r="J86" s="53">
        <f>IF(TYPE(SEARCH(J$1,+VLOOKUP($A86,datos14p!$A$2:$B$874,2,FALSE)))=1,"·",0)</f>
        <v>0</v>
      </c>
      <c r="K86" s="53">
        <f>IF(TYPE(SEARCH(K$1,+VLOOKUP($A86,datos14p!$A$2:$B$874,2,FALSE)))=1,"·",0)</f>
        <v>0</v>
      </c>
      <c r="L86" s="53">
        <f>IF(TYPE(SEARCH(L$1,+VLOOKUP($A86,datos14p!$A$2:$B$874,2,FALSE)))=1,"·",0)</f>
        <v>0</v>
      </c>
      <c r="M86" s="53">
        <f>IF(TYPE(SEARCH(M$1,+VLOOKUP($A86,datos14p!$A$2:$B$874,2,FALSE)))=1,"·",0)</f>
        <v>0</v>
      </c>
    </row>
    <row r="87" spans="1:13" s="9" customFormat="1">
      <c r="A87" s="186" t="s">
        <v>993</v>
      </c>
      <c r="B87" s="53">
        <f>IF(TYPE(SEARCH(B$1,+VLOOKUP($A87,datos14p!$A$2:$B$874,2,FALSE)))=1,"·",0)</f>
        <v>0</v>
      </c>
      <c r="C87" s="53">
        <f>IF(TYPE(SEARCH(C$1,+VLOOKUP($A87,datos14p!$A$2:$B$874,2,FALSE)))=1,"·",0)</f>
        <v>0</v>
      </c>
      <c r="D87" s="53">
        <f>IF(TYPE(SEARCH(D$1,+VLOOKUP($A87,datos14p!$A$2:$B$874,2,FALSE)))=1,"·",0)</f>
        <v>0</v>
      </c>
      <c r="E87" s="53">
        <f>IF(TYPE(SEARCH(E$1,+VLOOKUP($A87,datos14p!$A$2:$B$874,2,FALSE)))=1,"·",0)</f>
        <v>0</v>
      </c>
      <c r="F87" s="53">
        <f>IF(TYPE(SEARCH(F$1,+VLOOKUP($A87,datos14p!$A$2:$B$874,2,FALSE)))=1,"·",0)</f>
        <v>0</v>
      </c>
      <c r="G87" s="53">
        <f>IF(TYPE(SEARCH(G$1,+VLOOKUP($A87,datos14p!$A$2:$B$874,2,FALSE)))=1,"·",0)</f>
        <v>0</v>
      </c>
      <c r="H87" s="53">
        <f>IF(TYPE(SEARCH(H$1,+VLOOKUP($A87,datos14p!$A$2:$B$874,2,FALSE)))=1,"·",0)</f>
        <v>0</v>
      </c>
      <c r="I87" s="53">
        <f>IF(TYPE(SEARCH(I$1,+VLOOKUP($A87,datos14p!$A$2:$B$874,2,FALSE)))=1,"·",0)</f>
        <v>0</v>
      </c>
      <c r="J87" s="53">
        <f>IF(TYPE(SEARCH(J$1,+VLOOKUP($A87,datos14p!$A$2:$B$874,2,FALSE)))=1,"·",0)</f>
        <v>0</v>
      </c>
      <c r="K87" s="53">
        <f>IF(TYPE(SEARCH(K$1,+VLOOKUP($A87,datos14p!$A$2:$B$874,2,FALSE)))=1,"·",0)</f>
        <v>0</v>
      </c>
      <c r="L87" s="53">
        <f>IF(TYPE(SEARCH(L$1,+VLOOKUP($A87,datos14p!$A$2:$B$874,2,FALSE)))=1,"·",0)</f>
        <v>0</v>
      </c>
      <c r="M87" s="53">
        <f>IF(TYPE(SEARCH(M$1,+VLOOKUP($A87,datos14p!$A$2:$B$874,2,FALSE)))=1,"·",0)</f>
        <v>0</v>
      </c>
    </row>
    <row r="88" spans="1:13" s="9" customFormat="1">
      <c r="A88" s="186" t="s">
        <v>994</v>
      </c>
      <c r="B88" s="53">
        <f>IF(TYPE(SEARCH(B$1,+VLOOKUP($A88,datos14p!$A$2:$B$874,2,FALSE)))=1,"·",0)</f>
        <v>0</v>
      </c>
      <c r="C88" s="53">
        <f>IF(TYPE(SEARCH(C$1,+VLOOKUP($A88,datos14p!$A$2:$B$874,2,FALSE)))=1,"·",0)</f>
        <v>0</v>
      </c>
      <c r="D88" s="53">
        <f>IF(TYPE(SEARCH(D$1,+VLOOKUP($A88,datos14p!$A$2:$B$874,2,FALSE)))=1,"·",0)</f>
        <v>0</v>
      </c>
      <c r="E88" s="53">
        <f>IF(TYPE(SEARCH(E$1,+VLOOKUP($A88,datos14p!$A$2:$B$874,2,FALSE)))=1,"·",0)</f>
        <v>0</v>
      </c>
      <c r="F88" s="53">
        <f>IF(TYPE(SEARCH(F$1,+VLOOKUP($A88,datos14p!$A$2:$B$874,2,FALSE)))=1,"·",0)</f>
        <v>0</v>
      </c>
      <c r="G88" s="53">
        <f>IF(TYPE(SEARCH(G$1,+VLOOKUP($A88,datos14p!$A$2:$B$874,2,FALSE)))=1,"·",0)</f>
        <v>0</v>
      </c>
      <c r="H88" s="53">
        <f>IF(TYPE(SEARCH(H$1,+VLOOKUP($A88,datos14p!$A$2:$B$874,2,FALSE)))=1,"·",0)</f>
        <v>0</v>
      </c>
      <c r="I88" s="53">
        <f>IF(TYPE(SEARCH(I$1,+VLOOKUP($A88,datos14p!$A$2:$B$874,2,FALSE)))=1,"·",0)</f>
        <v>0</v>
      </c>
      <c r="J88" s="53">
        <f>IF(TYPE(SEARCH(J$1,+VLOOKUP($A88,datos14p!$A$2:$B$874,2,FALSE)))=1,"·",0)</f>
        <v>0</v>
      </c>
      <c r="K88" s="53">
        <f>IF(TYPE(SEARCH(K$1,+VLOOKUP($A88,datos14p!$A$2:$B$874,2,FALSE)))=1,"·",0)</f>
        <v>0</v>
      </c>
      <c r="L88" s="53">
        <f>IF(TYPE(SEARCH(L$1,+VLOOKUP($A88,datos14p!$A$2:$B$874,2,FALSE)))=1,"·",0)</f>
        <v>0</v>
      </c>
      <c r="M88" s="53">
        <f>IF(TYPE(SEARCH(M$1,+VLOOKUP($A88,datos14p!$A$2:$B$874,2,FALSE)))=1,"·",0)</f>
        <v>0</v>
      </c>
    </row>
    <row r="89" spans="1:13" s="9" customFormat="1">
      <c r="A89" s="186" t="s">
        <v>995</v>
      </c>
      <c r="B89" s="53">
        <f>IF(TYPE(SEARCH(B$1,+VLOOKUP($A89,datos14p!$A$2:$B$874,2,FALSE)))=1,"·",0)</f>
        <v>0</v>
      </c>
      <c r="C89" s="53">
        <f>IF(TYPE(SEARCH(C$1,+VLOOKUP($A89,datos14p!$A$2:$B$874,2,FALSE)))=1,"·",0)</f>
        <v>0</v>
      </c>
      <c r="D89" s="53">
        <f>IF(TYPE(SEARCH(D$1,+VLOOKUP($A89,datos14p!$A$2:$B$874,2,FALSE)))=1,"·",0)</f>
        <v>0</v>
      </c>
      <c r="E89" s="53">
        <f>IF(TYPE(SEARCH(E$1,+VLOOKUP($A89,datos14p!$A$2:$B$874,2,FALSE)))=1,"·",0)</f>
        <v>0</v>
      </c>
      <c r="F89" s="53">
        <f>IF(TYPE(SEARCH(F$1,+VLOOKUP($A89,datos14p!$A$2:$B$874,2,FALSE)))=1,"·",0)</f>
        <v>0</v>
      </c>
      <c r="G89" s="53">
        <f>IF(TYPE(SEARCH(G$1,+VLOOKUP($A89,datos14p!$A$2:$B$874,2,FALSE)))=1,"·",0)</f>
        <v>0</v>
      </c>
      <c r="H89" s="53">
        <f>IF(TYPE(SEARCH(H$1,+VLOOKUP($A89,datos14p!$A$2:$B$874,2,FALSE)))=1,"·",0)</f>
        <v>0</v>
      </c>
      <c r="I89" s="53">
        <f>IF(TYPE(SEARCH(I$1,+VLOOKUP($A89,datos14p!$A$2:$B$874,2,FALSE)))=1,"·",0)</f>
        <v>0</v>
      </c>
      <c r="J89" s="53">
        <f>IF(TYPE(SEARCH(J$1,+VLOOKUP($A89,datos14p!$A$2:$B$874,2,FALSE)))=1,"·",0)</f>
        <v>0</v>
      </c>
      <c r="K89" s="53">
        <f>IF(TYPE(SEARCH(K$1,+VLOOKUP($A89,datos14p!$A$2:$B$874,2,FALSE)))=1,"·",0)</f>
        <v>0</v>
      </c>
      <c r="L89" s="53">
        <f>IF(TYPE(SEARCH(L$1,+VLOOKUP($A89,datos14p!$A$2:$B$874,2,FALSE)))=1,"·",0)</f>
        <v>0</v>
      </c>
      <c r="M89" s="53">
        <f>IF(TYPE(SEARCH(M$1,+VLOOKUP($A89,datos14p!$A$2:$B$874,2,FALSE)))=1,"·",0)</f>
        <v>0</v>
      </c>
    </row>
    <row r="90" spans="1:13" s="9" customFormat="1">
      <c r="A90" s="186" t="s">
        <v>996</v>
      </c>
      <c r="B90" s="53">
        <f>IF(TYPE(SEARCH(B$1,+VLOOKUP($A90,datos14p!$A$2:$B$874,2,FALSE)))=1,"·",0)</f>
        <v>0</v>
      </c>
      <c r="C90" s="53">
        <f>IF(TYPE(SEARCH(C$1,+VLOOKUP($A90,datos14p!$A$2:$B$874,2,FALSE)))=1,"·",0)</f>
        <v>0</v>
      </c>
      <c r="D90" s="53">
        <f>IF(TYPE(SEARCH(D$1,+VLOOKUP($A90,datos14p!$A$2:$B$874,2,FALSE)))=1,"·",0)</f>
        <v>0</v>
      </c>
      <c r="E90" s="53">
        <f>IF(TYPE(SEARCH(E$1,+VLOOKUP($A90,datos14p!$A$2:$B$874,2,FALSE)))=1,"·",0)</f>
        <v>0</v>
      </c>
      <c r="F90" s="53">
        <f>IF(TYPE(SEARCH(F$1,+VLOOKUP($A90,datos14p!$A$2:$B$874,2,FALSE)))=1,"·",0)</f>
        <v>0</v>
      </c>
      <c r="G90" s="53">
        <f>IF(TYPE(SEARCH(G$1,+VLOOKUP($A90,datos14p!$A$2:$B$874,2,FALSE)))=1,"·",0)</f>
        <v>0</v>
      </c>
      <c r="H90" s="53">
        <f>IF(TYPE(SEARCH(H$1,+VLOOKUP($A90,datos14p!$A$2:$B$874,2,FALSE)))=1,"·",0)</f>
        <v>0</v>
      </c>
      <c r="I90" s="53">
        <f>IF(TYPE(SEARCH(I$1,+VLOOKUP($A90,datos14p!$A$2:$B$874,2,FALSE)))=1,"·",0)</f>
        <v>0</v>
      </c>
      <c r="J90" s="53">
        <f>IF(TYPE(SEARCH(J$1,+VLOOKUP($A90,datos14p!$A$2:$B$874,2,FALSE)))=1,"·",0)</f>
        <v>0</v>
      </c>
      <c r="K90" s="53">
        <f>IF(TYPE(SEARCH(K$1,+VLOOKUP($A90,datos14p!$A$2:$B$874,2,FALSE)))=1,"·",0)</f>
        <v>0</v>
      </c>
      <c r="L90" s="53">
        <f>IF(TYPE(SEARCH(L$1,+VLOOKUP($A90,datos14p!$A$2:$B$874,2,FALSE)))=1,"·",0)</f>
        <v>0</v>
      </c>
      <c r="M90" s="53">
        <f>IF(TYPE(SEARCH(M$1,+VLOOKUP($A90,datos14p!$A$2:$B$874,2,FALSE)))=1,"·",0)</f>
        <v>0</v>
      </c>
    </row>
    <row r="91" spans="1:13" s="9" customFormat="1">
      <c r="A91" s="186" t="s">
        <v>997</v>
      </c>
      <c r="B91" s="53">
        <f>IF(TYPE(SEARCH(B$1,+VLOOKUP($A91,datos14p!$A$2:$B$874,2,FALSE)))=1,"·",0)</f>
        <v>0</v>
      </c>
      <c r="C91" s="53">
        <f>IF(TYPE(SEARCH(C$1,+VLOOKUP($A91,datos14p!$A$2:$B$874,2,FALSE)))=1,"·",0)</f>
        <v>0</v>
      </c>
      <c r="D91" s="53">
        <f>IF(TYPE(SEARCH(D$1,+VLOOKUP($A91,datos14p!$A$2:$B$874,2,FALSE)))=1,"·",0)</f>
        <v>0</v>
      </c>
      <c r="E91" s="53">
        <f>IF(TYPE(SEARCH(E$1,+VLOOKUP($A91,datos14p!$A$2:$B$874,2,FALSE)))=1,"·",0)</f>
        <v>0</v>
      </c>
      <c r="F91" s="53">
        <f>IF(TYPE(SEARCH(F$1,+VLOOKUP($A91,datos14p!$A$2:$B$874,2,FALSE)))=1,"·",0)</f>
        <v>0</v>
      </c>
      <c r="G91" s="53">
        <f>IF(TYPE(SEARCH(G$1,+VLOOKUP($A91,datos14p!$A$2:$B$874,2,FALSE)))=1,"·",0)</f>
        <v>0</v>
      </c>
      <c r="H91" s="53">
        <f>IF(TYPE(SEARCH(H$1,+VLOOKUP($A91,datos14p!$A$2:$B$874,2,FALSE)))=1,"·",0)</f>
        <v>0</v>
      </c>
      <c r="I91" s="53">
        <f>IF(TYPE(SEARCH(I$1,+VLOOKUP($A91,datos14p!$A$2:$B$874,2,FALSE)))=1,"·",0)</f>
        <v>0</v>
      </c>
      <c r="J91" s="53">
        <f>IF(TYPE(SEARCH(J$1,+VLOOKUP($A91,datos14p!$A$2:$B$874,2,FALSE)))=1,"·",0)</f>
        <v>0</v>
      </c>
      <c r="K91" s="53">
        <f>IF(TYPE(SEARCH(K$1,+VLOOKUP($A91,datos14p!$A$2:$B$874,2,FALSE)))=1,"·",0)</f>
        <v>0</v>
      </c>
      <c r="L91" s="53">
        <f>IF(TYPE(SEARCH(L$1,+VLOOKUP($A91,datos14p!$A$2:$B$874,2,FALSE)))=1,"·",0)</f>
        <v>0</v>
      </c>
      <c r="M91" s="53">
        <f>IF(TYPE(SEARCH(M$1,+VLOOKUP($A91,datos14p!$A$2:$B$874,2,FALSE)))=1,"·",0)</f>
        <v>0</v>
      </c>
    </row>
    <row r="92" spans="1:13" s="9" customFormat="1">
      <c r="A92" s="186" t="s">
        <v>998</v>
      </c>
      <c r="B92" s="53">
        <f>IF(TYPE(SEARCH(B$1,+VLOOKUP($A92,datos14p!$A$2:$B$874,2,FALSE)))=1,"·",0)</f>
        <v>0</v>
      </c>
      <c r="C92" s="53">
        <f>IF(TYPE(SEARCH(C$1,+VLOOKUP($A92,datos14p!$A$2:$B$874,2,FALSE)))=1,"·",0)</f>
        <v>0</v>
      </c>
      <c r="D92" s="53">
        <f>IF(TYPE(SEARCH(D$1,+VLOOKUP($A92,datos14p!$A$2:$B$874,2,FALSE)))=1,"·",0)</f>
        <v>0</v>
      </c>
      <c r="E92" s="53">
        <f>IF(TYPE(SEARCH(E$1,+VLOOKUP($A92,datos14p!$A$2:$B$874,2,FALSE)))=1,"·",0)</f>
        <v>0</v>
      </c>
      <c r="F92" s="53">
        <f>IF(TYPE(SEARCH(F$1,+VLOOKUP($A92,datos14p!$A$2:$B$874,2,FALSE)))=1,"·",0)</f>
        <v>0</v>
      </c>
      <c r="G92" s="53">
        <f>IF(TYPE(SEARCH(G$1,+VLOOKUP($A92,datos14p!$A$2:$B$874,2,FALSE)))=1,"·",0)</f>
        <v>0</v>
      </c>
      <c r="H92" s="53">
        <f>IF(TYPE(SEARCH(H$1,+VLOOKUP($A92,datos14p!$A$2:$B$874,2,FALSE)))=1,"·",0)</f>
        <v>0</v>
      </c>
      <c r="I92" s="53">
        <f>IF(TYPE(SEARCH(I$1,+VLOOKUP($A92,datos14p!$A$2:$B$874,2,FALSE)))=1,"·",0)</f>
        <v>0</v>
      </c>
      <c r="J92" s="53">
        <f>IF(TYPE(SEARCH(J$1,+VLOOKUP($A92,datos14p!$A$2:$B$874,2,FALSE)))=1,"·",0)</f>
        <v>0</v>
      </c>
      <c r="K92" s="53">
        <f>IF(TYPE(SEARCH(K$1,+VLOOKUP($A92,datos14p!$A$2:$B$874,2,FALSE)))=1,"·",0)</f>
        <v>0</v>
      </c>
      <c r="L92" s="53">
        <f>IF(TYPE(SEARCH(L$1,+VLOOKUP($A92,datos14p!$A$2:$B$874,2,FALSE)))=1,"·",0)</f>
        <v>0</v>
      </c>
      <c r="M92" s="53">
        <f>IF(TYPE(SEARCH(M$1,+VLOOKUP($A92,datos14p!$A$2:$B$874,2,FALSE)))=1,"·",0)</f>
        <v>0</v>
      </c>
    </row>
    <row r="93" spans="1:13" s="9" customFormat="1">
      <c r="A93" s="186" t="s">
        <v>999</v>
      </c>
      <c r="B93" s="53">
        <f>IF(TYPE(SEARCH(B$1,+VLOOKUP($A93,datos14p!$A$2:$B$874,2,FALSE)))=1,"·",0)</f>
        <v>0</v>
      </c>
      <c r="C93" s="53">
        <f>IF(TYPE(SEARCH(C$1,+VLOOKUP($A93,datos14p!$A$2:$B$874,2,FALSE)))=1,"·",0)</f>
        <v>0</v>
      </c>
      <c r="D93" s="53">
        <f>IF(TYPE(SEARCH(D$1,+VLOOKUP($A93,datos14p!$A$2:$B$874,2,FALSE)))=1,"·",0)</f>
        <v>0</v>
      </c>
      <c r="E93" s="53">
        <f>IF(TYPE(SEARCH(E$1,+VLOOKUP($A93,datos14p!$A$2:$B$874,2,FALSE)))=1,"·",0)</f>
        <v>0</v>
      </c>
      <c r="F93" s="53">
        <f>IF(TYPE(SEARCH(F$1,+VLOOKUP($A93,datos14p!$A$2:$B$874,2,FALSE)))=1,"·",0)</f>
        <v>0</v>
      </c>
      <c r="G93" s="53">
        <f>IF(TYPE(SEARCH(G$1,+VLOOKUP($A93,datos14p!$A$2:$B$874,2,FALSE)))=1,"·",0)</f>
        <v>0</v>
      </c>
      <c r="H93" s="53">
        <f>IF(TYPE(SEARCH(H$1,+VLOOKUP($A93,datos14p!$A$2:$B$874,2,FALSE)))=1,"·",0)</f>
        <v>0</v>
      </c>
      <c r="I93" s="53">
        <f>IF(TYPE(SEARCH(I$1,+VLOOKUP($A93,datos14p!$A$2:$B$874,2,FALSE)))=1,"·",0)</f>
        <v>0</v>
      </c>
      <c r="J93" s="53">
        <f>IF(TYPE(SEARCH(J$1,+VLOOKUP($A93,datos14p!$A$2:$B$874,2,FALSE)))=1,"·",0)</f>
        <v>0</v>
      </c>
      <c r="K93" s="53">
        <f>IF(TYPE(SEARCH(K$1,+VLOOKUP($A93,datos14p!$A$2:$B$874,2,FALSE)))=1,"·",0)</f>
        <v>0</v>
      </c>
      <c r="L93" s="53">
        <f>IF(TYPE(SEARCH(L$1,+VLOOKUP($A93,datos14p!$A$2:$B$874,2,FALSE)))=1,"·",0)</f>
        <v>0</v>
      </c>
      <c r="M93" s="53">
        <f>IF(TYPE(SEARCH(M$1,+VLOOKUP($A93,datos14p!$A$2:$B$874,2,FALSE)))=1,"·",0)</f>
        <v>0</v>
      </c>
    </row>
    <row r="94" spans="1:13" s="9" customFormat="1">
      <c r="A94" s="186" t="s">
        <v>1000</v>
      </c>
      <c r="B94" s="53">
        <f>IF(TYPE(SEARCH(B$1,+VLOOKUP($A94,datos14p!$A$2:$B$874,2,FALSE)))=1,"·",0)</f>
        <v>0</v>
      </c>
      <c r="C94" s="53">
        <f>IF(TYPE(SEARCH(C$1,+VLOOKUP($A94,datos14p!$A$2:$B$874,2,FALSE)))=1,"·",0)</f>
        <v>0</v>
      </c>
      <c r="D94" s="53">
        <f>IF(TYPE(SEARCH(D$1,+VLOOKUP($A94,datos14p!$A$2:$B$874,2,FALSE)))=1,"·",0)</f>
        <v>0</v>
      </c>
      <c r="E94" s="53">
        <f>IF(TYPE(SEARCH(E$1,+VLOOKUP($A94,datos14p!$A$2:$B$874,2,FALSE)))=1,"·",0)</f>
        <v>0</v>
      </c>
      <c r="F94" s="53">
        <f>IF(TYPE(SEARCH(F$1,+VLOOKUP($A94,datos14p!$A$2:$B$874,2,FALSE)))=1,"·",0)</f>
        <v>0</v>
      </c>
      <c r="G94" s="53">
        <f>IF(TYPE(SEARCH(G$1,+VLOOKUP($A94,datos14p!$A$2:$B$874,2,FALSE)))=1,"·",0)</f>
        <v>0</v>
      </c>
      <c r="H94" s="53">
        <f>IF(TYPE(SEARCH(H$1,+VLOOKUP($A94,datos14p!$A$2:$B$874,2,FALSE)))=1,"·",0)</f>
        <v>0</v>
      </c>
      <c r="I94" s="53">
        <f>IF(TYPE(SEARCH(I$1,+VLOOKUP($A94,datos14p!$A$2:$B$874,2,FALSE)))=1,"·",0)</f>
        <v>0</v>
      </c>
      <c r="J94" s="53">
        <f>IF(TYPE(SEARCH(J$1,+VLOOKUP($A94,datos14p!$A$2:$B$874,2,FALSE)))=1,"·",0)</f>
        <v>0</v>
      </c>
      <c r="K94" s="53">
        <f>IF(TYPE(SEARCH(K$1,+VLOOKUP($A94,datos14p!$A$2:$B$874,2,FALSE)))=1,"·",0)</f>
        <v>0</v>
      </c>
      <c r="L94" s="53">
        <f>IF(TYPE(SEARCH(L$1,+VLOOKUP($A94,datos14p!$A$2:$B$874,2,FALSE)))=1,"·",0)</f>
        <v>0</v>
      </c>
      <c r="M94" s="53">
        <f>IF(TYPE(SEARCH(M$1,+VLOOKUP($A94,datos14p!$A$2:$B$874,2,FALSE)))=1,"·",0)</f>
        <v>0</v>
      </c>
    </row>
    <row r="95" spans="1:13" s="9" customFormat="1">
      <c r="A95" s="60" t="s">
        <v>41</v>
      </c>
      <c r="B95" s="53" t="str">
        <f>IF(TYPE(SEARCH(B$1,+VLOOKUP($A95,datos14p!$A$2:$B$874,2,FALSE)))=1,"·",0)</f>
        <v>·</v>
      </c>
      <c r="C95" s="53" t="str">
        <f>IF(TYPE(SEARCH(C$1,+VLOOKUP($A95,datos14p!$A$2:$B$874,2,FALSE)))=1,"·",0)</f>
        <v>·</v>
      </c>
      <c r="D95" s="53">
        <f>IF(TYPE(SEARCH(D$1,+VLOOKUP($A95,datos14p!$A$2:$B$874,2,FALSE)))=1,"·",0)</f>
        <v>0</v>
      </c>
      <c r="E95" s="53">
        <f>IF(TYPE(SEARCH(E$1,+VLOOKUP($A95,datos14p!$A$2:$B$874,2,FALSE)))=1,"·",0)</f>
        <v>0</v>
      </c>
      <c r="F95" s="53">
        <f>IF(TYPE(SEARCH(F$1,+VLOOKUP($A95,datos14p!$A$2:$B$874,2,FALSE)))=1,"·",0)</f>
        <v>0</v>
      </c>
      <c r="G95" s="53">
        <f>IF(TYPE(SEARCH(G$1,+VLOOKUP($A95,datos14p!$A$2:$B$874,2,FALSE)))=1,"·",0)</f>
        <v>0</v>
      </c>
      <c r="H95" s="53">
        <f>IF(TYPE(SEARCH(H$1,+VLOOKUP($A95,datos14p!$A$2:$B$874,2,FALSE)))=1,"·",0)</f>
        <v>0</v>
      </c>
      <c r="I95" s="53" t="str">
        <f>IF(TYPE(SEARCH(I$1,+VLOOKUP($A95,datos14p!$A$2:$B$874,2,FALSE)))=1,"·",0)</f>
        <v>·</v>
      </c>
      <c r="J95" s="53">
        <f>IF(TYPE(SEARCH(J$1,+VLOOKUP($A95,datos14p!$A$2:$B$874,2,FALSE)))=1,"·",0)</f>
        <v>0</v>
      </c>
      <c r="K95" s="53">
        <f>IF(TYPE(SEARCH(K$1,+VLOOKUP($A95,datos14p!$A$2:$B$874,2,FALSE)))=1,"·",0)</f>
        <v>0</v>
      </c>
      <c r="L95" s="53">
        <f>IF(TYPE(SEARCH(L$1,+VLOOKUP($A95,datos14p!$A$2:$B$874,2,FALSE)))=1,"·",0)</f>
        <v>0</v>
      </c>
      <c r="M95" s="53">
        <f>IF(TYPE(SEARCH(M$1,+VLOOKUP($A95,datos14p!$A$2:$B$874,2,FALSE)))=1,"·",0)</f>
        <v>0</v>
      </c>
    </row>
    <row r="96" spans="1:13" s="9" customFormat="1">
      <c r="A96" s="60" t="s">
        <v>42</v>
      </c>
      <c r="B96" s="53" t="str">
        <f>IF(TYPE(SEARCH(B$1,+VLOOKUP($A96,datos14p!$A$2:$B$874,2,FALSE)))=1,"·",0)</f>
        <v>·</v>
      </c>
      <c r="C96" s="53" t="str">
        <f>IF(TYPE(SEARCH(C$1,+VLOOKUP($A96,datos14p!$A$2:$B$874,2,FALSE)))=1,"·",0)</f>
        <v>·</v>
      </c>
      <c r="D96" s="53">
        <f>IF(TYPE(SEARCH(D$1,+VLOOKUP($A96,datos14p!$A$2:$B$874,2,FALSE)))=1,"·",0)</f>
        <v>0</v>
      </c>
      <c r="E96" s="53">
        <f>IF(TYPE(SEARCH(E$1,+VLOOKUP($A96,datos14p!$A$2:$B$874,2,FALSE)))=1,"·",0)</f>
        <v>0</v>
      </c>
      <c r="F96" s="53">
        <f>IF(TYPE(SEARCH(F$1,+VLOOKUP($A96,datos14p!$A$2:$B$874,2,FALSE)))=1,"·",0)</f>
        <v>0</v>
      </c>
      <c r="G96" s="53">
        <f>IF(TYPE(SEARCH(G$1,+VLOOKUP($A96,datos14p!$A$2:$B$874,2,FALSE)))=1,"·",0)</f>
        <v>0</v>
      </c>
      <c r="H96" s="53">
        <f>IF(TYPE(SEARCH(H$1,+VLOOKUP($A96,datos14p!$A$2:$B$874,2,FALSE)))=1,"·",0)</f>
        <v>0</v>
      </c>
      <c r="I96" s="53" t="str">
        <f>IF(TYPE(SEARCH(I$1,+VLOOKUP($A96,datos14p!$A$2:$B$874,2,FALSE)))=1,"·",0)</f>
        <v>·</v>
      </c>
      <c r="J96" s="53">
        <f>IF(TYPE(SEARCH(J$1,+VLOOKUP($A96,datos14p!$A$2:$B$874,2,FALSE)))=1,"·",0)</f>
        <v>0</v>
      </c>
      <c r="K96" s="53">
        <f>IF(TYPE(SEARCH(K$1,+VLOOKUP($A96,datos14p!$A$2:$B$874,2,FALSE)))=1,"·",0)</f>
        <v>0</v>
      </c>
      <c r="L96" s="53">
        <f>IF(TYPE(SEARCH(L$1,+VLOOKUP($A96,datos14p!$A$2:$B$874,2,FALSE)))=1,"·",0)</f>
        <v>0</v>
      </c>
      <c r="M96" s="53">
        <f>IF(TYPE(SEARCH(M$1,+VLOOKUP($A96,datos14p!$A$2:$B$874,2,FALSE)))=1,"·",0)</f>
        <v>0</v>
      </c>
    </row>
    <row r="97" spans="1:13" s="9" customFormat="1">
      <c r="A97" s="60" t="s">
        <v>43</v>
      </c>
      <c r="B97" s="53">
        <f>IF(TYPE(SEARCH(B$1,+VLOOKUP($A97,datos14p!$A$2:$B$874,2,FALSE)))=1,"·",0)</f>
        <v>0</v>
      </c>
      <c r="C97" s="53">
        <f>IF(TYPE(SEARCH(C$1,+VLOOKUP($A97,datos14p!$A$2:$B$874,2,FALSE)))=1,"·",0)</f>
        <v>0</v>
      </c>
      <c r="D97" s="53">
        <f>IF(TYPE(SEARCH(D$1,+VLOOKUP($A97,datos14p!$A$2:$B$874,2,FALSE)))=1,"·",0)</f>
        <v>0</v>
      </c>
      <c r="E97" s="53">
        <f>IF(TYPE(SEARCH(E$1,+VLOOKUP($A97,datos14p!$A$2:$B$874,2,FALSE)))=1,"·",0)</f>
        <v>0</v>
      </c>
      <c r="F97" s="53">
        <f>IF(TYPE(SEARCH(F$1,+VLOOKUP($A97,datos14p!$A$2:$B$874,2,FALSE)))=1,"·",0)</f>
        <v>0</v>
      </c>
      <c r="G97" s="53">
        <f>IF(TYPE(SEARCH(G$1,+VLOOKUP($A97,datos14p!$A$2:$B$874,2,FALSE)))=1,"·",0)</f>
        <v>0</v>
      </c>
      <c r="H97" s="53">
        <f>IF(TYPE(SEARCH(H$1,+VLOOKUP($A97,datos14p!$A$2:$B$874,2,FALSE)))=1,"·",0)</f>
        <v>0</v>
      </c>
      <c r="I97" s="53">
        <f>IF(TYPE(SEARCH(I$1,+VLOOKUP($A97,datos14p!$A$2:$B$874,2,FALSE)))=1,"·",0)</f>
        <v>0</v>
      </c>
      <c r="J97" s="53">
        <f>IF(TYPE(SEARCH(J$1,+VLOOKUP($A97,datos14p!$A$2:$B$874,2,FALSE)))=1,"·",0)</f>
        <v>0</v>
      </c>
      <c r="K97" s="53">
        <f>IF(TYPE(SEARCH(K$1,+VLOOKUP($A97,datos14p!$A$2:$B$874,2,FALSE)))=1,"·",0)</f>
        <v>0</v>
      </c>
      <c r="L97" s="53">
        <f>IF(TYPE(SEARCH(L$1,+VLOOKUP($A97,datos14p!$A$2:$B$874,2,FALSE)))=1,"·",0)</f>
        <v>0</v>
      </c>
      <c r="M97" s="53">
        <f>IF(TYPE(SEARCH(M$1,+VLOOKUP($A97,datos14p!$A$2:$B$874,2,FALSE)))=1,"·",0)</f>
        <v>0</v>
      </c>
    </row>
    <row r="98" spans="1:13" s="9" customFormat="1">
      <c r="A98" s="186" t="s">
        <v>44</v>
      </c>
      <c r="B98" s="53">
        <f>IF(TYPE(SEARCH(B$1,+VLOOKUP($A98,datos14p!$A$2:$B$874,2,FALSE)))=1,"·",0)</f>
        <v>0</v>
      </c>
      <c r="C98" s="53" t="str">
        <f>IF(TYPE(SEARCH(C$1,+VLOOKUP($A98,datos14p!$A$2:$B$874,2,FALSE)))=1,"·",0)</f>
        <v>·</v>
      </c>
      <c r="D98" s="53">
        <f>IF(TYPE(SEARCH(D$1,+VLOOKUP($A98,datos14p!$A$2:$B$874,2,FALSE)))=1,"·",0)</f>
        <v>0</v>
      </c>
      <c r="E98" s="53" t="str">
        <f>IF(TYPE(SEARCH(E$1,+VLOOKUP($A98,datos14p!$A$2:$B$874,2,FALSE)))=1,"·",0)</f>
        <v>·</v>
      </c>
      <c r="F98" s="53">
        <f>IF(TYPE(SEARCH(F$1,+VLOOKUP($A98,datos14p!$A$2:$B$874,2,FALSE)))=1,"·",0)</f>
        <v>0</v>
      </c>
      <c r="G98" s="53">
        <f>IF(TYPE(SEARCH(G$1,+VLOOKUP($A98,datos14p!$A$2:$B$874,2,FALSE)))=1,"·",0)</f>
        <v>0</v>
      </c>
      <c r="H98" s="53">
        <f>IF(TYPE(SEARCH(H$1,+VLOOKUP($A98,datos14p!$A$2:$B$874,2,FALSE)))=1,"·",0)</f>
        <v>0</v>
      </c>
      <c r="I98" s="53">
        <f>IF(TYPE(SEARCH(I$1,+VLOOKUP($A98,datos14p!$A$2:$B$874,2,FALSE)))=1,"·",0)</f>
        <v>0</v>
      </c>
      <c r="J98" s="53" t="str">
        <f>IF(TYPE(SEARCH(J$1,+VLOOKUP($A98,datos14p!$A$2:$B$874,2,FALSE)))=1,"·",0)</f>
        <v>·</v>
      </c>
      <c r="K98" s="53">
        <f>IF(TYPE(SEARCH(K$1,+VLOOKUP($A98,datos14p!$A$2:$B$874,2,FALSE)))=1,"·",0)</f>
        <v>0</v>
      </c>
      <c r="L98" s="53">
        <f>IF(TYPE(SEARCH(L$1,+VLOOKUP($A98,datos14p!$A$2:$B$874,2,FALSE)))=1,"·",0)</f>
        <v>0</v>
      </c>
      <c r="M98" s="53">
        <f>IF(TYPE(SEARCH(M$1,+VLOOKUP($A98,datos14p!$A$2:$B$874,2,FALSE)))=1,"·",0)</f>
        <v>0</v>
      </c>
    </row>
    <row r="99" spans="1:13" s="9" customFormat="1">
      <c r="A99" s="186" t="s">
        <v>45</v>
      </c>
      <c r="B99" s="53" t="str">
        <f>IF(TYPE(SEARCH(B$1,+VLOOKUP($A99,datos14p!$A$2:$B$874,2,FALSE)))=1,"·",0)</f>
        <v>·</v>
      </c>
      <c r="C99" s="53" t="str">
        <f>IF(TYPE(SEARCH(C$1,+VLOOKUP($A99,datos14p!$A$2:$B$874,2,FALSE)))=1,"·",0)</f>
        <v>·</v>
      </c>
      <c r="D99" s="53">
        <f>IF(TYPE(SEARCH(D$1,+VLOOKUP($A99,datos14p!$A$2:$B$874,2,FALSE)))=1,"·",0)</f>
        <v>0</v>
      </c>
      <c r="E99" s="53">
        <f>IF(TYPE(SEARCH(E$1,+VLOOKUP($A99,datos14p!$A$2:$B$874,2,FALSE)))=1,"·",0)</f>
        <v>0</v>
      </c>
      <c r="F99" s="53">
        <f>IF(TYPE(SEARCH(F$1,+VLOOKUP($A99,datos14p!$A$2:$B$874,2,FALSE)))=1,"·",0)</f>
        <v>0</v>
      </c>
      <c r="G99" s="53">
        <f>IF(TYPE(SEARCH(G$1,+VLOOKUP($A99,datos14p!$A$2:$B$874,2,FALSE)))=1,"·",0)</f>
        <v>0</v>
      </c>
      <c r="H99" s="53">
        <f>IF(TYPE(SEARCH(H$1,+VLOOKUP($A99,datos14p!$A$2:$B$874,2,FALSE)))=1,"·",0)</f>
        <v>0</v>
      </c>
      <c r="I99" s="53">
        <f>IF(TYPE(SEARCH(I$1,+VLOOKUP($A99,datos14p!$A$2:$B$874,2,FALSE)))=1,"·",0)</f>
        <v>0</v>
      </c>
      <c r="J99" s="53" t="str">
        <f>IF(TYPE(SEARCH(J$1,+VLOOKUP($A99,datos14p!$A$2:$B$874,2,FALSE)))=1,"·",0)</f>
        <v>·</v>
      </c>
      <c r="K99" s="53">
        <f>IF(TYPE(SEARCH(K$1,+VLOOKUP($A99,datos14p!$A$2:$B$874,2,FALSE)))=1,"·",0)</f>
        <v>0</v>
      </c>
      <c r="L99" s="53">
        <f>IF(TYPE(SEARCH(L$1,+VLOOKUP($A99,datos14p!$A$2:$B$874,2,FALSE)))=1,"·",0)</f>
        <v>0</v>
      </c>
      <c r="M99" s="53">
        <f>IF(TYPE(SEARCH(M$1,+VLOOKUP($A99,datos14p!$A$2:$B$874,2,FALSE)))=1,"·",0)</f>
        <v>0</v>
      </c>
    </row>
    <row r="100" spans="1:13" s="9" customFormat="1">
      <c r="A100" s="186" t="s">
        <v>46</v>
      </c>
      <c r="B100" s="53">
        <f>IF(TYPE(SEARCH(B$1,+VLOOKUP($A100,datos14p!$A$2:$B$874,2,FALSE)))=1,"·",0)</f>
        <v>0</v>
      </c>
      <c r="C100" s="53">
        <f>IF(TYPE(SEARCH(C$1,+VLOOKUP($A100,datos14p!$A$2:$B$874,2,FALSE)))=1,"·",0)</f>
        <v>0</v>
      </c>
      <c r="D100" s="53">
        <f>IF(TYPE(SEARCH(D$1,+VLOOKUP($A100,datos14p!$A$2:$B$874,2,FALSE)))=1,"·",0)</f>
        <v>0</v>
      </c>
      <c r="E100" s="53" t="str">
        <f>IF(TYPE(SEARCH(E$1,+VLOOKUP($A100,datos14p!$A$2:$B$874,2,FALSE)))=1,"·",0)</f>
        <v>·</v>
      </c>
      <c r="F100" s="53">
        <f>IF(TYPE(SEARCH(F$1,+VLOOKUP($A100,datos14p!$A$2:$B$874,2,FALSE)))=1,"·",0)</f>
        <v>0</v>
      </c>
      <c r="G100" s="53">
        <f>IF(TYPE(SEARCH(G$1,+VLOOKUP($A100,datos14p!$A$2:$B$874,2,FALSE)))=1,"·",0)</f>
        <v>0</v>
      </c>
      <c r="H100" s="53">
        <f>IF(TYPE(SEARCH(H$1,+VLOOKUP($A100,datos14p!$A$2:$B$874,2,FALSE)))=1,"·",0)</f>
        <v>0</v>
      </c>
      <c r="I100" s="53" t="str">
        <f>IF(TYPE(SEARCH(I$1,+VLOOKUP($A100,datos14p!$A$2:$B$874,2,FALSE)))=1,"·",0)</f>
        <v>·</v>
      </c>
      <c r="J100" s="53" t="str">
        <f>IF(TYPE(SEARCH(J$1,+VLOOKUP($A100,datos14p!$A$2:$B$874,2,FALSE)))=1,"·",0)</f>
        <v>·</v>
      </c>
      <c r="K100" s="53">
        <f>IF(TYPE(SEARCH(K$1,+VLOOKUP($A100,datos14p!$A$2:$B$874,2,FALSE)))=1,"·",0)</f>
        <v>0</v>
      </c>
      <c r="L100" s="53">
        <f>IF(TYPE(SEARCH(L$1,+VLOOKUP($A100,datos14p!$A$2:$B$874,2,FALSE)))=1,"·",0)</f>
        <v>0</v>
      </c>
      <c r="M100" s="53">
        <f>IF(TYPE(SEARCH(M$1,+VLOOKUP($A100,datos14p!$A$2:$B$874,2,FALSE)))=1,"·",0)</f>
        <v>0</v>
      </c>
    </row>
    <row r="101" spans="1:13" s="9" customFormat="1">
      <c r="A101" s="186" t="s">
        <v>47</v>
      </c>
      <c r="B101" s="53">
        <f>IF(TYPE(SEARCH(B$1,+VLOOKUP($A101,datos14p!$A$2:$B$874,2,FALSE)))=1,"·",0)</f>
        <v>0</v>
      </c>
      <c r="C101" s="53">
        <f>IF(TYPE(SEARCH(C$1,+VLOOKUP($A101,datos14p!$A$2:$B$874,2,FALSE)))=1,"·",0)</f>
        <v>0</v>
      </c>
      <c r="D101" s="53">
        <f>IF(TYPE(SEARCH(D$1,+VLOOKUP($A101,datos14p!$A$2:$B$874,2,FALSE)))=1,"·",0)</f>
        <v>0</v>
      </c>
      <c r="E101" s="53">
        <f>IF(TYPE(SEARCH(E$1,+VLOOKUP($A101,datos14p!$A$2:$B$874,2,FALSE)))=1,"·",0)</f>
        <v>0</v>
      </c>
      <c r="F101" s="53">
        <f>IF(TYPE(SEARCH(F$1,+VLOOKUP($A101,datos14p!$A$2:$B$874,2,FALSE)))=1,"·",0)</f>
        <v>0</v>
      </c>
      <c r="G101" s="53">
        <f>IF(TYPE(SEARCH(G$1,+VLOOKUP($A101,datos14p!$A$2:$B$874,2,FALSE)))=1,"·",0)</f>
        <v>0</v>
      </c>
      <c r="H101" s="53">
        <f>IF(TYPE(SEARCH(H$1,+VLOOKUP($A101,datos14p!$A$2:$B$874,2,FALSE)))=1,"·",0)</f>
        <v>0</v>
      </c>
      <c r="I101" s="53">
        <f>IF(TYPE(SEARCH(I$1,+VLOOKUP($A101,datos14p!$A$2:$B$874,2,FALSE)))=1,"·",0)</f>
        <v>0</v>
      </c>
      <c r="J101" s="53">
        <f>IF(TYPE(SEARCH(J$1,+VLOOKUP($A101,datos14p!$A$2:$B$874,2,FALSE)))=1,"·",0)</f>
        <v>0</v>
      </c>
      <c r="K101" s="53">
        <f>IF(TYPE(SEARCH(K$1,+VLOOKUP($A101,datos14p!$A$2:$B$874,2,FALSE)))=1,"·",0)</f>
        <v>0</v>
      </c>
      <c r="L101" s="53">
        <f>IF(TYPE(SEARCH(L$1,+VLOOKUP($A101,datos14p!$A$2:$B$874,2,FALSE)))=1,"·",0)</f>
        <v>0</v>
      </c>
      <c r="M101" s="53">
        <f>IF(TYPE(SEARCH(M$1,+VLOOKUP($A101,datos14p!$A$2:$B$874,2,FALSE)))=1,"·",0)</f>
        <v>0</v>
      </c>
    </row>
    <row r="102" spans="1:13" s="9" customFormat="1">
      <c r="A102" s="186" t="s">
        <v>48</v>
      </c>
      <c r="B102" s="53">
        <f>IF(TYPE(SEARCH(B$1,+VLOOKUP($A102,datos14p!$A$2:$B$874,2,FALSE)))=1,"·",0)</f>
        <v>0</v>
      </c>
      <c r="C102" s="53">
        <f>IF(TYPE(SEARCH(C$1,+VLOOKUP($A102,datos14p!$A$2:$B$874,2,FALSE)))=1,"·",0)</f>
        <v>0</v>
      </c>
      <c r="D102" s="53">
        <f>IF(TYPE(SEARCH(D$1,+VLOOKUP($A102,datos14p!$A$2:$B$874,2,FALSE)))=1,"·",0)</f>
        <v>0</v>
      </c>
      <c r="E102" s="53">
        <f>IF(TYPE(SEARCH(E$1,+VLOOKUP($A102,datos14p!$A$2:$B$874,2,FALSE)))=1,"·",0)</f>
        <v>0</v>
      </c>
      <c r="F102" s="53">
        <f>IF(TYPE(SEARCH(F$1,+VLOOKUP($A102,datos14p!$A$2:$B$874,2,FALSE)))=1,"·",0)</f>
        <v>0</v>
      </c>
      <c r="G102" s="53">
        <f>IF(TYPE(SEARCH(G$1,+VLOOKUP($A102,datos14p!$A$2:$B$874,2,FALSE)))=1,"·",0)</f>
        <v>0</v>
      </c>
      <c r="H102" s="53">
        <f>IF(TYPE(SEARCH(H$1,+VLOOKUP($A102,datos14p!$A$2:$B$874,2,FALSE)))=1,"·",0)</f>
        <v>0</v>
      </c>
      <c r="I102" s="53">
        <f>IF(TYPE(SEARCH(I$1,+VLOOKUP($A102,datos14p!$A$2:$B$874,2,FALSE)))=1,"·",0)</f>
        <v>0</v>
      </c>
      <c r="J102" s="53">
        <f>IF(TYPE(SEARCH(J$1,+VLOOKUP($A102,datos14p!$A$2:$B$874,2,FALSE)))=1,"·",0)</f>
        <v>0</v>
      </c>
      <c r="K102" s="53">
        <f>IF(TYPE(SEARCH(K$1,+VLOOKUP($A102,datos14p!$A$2:$B$874,2,FALSE)))=1,"·",0)</f>
        <v>0</v>
      </c>
      <c r="L102" s="53">
        <f>IF(TYPE(SEARCH(L$1,+VLOOKUP($A102,datos14p!$A$2:$B$874,2,FALSE)))=1,"·",0)</f>
        <v>0</v>
      </c>
      <c r="M102" s="53">
        <f>IF(TYPE(SEARCH(M$1,+VLOOKUP($A102,datos14p!$A$2:$B$874,2,FALSE)))=1,"·",0)</f>
        <v>0</v>
      </c>
    </row>
    <row r="103" spans="1:13" s="9" customFormat="1">
      <c r="A103" s="60" t="s">
        <v>1001</v>
      </c>
      <c r="B103" s="53">
        <f>IF(TYPE(SEARCH(B$1,+VLOOKUP($A103,datos14p!$A$2:$B$874,2,FALSE)))=1,"·",0)</f>
        <v>0</v>
      </c>
      <c r="C103" s="53" t="str">
        <f>IF(TYPE(SEARCH(C$1,+VLOOKUP($A103,datos14p!$A$2:$B$874,2,FALSE)))=1,"·",0)</f>
        <v>·</v>
      </c>
      <c r="D103" s="53" t="str">
        <f>IF(TYPE(SEARCH(D$1,+VLOOKUP($A103,datos14p!$A$2:$B$874,2,FALSE)))=1,"·",0)</f>
        <v>·</v>
      </c>
      <c r="E103" s="53">
        <f>IF(TYPE(SEARCH(E$1,+VLOOKUP($A103,datos14p!$A$2:$B$874,2,FALSE)))=1,"·",0)</f>
        <v>0</v>
      </c>
      <c r="F103" s="53">
        <f>IF(TYPE(SEARCH(F$1,+VLOOKUP($A103,datos14p!$A$2:$B$874,2,FALSE)))=1,"·",0)</f>
        <v>0</v>
      </c>
      <c r="G103" s="53">
        <f>IF(TYPE(SEARCH(G$1,+VLOOKUP($A103,datos14p!$A$2:$B$874,2,FALSE)))=1,"·",0)</f>
        <v>0</v>
      </c>
      <c r="H103" s="53">
        <f>IF(TYPE(SEARCH(H$1,+VLOOKUP($A103,datos14p!$A$2:$B$874,2,FALSE)))=1,"·",0)</f>
        <v>0</v>
      </c>
      <c r="I103" s="53">
        <f>IF(TYPE(SEARCH(I$1,+VLOOKUP($A103,datos14p!$A$2:$B$874,2,FALSE)))=1,"·",0)</f>
        <v>0</v>
      </c>
      <c r="J103" s="53" t="str">
        <f>IF(TYPE(SEARCH(J$1,+VLOOKUP($A103,datos14p!$A$2:$B$874,2,FALSE)))=1,"·",0)</f>
        <v>·</v>
      </c>
      <c r="K103" s="53">
        <f>IF(TYPE(SEARCH(K$1,+VLOOKUP($A103,datos14p!$A$2:$B$874,2,FALSE)))=1,"·",0)</f>
        <v>0</v>
      </c>
      <c r="L103" s="53">
        <f>IF(TYPE(SEARCH(L$1,+VLOOKUP($A103,datos14p!$A$2:$B$874,2,FALSE)))=1,"·",0)</f>
        <v>0</v>
      </c>
      <c r="M103" s="53">
        <f>IF(TYPE(SEARCH(M$1,+VLOOKUP($A103,datos14p!$A$2:$B$874,2,FALSE)))=1,"·",0)</f>
        <v>0</v>
      </c>
    </row>
    <row r="104" spans="1:13" s="9" customFormat="1">
      <c r="A104" s="60" t="s">
        <v>1002</v>
      </c>
      <c r="B104" s="53">
        <f>IF(TYPE(SEARCH(B$1,+VLOOKUP($A104,datos14p!$A$2:$B$874,2,FALSE)))=1,"·",0)</f>
        <v>0</v>
      </c>
      <c r="C104" s="53">
        <f>IF(TYPE(SEARCH(C$1,+VLOOKUP($A104,datos14p!$A$2:$B$874,2,FALSE)))=1,"·",0)</f>
        <v>0</v>
      </c>
      <c r="D104" s="53">
        <f>IF(TYPE(SEARCH(D$1,+VLOOKUP($A104,datos14p!$A$2:$B$874,2,FALSE)))=1,"·",0)</f>
        <v>0</v>
      </c>
      <c r="E104" s="53">
        <f>IF(TYPE(SEARCH(E$1,+VLOOKUP($A104,datos14p!$A$2:$B$874,2,FALSE)))=1,"·",0)</f>
        <v>0</v>
      </c>
      <c r="F104" s="53" t="str">
        <f>IF(TYPE(SEARCH(F$1,+VLOOKUP($A104,datos14p!$A$2:$B$874,2,FALSE)))=1,"·",0)</f>
        <v>·</v>
      </c>
      <c r="G104" s="53">
        <f>IF(TYPE(SEARCH(G$1,+VLOOKUP($A104,datos14p!$A$2:$B$874,2,FALSE)))=1,"·",0)</f>
        <v>0</v>
      </c>
      <c r="H104" s="53">
        <f>IF(TYPE(SEARCH(H$1,+VLOOKUP($A104,datos14p!$A$2:$B$874,2,FALSE)))=1,"·",0)</f>
        <v>0</v>
      </c>
      <c r="I104" s="53">
        <f>IF(TYPE(SEARCH(I$1,+VLOOKUP($A104,datos14p!$A$2:$B$874,2,FALSE)))=1,"·",0)</f>
        <v>0</v>
      </c>
      <c r="J104" s="53">
        <f>IF(TYPE(SEARCH(J$1,+VLOOKUP($A104,datos14p!$A$2:$B$874,2,FALSE)))=1,"·",0)</f>
        <v>0</v>
      </c>
      <c r="K104" s="53" t="str">
        <f>IF(TYPE(SEARCH(K$1,+VLOOKUP($A104,datos14p!$A$2:$B$874,2,FALSE)))=1,"·",0)</f>
        <v>·</v>
      </c>
      <c r="L104" s="53">
        <f>IF(TYPE(SEARCH(L$1,+VLOOKUP($A104,datos14p!$A$2:$B$874,2,FALSE)))=1,"·",0)</f>
        <v>0</v>
      </c>
      <c r="M104" s="53">
        <f>IF(TYPE(SEARCH(M$1,+VLOOKUP($A104,datos14p!$A$2:$B$874,2,FALSE)))=1,"·",0)</f>
        <v>0</v>
      </c>
    </row>
    <row r="105" spans="1:13" s="9" customFormat="1">
      <c r="A105" s="60" t="s">
        <v>1003</v>
      </c>
      <c r="B105" s="53" t="str">
        <f>IF(TYPE(SEARCH(B$1,+VLOOKUP($A105,datos14p!$A$2:$B$874,2,FALSE)))=1,"·",0)</f>
        <v>·</v>
      </c>
      <c r="C105" s="53" t="str">
        <f>IF(TYPE(SEARCH(C$1,+VLOOKUP($A105,datos14p!$A$2:$B$874,2,FALSE)))=1,"·",0)</f>
        <v>·</v>
      </c>
      <c r="D105" s="53">
        <f>IF(TYPE(SEARCH(D$1,+VLOOKUP($A105,datos14p!$A$2:$B$874,2,FALSE)))=1,"·",0)</f>
        <v>0</v>
      </c>
      <c r="E105" s="53">
        <f>IF(TYPE(SEARCH(E$1,+VLOOKUP($A105,datos14p!$A$2:$B$874,2,FALSE)))=1,"·",0)</f>
        <v>0</v>
      </c>
      <c r="F105" s="53">
        <f>IF(TYPE(SEARCH(F$1,+VLOOKUP($A105,datos14p!$A$2:$B$874,2,FALSE)))=1,"·",0)</f>
        <v>0</v>
      </c>
      <c r="G105" s="53">
        <f>IF(TYPE(SEARCH(G$1,+VLOOKUP($A105,datos14p!$A$2:$B$874,2,FALSE)))=1,"·",0)</f>
        <v>0</v>
      </c>
      <c r="H105" s="53">
        <f>IF(TYPE(SEARCH(H$1,+VLOOKUP($A105,datos14p!$A$2:$B$874,2,FALSE)))=1,"·",0)</f>
        <v>0</v>
      </c>
      <c r="I105" s="53">
        <f>IF(TYPE(SEARCH(I$1,+VLOOKUP($A105,datos14p!$A$2:$B$874,2,FALSE)))=1,"·",0)</f>
        <v>0</v>
      </c>
      <c r="J105" s="53" t="str">
        <f>IF(TYPE(SEARCH(J$1,+VLOOKUP($A105,datos14p!$A$2:$B$874,2,FALSE)))=1,"·",0)</f>
        <v>·</v>
      </c>
      <c r="K105" s="53">
        <f>IF(TYPE(SEARCH(K$1,+VLOOKUP($A105,datos14p!$A$2:$B$874,2,FALSE)))=1,"·",0)</f>
        <v>0</v>
      </c>
      <c r="L105" s="53">
        <f>IF(TYPE(SEARCH(L$1,+VLOOKUP($A105,datos14p!$A$2:$B$874,2,FALSE)))=1,"·",0)</f>
        <v>0</v>
      </c>
      <c r="M105" s="53">
        <f>IF(TYPE(SEARCH(M$1,+VLOOKUP($A105,datos14p!$A$2:$B$874,2,FALSE)))=1,"·",0)</f>
        <v>0</v>
      </c>
    </row>
    <row r="106" spans="1:13" s="9" customFormat="1">
      <c r="A106" s="60" t="s">
        <v>1004</v>
      </c>
      <c r="B106" s="53" t="str">
        <f>IF(TYPE(SEARCH(B$1,+VLOOKUP($A106,datos14p!$A$2:$B$874,2,FALSE)))=1,"·",0)</f>
        <v>·</v>
      </c>
      <c r="C106" s="53" t="str">
        <f>IF(TYPE(SEARCH(C$1,+VLOOKUP($A106,datos14p!$A$2:$B$874,2,FALSE)))=1,"·",0)</f>
        <v>·</v>
      </c>
      <c r="D106" s="53">
        <f>IF(TYPE(SEARCH(D$1,+VLOOKUP($A106,datos14p!$A$2:$B$874,2,FALSE)))=1,"·",0)</f>
        <v>0</v>
      </c>
      <c r="E106" s="53">
        <f>IF(TYPE(SEARCH(E$1,+VLOOKUP($A106,datos14p!$A$2:$B$874,2,FALSE)))=1,"·",0)</f>
        <v>0</v>
      </c>
      <c r="F106" s="53">
        <f>IF(TYPE(SEARCH(F$1,+VLOOKUP($A106,datos14p!$A$2:$B$874,2,FALSE)))=1,"·",0)</f>
        <v>0</v>
      </c>
      <c r="G106" s="53">
        <f>IF(TYPE(SEARCH(G$1,+VLOOKUP($A106,datos14p!$A$2:$B$874,2,FALSE)))=1,"·",0)</f>
        <v>0</v>
      </c>
      <c r="H106" s="53">
        <f>IF(TYPE(SEARCH(H$1,+VLOOKUP($A106,datos14p!$A$2:$B$874,2,FALSE)))=1,"·",0)</f>
        <v>0</v>
      </c>
      <c r="I106" s="53">
        <f>IF(TYPE(SEARCH(I$1,+VLOOKUP($A106,datos14p!$A$2:$B$874,2,FALSE)))=1,"·",0)</f>
        <v>0</v>
      </c>
      <c r="J106" s="53">
        <f>IF(TYPE(SEARCH(J$1,+VLOOKUP($A106,datos14p!$A$2:$B$874,2,FALSE)))=1,"·",0)</f>
        <v>0</v>
      </c>
      <c r="K106" s="53">
        <f>IF(TYPE(SEARCH(K$1,+VLOOKUP($A106,datos14p!$A$2:$B$874,2,FALSE)))=1,"·",0)</f>
        <v>0</v>
      </c>
      <c r="L106" s="53">
        <f>IF(TYPE(SEARCH(L$1,+VLOOKUP($A106,datos14p!$A$2:$B$874,2,FALSE)))=1,"·",0)</f>
        <v>0</v>
      </c>
      <c r="M106" s="53">
        <f>IF(TYPE(SEARCH(M$1,+VLOOKUP($A106,datos14p!$A$2:$B$874,2,FALSE)))=1,"·",0)</f>
        <v>0</v>
      </c>
    </row>
    <row r="107" spans="1:13" s="9" customFormat="1">
      <c r="A107" s="60" t="s">
        <v>1005</v>
      </c>
      <c r="B107" s="53" t="str">
        <f>IF(TYPE(SEARCH(B$1,+VLOOKUP($A107,datos14p!$A$2:$B$874,2,FALSE)))=1,"·",0)</f>
        <v>·</v>
      </c>
      <c r="C107" s="53">
        <f>IF(TYPE(SEARCH(C$1,+VLOOKUP($A107,datos14p!$A$2:$B$874,2,FALSE)))=1,"·",0)</f>
        <v>0</v>
      </c>
      <c r="D107" s="53">
        <f>IF(TYPE(SEARCH(D$1,+VLOOKUP($A107,datos14p!$A$2:$B$874,2,FALSE)))=1,"·",0)</f>
        <v>0</v>
      </c>
      <c r="E107" s="53">
        <f>IF(TYPE(SEARCH(E$1,+VLOOKUP($A107,datos14p!$A$2:$B$874,2,FALSE)))=1,"·",0)</f>
        <v>0</v>
      </c>
      <c r="F107" s="53">
        <f>IF(TYPE(SEARCH(F$1,+VLOOKUP($A107,datos14p!$A$2:$B$874,2,FALSE)))=1,"·",0)</f>
        <v>0</v>
      </c>
      <c r="G107" s="53">
        <f>IF(TYPE(SEARCH(G$1,+VLOOKUP($A107,datos14p!$A$2:$B$874,2,FALSE)))=1,"·",0)</f>
        <v>0</v>
      </c>
      <c r="H107" s="53">
        <f>IF(TYPE(SEARCH(H$1,+VLOOKUP($A107,datos14p!$A$2:$B$874,2,FALSE)))=1,"·",0)</f>
        <v>0</v>
      </c>
      <c r="I107" s="53">
        <f>IF(TYPE(SEARCH(I$1,+VLOOKUP($A107,datos14p!$A$2:$B$874,2,FALSE)))=1,"·",0)</f>
        <v>0</v>
      </c>
      <c r="J107" s="53" t="str">
        <f>IF(TYPE(SEARCH(J$1,+VLOOKUP($A107,datos14p!$A$2:$B$874,2,FALSE)))=1,"·",0)</f>
        <v>·</v>
      </c>
      <c r="K107" s="53">
        <f>IF(TYPE(SEARCH(K$1,+VLOOKUP($A107,datos14p!$A$2:$B$874,2,FALSE)))=1,"·",0)</f>
        <v>0</v>
      </c>
      <c r="L107" s="53">
        <f>IF(TYPE(SEARCH(L$1,+VLOOKUP($A107,datos14p!$A$2:$B$874,2,FALSE)))=1,"·",0)</f>
        <v>0</v>
      </c>
      <c r="M107" s="53">
        <f>IF(TYPE(SEARCH(M$1,+VLOOKUP($A107,datos14p!$A$2:$B$874,2,FALSE)))=1,"·",0)</f>
        <v>0</v>
      </c>
    </row>
    <row r="108" spans="1:13" s="9" customFormat="1">
      <c r="A108" s="60" t="s">
        <v>1006</v>
      </c>
      <c r="B108" s="53">
        <f>IF(TYPE(SEARCH(B$1,+VLOOKUP($A108,datos14p!$A$2:$B$874,2,FALSE)))=1,"·",0)</f>
        <v>0</v>
      </c>
      <c r="C108" s="53" t="str">
        <f>IF(TYPE(SEARCH(C$1,+VLOOKUP($A108,datos14p!$A$2:$B$874,2,FALSE)))=1,"·",0)</f>
        <v>·</v>
      </c>
      <c r="D108" s="53">
        <f>IF(TYPE(SEARCH(D$1,+VLOOKUP($A108,datos14p!$A$2:$B$874,2,FALSE)))=1,"·",0)</f>
        <v>0</v>
      </c>
      <c r="E108" s="53">
        <f>IF(TYPE(SEARCH(E$1,+VLOOKUP($A108,datos14p!$A$2:$B$874,2,FALSE)))=1,"·",0)</f>
        <v>0</v>
      </c>
      <c r="F108" s="53">
        <f>IF(TYPE(SEARCH(F$1,+VLOOKUP($A108,datos14p!$A$2:$B$874,2,FALSE)))=1,"·",0)</f>
        <v>0</v>
      </c>
      <c r="G108" s="53">
        <f>IF(TYPE(SEARCH(G$1,+VLOOKUP($A108,datos14p!$A$2:$B$874,2,FALSE)))=1,"·",0)</f>
        <v>0</v>
      </c>
      <c r="H108" s="53">
        <f>IF(TYPE(SEARCH(H$1,+VLOOKUP($A108,datos14p!$A$2:$B$874,2,FALSE)))=1,"·",0)</f>
        <v>0</v>
      </c>
      <c r="I108" s="53">
        <f>IF(TYPE(SEARCH(I$1,+VLOOKUP($A108,datos14p!$A$2:$B$874,2,FALSE)))=1,"·",0)</f>
        <v>0</v>
      </c>
      <c r="J108" s="53">
        <f>IF(TYPE(SEARCH(J$1,+VLOOKUP($A108,datos14p!$A$2:$B$874,2,FALSE)))=1,"·",0)</f>
        <v>0</v>
      </c>
      <c r="K108" s="53" t="str">
        <f>IF(TYPE(SEARCH(K$1,+VLOOKUP($A108,datos14p!$A$2:$B$874,2,FALSE)))=1,"·",0)</f>
        <v>·</v>
      </c>
      <c r="L108" s="53">
        <f>IF(TYPE(SEARCH(L$1,+VLOOKUP($A108,datos14p!$A$2:$B$874,2,FALSE)))=1,"·",0)</f>
        <v>0</v>
      </c>
      <c r="M108" s="53">
        <f>IF(TYPE(SEARCH(M$1,+VLOOKUP($A108,datos14p!$A$2:$B$874,2,FALSE)))=1,"·",0)</f>
        <v>0</v>
      </c>
    </row>
    <row r="109" spans="1:13" s="9" customFormat="1">
      <c r="A109" s="60" t="s">
        <v>1007</v>
      </c>
      <c r="B109" s="53" t="str">
        <f>IF(TYPE(SEARCH(B$1,+VLOOKUP($A109,datos14p!$A$2:$B$874,2,FALSE)))=1,"·",0)</f>
        <v>·</v>
      </c>
      <c r="C109" s="53">
        <f>IF(TYPE(SEARCH(C$1,+VLOOKUP($A109,datos14p!$A$2:$B$874,2,FALSE)))=1,"·",0)</f>
        <v>0</v>
      </c>
      <c r="D109" s="53">
        <f>IF(TYPE(SEARCH(D$1,+VLOOKUP($A109,datos14p!$A$2:$B$874,2,FALSE)))=1,"·",0)</f>
        <v>0</v>
      </c>
      <c r="E109" s="53">
        <f>IF(TYPE(SEARCH(E$1,+VLOOKUP($A109,datos14p!$A$2:$B$874,2,FALSE)))=1,"·",0)</f>
        <v>0</v>
      </c>
      <c r="F109" s="53">
        <f>IF(TYPE(SEARCH(F$1,+VLOOKUP($A109,datos14p!$A$2:$B$874,2,FALSE)))=1,"·",0)</f>
        <v>0</v>
      </c>
      <c r="G109" s="53">
        <f>IF(TYPE(SEARCH(G$1,+VLOOKUP($A109,datos14p!$A$2:$B$874,2,FALSE)))=1,"·",0)</f>
        <v>0</v>
      </c>
      <c r="H109" s="53" t="str">
        <f>IF(TYPE(SEARCH(H$1,+VLOOKUP($A109,datos14p!$A$2:$B$874,2,FALSE)))=1,"·",0)</f>
        <v>·</v>
      </c>
      <c r="I109" s="53">
        <f>IF(TYPE(SEARCH(I$1,+VLOOKUP($A109,datos14p!$A$2:$B$874,2,FALSE)))=1,"·",0)</f>
        <v>0</v>
      </c>
      <c r="J109" s="53">
        <f>IF(TYPE(SEARCH(J$1,+VLOOKUP($A109,datos14p!$A$2:$B$874,2,FALSE)))=1,"·",0)</f>
        <v>0</v>
      </c>
      <c r="K109" s="53">
        <f>IF(TYPE(SEARCH(K$1,+VLOOKUP($A109,datos14p!$A$2:$B$874,2,FALSE)))=1,"·",0)</f>
        <v>0</v>
      </c>
      <c r="L109" s="53">
        <f>IF(TYPE(SEARCH(L$1,+VLOOKUP($A109,datos14p!$A$2:$B$874,2,FALSE)))=1,"·",0)</f>
        <v>0</v>
      </c>
      <c r="M109" s="53">
        <f>IF(TYPE(SEARCH(M$1,+VLOOKUP($A109,datos14p!$A$2:$B$874,2,FALSE)))=1,"·",0)</f>
        <v>0</v>
      </c>
    </row>
    <row r="110" spans="1:13" s="9" customFormat="1">
      <c r="A110" s="60" t="s">
        <v>1008</v>
      </c>
      <c r="B110" s="53">
        <f>IF(TYPE(SEARCH(B$1,+VLOOKUP($A110,datos14p!$A$2:$B$874,2,FALSE)))=1,"·",0)</f>
        <v>0</v>
      </c>
      <c r="C110" s="53">
        <f>IF(TYPE(SEARCH(C$1,+VLOOKUP($A110,datos14p!$A$2:$B$874,2,FALSE)))=1,"·",0)</f>
        <v>0</v>
      </c>
      <c r="D110" s="53">
        <f>IF(TYPE(SEARCH(D$1,+VLOOKUP($A110,datos14p!$A$2:$B$874,2,FALSE)))=1,"·",0)</f>
        <v>0</v>
      </c>
      <c r="E110" s="53" t="str">
        <f>IF(TYPE(SEARCH(E$1,+VLOOKUP($A110,datos14p!$A$2:$B$874,2,FALSE)))=1,"·",0)</f>
        <v>·</v>
      </c>
      <c r="F110" s="53">
        <f>IF(TYPE(SEARCH(F$1,+VLOOKUP($A110,datos14p!$A$2:$B$874,2,FALSE)))=1,"·",0)</f>
        <v>0</v>
      </c>
      <c r="G110" s="53">
        <f>IF(TYPE(SEARCH(G$1,+VLOOKUP($A110,datos14p!$A$2:$B$874,2,FALSE)))=1,"·",0)</f>
        <v>0</v>
      </c>
      <c r="H110" s="53">
        <f>IF(TYPE(SEARCH(H$1,+VLOOKUP($A110,datos14p!$A$2:$B$874,2,FALSE)))=1,"·",0)</f>
        <v>0</v>
      </c>
      <c r="I110" s="53">
        <f>IF(TYPE(SEARCH(I$1,+VLOOKUP($A110,datos14p!$A$2:$B$874,2,FALSE)))=1,"·",0)</f>
        <v>0</v>
      </c>
      <c r="J110" s="53" t="str">
        <f>IF(TYPE(SEARCH(J$1,+VLOOKUP($A110,datos14p!$A$2:$B$874,2,FALSE)))=1,"·",0)</f>
        <v>·</v>
      </c>
      <c r="K110" s="53" t="str">
        <f>IF(TYPE(SEARCH(K$1,+VLOOKUP($A110,datos14p!$A$2:$B$874,2,FALSE)))=1,"·",0)</f>
        <v>·</v>
      </c>
      <c r="L110" s="53">
        <f>IF(TYPE(SEARCH(L$1,+VLOOKUP($A110,datos14p!$A$2:$B$874,2,FALSE)))=1,"·",0)</f>
        <v>0</v>
      </c>
      <c r="M110" s="53">
        <f>IF(TYPE(SEARCH(M$1,+VLOOKUP($A110,datos14p!$A$2:$B$874,2,FALSE)))=1,"·",0)</f>
        <v>0</v>
      </c>
    </row>
    <row r="111" spans="1:13" s="9" customFormat="1">
      <c r="A111" s="60" t="s">
        <v>1009</v>
      </c>
      <c r="B111" s="53">
        <f>IF(TYPE(SEARCH(B$1,+VLOOKUP($A111,datos14p!$A$2:$B$874,2,FALSE)))=1,"·",0)</f>
        <v>0</v>
      </c>
      <c r="C111" s="53">
        <f>IF(TYPE(SEARCH(C$1,+VLOOKUP($A111,datos14p!$A$2:$B$874,2,FALSE)))=1,"·",0)</f>
        <v>0</v>
      </c>
      <c r="D111" s="53">
        <f>IF(TYPE(SEARCH(D$1,+VLOOKUP($A111,datos14p!$A$2:$B$874,2,FALSE)))=1,"·",0)</f>
        <v>0</v>
      </c>
      <c r="E111" s="53">
        <f>IF(TYPE(SEARCH(E$1,+VLOOKUP($A111,datos14p!$A$2:$B$874,2,FALSE)))=1,"·",0)</f>
        <v>0</v>
      </c>
      <c r="F111" s="53">
        <f>IF(TYPE(SEARCH(F$1,+VLOOKUP($A111,datos14p!$A$2:$B$874,2,FALSE)))=1,"·",0)</f>
        <v>0</v>
      </c>
      <c r="G111" s="53">
        <f>IF(TYPE(SEARCH(G$1,+VLOOKUP($A111,datos14p!$A$2:$B$874,2,FALSE)))=1,"·",0)</f>
        <v>0</v>
      </c>
      <c r="H111" s="53">
        <f>IF(TYPE(SEARCH(H$1,+VLOOKUP($A111,datos14p!$A$2:$B$874,2,FALSE)))=1,"·",0)</f>
        <v>0</v>
      </c>
      <c r="I111" s="53">
        <f>IF(TYPE(SEARCH(I$1,+VLOOKUP($A111,datos14p!$A$2:$B$874,2,FALSE)))=1,"·",0)</f>
        <v>0</v>
      </c>
      <c r="J111" s="53" t="str">
        <f>IF(TYPE(SEARCH(J$1,+VLOOKUP($A111,datos14p!$A$2:$B$874,2,FALSE)))=1,"·",0)</f>
        <v>·</v>
      </c>
      <c r="K111" s="53">
        <f>IF(TYPE(SEARCH(K$1,+VLOOKUP($A111,datos14p!$A$2:$B$874,2,FALSE)))=1,"·",0)</f>
        <v>0</v>
      </c>
      <c r="L111" s="53">
        <f>IF(TYPE(SEARCH(L$1,+VLOOKUP($A111,datos14p!$A$2:$B$874,2,FALSE)))=1,"·",0)</f>
        <v>0</v>
      </c>
      <c r="M111" s="53">
        <f>IF(TYPE(SEARCH(M$1,+VLOOKUP($A111,datos14p!$A$2:$B$874,2,FALSE)))=1,"·",0)</f>
        <v>0</v>
      </c>
    </row>
    <row r="112" spans="1:13" s="9" customFormat="1">
      <c r="A112" s="60" t="s">
        <v>1010</v>
      </c>
      <c r="B112" s="53" t="str">
        <f>IF(TYPE(SEARCH(B$1,+VLOOKUP($A112,datos14p!$A$2:$B$874,2,FALSE)))=1,"·",0)</f>
        <v>·</v>
      </c>
      <c r="C112" s="53">
        <f>IF(TYPE(SEARCH(C$1,+VLOOKUP($A112,datos14p!$A$2:$B$874,2,FALSE)))=1,"·",0)</f>
        <v>0</v>
      </c>
      <c r="D112" s="53">
        <f>IF(TYPE(SEARCH(D$1,+VLOOKUP($A112,datos14p!$A$2:$B$874,2,FALSE)))=1,"·",0)</f>
        <v>0</v>
      </c>
      <c r="E112" s="53">
        <f>IF(TYPE(SEARCH(E$1,+VLOOKUP($A112,datos14p!$A$2:$B$874,2,FALSE)))=1,"·",0)</f>
        <v>0</v>
      </c>
      <c r="F112" s="53">
        <f>IF(TYPE(SEARCH(F$1,+VLOOKUP($A112,datos14p!$A$2:$B$874,2,FALSE)))=1,"·",0)</f>
        <v>0</v>
      </c>
      <c r="G112" s="53">
        <f>IF(TYPE(SEARCH(G$1,+VLOOKUP($A112,datos14p!$A$2:$B$874,2,FALSE)))=1,"·",0)</f>
        <v>0</v>
      </c>
      <c r="H112" s="53">
        <f>IF(TYPE(SEARCH(H$1,+VLOOKUP($A112,datos14p!$A$2:$B$874,2,FALSE)))=1,"·",0)</f>
        <v>0</v>
      </c>
      <c r="I112" s="53">
        <f>IF(TYPE(SEARCH(I$1,+VLOOKUP($A112,datos14p!$A$2:$B$874,2,FALSE)))=1,"·",0)</f>
        <v>0</v>
      </c>
      <c r="J112" s="53" t="str">
        <f>IF(TYPE(SEARCH(J$1,+VLOOKUP($A112,datos14p!$A$2:$B$874,2,FALSE)))=1,"·",0)</f>
        <v>·</v>
      </c>
      <c r="K112" s="53">
        <f>IF(TYPE(SEARCH(K$1,+VLOOKUP($A112,datos14p!$A$2:$B$874,2,FALSE)))=1,"·",0)</f>
        <v>0</v>
      </c>
      <c r="L112" s="53">
        <f>IF(TYPE(SEARCH(L$1,+VLOOKUP($A112,datos14p!$A$2:$B$874,2,FALSE)))=1,"·",0)</f>
        <v>0</v>
      </c>
      <c r="M112" s="53">
        <f>IF(TYPE(SEARCH(M$1,+VLOOKUP($A112,datos14p!$A$2:$B$874,2,FALSE)))=1,"·",0)</f>
        <v>0</v>
      </c>
    </row>
    <row r="113" spans="1:13" s="9" customFormat="1">
      <c r="A113" s="60" t="s">
        <v>1011</v>
      </c>
      <c r="B113" s="53">
        <f>IF(TYPE(SEARCH(B$1,+VLOOKUP($A113,datos14p!$A$2:$B$874,2,FALSE)))=1,"·",0)</f>
        <v>0</v>
      </c>
      <c r="C113" s="53" t="str">
        <f>IF(TYPE(SEARCH(C$1,+VLOOKUP($A113,datos14p!$A$2:$B$874,2,FALSE)))=1,"·",0)</f>
        <v>·</v>
      </c>
      <c r="D113" s="53">
        <f>IF(TYPE(SEARCH(D$1,+VLOOKUP($A113,datos14p!$A$2:$B$874,2,FALSE)))=1,"·",0)</f>
        <v>0</v>
      </c>
      <c r="E113" s="53">
        <f>IF(TYPE(SEARCH(E$1,+VLOOKUP($A113,datos14p!$A$2:$B$874,2,FALSE)))=1,"·",0)</f>
        <v>0</v>
      </c>
      <c r="F113" s="53">
        <f>IF(TYPE(SEARCH(F$1,+VLOOKUP($A113,datos14p!$A$2:$B$874,2,FALSE)))=1,"·",0)</f>
        <v>0</v>
      </c>
      <c r="G113" s="53">
        <f>IF(TYPE(SEARCH(G$1,+VLOOKUP($A113,datos14p!$A$2:$B$874,2,FALSE)))=1,"·",0)</f>
        <v>0</v>
      </c>
      <c r="H113" s="53">
        <f>IF(TYPE(SEARCH(H$1,+VLOOKUP($A113,datos14p!$A$2:$B$874,2,FALSE)))=1,"·",0)</f>
        <v>0</v>
      </c>
      <c r="I113" s="53">
        <f>IF(TYPE(SEARCH(I$1,+VLOOKUP($A113,datos14p!$A$2:$B$874,2,FALSE)))=1,"·",0)</f>
        <v>0</v>
      </c>
      <c r="J113" s="53" t="str">
        <f>IF(TYPE(SEARCH(J$1,+VLOOKUP($A113,datos14p!$A$2:$B$874,2,FALSE)))=1,"·",0)</f>
        <v>·</v>
      </c>
      <c r="K113" s="53">
        <f>IF(TYPE(SEARCH(K$1,+VLOOKUP($A113,datos14p!$A$2:$B$874,2,FALSE)))=1,"·",0)</f>
        <v>0</v>
      </c>
      <c r="L113" s="53">
        <f>IF(TYPE(SEARCH(L$1,+VLOOKUP($A113,datos14p!$A$2:$B$874,2,FALSE)))=1,"·",0)</f>
        <v>0</v>
      </c>
      <c r="M113" s="53">
        <f>IF(TYPE(SEARCH(M$1,+VLOOKUP($A113,datos14p!$A$2:$B$874,2,FALSE)))=1,"·",0)</f>
        <v>0</v>
      </c>
    </row>
    <row r="114" spans="1:13" s="9" customFormat="1">
      <c r="A114" s="60" t="s">
        <v>1012</v>
      </c>
      <c r="B114" s="53" t="str">
        <f>IF(TYPE(SEARCH(B$1,+VLOOKUP($A114,datos14p!$A$2:$B$874,2,FALSE)))=1,"·",0)</f>
        <v>·</v>
      </c>
      <c r="C114" s="53">
        <f>IF(TYPE(SEARCH(C$1,+VLOOKUP($A114,datos14p!$A$2:$B$874,2,FALSE)))=1,"·",0)</f>
        <v>0</v>
      </c>
      <c r="D114" s="53">
        <f>IF(TYPE(SEARCH(D$1,+VLOOKUP($A114,datos14p!$A$2:$B$874,2,FALSE)))=1,"·",0)</f>
        <v>0</v>
      </c>
      <c r="E114" s="53">
        <f>IF(TYPE(SEARCH(E$1,+VLOOKUP($A114,datos14p!$A$2:$B$874,2,FALSE)))=1,"·",0)</f>
        <v>0</v>
      </c>
      <c r="F114" s="53">
        <f>IF(TYPE(SEARCH(F$1,+VLOOKUP($A114,datos14p!$A$2:$B$874,2,FALSE)))=1,"·",0)</f>
        <v>0</v>
      </c>
      <c r="G114" s="53">
        <f>IF(TYPE(SEARCH(G$1,+VLOOKUP($A114,datos14p!$A$2:$B$874,2,FALSE)))=1,"·",0)</f>
        <v>0</v>
      </c>
      <c r="H114" s="53">
        <f>IF(TYPE(SEARCH(H$1,+VLOOKUP($A114,datos14p!$A$2:$B$874,2,FALSE)))=1,"·",0)</f>
        <v>0</v>
      </c>
      <c r="I114" s="53">
        <f>IF(TYPE(SEARCH(I$1,+VLOOKUP($A114,datos14p!$A$2:$B$874,2,FALSE)))=1,"·",0)</f>
        <v>0</v>
      </c>
      <c r="J114" s="53">
        <f>IF(TYPE(SEARCH(J$1,+VLOOKUP($A114,datos14p!$A$2:$B$874,2,FALSE)))=1,"·",0)</f>
        <v>0</v>
      </c>
      <c r="K114" s="53">
        <f>IF(TYPE(SEARCH(K$1,+VLOOKUP($A114,datos14p!$A$2:$B$874,2,FALSE)))=1,"·",0)</f>
        <v>0</v>
      </c>
      <c r="L114" s="53">
        <f>IF(TYPE(SEARCH(L$1,+VLOOKUP($A114,datos14p!$A$2:$B$874,2,FALSE)))=1,"·",0)</f>
        <v>0</v>
      </c>
      <c r="M114" s="53">
        <f>IF(TYPE(SEARCH(M$1,+VLOOKUP($A114,datos14p!$A$2:$B$874,2,FALSE)))=1,"·",0)</f>
        <v>0</v>
      </c>
    </row>
    <row r="115" spans="1:13" s="9" customFormat="1">
      <c r="A115" s="60" t="s">
        <v>1013</v>
      </c>
      <c r="B115" s="53" t="str">
        <f>IF(TYPE(SEARCH(B$1,+VLOOKUP($A115,datos14p!$A$2:$B$874,2,FALSE)))=1,"·",0)</f>
        <v>·</v>
      </c>
      <c r="C115" s="53" t="str">
        <f>IF(TYPE(SEARCH(C$1,+VLOOKUP($A115,datos14p!$A$2:$B$874,2,FALSE)))=1,"·",0)</f>
        <v>·</v>
      </c>
      <c r="D115" s="53">
        <f>IF(TYPE(SEARCH(D$1,+VLOOKUP($A115,datos14p!$A$2:$B$874,2,FALSE)))=1,"·",0)</f>
        <v>0</v>
      </c>
      <c r="E115" s="53">
        <f>IF(TYPE(SEARCH(E$1,+VLOOKUP($A115,datos14p!$A$2:$B$874,2,FALSE)))=1,"·",0)</f>
        <v>0</v>
      </c>
      <c r="F115" s="53">
        <f>IF(TYPE(SEARCH(F$1,+VLOOKUP($A115,datos14p!$A$2:$B$874,2,FALSE)))=1,"·",0)</f>
        <v>0</v>
      </c>
      <c r="G115" s="53">
        <f>IF(TYPE(SEARCH(G$1,+VLOOKUP($A115,datos14p!$A$2:$B$874,2,FALSE)))=1,"·",0)</f>
        <v>0</v>
      </c>
      <c r="H115" s="53">
        <f>IF(TYPE(SEARCH(H$1,+VLOOKUP($A115,datos14p!$A$2:$B$874,2,FALSE)))=1,"·",0)</f>
        <v>0</v>
      </c>
      <c r="I115" s="53">
        <f>IF(TYPE(SEARCH(I$1,+VLOOKUP($A115,datos14p!$A$2:$B$874,2,FALSE)))=1,"·",0)</f>
        <v>0</v>
      </c>
      <c r="J115" s="53">
        <f>IF(TYPE(SEARCH(J$1,+VLOOKUP($A115,datos14p!$A$2:$B$874,2,FALSE)))=1,"·",0)</f>
        <v>0</v>
      </c>
      <c r="K115" s="53">
        <f>IF(TYPE(SEARCH(K$1,+VLOOKUP($A115,datos14p!$A$2:$B$874,2,FALSE)))=1,"·",0)</f>
        <v>0</v>
      </c>
      <c r="L115" s="53">
        <f>IF(TYPE(SEARCH(L$1,+VLOOKUP($A115,datos14p!$A$2:$B$874,2,FALSE)))=1,"·",0)</f>
        <v>0</v>
      </c>
      <c r="M115" s="53">
        <f>IF(TYPE(SEARCH(M$1,+VLOOKUP($A115,datos14p!$A$2:$B$874,2,FALSE)))=1,"·",0)</f>
        <v>0</v>
      </c>
    </row>
    <row r="116" spans="1:13" s="9" customFormat="1">
      <c r="A116" s="60" t="s">
        <v>1014</v>
      </c>
      <c r="B116" s="53" t="str">
        <f>IF(TYPE(SEARCH(B$1,+VLOOKUP($A116,datos14p!$A$2:$B$874,2,FALSE)))=1,"·",0)</f>
        <v>·</v>
      </c>
      <c r="C116" s="53" t="str">
        <f>IF(TYPE(SEARCH(C$1,+VLOOKUP($A116,datos14p!$A$2:$B$874,2,FALSE)))=1,"·",0)</f>
        <v>·</v>
      </c>
      <c r="D116" s="53">
        <f>IF(TYPE(SEARCH(D$1,+VLOOKUP($A116,datos14p!$A$2:$B$874,2,FALSE)))=1,"·",0)</f>
        <v>0</v>
      </c>
      <c r="E116" s="53">
        <f>IF(TYPE(SEARCH(E$1,+VLOOKUP($A116,datos14p!$A$2:$B$874,2,FALSE)))=1,"·",0)</f>
        <v>0</v>
      </c>
      <c r="F116" s="53">
        <f>IF(TYPE(SEARCH(F$1,+VLOOKUP($A116,datos14p!$A$2:$B$874,2,FALSE)))=1,"·",0)</f>
        <v>0</v>
      </c>
      <c r="G116" s="53">
        <f>IF(TYPE(SEARCH(G$1,+VLOOKUP($A116,datos14p!$A$2:$B$874,2,FALSE)))=1,"·",0)</f>
        <v>0</v>
      </c>
      <c r="H116" s="53">
        <f>IF(TYPE(SEARCH(H$1,+VLOOKUP($A116,datos14p!$A$2:$B$874,2,FALSE)))=1,"·",0)</f>
        <v>0</v>
      </c>
      <c r="I116" s="53">
        <f>IF(TYPE(SEARCH(I$1,+VLOOKUP($A116,datos14p!$A$2:$B$874,2,FALSE)))=1,"·",0)</f>
        <v>0</v>
      </c>
      <c r="J116" s="53" t="str">
        <f>IF(TYPE(SEARCH(J$1,+VLOOKUP($A116,datos14p!$A$2:$B$874,2,FALSE)))=1,"·",0)</f>
        <v>·</v>
      </c>
      <c r="K116" s="53">
        <f>IF(TYPE(SEARCH(K$1,+VLOOKUP($A116,datos14p!$A$2:$B$874,2,FALSE)))=1,"·",0)</f>
        <v>0</v>
      </c>
      <c r="L116" s="53">
        <f>IF(TYPE(SEARCH(L$1,+VLOOKUP($A116,datos14p!$A$2:$B$874,2,FALSE)))=1,"·",0)</f>
        <v>0</v>
      </c>
      <c r="M116" s="53">
        <f>IF(TYPE(SEARCH(M$1,+VLOOKUP($A116,datos14p!$A$2:$B$874,2,FALSE)))=1,"·",0)</f>
        <v>0</v>
      </c>
    </row>
    <row r="117" spans="1:13" s="9" customFormat="1">
      <c r="A117" s="60" t="s">
        <v>1015</v>
      </c>
      <c r="B117" s="53">
        <f>IF(TYPE(SEARCH(B$1,+VLOOKUP($A117,datos14p!$A$2:$B$874,2,FALSE)))=1,"·",0)</f>
        <v>0</v>
      </c>
      <c r="C117" s="53" t="str">
        <f>IF(TYPE(SEARCH(C$1,+VLOOKUP($A117,datos14p!$A$2:$B$874,2,FALSE)))=1,"·",0)</f>
        <v>·</v>
      </c>
      <c r="D117" s="53" t="str">
        <f>IF(TYPE(SEARCH(D$1,+VLOOKUP($A117,datos14p!$A$2:$B$874,2,FALSE)))=1,"·",0)</f>
        <v>·</v>
      </c>
      <c r="E117" s="53">
        <f>IF(TYPE(SEARCH(E$1,+VLOOKUP($A117,datos14p!$A$2:$B$874,2,FALSE)))=1,"·",0)</f>
        <v>0</v>
      </c>
      <c r="F117" s="53">
        <f>IF(TYPE(SEARCH(F$1,+VLOOKUP($A117,datos14p!$A$2:$B$874,2,FALSE)))=1,"·",0)</f>
        <v>0</v>
      </c>
      <c r="G117" s="53">
        <f>IF(TYPE(SEARCH(G$1,+VLOOKUP($A117,datos14p!$A$2:$B$874,2,FALSE)))=1,"·",0)</f>
        <v>0</v>
      </c>
      <c r="H117" s="53">
        <f>IF(TYPE(SEARCH(H$1,+VLOOKUP($A117,datos14p!$A$2:$B$874,2,FALSE)))=1,"·",0)</f>
        <v>0</v>
      </c>
      <c r="I117" s="53">
        <f>IF(TYPE(SEARCH(I$1,+VLOOKUP($A117,datos14p!$A$2:$B$874,2,FALSE)))=1,"·",0)</f>
        <v>0</v>
      </c>
      <c r="J117" s="53" t="str">
        <f>IF(TYPE(SEARCH(J$1,+VLOOKUP($A117,datos14p!$A$2:$B$874,2,FALSE)))=1,"·",0)</f>
        <v>·</v>
      </c>
      <c r="K117" s="53">
        <f>IF(TYPE(SEARCH(K$1,+VLOOKUP($A117,datos14p!$A$2:$B$874,2,FALSE)))=1,"·",0)</f>
        <v>0</v>
      </c>
      <c r="L117" s="53">
        <f>IF(TYPE(SEARCH(L$1,+VLOOKUP($A117,datos14p!$A$2:$B$874,2,FALSE)))=1,"·",0)</f>
        <v>0</v>
      </c>
      <c r="M117" s="53">
        <f>IF(TYPE(SEARCH(M$1,+VLOOKUP($A117,datos14p!$A$2:$B$874,2,FALSE)))=1,"·",0)</f>
        <v>0</v>
      </c>
    </row>
    <row r="118" spans="1:13" s="9" customFormat="1">
      <c r="A118" s="60" t="s">
        <v>1016</v>
      </c>
      <c r="B118" s="53" t="str">
        <f>IF(TYPE(SEARCH(B$1,+VLOOKUP($A118,datos14p!$A$2:$B$874,2,FALSE)))=1,"·",0)</f>
        <v>·</v>
      </c>
      <c r="C118" s="53" t="str">
        <f>IF(TYPE(SEARCH(C$1,+VLOOKUP($A118,datos14p!$A$2:$B$874,2,FALSE)))=1,"·",0)</f>
        <v>·</v>
      </c>
      <c r="D118" s="53">
        <f>IF(TYPE(SEARCH(D$1,+VLOOKUP($A118,datos14p!$A$2:$B$874,2,FALSE)))=1,"·",0)</f>
        <v>0</v>
      </c>
      <c r="E118" s="53">
        <f>IF(TYPE(SEARCH(E$1,+VLOOKUP($A118,datos14p!$A$2:$B$874,2,FALSE)))=1,"·",0)</f>
        <v>0</v>
      </c>
      <c r="F118" s="53">
        <f>IF(TYPE(SEARCH(F$1,+VLOOKUP($A118,datos14p!$A$2:$B$874,2,FALSE)))=1,"·",0)</f>
        <v>0</v>
      </c>
      <c r="G118" s="53">
        <f>IF(TYPE(SEARCH(G$1,+VLOOKUP($A118,datos14p!$A$2:$B$874,2,FALSE)))=1,"·",0)</f>
        <v>0</v>
      </c>
      <c r="H118" s="53">
        <f>IF(TYPE(SEARCH(H$1,+VLOOKUP($A118,datos14p!$A$2:$B$874,2,FALSE)))=1,"·",0)</f>
        <v>0</v>
      </c>
      <c r="I118" s="53">
        <f>IF(TYPE(SEARCH(I$1,+VLOOKUP($A118,datos14p!$A$2:$B$874,2,FALSE)))=1,"·",0)</f>
        <v>0</v>
      </c>
      <c r="J118" s="53" t="str">
        <f>IF(TYPE(SEARCH(J$1,+VLOOKUP($A118,datos14p!$A$2:$B$874,2,FALSE)))=1,"·",0)</f>
        <v>·</v>
      </c>
      <c r="K118" s="53">
        <f>IF(TYPE(SEARCH(K$1,+VLOOKUP($A118,datos14p!$A$2:$B$874,2,FALSE)))=1,"·",0)</f>
        <v>0</v>
      </c>
      <c r="L118" s="53">
        <f>IF(TYPE(SEARCH(L$1,+VLOOKUP($A118,datos14p!$A$2:$B$874,2,FALSE)))=1,"·",0)</f>
        <v>0</v>
      </c>
      <c r="M118" s="53">
        <f>IF(TYPE(SEARCH(M$1,+VLOOKUP($A118,datos14p!$A$2:$B$874,2,FALSE)))=1,"·",0)</f>
        <v>0</v>
      </c>
    </row>
    <row r="119" spans="1:13" s="9" customFormat="1">
      <c r="A119" s="60" t="s">
        <v>1017</v>
      </c>
      <c r="B119" s="53" t="str">
        <f>IF(TYPE(SEARCH(B$1,+VLOOKUP($A119,datos14p!$A$2:$B$874,2,FALSE)))=1,"·",0)</f>
        <v>·</v>
      </c>
      <c r="C119" s="53" t="str">
        <f>IF(TYPE(SEARCH(C$1,+VLOOKUP($A119,datos14p!$A$2:$B$874,2,FALSE)))=1,"·",0)</f>
        <v>·</v>
      </c>
      <c r="D119" s="53" t="str">
        <f>IF(TYPE(SEARCH(D$1,+VLOOKUP($A119,datos14p!$A$2:$B$874,2,FALSE)))=1,"·",0)</f>
        <v>·</v>
      </c>
      <c r="E119" s="53">
        <f>IF(TYPE(SEARCH(E$1,+VLOOKUP($A119,datos14p!$A$2:$B$874,2,FALSE)))=1,"·",0)</f>
        <v>0</v>
      </c>
      <c r="F119" s="53">
        <f>IF(TYPE(SEARCH(F$1,+VLOOKUP($A119,datos14p!$A$2:$B$874,2,FALSE)))=1,"·",0)</f>
        <v>0</v>
      </c>
      <c r="G119" s="53">
        <f>IF(TYPE(SEARCH(G$1,+VLOOKUP($A119,datos14p!$A$2:$B$874,2,FALSE)))=1,"·",0)</f>
        <v>0</v>
      </c>
      <c r="H119" s="53">
        <f>IF(TYPE(SEARCH(H$1,+VLOOKUP($A119,datos14p!$A$2:$B$874,2,FALSE)))=1,"·",0)</f>
        <v>0</v>
      </c>
      <c r="I119" s="53">
        <f>IF(TYPE(SEARCH(I$1,+VLOOKUP($A119,datos14p!$A$2:$B$874,2,FALSE)))=1,"·",0)</f>
        <v>0</v>
      </c>
      <c r="J119" s="53">
        <f>IF(TYPE(SEARCH(J$1,+VLOOKUP($A119,datos14p!$A$2:$B$874,2,FALSE)))=1,"·",0)</f>
        <v>0</v>
      </c>
      <c r="K119" s="53">
        <f>IF(TYPE(SEARCH(K$1,+VLOOKUP($A119,datos14p!$A$2:$B$874,2,FALSE)))=1,"·",0)</f>
        <v>0</v>
      </c>
      <c r="L119" s="53">
        <f>IF(TYPE(SEARCH(L$1,+VLOOKUP($A119,datos14p!$A$2:$B$874,2,FALSE)))=1,"·",0)</f>
        <v>0</v>
      </c>
      <c r="M119" s="53">
        <f>IF(TYPE(SEARCH(M$1,+VLOOKUP($A119,datos14p!$A$2:$B$874,2,FALSE)))=1,"·",0)</f>
        <v>0</v>
      </c>
    </row>
    <row r="120" spans="1:13" s="9" customFormat="1">
      <c r="A120" s="60" t="s">
        <v>1018</v>
      </c>
      <c r="B120" s="53" t="str">
        <f>IF(TYPE(SEARCH(B$1,+VLOOKUP($A120,datos14p!$A$2:$B$874,2,FALSE)))=1,"·",0)</f>
        <v>·</v>
      </c>
      <c r="C120" s="53" t="str">
        <f>IF(TYPE(SEARCH(C$1,+VLOOKUP($A120,datos14p!$A$2:$B$874,2,FALSE)))=1,"·",0)</f>
        <v>·</v>
      </c>
      <c r="D120" s="53" t="str">
        <f>IF(TYPE(SEARCH(D$1,+VLOOKUP($A120,datos14p!$A$2:$B$874,2,FALSE)))=1,"·",0)</f>
        <v>·</v>
      </c>
      <c r="E120" s="53">
        <f>IF(TYPE(SEARCH(E$1,+VLOOKUP($A120,datos14p!$A$2:$B$874,2,FALSE)))=1,"·",0)</f>
        <v>0</v>
      </c>
      <c r="F120" s="53">
        <f>IF(TYPE(SEARCH(F$1,+VLOOKUP($A120,datos14p!$A$2:$B$874,2,FALSE)))=1,"·",0)</f>
        <v>0</v>
      </c>
      <c r="G120" s="53">
        <f>IF(TYPE(SEARCH(G$1,+VLOOKUP($A120,datos14p!$A$2:$B$874,2,FALSE)))=1,"·",0)</f>
        <v>0</v>
      </c>
      <c r="H120" s="53">
        <f>IF(TYPE(SEARCH(H$1,+VLOOKUP($A120,datos14p!$A$2:$B$874,2,FALSE)))=1,"·",0)</f>
        <v>0</v>
      </c>
      <c r="I120" s="53">
        <f>IF(TYPE(SEARCH(I$1,+VLOOKUP($A120,datos14p!$A$2:$B$874,2,FALSE)))=1,"·",0)</f>
        <v>0</v>
      </c>
      <c r="J120" s="53">
        <f>IF(TYPE(SEARCH(J$1,+VLOOKUP($A120,datos14p!$A$2:$B$874,2,FALSE)))=1,"·",0)</f>
        <v>0</v>
      </c>
      <c r="K120" s="53">
        <f>IF(TYPE(SEARCH(K$1,+VLOOKUP($A120,datos14p!$A$2:$B$874,2,FALSE)))=1,"·",0)</f>
        <v>0</v>
      </c>
      <c r="L120" s="53">
        <f>IF(TYPE(SEARCH(L$1,+VLOOKUP($A120,datos14p!$A$2:$B$874,2,FALSE)))=1,"·",0)</f>
        <v>0</v>
      </c>
      <c r="M120" s="53">
        <f>IF(TYPE(SEARCH(M$1,+VLOOKUP($A120,datos14p!$A$2:$B$874,2,FALSE)))=1,"·",0)</f>
        <v>0</v>
      </c>
    </row>
    <row r="121" spans="1:13" s="9" customFormat="1">
      <c r="A121" s="60" t="s">
        <v>1019</v>
      </c>
      <c r="B121" s="53">
        <f>IF(TYPE(SEARCH(B$1,+VLOOKUP($A121,datos14p!$A$2:$B$874,2,FALSE)))=1,"·",0)</f>
        <v>0</v>
      </c>
      <c r="C121" s="53">
        <f>IF(TYPE(SEARCH(C$1,+VLOOKUP($A121,datos14p!$A$2:$B$874,2,FALSE)))=1,"·",0)</f>
        <v>0</v>
      </c>
      <c r="D121" s="53">
        <f>IF(TYPE(SEARCH(D$1,+VLOOKUP($A121,datos14p!$A$2:$B$874,2,FALSE)))=1,"·",0)</f>
        <v>0</v>
      </c>
      <c r="E121" s="53">
        <f>IF(TYPE(SEARCH(E$1,+VLOOKUP($A121,datos14p!$A$2:$B$874,2,FALSE)))=1,"·",0)</f>
        <v>0</v>
      </c>
      <c r="F121" s="53">
        <f>IF(TYPE(SEARCH(F$1,+VLOOKUP($A121,datos14p!$A$2:$B$874,2,FALSE)))=1,"·",0)</f>
        <v>0</v>
      </c>
      <c r="G121" s="53">
        <f>IF(TYPE(SEARCH(G$1,+VLOOKUP($A121,datos14p!$A$2:$B$874,2,FALSE)))=1,"·",0)</f>
        <v>0</v>
      </c>
      <c r="H121" s="53">
        <f>IF(TYPE(SEARCH(H$1,+VLOOKUP($A121,datos14p!$A$2:$B$874,2,FALSE)))=1,"·",0)</f>
        <v>0</v>
      </c>
      <c r="I121" s="53">
        <f>IF(TYPE(SEARCH(I$1,+VLOOKUP($A121,datos14p!$A$2:$B$874,2,FALSE)))=1,"·",0)</f>
        <v>0</v>
      </c>
      <c r="J121" s="53">
        <f>IF(TYPE(SEARCH(J$1,+VLOOKUP($A121,datos14p!$A$2:$B$874,2,FALSE)))=1,"·",0)</f>
        <v>0</v>
      </c>
      <c r="K121" s="53">
        <f>IF(TYPE(SEARCH(K$1,+VLOOKUP($A121,datos14p!$A$2:$B$874,2,FALSE)))=1,"·",0)</f>
        <v>0</v>
      </c>
      <c r="L121" s="53">
        <f>IF(TYPE(SEARCH(L$1,+VLOOKUP($A121,datos14p!$A$2:$B$874,2,FALSE)))=1,"·",0)</f>
        <v>0</v>
      </c>
      <c r="M121" s="53">
        <f>IF(TYPE(SEARCH(M$1,+VLOOKUP($A121,datos14p!$A$2:$B$874,2,FALSE)))=1,"·",0)</f>
        <v>0</v>
      </c>
    </row>
    <row r="122" spans="1:13" s="9" customFormat="1">
      <c r="A122" s="60" t="s">
        <v>1020</v>
      </c>
      <c r="B122" s="53">
        <f>IF(TYPE(SEARCH(B$1,+VLOOKUP($A122,datos14p!$A$2:$B$874,2,FALSE)))=1,"·",0)</f>
        <v>0</v>
      </c>
      <c r="C122" s="53">
        <f>IF(TYPE(SEARCH(C$1,+VLOOKUP($A122,datos14p!$A$2:$B$874,2,FALSE)))=1,"·",0)</f>
        <v>0</v>
      </c>
      <c r="D122" s="53">
        <f>IF(TYPE(SEARCH(D$1,+VLOOKUP($A122,datos14p!$A$2:$B$874,2,FALSE)))=1,"·",0)</f>
        <v>0</v>
      </c>
      <c r="E122" s="53">
        <f>IF(TYPE(SEARCH(E$1,+VLOOKUP($A122,datos14p!$A$2:$B$874,2,FALSE)))=1,"·",0)</f>
        <v>0</v>
      </c>
      <c r="F122" s="53">
        <f>IF(TYPE(SEARCH(F$1,+VLOOKUP($A122,datos14p!$A$2:$B$874,2,FALSE)))=1,"·",0)</f>
        <v>0</v>
      </c>
      <c r="G122" s="53">
        <f>IF(TYPE(SEARCH(G$1,+VLOOKUP($A122,datos14p!$A$2:$B$874,2,FALSE)))=1,"·",0)</f>
        <v>0</v>
      </c>
      <c r="H122" s="53">
        <f>IF(TYPE(SEARCH(H$1,+VLOOKUP($A122,datos14p!$A$2:$B$874,2,FALSE)))=1,"·",0)</f>
        <v>0</v>
      </c>
      <c r="I122" s="53">
        <f>IF(TYPE(SEARCH(I$1,+VLOOKUP($A122,datos14p!$A$2:$B$874,2,FALSE)))=1,"·",0)</f>
        <v>0</v>
      </c>
      <c r="J122" s="53">
        <f>IF(TYPE(SEARCH(J$1,+VLOOKUP($A122,datos14p!$A$2:$B$874,2,FALSE)))=1,"·",0)</f>
        <v>0</v>
      </c>
      <c r="K122" s="53">
        <f>IF(TYPE(SEARCH(K$1,+VLOOKUP($A122,datos14p!$A$2:$B$874,2,FALSE)))=1,"·",0)</f>
        <v>0</v>
      </c>
      <c r="L122" s="53">
        <f>IF(TYPE(SEARCH(L$1,+VLOOKUP($A122,datos14p!$A$2:$B$874,2,FALSE)))=1,"·",0)</f>
        <v>0</v>
      </c>
      <c r="M122" s="53">
        <f>IF(TYPE(SEARCH(M$1,+VLOOKUP($A122,datos14p!$A$2:$B$874,2,FALSE)))=1,"·",0)</f>
        <v>0</v>
      </c>
    </row>
    <row r="123" spans="1:13" s="9" customFormat="1">
      <c r="A123" s="60" t="s">
        <v>1021</v>
      </c>
      <c r="B123" s="53">
        <f>IF(TYPE(SEARCH(B$1,+VLOOKUP($A123,datos14p!$A$2:$B$874,2,FALSE)))=1,"·",0)</f>
        <v>0</v>
      </c>
      <c r="C123" s="53">
        <f>IF(TYPE(SEARCH(C$1,+VLOOKUP($A123,datos14p!$A$2:$B$874,2,FALSE)))=1,"·",0)</f>
        <v>0</v>
      </c>
      <c r="D123" s="53">
        <f>IF(TYPE(SEARCH(D$1,+VLOOKUP($A123,datos14p!$A$2:$B$874,2,FALSE)))=1,"·",0)</f>
        <v>0</v>
      </c>
      <c r="E123" s="53">
        <f>IF(TYPE(SEARCH(E$1,+VLOOKUP($A123,datos14p!$A$2:$B$874,2,FALSE)))=1,"·",0)</f>
        <v>0</v>
      </c>
      <c r="F123" s="53">
        <f>IF(TYPE(SEARCH(F$1,+VLOOKUP($A123,datos14p!$A$2:$B$874,2,FALSE)))=1,"·",0)</f>
        <v>0</v>
      </c>
      <c r="G123" s="53">
        <f>IF(TYPE(SEARCH(G$1,+VLOOKUP($A123,datos14p!$A$2:$B$874,2,FALSE)))=1,"·",0)</f>
        <v>0</v>
      </c>
      <c r="H123" s="53">
        <f>IF(TYPE(SEARCH(H$1,+VLOOKUP($A123,datos14p!$A$2:$B$874,2,FALSE)))=1,"·",0)</f>
        <v>0</v>
      </c>
      <c r="I123" s="53">
        <f>IF(TYPE(SEARCH(I$1,+VLOOKUP($A123,datos14p!$A$2:$B$874,2,FALSE)))=1,"·",0)</f>
        <v>0</v>
      </c>
      <c r="J123" s="53">
        <f>IF(TYPE(SEARCH(J$1,+VLOOKUP($A123,datos14p!$A$2:$B$874,2,FALSE)))=1,"·",0)</f>
        <v>0</v>
      </c>
      <c r="K123" s="53">
        <f>IF(TYPE(SEARCH(K$1,+VLOOKUP($A123,datos14p!$A$2:$B$874,2,FALSE)))=1,"·",0)</f>
        <v>0</v>
      </c>
      <c r="L123" s="53">
        <f>IF(TYPE(SEARCH(L$1,+VLOOKUP($A123,datos14p!$A$2:$B$874,2,FALSE)))=1,"·",0)</f>
        <v>0</v>
      </c>
      <c r="M123" s="53">
        <f>IF(TYPE(SEARCH(M$1,+VLOOKUP($A123,datos14p!$A$2:$B$874,2,FALSE)))=1,"·",0)</f>
        <v>0</v>
      </c>
    </row>
    <row r="124" spans="1:13" s="9" customFormat="1">
      <c r="A124" s="60" t="s">
        <v>1022</v>
      </c>
      <c r="B124" s="53">
        <f>IF(TYPE(SEARCH(B$1,+VLOOKUP($A124,datos14p!$A$2:$B$874,2,FALSE)))=1,"·",0)</f>
        <v>0</v>
      </c>
      <c r="C124" s="53">
        <f>IF(TYPE(SEARCH(C$1,+VLOOKUP($A124,datos14p!$A$2:$B$874,2,FALSE)))=1,"·",0)</f>
        <v>0</v>
      </c>
      <c r="D124" s="53">
        <f>IF(TYPE(SEARCH(D$1,+VLOOKUP($A124,datos14p!$A$2:$B$874,2,FALSE)))=1,"·",0)</f>
        <v>0</v>
      </c>
      <c r="E124" s="53">
        <f>IF(TYPE(SEARCH(E$1,+VLOOKUP($A124,datos14p!$A$2:$B$874,2,FALSE)))=1,"·",0)</f>
        <v>0</v>
      </c>
      <c r="F124" s="53">
        <f>IF(TYPE(SEARCH(F$1,+VLOOKUP($A124,datos14p!$A$2:$B$874,2,FALSE)))=1,"·",0)</f>
        <v>0</v>
      </c>
      <c r="G124" s="53">
        <f>IF(TYPE(SEARCH(G$1,+VLOOKUP($A124,datos14p!$A$2:$B$874,2,FALSE)))=1,"·",0)</f>
        <v>0</v>
      </c>
      <c r="H124" s="53">
        <f>IF(TYPE(SEARCH(H$1,+VLOOKUP($A124,datos14p!$A$2:$B$874,2,FALSE)))=1,"·",0)</f>
        <v>0</v>
      </c>
      <c r="I124" s="53">
        <f>IF(TYPE(SEARCH(I$1,+VLOOKUP($A124,datos14p!$A$2:$B$874,2,FALSE)))=1,"·",0)</f>
        <v>0</v>
      </c>
      <c r="J124" s="53">
        <f>IF(TYPE(SEARCH(J$1,+VLOOKUP($A124,datos14p!$A$2:$B$874,2,FALSE)))=1,"·",0)</f>
        <v>0</v>
      </c>
      <c r="K124" s="53">
        <f>IF(TYPE(SEARCH(K$1,+VLOOKUP($A124,datos14p!$A$2:$B$874,2,FALSE)))=1,"·",0)</f>
        <v>0</v>
      </c>
      <c r="L124" s="53">
        <f>IF(TYPE(SEARCH(L$1,+VLOOKUP($A124,datos14p!$A$2:$B$874,2,FALSE)))=1,"·",0)</f>
        <v>0</v>
      </c>
      <c r="M124" s="53">
        <f>IF(TYPE(SEARCH(M$1,+VLOOKUP($A124,datos14p!$A$2:$B$874,2,FALSE)))=1,"·",0)</f>
        <v>0</v>
      </c>
    </row>
    <row r="125" spans="1:13" s="9" customFormat="1">
      <c r="A125" s="60" t="s">
        <v>1023</v>
      </c>
      <c r="B125" s="53">
        <f>IF(TYPE(SEARCH(B$1,+VLOOKUP($A125,datos14p!$A$2:$B$874,2,FALSE)))=1,"·",0)</f>
        <v>0</v>
      </c>
      <c r="C125" s="53">
        <f>IF(TYPE(SEARCH(C$1,+VLOOKUP($A125,datos14p!$A$2:$B$874,2,FALSE)))=1,"·",0)</f>
        <v>0</v>
      </c>
      <c r="D125" s="53">
        <f>IF(TYPE(SEARCH(D$1,+VLOOKUP($A125,datos14p!$A$2:$B$874,2,FALSE)))=1,"·",0)</f>
        <v>0</v>
      </c>
      <c r="E125" s="53">
        <f>IF(TYPE(SEARCH(E$1,+VLOOKUP($A125,datos14p!$A$2:$B$874,2,FALSE)))=1,"·",0)</f>
        <v>0</v>
      </c>
      <c r="F125" s="53">
        <f>IF(TYPE(SEARCH(F$1,+VLOOKUP($A125,datos14p!$A$2:$B$874,2,FALSE)))=1,"·",0)</f>
        <v>0</v>
      </c>
      <c r="G125" s="53">
        <f>IF(TYPE(SEARCH(G$1,+VLOOKUP($A125,datos14p!$A$2:$B$874,2,FALSE)))=1,"·",0)</f>
        <v>0</v>
      </c>
      <c r="H125" s="53">
        <f>IF(TYPE(SEARCH(H$1,+VLOOKUP($A125,datos14p!$A$2:$B$874,2,FALSE)))=1,"·",0)</f>
        <v>0</v>
      </c>
      <c r="I125" s="53">
        <f>IF(TYPE(SEARCH(I$1,+VLOOKUP($A125,datos14p!$A$2:$B$874,2,FALSE)))=1,"·",0)</f>
        <v>0</v>
      </c>
      <c r="J125" s="53">
        <f>IF(TYPE(SEARCH(J$1,+VLOOKUP($A125,datos14p!$A$2:$B$874,2,FALSE)))=1,"·",0)</f>
        <v>0</v>
      </c>
      <c r="K125" s="53">
        <f>IF(TYPE(SEARCH(K$1,+VLOOKUP($A125,datos14p!$A$2:$B$874,2,FALSE)))=1,"·",0)</f>
        <v>0</v>
      </c>
      <c r="L125" s="53">
        <f>IF(TYPE(SEARCH(L$1,+VLOOKUP($A125,datos14p!$A$2:$B$874,2,FALSE)))=1,"·",0)</f>
        <v>0</v>
      </c>
      <c r="M125" s="53">
        <f>IF(TYPE(SEARCH(M$1,+VLOOKUP($A125,datos14p!$A$2:$B$874,2,FALSE)))=1,"·",0)</f>
        <v>0</v>
      </c>
    </row>
    <row r="126" spans="1:13" s="9" customFormat="1">
      <c r="A126" s="60" t="s">
        <v>1024</v>
      </c>
      <c r="B126" s="53">
        <f>IF(TYPE(SEARCH(B$1,+VLOOKUP($A126,datos14p!$A$2:$B$874,2,FALSE)))=1,"·",0)</f>
        <v>0</v>
      </c>
      <c r="C126" s="53">
        <f>IF(TYPE(SEARCH(C$1,+VLOOKUP($A126,datos14p!$A$2:$B$874,2,FALSE)))=1,"·",0)</f>
        <v>0</v>
      </c>
      <c r="D126" s="53">
        <f>IF(TYPE(SEARCH(D$1,+VLOOKUP($A126,datos14p!$A$2:$B$874,2,FALSE)))=1,"·",0)</f>
        <v>0</v>
      </c>
      <c r="E126" s="53">
        <f>IF(TYPE(SEARCH(E$1,+VLOOKUP($A126,datos14p!$A$2:$B$874,2,FALSE)))=1,"·",0)</f>
        <v>0</v>
      </c>
      <c r="F126" s="53">
        <f>IF(TYPE(SEARCH(F$1,+VLOOKUP($A126,datos14p!$A$2:$B$874,2,FALSE)))=1,"·",0)</f>
        <v>0</v>
      </c>
      <c r="G126" s="53">
        <f>IF(TYPE(SEARCH(G$1,+VLOOKUP($A126,datos14p!$A$2:$B$874,2,FALSE)))=1,"·",0)</f>
        <v>0</v>
      </c>
      <c r="H126" s="53">
        <f>IF(TYPE(SEARCH(H$1,+VLOOKUP($A126,datos14p!$A$2:$B$874,2,FALSE)))=1,"·",0)</f>
        <v>0</v>
      </c>
      <c r="I126" s="53">
        <f>IF(TYPE(SEARCH(I$1,+VLOOKUP($A126,datos14p!$A$2:$B$874,2,FALSE)))=1,"·",0)</f>
        <v>0</v>
      </c>
      <c r="J126" s="53">
        <f>IF(TYPE(SEARCH(J$1,+VLOOKUP($A126,datos14p!$A$2:$B$874,2,FALSE)))=1,"·",0)</f>
        <v>0</v>
      </c>
      <c r="K126" s="53">
        <f>IF(TYPE(SEARCH(K$1,+VLOOKUP($A126,datos14p!$A$2:$B$874,2,FALSE)))=1,"·",0)</f>
        <v>0</v>
      </c>
      <c r="L126" s="53">
        <f>IF(TYPE(SEARCH(L$1,+VLOOKUP($A126,datos14p!$A$2:$B$874,2,FALSE)))=1,"·",0)</f>
        <v>0</v>
      </c>
      <c r="M126" s="53">
        <f>IF(TYPE(SEARCH(M$1,+VLOOKUP($A126,datos14p!$A$2:$B$874,2,FALSE)))=1,"·",0)</f>
        <v>0</v>
      </c>
    </row>
    <row r="127" spans="1:13" s="9" customFormat="1">
      <c r="A127" s="60" t="s">
        <v>1025</v>
      </c>
      <c r="B127" s="53">
        <f>IF(TYPE(SEARCH(B$1,+VLOOKUP($A127,datos14p!$A$2:$B$874,2,FALSE)))=1,"·",0)</f>
        <v>0</v>
      </c>
      <c r="C127" s="53">
        <f>IF(TYPE(SEARCH(C$1,+VLOOKUP($A127,datos14p!$A$2:$B$874,2,FALSE)))=1,"·",0)</f>
        <v>0</v>
      </c>
      <c r="D127" s="53">
        <f>IF(TYPE(SEARCH(D$1,+VLOOKUP($A127,datos14p!$A$2:$B$874,2,FALSE)))=1,"·",0)</f>
        <v>0</v>
      </c>
      <c r="E127" s="53">
        <f>IF(TYPE(SEARCH(E$1,+VLOOKUP($A127,datos14p!$A$2:$B$874,2,FALSE)))=1,"·",0)</f>
        <v>0</v>
      </c>
      <c r="F127" s="53">
        <f>IF(TYPE(SEARCH(F$1,+VLOOKUP($A127,datos14p!$A$2:$B$874,2,FALSE)))=1,"·",0)</f>
        <v>0</v>
      </c>
      <c r="G127" s="53">
        <f>IF(TYPE(SEARCH(G$1,+VLOOKUP($A127,datos14p!$A$2:$B$874,2,FALSE)))=1,"·",0)</f>
        <v>0</v>
      </c>
      <c r="H127" s="53">
        <f>IF(TYPE(SEARCH(H$1,+VLOOKUP($A127,datos14p!$A$2:$B$874,2,FALSE)))=1,"·",0)</f>
        <v>0</v>
      </c>
      <c r="I127" s="53">
        <f>IF(TYPE(SEARCH(I$1,+VLOOKUP($A127,datos14p!$A$2:$B$874,2,FALSE)))=1,"·",0)</f>
        <v>0</v>
      </c>
      <c r="J127" s="53">
        <f>IF(TYPE(SEARCH(J$1,+VLOOKUP($A127,datos14p!$A$2:$B$874,2,FALSE)))=1,"·",0)</f>
        <v>0</v>
      </c>
      <c r="K127" s="53">
        <f>IF(TYPE(SEARCH(K$1,+VLOOKUP($A127,datos14p!$A$2:$B$874,2,FALSE)))=1,"·",0)</f>
        <v>0</v>
      </c>
      <c r="L127" s="53">
        <f>IF(TYPE(SEARCH(L$1,+VLOOKUP($A127,datos14p!$A$2:$B$874,2,FALSE)))=1,"·",0)</f>
        <v>0</v>
      </c>
      <c r="M127" s="53">
        <f>IF(TYPE(SEARCH(M$1,+VLOOKUP($A127,datos14p!$A$2:$B$874,2,FALSE)))=1,"·",0)</f>
        <v>0</v>
      </c>
    </row>
    <row r="128" spans="1:13" s="9" customFormat="1">
      <c r="A128" s="60" t="s">
        <v>1026</v>
      </c>
      <c r="B128" s="53">
        <f>IF(TYPE(SEARCH(B$1,+VLOOKUP($A128,datos14p!$A$2:$B$874,2,FALSE)))=1,"·",0)</f>
        <v>0</v>
      </c>
      <c r="C128" s="53">
        <f>IF(TYPE(SEARCH(C$1,+VLOOKUP($A128,datos14p!$A$2:$B$874,2,FALSE)))=1,"·",0)</f>
        <v>0</v>
      </c>
      <c r="D128" s="53">
        <f>IF(TYPE(SEARCH(D$1,+VLOOKUP($A128,datos14p!$A$2:$B$874,2,FALSE)))=1,"·",0)</f>
        <v>0</v>
      </c>
      <c r="E128" s="53">
        <f>IF(TYPE(SEARCH(E$1,+VLOOKUP($A128,datos14p!$A$2:$B$874,2,FALSE)))=1,"·",0)</f>
        <v>0</v>
      </c>
      <c r="F128" s="53">
        <f>IF(TYPE(SEARCH(F$1,+VLOOKUP($A128,datos14p!$A$2:$B$874,2,FALSE)))=1,"·",0)</f>
        <v>0</v>
      </c>
      <c r="G128" s="53">
        <f>IF(TYPE(SEARCH(G$1,+VLOOKUP($A128,datos14p!$A$2:$B$874,2,FALSE)))=1,"·",0)</f>
        <v>0</v>
      </c>
      <c r="H128" s="53">
        <f>IF(TYPE(SEARCH(H$1,+VLOOKUP($A128,datos14p!$A$2:$B$874,2,FALSE)))=1,"·",0)</f>
        <v>0</v>
      </c>
      <c r="I128" s="53">
        <f>IF(TYPE(SEARCH(I$1,+VLOOKUP($A128,datos14p!$A$2:$B$874,2,FALSE)))=1,"·",0)</f>
        <v>0</v>
      </c>
      <c r="J128" s="53">
        <f>IF(TYPE(SEARCH(J$1,+VLOOKUP($A128,datos14p!$A$2:$B$874,2,FALSE)))=1,"·",0)</f>
        <v>0</v>
      </c>
      <c r="K128" s="53">
        <f>IF(TYPE(SEARCH(K$1,+VLOOKUP($A128,datos14p!$A$2:$B$874,2,FALSE)))=1,"·",0)</f>
        <v>0</v>
      </c>
      <c r="L128" s="53">
        <f>IF(TYPE(SEARCH(L$1,+VLOOKUP($A128,datos14p!$A$2:$B$874,2,FALSE)))=1,"·",0)</f>
        <v>0</v>
      </c>
      <c r="M128" s="53">
        <f>IF(TYPE(SEARCH(M$1,+VLOOKUP($A128,datos14p!$A$2:$B$874,2,FALSE)))=1,"·",0)</f>
        <v>0</v>
      </c>
    </row>
    <row r="129" spans="1:13" s="9" customFormat="1">
      <c r="A129" s="60" t="s">
        <v>1027</v>
      </c>
      <c r="B129" s="53">
        <f>IF(TYPE(SEARCH(B$1,+VLOOKUP($A129,datos14p!$A$2:$B$874,2,FALSE)))=1,"·",0)</f>
        <v>0</v>
      </c>
      <c r="C129" s="53">
        <f>IF(TYPE(SEARCH(C$1,+VLOOKUP($A129,datos14p!$A$2:$B$874,2,FALSE)))=1,"·",0)</f>
        <v>0</v>
      </c>
      <c r="D129" s="53">
        <f>IF(TYPE(SEARCH(D$1,+VLOOKUP($A129,datos14p!$A$2:$B$874,2,FALSE)))=1,"·",0)</f>
        <v>0</v>
      </c>
      <c r="E129" s="53">
        <f>IF(TYPE(SEARCH(E$1,+VLOOKUP($A129,datos14p!$A$2:$B$874,2,FALSE)))=1,"·",0)</f>
        <v>0</v>
      </c>
      <c r="F129" s="53">
        <f>IF(TYPE(SEARCH(F$1,+VLOOKUP($A129,datos14p!$A$2:$B$874,2,FALSE)))=1,"·",0)</f>
        <v>0</v>
      </c>
      <c r="G129" s="53">
        <f>IF(TYPE(SEARCH(G$1,+VLOOKUP($A129,datos14p!$A$2:$B$874,2,FALSE)))=1,"·",0)</f>
        <v>0</v>
      </c>
      <c r="H129" s="53">
        <f>IF(TYPE(SEARCH(H$1,+VLOOKUP($A129,datos14p!$A$2:$B$874,2,FALSE)))=1,"·",0)</f>
        <v>0</v>
      </c>
      <c r="I129" s="53">
        <f>IF(TYPE(SEARCH(I$1,+VLOOKUP($A129,datos14p!$A$2:$B$874,2,FALSE)))=1,"·",0)</f>
        <v>0</v>
      </c>
      <c r="J129" s="53">
        <f>IF(TYPE(SEARCH(J$1,+VLOOKUP($A129,datos14p!$A$2:$B$874,2,FALSE)))=1,"·",0)</f>
        <v>0</v>
      </c>
      <c r="K129" s="53">
        <f>IF(TYPE(SEARCH(K$1,+VLOOKUP($A129,datos14p!$A$2:$B$874,2,FALSE)))=1,"·",0)</f>
        <v>0</v>
      </c>
      <c r="L129" s="53">
        <f>IF(TYPE(SEARCH(L$1,+VLOOKUP($A129,datos14p!$A$2:$B$874,2,FALSE)))=1,"·",0)</f>
        <v>0</v>
      </c>
      <c r="M129" s="53">
        <f>IF(TYPE(SEARCH(M$1,+VLOOKUP($A129,datos14p!$A$2:$B$874,2,FALSE)))=1,"·",0)</f>
        <v>0</v>
      </c>
    </row>
    <row r="130" spans="1:13" s="9" customFormat="1">
      <c r="A130" s="60" t="s">
        <v>1028</v>
      </c>
      <c r="B130" s="53">
        <f>IF(TYPE(SEARCH(B$1,+VLOOKUP($A130,datos14p!$A$2:$B$874,2,FALSE)))=1,"·",0)</f>
        <v>0</v>
      </c>
      <c r="C130" s="53">
        <f>IF(TYPE(SEARCH(C$1,+VLOOKUP($A130,datos14p!$A$2:$B$874,2,FALSE)))=1,"·",0)</f>
        <v>0</v>
      </c>
      <c r="D130" s="53">
        <f>IF(TYPE(SEARCH(D$1,+VLOOKUP($A130,datos14p!$A$2:$B$874,2,FALSE)))=1,"·",0)</f>
        <v>0</v>
      </c>
      <c r="E130" s="53">
        <f>IF(TYPE(SEARCH(E$1,+VLOOKUP($A130,datos14p!$A$2:$B$874,2,FALSE)))=1,"·",0)</f>
        <v>0</v>
      </c>
      <c r="F130" s="53">
        <f>IF(TYPE(SEARCH(F$1,+VLOOKUP($A130,datos14p!$A$2:$B$874,2,FALSE)))=1,"·",0)</f>
        <v>0</v>
      </c>
      <c r="G130" s="53">
        <f>IF(TYPE(SEARCH(G$1,+VLOOKUP($A130,datos14p!$A$2:$B$874,2,FALSE)))=1,"·",0)</f>
        <v>0</v>
      </c>
      <c r="H130" s="53">
        <f>IF(TYPE(SEARCH(H$1,+VLOOKUP($A130,datos14p!$A$2:$B$874,2,FALSE)))=1,"·",0)</f>
        <v>0</v>
      </c>
      <c r="I130" s="53">
        <f>IF(TYPE(SEARCH(I$1,+VLOOKUP($A130,datos14p!$A$2:$B$874,2,FALSE)))=1,"·",0)</f>
        <v>0</v>
      </c>
      <c r="J130" s="53">
        <f>IF(TYPE(SEARCH(J$1,+VLOOKUP($A130,datos14p!$A$2:$B$874,2,FALSE)))=1,"·",0)</f>
        <v>0</v>
      </c>
      <c r="K130" s="53">
        <f>IF(TYPE(SEARCH(K$1,+VLOOKUP($A130,datos14p!$A$2:$B$874,2,FALSE)))=1,"·",0)</f>
        <v>0</v>
      </c>
      <c r="L130" s="53">
        <f>IF(TYPE(SEARCH(L$1,+VLOOKUP($A130,datos14p!$A$2:$B$874,2,FALSE)))=1,"·",0)</f>
        <v>0</v>
      </c>
      <c r="M130" s="53">
        <f>IF(TYPE(SEARCH(M$1,+VLOOKUP($A130,datos14p!$A$2:$B$874,2,FALSE)))=1,"·",0)</f>
        <v>0</v>
      </c>
    </row>
    <row r="131" spans="1:13" s="9" customFormat="1">
      <c r="A131" s="60" t="s">
        <v>1029</v>
      </c>
      <c r="B131" s="53">
        <f>IF(TYPE(SEARCH(B$1,+VLOOKUP($A131,datos14p!$A$2:$B$874,2,FALSE)))=1,"·",0)</f>
        <v>0</v>
      </c>
      <c r="C131" s="53">
        <f>IF(TYPE(SEARCH(C$1,+VLOOKUP($A131,datos14p!$A$2:$B$874,2,FALSE)))=1,"·",0)</f>
        <v>0</v>
      </c>
      <c r="D131" s="53">
        <f>IF(TYPE(SEARCH(D$1,+VLOOKUP($A131,datos14p!$A$2:$B$874,2,FALSE)))=1,"·",0)</f>
        <v>0</v>
      </c>
      <c r="E131" s="53">
        <f>IF(TYPE(SEARCH(E$1,+VLOOKUP($A131,datos14p!$A$2:$B$874,2,FALSE)))=1,"·",0)</f>
        <v>0</v>
      </c>
      <c r="F131" s="53">
        <f>IF(TYPE(SEARCH(F$1,+VLOOKUP($A131,datos14p!$A$2:$B$874,2,FALSE)))=1,"·",0)</f>
        <v>0</v>
      </c>
      <c r="G131" s="53">
        <f>IF(TYPE(SEARCH(G$1,+VLOOKUP($A131,datos14p!$A$2:$B$874,2,FALSE)))=1,"·",0)</f>
        <v>0</v>
      </c>
      <c r="H131" s="53">
        <f>IF(TYPE(SEARCH(H$1,+VLOOKUP($A131,datos14p!$A$2:$B$874,2,FALSE)))=1,"·",0)</f>
        <v>0</v>
      </c>
      <c r="I131" s="53">
        <f>IF(TYPE(SEARCH(I$1,+VLOOKUP($A131,datos14p!$A$2:$B$874,2,FALSE)))=1,"·",0)</f>
        <v>0</v>
      </c>
      <c r="J131" s="53">
        <f>IF(TYPE(SEARCH(J$1,+VLOOKUP($A131,datos14p!$A$2:$B$874,2,FALSE)))=1,"·",0)</f>
        <v>0</v>
      </c>
      <c r="K131" s="53">
        <f>IF(TYPE(SEARCH(K$1,+VLOOKUP($A131,datos14p!$A$2:$B$874,2,FALSE)))=1,"·",0)</f>
        <v>0</v>
      </c>
      <c r="L131" s="53">
        <f>IF(TYPE(SEARCH(L$1,+VLOOKUP($A131,datos14p!$A$2:$B$874,2,FALSE)))=1,"·",0)</f>
        <v>0</v>
      </c>
      <c r="M131" s="53">
        <f>IF(TYPE(SEARCH(M$1,+VLOOKUP($A131,datos14p!$A$2:$B$874,2,FALSE)))=1,"·",0)</f>
        <v>0</v>
      </c>
    </row>
    <row r="132" spans="1:13" s="9" customFormat="1">
      <c r="A132" s="60" t="s">
        <v>1030</v>
      </c>
      <c r="B132" s="53">
        <f>IF(TYPE(SEARCH(B$1,+VLOOKUP($A132,datos14p!$A$2:$B$874,2,FALSE)))=1,"·",0)</f>
        <v>0</v>
      </c>
      <c r="C132" s="53">
        <f>IF(TYPE(SEARCH(C$1,+VLOOKUP($A132,datos14p!$A$2:$B$874,2,FALSE)))=1,"·",0)</f>
        <v>0</v>
      </c>
      <c r="D132" s="53">
        <f>IF(TYPE(SEARCH(D$1,+VLOOKUP($A132,datos14p!$A$2:$B$874,2,FALSE)))=1,"·",0)</f>
        <v>0</v>
      </c>
      <c r="E132" s="53">
        <f>IF(TYPE(SEARCH(E$1,+VLOOKUP($A132,datos14p!$A$2:$B$874,2,FALSE)))=1,"·",0)</f>
        <v>0</v>
      </c>
      <c r="F132" s="53">
        <f>IF(TYPE(SEARCH(F$1,+VLOOKUP($A132,datos14p!$A$2:$B$874,2,FALSE)))=1,"·",0)</f>
        <v>0</v>
      </c>
      <c r="G132" s="53">
        <f>IF(TYPE(SEARCH(G$1,+VLOOKUP($A132,datos14p!$A$2:$B$874,2,FALSE)))=1,"·",0)</f>
        <v>0</v>
      </c>
      <c r="H132" s="53">
        <f>IF(TYPE(SEARCH(H$1,+VLOOKUP($A132,datos14p!$A$2:$B$874,2,FALSE)))=1,"·",0)</f>
        <v>0</v>
      </c>
      <c r="I132" s="53">
        <f>IF(TYPE(SEARCH(I$1,+VLOOKUP($A132,datos14p!$A$2:$B$874,2,FALSE)))=1,"·",0)</f>
        <v>0</v>
      </c>
      <c r="J132" s="53">
        <f>IF(TYPE(SEARCH(J$1,+VLOOKUP($A132,datos14p!$A$2:$B$874,2,FALSE)))=1,"·",0)</f>
        <v>0</v>
      </c>
      <c r="K132" s="53">
        <f>IF(TYPE(SEARCH(K$1,+VLOOKUP($A132,datos14p!$A$2:$B$874,2,FALSE)))=1,"·",0)</f>
        <v>0</v>
      </c>
      <c r="L132" s="53">
        <f>IF(TYPE(SEARCH(L$1,+VLOOKUP($A132,datos14p!$A$2:$B$874,2,FALSE)))=1,"·",0)</f>
        <v>0</v>
      </c>
      <c r="M132" s="53">
        <f>IF(TYPE(SEARCH(M$1,+VLOOKUP($A132,datos14p!$A$2:$B$874,2,FALSE)))=1,"·",0)</f>
        <v>0</v>
      </c>
    </row>
    <row r="133" spans="1:13" s="9" customFormat="1">
      <c r="A133" s="60" t="s">
        <v>1031</v>
      </c>
      <c r="B133" s="53">
        <f>IF(TYPE(SEARCH(B$1,+VLOOKUP($A133,datos14p!$A$2:$B$874,2,FALSE)))=1,"·",0)</f>
        <v>0</v>
      </c>
      <c r="C133" s="53">
        <f>IF(TYPE(SEARCH(C$1,+VLOOKUP($A133,datos14p!$A$2:$B$874,2,FALSE)))=1,"·",0)</f>
        <v>0</v>
      </c>
      <c r="D133" s="53">
        <f>IF(TYPE(SEARCH(D$1,+VLOOKUP($A133,datos14p!$A$2:$B$874,2,FALSE)))=1,"·",0)</f>
        <v>0</v>
      </c>
      <c r="E133" s="53">
        <f>IF(TYPE(SEARCH(E$1,+VLOOKUP($A133,datos14p!$A$2:$B$874,2,FALSE)))=1,"·",0)</f>
        <v>0</v>
      </c>
      <c r="F133" s="53">
        <f>IF(TYPE(SEARCH(F$1,+VLOOKUP($A133,datos14p!$A$2:$B$874,2,FALSE)))=1,"·",0)</f>
        <v>0</v>
      </c>
      <c r="G133" s="53">
        <f>IF(TYPE(SEARCH(G$1,+VLOOKUP($A133,datos14p!$A$2:$B$874,2,FALSE)))=1,"·",0)</f>
        <v>0</v>
      </c>
      <c r="H133" s="53">
        <f>IF(TYPE(SEARCH(H$1,+VLOOKUP($A133,datos14p!$A$2:$B$874,2,FALSE)))=1,"·",0)</f>
        <v>0</v>
      </c>
      <c r="I133" s="53">
        <f>IF(TYPE(SEARCH(I$1,+VLOOKUP($A133,datos14p!$A$2:$B$874,2,FALSE)))=1,"·",0)</f>
        <v>0</v>
      </c>
      <c r="J133" s="53">
        <f>IF(TYPE(SEARCH(J$1,+VLOOKUP($A133,datos14p!$A$2:$B$874,2,FALSE)))=1,"·",0)</f>
        <v>0</v>
      </c>
      <c r="K133" s="53">
        <f>IF(TYPE(SEARCH(K$1,+VLOOKUP($A133,datos14p!$A$2:$B$874,2,FALSE)))=1,"·",0)</f>
        <v>0</v>
      </c>
      <c r="L133" s="53">
        <f>IF(TYPE(SEARCH(L$1,+VLOOKUP($A133,datos14p!$A$2:$B$874,2,FALSE)))=1,"·",0)</f>
        <v>0</v>
      </c>
      <c r="M133" s="53">
        <f>IF(TYPE(SEARCH(M$1,+VLOOKUP($A133,datos14p!$A$2:$B$874,2,FALSE)))=1,"·",0)</f>
        <v>0</v>
      </c>
    </row>
    <row r="134" spans="1:13" s="9" customFormat="1">
      <c r="A134" s="60" t="s">
        <v>1032</v>
      </c>
      <c r="B134" s="53">
        <f>IF(TYPE(SEARCH(B$1,+VLOOKUP($A134,datos14p!$A$2:$B$874,2,FALSE)))=1,"·",0)</f>
        <v>0</v>
      </c>
      <c r="C134" s="53">
        <f>IF(TYPE(SEARCH(C$1,+VLOOKUP($A134,datos14p!$A$2:$B$874,2,FALSE)))=1,"·",0)</f>
        <v>0</v>
      </c>
      <c r="D134" s="53" t="str">
        <f>IF(TYPE(SEARCH(D$1,+VLOOKUP($A134,datos14p!$A$2:$B$874,2,FALSE)))=1,"·",0)</f>
        <v>·</v>
      </c>
      <c r="E134" s="53">
        <f>IF(TYPE(SEARCH(E$1,+VLOOKUP($A134,datos14p!$A$2:$B$874,2,FALSE)))=1,"·",0)</f>
        <v>0</v>
      </c>
      <c r="F134" s="53">
        <f>IF(TYPE(SEARCH(F$1,+VLOOKUP($A134,datos14p!$A$2:$B$874,2,FALSE)))=1,"·",0)</f>
        <v>0</v>
      </c>
      <c r="G134" s="53">
        <f>IF(TYPE(SEARCH(G$1,+VLOOKUP($A134,datos14p!$A$2:$B$874,2,FALSE)))=1,"·",0)</f>
        <v>0</v>
      </c>
      <c r="H134" s="53">
        <f>IF(TYPE(SEARCH(H$1,+VLOOKUP($A134,datos14p!$A$2:$B$874,2,FALSE)))=1,"·",0)</f>
        <v>0</v>
      </c>
      <c r="I134" s="53">
        <f>IF(TYPE(SEARCH(I$1,+VLOOKUP($A134,datos14p!$A$2:$B$874,2,FALSE)))=1,"·",0)</f>
        <v>0</v>
      </c>
      <c r="J134" s="53">
        <f>IF(TYPE(SEARCH(J$1,+VLOOKUP($A134,datos14p!$A$2:$B$874,2,FALSE)))=1,"·",0)</f>
        <v>0</v>
      </c>
      <c r="K134" s="53">
        <f>IF(TYPE(SEARCH(K$1,+VLOOKUP($A134,datos14p!$A$2:$B$874,2,FALSE)))=1,"·",0)</f>
        <v>0</v>
      </c>
      <c r="L134" s="53">
        <f>IF(TYPE(SEARCH(L$1,+VLOOKUP($A134,datos14p!$A$2:$B$874,2,FALSE)))=1,"·",0)</f>
        <v>0</v>
      </c>
      <c r="M134" s="53">
        <f>IF(TYPE(SEARCH(M$1,+VLOOKUP($A134,datos14p!$A$2:$B$874,2,FALSE)))=1,"·",0)</f>
        <v>0</v>
      </c>
    </row>
    <row r="135" spans="1:13" s="9" customFormat="1">
      <c r="A135" s="60" t="s">
        <v>1033</v>
      </c>
      <c r="B135" s="53">
        <f>IF(TYPE(SEARCH(B$1,+VLOOKUP($A135,datos14p!$A$2:$B$874,2,FALSE)))=1,"·",0)</f>
        <v>0</v>
      </c>
      <c r="C135" s="53">
        <f>IF(TYPE(SEARCH(C$1,+VLOOKUP($A135,datos14p!$A$2:$B$874,2,FALSE)))=1,"·",0)</f>
        <v>0</v>
      </c>
      <c r="D135" s="53">
        <f>IF(TYPE(SEARCH(D$1,+VLOOKUP($A135,datos14p!$A$2:$B$874,2,FALSE)))=1,"·",0)</f>
        <v>0</v>
      </c>
      <c r="E135" s="53" t="str">
        <f>IF(TYPE(SEARCH(E$1,+VLOOKUP($A135,datos14p!$A$2:$B$874,2,FALSE)))=1,"·",0)</f>
        <v>·</v>
      </c>
      <c r="F135" s="53">
        <f>IF(TYPE(SEARCH(F$1,+VLOOKUP($A135,datos14p!$A$2:$B$874,2,FALSE)))=1,"·",0)</f>
        <v>0</v>
      </c>
      <c r="G135" s="53">
        <f>IF(TYPE(SEARCH(G$1,+VLOOKUP($A135,datos14p!$A$2:$B$874,2,FALSE)))=1,"·",0)</f>
        <v>0</v>
      </c>
      <c r="H135" s="53">
        <f>IF(TYPE(SEARCH(H$1,+VLOOKUP($A135,datos14p!$A$2:$B$874,2,FALSE)))=1,"·",0)</f>
        <v>0</v>
      </c>
      <c r="I135" s="53">
        <f>IF(TYPE(SEARCH(I$1,+VLOOKUP($A135,datos14p!$A$2:$B$874,2,FALSE)))=1,"·",0)</f>
        <v>0</v>
      </c>
      <c r="J135" s="53" t="str">
        <f>IF(TYPE(SEARCH(J$1,+VLOOKUP($A135,datos14p!$A$2:$B$874,2,FALSE)))=1,"·",0)</f>
        <v>·</v>
      </c>
      <c r="K135" s="53" t="str">
        <f>IF(TYPE(SEARCH(K$1,+VLOOKUP($A135,datos14p!$A$2:$B$874,2,FALSE)))=1,"·",0)</f>
        <v>·</v>
      </c>
      <c r="L135" s="53">
        <f>IF(TYPE(SEARCH(L$1,+VLOOKUP($A135,datos14p!$A$2:$B$874,2,FALSE)))=1,"·",0)</f>
        <v>0</v>
      </c>
      <c r="M135" s="53">
        <f>IF(TYPE(SEARCH(M$1,+VLOOKUP($A135,datos14p!$A$2:$B$874,2,FALSE)))=1,"·",0)</f>
        <v>0</v>
      </c>
    </row>
    <row r="136" spans="1:13" s="9" customFormat="1">
      <c r="A136" s="60" t="s">
        <v>1034</v>
      </c>
      <c r="B136" s="53">
        <f>IF(TYPE(SEARCH(B$1,+VLOOKUP($A136,datos14p!$A$2:$B$874,2,FALSE)))=1,"·",0)</f>
        <v>0</v>
      </c>
      <c r="C136" s="53" t="str">
        <f>IF(TYPE(SEARCH(C$1,+VLOOKUP($A136,datos14p!$A$2:$B$874,2,FALSE)))=1,"·",0)</f>
        <v>·</v>
      </c>
      <c r="D136" s="53">
        <f>IF(TYPE(SEARCH(D$1,+VLOOKUP($A136,datos14p!$A$2:$B$874,2,FALSE)))=1,"·",0)</f>
        <v>0</v>
      </c>
      <c r="E136" s="53" t="str">
        <f>IF(TYPE(SEARCH(E$1,+VLOOKUP($A136,datos14p!$A$2:$B$874,2,FALSE)))=1,"·",0)</f>
        <v>·</v>
      </c>
      <c r="F136" s="53">
        <f>IF(TYPE(SEARCH(F$1,+VLOOKUP($A136,datos14p!$A$2:$B$874,2,FALSE)))=1,"·",0)</f>
        <v>0</v>
      </c>
      <c r="G136" s="53">
        <f>IF(TYPE(SEARCH(G$1,+VLOOKUP($A136,datos14p!$A$2:$B$874,2,FALSE)))=1,"·",0)</f>
        <v>0</v>
      </c>
      <c r="H136" s="53">
        <f>IF(TYPE(SEARCH(H$1,+VLOOKUP($A136,datos14p!$A$2:$B$874,2,FALSE)))=1,"·",0)</f>
        <v>0</v>
      </c>
      <c r="I136" s="53" t="str">
        <f>IF(TYPE(SEARCH(I$1,+VLOOKUP($A136,datos14p!$A$2:$B$874,2,FALSE)))=1,"·",0)</f>
        <v>·</v>
      </c>
      <c r="J136" s="53">
        <f>IF(TYPE(SEARCH(J$1,+VLOOKUP($A136,datos14p!$A$2:$B$874,2,FALSE)))=1,"·",0)</f>
        <v>0</v>
      </c>
      <c r="K136" s="53">
        <f>IF(TYPE(SEARCH(K$1,+VLOOKUP($A136,datos14p!$A$2:$B$874,2,FALSE)))=1,"·",0)</f>
        <v>0</v>
      </c>
      <c r="L136" s="53">
        <f>IF(TYPE(SEARCH(L$1,+VLOOKUP($A136,datos14p!$A$2:$B$874,2,FALSE)))=1,"·",0)</f>
        <v>0</v>
      </c>
      <c r="M136" s="53">
        <f>IF(TYPE(SEARCH(M$1,+VLOOKUP($A136,datos14p!$A$2:$B$874,2,FALSE)))=1,"·",0)</f>
        <v>0</v>
      </c>
    </row>
    <row r="137" spans="1:13" s="9" customFormat="1">
      <c r="A137" s="60" t="s">
        <v>1035</v>
      </c>
      <c r="B137" s="53" t="str">
        <f>IF(TYPE(SEARCH(B$1,+VLOOKUP($A137,datos14p!$A$2:$B$874,2,FALSE)))=1,"·",0)</f>
        <v>·</v>
      </c>
      <c r="C137" s="53">
        <f>IF(TYPE(SEARCH(C$1,+VLOOKUP($A137,datos14p!$A$2:$B$874,2,FALSE)))=1,"·",0)</f>
        <v>0</v>
      </c>
      <c r="D137" s="53">
        <f>IF(TYPE(SEARCH(D$1,+VLOOKUP($A137,datos14p!$A$2:$B$874,2,FALSE)))=1,"·",0)</f>
        <v>0</v>
      </c>
      <c r="E137" s="53">
        <f>IF(TYPE(SEARCH(E$1,+VLOOKUP($A137,datos14p!$A$2:$B$874,2,FALSE)))=1,"·",0)</f>
        <v>0</v>
      </c>
      <c r="F137" s="53">
        <f>IF(TYPE(SEARCH(F$1,+VLOOKUP($A137,datos14p!$A$2:$B$874,2,FALSE)))=1,"·",0)</f>
        <v>0</v>
      </c>
      <c r="G137" s="53">
        <f>IF(TYPE(SEARCH(G$1,+VLOOKUP($A137,datos14p!$A$2:$B$874,2,FALSE)))=1,"·",0)</f>
        <v>0</v>
      </c>
      <c r="H137" s="53">
        <f>IF(TYPE(SEARCH(H$1,+VLOOKUP($A137,datos14p!$A$2:$B$874,2,FALSE)))=1,"·",0)</f>
        <v>0</v>
      </c>
      <c r="I137" s="53" t="str">
        <f>IF(TYPE(SEARCH(I$1,+VLOOKUP($A137,datos14p!$A$2:$B$874,2,FALSE)))=1,"·",0)</f>
        <v>·</v>
      </c>
      <c r="J137" s="53">
        <f>IF(TYPE(SEARCH(J$1,+VLOOKUP($A137,datos14p!$A$2:$B$874,2,FALSE)))=1,"·",0)</f>
        <v>0</v>
      </c>
      <c r="K137" s="53" t="str">
        <f>IF(TYPE(SEARCH(K$1,+VLOOKUP($A137,datos14p!$A$2:$B$874,2,FALSE)))=1,"·",0)</f>
        <v>·</v>
      </c>
      <c r="L137" s="53">
        <f>IF(TYPE(SEARCH(L$1,+VLOOKUP($A137,datos14p!$A$2:$B$874,2,FALSE)))=1,"·",0)</f>
        <v>0</v>
      </c>
      <c r="M137" s="53">
        <f>IF(TYPE(SEARCH(M$1,+VLOOKUP($A137,datos14p!$A$2:$B$874,2,FALSE)))=1,"·",0)</f>
        <v>0</v>
      </c>
    </row>
    <row r="138" spans="1:13" s="9" customFormat="1">
      <c r="A138" s="60" t="s">
        <v>1036</v>
      </c>
      <c r="B138" s="53">
        <f>IF(TYPE(SEARCH(B$1,+VLOOKUP($A138,datos14p!$A$2:$B$874,2,FALSE)))=1,"·",0)</f>
        <v>0</v>
      </c>
      <c r="C138" s="53">
        <f>IF(TYPE(SEARCH(C$1,+VLOOKUP($A138,datos14p!$A$2:$B$874,2,FALSE)))=1,"·",0)</f>
        <v>0</v>
      </c>
      <c r="D138" s="53">
        <f>IF(TYPE(SEARCH(D$1,+VLOOKUP($A138,datos14p!$A$2:$B$874,2,FALSE)))=1,"·",0)</f>
        <v>0</v>
      </c>
      <c r="E138" s="53">
        <f>IF(TYPE(SEARCH(E$1,+VLOOKUP($A138,datos14p!$A$2:$B$874,2,FALSE)))=1,"·",0)</f>
        <v>0</v>
      </c>
      <c r="F138" s="53">
        <f>IF(TYPE(SEARCH(F$1,+VLOOKUP($A138,datos14p!$A$2:$B$874,2,FALSE)))=1,"·",0)</f>
        <v>0</v>
      </c>
      <c r="G138" s="53">
        <f>IF(TYPE(SEARCH(G$1,+VLOOKUP($A138,datos14p!$A$2:$B$874,2,FALSE)))=1,"·",0)</f>
        <v>0</v>
      </c>
      <c r="H138" s="53">
        <f>IF(TYPE(SEARCH(H$1,+VLOOKUP($A138,datos14p!$A$2:$B$874,2,FALSE)))=1,"·",0)</f>
        <v>0</v>
      </c>
      <c r="I138" s="53">
        <f>IF(TYPE(SEARCH(I$1,+VLOOKUP($A138,datos14p!$A$2:$B$874,2,FALSE)))=1,"·",0)</f>
        <v>0</v>
      </c>
      <c r="J138" s="53">
        <f>IF(TYPE(SEARCH(J$1,+VLOOKUP($A138,datos14p!$A$2:$B$874,2,FALSE)))=1,"·",0)</f>
        <v>0</v>
      </c>
      <c r="K138" s="53">
        <f>IF(TYPE(SEARCH(K$1,+VLOOKUP($A138,datos14p!$A$2:$B$874,2,FALSE)))=1,"·",0)</f>
        <v>0</v>
      </c>
      <c r="L138" s="53">
        <f>IF(TYPE(SEARCH(L$1,+VLOOKUP($A138,datos14p!$A$2:$B$874,2,FALSE)))=1,"·",0)</f>
        <v>0</v>
      </c>
      <c r="M138" s="53">
        <f>IF(TYPE(SEARCH(M$1,+VLOOKUP($A138,datos14p!$A$2:$B$874,2,FALSE)))=1,"·",0)</f>
        <v>0</v>
      </c>
    </row>
    <row r="139" spans="1:13" s="9" customFormat="1">
      <c r="A139" s="60" t="s">
        <v>1037</v>
      </c>
      <c r="B139" s="53">
        <f>IF(TYPE(SEARCH(B$1,+VLOOKUP($A139,datos14p!$A$2:$B$874,2,FALSE)))=1,"·",0)</f>
        <v>0</v>
      </c>
      <c r="C139" s="53" t="str">
        <f>IF(TYPE(SEARCH(C$1,+VLOOKUP($A139,datos14p!$A$2:$B$874,2,FALSE)))=1,"·",0)</f>
        <v>·</v>
      </c>
      <c r="D139" s="53">
        <f>IF(TYPE(SEARCH(D$1,+VLOOKUP($A139,datos14p!$A$2:$B$874,2,FALSE)))=1,"·",0)</f>
        <v>0</v>
      </c>
      <c r="E139" s="53">
        <f>IF(TYPE(SEARCH(E$1,+VLOOKUP($A139,datos14p!$A$2:$B$874,2,FALSE)))=1,"·",0)</f>
        <v>0</v>
      </c>
      <c r="F139" s="53">
        <f>IF(TYPE(SEARCH(F$1,+VLOOKUP($A139,datos14p!$A$2:$B$874,2,FALSE)))=1,"·",0)</f>
        <v>0</v>
      </c>
      <c r="G139" s="53">
        <f>IF(TYPE(SEARCH(G$1,+VLOOKUP($A139,datos14p!$A$2:$B$874,2,FALSE)))=1,"·",0)</f>
        <v>0</v>
      </c>
      <c r="H139" s="53">
        <f>IF(TYPE(SEARCH(H$1,+VLOOKUP($A139,datos14p!$A$2:$B$874,2,FALSE)))=1,"·",0)</f>
        <v>0</v>
      </c>
      <c r="I139" s="53" t="str">
        <f>IF(TYPE(SEARCH(I$1,+VLOOKUP($A139,datos14p!$A$2:$B$874,2,FALSE)))=1,"·",0)</f>
        <v>·</v>
      </c>
      <c r="J139" s="53" t="str">
        <f>IF(TYPE(SEARCH(J$1,+VLOOKUP($A139,datos14p!$A$2:$B$874,2,FALSE)))=1,"·",0)</f>
        <v>·</v>
      </c>
      <c r="K139" s="53">
        <f>IF(TYPE(SEARCH(K$1,+VLOOKUP($A139,datos14p!$A$2:$B$874,2,FALSE)))=1,"·",0)</f>
        <v>0</v>
      </c>
      <c r="L139" s="53">
        <f>IF(TYPE(SEARCH(L$1,+VLOOKUP($A139,datos14p!$A$2:$B$874,2,FALSE)))=1,"·",0)</f>
        <v>0</v>
      </c>
      <c r="M139" s="53">
        <f>IF(TYPE(SEARCH(M$1,+VLOOKUP($A139,datos14p!$A$2:$B$874,2,FALSE)))=1,"·",0)</f>
        <v>0</v>
      </c>
    </row>
    <row r="140" spans="1:13" s="9" customFormat="1">
      <c r="A140" s="60" t="s">
        <v>1038</v>
      </c>
      <c r="B140" s="53">
        <f>IF(TYPE(SEARCH(B$1,+VLOOKUP($A140,datos14p!$A$2:$B$874,2,FALSE)))=1,"·",0)</f>
        <v>0</v>
      </c>
      <c r="C140" s="53" t="str">
        <f>IF(TYPE(SEARCH(C$1,+VLOOKUP($A140,datos14p!$A$2:$B$874,2,FALSE)))=1,"·",0)</f>
        <v>·</v>
      </c>
      <c r="D140" s="53" t="str">
        <f>IF(TYPE(SEARCH(D$1,+VLOOKUP($A140,datos14p!$A$2:$B$874,2,FALSE)))=1,"·",0)</f>
        <v>·</v>
      </c>
      <c r="E140" s="53" t="str">
        <f>IF(TYPE(SEARCH(E$1,+VLOOKUP($A140,datos14p!$A$2:$B$874,2,FALSE)))=1,"·",0)</f>
        <v>·</v>
      </c>
      <c r="F140" s="53">
        <f>IF(TYPE(SEARCH(F$1,+VLOOKUP($A140,datos14p!$A$2:$B$874,2,FALSE)))=1,"·",0)</f>
        <v>0</v>
      </c>
      <c r="G140" s="53">
        <f>IF(TYPE(SEARCH(G$1,+VLOOKUP($A140,datos14p!$A$2:$B$874,2,FALSE)))=1,"·",0)</f>
        <v>0</v>
      </c>
      <c r="H140" s="53">
        <f>IF(TYPE(SEARCH(H$1,+VLOOKUP($A140,datos14p!$A$2:$B$874,2,FALSE)))=1,"·",0)</f>
        <v>0</v>
      </c>
      <c r="I140" s="53">
        <f>IF(TYPE(SEARCH(I$1,+VLOOKUP($A140,datos14p!$A$2:$B$874,2,FALSE)))=1,"·",0)</f>
        <v>0</v>
      </c>
      <c r="J140" s="53">
        <f>IF(TYPE(SEARCH(J$1,+VLOOKUP($A140,datos14p!$A$2:$B$874,2,FALSE)))=1,"·",0)</f>
        <v>0</v>
      </c>
      <c r="K140" s="53">
        <f>IF(TYPE(SEARCH(K$1,+VLOOKUP($A140,datos14p!$A$2:$B$874,2,FALSE)))=1,"·",0)</f>
        <v>0</v>
      </c>
      <c r="L140" s="53">
        <f>IF(TYPE(SEARCH(L$1,+VLOOKUP($A140,datos14p!$A$2:$B$874,2,FALSE)))=1,"·",0)</f>
        <v>0</v>
      </c>
      <c r="M140" s="53">
        <f>IF(TYPE(SEARCH(M$1,+VLOOKUP($A140,datos14p!$A$2:$B$874,2,FALSE)))=1,"·",0)</f>
        <v>0</v>
      </c>
    </row>
    <row r="141" spans="1:13" s="9" customFormat="1">
      <c r="A141" s="60" t="s">
        <v>1039</v>
      </c>
      <c r="B141" s="53" t="str">
        <f>IF(TYPE(SEARCH(B$1,+VLOOKUP($A141,datos14p!$A$2:$B$874,2,FALSE)))=1,"·",0)</f>
        <v>·</v>
      </c>
      <c r="C141" s="53" t="str">
        <f>IF(TYPE(SEARCH(C$1,+VLOOKUP($A141,datos14p!$A$2:$B$874,2,FALSE)))=1,"·",0)</f>
        <v>·</v>
      </c>
      <c r="D141" s="53">
        <f>IF(TYPE(SEARCH(D$1,+VLOOKUP($A141,datos14p!$A$2:$B$874,2,FALSE)))=1,"·",0)</f>
        <v>0</v>
      </c>
      <c r="E141" s="53">
        <f>IF(TYPE(SEARCH(E$1,+VLOOKUP($A141,datos14p!$A$2:$B$874,2,FALSE)))=1,"·",0)</f>
        <v>0</v>
      </c>
      <c r="F141" s="53">
        <f>IF(TYPE(SEARCH(F$1,+VLOOKUP($A141,datos14p!$A$2:$B$874,2,FALSE)))=1,"·",0)</f>
        <v>0</v>
      </c>
      <c r="G141" s="53">
        <f>IF(TYPE(SEARCH(G$1,+VLOOKUP($A141,datos14p!$A$2:$B$874,2,FALSE)))=1,"·",0)</f>
        <v>0</v>
      </c>
      <c r="H141" s="53">
        <f>IF(TYPE(SEARCH(H$1,+VLOOKUP($A141,datos14p!$A$2:$B$874,2,FALSE)))=1,"·",0)</f>
        <v>0</v>
      </c>
      <c r="I141" s="53" t="str">
        <f>IF(TYPE(SEARCH(I$1,+VLOOKUP($A141,datos14p!$A$2:$B$874,2,FALSE)))=1,"·",0)</f>
        <v>·</v>
      </c>
      <c r="J141" s="53">
        <f>IF(TYPE(SEARCH(J$1,+VLOOKUP($A141,datos14p!$A$2:$B$874,2,FALSE)))=1,"·",0)</f>
        <v>0</v>
      </c>
      <c r="K141" s="53">
        <f>IF(TYPE(SEARCH(K$1,+VLOOKUP($A141,datos14p!$A$2:$B$874,2,FALSE)))=1,"·",0)</f>
        <v>0</v>
      </c>
      <c r="L141" s="53">
        <f>IF(TYPE(SEARCH(L$1,+VLOOKUP($A141,datos14p!$A$2:$B$874,2,FALSE)))=1,"·",0)</f>
        <v>0</v>
      </c>
      <c r="M141" s="53">
        <f>IF(TYPE(SEARCH(M$1,+VLOOKUP($A141,datos14p!$A$2:$B$874,2,FALSE)))=1,"·",0)</f>
        <v>0</v>
      </c>
    </row>
    <row r="142" spans="1:13" s="9" customFormat="1">
      <c r="A142" s="60" t="s">
        <v>1040</v>
      </c>
      <c r="B142" s="53">
        <f>IF(TYPE(SEARCH(B$1,+VLOOKUP($A142,datos14p!$A$2:$B$874,2,FALSE)))=1,"·",0)</f>
        <v>0</v>
      </c>
      <c r="C142" s="53">
        <f>IF(TYPE(SEARCH(C$1,+VLOOKUP($A142,datos14p!$A$2:$B$874,2,FALSE)))=1,"·",0)</f>
        <v>0</v>
      </c>
      <c r="D142" s="53">
        <f>IF(TYPE(SEARCH(D$1,+VLOOKUP($A142,datos14p!$A$2:$B$874,2,FALSE)))=1,"·",0)</f>
        <v>0</v>
      </c>
      <c r="E142" s="53" t="str">
        <f>IF(TYPE(SEARCH(E$1,+VLOOKUP($A142,datos14p!$A$2:$B$874,2,FALSE)))=1,"·",0)</f>
        <v>·</v>
      </c>
      <c r="F142" s="53">
        <f>IF(TYPE(SEARCH(F$1,+VLOOKUP($A142,datos14p!$A$2:$B$874,2,FALSE)))=1,"·",0)</f>
        <v>0</v>
      </c>
      <c r="G142" s="53">
        <f>IF(TYPE(SEARCH(G$1,+VLOOKUP($A142,datos14p!$A$2:$B$874,2,FALSE)))=1,"·",0)</f>
        <v>0</v>
      </c>
      <c r="H142" s="53">
        <f>IF(TYPE(SEARCH(H$1,+VLOOKUP($A142,datos14p!$A$2:$B$874,2,FALSE)))=1,"·",0)</f>
        <v>0</v>
      </c>
      <c r="I142" s="53" t="str">
        <f>IF(TYPE(SEARCH(I$1,+VLOOKUP($A142,datos14p!$A$2:$B$874,2,FALSE)))=1,"·",0)</f>
        <v>·</v>
      </c>
      <c r="J142" s="53">
        <f>IF(TYPE(SEARCH(J$1,+VLOOKUP($A142,datos14p!$A$2:$B$874,2,FALSE)))=1,"·",0)</f>
        <v>0</v>
      </c>
      <c r="K142" s="53">
        <f>IF(TYPE(SEARCH(K$1,+VLOOKUP($A142,datos14p!$A$2:$B$874,2,FALSE)))=1,"·",0)</f>
        <v>0</v>
      </c>
      <c r="L142" s="53">
        <f>IF(TYPE(SEARCH(L$1,+VLOOKUP($A142,datos14p!$A$2:$B$874,2,FALSE)))=1,"·",0)</f>
        <v>0</v>
      </c>
      <c r="M142" s="53">
        <f>IF(TYPE(SEARCH(M$1,+VLOOKUP($A142,datos14p!$A$2:$B$874,2,FALSE)))=1,"·",0)</f>
        <v>0</v>
      </c>
    </row>
    <row r="143" spans="1:13" s="9" customFormat="1">
      <c r="A143" s="60" t="s">
        <v>1041</v>
      </c>
      <c r="B143" s="53" t="str">
        <f>IF(TYPE(SEARCH(B$1,+VLOOKUP($A143,datos14p!$A$2:$B$874,2,FALSE)))=1,"·",0)</f>
        <v>·</v>
      </c>
      <c r="C143" s="53">
        <f>IF(TYPE(SEARCH(C$1,+VLOOKUP($A143,datos14p!$A$2:$B$874,2,FALSE)))=1,"·",0)</f>
        <v>0</v>
      </c>
      <c r="D143" s="53">
        <f>IF(TYPE(SEARCH(D$1,+VLOOKUP($A143,datos14p!$A$2:$B$874,2,FALSE)))=1,"·",0)</f>
        <v>0</v>
      </c>
      <c r="E143" s="53" t="str">
        <f>IF(TYPE(SEARCH(E$1,+VLOOKUP($A143,datos14p!$A$2:$B$874,2,FALSE)))=1,"·",0)</f>
        <v>·</v>
      </c>
      <c r="F143" s="53">
        <f>IF(TYPE(SEARCH(F$1,+VLOOKUP($A143,datos14p!$A$2:$B$874,2,FALSE)))=1,"·",0)</f>
        <v>0</v>
      </c>
      <c r="G143" s="53">
        <f>IF(TYPE(SEARCH(G$1,+VLOOKUP($A143,datos14p!$A$2:$B$874,2,FALSE)))=1,"·",0)</f>
        <v>0</v>
      </c>
      <c r="H143" s="53">
        <f>IF(TYPE(SEARCH(H$1,+VLOOKUP($A143,datos14p!$A$2:$B$874,2,FALSE)))=1,"·",0)</f>
        <v>0</v>
      </c>
      <c r="I143" s="53" t="str">
        <f>IF(TYPE(SEARCH(I$1,+VLOOKUP($A143,datos14p!$A$2:$B$874,2,FALSE)))=1,"·",0)</f>
        <v>·</v>
      </c>
      <c r="J143" s="53">
        <f>IF(TYPE(SEARCH(J$1,+VLOOKUP($A143,datos14p!$A$2:$B$874,2,FALSE)))=1,"·",0)</f>
        <v>0</v>
      </c>
      <c r="K143" s="53">
        <f>IF(TYPE(SEARCH(K$1,+VLOOKUP($A143,datos14p!$A$2:$B$874,2,FALSE)))=1,"·",0)</f>
        <v>0</v>
      </c>
      <c r="L143" s="53">
        <f>IF(TYPE(SEARCH(L$1,+VLOOKUP($A143,datos14p!$A$2:$B$874,2,FALSE)))=1,"·",0)</f>
        <v>0</v>
      </c>
      <c r="M143" s="53">
        <f>IF(TYPE(SEARCH(M$1,+VLOOKUP($A143,datos14p!$A$2:$B$874,2,FALSE)))=1,"·",0)</f>
        <v>0</v>
      </c>
    </row>
    <row r="144" spans="1:13" s="9" customFormat="1">
      <c r="A144" s="60" t="s">
        <v>1042</v>
      </c>
      <c r="B144" s="53">
        <f>IF(TYPE(SEARCH(B$1,+VLOOKUP($A144,datos14p!$A$2:$B$874,2,FALSE)))=1,"·",0)</f>
        <v>0</v>
      </c>
      <c r="C144" s="53">
        <f>IF(TYPE(SEARCH(C$1,+VLOOKUP($A144,datos14p!$A$2:$B$874,2,FALSE)))=1,"·",0)</f>
        <v>0</v>
      </c>
      <c r="D144" s="53" t="str">
        <f>IF(TYPE(SEARCH(D$1,+VLOOKUP($A144,datos14p!$A$2:$B$874,2,FALSE)))=1,"·",0)</f>
        <v>·</v>
      </c>
      <c r="E144" s="53">
        <f>IF(TYPE(SEARCH(E$1,+VLOOKUP($A144,datos14p!$A$2:$B$874,2,FALSE)))=1,"·",0)</f>
        <v>0</v>
      </c>
      <c r="F144" s="53">
        <f>IF(TYPE(SEARCH(F$1,+VLOOKUP($A144,datos14p!$A$2:$B$874,2,FALSE)))=1,"·",0)</f>
        <v>0</v>
      </c>
      <c r="G144" s="53">
        <f>IF(TYPE(SEARCH(G$1,+VLOOKUP($A144,datos14p!$A$2:$B$874,2,FALSE)))=1,"·",0)</f>
        <v>0</v>
      </c>
      <c r="H144" s="53">
        <f>IF(TYPE(SEARCH(H$1,+VLOOKUP($A144,datos14p!$A$2:$B$874,2,FALSE)))=1,"·",0)</f>
        <v>0</v>
      </c>
      <c r="I144" s="53" t="str">
        <f>IF(TYPE(SEARCH(I$1,+VLOOKUP($A144,datos14p!$A$2:$B$874,2,FALSE)))=1,"·",0)</f>
        <v>·</v>
      </c>
      <c r="J144" s="53" t="str">
        <f>IF(TYPE(SEARCH(J$1,+VLOOKUP($A144,datos14p!$A$2:$B$874,2,FALSE)))=1,"·",0)</f>
        <v>·</v>
      </c>
      <c r="K144" s="53">
        <f>IF(TYPE(SEARCH(K$1,+VLOOKUP($A144,datos14p!$A$2:$B$874,2,FALSE)))=1,"·",0)</f>
        <v>0</v>
      </c>
      <c r="L144" s="53">
        <f>IF(TYPE(SEARCH(L$1,+VLOOKUP($A144,datos14p!$A$2:$B$874,2,FALSE)))=1,"·",0)</f>
        <v>0</v>
      </c>
      <c r="M144" s="53">
        <f>IF(TYPE(SEARCH(M$1,+VLOOKUP($A144,datos14p!$A$2:$B$874,2,FALSE)))=1,"·",0)</f>
        <v>0</v>
      </c>
    </row>
    <row r="145" spans="1:13" s="9" customFormat="1">
      <c r="A145" s="60" t="s">
        <v>1043</v>
      </c>
      <c r="B145" s="53">
        <f>IF(TYPE(SEARCH(B$1,+VLOOKUP($A145,datos14p!$A$2:$B$874,2,FALSE)))=1,"·",0)</f>
        <v>0</v>
      </c>
      <c r="C145" s="53" t="str">
        <f>IF(TYPE(SEARCH(C$1,+VLOOKUP($A145,datos14p!$A$2:$B$874,2,FALSE)))=1,"·",0)</f>
        <v>·</v>
      </c>
      <c r="D145" s="53">
        <f>IF(TYPE(SEARCH(D$1,+VLOOKUP($A145,datos14p!$A$2:$B$874,2,FALSE)))=1,"·",0)</f>
        <v>0</v>
      </c>
      <c r="E145" s="53">
        <f>IF(TYPE(SEARCH(E$1,+VLOOKUP($A145,datos14p!$A$2:$B$874,2,FALSE)))=1,"·",0)</f>
        <v>0</v>
      </c>
      <c r="F145" s="53">
        <f>IF(TYPE(SEARCH(F$1,+VLOOKUP($A145,datos14p!$A$2:$B$874,2,FALSE)))=1,"·",0)</f>
        <v>0</v>
      </c>
      <c r="G145" s="53">
        <f>IF(TYPE(SEARCH(G$1,+VLOOKUP($A145,datos14p!$A$2:$B$874,2,FALSE)))=1,"·",0)</f>
        <v>0</v>
      </c>
      <c r="H145" s="53">
        <f>IF(TYPE(SEARCH(H$1,+VLOOKUP($A145,datos14p!$A$2:$B$874,2,FALSE)))=1,"·",0)</f>
        <v>0</v>
      </c>
      <c r="I145" s="53" t="str">
        <f>IF(TYPE(SEARCH(I$1,+VLOOKUP($A145,datos14p!$A$2:$B$874,2,FALSE)))=1,"·",0)</f>
        <v>·</v>
      </c>
      <c r="J145" s="53" t="str">
        <f>IF(TYPE(SEARCH(J$1,+VLOOKUP($A145,datos14p!$A$2:$B$874,2,FALSE)))=1,"·",0)</f>
        <v>·</v>
      </c>
      <c r="K145" s="53">
        <f>IF(TYPE(SEARCH(K$1,+VLOOKUP($A145,datos14p!$A$2:$B$874,2,FALSE)))=1,"·",0)</f>
        <v>0</v>
      </c>
      <c r="L145" s="53">
        <f>IF(TYPE(SEARCH(L$1,+VLOOKUP($A145,datos14p!$A$2:$B$874,2,FALSE)))=1,"·",0)</f>
        <v>0</v>
      </c>
      <c r="M145" s="53">
        <f>IF(TYPE(SEARCH(M$1,+VLOOKUP($A145,datos14p!$A$2:$B$874,2,FALSE)))=1,"·",0)</f>
        <v>0</v>
      </c>
    </row>
    <row r="146" spans="1:13" s="9" customFormat="1">
      <c r="A146" s="60" t="s">
        <v>1044</v>
      </c>
      <c r="B146" s="53">
        <f>IF(TYPE(SEARCH(B$1,+VLOOKUP($A146,datos14p!$A$2:$B$874,2,FALSE)))=1,"·",0)</f>
        <v>0</v>
      </c>
      <c r="C146" s="53" t="str">
        <f>IF(TYPE(SEARCH(C$1,+VLOOKUP($A146,datos14p!$A$2:$B$874,2,FALSE)))=1,"·",0)</f>
        <v>·</v>
      </c>
      <c r="D146" s="53">
        <f>IF(TYPE(SEARCH(D$1,+VLOOKUP($A146,datos14p!$A$2:$B$874,2,FALSE)))=1,"·",0)</f>
        <v>0</v>
      </c>
      <c r="E146" s="53">
        <f>IF(TYPE(SEARCH(E$1,+VLOOKUP($A146,datos14p!$A$2:$B$874,2,FALSE)))=1,"·",0)</f>
        <v>0</v>
      </c>
      <c r="F146" s="53">
        <f>IF(TYPE(SEARCH(F$1,+VLOOKUP($A146,datos14p!$A$2:$B$874,2,FALSE)))=1,"·",0)</f>
        <v>0</v>
      </c>
      <c r="G146" s="53">
        <f>IF(TYPE(SEARCH(G$1,+VLOOKUP($A146,datos14p!$A$2:$B$874,2,FALSE)))=1,"·",0)</f>
        <v>0</v>
      </c>
      <c r="H146" s="53">
        <f>IF(TYPE(SEARCH(H$1,+VLOOKUP($A146,datos14p!$A$2:$B$874,2,FALSE)))=1,"·",0)</f>
        <v>0</v>
      </c>
      <c r="I146" s="53" t="str">
        <f>IF(TYPE(SEARCH(I$1,+VLOOKUP($A146,datos14p!$A$2:$B$874,2,FALSE)))=1,"·",0)</f>
        <v>·</v>
      </c>
      <c r="J146" s="53" t="str">
        <f>IF(TYPE(SEARCH(J$1,+VLOOKUP($A146,datos14p!$A$2:$B$874,2,FALSE)))=1,"·",0)</f>
        <v>·</v>
      </c>
      <c r="K146" s="53">
        <f>IF(TYPE(SEARCH(K$1,+VLOOKUP($A146,datos14p!$A$2:$B$874,2,FALSE)))=1,"·",0)</f>
        <v>0</v>
      </c>
      <c r="L146" s="53">
        <f>IF(TYPE(SEARCH(L$1,+VLOOKUP($A146,datos14p!$A$2:$B$874,2,FALSE)))=1,"·",0)</f>
        <v>0</v>
      </c>
      <c r="M146" s="53">
        <f>IF(TYPE(SEARCH(M$1,+VLOOKUP($A146,datos14p!$A$2:$B$874,2,FALSE)))=1,"·",0)</f>
        <v>0</v>
      </c>
    </row>
    <row r="147" spans="1:13" s="9" customFormat="1">
      <c r="A147" s="60" t="s">
        <v>1045</v>
      </c>
      <c r="B147" s="53">
        <f>IF(TYPE(SEARCH(B$1,+VLOOKUP($A147,datos14p!$A$2:$B$874,2,FALSE)))=1,"·",0)</f>
        <v>0</v>
      </c>
      <c r="C147" s="53">
        <f>IF(TYPE(SEARCH(C$1,+VLOOKUP($A147,datos14p!$A$2:$B$874,2,FALSE)))=1,"·",0)</f>
        <v>0</v>
      </c>
      <c r="D147" s="53">
        <f>IF(TYPE(SEARCH(D$1,+VLOOKUP($A147,datos14p!$A$2:$B$874,2,FALSE)))=1,"·",0)</f>
        <v>0</v>
      </c>
      <c r="E147" s="53">
        <f>IF(TYPE(SEARCH(E$1,+VLOOKUP($A147,datos14p!$A$2:$B$874,2,FALSE)))=1,"·",0)</f>
        <v>0</v>
      </c>
      <c r="F147" s="53">
        <f>IF(TYPE(SEARCH(F$1,+VLOOKUP($A147,datos14p!$A$2:$B$874,2,FALSE)))=1,"·",0)</f>
        <v>0</v>
      </c>
      <c r="G147" s="53">
        <f>IF(TYPE(SEARCH(G$1,+VLOOKUP($A147,datos14p!$A$2:$B$874,2,FALSE)))=1,"·",0)</f>
        <v>0</v>
      </c>
      <c r="H147" s="53" t="str">
        <f>IF(TYPE(SEARCH(H$1,+VLOOKUP($A147,datos14p!$A$2:$B$874,2,FALSE)))=1,"·",0)</f>
        <v>·</v>
      </c>
      <c r="I147" s="53" t="str">
        <f>IF(TYPE(SEARCH(I$1,+VLOOKUP($A147,datos14p!$A$2:$B$874,2,FALSE)))=1,"·",0)</f>
        <v>·</v>
      </c>
      <c r="J147" s="53" t="str">
        <f>IF(TYPE(SEARCH(J$1,+VLOOKUP($A147,datos14p!$A$2:$B$874,2,FALSE)))=1,"·",0)</f>
        <v>·</v>
      </c>
      <c r="K147" s="53">
        <f>IF(TYPE(SEARCH(K$1,+VLOOKUP($A147,datos14p!$A$2:$B$874,2,FALSE)))=1,"·",0)</f>
        <v>0</v>
      </c>
      <c r="L147" s="53">
        <f>IF(TYPE(SEARCH(L$1,+VLOOKUP($A147,datos14p!$A$2:$B$874,2,FALSE)))=1,"·",0)</f>
        <v>0</v>
      </c>
      <c r="M147" s="53">
        <f>IF(TYPE(SEARCH(M$1,+VLOOKUP($A147,datos14p!$A$2:$B$874,2,FALSE)))=1,"·",0)</f>
        <v>0</v>
      </c>
    </row>
    <row r="148" spans="1:13" s="9" customFormat="1">
      <c r="A148" s="60" t="s">
        <v>1046</v>
      </c>
      <c r="B148" s="53">
        <f>IF(TYPE(SEARCH(B$1,+VLOOKUP($A148,datos14p!$A$2:$B$874,2,FALSE)))=1,"·",0)</f>
        <v>0</v>
      </c>
      <c r="C148" s="53">
        <f>IF(TYPE(SEARCH(C$1,+VLOOKUP($A148,datos14p!$A$2:$B$874,2,FALSE)))=1,"·",0)</f>
        <v>0</v>
      </c>
      <c r="D148" s="53">
        <f>IF(TYPE(SEARCH(D$1,+VLOOKUP($A148,datos14p!$A$2:$B$874,2,FALSE)))=1,"·",0)</f>
        <v>0</v>
      </c>
      <c r="E148" s="53">
        <f>IF(TYPE(SEARCH(E$1,+VLOOKUP($A148,datos14p!$A$2:$B$874,2,FALSE)))=1,"·",0)</f>
        <v>0</v>
      </c>
      <c r="F148" s="53">
        <f>IF(TYPE(SEARCH(F$1,+VLOOKUP($A148,datos14p!$A$2:$B$874,2,FALSE)))=1,"·",0)</f>
        <v>0</v>
      </c>
      <c r="G148" s="53">
        <f>IF(TYPE(SEARCH(G$1,+VLOOKUP($A148,datos14p!$A$2:$B$874,2,FALSE)))=1,"·",0)</f>
        <v>0</v>
      </c>
      <c r="H148" s="53">
        <f>IF(TYPE(SEARCH(H$1,+VLOOKUP($A148,datos14p!$A$2:$B$874,2,FALSE)))=1,"·",0)</f>
        <v>0</v>
      </c>
      <c r="I148" s="53" t="str">
        <f>IF(TYPE(SEARCH(I$1,+VLOOKUP($A148,datos14p!$A$2:$B$874,2,FALSE)))=1,"·",0)</f>
        <v>·</v>
      </c>
      <c r="J148" s="53" t="str">
        <f>IF(TYPE(SEARCH(J$1,+VLOOKUP($A148,datos14p!$A$2:$B$874,2,FALSE)))=1,"·",0)</f>
        <v>·</v>
      </c>
      <c r="K148" s="53">
        <f>IF(TYPE(SEARCH(K$1,+VLOOKUP($A148,datos14p!$A$2:$B$874,2,FALSE)))=1,"·",0)</f>
        <v>0</v>
      </c>
      <c r="L148" s="53">
        <f>IF(TYPE(SEARCH(L$1,+VLOOKUP($A148,datos14p!$A$2:$B$874,2,FALSE)))=1,"·",0)</f>
        <v>0</v>
      </c>
      <c r="M148" s="53" t="str">
        <f>IF(TYPE(SEARCH(M$1,+VLOOKUP($A148,datos14p!$A$2:$B$874,2,FALSE)))=1,"·",0)</f>
        <v>·</v>
      </c>
    </row>
    <row r="149" spans="1:13" s="9" customFormat="1">
      <c r="A149" s="60" t="s">
        <v>1047</v>
      </c>
      <c r="B149" s="53">
        <f>IF(TYPE(SEARCH(B$1,+VLOOKUP($A149,datos14p!$A$2:$B$874,2,FALSE)))=1,"·",0)</f>
        <v>0</v>
      </c>
      <c r="C149" s="53" t="str">
        <f>IF(TYPE(SEARCH(C$1,+VLOOKUP($A149,datos14p!$A$2:$B$874,2,FALSE)))=1,"·",0)</f>
        <v>·</v>
      </c>
      <c r="D149" s="53">
        <f>IF(TYPE(SEARCH(D$1,+VLOOKUP($A149,datos14p!$A$2:$B$874,2,FALSE)))=1,"·",0)</f>
        <v>0</v>
      </c>
      <c r="E149" s="53" t="str">
        <f>IF(TYPE(SEARCH(E$1,+VLOOKUP($A149,datos14p!$A$2:$B$874,2,FALSE)))=1,"·",0)</f>
        <v>·</v>
      </c>
      <c r="F149" s="53">
        <f>IF(TYPE(SEARCH(F$1,+VLOOKUP($A149,datos14p!$A$2:$B$874,2,FALSE)))=1,"·",0)</f>
        <v>0</v>
      </c>
      <c r="G149" s="53">
        <f>IF(TYPE(SEARCH(G$1,+VLOOKUP($A149,datos14p!$A$2:$B$874,2,FALSE)))=1,"·",0)</f>
        <v>0</v>
      </c>
      <c r="H149" s="53">
        <f>IF(TYPE(SEARCH(H$1,+VLOOKUP($A149,datos14p!$A$2:$B$874,2,FALSE)))=1,"·",0)</f>
        <v>0</v>
      </c>
      <c r="I149" s="53" t="str">
        <f>IF(TYPE(SEARCH(I$1,+VLOOKUP($A149,datos14p!$A$2:$B$874,2,FALSE)))=1,"·",0)</f>
        <v>·</v>
      </c>
      <c r="J149" s="53">
        <f>IF(TYPE(SEARCH(J$1,+VLOOKUP($A149,datos14p!$A$2:$B$874,2,FALSE)))=1,"·",0)</f>
        <v>0</v>
      </c>
      <c r="K149" s="53">
        <f>IF(TYPE(SEARCH(K$1,+VLOOKUP($A149,datos14p!$A$2:$B$874,2,FALSE)))=1,"·",0)</f>
        <v>0</v>
      </c>
      <c r="L149" s="53">
        <f>IF(TYPE(SEARCH(L$1,+VLOOKUP($A149,datos14p!$A$2:$B$874,2,FALSE)))=1,"·",0)</f>
        <v>0</v>
      </c>
      <c r="M149" s="53">
        <f>IF(TYPE(SEARCH(M$1,+VLOOKUP($A149,datos14p!$A$2:$B$874,2,FALSE)))=1,"·",0)</f>
        <v>0</v>
      </c>
    </row>
    <row r="150" spans="1:13" s="9" customFormat="1">
      <c r="A150" s="60" t="s">
        <v>1048</v>
      </c>
      <c r="B150" s="53">
        <f>IF(TYPE(SEARCH(B$1,+VLOOKUP($A150,datos14p!$A$2:$B$874,2,FALSE)))=1,"·",0)</f>
        <v>0</v>
      </c>
      <c r="C150" s="53" t="str">
        <f>IF(TYPE(SEARCH(C$1,+VLOOKUP($A150,datos14p!$A$2:$B$874,2,FALSE)))=1,"·",0)</f>
        <v>·</v>
      </c>
      <c r="D150" s="53">
        <f>IF(TYPE(SEARCH(D$1,+VLOOKUP($A150,datos14p!$A$2:$B$874,2,FALSE)))=1,"·",0)</f>
        <v>0</v>
      </c>
      <c r="E150" s="53">
        <f>IF(TYPE(SEARCH(E$1,+VLOOKUP($A150,datos14p!$A$2:$B$874,2,FALSE)))=1,"·",0)</f>
        <v>0</v>
      </c>
      <c r="F150" s="53">
        <f>IF(TYPE(SEARCH(F$1,+VLOOKUP($A150,datos14p!$A$2:$B$874,2,FALSE)))=1,"·",0)</f>
        <v>0</v>
      </c>
      <c r="G150" s="53">
        <f>IF(TYPE(SEARCH(G$1,+VLOOKUP($A150,datos14p!$A$2:$B$874,2,FALSE)))=1,"·",0)</f>
        <v>0</v>
      </c>
      <c r="H150" s="53">
        <f>IF(TYPE(SEARCH(H$1,+VLOOKUP($A150,datos14p!$A$2:$B$874,2,FALSE)))=1,"·",0)</f>
        <v>0</v>
      </c>
      <c r="I150" s="53">
        <f>IF(TYPE(SEARCH(I$1,+VLOOKUP($A150,datos14p!$A$2:$B$874,2,FALSE)))=1,"·",0)</f>
        <v>0</v>
      </c>
      <c r="J150" s="53" t="str">
        <f>IF(TYPE(SEARCH(J$1,+VLOOKUP($A150,datos14p!$A$2:$B$874,2,FALSE)))=1,"·",0)</f>
        <v>·</v>
      </c>
      <c r="K150" s="53">
        <f>IF(TYPE(SEARCH(K$1,+VLOOKUP($A150,datos14p!$A$2:$B$874,2,FALSE)))=1,"·",0)</f>
        <v>0</v>
      </c>
      <c r="L150" s="53">
        <f>IF(TYPE(SEARCH(L$1,+VLOOKUP($A150,datos14p!$A$2:$B$874,2,FALSE)))=1,"·",0)</f>
        <v>0</v>
      </c>
      <c r="M150" s="53">
        <f>IF(TYPE(SEARCH(M$1,+VLOOKUP($A150,datos14p!$A$2:$B$874,2,FALSE)))=1,"·",0)</f>
        <v>0</v>
      </c>
    </row>
    <row r="151" spans="1:13" s="9" customFormat="1">
      <c r="A151" s="60" t="s">
        <v>1049</v>
      </c>
      <c r="B151" s="53">
        <f>IF(TYPE(SEARCH(B$1,+VLOOKUP($A151,datos14p!$A$2:$B$874,2,FALSE)))=1,"·",0)</f>
        <v>0</v>
      </c>
      <c r="C151" s="53" t="str">
        <f>IF(TYPE(SEARCH(C$1,+VLOOKUP($A151,datos14p!$A$2:$B$874,2,FALSE)))=1,"·",0)</f>
        <v>·</v>
      </c>
      <c r="D151" s="53">
        <f>IF(TYPE(SEARCH(D$1,+VLOOKUP($A151,datos14p!$A$2:$B$874,2,FALSE)))=1,"·",0)</f>
        <v>0</v>
      </c>
      <c r="E151" s="53">
        <f>IF(TYPE(SEARCH(E$1,+VLOOKUP($A151,datos14p!$A$2:$B$874,2,FALSE)))=1,"·",0)</f>
        <v>0</v>
      </c>
      <c r="F151" s="53">
        <f>IF(TYPE(SEARCH(F$1,+VLOOKUP($A151,datos14p!$A$2:$B$874,2,FALSE)))=1,"·",0)</f>
        <v>0</v>
      </c>
      <c r="G151" s="53">
        <f>IF(TYPE(SEARCH(G$1,+VLOOKUP($A151,datos14p!$A$2:$B$874,2,FALSE)))=1,"·",0)</f>
        <v>0</v>
      </c>
      <c r="H151" s="53">
        <f>IF(TYPE(SEARCH(H$1,+VLOOKUP($A151,datos14p!$A$2:$B$874,2,FALSE)))=1,"·",0)</f>
        <v>0</v>
      </c>
      <c r="I151" s="53" t="str">
        <f>IF(TYPE(SEARCH(I$1,+VLOOKUP($A151,datos14p!$A$2:$B$874,2,FALSE)))=1,"·",0)</f>
        <v>·</v>
      </c>
      <c r="J151" s="53" t="str">
        <f>IF(TYPE(SEARCH(J$1,+VLOOKUP($A151,datos14p!$A$2:$B$874,2,FALSE)))=1,"·",0)</f>
        <v>·</v>
      </c>
      <c r="K151" s="53">
        <f>IF(TYPE(SEARCH(K$1,+VLOOKUP($A151,datos14p!$A$2:$B$874,2,FALSE)))=1,"·",0)</f>
        <v>0</v>
      </c>
      <c r="L151" s="53">
        <f>IF(TYPE(SEARCH(L$1,+VLOOKUP($A151,datos14p!$A$2:$B$874,2,FALSE)))=1,"·",0)</f>
        <v>0</v>
      </c>
      <c r="M151" s="53">
        <f>IF(TYPE(SEARCH(M$1,+VLOOKUP($A151,datos14p!$A$2:$B$874,2,FALSE)))=1,"·",0)</f>
        <v>0</v>
      </c>
    </row>
    <row r="152" spans="1:13" s="9" customFormat="1">
      <c r="A152" s="60" t="s">
        <v>1050</v>
      </c>
      <c r="B152" s="53" t="str">
        <f>IF(TYPE(SEARCH(B$1,+VLOOKUP($A152,datos14p!$A$2:$B$874,2,FALSE)))=1,"·",0)</f>
        <v>·</v>
      </c>
      <c r="C152" s="53">
        <f>IF(TYPE(SEARCH(C$1,+VLOOKUP($A152,datos14p!$A$2:$B$874,2,FALSE)))=1,"·",0)</f>
        <v>0</v>
      </c>
      <c r="D152" s="53">
        <f>IF(TYPE(SEARCH(D$1,+VLOOKUP($A152,datos14p!$A$2:$B$874,2,FALSE)))=1,"·",0)</f>
        <v>0</v>
      </c>
      <c r="E152" s="53" t="str">
        <f>IF(TYPE(SEARCH(E$1,+VLOOKUP($A152,datos14p!$A$2:$B$874,2,FALSE)))=1,"·",0)</f>
        <v>·</v>
      </c>
      <c r="F152" s="53">
        <f>IF(TYPE(SEARCH(F$1,+VLOOKUP($A152,datos14p!$A$2:$B$874,2,FALSE)))=1,"·",0)</f>
        <v>0</v>
      </c>
      <c r="G152" s="53">
        <f>IF(TYPE(SEARCH(G$1,+VLOOKUP($A152,datos14p!$A$2:$B$874,2,FALSE)))=1,"·",0)</f>
        <v>0</v>
      </c>
      <c r="H152" s="53">
        <f>IF(TYPE(SEARCH(H$1,+VLOOKUP($A152,datos14p!$A$2:$B$874,2,FALSE)))=1,"·",0)</f>
        <v>0</v>
      </c>
      <c r="I152" s="53" t="str">
        <f>IF(TYPE(SEARCH(I$1,+VLOOKUP($A152,datos14p!$A$2:$B$874,2,FALSE)))=1,"·",0)</f>
        <v>·</v>
      </c>
      <c r="J152" s="53">
        <f>IF(TYPE(SEARCH(J$1,+VLOOKUP($A152,datos14p!$A$2:$B$874,2,FALSE)))=1,"·",0)</f>
        <v>0</v>
      </c>
      <c r="K152" s="53">
        <f>IF(TYPE(SEARCH(K$1,+VLOOKUP($A152,datos14p!$A$2:$B$874,2,FALSE)))=1,"·",0)</f>
        <v>0</v>
      </c>
      <c r="L152" s="53">
        <f>IF(TYPE(SEARCH(L$1,+VLOOKUP($A152,datos14p!$A$2:$B$874,2,FALSE)))=1,"·",0)</f>
        <v>0</v>
      </c>
      <c r="M152" s="53">
        <f>IF(TYPE(SEARCH(M$1,+VLOOKUP($A152,datos14p!$A$2:$B$874,2,FALSE)))=1,"·",0)</f>
        <v>0</v>
      </c>
    </row>
    <row r="153" spans="1:13" s="9" customFormat="1">
      <c r="A153" s="60" t="s">
        <v>1051</v>
      </c>
      <c r="B153" s="53" t="str">
        <f>IF(TYPE(SEARCH(B$1,+VLOOKUP($A153,datos14p!$A$2:$B$874,2,FALSE)))=1,"·",0)</f>
        <v>·</v>
      </c>
      <c r="C153" s="53">
        <f>IF(TYPE(SEARCH(C$1,+VLOOKUP($A153,datos14p!$A$2:$B$874,2,FALSE)))=1,"·",0)</f>
        <v>0</v>
      </c>
      <c r="D153" s="53">
        <f>IF(TYPE(SEARCH(D$1,+VLOOKUP($A153,datos14p!$A$2:$B$874,2,FALSE)))=1,"·",0)</f>
        <v>0</v>
      </c>
      <c r="E153" s="53" t="str">
        <f>IF(TYPE(SEARCH(E$1,+VLOOKUP($A153,datos14p!$A$2:$B$874,2,FALSE)))=1,"·",0)</f>
        <v>·</v>
      </c>
      <c r="F153" s="53">
        <f>IF(TYPE(SEARCH(F$1,+VLOOKUP($A153,datos14p!$A$2:$B$874,2,FALSE)))=1,"·",0)</f>
        <v>0</v>
      </c>
      <c r="G153" s="53">
        <f>IF(TYPE(SEARCH(G$1,+VLOOKUP($A153,datos14p!$A$2:$B$874,2,FALSE)))=1,"·",0)</f>
        <v>0</v>
      </c>
      <c r="H153" s="53">
        <f>IF(TYPE(SEARCH(H$1,+VLOOKUP($A153,datos14p!$A$2:$B$874,2,FALSE)))=1,"·",0)</f>
        <v>0</v>
      </c>
      <c r="I153" s="53" t="str">
        <f>IF(TYPE(SEARCH(I$1,+VLOOKUP($A153,datos14p!$A$2:$B$874,2,FALSE)))=1,"·",0)</f>
        <v>·</v>
      </c>
      <c r="J153" s="53">
        <f>IF(TYPE(SEARCH(J$1,+VLOOKUP($A153,datos14p!$A$2:$B$874,2,FALSE)))=1,"·",0)</f>
        <v>0</v>
      </c>
      <c r="K153" s="53">
        <f>IF(TYPE(SEARCH(K$1,+VLOOKUP($A153,datos14p!$A$2:$B$874,2,FALSE)))=1,"·",0)</f>
        <v>0</v>
      </c>
      <c r="L153" s="53">
        <f>IF(TYPE(SEARCH(L$1,+VLOOKUP($A153,datos14p!$A$2:$B$874,2,FALSE)))=1,"·",0)</f>
        <v>0</v>
      </c>
      <c r="M153" s="53">
        <f>IF(TYPE(SEARCH(M$1,+VLOOKUP($A153,datos14p!$A$2:$B$874,2,FALSE)))=1,"·",0)</f>
        <v>0</v>
      </c>
    </row>
    <row r="154" spans="1:13" s="9" customFormat="1">
      <c r="A154" s="60" t="s">
        <v>1052</v>
      </c>
      <c r="B154" s="53">
        <f>IF(TYPE(SEARCH(B$1,+VLOOKUP($A154,datos14p!$A$2:$B$874,2,FALSE)))=1,"·",0)</f>
        <v>0</v>
      </c>
      <c r="C154" s="53">
        <f>IF(TYPE(SEARCH(C$1,+VLOOKUP($A154,datos14p!$A$2:$B$874,2,FALSE)))=1,"·",0)</f>
        <v>0</v>
      </c>
      <c r="D154" s="53">
        <f>IF(TYPE(SEARCH(D$1,+VLOOKUP($A154,datos14p!$A$2:$B$874,2,FALSE)))=1,"·",0)</f>
        <v>0</v>
      </c>
      <c r="E154" s="53" t="str">
        <f>IF(TYPE(SEARCH(E$1,+VLOOKUP($A154,datos14p!$A$2:$B$874,2,FALSE)))=1,"·",0)</f>
        <v>·</v>
      </c>
      <c r="F154" s="53">
        <f>IF(TYPE(SEARCH(F$1,+VLOOKUP($A154,datos14p!$A$2:$B$874,2,FALSE)))=1,"·",0)</f>
        <v>0</v>
      </c>
      <c r="G154" s="53">
        <f>IF(TYPE(SEARCH(G$1,+VLOOKUP($A154,datos14p!$A$2:$B$874,2,FALSE)))=1,"·",0)</f>
        <v>0</v>
      </c>
      <c r="H154" s="53">
        <f>IF(TYPE(SEARCH(H$1,+VLOOKUP($A154,datos14p!$A$2:$B$874,2,FALSE)))=1,"·",0)</f>
        <v>0</v>
      </c>
      <c r="I154" s="53" t="str">
        <f>IF(TYPE(SEARCH(I$1,+VLOOKUP($A154,datos14p!$A$2:$B$874,2,FALSE)))=1,"·",0)</f>
        <v>·</v>
      </c>
      <c r="J154" s="53">
        <f>IF(TYPE(SEARCH(J$1,+VLOOKUP($A154,datos14p!$A$2:$B$874,2,FALSE)))=1,"·",0)</f>
        <v>0</v>
      </c>
      <c r="K154" s="53" t="str">
        <f>IF(TYPE(SEARCH(K$1,+VLOOKUP($A154,datos14p!$A$2:$B$874,2,FALSE)))=1,"·",0)</f>
        <v>·</v>
      </c>
      <c r="L154" s="53">
        <f>IF(TYPE(SEARCH(L$1,+VLOOKUP($A154,datos14p!$A$2:$B$874,2,FALSE)))=1,"·",0)</f>
        <v>0</v>
      </c>
      <c r="M154" s="53">
        <f>IF(TYPE(SEARCH(M$1,+VLOOKUP($A154,datos14p!$A$2:$B$874,2,FALSE)))=1,"·",0)</f>
        <v>0</v>
      </c>
    </row>
    <row r="155" spans="1:13" s="9" customFormat="1">
      <c r="A155" s="60" t="s">
        <v>1053</v>
      </c>
      <c r="B155" s="53" t="str">
        <f>IF(TYPE(SEARCH(B$1,+VLOOKUP($A155,datos14p!$A$2:$B$874,2,FALSE)))=1,"·",0)</f>
        <v>·</v>
      </c>
      <c r="C155" s="53" t="str">
        <f>IF(TYPE(SEARCH(C$1,+VLOOKUP($A155,datos14p!$A$2:$B$874,2,FALSE)))=1,"·",0)</f>
        <v>·</v>
      </c>
      <c r="D155" s="53">
        <f>IF(TYPE(SEARCH(D$1,+VLOOKUP($A155,datos14p!$A$2:$B$874,2,FALSE)))=1,"·",0)</f>
        <v>0</v>
      </c>
      <c r="E155" s="53">
        <f>IF(TYPE(SEARCH(E$1,+VLOOKUP($A155,datos14p!$A$2:$B$874,2,FALSE)))=1,"·",0)</f>
        <v>0</v>
      </c>
      <c r="F155" s="53">
        <f>IF(TYPE(SEARCH(F$1,+VLOOKUP($A155,datos14p!$A$2:$B$874,2,FALSE)))=1,"·",0)</f>
        <v>0</v>
      </c>
      <c r="G155" s="53">
        <f>IF(TYPE(SEARCH(G$1,+VLOOKUP($A155,datos14p!$A$2:$B$874,2,FALSE)))=1,"·",0)</f>
        <v>0</v>
      </c>
      <c r="H155" s="53">
        <f>IF(TYPE(SEARCH(H$1,+VLOOKUP($A155,datos14p!$A$2:$B$874,2,FALSE)))=1,"·",0)</f>
        <v>0</v>
      </c>
      <c r="I155" s="53">
        <f>IF(TYPE(SEARCH(I$1,+VLOOKUP($A155,datos14p!$A$2:$B$874,2,FALSE)))=1,"·",0)</f>
        <v>0</v>
      </c>
      <c r="J155" s="53">
        <f>IF(TYPE(SEARCH(J$1,+VLOOKUP($A155,datos14p!$A$2:$B$874,2,FALSE)))=1,"·",0)</f>
        <v>0</v>
      </c>
      <c r="K155" s="53" t="str">
        <f>IF(TYPE(SEARCH(K$1,+VLOOKUP($A155,datos14p!$A$2:$B$874,2,FALSE)))=1,"·",0)</f>
        <v>·</v>
      </c>
      <c r="L155" s="53">
        <f>IF(TYPE(SEARCH(L$1,+VLOOKUP($A155,datos14p!$A$2:$B$874,2,FALSE)))=1,"·",0)</f>
        <v>0</v>
      </c>
      <c r="M155" s="53">
        <f>IF(TYPE(SEARCH(M$1,+VLOOKUP($A155,datos14p!$A$2:$B$874,2,FALSE)))=1,"·",0)</f>
        <v>0</v>
      </c>
    </row>
    <row r="156" spans="1:13" s="9" customFormat="1">
      <c r="A156" s="60" t="s">
        <v>1054</v>
      </c>
      <c r="B156" s="53">
        <f>IF(TYPE(SEARCH(B$1,+VLOOKUP($A156,datos14p!$A$2:$B$874,2,FALSE)))=1,"·",0)</f>
        <v>0</v>
      </c>
      <c r="C156" s="53" t="str">
        <f>IF(TYPE(SEARCH(C$1,+VLOOKUP($A156,datos14p!$A$2:$B$874,2,FALSE)))=1,"·",0)</f>
        <v>·</v>
      </c>
      <c r="D156" s="53">
        <f>IF(TYPE(SEARCH(D$1,+VLOOKUP($A156,datos14p!$A$2:$B$874,2,FALSE)))=1,"·",0)</f>
        <v>0</v>
      </c>
      <c r="E156" s="53" t="str">
        <f>IF(TYPE(SEARCH(E$1,+VLOOKUP($A156,datos14p!$A$2:$B$874,2,FALSE)))=1,"·",0)</f>
        <v>·</v>
      </c>
      <c r="F156" s="53">
        <f>IF(TYPE(SEARCH(F$1,+VLOOKUP($A156,datos14p!$A$2:$B$874,2,FALSE)))=1,"·",0)</f>
        <v>0</v>
      </c>
      <c r="G156" s="53">
        <f>IF(TYPE(SEARCH(G$1,+VLOOKUP($A156,datos14p!$A$2:$B$874,2,FALSE)))=1,"·",0)</f>
        <v>0</v>
      </c>
      <c r="H156" s="53">
        <f>IF(TYPE(SEARCH(H$1,+VLOOKUP($A156,datos14p!$A$2:$B$874,2,FALSE)))=1,"·",0)</f>
        <v>0</v>
      </c>
      <c r="I156" s="53">
        <f>IF(TYPE(SEARCH(I$1,+VLOOKUP($A156,datos14p!$A$2:$B$874,2,FALSE)))=1,"·",0)</f>
        <v>0</v>
      </c>
      <c r="J156" s="53">
        <f>IF(TYPE(SEARCH(J$1,+VLOOKUP($A156,datos14p!$A$2:$B$874,2,FALSE)))=1,"·",0)</f>
        <v>0</v>
      </c>
      <c r="K156" s="53" t="str">
        <f>IF(TYPE(SEARCH(K$1,+VLOOKUP($A156,datos14p!$A$2:$B$874,2,FALSE)))=1,"·",0)</f>
        <v>·</v>
      </c>
      <c r="L156" s="53">
        <f>IF(TYPE(SEARCH(L$1,+VLOOKUP($A156,datos14p!$A$2:$B$874,2,FALSE)))=1,"·",0)</f>
        <v>0</v>
      </c>
      <c r="M156" s="53">
        <f>IF(TYPE(SEARCH(M$1,+VLOOKUP($A156,datos14p!$A$2:$B$874,2,FALSE)))=1,"·",0)</f>
        <v>0</v>
      </c>
    </row>
    <row r="157" spans="1:13" s="9" customFormat="1">
      <c r="A157" s="60" t="s">
        <v>1055</v>
      </c>
      <c r="B157" s="53">
        <f>IF(TYPE(SEARCH(B$1,+VLOOKUP($A157,datos14p!$A$2:$B$874,2,FALSE)))=1,"·",0)</f>
        <v>0</v>
      </c>
      <c r="C157" s="53" t="str">
        <f>IF(TYPE(SEARCH(C$1,+VLOOKUP($A157,datos14p!$A$2:$B$874,2,FALSE)))=1,"·",0)</f>
        <v>·</v>
      </c>
      <c r="D157" s="53">
        <f>IF(TYPE(SEARCH(D$1,+VLOOKUP($A157,datos14p!$A$2:$B$874,2,FALSE)))=1,"·",0)</f>
        <v>0</v>
      </c>
      <c r="E157" s="53" t="str">
        <f>IF(TYPE(SEARCH(E$1,+VLOOKUP($A157,datos14p!$A$2:$B$874,2,FALSE)))=1,"·",0)</f>
        <v>·</v>
      </c>
      <c r="F157" s="53">
        <f>IF(TYPE(SEARCH(F$1,+VLOOKUP($A157,datos14p!$A$2:$B$874,2,FALSE)))=1,"·",0)</f>
        <v>0</v>
      </c>
      <c r="G157" s="53">
        <f>IF(TYPE(SEARCH(G$1,+VLOOKUP($A157,datos14p!$A$2:$B$874,2,FALSE)))=1,"·",0)</f>
        <v>0</v>
      </c>
      <c r="H157" s="53">
        <f>IF(TYPE(SEARCH(H$1,+VLOOKUP($A157,datos14p!$A$2:$B$874,2,FALSE)))=1,"·",0)</f>
        <v>0</v>
      </c>
      <c r="I157" s="53" t="str">
        <f>IF(TYPE(SEARCH(I$1,+VLOOKUP($A157,datos14p!$A$2:$B$874,2,FALSE)))=1,"·",0)</f>
        <v>·</v>
      </c>
      <c r="J157" s="53">
        <f>IF(TYPE(SEARCH(J$1,+VLOOKUP($A157,datos14p!$A$2:$B$874,2,FALSE)))=1,"·",0)</f>
        <v>0</v>
      </c>
      <c r="K157" s="53">
        <f>IF(TYPE(SEARCH(K$1,+VLOOKUP($A157,datos14p!$A$2:$B$874,2,FALSE)))=1,"·",0)</f>
        <v>0</v>
      </c>
      <c r="L157" s="53">
        <f>IF(TYPE(SEARCH(L$1,+VLOOKUP($A157,datos14p!$A$2:$B$874,2,FALSE)))=1,"·",0)</f>
        <v>0</v>
      </c>
      <c r="M157" s="53">
        <f>IF(TYPE(SEARCH(M$1,+VLOOKUP($A157,datos14p!$A$2:$B$874,2,FALSE)))=1,"·",0)</f>
        <v>0</v>
      </c>
    </row>
    <row r="158" spans="1:13" s="9" customFormat="1">
      <c r="A158" s="60" t="s">
        <v>1056</v>
      </c>
      <c r="B158" s="53">
        <f>IF(TYPE(SEARCH(B$1,+VLOOKUP($A158,datos14p!$A$2:$B$874,2,FALSE)))=1,"·",0)</f>
        <v>0</v>
      </c>
      <c r="C158" s="53" t="str">
        <f>IF(TYPE(SEARCH(C$1,+VLOOKUP($A158,datos14p!$A$2:$B$874,2,FALSE)))=1,"·",0)</f>
        <v>·</v>
      </c>
      <c r="D158" s="53">
        <f>IF(TYPE(SEARCH(D$1,+VLOOKUP($A158,datos14p!$A$2:$B$874,2,FALSE)))=1,"·",0)</f>
        <v>0</v>
      </c>
      <c r="E158" s="53" t="str">
        <f>IF(TYPE(SEARCH(E$1,+VLOOKUP($A158,datos14p!$A$2:$B$874,2,FALSE)))=1,"·",0)</f>
        <v>·</v>
      </c>
      <c r="F158" s="53">
        <f>IF(TYPE(SEARCH(F$1,+VLOOKUP($A158,datos14p!$A$2:$B$874,2,FALSE)))=1,"·",0)</f>
        <v>0</v>
      </c>
      <c r="G158" s="53">
        <f>IF(TYPE(SEARCH(G$1,+VLOOKUP($A158,datos14p!$A$2:$B$874,2,FALSE)))=1,"·",0)</f>
        <v>0</v>
      </c>
      <c r="H158" s="53">
        <f>IF(TYPE(SEARCH(H$1,+VLOOKUP($A158,datos14p!$A$2:$B$874,2,FALSE)))=1,"·",0)</f>
        <v>0</v>
      </c>
      <c r="I158" s="53" t="str">
        <f>IF(TYPE(SEARCH(I$1,+VLOOKUP($A158,datos14p!$A$2:$B$874,2,FALSE)))=1,"·",0)</f>
        <v>·</v>
      </c>
      <c r="J158" s="53">
        <f>IF(TYPE(SEARCH(J$1,+VLOOKUP($A158,datos14p!$A$2:$B$874,2,FALSE)))=1,"·",0)</f>
        <v>0</v>
      </c>
      <c r="K158" s="53">
        <f>IF(TYPE(SEARCH(K$1,+VLOOKUP($A158,datos14p!$A$2:$B$874,2,FALSE)))=1,"·",0)</f>
        <v>0</v>
      </c>
      <c r="L158" s="53">
        <f>IF(TYPE(SEARCH(L$1,+VLOOKUP($A158,datos14p!$A$2:$B$874,2,FALSE)))=1,"·",0)</f>
        <v>0</v>
      </c>
      <c r="M158" s="53">
        <f>IF(TYPE(SEARCH(M$1,+VLOOKUP($A158,datos14p!$A$2:$B$874,2,FALSE)))=1,"·",0)</f>
        <v>0</v>
      </c>
    </row>
    <row r="159" spans="1:13" s="9" customFormat="1">
      <c r="A159" s="60" t="s">
        <v>1057</v>
      </c>
      <c r="B159" s="53" t="str">
        <f>IF(TYPE(SEARCH(B$1,+VLOOKUP($A159,datos14p!$A$2:$B$874,2,FALSE)))=1,"·",0)</f>
        <v>·</v>
      </c>
      <c r="C159" s="53">
        <f>IF(TYPE(SEARCH(C$1,+VLOOKUP($A159,datos14p!$A$2:$B$874,2,FALSE)))=1,"·",0)</f>
        <v>0</v>
      </c>
      <c r="D159" s="53" t="str">
        <f>IF(TYPE(SEARCH(D$1,+VLOOKUP($A159,datos14p!$A$2:$B$874,2,FALSE)))=1,"·",0)</f>
        <v>·</v>
      </c>
      <c r="E159" s="53">
        <f>IF(TYPE(SEARCH(E$1,+VLOOKUP($A159,datos14p!$A$2:$B$874,2,FALSE)))=1,"·",0)</f>
        <v>0</v>
      </c>
      <c r="F159" s="53">
        <f>IF(TYPE(SEARCH(F$1,+VLOOKUP($A159,datos14p!$A$2:$B$874,2,FALSE)))=1,"·",0)</f>
        <v>0</v>
      </c>
      <c r="G159" s="53">
        <f>IF(TYPE(SEARCH(G$1,+VLOOKUP($A159,datos14p!$A$2:$B$874,2,FALSE)))=1,"·",0)</f>
        <v>0</v>
      </c>
      <c r="H159" s="53">
        <f>IF(TYPE(SEARCH(H$1,+VLOOKUP($A159,datos14p!$A$2:$B$874,2,FALSE)))=1,"·",0)</f>
        <v>0</v>
      </c>
      <c r="I159" s="53">
        <f>IF(TYPE(SEARCH(I$1,+VLOOKUP($A159,datos14p!$A$2:$B$874,2,FALSE)))=1,"·",0)</f>
        <v>0</v>
      </c>
      <c r="J159" s="53" t="str">
        <f>IF(TYPE(SEARCH(J$1,+VLOOKUP($A159,datos14p!$A$2:$B$874,2,FALSE)))=1,"·",0)</f>
        <v>·</v>
      </c>
      <c r="K159" s="53">
        <f>IF(TYPE(SEARCH(K$1,+VLOOKUP($A159,datos14p!$A$2:$B$874,2,FALSE)))=1,"·",0)</f>
        <v>0</v>
      </c>
      <c r="L159" s="53">
        <f>IF(TYPE(SEARCH(L$1,+VLOOKUP($A159,datos14p!$A$2:$B$874,2,FALSE)))=1,"·",0)</f>
        <v>0</v>
      </c>
      <c r="M159" s="53">
        <f>IF(TYPE(SEARCH(M$1,+VLOOKUP($A159,datos14p!$A$2:$B$874,2,FALSE)))=1,"·",0)</f>
        <v>0</v>
      </c>
    </row>
    <row r="160" spans="1:13" s="9" customFormat="1">
      <c r="A160" s="60" t="s">
        <v>1064</v>
      </c>
      <c r="B160" s="53" t="str">
        <f>IF(TYPE(SEARCH(B$1,+VLOOKUP($A160,datos14p!$A$2:$B$874,2,FALSE)))=1,"·",0)</f>
        <v>·</v>
      </c>
      <c r="C160" s="53">
        <f>IF(TYPE(SEARCH(C$1,+VLOOKUP($A160,datos14p!$A$2:$B$874,2,FALSE)))=1,"·",0)</f>
        <v>0</v>
      </c>
      <c r="D160" s="53">
        <f>IF(TYPE(SEARCH(D$1,+VLOOKUP($A160,datos14p!$A$2:$B$874,2,FALSE)))=1,"·",0)</f>
        <v>0</v>
      </c>
      <c r="E160" s="53">
        <f>IF(TYPE(SEARCH(E$1,+VLOOKUP($A160,datos14p!$A$2:$B$874,2,FALSE)))=1,"·",0)</f>
        <v>0</v>
      </c>
      <c r="F160" s="53">
        <f>IF(TYPE(SEARCH(F$1,+VLOOKUP($A160,datos14p!$A$2:$B$874,2,FALSE)))=1,"·",0)</f>
        <v>0</v>
      </c>
      <c r="G160" s="53">
        <f>IF(TYPE(SEARCH(G$1,+VLOOKUP($A160,datos14p!$A$2:$B$874,2,FALSE)))=1,"·",0)</f>
        <v>0</v>
      </c>
      <c r="H160" s="53">
        <f>IF(TYPE(SEARCH(H$1,+VLOOKUP($A160,datos14p!$A$2:$B$874,2,FALSE)))=1,"·",0)</f>
        <v>0</v>
      </c>
      <c r="I160" s="53">
        <f>IF(TYPE(SEARCH(I$1,+VLOOKUP($A160,datos14p!$A$2:$B$874,2,FALSE)))=1,"·",0)</f>
        <v>0</v>
      </c>
      <c r="J160" s="53">
        <f>IF(TYPE(SEARCH(J$1,+VLOOKUP($A160,datos14p!$A$2:$B$874,2,FALSE)))=1,"·",0)</f>
        <v>0</v>
      </c>
      <c r="K160" s="53">
        <f>IF(TYPE(SEARCH(K$1,+VLOOKUP($A160,datos14p!$A$2:$B$874,2,FALSE)))=1,"·",0)</f>
        <v>0</v>
      </c>
      <c r="L160" s="53">
        <f>IF(TYPE(SEARCH(L$1,+VLOOKUP($A160,datos14p!$A$2:$B$874,2,FALSE)))=1,"·",0)</f>
        <v>0</v>
      </c>
      <c r="M160" s="53">
        <f>IF(TYPE(SEARCH(M$1,+VLOOKUP($A160,datos14p!$A$2:$B$874,2,FALSE)))=1,"·",0)</f>
        <v>0</v>
      </c>
    </row>
    <row r="161" spans="1:13" s="9" customFormat="1">
      <c r="A161" s="60" t="s">
        <v>1065</v>
      </c>
      <c r="B161" s="53" t="str">
        <f>IF(TYPE(SEARCH(B$1,+VLOOKUP($A161,datos14p!$A$2:$B$874,2,FALSE)))=1,"·",0)</f>
        <v>·</v>
      </c>
      <c r="C161" s="53" t="str">
        <f>IF(TYPE(SEARCH(C$1,+VLOOKUP($A161,datos14p!$A$2:$B$874,2,FALSE)))=1,"·",0)</f>
        <v>·</v>
      </c>
      <c r="D161" s="53">
        <f>IF(TYPE(SEARCH(D$1,+VLOOKUP($A161,datos14p!$A$2:$B$874,2,FALSE)))=1,"·",0)</f>
        <v>0</v>
      </c>
      <c r="E161" s="53">
        <f>IF(TYPE(SEARCH(E$1,+VLOOKUP($A161,datos14p!$A$2:$B$874,2,FALSE)))=1,"·",0)</f>
        <v>0</v>
      </c>
      <c r="F161" s="53">
        <f>IF(TYPE(SEARCH(F$1,+VLOOKUP($A161,datos14p!$A$2:$B$874,2,FALSE)))=1,"·",0)</f>
        <v>0</v>
      </c>
      <c r="G161" s="53">
        <f>IF(TYPE(SEARCH(G$1,+VLOOKUP($A161,datos14p!$A$2:$B$874,2,FALSE)))=1,"·",0)</f>
        <v>0</v>
      </c>
      <c r="H161" s="53">
        <f>IF(TYPE(SEARCH(H$1,+VLOOKUP($A161,datos14p!$A$2:$B$874,2,FALSE)))=1,"·",0)</f>
        <v>0</v>
      </c>
      <c r="I161" s="53">
        <f>IF(TYPE(SEARCH(I$1,+VLOOKUP($A161,datos14p!$A$2:$B$874,2,FALSE)))=1,"·",0)</f>
        <v>0</v>
      </c>
      <c r="J161" s="53" t="str">
        <f>IF(TYPE(SEARCH(J$1,+VLOOKUP($A161,datos14p!$A$2:$B$874,2,FALSE)))=1,"·",0)</f>
        <v>·</v>
      </c>
      <c r="K161" s="53">
        <f>IF(TYPE(SEARCH(K$1,+VLOOKUP($A161,datos14p!$A$2:$B$874,2,FALSE)))=1,"·",0)</f>
        <v>0</v>
      </c>
      <c r="L161" s="53">
        <f>IF(TYPE(SEARCH(L$1,+VLOOKUP($A161,datos14p!$A$2:$B$874,2,FALSE)))=1,"·",0)</f>
        <v>0</v>
      </c>
      <c r="M161" s="53">
        <f>IF(TYPE(SEARCH(M$1,+VLOOKUP($A161,datos14p!$A$2:$B$874,2,FALSE)))=1,"·",0)</f>
        <v>0</v>
      </c>
    </row>
    <row r="162" spans="1:13" s="9" customFormat="1">
      <c r="A162" s="60" t="s">
        <v>1066</v>
      </c>
      <c r="B162" s="53" t="str">
        <f>IF(TYPE(SEARCH(B$1,+VLOOKUP($A162,datos14p!$A$2:$B$874,2,FALSE)))=1,"·",0)</f>
        <v>·</v>
      </c>
      <c r="C162" s="53" t="str">
        <f>IF(TYPE(SEARCH(C$1,+VLOOKUP($A162,datos14p!$A$2:$B$874,2,FALSE)))=1,"·",0)</f>
        <v>·</v>
      </c>
      <c r="D162" s="53">
        <f>IF(TYPE(SEARCH(D$1,+VLOOKUP($A162,datos14p!$A$2:$B$874,2,FALSE)))=1,"·",0)</f>
        <v>0</v>
      </c>
      <c r="E162" s="53">
        <f>IF(TYPE(SEARCH(E$1,+VLOOKUP($A162,datos14p!$A$2:$B$874,2,FALSE)))=1,"·",0)</f>
        <v>0</v>
      </c>
      <c r="F162" s="53">
        <f>IF(TYPE(SEARCH(F$1,+VLOOKUP($A162,datos14p!$A$2:$B$874,2,FALSE)))=1,"·",0)</f>
        <v>0</v>
      </c>
      <c r="G162" s="53">
        <f>IF(TYPE(SEARCH(G$1,+VLOOKUP($A162,datos14p!$A$2:$B$874,2,FALSE)))=1,"·",0)</f>
        <v>0</v>
      </c>
      <c r="H162" s="53">
        <f>IF(TYPE(SEARCH(H$1,+VLOOKUP($A162,datos14p!$A$2:$B$874,2,FALSE)))=1,"·",0)</f>
        <v>0</v>
      </c>
      <c r="I162" s="53">
        <f>IF(TYPE(SEARCH(I$1,+VLOOKUP($A162,datos14p!$A$2:$B$874,2,FALSE)))=1,"·",0)</f>
        <v>0</v>
      </c>
      <c r="J162" s="53">
        <f>IF(TYPE(SEARCH(J$1,+VLOOKUP($A162,datos14p!$A$2:$B$874,2,FALSE)))=1,"·",0)</f>
        <v>0</v>
      </c>
      <c r="K162" s="53">
        <f>IF(TYPE(SEARCH(K$1,+VLOOKUP($A162,datos14p!$A$2:$B$874,2,FALSE)))=1,"·",0)</f>
        <v>0</v>
      </c>
      <c r="L162" s="53">
        <f>IF(TYPE(SEARCH(L$1,+VLOOKUP($A162,datos14p!$A$2:$B$874,2,FALSE)))=1,"·",0)</f>
        <v>0</v>
      </c>
      <c r="M162" s="53">
        <f>IF(TYPE(SEARCH(M$1,+VLOOKUP($A162,datos14p!$A$2:$B$874,2,FALSE)))=1,"·",0)</f>
        <v>0</v>
      </c>
    </row>
    <row r="163" spans="1:13" s="9" customFormat="1">
      <c r="A163" s="60" t="s">
        <v>1067</v>
      </c>
      <c r="B163" s="53" t="str">
        <f>IF(TYPE(SEARCH(B$1,+VLOOKUP($A163,datos14p!$A$2:$B$874,2,FALSE)))=1,"·",0)</f>
        <v>·</v>
      </c>
      <c r="C163" s="53">
        <f>IF(TYPE(SEARCH(C$1,+VLOOKUP($A163,datos14p!$A$2:$B$874,2,FALSE)))=1,"·",0)</f>
        <v>0</v>
      </c>
      <c r="D163" s="53">
        <f>IF(TYPE(SEARCH(D$1,+VLOOKUP($A163,datos14p!$A$2:$B$874,2,FALSE)))=1,"·",0)</f>
        <v>0</v>
      </c>
      <c r="E163" s="53">
        <f>IF(TYPE(SEARCH(E$1,+VLOOKUP($A163,datos14p!$A$2:$B$874,2,FALSE)))=1,"·",0)</f>
        <v>0</v>
      </c>
      <c r="F163" s="53" t="str">
        <f>IF(TYPE(SEARCH(F$1,+VLOOKUP($A163,datos14p!$A$2:$B$874,2,FALSE)))=1,"·",0)</f>
        <v>·</v>
      </c>
      <c r="G163" s="53">
        <f>IF(TYPE(SEARCH(G$1,+VLOOKUP($A163,datos14p!$A$2:$B$874,2,FALSE)))=1,"·",0)</f>
        <v>0</v>
      </c>
      <c r="H163" s="53">
        <f>IF(TYPE(SEARCH(H$1,+VLOOKUP($A163,datos14p!$A$2:$B$874,2,FALSE)))=1,"·",0)</f>
        <v>0</v>
      </c>
      <c r="I163" s="53">
        <f>IF(TYPE(SEARCH(I$1,+VLOOKUP($A163,datos14p!$A$2:$B$874,2,FALSE)))=1,"·",0)</f>
        <v>0</v>
      </c>
      <c r="J163" s="53">
        <f>IF(TYPE(SEARCH(J$1,+VLOOKUP($A163,datos14p!$A$2:$B$874,2,FALSE)))=1,"·",0)</f>
        <v>0</v>
      </c>
      <c r="K163" s="53">
        <f>IF(TYPE(SEARCH(K$1,+VLOOKUP($A163,datos14p!$A$2:$B$874,2,FALSE)))=1,"·",0)</f>
        <v>0</v>
      </c>
      <c r="L163" s="53">
        <f>IF(TYPE(SEARCH(L$1,+VLOOKUP($A163,datos14p!$A$2:$B$874,2,FALSE)))=1,"·",0)</f>
        <v>0</v>
      </c>
      <c r="M163" s="53">
        <f>IF(TYPE(SEARCH(M$1,+VLOOKUP($A163,datos14p!$A$2:$B$874,2,FALSE)))=1,"·",0)</f>
        <v>0</v>
      </c>
    </row>
    <row r="164" spans="1:13" s="9" customFormat="1">
      <c r="A164" s="60" t="s">
        <v>1068</v>
      </c>
      <c r="B164" s="53" t="str">
        <f>IF(TYPE(SEARCH(B$1,+VLOOKUP($A164,datos14p!$A$2:$B$874,2,FALSE)))=1,"·",0)</f>
        <v>·</v>
      </c>
      <c r="C164" s="53">
        <f>IF(TYPE(SEARCH(C$1,+VLOOKUP($A164,datos14p!$A$2:$B$874,2,FALSE)))=1,"·",0)</f>
        <v>0</v>
      </c>
      <c r="D164" s="53" t="str">
        <f>IF(TYPE(SEARCH(D$1,+VLOOKUP($A164,datos14p!$A$2:$B$874,2,FALSE)))=1,"·",0)</f>
        <v>·</v>
      </c>
      <c r="E164" s="53">
        <f>IF(TYPE(SEARCH(E$1,+VLOOKUP($A164,datos14p!$A$2:$B$874,2,FALSE)))=1,"·",0)</f>
        <v>0</v>
      </c>
      <c r="F164" s="53">
        <f>IF(TYPE(SEARCH(F$1,+VLOOKUP($A164,datos14p!$A$2:$B$874,2,FALSE)))=1,"·",0)</f>
        <v>0</v>
      </c>
      <c r="G164" s="53">
        <f>IF(TYPE(SEARCH(G$1,+VLOOKUP($A164,datos14p!$A$2:$B$874,2,FALSE)))=1,"·",0)</f>
        <v>0</v>
      </c>
      <c r="H164" s="53">
        <f>IF(TYPE(SEARCH(H$1,+VLOOKUP($A164,datos14p!$A$2:$B$874,2,FALSE)))=1,"·",0)</f>
        <v>0</v>
      </c>
      <c r="I164" s="53" t="str">
        <f>IF(TYPE(SEARCH(I$1,+VLOOKUP($A164,datos14p!$A$2:$B$874,2,FALSE)))=1,"·",0)</f>
        <v>·</v>
      </c>
      <c r="J164" s="53">
        <f>IF(TYPE(SEARCH(J$1,+VLOOKUP($A164,datos14p!$A$2:$B$874,2,FALSE)))=1,"·",0)</f>
        <v>0</v>
      </c>
      <c r="K164" s="53">
        <f>IF(TYPE(SEARCH(K$1,+VLOOKUP($A164,datos14p!$A$2:$B$874,2,FALSE)))=1,"·",0)</f>
        <v>0</v>
      </c>
      <c r="L164" s="53">
        <f>IF(TYPE(SEARCH(L$1,+VLOOKUP($A164,datos14p!$A$2:$B$874,2,FALSE)))=1,"·",0)</f>
        <v>0</v>
      </c>
      <c r="M164" s="53">
        <f>IF(TYPE(SEARCH(M$1,+VLOOKUP($A164,datos14p!$A$2:$B$874,2,FALSE)))=1,"·",0)</f>
        <v>0</v>
      </c>
    </row>
    <row r="165" spans="1:13" s="9" customFormat="1">
      <c r="A165" s="60" t="s">
        <v>1069</v>
      </c>
      <c r="B165" s="53">
        <f>IF(TYPE(SEARCH(B$1,+VLOOKUP($A165,datos14p!$A$2:$B$874,2,FALSE)))=1,"·",0)</f>
        <v>0</v>
      </c>
      <c r="C165" s="53" t="str">
        <f>IF(TYPE(SEARCH(C$1,+VLOOKUP($A165,datos14p!$A$2:$B$874,2,FALSE)))=1,"·",0)</f>
        <v>·</v>
      </c>
      <c r="D165" s="53">
        <f>IF(TYPE(SEARCH(D$1,+VLOOKUP($A165,datos14p!$A$2:$B$874,2,FALSE)))=1,"·",0)</f>
        <v>0</v>
      </c>
      <c r="E165" s="53" t="str">
        <f>IF(TYPE(SEARCH(E$1,+VLOOKUP($A165,datos14p!$A$2:$B$874,2,FALSE)))=1,"·",0)</f>
        <v>·</v>
      </c>
      <c r="F165" s="53">
        <f>IF(TYPE(SEARCH(F$1,+VLOOKUP($A165,datos14p!$A$2:$B$874,2,FALSE)))=1,"·",0)</f>
        <v>0</v>
      </c>
      <c r="G165" s="53">
        <f>IF(TYPE(SEARCH(G$1,+VLOOKUP($A165,datos14p!$A$2:$B$874,2,FALSE)))=1,"·",0)</f>
        <v>0</v>
      </c>
      <c r="H165" s="53">
        <f>IF(TYPE(SEARCH(H$1,+VLOOKUP($A165,datos14p!$A$2:$B$874,2,FALSE)))=1,"·",0)</f>
        <v>0</v>
      </c>
      <c r="I165" s="53">
        <f>IF(TYPE(SEARCH(I$1,+VLOOKUP($A165,datos14p!$A$2:$B$874,2,FALSE)))=1,"·",0)</f>
        <v>0</v>
      </c>
      <c r="J165" s="53" t="str">
        <f>IF(TYPE(SEARCH(J$1,+VLOOKUP($A165,datos14p!$A$2:$B$874,2,FALSE)))=1,"·",0)</f>
        <v>·</v>
      </c>
      <c r="K165" s="53">
        <f>IF(TYPE(SEARCH(K$1,+VLOOKUP($A165,datos14p!$A$2:$B$874,2,FALSE)))=1,"·",0)</f>
        <v>0</v>
      </c>
      <c r="L165" s="53">
        <f>IF(TYPE(SEARCH(L$1,+VLOOKUP($A165,datos14p!$A$2:$B$874,2,FALSE)))=1,"·",0)</f>
        <v>0</v>
      </c>
      <c r="M165" s="53">
        <f>IF(TYPE(SEARCH(M$1,+VLOOKUP($A165,datos14p!$A$2:$B$874,2,FALSE)))=1,"·",0)</f>
        <v>0</v>
      </c>
    </row>
    <row r="166" spans="1:13" s="9" customFormat="1">
      <c r="A166" s="60" t="s">
        <v>1070</v>
      </c>
      <c r="B166" s="53" t="str">
        <f>IF(TYPE(SEARCH(B$1,+VLOOKUP($A166,datos14p!$A$2:$B$874,2,FALSE)))=1,"·",0)</f>
        <v>·</v>
      </c>
      <c r="C166" s="53">
        <f>IF(TYPE(SEARCH(C$1,+VLOOKUP($A166,datos14p!$A$2:$B$874,2,FALSE)))=1,"·",0)</f>
        <v>0</v>
      </c>
      <c r="D166" s="53">
        <f>IF(TYPE(SEARCH(D$1,+VLOOKUP($A166,datos14p!$A$2:$B$874,2,FALSE)))=1,"·",0)</f>
        <v>0</v>
      </c>
      <c r="E166" s="53" t="str">
        <f>IF(TYPE(SEARCH(E$1,+VLOOKUP($A166,datos14p!$A$2:$B$874,2,FALSE)))=1,"·",0)</f>
        <v>·</v>
      </c>
      <c r="F166" s="53">
        <f>IF(TYPE(SEARCH(F$1,+VLOOKUP($A166,datos14p!$A$2:$B$874,2,FALSE)))=1,"·",0)</f>
        <v>0</v>
      </c>
      <c r="G166" s="53">
        <f>IF(TYPE(SEARCH(G$1,+VLOOKUP($A166,datos14p!$A$2:$B$874,2,FALSE)))=1,"·",0)</f>
        <v>0</v>
      </c>
      <c r="H166" s="53">
        <f>IF(TYPE(SEARCH(H$1,+VLOOKUP($A166,datos14p!$A$2:$B$874,2,FALSE)))=1,"·",0)</f>
        <v>0</v>
      </c>
      <c r="I166" s="53">
        <f>IF(TYPE(SEARCH(I$1,+VLOOKUP($A166,datos14p!$A$2:$B$874,2,FALSE)))=1,"·",0)</f>
        <v>0</v>
      </c>
      <c r="J166" s="53" t="str">
        <f>IF(TYPE(SEARCH(J$1,+VLOOKUP($A166,datos14p!$A$2:$B$874,2,FALSE)))=1,"·",0)</f>
        <v>·</v>
      </c>
      <c r="K166" s="53">
        <f>IF(TYPE(SEARCH(K$1,+VLOOKUP($A166,datos14p!$A$2:$B$874,2,FALSE)))=1,"·",0)</f>
        <v>0</v>
      </c>
      <c r="L166" s="53">
        <f>IF(TYPE(SEARCH(L$1,+VLOOKUP($A166,datos14p!$A$2:$B$874,2,FALSE)))=1,"·",0)</f>
        <v>0</v>
      </c>
      <c r="M166" s="53">
        <f>IF(TYPE(SEARCH(M$1,+VLOOKUP($A166,datos14p!$A$2:$B$874,2,FALSE)))=1,"·",0)</f>
        <v>0</v>
      </c>
    </row>
    <row r="167" spans="1:13" s="9" customFormat="1">
      <c r="A167" s="60" t="s">
        <v>1071</v>
      </c>
      <c r="B167" s="53" t="str">
        <f>IF(TYPE(SEARCH(B$1,+VLOOKUP($A167,datos14p!$A$2:$B$874,2,FALSE)))=1,"·",0)</f>
        <v>·</v>
      </c>
      <c r="C167" s="53">
        <f>IF(TYPE(SEARCH(C$1,+VLOOKUP($A167,datos14p!$A$2:$B$874,2,FALSE)))=1,"·",0)</f>
        <v>0</v>
      </c>
      <c r="D167" s="53">
        <f>IF(TYPE(SEARCH(D$1,+VLOOKUP($A167,datos14p!$A$2:$B$874,2,FALSE)))=1,"·",0)</f>
        <v>0</v>
      </c>
      <c r="E167" s="53">
        <f>IF(TYPE(SEARCH(E$1,+VLOOKUP($A167,datos14p!$A$2:$B$874,2,FALSE)))=1,"·",0)</f>
        <v>0</v>
      </c>
      <c r="F167" s="53">
        <f>IF(TYPE(SEARCH(F$1,+VLOOKUP($A167,datos14p!$A$2:$B$874,2,FALSE)))=1,"·",0)</f>
        <v>0</v>
      </c>
      <c r="G167" s="53">
        <f>IF(TYPE(SEARCH(G$1,+VLOOKUP($A167,datos14p!$A$2:$B$874,2,FALSE)))=1,"·",0)</f>
        <v>0</v>
      </c>
      <c r="H167" s="53">
        <f>IF(TYPE(SEARCH(H$1,+VLOOKUP($A167,datos14p!$A$2:$B$874,2,FALSE)))=1,"·",0)</f>
        <v>0</v>
      </c>
      <c r="I167" s="53">
        <f>IF(TYPE(SEARCH(I$1,+VLOOKUP($A167,datos14p!$A$2:$B$874,2,FALSE)))=1,"·",0)</f>
        <v>0</v>
      </c>
      <c r="J167" s="53">
        <f>IF(TYPE(SEARCH(J$1,+VLOOKUP($A167,datos14p!$A$2:$B$874,2,FALSE)))=1,"·",0)</f>
        <v>0</v>
      </c>
      <c r="K167" s="53">
        <f>IF(TYPE(SEARCH(K$1,+VLOOKUP($A167,datos14p!$A$2:$B$874,2,FALSE)))=1,"·",0)</f>
        <v>0</v>
      </c>
      <c r="L167" s="53">
        <f>IF(TYPE(SEARCH(L$1,+VLOOKUP($A167,datos14p!$A$2:$B$874,2,FALSE)))=1,"·",0)</f>
        <v>0</v>
      </c>
      <c r="M167" s="53">
        <f>IF(TYPE(SEARCH(M$1,+VLOOKUP($A167,datos14p!$A$2:$B$874,2,FALSE)))=1,"·",0)</f>
        <v>0</v>
      </c>
    </row>
    <row r="168" spans="1:13" s="9" customFormat="1">
      <c r="A168" s="60" t="s">
        <v>1072</v>
      </c>
      <c r="B168" s="53" t="str">
        <f>IF(TYPE(SEARCH(B$1,+VLOOKUP($A168,datos14p!$A$2:$B$874,2,FALSE)))=1,"·",0)</f>
        <v>·</v>
      </c>
      <c r="C168" s="53">
        <f>IF(TYPE(SEARCH(C$1,+VLOOKUP($A168,datos14p!$A$2:$B$874,2,FALSE)))=1,"·",0)</f>
        <v>0</v>
      </c>
      <c r="D168" s="53">
        <f>IF(TYPE(SEARCH(D$1,+VLOOKUP($A168,datos14p!$A$2:$B$874,2,FALSE)))=1,"·",0)</f>
        <v>0</v>
      </c>
      <c r="E168" s="53">
        <f>IF(TYPE(SEARCH(E$1,+VLOOKUP($A168,datos14p!$A$2:$B$874,2,FALSE)))=1,"·",0)</f>
        <v>0</v>
      </c>
      <c r="F168" s="53">
        <f>IF(TYPE(SEARCH(F$1,+VLOOKUP($A168,datos14p!$A$2:$B$874,2,FALSE)))=1,"·",0)</f>
        <v>0</v>
      </c>
      <c r="G168" s="53">
        <f>IF(TYPE(SEARCH(G$1,+VLOOKUP($A168,datos14p!$A$2:$B$874,2,FALSE)))=1,"·",0)</f>
        <v>0</v>
      </c>
      <c r="H168" s="53">
        <f>IF(TYPE(SEARCH(H$1,+VLOOKUP($A168,datos14p!$A$2:$B$874,2,FALSE)))=1,"·",0)</f>
        <v>0</v>
      </c>
      <c r="I168" s="53">
        <f>IF(TYPE(SEARCH(I$1,+VLOOKUP($A168,datos14p!$A$2:$B$874,2,FALSE)))=1,"·",0)</f>
        <v>0</v>
      </c>
      <c r="J168" s="53" t="str">
        <f>IF(TYPE(SEARCH(J$1,+VLOOKUP($A168,datos14p!$A$2:$B$874,2,FALSE)))=1,"·",0)</f>
        <v>·</v>
      </c>
      <c r="K168" s="53">
        <f>IF(TYPE(SEARCH(K$1,+VLOOKUP($A168,datos14p!$A$2:$B$874,2,FALSE)))=1,"·",0)</f>
        <v>0</v>
      </c>
      <c r="L168" s="53">
        <f>IF(TYPE(SEARCH(L$1,+VLOOKUP($A168,datos14p!$A$2:$B$874,2,FALSE)))=1,"·",0)</f>
        <v>0</v>
      </c>
      <c r="M168" s="53">
        <f>IF(TYPE(SEARCH(M$1,+VLOOKUP($A168,datos14p!$A$2:$B$874,2,FALSE)))=1,"·",0)</f>
        <v>0</v>
      </c>
    </row>
    <row r="169" spans="1:13" s="9" customFormat="1">
      <c r="A169" s="60" t="s">
        <v>1073</v>
      </c>
      <c r="B169" s="53" t="str">
        <f>IF(TYPE(SEARCH(B$1,+VLOOKUP($A169,datos14p!$A$2:$B$874,2,FALSE)))=1,"·",0)</f>
        <v>·</v>
      </c>
      <c r="C169" s="53">
        <f>IF(TYPE(SEARCH(C$1,+VLOOKUP($A169,datos14p!$A$2:$B$874,2,FALSE)))=1,"·",0)</f>
        <v>0</v>
      </c>
      <c r="D169" s="53">
        <f>IF(TYPE(SEARCH(D$1,+VLOOKUP($A169,datos14p!$A$2:$B$874,2,FALSE)))=1,"·",0)</f>
        <v>0</v>
      </c>
      <c r="E169" s="53">
        <f>IF(TYPE(SEARCH(E$1,+VLOOKUP($A169,datos14p!$A$2:$B$874,2,FALSE)))=1,"·",0)</f>
        <v>0</v>
      </c>
      <c r="F169" s="53">
        <f>IF(TYPE(SEARCH(F$1,+VLOOKUP($A169,datos14p!$A$2:$B$874,2,FALSE)))=1,"·",0)</f>
        <v>0</v>
      </c>
      <c r="G169" s="53">
        <f>IF(TYPE(SEARCH(G$1,+VLOOKUP($A169,datos14p!$A$2:$B$874,2,FALSE)))=1,"·",0)</f>
        <v>0</v>
      </c>
      <c r="H169" s="53">
        <f>IF(TYPE(SEARCH(H$1,+VLOOKUP($A169,datos14p!$A$2:$B$874,2,FALSE)))=1,"·",0)</f>
        <v>0</v>
      </c>
      <c r="I169" s="53">
        <f>IF(TYPE(SEARCH(I$1,+VLOOKUP($A169,datos14p!$A$2:$B$874,2,FALSE)))=1,"·",0)</f>
        <v>0</v>
      </c>
      <c r="J169" s="53">
        <f>IF(TYPE(SEARCH(J$1,+VLOOKUP($A169,datos14p!$A$2:$B$874,2,FALSE)))=1,"·",0)</f>
        <v>0</v>
      </c>
      <c r="K169" s="53">
        <f>IF(TYPE(SEARCH(K$1,+VLOOKUP($A169,datos14p!$A$2:$B$874,2,FALSE)))=1,"·",0)</f>
        <v>0</v>
      </c>
      <c r="L169" s="53">
        <f>IF(TYPE(SEARCH(L$1,+VLOOKUP($A169,datos14p!$A$2:$B$874,2,FALSE)))=1,"·",0)</f>
        <v>0</v>
      </c>
      <c r="M169" s="53">
        <f>IF(TYPE(SEARCH(M$1,+VLOOKUP($A169,datos14p!$A$2:$B$874,2,FALSE)))=1,"·",0)</f>
        <v>0</v>
      </c>
    </row>
    <row r="170" spans="1:13" s="9" customFormat="1">
      <c r="A170" s="60" t="s">
        <v>1074</v>
      </c>
      <c r="B170" s="53" t="str">
        <f>IF(TYPE(SEARCH(B$1,+VLOOKUP($A170,datos14p!$A$2:$B$874,2,FALSE)))=1,"·",0)</f>
        <v>·</v>
      </c>
      <c r="C170" s="53">
        <f>IF(TYPE(SEARCH(C$1,+VLOOKUP($A170,datos14p!$A$2:$B$874,2,FALSE)))=1,"·",0)</f>
        <v>0</v>
      </c>
      <c r="D170" s="53">
        <f>IF(TYPE(SEARCH(D$1,+VLOOKUP($A170,datos14p!$A$2:$B$874,2,FALSE)))=1,"·",0)</f>
        <v>0</v>
      </c>
      <c r="E170" s="53">
        <f>IF(TYPE(SEARCH(E$1,+VLOOKUP($A170,datos14p!$A$2:$B$874,2,FALSE)))=1,"·",0)</f>
        <v>0</v>
      </c>
      <c r="F170" s="53">
        <f>IF(TYPE(SEARCH(F$1,+VLOOKUP($A170,datos14p!$A$2:$B$874,2,FALSE)))=1,"·",0)</f>
        <v>0</v>
      </c>
      <c r="G170" s="53">
        <f>IF(TYPE(SEARCH(G$1,+VLOOKUP($A170,datos14p!$A$2:$B$874,2,FALSE)))=1,"·",0)</f>
        <v>0</v>
      </c>
      <c r="H170" s="53">
        <f>IF(TYPE(SEARCH(H$1,+VLOOKUP($A170,datos14p!$A$2:$B$874,2,FALSE)))=1,"·",0)</f>
        <v>0</v>
      </c>
      <c r="I170" s="53" t="str">
        <f>IF(TYPE(SEARCH(I$1,+VLOOKUP($A170,datos14p!$A$2:$B$874,2,FALSE)))=1,"·",0)</f>
        <v>·</v>
      </c>
      <c r="J170" s="53" t="str">
        <f>IF(TYPE(SEARCH(J$1,+VLOOKUP($A170,datos14p!$A$2:$B$874,2,FALSE)))=1,"·",0)</f>
        <v>·</v>
      </c>
      <c r="K170" s="53">
        <f>IF(TYPE(SEARCH(K$1,+VLOOKUP($A170,datos14p!$A$2:$B$874,2,FALSE)))=1,"·",0)</f>
        <v>0</v>
      </c>
      <c r="L170" s="53">
        <f>IF(TYPE(SEARCH(L$1,+VLOOKUP($A170,datos14p!$A$2:$B$874,2,FALSE)))=1,"·",0)</f>
        <v>0</v>
      </c>
      <c r="M170" s="53">
        <f>IF(TYPE(SEARCH(M$1,+VLOOKUP($A170,datos14p!$A$2:$B$874,2,FALSE)))=1,"·",0)</f>
        <v>0</v>
      </c>
    </row>
    <row r="171" spans="1:13" s="9" customFormat="1">
      <c r="A171" s="60" t="s">
        <v>1075</v>
      </c>
      <c r="B171" s="53">
        <f>IF(TYPE(SEARCH(B$1,+VLOOKUP($A171,datos14p!$A$2:$B$874,2,FALSE)))=1,"·",0)</f>
        <v>0</v>
      </c>
      <c r="C171" s="53">
        <f>IF(TYPE(SEARCH(C$1,+VLOOKUP($A171,datos14p!$A$2:$B$874,2,FALSE)))=1,"·",0)</f>
        <v>0</v>
      </c>
      <c r="D171" s="53">
        <f>IF(TYPE(SEARCH(D$1,+VLOOKUP($A171,datos14p!$A$2:$B$874,2,FALSE)))=1,"·",0)</f>
        <v>0</v>
      </c>
      <c r="E171" s="53" t="str">
        <f>IF(TYPE(SEARCH(E$1,+VLOOKUP($A171,datos14p!$A$2:$B$874,2,FALSE)))=1,"·",0)</f>
        <v>·</v>
      </c>
      <c r="F171" s="53">
        <f>IF(TYPE(SEARCH(F$1,+VLOOKUP($A171,datos14p!$A$2:$B$874,2,FALSE)))=1,"·",0)</f>
        <v>0</v>
      </c>
      <c r="G171" s="53" t="str">
        <f>IF(TYPE(SEARCH(G$1,+VLOOKUP($A171,datos14p!$A$2:$B$874,2,FALSE)))=1,"·",0)</f>
        <v>·</v>
      </c>
      <c r="H171" s="53">
        <f>IF(TYPE(SEARCH(H$1,+VLOOKUP($A171,datos14p!$A$2:$B$874,2,FALSE)))=1,"·",0)</f>
        <v>0</v>
      </c>
      <c r="I171" s="53">
        <f>IF(TYPE(SEARCH(I$1,+VLOOKUP($A171,datos14p!$A$2:$B$874,2,FALSE)))=1,"·",0)</f>
        <v>0</v>
      </c>
      <c r="J171" s="53">
        <f>IF(TYPE(SEARCH(J$1,+VLOOKUP($A171,datos14p!$A$2:$B$874,2,FALSE)))=1,"·",0)</f>
        <v>0</v>
      </c>
      <c r="K171" s="53" t="str">
        <f>IF(TYPE(SEARCH(K$1,+VLOOKUP($A171,datos14p!$A$2:$B$874,2,FALSE)))=1,"·",0)</f>
        <v>·</v>
      </c>
      <c r="L171" s="53">
        <f>IF(TYPE(SEARCH(L$1,+VLOOKUP($A171,datos14p!$A$2:$B$874,2,FALSE)))=1,"·",0)</f>
        <v>0</v>
      </c>
      <c r="M171" s="53">
        <f>IF(TYPE(SEARCH(M$1,+VLOOKUP($A171,datos14p!$A$2:$B$874,2,FALSE)))=1,"·",0)</f>
        <v>0</v>
      </c>
    </row>
    <row r="172" spans="1:13" s="9" customFormat="1">
      <c r="A172" s="60" t="s">
        <v>1076</v>
      </c>
      <c r="B172" s="53" t="str">
        <f>IF(TYPE(SEARCH(B$1,+VLOOKUP($A172,datos14p!$A$2:$B$874,2,FALSE)))=1,"·",0)</f>
        <v>·</v>
      </c>
      <c r="C172" s="53">
        <f>IF(TYPE(SEARCH(C$1,+VLOOKUP($A172,datos14p!$A$2:$B$874,2,FALSE)))=1,"·",0)</f>
        <v>0</v>
      </c>
      <c r="D172" s="53">
        <f>IF(TYPE(SEARCH(D$1,+VLOOKUP($A172,datos14p!$A$2:$B$874,2,FALSE)))=1,"·",0)</f>
        <v>0</v>
      </c>
      <c r="E172" s="53">
        <f>IF(TYPE(SEARCH(E$1,+VLOOKUP($A172,datos14p!$A$2:$B$874,2,FALSE)))=1,"·",0)</f>
        <v>0</v>
      </c>
      <c r="F172" s="53">
        <f>IF(TYPE(SEARCH(F$1,+VLOOKUP($A172,datos14p!$A$2:$B$874,2,FALSE)))=1,"·",0)</f>
        <v>0</v>
      </c>
      <c r="G172" s="53">
        <f>IF(TYPE(SEARCH(G$1,+VLOOKUP($A172,datos14p!$A$2:$B$874,2,FALSE)))=1,"·",0)</f>
        <v>0</v>
      </c>
      <c r="H172" s="53">
        <f>IF(TYPE(SEARCH(H$1,+VLOOKUP($A172,datos14p!$A$2:$B$874,2,FALSE)))=1,"·",0)</f>
        <v>0</v>
      </c>
      <c r="I172" s="53" t="str">
        <f>IF(TYPE(SEARCH(I$1,+VLOOKUP($A172,datos14p!$A$2:$B$874,2,FALSE)))=1,"·",0)</f>
        <v>·</v>
      </c>
      <c r="J172" s="53" t="str">
        <f>IF(TYPE(SEARCH(J$1,+VLOOKUP($A172,datos14p!$A$2:$B$874,2,FALSE)))=1,"·",0)</f>
        <v>·</v>
      </c>
      <c r="K172" s="53">
        <f>IF(TYPE(SEARCH(K$1,+VLOOKUP($A172,datos14p!$A$2:$B$874,2,FALSE)))=1,"·",0)</f>
        <v>0</v>
      </c>
      <c r="L172" s="53">
        <f>IF(TYPE(SEARCH(L$1,+VLOOKUP($A172,datos14p!$A$2:$B$874,2,FALSE)))=1,"·",0)</f>
        <v>0</v>
      </c>
      <c r="M172" s="53">
        <f>IF(TYPE(SEARCH(M$1,+VLOOKUP($A172,datos14p!$A$2:$B$874,2,FALSE)))=1,"·",0)</f>
        <v>0</v>
      </c>
    </row>
    <row r="173" spans="1:13" s="9" customFormat="1">
      <c r="A173" s="60" t="s">
        <v>1077</v>
      </c>
      <c r="B173" s="53">
        <f>IF(TYPE(SEARCH(B$1,+VLOOKUP($A173,datos14p!$A$2:$B$874,2,FALSE)))=1,"·",0)</f>
        <v>0</v>
      </c>
      <c r="C173" s="53" t="str">
        <f>IF(TYPE(SEARCH(C$1,+VLOOKUP($A173,datos14p!$A$2:$B$874,2,FALSE)))=1,"·",0)</f>
        <v>·</v>
      </c>
      <c r="D173" s="53">
        <f>IF(TYPE(SEARCH(D$1,+VLOOKUP($A173,datos14p!$A$2:$B$874,2,FALSE)))=1,"·",0)</f>
        <v>0</v>
      </c>
      <c r="E173" s="53">
        <f>IF(TYPE(SEARCH(E$1,+VLOOKUP($A173,datos14p!$A$2:$B$874,2,FALSE)))=1,"·",0)</f>
        <v>0</v>
      </c>
      <c r="F173" s="53">
        <f>IF(TYPE(SEARCH(F$1,+VLOOKUP($A173,datos14p!$A$2:$B$874,2,FALSE)))=1,"·",0)</f>
        <v>0</v>
      </c>
      <c r="G173" s="53">
        <f>IF(TYPE(SEARCH(G$1,+VLOOKUP($A173,datos14p!$A$2:$B$874,2,FALSE)))=1,"·",0)</f>
        <v>0</v>
      </c>
      <c r="H173" s="53">
        <f>IF(TYPE(SEARCH(H$1,+VLOOKUP($A173,datos14p!$A$2:$B$874,2,FALSE)))=1,"·",0)</f>
        <v>0</v>
      </c>
      <c r="I173" s="53" t="str">
        <f>IF(TYPE(SEARCH(I$1,+VLOOKUP($A173,datos14p!$A$2:$B$874,2,FALSE)))=1,"·",0)</f>
        <v>·</v>
      </c>
      <c r="J173" s="53">
        <f>IF(TYPE(SEARCH(J$1,+VLOOKUP($A173,datos14p!$A$2:$B$874,2,FALSE)))=1,"·",0)</f>
        <v>0</v>
      </c>
      <c r="K173" s="53">
        <f>IF(TYPE(SEARCH(K$1,+VLOOKUP($A173,datos14p!$A$2:$B$874,2,FALSE)))=1,"·",0)</f>
        <v>0</v>
      </c>
      <c r="L173" s="53">
        <f>IF(TYPE(SEARCH(L$1,+VLOOKUP($A173,datos14p!$A$2:$B$874,2,FALSE)))=1,"·",0)</f>
        <v>0</v>
      </c>
      <c r="M173" s="53">
        <f>IF(TYPE(SEARCH(M$1,+VLOOKUP($A173,datos14p!$A$2:$B$874,2,FALSE)))=1,"·",0)</f>
        <v>0</v>
      </c>
    </row>
    <row r="174" spans="1:13" s="9" customFormat="1">
      <c r="A174" s="60" t="s">
        <v>1078</v>
      </c>
      <c r="B174" s="53">
        <f>IF(TYPE(SEARCH(B$1,+VLOOKUP($A174,datos14p!$A$2:$B$874,2,FALSE)))=1,"·",0)</f>
        <v>0</v>
      </c>
      <c r="C174" s="53">
        <f>IF(TYPE(SEARCH(C$1,+VLOOKUP($A174,datos14p!$A$2:$B$874,2,FALSE)))=1,"·",0)</f>
        <v>0</v>
      </c>
      <c r="D174" s="53">
        <f>IF(TYPE(SEARCH(D$1,+VLOOKUP($A174,datos14p!$A$2:$B$874,2,FALSE)))=1,"·",0)</f>
        <v>0</v>
      </c>
      <c r="E174" s="53" t="str">
        <f>IF(TYPE(SEARCH(E$1,+VLOOKUP($A174,datos14p!$A$2:$B$874,2,FALSE)))=1,"·",0)</f>
        <v>·</v>
      </c>
      <c r="F174" s="53">
        <f>IF(TYPE(SEARCH(F$1,+VLOOKUP($A174,datos14p!$A$2:$B$874,2,FALSE)))=1,"·",0)</f>
        <v>0</v>
      </c>
      <c r="G174" s="53">
        <f>IF(TYPE(SEARCH(G$1,+VLOOKUP($A174,datos14p!$A$2:$B$874,2,FALSE)))=1,"·",0)</f>
        <v>0</v>
      </c>
      <c r="H174" s="53">
        <f>IF(TYPE(SEARCH(H$1,+VLOOKUP($A174,datos14p!$A$2:$B$874,2,FALSE)))=1,"·",0)</f>
        <v>0</v>
      </c>
      <c r="I174" s="53" t="str">
        <f>IF(TYPE(SEARCH(I$1,+VLOOKUP($A174,datos14p!$A$2:$B$874,2,FALSE)))=1,"·",0)</f>
        <v>·</v>
      </c>
      <c r="J174" s="53" t="str">
        <f>IF(TYPE(SEARCH(J$1,+VLOOKUP($A174,datos14p!$A$2:$B$874,2,FALSE)))=1,"·",0)</f>
        <v>·</v>
      </c>
      <c r="K174" s="53">
        <f>IF(TYPE(SEARCH(K$1,+VLOOKUP($A174,datos14p!$A$2:$B$874,2,FALSE)))=1,"·",0)</f>
        <v>0</v>
      </c>
      <c r="L174" s="53">
        <f>IF(TYPE(SEARCH(L$1,+VLOOKUP($A174,datos14p!$A$2:$B$874,2,FALSE)))=1,"·",0)</f>
        <v>0</v>
      </c>
      <c r="M174" s="53">
        <f>IF(TYPE(SEARCH(M$1,+VLOOKUP($A174,datos14p!$A$2:$B$874,2,FALSE)))=1,"·",0)</f>
        <v>0</v>
      </c>
    </row>
    <row r="175" spans="1:13" s="9" customFormat="1">
      <c r="A175" s="60" t="s">
        <v>1079</v>
      </c>
      <c r="B175" s="53" t="str">
        <f>IF(TYPE(SEARCH(B$1,+VLOOKUP($A175,datos14p!$A$2:$B$874,2,FALSE)))=1,"·",0)</f>
        <v>·</v>
      </c>
      <c r="C175" s="53" t="str">
        <f>IF(TYPE(SEARCH(C$1,+VLOOKUP($A175,datos14p!$A$2:$B$874,2,FALSE)))=1,"·",0)</f>
        <v>·</v>
      </c>
      <c r="D175" s="53">
        <f>IF(TYPE(SEARCH(D$1,+VLOOKUP($A175,datos14p!$A$2:$B$874,2,FALSE)))=1,"·",0)</f>
        <v>0</v>
      </c>
      <c r="E175" s="53" t="str">
        <f>IF(TYPE(SEARCH(E$1,+VLOOKUP($A175,datos14p!$A$2:$B$874,2,FALSE)))=1,"·",0)</f>
        <v>·</v>
      </c>
      <c r="F175" s="53">
        <f>IF(TYPE(SEARCH(F$1,+VLOOKUP($A175,datos14p!$A$2:$B$874,2,FALSE)))=1,"·",0)</f>
        <v>0</v>
      </c>
      <c r="G175" s="53">
        <f>IF(TYPE(SEARCH(G$1,+VLOOKUP($A175,datos14p!$A$2:$B$874,2,FALSE)))=1,"·",0)</f>
        <v>0</v>
      </c>
      <c r="H175" s="53">
        <f>IF(TYPE(SEARCH(H$1,+VLOOKUP($A175,datos14p!$A$2:$B$874,2,FALSE)))=1,"·",0)</f>
        <v>0</v>
      </c>
      <c r="I175" s="53">
        <f>IF(TYPE(SEARCH(I$1,+VLOOKUP($A175,datos14p!$A$2:$B$874,2,FALSE)))=1,"·",0)</f>
        <v>0</v>
      </c>
      <c r="J175" s="53">
        <f>IF(TYPE(SEARCH(J$1,+VLOOKUP($A175,datos14p!$A$2:$B$874,2,FALSE)))=1,"·",0)</f>
        <v>0</v>
      </c>
      <c r="K175" s="53">
        <f>IF(TYPE(SEARCH(K$1,+VLOOKUP($A175,datos14p!$A$2:$B$874,2,FALSE)))=1,"·",0)</f>
        <v>0</v>
      </c>
      <c r="L175" s="53">
        <f>IF(TYPE(SEARCH(L$1,+VLOOKUP($A175,datos14p!$A$2:$B$874,2,FALSE)))=1,"·",0)</f>
        <v>0</v>
      </c>
      <c r="M175" s="53">
        <f>IF(TYPE(SEARCH(M$1,+VLOOKUP($A175,datos14p!$A$2:$B$874,2,FALSE)))=1,"·",0)</f>
        <v>0</v>
      </c>
    </row>
    <row r="176" spans="1:13" s="9" customFormat="1">
      <c r="A176" s="60" t="s">
        <v>1080</v>
      </c>
      <c r="B176" s="53" t="str">
        <f>IF(TYPE(SEARCH(B$1,+VLOOKUP($A176,datos14p!$A$2:$B$874,2,FALSE)))=1,"·",0)</f>
        <v>·</v>
      </c>
      <c r="C176" s="53">
        <f>IF(TYPE(SEARCH(C$1,+VLOOKUP($A176,datos14p!$A$2:$B$874,2,FALSE)))=1,"·",0)</f>
        <v>0</v>
      </c>
      <c r="D176" s="53">
        <f>IF(TYPE(SEARCH(D$1,+VLOOKUP($A176,datos14p!$A$2:$B$874,2,FALSE)))=1,"·",0)</f>
        <v>0</v>
      </c>
      <c r="E176" s="53">
        <f>IF(TYPE(SEARCH(E$1,+VLOOKUP($A176,datos14p!$A$2:$B$874,2,FALSE)))=1,"·",0)</f>
        <v>0</v>
      </c>
      <c r="F176" s="53">
        <f>IF(TYPE(SEARCH(F$1,+VLOOKUP($A176,datos14p!$A$2:$B$874,2,FALSE)))=1,"·",0)</f>
        <v>0</v>
      </c>
      <c r="G176" s="53" t="str">
        <f>IF(TYPE(SEARCH(G$1,+VLOOKUP($A176,datos14p!$A$2:$B$874,2,FALSE)))=1,"·",0)</f>
        <v>·</v>
      </c>
      <c r="H176" s="53">
        <f>IF(TYPE(SEARCH(H$1,+VLOOKUP($A176,datos14p!$A$2:$B$874,2,FALSE)))=1,"·",0)</f>
        <v>0</v>
      </c>
      <c r="I176" s="53">
        <f>IF(TYPE(SEARCH(I$1,+VLOOKUP($A176,datos14p!$A$2:$B$874,2,FALSE)))=1,"·",0)</f>
        <v>0</v>
      </c>
      <c r="J176" s="53">
        <f>IF(TYPE(SEARCH(J$1,+VLOOKUP($A176,datos14p!$A$2:$B$874,2,FALSE)))=1,"·",0)</f>
        <v>0</v>
      </c>
      <c r="K176" s="53">
        <f>IF(TYPE(SEARCH(K$1,+VLOOKUP($A176,datos14p!$A$2:$B$874,2,FALSE)))=1,"·",0)</f>
        <v>0</v>
      </c>
      <c r="L176" s="53">
        <f>IF(TYPE(SEARCH(L$1,+VLOOKUP($A176,datos14p!$A$2:$B$874,2,FALSE)))=1,"·",0)</f>
        <v>0</v>
      </c>
      <c r="M176" s="53">
        <f>IF(TYPE(SEARCH(M$1,+VLOOKUP($A176,datos14p!$A$2:$B$874,2,FALSE)))=1,"·",0)</f>
        <v>0</v>
      </c>
    </row>
    <row r="177" spans="1:13" s="9" customFormat="1">
      <c r="A177" s="60" t="s">
        <v>1081</v>
      </c>
      <c r="B177" s="53" t="str">
        <f>IF(TYPE(SEARCH(B$1,+VLOOKUP($A177,datos14p!$A$2:$B$874,2,FALSE)))=1,"·",0)</f>
        <v>·</v>
      </c>
      <c r="C177" s="53">
        <f>IF(TYPE(SEARCH(C$1,+VLOOKUP($A177,datos14p!$A$2:$B$874,2,FALSE)))=1,"·",0)</f>
        <v>0</v>
      </c>
      <c r="D177" s="53">
        <f>IF(TYPE(SEARCH(D$1,+VLOOKUP($A177,datos14p!$A$2:$B$874,2,FALSE)))=1,"·",0)</f>
        <v>0</v>
      </c>
      <c r="E177" s="53">
        <f>IF(TYPE(SEARCH(E$1,+VLOOKUP($A177,datos14p!$A$2:$B$874,2,FALSE)))=1,"·",0)</f>
        <v>0</v>
      </c>
      <c r="F177" s="53">
        <f>IF(TYPE(SEARCH(F$1,+VLOOKUP($A177,datos14p!$A$2:$B$874,2,FALSE)))=1,"·",0)</f>
        <v>0</v>
      </c>
      <c r="G177" s="53">
        <f>IF(TYPE(SEARCH(G$1,+VLOOKUP($A177,datos14p!$A$2:$B$874,2,FALSE)))=1,"·",0)</f>
        <v>0</v>
      </c>
      <c r="H177" s="53" t="str">
        <f>IF(TYPE(SEARCH(H$1,+VLOOKUP($A177,datos14p!$A$2:$B$874,2,FALSE)))=1,"·",0)</f>
        <v>·</v>
      </c>
      <c r="I177" s="53">
        <f>IF(TYPE(SEARCH(I$1,+VLOOKUP($A177,datos14p!$A$2:$B$874,2,FALSE)))=1,"·",0)</f>
        <v>0</v>
      </c>
      <c r="J177" s="53" t="str">
        <f>IF(TYPE(SEARCH(J$1,+VLOOKUP($A177,datos14p!$A$2:$B$874,2,FALSE)))=1,"·",0)</f>
        <v>·</v>
      </c>
      <c r="K177" s="53">
        <f>IF(TYPE(SEARCH(K$1,+VLOOKUP($A177,datos14p!$A$2:$B$874,2,FALSE)))=1,"·",0)</f>
        <v>0</v>
      </c>
      <c r="L177" s="53">
        <f>IF(TYPE(SEARCH(L$1,+VLOOKUP($A177,datos14p!$A$2:$B$874,2,FALSE)))=1,"·",0)</f>
        <v>0</v>
      </c>
      <c r="M177" s="53">
        <f>IF(TYPE(SEARCH(M$1,+VLOOKUP($A177,datos14p!$A$2:$B$874,2,FALSE)))=1,"·",0)</f>
        <v>0</v>
      </c>
    </row>
    <row r="178" spans="1:13" s="9" customFormat="1">
      <c r="A178" s="60" t="s">
        <v>1082</v>
      </c>
      <c r="B178" s="53" t="str">
        <f>IF(TYPE(SEARCH(B$1,+VLOOKUP($A178,datos14p!$A$2:$B$874,2,FALSE)))=1,"·",0)</f>
        <v>·</v>
      </c>
      <c r="C178" s="53">
        <f>IF(TYPE(SEARCH(C$1,+VLOOKUP($A178,datos14p!$A$2:$B$874,2,FALSE)))=1,"·",0)</f>
        <v>0</v>
      </c>
      <c r="D178" s="53">
        <f>IF(TYPE(SEARCH(D$1,+VLOOKUP($A178,datos14p!$A$2:$B$874,2,FALSE)))=1,"·",0)</f>
        <v>0</v>
      </c>
      <c r="E178" s="53">
        <f>IF(TYPE(SEARCH(E$1,+VLOOKUP($A178,datos14p!$A$2:$B$874,2,FALSE)))=1,"·",0)</f>
        <v>0</v>
      </c>
      <c r="F178" s="53">
        <f>IF(TYPE(SEARCH(F$1,+VLOOKUP($A178,datos14p!$A$2:$B$874,2,FALSE)))=1,"·",0)</f>
        <v>0</v>
      </c>
      <c r="G178" s="53" t="str">
        <f>IF(TYPE(SEARCH(G$1,+VLOOKUP($A178,datos14p!$A$2:$B$874,2,FALSE)))=1,"·",0)</f>
        <v>·</v>
      </c>
      <c r="H178" s="53">
        <f>IF(TYPE(SEARCH(H$1,+VLOOKUP($A178,datos14p!$A$2:$B$874,2,FALSE)))=1,"·",0)</f>
        <v>0</v>
      </c>
      <c r="I178" s="53">
        <f>IF(TYPE(SEARCH(I$1,+VLOOKUP($A178,datos14p!$A$2:$B$874,2,FALSE)))=1,"·",0)</f>
        <v>0</v>
      </c>
      <c r="J178" s="53">
        <f>IF(TYPE(SEARCH(J$1,+VLOOKUP($A178,datos14p!$A$2:$B$874,2,FALSE)))=1,"·",0)</f>
        <v>0</v>
      </c>
      <c r="K178" s="53">
        <f>IF(TYPE(SEARCH(K$1,+VLOOKUP($A178,datos14p!$A$2:$B$874,2,FALSE)))=1,"·",0)</f>
        <v>0</v>
      </c>
      <c r="L178" s="53">
        <f>IF(TYPE(SEARCH(L$1,+VLOOKUP($A178,datos14p!$A$2:$B$874,2,FALSE)))=1,"·",0)</f>
        <v>0</v>
      </c>
      <c r="M178" s="53">
        <f>IF(TYPE(SEARCH(M$1,+VLOOKUP($A178,datos14p!$A$2:$B$874,2,FALSE)))=1,"·",0)</f>
        <v>0</v>
      </c>
    </row>
    <row r="179" spans="1:13" s="9" customFormat="1">
      <c r="A179" s="60" t="s">
        <v>1083</v>
      </c>
      <c r="B179" s="53" t="str">
        <f>IF(TYPE(SEARCH(B$1,+VLOOKUP($A179,datos14p!$A$2:$B$874,2,FALSE)))=1,"·",0)</f>
        <v>·</v>
      </c>
      <c r="C179" s="53" t="str">
        <f>IF(TYPE(SEARCH(C$1,+VLOOKUP($A179,datos14p!$A$2:$B$874,2,FALSE)))=1,"·",0)</f>
        <v>·</v>
      </c>
      <c r="D179" s="53">
        <f>IF(TYPE(SEARCH(D$1,+VLOOKUP($A179,datos14p!$A$2:$B$874,2,FALSE)))=1,"·",0)</f>
        <v>0</v>
      </c>
      <c r="E179" s="53">
        <f>IF(TYPE(SEARCH(E$1,+VLOOKUP($A179,datos14p!$A$2:$B$874,2,FALSE)))=1,"·",0)</f>
        <v>0</v>
      </c>
      <c r="F179" s="53">
        <f>IF(TYPE(SEARCH(F$1,+VLOOKUP($A179,datos14p!$A$2:$B$874,2,FALSE)))=1,"·",0)</f>
        <v>0</v>
      </c>
      <c r="G179" s="53">
        <f>IF(TYPE(SEARCH(G$1,+VLOOKUP($A179,datos14p!$A$2:$B$874,2,FALSE)))=1,"·",0)</f>
        <v>0</v>
      </c>
      <c r="H179" s="53">
        <f>IF(TYPE(SEARCH(H$1,+VLOOKUP($A179,datos14p!$A$2:$B$874,2,FALSE)))=1,"·",0)</f>
        <v>0</v>
      </c>
      <c r="I179" s="53">
        <f>IF(TYPE(SEARCH(I$1,+VLOOKUP($A179,datos14p!$A$2:$B$874,2,FALSE)))=1,"·",0)</f>
        <v>0</v>
      </c>
      <c r="J179" s="53" t="str">
        <f>IF(TYPE(SEARCH(J$1,+VLOOKUP($A179,datos14p!$A$2:$B$874,2,FALSE)))=1,"·",0)</f>
        <v>·</v>
      </c>
      <c r="K179" s="53">
        <f>IF(TYPE(SEARCH(K$1,+VLOOKUP($A179,datos14p!$A$2:$B$874,2,FALSE)))=1,"·",0)</f>
        <v>0</v>
      </c>
      <c r="L179" s="53">
        <f>IF(TYPE(SEARCH(L$1,+VLOOKUP($A179,datos14p!$A$2:$B$874,2,FALSE)))=1,"·",0)</f>
        <v>0</v>
      </c>
      <c r="M179" s="53">
        <f>IF(TYPE(SEARCH(M$1,+VLOOKUP($A179,datos14p!$A$2:$B$874,2,FALSE)))=1,"·",0)</f>
        <v>0</v>
      </c>
    </row>
    <row r="180" spans="1:13" s="9" customFormat="1">
      <c r="A180" s="60" t="s">
        <v>1084</v>
      </c>
      <c r="B180" s="53" t="str">
        <f>IF(TYPE(SEARCH(B$1,+VLOOKUP($A180,datos14p!$A$2:$B$874,2,FALSE)))=1,"·",0)</f>
        <v>·</v>
      </c>
      <c r="C180" s="53">
        <f>IF(TYPE(SEARCH(C$1,+VLOOKUP($A180,datos14p!$A$2:$B$874,2,FALSE)))=1,"·",0)</f>
        <v>0</v>
      </c>
      <c r="D180" s="53">
        <f>IF(TYPE(SEARCH(D$1,+VLOOKUP($A180,datos14p!$A$2:$B$874,2,FALSE)))=1,"·",0)</f>
        <v>0</v>
      </c>
      <c r="E180" s="53">
        <f>IF(TYPE(SEARCH(E$1,+VLOOKUP($A180,datos14p!$A$2:$B$874,2,FALSE)))=1,"·",0)</f>
        <v>0</v>
      </c>
      <c r="F180" s="53">
        <f>IF(TYPE(SEARCH(F$1,+VLOOKUP($A180,datos14p!$A$2:$B$874,2,FALSE)))=1,"·",0)</f>
        <v>0</v>
      </c>
      <c r="G180" s="53">
        <f>IF(TYPE(SEARCH(G$1,+VLOOKUP($A180,datos14p!$A$2:$B$874,2,FALSE)))=1,"·",0)</f>
        <v>0</v>
      </c>
      <c r="H180" s="53">
        <f>IF(TYPE(SEARCH(H$1,+VLOOKUP($A180,datos14p!$A$2:$B$874,2,FALSE)))=1,"·",0)</f>
        <v>0</v>
      </c>
      <c r="I180" s="53">
        <f>IF(TYPE(SEARCH(I$1,+VLOOKUP($A180,datos14p!$A$2:$B$874,2,FALSE)))=1,"·",0)</f>
        <v>0</v>
      </c>
      <c r="J180" s="53">
        <f>IF(TYPE(SEARCH(J$1,+VLOOKUP($A180,datos14p!$A$2:$B$874,2,FALSE)))=1,"·",0)</f>
        <v>0</v>
      </c>
      <c r="K180" s="53">
        <f>IF(TYPE(SEARCH(K$1,+VLOOKUP($A180,datos14p!$A$2:$B$874,2,FALSE)))=1,"·",0)</f>
        <v>0</v>
      </c>
      <c r="L180" s="53">
        <f>IF(TYPE(SEARCH(L$1,+VLOOKUP($A180,datos14p!$A$2:$B$874,2,FALSE)))=1,"·",0)</f>
        <v>0</v>
      </c>
      <c r="M180" s="53">
        <f>IF(TYPE(SEARCH(M$1,+VLOOKUP($A180,datos14p!$A$2:$B$874,2,FALSE)))=1,"·",0)</f>
        <v>0</v>
      </c>
    </row>
    <row r="181" spans="1:13" s="9" customFormat="1">
      <c r="A181" s="60" t="s">
        <v>1085</v>
      </c>
      <c r="B181" s="53" t="str">
        <f>IF(TYPE(SEARCH(B$1,+VLOOKUP($A181,datos14p!$A$2:$B$874,2,FALSE)))=1,"·",0)</f>
        <v>·</v>
      </c>
      <c r="C181" s="53">
        <f>IF(TYPE(SEARCH(C$1,+VLOOKUP($A181,datos14p!$A$2:$B$874,2,FALSE)))=1,"·",0)</f>
        <v>0</v>
      </c>
      <c r="D181" s="53">
        <f>IF(TYPE(SEARCH(D$1,+VLOOKUP($A181,datos14p!$A$2:$B$874,2,FALSE)))=1,"·",0)</f>
        <v>0</v>
      </c>
      <c r="E181" s="53">
        <f>IF(TYPE(SEARCH(E$1,+VLOOKUP($A181,datos14p!$A$2:$B$874,2,FALSE)))=1,"·",0)</f>
        <v>0</v>
      </c>
      <c r="F181" s="53">
        <f>IF(TYPE(SEARCH(F$1,+VLOOKUP($A181,datos14p!$A$2:$B$874,2,FALSE)))=1,"·",0)</f>
        <v>0</v>
      </c>
      <c r="G181" s="53">
        <f>IF(TYPE(SEARCH(G$1,+VLOOKUP($A181,datos14p!$A$2:$B$874,2,FALSE)))=1,"·",0)</f>
        <v>0</v>
      </c>
      <c r="H181" s="53">
        <f>IF(TYPE(SEARCH(H$1,+VLOOKUP($A181,datos14p!$A$2:$B$874,2,FALSE)))=1,"·",0)</f>
        <v>0</v>
      </c>
      <c r="I181" s="53">
        <f>IF(TYPE(SEARCH(I$1,+VLOOKUP($A181,datos14p!$A$2:$B$874,2,FALSE)))=1,"·",0)</f>
        <v>0</v>
      </c>
      <c r="J181" s="53" t="str">
        <f>IF(TYPE(SEARCH(J$1,+VLOOKUP($A181,datos14p!$A$2:$B$874,2,FALSE)))=1,"·",0)</f>
        <v>·</v>
      </c>
      <c r="K181" s="53">
        <f>IF(TYPE(SEARCH(K$1,+VLOOKUP($A181,datos14p!$A$2:$B$874,2,FALSE)))=1,"·",0)</f>
        <v>0</v>
      </c>
      <c r="L181" s="53">
        <f>IF(TYPE(SEARCH(L$1,+VLOOKUP($A181,datos14p!$A$2:$B$874,2,FALSE)))=1,"·",0)</f>
        <v>0</v>
      </c>
      <c r="M181" s="53">
        <f>IF(TYPE(SEARCH(M$1,+VLOOKUP($A181,datos14p!$A$2:$B$874,2,FALSE)))=1,"·",0)</f>
        <v>0</v>
      </c>
    </row>
    <row r="182" spans="1:13" s="9" customFormat="1">
      <c r="A182" s="60" t="s">
        <v>1086</v>
      </c>
      <c r="B182" s="53">
        <f>IF(TYPE(SEARCH(B$1,+VLOOKUP($A182,datos14p!$A$2:$B$874,2,FALSE)))=1,"·",0)</f>
        <v>0</v>
      </c>
      <c r="C182" s="53">
        <f>IF(TYPE(SEARCH(C$1,+VLOOKUP($A182,datos14p!$A$2:$B$874,2,FALSE)))=1,"·",0)</f>
        <v>0</v>
      </c>
      <c r="D182" s="53">
        <f>IF(TYPE(SEARCH(D$1,+VLOOKUP($A182,datos14p!$A$2:$B$874,2,FALSE)))=1,"·",0)</f>
        <v>0</v>
      </c>
      <c r="E182" s="53" t="str">
        <f>IF(TYPE(SEARCH(E$1,+VLOOKUP($A182,datos14p!$A$2:$B$874,2,FALSE)))=1,"·",0)</f>
        <v>·</v>
      </c>
      <c r="F182" s="53">
        <f>IF(TYPE(SEARCH(F$1,+VLOOKUP($A182,datos14p!$A$2:$B$874,2,FALSE)))=1,"·",0)</f>
        <v>0</v>
      </c>
      <c r="G182" s="53">
        <f>IF(TYPE(SEARCH(G$1,+VLOOKUP($A182,datos14p!$A$2:$B$874,2,FALSE)))=1,"·",0)</f>
        <v>0</v>
      </c>
      <c r="H182" s="53">
        <f>IF(TYPE(SEARCH(H$1,+VLOOKUP($A182,datos14p!$A$2:$B$874,2,FALSE)))=1,"·",0)</f>
        <v>0</v>
      </c>
      <c r="I182" s="53">
        <f>IF(TYPE(SEARCH(I$1,+VLOOKUP($A182,datos14p!$A$2:$B$874,2,FALSE)))=1,"·",0)</f>
        <v>0</v>
      </c>
      <c r="J182" s="53" t="str">
        <f>IF(TYPE(SEARCH(J$1,+VLOOKUP($A182,datos14p!$A$2:$B$874,2,FALSE)))=1,"·",0)</f>
        <v>·</v>
      </c>
      <c r="K182" s="53" t="str">
        <f>IF(TYPE(SEARCH(K$1,+VLOOKUP($A182,datos14p!$A$2:$B$874,2,FALSE)))=1,"·",0)</f>
        <v>·</v>
      </c>
      <c r="L182" s="53">
        <f>IF(TYPE(SEARCH(L$1,+VLOOKUP($A182,datos14p!$A$2:$B$874,2,FALSE)))=1,"·",0)</f>
        <v>0</v>
      </c>
      <c r="M182" s="53">
        <f>IF(TYPE(SEARCH(M$1,+VLOOKUP($A182,datos14p!$A$2:$B$874,2,FALSE)))=1,"·",0)</f>
        <v>0</v>
      </c>
    </row>
    <row r="183" spans="1:13" s="9" customFormat="1">
      <c r="A183" s="60" t="s">
        <v>1087</v>
      </c>
      <c r="B183" s="53" t="str">
        <f>IF(TYPE(SEARCH(B$1,+VLOOKUP($A183,datos14p!$A$2:$B$874,2,FALSE)))=1,"·",0)</f>
        <v>·</v>
      </c>
      <c r="C183" s="53">
        <f>IF(TYPE(SEARCH(C$1,+VLOOKUP($A183,datos14p!$A$2:$B$874,2,FALSE)))=1,"·",0)</f>
        <v>0</v>
      </c>
      <c r="D183" s="53">
        <f>IF(TYPE(SEARCH(D$1,+VLOOKUP($A183,datos14p!$A$2:$B$874,2,FALSE)))=1,"·",0)</f>
        <v>0</v>
      </c>
      <c r="E183" s="53">
        <f>IF(TYPE(SEARCH(E$1,+VLOOKUP($A183,datos14p!$A$2:$B$874,2,FALSE)))=1,"·",0)</f>
        <v>0</v>
      </c>
      <c r="F183" s="53">
        <f>IF(TYPE(SEARCH(F$1,+VLOOKUP($A183,datos14p!$A$2:$B$874,2,FALSE)))=1,"·",0)</f>
        <v>0</v>
      </c>
      <c r="G183" s="53">
        <f>IF(TYPE(SEARCH(G$1,+VLOOKUP($A183,datos14p!$A$2:$B$874,2,FALSE)))=1,"·",0)</f>
        <v>0</v>
      </c>
      <c r="H183" s="53">
        <f>IF(TYPE(SEARCH(H$1,+VLOOKUP($A183,datos14p!$A$2:$B$874,2,FALSE)))=1,"·",0)</f>
        <v>0</v>
      </c>
      <c r="I183" s="53" t="str">
        <f>IF(TYPE(SEARCH(I$1,+VLOOKUP($A183,datos14p!$A$2:$B$874,2,FALSE)))=1,"·",0)</f>
        <v>·</v>
      </c>
      <c r="J183" s="53">
        <f>IF(TYPE(SEARCH(J$1,+VLOOKUP($A183,datos14p!$A$2:$B$874,2,FALSE)))=1,"·",0)</f>
        <v>0</v>
      </c>
      <c r="K183" s="53">
        <f>IF(TYPE(SEARCH(K$1,+VLOOKUP($A183,datos14p!$A$2:$B$874,2,FALSE)))=1,"·",0)</f>
        <v>0</v>
      </c>
      <c r="L183" s="53">
        <f>IF(TYPE(SEARCH(L$1,+VLOOKUP($A183,datos14p!$A$2:$B$874,2,FALSE)))=1,"·",0)</f>
        <v>0</v>
      </c>
      <c r="M183" s="53">
        <f>IF(TYPE(SEARCH(M$1,+VLOOKUP($A183,datos14p!$A$2:$B$874,2,FALSE)))=1,"·",0)</f>
        <v>0</v>
      </c>
    </row>
    <row r="184" spans="1:13" s="9" customFormat="1">
      <c r="A184" s="60" t="s">
        <v>1088</v>
      </c>
      <c r="B184" s="53">
        <f>IF(TYPE(SEARCH(B$1,+VLOOKUP($A184,datos14p!$A$2:$B$874,2,FALSE)))=1,"·",0)</f>
        <v>0</v>
      </c>
      <c r="C184" s="53">
        <f>IF(TYPE(SEARCH(C$1,+VLOOKUP($A184,datos14p!$A$2:$B$874,2,FALSE)))=1,"·",0)</f>
        <v>0</v>
      </c>
      <c r="D184" s="53" t="str">
        <f>IF(TYPE(SEARCH(D$1,+VLOOKUP($A184,datos14p!$A$2:$B$874,2,FALSE)))=1,"·",0)</f>
        <v>·</v>
      </c>
      <c r="E184" s="53">
        <f>IF(TYPE(SEARCH(E$1,+VLOOKUP($A184,datos14p!$A$2:$B$874,2,FALSE)))=1,"·",0)</f>
        <v>0</v>
      </c>
      <c r="F184" s="53">
        <f>IF(TYPE(SEARCH(F$1,+VLOOKUP($A184,datos14p!$A$2:$B$874,2,FALSE)))=1,"·",0)</f>
        <v>0</v>
      </c>
      <c r="G184" s="53">
        <f>IF(TYPE(SEARCH(G$1,+VLOOKUP($A184,datos14p!$A$2:$B$874,2,FALSE)))=1,"·",0)</f>
        <v>0</v>
      </c>
      <c r="H184" s="53">
        <f>IF(TYPE(SEARCH(H$1,+VLOOKUP($A184,datos14p!$A$2:$B$874,2,FALSE)))=1,"·",0)</f>
        <v>0</v>
      </c>
      <c r="I184" s="53" t="str">
        <f>IF(TYPE(SEARCH(I$1,+VLOOKUP($A184,datos14p!$A$2:$B$874,2,FALSE)))=1,"·",0)</f>
        <v>·</v>
      </c>
      <c r="J184" s="53" t="str">
        <f>IF(TYPE(SEARCH(J$1,+VLOOKUP($A184,datos14p!$A$2:$B$874,2,FALSE)))=1,"·",0)</f>
        <v>·</v>
      </c>
      <c r="K184" s="53">
        <f>IF(TYPE(SEARCH(K$1,+VLOOKUP($A184,datos14p!$A$2:$B$874,2,FALSE)))=1,"·",0)</f>
        <v>0</v>
      </c>
      <c r="L184" s="53">
        <f>IF(TYPE(SEARCH(L$1,+VLOOKUP($A184,datos14p!$A$2:$B$874,2,FALSE)))=1,"·",0)</f>
        <v>0</v>
      </c>
      <c r="M184" s="53">
        <f>IF(TYPE(SEARCH(M$1,+VLOOKUP($A184,datos14p!$A$2:$B$874,2,FALSE)))=1,"·",0)</f>
        <v>0</v>
      </c>
    </row>
    <row r="185" spans="1:13" s="9" customFormat="1">
      <c r="A185" s="60" t="s">
        <v>1089</v>
      </c>
      <c r="B185" s="53">
        <f>IF(TYPE(SEARCH(B$1,+VLOOKUP($A185,datos14p!$A$2:$B$874,2,FALSE)))=1,"·",0)</f>
        <v>0</v>
      </c>
      <c r="C185" s="53" t="str">
        <f>IF(TYPE(SEARCH(C$1,+VLOOKUP($A185,datos14p!$A$2:$B$874,2,FALSE)))=1,"·",0)</f>
        <v>·</v>
      </c>
      <c r="D185" s="53">
        <f>IF(TYPE(SEARCH(D$1,+VLOOKUP($A185,datos14p!$A$2:$B$874,2,FALSE)))=1,"·",0)</f>
        <v>0</v>
      </c>
      <c r="E185" s="53">
        <f>IF(TYPE(SEARCH(E$1,+VLOOKUP($A185,datos14p!$A$2:$B$874,2,FALSE)))=1,"·",0)</f>
        <v>0</v>
      </c>
      <c r="F185" s="53">
        <f>IF(TYPE(SEARCH(F$1,+VLOOKUP($A185,datos14p!$A$2:$B$874,2,FALSE)))=1,"·",0)</f>
        <v>0</v>
      </c>
      <c r="G185" s="53">
        <f>IF(TYPE(SEARCH(G$1,+VLOOKUP($A185,datos14p!$A$2:$B$874,2,FALSE)))=1,"·",0)</f>
        <v>0</v>
      </c>
      <c r="H185" s="53" t="str">
        <f>IF(TYPE(SEARCH(H$1,+VLOOKUP($A185,datos14p!$A$2:$B$874,2,FALSE)))=1,"·",0)</f>
        <v>·</v>
      </c>
      <c r="I185" s="53">
        <f>IF(TYPE(SEARCH(I$1,+VLOOKUP($A185,datos14p!$A$2:$B$874,2,FALSE)))=1,"·",0)</f>
        <v>0</v>
      </c>
      <c r="J185" s="53" t="str">
        <f>IF(TYPE(SEARCH(J$1,+VLOOKUP($A185,datos14p!$A$2:$B$874,2,FALSE)))=1,"·",0)</f>
        <v>·</v>
      </c>
      <c r="K185" s="53">
        <f>IF(TYPE(SEARCH(K$1,+VLOOKUP($A185,datos14p!$A$2:$B$874,2,FALSE)))=1,"·",0)</f>
        <v>0</v>
      </c>
      <c r="L185" s="53">
        <f>IF(TYPE(SEARCH(L$1,+VLOOKUP($A185,datos14p!$A$2:$B$874,2,FALSE)))=1,"·",0)</f>
        <v>0</v>
      </c>
      <c r="M185" s="53">
        <f>IF(TYPE(SEARCH(M$1,+VLOOKUP($A185,datos14p!$A$2:$B$874,2,FALSE)))=1,"·",0)</f>
        <v>0</v>
      </c>
    </row>
    <row r="186" spans="1:13" s="9" customFormat="1">
      <c r="A186" s="60" t="s">
        <v>1090</v>
      </c>
      <c r="B186" s="53" t="str">
        <f>IF(TYPE(SEARCH(B$1,+VLOOKUP($A186,datos14p!$A$2:$B$874,2,FALSE)))=1,"·",0)</f>
        <v>·</v>
      </c>
      <c r="C186" s="53">
        <f>IF(TYPE(SEARCH(C$1,+VLOOKUP($A186,datos14p!$A$2:$B$874,2,FALSE)))=1,"·",0)</f>
        <v>0</v>
      </c>
      <c r="D186" s="53">
        <f>IF(TYPE(SEARCH(D$1,+VLOOKUP($A186,datos14p!$A$2:$B$874,2,FALSE)))=1,"·",0)</f>
        <v>0</v>
      </c>
      <c r="E186" s="53">
        <f>IF(TYPE(SEARCH(E$1,+VLOOKUP($A186,datos14p!$A$2:$B$874,2,FALSE)))=1,"·",0)</f>
        <v>0</v>
      </c>
      <c r="F186" s="53">
        <f>IF(TYPE(SEARCH(F$1,+VLOOKUP($A186,datos14p!$A$2:$B$874,2,FALSE)))=1,"·",0)</f>
        <v>0</v>
      </c>
      <c r="G186" s="53">
        <f>IF(TYPE(SEARCH(G$1,+VLOOKUP($A186,datos14p!$A$2:$B$874,2,FALSE)))=1,"·",0)</f>
        <v>0</v>
      </c>
      <c r="H186" s="53">
        <f>IF(TYPE(SEARCH(H$1,+VLOOKUP($A186,datos14p!$A$2:$B$874,2,FALSE)))=1,"·",0)</f>
        <v>0</v>
      </c>
      <c r="I186" s="53">
        <f>IF(TYPE(SEARCH(I$1,+VLOOKUP($A186,datos14p!$A$2:$B$874,2,FALSE)))=1,"·",0)</f>
        <v>0</v>
      </c>
      <c r="J186" s="53">
        <f>IF(TYPE(SEARCH(J$1,+VLOOKUP($A186,datos14p!$A$2:$B$874,2,FALSE)))=1,"·",0)</f>
        <v>0</v>
      </c>
      <c r="K186" s="53">
        <f>IF(TYPE(SEARCH(K$1,+VLOOKUP($A186,datos14p!$A$2:$B$874,2,FALSE)))=1,"·",0)</f>
        <v>0</v>
      </c>
      <c r="L186" s="53">
        <f>IF(TYPE(SEARCH(L$1,+VLOOKUP($A186,datos14p!$A$2:$B$874,2,FALSE)))=1,"·",0)</f>
        <v>0</v>
      </c>
      <c r="M186" s="53">
        <f>IF(TYPE(SEARCH(M$1,+VLOOKUP($A186,datos14p!$A$2:$B$874,2,FALSE)))=1,"·",0)</f>
        <v>0</v>
      </c>
    </row>
    <row r="187" spans="1:13" s="9" customFormat="1">
      <c r="A187" s="60" t="s">
        <v>1091</v>
      </c>
      <c r="B187" s="53">
        <f>IF(TYPE(SEARCH(B$1,+VLOOKUP($A187,datos14p!$A$2:$B$874,2,FALSE)))=1,"·",0)</f>
        <v>0</v>
      </c>
      <c r="C187" s="53" t="str">
        <f>IF(TYPE(SEARCH(C$1,+VLOOKUP($A187,datos14p!$A$2:$B$874,2,FALSE)))=1,"·",0)</f>
        <v>·</v>
      </c>
      <c r="D187" s="53">
        <f>IF(TYPE(SEARCH(D$1,+VLOOKUP($A187,datos14p!$A$2:$B$874,2,FALSE)))=1,"·",0)</f>
        <v>0</v>
      </c>
      <c r="E187" s="53">
        <f>IF(TYPE(SEARCH(E$1,+VLOOKUP($A187,datos14p!$A$2:$B$874,2,FALSE)))=1,"·",0)</f>
        <v>0</v>
      </c>
      <c r="F187" s="53">
        <f>IF(TYPE(SEARCH(F$1,+VLOOKUP($A187,datos14p!$A$2:$B$874,2,FALSE)))=1,"·",0)</f>
        <v>0</v>
      </c>
      <c r="G187" s="53">
        <f>IF(TYPE(SEARCH(G$1,+VLOOKUP($A187,datos14p!$A$2:$B$874,2,FALSE)))=1,"·",0)</f>
        <v>0</v>
      </c>
      <c r="H187" s="53" t="str">
        <f>IF(TYPE(SEARCH(H$1,+VLOOKUP($A187,datos14p!$A$2:$B$874,2,FALSE)))=1,"·",0)</f>
        <v>·</v>
      </c>
      <c r="I187" s="53">
        <f>IF(TYPE(SEARCH(I$1,+VLOOKUP($A187,datos14p!$A$2:$B$874,2,FALSE)))=1,"·",0)</f>
        <v>0</v>
      </c>
      <c r="J187" s="53">
        <f>IF(TYPE(SEARCH(J$1,+VLOOKUP($A187,datos14p!$A$2:$B$874,2,FALSE)))=1,"·",0)</f>
        <v>0</v>
      </c>
      <c r="K187" s="53">
        <f>IF(TYPE(SEARCH(K$1,+VLOOKUP($A187,datos14p!$A$2:$B$874,2,FALSE)))=1,"·",0)</f>
        <v>0</v>
      </c>
      <c r="L187" s="53">
        <f>IF(TYPE(SEARCH(L$1,+VLOOKUP($A187,datos14p!$A$2:$B$874,2,FALSE)))=1,"·",0)</f>
        <v>0</v>
      </c>
      <c r="M187" s="53">
        <f>IF(TYPE(SEARCH(M$1,+VLOOKUP($A187,datos14p!$A$2:$B$874,2,FALSE)))=1,"·",0)</f>
        <v>0</v>
      </c>
    </row>
    <row r="188" spans="1:13" s="9" customFormat="1">
      <c r="A188" s="60" t="s">
        <v>1092</v>
      </c>
      <c r="B188" s="53" t="str">
        <f>IF(TYPE(SEARCH(B$1,+VLOOKUP($A188,datos14p!$A$2:$B$874,2,FALSE)))=1,"·",0)</f>
        <v>·</v>
      </c>
      <c r="C188" s="53">
        <f>IF(TYPE(SEARCH(C$1,+VLOOKUP($A188,datos14p!$A$2:$B$874,2,FALSE)))=1,"·",0)</f>
        <v>0</v>
      </c>
      <c r="D188" s="53">
        <f>IF(TYPE(SEARCH(D$1,+VLOOKUP($A188,datos14p!$A$2:$B$874,2,FALSE)))=1,"·",0)</f>
        <v>0</v>
      </c>
      <c r="E188" s="53">
        <f>IF(TYPE(SEARCH(E$1,+VLOOKUP($A188,datos14p!$A$2:$B$874,2,FALSE)))=1,"·",0)</f>
        <v>0</v>
      </c>
      <c r="F188" s="53" t="str">
        <f>IF(TYPE(SEARCH(F$1,+VLOOKUP($A188,datos14p!$A$2:$B$874,2,FALSE)))=1,"·",0)</f>
        <v>·</v>
      </c>
      <c r="G188" s="53">
        <f>IF(TYPE(SEARCH(G$1,+VLOOKUP($A188,datos14p!$A$2:$B$874,2,FALSE)))=1,"·",0)</f>
        <v>0</v>
      </c>
      <c r="H188" s="53">
        <f>IF(TYPE(SEARCH(H$1,+VLOOKUP($A188,datos14p!$A$2:$B$874,2,FALSE)))=1,"·",0)</f>
        <v>0</v>
      </c>
      <c r="I188" s="53">
        <f>IF(TYPE(SEARCH(I$1,+VLOOKUP($A188,datos14p!$A$2:$B$874,2,FALSE)))=1,"·",0)</f>
        <v>0</v>
      </c>
      <c r="J188" s="53" t="str">
        <f>IF(TYPE(SEARCH(J$1,+VLOOKUP($A188,datos14p!$A$2:$B$874,2,FALSE)))=1,"·",0)</f>
        <v>·</v>
      </c>
      <c r="K188" s="53">
        <f>IF(TYPE(SEARCH(K$1,+VLOOKUP($A188,datos14p!$A$2:$B$874,2,FALSE)))=1,"·",0)</f>
        <v>0</v>
      </c>
      <c r="L188" s="53">
        <f>IF(TYPE(SEARCH(L$1,+VLOOKUP($A188,datos14p!$A$2:$B$874,2,FALSE)))=1,"·",0)</f>
        <v>0</v>
      </c>
      <c r="M188" s="53">
        <f>IF(TYPE(SEARCH(M$1,+VLOOKUP($A188,datos14p!$A$2:$B$874,2,FALSE)))=1,"·",0)</f>
        <v>0</v>
      </c>
    </row>
    <row r="189" spans="1:13" s="9" customFormat="1">
      <c r="A189" s="60" t="s">
        <v>1093</v>
      </c>
      <c r="B189" s="53">
        <f>IF(TYPE(SEARCH(B$1,+VLOOKUP($A189,datos14p!$A$2:$B$874,2,FALSE)))=1,"·",0)</f>
        <v>0</v>
      </c>
      <c r="C189" s="53">
        <f>IF(TYPE(SEARCH(C$1,+VLOOKUP($A189,datos14p!$A$2:$B$874,2,FALSE)))=1,"·",0)</f>
        <v>0</v>
      </c>
      <c r="D189" s="53">
        <f>IF(TYPE(SEARCH(D$1,+VLOOKUP($A189,datos14p!$A$2:$B$874,2,FALSE)))=1,"·",0)</f>
        <v>0</v>
      </c>
      <c r="E189" s="53">
        <f>IF(TYPE(SEARCH(E$1,+VLOOKUP($A189,datos14p!$A$2:$B$874,2,FALSE)))=1,"·",0)</f>
        <v>0</v>
      </c>
      <c r="F189" s="53">
        <f>IF(TYPE(SEARCH(F$1,+VLOOKUP($A189,datos14p!$A$2:$B$874,2,FALSE)))=1,"·",0)</f>
        <v>0</v>
      </c>
      <c r="G189" s="53" t="str">
        <f>IF(TYPE(SEARCH(G$1,+VLOOKUP($A189,datos14p!$A$2:$B$874,2,FALSE)))=1,"·",0)</f>
        <v>·</v>
      </c>
      <c r="H189" s="53">
        <f>IF(TYPE(SEARCH(H$1,+VLOOKUP($A189,datos14p!$A$2:$B$874,2,FALSE)))=1,"·",0)</f>
        <v>0</v>
      </c>
      <c r="I189" s="53">
        <f>IF(TYPE(SEARCH(I$1,+VLOOKUP($A189,datos14p!$A$2:$B$874,2,FALSE)))=1,"·",0)</f>
        <v>0</v>
      </c>
      <c r="J189" s="53">
        <f>IF(TYPE(SEARCH(J$1,+VLOOKUP($A189,datos14p!$A$2:$B$874,2,FALSE)))=1,"·",0)</f>
        <v>0</v>
      </c>
      <c r="K189" s="53">
        <f>IF(TYPE(SEARCH(K$1,+VLOOKUP($A189,datos14p!$A$2:$B$874,2,FALSE)))=1,"·",0)</f>
        <v>0</v>
      </c>
      <c r="L189" s="53">
        <f>IF(TYPE(SEARCH(L$1,+VLOOKUP($A189,datos14p!$A$2:$B$874,2,FALSE)))=1,"·",0)</f>
        <v>0</v>
      </c>
      <c r="M189" s="53">
        <f>IF(TYPE(SEARCH(M$1,+VLOOKUP($A189,datos14p!$A$2:$B$874,2,FALSE)))=1,"·",0)</f>
        <v>0</v>
      </c>
    </row>
    <row r="190" spans="1:13" s="9" customFormat="1">
      <c r="A190" s="60" t="s">
        <v>1094</v>
      </c>
      <c r="B190" s="53">
        <f>IF(TYPE(SEARCH(B$1,+VLOOKUP($A190,datos14p!$A$2:$B$874,2,FALSE)))=1,"·",0)</f>
        <v>0</v>
      </c>
      <c r="C190" s="53">
        <f>IF(TYPE(SEARCH(C$1,+VLOOKUP($A190,datos14p!$A$2:$B$874,2,FALSE)))=1,"·",0)</f>
        <v>0</v>
      </c>
      <c r="D190" s="53">
        <f>IF(TYPE(SEARCH(D$1,+VLOOKUP($A190,datos14p!$A$2:$B$874,2,FALSE)))=1,"·",0)</f>
        <v>0</v>
      </c>
      <c r="E190" s="53" t="str">
        <f>IF(TYPE(SEARCH(E$1,+VLOOKUP($A190,datos14p!$A$2:$B$874,2,FALSE)))=1,"·",0)</f>
        <v>·</v>
      </c>
      <c r="F190" s="53">
        <f>IF(TYPE(SEARCH(F$1,+VLOOKUP($A190,datos14p!$A$2:$B$874,2,FALSE)))=1,"·",0)</f>
        <v>0</v>
      </c>
      <c r="G190" s="53">
        <f>IF(TYPE(SEARCH(G$1,+VLOOKUP($A190,datos14p!$A$2:$B$874,2,FALSE)))=1,"·",0)</f>
        <v>0</v>
      </c>
      <c r="H190" s="53" t="str">
        <f>IF(TYPE(SEARCH(H$1,+VLOOKUP($A190,datos14p!$A$2:$B$874,2,FALSE)))=1,"·",0)</f>
        <v>·</v>
      </c>
      <c r="I190" s="53">
        <f>IF(TYPE(SEARCH(I$1,+VLOOKUP($A190,datos14p!$A$2:$B$874,2,FALSE)))=1,"·",0)</f>
        <v>0</v>
      </c>
      <c r="J190" s="53">
        <f>IF(TYPE(SEARCH(J$1,+VLOOKUP($A190,datos14p!$A$2:$B$874,2,FALSE)))=1,"·",0)</f>
        <v>0</v>
      </c>
      <c r="K190" s="53">
        <f>IF(TYPE(SEARCH(K$1,+VLOOKUP($A190,datos14p!$A$2:$B$874,2,FALSE)))=1,"·",0)</f>
        <v>0</v>
      </c>
      <c r="L190" s="53">
        <f>IF(TYPE(SEARCH(L$1,+VLOOKUP($A190,datos14p!$A$2:$B$874,2,FALSE)))=1,"·",0)</f>
        <v>0</v>
      </c>
      <c r="M190" s="53">
        <f>IF(TYPE(SEARCH(M$1,+VLOOKUP($A190,datos14p!$A$2:$B$874,2,FALSE)))=1,"·",0)</f>
        <v>0</v>
      </c>
    </row>
    <row r="191" spans="1:13" s="9" customFormat="1">
      <c r="A191" s="60" t="s">
        <v>1095</v>
      </c>
      <c r="B191" s="53" t="str">
        <f>IF(TYPE(SEARCH(B$1,+VLOOKUP($A191,datos14p!$A$2:$B$874,2,FALSE)))=1,"·",0)</f>
        <v>·</v>
      </c>
      <c r="C191" s="53">
        <f>IF(TYPE(SEARCH(C$1,+VLOOKUP($A191,datos14p!$A$2:$B$874,2,FALSE)))=1,"·",0)</f>
        <v>0</v>
      </c>
      <c r="D191" s="53">
        <f>IF(TYPE(SEARCH(D$1,+VLOOKUP($A191,datos14p!$A$2:$B$874,2,FALSE)))=1,"·",0)</f>
        <v>0</v>
      </c>
      <c r="E191" s="53" t="str">
        <f>IF(TYPE(SEARCH(E$1,+VLOOKUP($A191,datos14p!$A$2:$B$874,2,FALSE)))=1,"·",0)</f>
        <v>·</v>
      </c>
      <c r="F191" s="53">
        <f>IF(TYPE(SEARCH(F$1,+VLOOKUP($A191,datos14p!$A$2:$B$874,2,FALSE)))=1,"·",0)</f>
        <v>0</v>
      </c>
      <c r="G191" s="53">
        <f>IF(TYPE(SEARCH(G$1,+VLOOKUP($A191,datos14p!$A$2:$B$874,2,FALSE)))=1,"·",0)</f>
        <v>0</v>
      </c>
      <c r="H191" s="53" t="str">
        <f>IF(TYPE(SEARCH(H$1,+VLOOKUP($A191,datos14p!$A$2:$B$874,2,FALSE)))=1,"·",0)</f>
        <v>·</v>
      </c>
      <c r="I191" s="53">
        <f>IF(TYPE(SEARCH(I$1,+VLOOKUP($A191,datos14p!$A$2:$B$874,2,FALSE)))=1,"·",0)</f>
        <v>0</v>
      </c>
      <c r="J191" s="53">
        <f>IF(TYPE(SEARCH(J$1,+VLOOKUP($A191,datos14p!$A$2:$B$874,2,FALSE)))=1,"·",0)</f>
        <v>0</v>
      </c>
      <c r="K191" s="53">
        <f>IF(TYPE(SEARCH(K$1,+VLOOKUP($A191,datos14p!$A$2:$B$874,2,FALSE)))=1,"·",0)</f>
        <v>0</v>
      </c>
      <c r="L191" s="53">
        <f>IF(TYPE(SEARCH(L$1,+VLOOKUP($A191,datos14p!$A$2:$B$874,2,FALSE)))=1,"·",0)</f>
        <v>0</v>
      </c>
      <c r="M191" s="53">
        <f>IF(TYPE(SEARCH(M$1,+VLOOKUP($A191,datos14p!$A$2:$B$874,2,FALSE)))=1,"·",0)</f>
        <v>0</v>
      </c>
    </row>
    <row r="192" spans="1:13" s="9" customFormat="1">
      <c r="A192" s="60" t="s">
        <v>1096</v>
      </c>
      <c r="B192" s="53" t="str">
        <f>IF(TYPE(SEARCH(B$1,+VLOOKUP($A192,datos14p!$A$2:$B$874,2,FALSE)))=1,"·",0)</f>
        <v>·</v>
      </c>
      <c r="C192" s="53">
        <f>IF(TYPE(SEARCH(C$1,+VLOOKUP($A192,datos14p!$A$2:$B$874,2,FALSE)))=1,"·",0)</f>
        <v>0</v>
      </c>
      <c r="D192" s="53">
        <f>IF(TYPE(SEARCH(D$1,+VLOOKUP($A192,datos14p!$A$2:$B$874,2,FALSE)))=1,"·",0)</f>
        <v>0</v>
      </c>
      <c r="E192" s="53">
        <f>IF(TYPE(SEARCH(E$1,+VLOOKUP($A192,datos14p!$A$2:$B$874,2,FALSE)))=1,"·",0)</f>
        <v>0</v>
      </c>
      <c r="F192" s="53">
        <f>IF(TYPE(SEARCH(F$1,+VLOOKUP($A192,datos14p!$A$2:$B$874,2,FALSE)))=1,"·",0)</f>
        <v>0</v>
      </c>
      <c r="G192" s="53">
        <f>IF(TYPE(SEARCH(G$1,+VLOOKUP($A192,datos14p!$A$2:$B$874,2,FALSE)))=1,"·",0)</f>
        <v>0</v>
      </c>
      <c r="H192" s="53" t="str">
        <f>IF(TYPE(SEARCH(H$1,+VLOOKUP($A192,datos14p!$A$2:$B$874,2,FALSE)))=1,"·",0)</f>
        <v>·</v>
      </c>
      <c r="I192" s="53" t="str">
        <f>IF(TYPE(SEARCH(I$1,+VLOOKUP($A192,datos14p!$A$2:$B$874,2,FALSE)))=1,"·",0)</f>
        <v>·</v>
      </c>
      <c r="J192" s="53">
        <f>IF(TYPE(SEARCH(J$1,+VLOOKUP($A192,datos14p!$A$2:$B$874,2,FALSE)))=1,"·",0)</f>
        <v>0</v>
      </c>
      <c r="K192" s="53">
        <f>IF(TYPE(SEARCH(K$1,+VLOOKUP($A192,datos14p!$A$2:$B$874,2,FALSE)))=1,"·",0)</f>
        <v>0</v>
      </c>
      <c r="L192" s="53">
        <f>IF(TYPE(SEARCH(L$1,+VLOOKUP($A192,datos14p!$A$2:$B$874,2,FALSE)))=1,"·",0)</f>
        <v>0</v>
      </c>
      <c r="M192" s="53">
        <f>IF(TYPE(SEARCH(M$1,+VLOOKUP($A192,datos14p!$A$2:$B$874,2,FALSE)))=1,"·",0)</f>
        <v>0</v>
      </c>
    </row>
    <row r="193" spans="1:13" s="9" customFormat="1">
      <c r="A193" s="60" t="s">
        <v>1097</v>
      </c>
      <c r="B193" s="53">
        <f>IF(TYPE(SEARCH(B$1,+VLOOKUP($A193,datos14p!$A$2:$B$874,2,FALSE)))=1,"·",0)</f>
        <v>0</v>
      </c>
      <c r="C193" s="53">
        <f>IF(TYPE(SEARCH(C$1,+VLOOKUP($A193,datos14p!$A$2:$B$874,2,FALSE)))=1,"·",0)</f>
        <v>0</v>
      </c>
      <c r="D193" s="53">
        <f>IF(TYPE(SEARCH(D$1,+VLOOKUP($A193,datos14p!$A$2:$B$874,2,FALSE)))=1,"·",0)</f>
        <v>0</v>
      </c>
      <c r="E193" s="53">
        <f>IF(TYPE(SEARCH(E$1,+VLOOKUP($A193,datos14p!$A$2:$B$874,2,FALSE)))=1,"·",0)</f>
        <v>0</v>
      </c>
      <c r="F193" s="53">
        <f>IF(TYPE(SEARCH(F$1,+VLOOKUP($A193,datos14p!$A$2:$B$874,2,FALSE)))=1,"·",0)</f>
        <v>0</v>
      </c>
      <c r="G193" s="53" t="str">
        <f>IF(TYPE(SEARCH(G$1,+VLOOKUP($A193,datos14p!$A$2:$B$874,2,FALSE)))=1,"·",0)</f>
        <v>·</v>
      </c>
      <c r="H193" s="53" t="str">
        <f>IF(TYPE(SEARCH(H$1,+VLOOKUP($A193,datos14p!$A$2:$B$874,2,FALSE)))=1,"·",0)</f>
        <v>·</v>
      </c>
      <c r="I193" s="53" t="str">
        <f>IF(TYPE(SEARCH(I$1,+VLOOKUP($A193,datos14p!$A$2:$B$874,2,FALSE)))=1,"·",0)</f>
        <v>·</v>
      </c>
      <c r="J193" s="53">
        <f>IF(TYPE(SEARCH(J$1,+VLOOKUP($A193,datos14p!$A$2:$B$874,2,FALSE)))=1,"·",0)</f>
        <v>0</v>
      </c>
      <c r="K193" s="53">
        <f>IF(TYPE(SEARCH(K$1,+VLOOKUP($A193,datos14p!$A$2:$B$874,2,FALSE)))=1,"·",0)</f>
        <v>0</v>
      </c>
      <c r="L193" s="53">
        <f>IF(TYPE(SEARCH(L$1,+VLOOKUP($A193,datos14p!$A$2:$B$874,2,FALSE)))=1,"·",0)</f>
        <v>0</v>
      </c>
      <c r="M193" s="53">
        <f>IF(TYPE(SEARCH(M$1,+VLOOKUP($A193,datos14p!$A$2:$B$874,2,FALSE)))=1,"·",0)</f>
        <v>0</v>
      </c>
    </row>
    <row r="194" spans="1:13" s="9" customFormat="1">
      <c r="A194" s="60" t="s">
        <v>1098</v>
      </c>
      <c r="B194" s="53" t="str">
        <f>IF(TYPE(SEARCH(B$1,+VLOOKUP($A194,datos14p!$A$2:$B$874,2,FALSE)))=1,"·",0)</f>
        <v>·</v>
      </c>
      <c r="C194" s="53">
        <f>IF(TYPE(SEARCH(C$1,+VLOOKUP($A194,datos14p!$A$2:$B$874,2,FALSE)))=1,"·",0)</f>
        <v>0</v>
      </c>
      <c r="D194" s="53">
        <f>IF(TYPE(SEARCH(D$1,+VLOOKUP($A194,datos14p!$A$2:$B$874,2,FALSE)))=1,"·",0)</f>
        <v>0</v>
      </c>
      <c r="E194" s="53">
        <f>IF(TYPE(SEARCH(E$1,+VLOOKUP($A194,datos14p!$A$2:$B$874,2,FALSE)))=1,"·",0)</f>
        <v>0</v>
      </c>
      <c r="F194" s="53">
        <f>IF(TYPE(SEARCH(F$1,+VLOOKUP($A194,datos14p!$A$2:$B$874,2,FALSE)))=1,"·",0)</f>
        <v>0</v>
      </c>
      <c r="G194" s="53">
        <f>IF(TYPE(SEARCH(G$1,+VLOOKUP($A194,datos14p!$A$2:$B$874,2,FALSE)))=1,"·",0)</f>
        <v>0</v>
      </c>
      <c r="H194" s="53">
        <f>IF(TYPE(SEARCH(H$1,+VLOOKUP($A194,datos14p!$A$2:$B$874,2,FALSE)))=1,"·",0)</f>
        <v>0</v>
      </c>
      <c r="I194" s="53">
        <f>IF(TYPE(SEARCH(I$1,+VLOOKUP($A194,datos14p!$A$2:$B$874,2,FALSE)))=1,"·",0)</f>
        <v>0</v>
      </c>
      <c r="J194" s="53" t="str">
        <f>IF(TYPE(SEARCH(J$1,+VLOOKUP($A194,datos14p!$A$2:$B$874,2,FALSE)))=1,"·",0)</f>
        <v>·</v>
      </c>
      <c r="K194" s="53">
        <f>IF(TYPE(SEARCH(K$1,+VLOOKUP($A194,datos14p!$A$2:$B$874,2,FALSE)))=1,"·",0)</f>
        <v>0</v>
      </c>
      <c r="L194" s="53">
        <f>IF(TYPE(SEARCH(L$1,+VLOOKUP($A194,datos14p!$A$2:$B$874,2,FALSE)))=1,"·",0)</f>
        <v>0</v>
      </c>
      <c r="M194" s="53">
        <f>IF(TYPE(SEARCH(M$1,+VLOOKUP($A194,datos14p!$A$2:$B$874,2,FALSE)))=1,"·",0)</f>
        <v>0</v>
      </c>
    </row>
    <row r="195" spans="1:13" s="9" customFormat="1">
      <c r="A195" s="60" t="s">
        <v>1099</v>
      </c>
      <c r="B195" s="53" t="str">
        <f>IF(TYPE(SEARCH(B$1,+VLOOKUP($A195,datos14p!$A$2:$B$874,2,FALSE)))=1,"·",0)</f>
        <v>·</v>
      </c>
      <c r="C195" s="53" t="str">
        <f>IF(TYPE(SEARCH(C$1,+VLOOKUP($A195,datos14p!$A$2:$B$874,2,FALSE)))=1,"·",0)</f>
        <v>·</v>
      </c>
      <c r="D195" s="53">
        <f>IF(TYPE(SEARCH(D$1,+VLOOKUP($A195,datos14p!$A$2:$B$874,2,FALSE)))=1,"·",0)</f>
        <v>0</v>
      </c>
      <c r="E195" s="53">
        <f>IF(TYPE(SEARCH(E$1,+VLOOKUP($A195,datos14p!$A$2:$B$874,2,FALSE)))=1,"·",0)</f>
        <v>0</v>
      </c>
      <c r="F195" s="53" t="str">
        <f>IF(TYPE(SEARCH(F$1,+VLOOKUP($A195,datos14p!$A$2:$B$874,2,FALSE)))=1,"·",0)</f>
        <v>·</v>
      </c>
      <c r="G195" s="53">
        <f>IF(TYPE(SEARCH(G$1,+VLOOKUP($A195,datos14p!$A$2:$B$874,2,FALSE)))=1,"·",0)</f>
        <v>0</v>
      </c>
      <c r="H195" s="53">
        <f>IF(TYPE(SEARCH(H$1,+VLOOKUP($A195,datos14p!$A$2:$B$874,2,FALSE)))=1,"·",0)</f>
        <v>0</v>
      </c>
      <c r="I195" s="53">
        <f>IF(TYPE(SEARCH(I$1,+VLOOKUP($A195,datos14p!$A$2:$B$874,2,FALSE)))=1,"·",0)</f>
        <v>0</v>
      </c>
      <c r="J195" s="53">
        <f>IF(TYPE(SEARCH(J$1,+VLOOKUP($A195,datos14p!$A$2:$B$874,2,FALSE)))=1,"·",0)</f>
        <v>0</v>
      </c>
      <c r="K195" s="53">
        <f>IF(TYPE(SEARCH(K$1,+VLOOKUP($A195,datos14p!$A$2:$B$874,2,FALSE)))=1,"·",0)</f>
        <v>0</v>
      </c>
      <c r="L195" s="53">
        <f>IF(TYPE(SEARCH(L$1,+VLOOKUP($A195,datos14p!$A$2:$B$874,2,FALSE)))=1,"·",0)</f>
        <v>0</v>
      </c>
      <c r="M195" s="53">
        <f>IF(TYPE(SEARCH(M$1,+VLOOKUP($A195,datos14p!$A$2:$B$874,2,FALSE)))=1,"·",0)</f>
        <v>0</v>
      </c>
    </row>
    <row r="196" spans="1:13" s="9" customFormat="1">
      <c r="A196" s="60" t="s">
        <v>1100</v>
      </c>
      <c r="B196" s="53" t="str">
        <f>IF(TYPE(SEARCH(B$1,+VLOOKUP($A196,datos14p!$A$2:$B$874,2,FALSE)))=1,"·",0)</f>
        <v>·</v>
      </c>
      <c r="C196" s="53">
        <f>IF(TYPE(SEARCH(C$1,+VLOOKUP($A196,datos14p!$A$2:$B$874,2,FALSE)))=1,"·",0)</f>
        <v>0</v>
      </c>
      <c r="D196" s="53">
        <f>IF(TYPE(SEARCH(D$1,+VLOOKUP($A196,datos14p!$A$2:$B$874,2,FALSE)))=1,"·",0)</f>
        <v>0</v>
      </c>
      <c r="E196" s="53">
        <f>IF(TYPE(SEARCH(E$1,+VLOOKUP($A196,datos14p!$A$2:$B$874,2,FALSE)))=1,"·",0)</f>
        <v>0</v>
      </c>
      <c r="F196" s="53">
        <f>IF(TYPE(SEARCH(F$1,+VLOOKUP($A196,datos14p!$A$2:$B$874,2,FALSE)))=1,"·",0)</f>
        <v>0</v>
      </c>
      <c r="G196" s="53">
        <f>IF(TYPE(SEARCH(G$1,+VLOOKUP($A196,datos14p!$A$2:$B$874,2,FALSE)))=1,"·",0)</f>
        <v>0</v>
      </c>
      <c r="H196" s="53" t="str">
        <f>IF(TYPE(SEARCH(H$1,+VLOOKUP($A196,datos14p!$A$2:$B$874,2,FALSE)))=1,"·",0)</f>
        <v>·</v>
      </c>
      <c r="I196" s="53" t="str">
        <f>IF(TYPE(SEARCH(I$1,+VLOOKUP($A196,datos14p!$A$2:$B$874,2,FALSE)))=1,"·",0)</f>
        <v>·</v>
      </c>
      <c r="J196" s="53">
        <f>IF(TYPE(SEARCH(J$1,+VLOOKUP($A196,datos14p!$A$2:$B$874,2,FALSE)))=1,"·",0)</f>
        <v>0</v>
      </c>
      <c r="K196" s="53">
        <f>IF(TYPE(SEARCH(K$1,+VLOOKUP($A196,datos14p!$A$2:$B$874,2,FALSE)))=1,"·",0)</f>
        <v>0</v>
      </c>
      <c r="L196" s="53">
        <f>IF(TYPE(SEARCH(L$1,+VLOOKUP($A196,datos14p!$A$2:$B$874,2,FALSE)))=1,"·",0)</f>
        <v>0</v>
      </c>
      <c r="M196" s="53">
        <f>IF(TYPE(SEARCH(M$1,+VLOOKUP($A196,datos14p!$A$2:$B$874,2,FALSE)))=1,"·",0)</f>
        <v>0</v>
      </c>
    </row>
    <row r="197" spans="1:13" s="9" customFormat="1">
      <c r="A197" s="60" t="s">
        <v>1101</v>
      </c>
      <c r="B197" s="53" t="str">
        <f>IF(TYPE(SEARCH(B$1,+VLOOKUP($A197,datos14p!$A$2:$B$874,2,FALSE)))=1,"·",0)</f>
        <v>·</v>
      </c>
      <c r="C197" s="53" t="str">
        <f>IF(TYPE(SEARCH(C$1,+VLOOKUP($A197,datos14p!$A$2:$B$874,2,FALSE)))=1,"·",0)</f>
        <v>·</v>
      </c>
      <c r="D197" s="53">
        <f>IF(TYPE(SEARCH(D$1,+VLOOKUP($A197,datos14p!$A$2:$B$874,2,FALSE)))=1,"·",0)</f>
        <v>0</v>
      </c>
      <c r="E197" s="53">
        <f>IF(TYPE(SEARCH(E$1,+VLOOKUP($A197,datos14p!$A$2:$B$874,2,FALSE)))=1,"·",0)</f>
        <v>0</v>
      </c>
      <c r="F197" s="53">
        <f>IF(TYPE(SEARCH(F$1,+VLOOKUP($A197,datos14p!$A$2:$B$874,2,FALSE)))=1,"·",0)</f>
        <v>0</v>
      </c>
      <c r="G197" s="53">
        <f>IF(TYPE(SEARCH(G$1,+VLOOKUP($A197,datos14p!$A$2:$B$874,2,FALSE)))=1,"·",0)</f>
        <v>0</v>
      </c>
      <c r="H197" s="53">
        <f>IF(TYPE(SEARCH(H$1,+VLOOKUP($A197,datos14p!$A$2:$B$874,2,FALSE)))=1,"·",0)</f>
        <v>0</v>
      </c>
      <c r="I197" s="53" t="str">
        <f>IF(TYPE(SEARCH(I$1,+VLOOKUP($A197,datos14p!$A$2:$B$874,2,FALSE)))=1,"·",0)</f>
        <v>·</v>
      </c>
      <c r="J197" s="53">
        <f>IF(TYPE(SEARCH(J$1,+VLOOKUP($A197,datos14p!$A$2:$B$874,2,FALSE)))=1,"·",0)</f>
        <v>0</v>
      </c>
      <c r="K197" s="53">
        <f>IF(TYPE(SEARCH(K$1,+VLOOKUP($A197,datos14p!$A$2:$B$874,2,FALSE)))=1,"·",0)</f>
        <v>0</v>
      </c>
      <c r="L197" s="53">
        <f>IF(TYPE(SEARCH(L$1,+VLOOKUP($A197,datos14p!$A$2:$B$874,2,FALSE)))=1,"·",0)</f>
        <v>0</v>
      </c>
      <c r="M197" s="53">
        <f>IF(TYPE(SEARCH(M$1,+VLOOKUP($A197,datos14p!$A$2:$B$874,2,FALSE)))=1,"·",0)</f>
        <v>0</v>
      </c>
    </row>
    <row r="198" spans="1:13" s="9" customFormat="1">
      <c r="A198" s="60" t="s">
        <v>1102</v>
      </c>
      <c r="B198" s="53">
        <f>IF(TYPE(SEARCH(B$1,+VLOOKUP($A198,datos14p!$A$2:$B$874,2,FALSE)))=1,"·",0)</f>
        <v>0</v>
      </c>
      <c r="C198" s="53">
        <f>IF(TYPE(SEARCH(C$1,+VLOOKUP($A198,datos14p!$A$2:$B$874,2,FALSE)))=1,"·",0)</f>
        <v>0</v>
      </c>
      <c r="D198" s="53">
        <f>IF(TYPE(SEARCH(D$1,+VLOOKUP($A198,datos14p!$A$2:$B$874,2,FALSE)))=1,"·",0)</f>
        <v>0</v>
      </c>
      <c r="E198" s="53">
        <f>IF(TYPE(SEARCH(E$1,+VLOOKUP($A198,datos14p!$A$2:$B$874,2,FALSE)))=1,"·",0)</f>
        <v>0</v>
      </c>
      <c r="F198" s="53">
        <f>IF(TYPE(SEARCH(F$1,+VLOOKUP($A198,datos14p!$A$2:$B$874,2,FALSE)))=1,"·",0)</f>
        <v>0</v>
      </c>
      <c r="G198" s="53">
        <f>IF(TYPE(SEARCH(G$1,+VLOOKUP($A198,datos14p!$A$2:$B$874,2,FALSE)))=1,"·",0)</f>
        <v>0</v>
      </c>
      <c r="H198" s="53">
        <f>IF(TYPE(SEARCH(H$1,+VLOOKUP($A198,datos14p!$A$2:$B$874,2,FALSE)))=1,"·",0)</f>
        <v>0</v>
      </c>
      <c r="I198" s="53">
        <f>IF(TYPE(SEARCH(I$1,+VLOOKUP($A198,datos14p!$A$2:$B$874,2,FALSE)))=1,"·",0)</f>
        <v>0</v>
      </c>
      <c r="J198" s="53">
        <f>IF(TYPE(SEARCH(J$1,+VLOOKUP($A198,datos14p!$A$2:$B$874,2,FALSE)))=1,"·",0)</f>
        <v>0</v>
      </c>
      <c r="K198" s="53">
        <f>IF(TYPE(SEARCH(K$1,+VLOOKUP($A198,datos14p!$A$2:$B$874,2,FALSE)))=1,"·",0)</f>
        <v>0</v>
      </c>
      <c r="L198" s="53">
        <f>IF(TYPE(SEARCH(L$1,+VLOOKUP($A198,datos14p!$A$2:$B$874,2,FALSE)))=1,"·",0)</f>
        <v>0</v>
      </c>
      <c r="M198" s="53">
        <f>IF(TYPE(SEARCH(M$1,+VLOOKUP($A198,datos14p!$A$2:$B$874,2,FALSE)))=1,"·",0)</f>
        <v>0</v>
      </c>
    </row>
    <row r="199" spans="1:13" s="9" customFormat="1">
      <c r="A199" s="60" t="s">
        <v>1103</v>
      </c>
      <c r="B199" s="53">
        <f>IF(TYPE(SEARCH(B$1,+VLOOKUP($A199,datos14p!$A$2:$B$874,2,FALSE)))=1,"·",0)</f>
        <v>0</v>
      </c>
      <c r="C199" s="53">
        <f>IF(TYPE(SEARCH(C$1,+VLOOKUP($A199,datos14p!$A$2:$B$874,2,FALSE)))=1,"·",0)</f>
        <v>0</v>
      </c>
      <c r="D199" s="53">
        <f>IF(TYPE(SEARCH(D$1,+VLOOKUP($A199,datos14p!$A$2:$B$874,2,FALSE)))=1,"·",0)</f>
        <v>0</v>
      </c>
      <c r="E199" s="53">
        <f>IF(TYPE(SEARCH(E$1,+VLOOKUP($A199,datos14p!$A$2:$B$874,2,FALSE)))=1,"·",0)</f>
        <v>0</v>
      </c>
      <c r="F199" s="53">
        <f>IF(TYPE(SEARCH(F$1,+VLOOKUP($A199,datos14p!$A$2:$B$874,2,FALSE)))=1,"·",0)</f>
        <v>0</v>
      </c>
      <c r="G199" s="53">
        <f>IF(TYPE(SEARCH(G$1,+VLOOKUP($A199,datos14p!$A$2:$B$874,2,FALSE)))=1,"·",0)</f>
        <v>0</v>
      </c>
      <c r="H199" s="53">
        <f>IF(TYPE(SEARCH(H$1,+VLOOKUP($A199,datos14p!$A$2:$B$874,2,FALSE)))=1,"·",0)</f>
        <v>0</v>
      </c>
      <c r="I199" s="53">
        <f>IF(TYPE(SEARCH(I$1,+VLOOKUP($A199,datos14p!$A$2:$B$874,2,FALSE)))=1,"·",0)</f>
        <v>0</v>
      </c>
      <c r="J199" s="53">
        <f>IF(TYPE(SEARCH(J$1,+VLOOKUP($A199,datos14p!$A$2:$B$874,2,FALSE)))=1,"·",0)</f>
        <v>0</v>
      </c>
      <c r="K199" s="53">
        <f>IF(TYPE(SEARCH(K$1,+VLOOKUP($A199,datos14p!$A$2:$B$874,2,FALSE)))=1,"·",0)</f>
        <v>0</v>
      </c>
      <c r="L199" s="53">
        <f>IF(TYPE(SEARCH(L$1,+VLOOKUP($A199,datos14p!$A$2:$B$874,2,FALSE)))=1,"·",0)</f>
        <v>0</v>
      </c>
      <c r="M199" s="53">
        <f>IF(TYPE(SEARCH(M$1,+VLOOKUP($A199,datos14p!$A$2:$B$874,2,FALSE)))=1,"·",0)</f>
        <v>0</v>
      </c>
    </row>
    <row r="200" spans="1:13" s="9" customFormat="1">
      <c r="A200" s="60" t="s">
        <v>1104</v>
      </c>
      <c r="B200" s="53">
        <f>IF(TYPE(SEARCH(B$1,+VLOOKUP($A200,datos14p!$A$2:$B$874,2,FALSE)))=1,"·",0)</f>
        <v>0</v>
      </c>
      <c r="C200" s="53">
        <f>IF(TYPE(SEARCH(C$1,+VLOOKUP($A200,datos14p!$A$2:$B$874,2,FALSE)))=1,"·",0)</f>
        <v>0</v>
      </c>
      <c r="D200" s="53">
        <f>IF(TYPE(SEARCH(D$1,+VLOOKUP($A200,datos14p!$A$2:$B$874,2,FALSE)))=1,"·",0)</f>
        <v>0</v>
      </c>
      <c r="E200" s="53">
        <f>IF(TYPE(SEARCH(E$1,+VLOOKUP($A200,datos14p!$A$2:$B$874,2,FALSE)))=1,"·",0)</f>
        <v>0</v>
      </c>
      <c r="F200" s="53">
        <f>IF(TYPE(SEARCH(F$1,+VLOOKUP($A200,datos14p!$A$2:$B$874,2,FALSE)))=1,"·",0)</f>
        <v>0</v>
      </c>
      <c r="G200" s="53">
        <f>IF(TYPE(SEARCH(G$1,+VLOOKUP($A200,datos14p!$A$2:$B$874,2,FALSE)))=1,"·",0)</f>
        <v>0</v>
      </c>
      <c r="H200" s="53">
        <f>IF(TYPE(SEARCH(H$1,+VLOOKUP($A200,datos14p!$A$2:$B$874,2,FALSE)))=1,"·",0)</f>
        <v>0</v>
      </c>
      <c r="I200" s="53">
        <f>IF(TYPE(SEARCH(I$1,+VLOOKUP($A200,datos14p!$A$2:$B$874,2,FALSE)))=1,"·",0)</f>
        <v>0</v>
      </c>
      <c r="J200" s="53">
        <f>IF(TYPE(SEARCH(J$1,+VLOOKUP($A200,datos14p!$A$2:$B$874,2,FALSE)))=1,"·",0)</f>
        <v>0</v>
      </c>
      <c r="K200" s="53">
        <f>IF(TYPE(SEARCH(K$1,+VLOOKUP($A200,datos14p!$A$2:$B$874,2,FALSE)))=1,"·",0)</f>
        <v>0</v>
      </c>
      <c r="L200" s="53">
        <f>IF(TYPE(SEARCH(L$1,+VLOOKUP($A200,datos14p!$A$2:$B$874,2,FALSE)))=1,"·",0)</f>
        <v>0</v>
      </c>
      <c r="M200" s="53">
        <f>IF(TYPE(SEARCH(M$1,+VLOOKUP($A200,datos14p!$A$2:$B$874,2,FALSE)))=1,"·",0)</f>
        <v>0</v>
      </c>
    </row>
    <row r="201" spans="1:13" s="9" customFormat="1">
      <c r="A201" s="60" t="s">
        <v>1105</v>
      </c>
      <c r="B201" s="53">
        <f>IF(TYPE(SEARCH(B$1,+VLOOKUP($A201,datos14p!$A$2:$B$874,2,FALSE)))=1,"·",0)</f>
        <v>0</v>
      </c>
      <c r="C201" s="53">
        <f>IF(TYPE(SEARCH(C$1,+VLOOKUP($A201,datos14p!$A$2:$B$874,2,FALSE)))=1,"·",0)</f>
        <v>0</v>
      </c>
      <c r="D201" s="53">
        <f>IF(TYPE(SEARCH(D$1,+VLOOKUP($A201,datos14p!$A$2:$B$874,2,FALSE)))=1,"·",0)</f>
        <v>0</v>
      </c>
      <c r="E201" s="53">
        <f>IF(TYPE(SEARCH(E$1,+VLOOKUP($A201,datos14p!$A$2:$B$874,2,FALSE)))=1,"·",0)</f>
        <v>0</v>
      </c>
      <c r="F201" s="53">
        <f>IF(TYPE(SEARCH(F$1,+VLOOKUP($A201,datos14p!$A$2:$B$874,2,FALSE)))=1,"·",0)</f>
        <v>0</v>
      </c>
      <c r="G201" s="53">
        <f>IF(TYPE(SEARCH(G$1,+VLOOKUP($A201,datos14p!$A$2:$B$874,2,FALSE)))=1,"·",0)</f>
        <v>0</v>
      </c>
      <c r="H201" s="53">
        <f>IF(TYPE(SEARCH(H$1,+VLOOKUP($A201,datos14p!$A$2:$B$874,2,FALSE)))=1,"·",0)</f>
        <v>0</v>
      </c>
      <c r="I201" s="53">
        <f>IF(TYPE(SEARCH(I$1,+VLOOKUP($A201,datos14p!$A$2:$B$874,2,FALSE)))=1,"·",0)</f>
        <v>0</v>
      </c>
      <c r="J201" s="53">
        <f>IF(TYPE(SEARCH(J$1,+VLOOKUP($A201,datos14p!$A$2:$B$874,2,FALSE)))=1,"·",0)</f>
        <v>0</v>
      </c>
      <c r="K201" s="53">
        <f>IF(TYPE(SEARCH(K$1,+VLOOKUP($A201,datos14p!$A$2:$B$874,2,FALSE)))=1,"·",0)</f>
        <v>0</v>
      </c>
      <c r="L201" s="53">
        <f>IF(TYPE(SEARCH(L$1,+VLOOKUP($A201,datos14p!$A$2:$B$874,2,FALSE)))=1,"·",0)</f>
        <v>0</v>
      </c>
      <c r="M201" s="53">
        <f>IF(TYPE(SEARCH(M$1,+VLOOKUP($A201,datos14p!$A$2:$B$874,2,FALSE)))=1,"·",0)</f>
        <v>0</v>
      </c>
    </row>
    <row r="202" spans="1:13" s="9" customFormat="1">
      <c r="A202" s="60" t="s">
        <v>1106</v>
      </c>
      <c r="B202" s="53">
        <f>IF(TYPE(SEARCH(B$1,+VLOOKUP($A202,datos14p!$A$2:$B$874,2,FALSE)))=1,"·",0)</f>
        <v>0</v>
      </c>
      <c r="C202" s="53">
        <f>IF(TYPE(SEARCH(C$1,+VLOOKUP($A202,datos14p!$A$2:$B$874,2,FALSE)))=1,"·",0)</f>
        <v>0</v>
      </c>
      <c r="D202" s="53">
        <f>IF(TYPE(SEARCH(D$1,+VLOOKUP($A202,datos14p!$A$2:$B$874,2,FALSE)))=1,"·",0)</f>
        <v>0</v>
      </c>
      <c r="E202" s="53">
        <f>IF(TYPE(SEARCH(E$1,+VLOOKUP($A202,datos14p!$A$2:$B$874,2,FALSE)))=1,"·",0)</f>
        <v>0</v>
      </c>
      <c r="F202" s="53">
        <f>IF(TYPE(SEARCH(F$1,+VLOOKUP($A202,datos14p!$A$2:$B$874,2,FALSE)))=1,"·",0)</f>
        <v>0</v>
      </c>
      <c r="G202" s="53">
        <f>IF(TYPE(SEARCH(G$1,+VLOOKUP($A202,datos14p!$A$2:$B$874,2,FALSE)))=1,"·",0)</f>
        <v>0</v>
      </c>
      <c r="H202" s="53">
        <f>IF(TYPE(SEARCH(H$1,+VLOOKUP($A202,datos14p!$A$2:$B$874,2,FALSE)))=1,"·",0)</f>
        <v>0</v>
      </c>
      <c r="I202" s="53">
        <f>IF(TYPE(SEARCH(I$1,+VLOOKUP($A202,datos14p!$A$2:$B$874,2,FALSE)))=1,"·",0)</f>
        <v>0</v>
      </c>
      <c r="J202" s="53">
        <f>IF(TYPE(SEARCH(J$1,+VLOOKUP($A202,datos14p!$A$2:$B$874,2,FALSE)))=1,"·",0)</f>
        <v>0</v>
      </c>
      <c r="K202" s="53">
        <f>IF(TYPE(SEARCH(K$1,+VLOOKUP($A202,datos14p!$A$2:$B$874,2,FALSE)))=1,"·",0)</f>
        <v>0</v>
      </c>
      <c r="L202" s="53">
        <f>IF(TYPE(SEARCH(L$1,+VLOOKUP($A202,datos14p!$A$2:$B$874,2,FALSE)))=1,"·",0)</f>
        <v>0</v>
      </c>
      <c r="M202" s="53">
        <f>IF(TYPE(SEARCH(M$1,+VLOOKUP($A202,datos14p!$A$2:$B$874,2,FALSE)))=1,"·",0)</f>
        <v>0</v>
      </c>
    </row>
    <row r="203" spans="1:13" s="9" customFormat="1">
      <c r="A203" s="60" t="s">
        <v>1107</v>
      </c>
      <c r="B203" s="53">
        <f>IF(TYPE(SEARCH(B$1,+VLOOKUP($A203,datos14p!$A$2:$B$874,2,FALSE)))=1,"·",0)</f>
        <v>0</v>
      </c>
      <c r="C203" s="53">
        <f>IF(TYPE(SEARCH(C$1,+VLOOKUP($A203,datos14p!$A$2:$B$874,2,FALSE)))=1,"·",0)</f>
        <v>0</v>
      </c>
      <c r="D203" s="53">
        <f>IF(TYPE(SEARCH(D$1,+VLOOKUP($A203,datos14p!$A$2:$B$874,2,FALSE)))=1,"·",0)</f>
        <v>0</v>
      </c>
      <c r="E203" s="53">
        <f>IF(TYPE(SEARCH(E$1,+VLOOKUP($A203,datos14p!$A$2:$B$874,2,FALSE)))=1,"·",0)</f>
        <v>0</v>
      </c>
      <c r="F203" s="53">
        <f>IF(TYPE(SEARCH(F$1,+VLOOKUP($A203,datos14p!$A$2:$B$874,2,FALSE)))=1,"·",0)</f>
        <v>0</v>
      </c>
      <c r="G203" s="53">
        <f>IF(TYPE(SEARCH(G$1,+VLOOKUP($A203,datos14p!$A$2:$B$874,2,FALSE)))=1,"·",0)</f>
        <v>0</v>
      </c>
      <c r="H203" s="53">
        <f>IF(TYPE(SEARCH(H$1,+VLOOKUP($A203,datos14p!$A$2:$B$874,2,FALSE)))=1,"·",0)</f>
        <v>0</v>
      </c>
      <c r="I203" s="53">
        <f>IF(TYPE(SEARCH(I$1,+VLOOKUP($A203,datos14p!$A$2:$B$874,2,FALSE)))=1,"·",0)</f>
        <v>0</v>
      </c>
      <c r="J203" s="53">
        <f>IF(TYPE(SEARCH(J$1,+VLOOKUP($A203,datos14p!$A$2:$B$874,2,FALSE)))=1,"·",0)</f>
        <v>0</v>
      </c>
      <c r="K203" s="53">
        <f>IF(TYPE(SEARCH(K$1,+VLOOKUP($A203,datos14p!$A$2:$B$874,2,FALSE)))=1,"·",0)</f>
        <v>0</v>
      </c>
      <c r="L203" s="53">
        <f>IF(TYPE(SEARCH(L$1,+VLOOKUP($A203,datos14p!$A$2:$B$874,2,FALSE)))=1,"·",0)</f>
        <v>0</v>
      </c>
      <c r="M203" s="53">
        <f>IF(TYPE(SEARCH(M$1,+VLOOKUP($A203,datos14p!$A$2:$B$874,2,FALSE)))=1,"·",0)</f>
        <v>0</v>
      </c>
    </row>
    <row r="204" spans="1:13" s="9" customFormat="1">
      <c r="A204" s="60" t="s">
        <v>1108</v>
      </c>
      <c r="B204" s="53">
        <f>IF(TYPE(SEARCH(B$1,+VLOOKUP($A204,datos14p!$A$2:$B$874,2,FALSE)))=1,"·",0)</f>
        <v>0</v>
      </c>
      <c r="C204" s="53">
        <f>IF(TYPE(SEARCH(C$1,+VLOOKUP($A204,datos14p!$A$2:$B$874,2,FALSE)))=1,"·",0)</f>
        <v>0</v>
      </c>
      <c r="D204" s="53">
        <f>IF(TYPE(SEARCH(D$1,+VLOOKUP($A204,datos14p!$A$2:$B$874,2,FALSE)))=1,"·",0)</f>
        <v>0</v>
      </c>
      <c r="E204" s="53">
        <f>IF(TYPE(SEARCH(E$1,+VLOOKUP($A204,datos14p!$A$2:$B$874,2,FALSE)))=1,"·",0)</f>
        <v>0</v>
      </c>
      <c r="F204" s="53">
        <f>IF(TYPE(SEARCH(F$1,+VLOOKUP($A204,datos14p!$A$2:$B$874,2,FALSE)))=1,"·",0)</f>
        <v>0</v>
      </c>
      <c r="G204" s="53">
        <f>IF(TYPE(SEARCH(G$1,+VLOOKUP($A204,datos14p!$A$2:$B$874,2,FALSE)))=1,"·",0)</f>
        <v>0</v>
      </c>
      <c r="H204" s="53">
        <f>IF(TYPE(SEARCH(H$1,+VLOOKUP($A204,datos14p!$A$2:$B$874,2,FALSE)))=1,"·",0)</f>
        <v>0</v>
      </c>
      <c r="I204" s="53">
        <f>IF(TYPE(SEARCH(I$1,+VLOOKUP($A204,datos14p!$A$2:$B$874,2,FALSE)))=1,"·",0)</f>
        <v>0</v>
      </c>
      <c r="J204" s="53">
        <f>IF(TYPE(SEARCH(J$1,+VLOOKUP($A204,datos14p!$A$2:$B$874,2,FALSE)))=1,"·",0)</f>
        <v>0</v>
      </c>
      <c r="K204" s="53">
        <f>IF(TYPE(SEARCH(K$1,+VLOOKUP($A204,datos14p!$A$2:$B$874,2,FALSE)))=1,"·",0)</f>
        <v>0</v>
      </c>
      <c r="L204" s="53">
        <f>IF(TYPE(SEARCH(L$1,+VLOOKUP($A204,datos14p!$A$2:$B$874,2,FALSE)))=1,"·",0)</f>
        <v>0</v>
      </c>
      <c r="M204" s="53">
        <f>IF(TYPE(SEARCH(M$1,+VLOOKUP($A204,datos14p!$A$2:$B$874,2,FALSE)))=1,"·",0)</f>
        <v>0</v>
      </c>
    </row>
    <row r="205" spans="1:13" s="9" customFormat="1">
      <c r="A205" s="60" t="s">
        <v>1109</v>
      </c>
      <c r="B205" s="53">
        <f>IF(TYPE(SEARCH(B$1,+VLOOKUP($A205,datos14p!$A$2:$B$874,2,FALSE)))=1,"·",0)</f>
        <v>0</v>
      </c>
      <c r="C205" s="53">
        <f>IF(TYPE(SEARCH(C$1,+VLOOKUP($A205,datos14p!$A$2:$B$874,2,FALSE)))=1,"·",0)</f>
        <v>0</v>
      </c>
      <c r="D205" s="53">
        <f>IF(TYPE(SEARCH(D$1,+VLOOKUP($A205,datos14p!$A$2:$B$874,2,FALSE)))=1,"·",0)</f>
        <v>0</v>
      </c>
      <c r="E205" s="53">
        <f>IF(TYPE(SEARCH(E$1,+VLOOKUP($A205,datos14p!$A$2:$B$874,2,FALSE)))=1,"·",0)</f>
        <v>0</v>
      </c>
      <c r="F205" s="53">
        <f>IF(TYPE(SEARCH(F$1,+VLOOKUP($A205,datos14p!$A$2:$B$874,2,FALSE)))=1,"·",0)</f>
        <v>0</v>
      </c>
      <c r="G205" s="53">
        <f>IF(TYPE(SEARCH(G$1,+VLOOKUP($A205,datos14p!$A$2:$B$874,2,FALSE)))=1,"·",0)</f>
        <v>0</v>
      </c>
      <c r="H205" s="53">
        <f>IF(TYPE(SEARCH(H$1,+VLOOKUP($A205,datos14p!$A$2:$B$874,2,FALSE)))=1,"·",0)</f>
        <v>0</v>
      </c>
      <c r="I205" s="53">
        <f>IF(TYPE(SEARCH(I$1,+VLOOKUP($A205,datos14p!$A$2:$B$874,2,FALSE)))=1,"·",0)</f>
        <v>0</v>
      </c>
      <c r="J205" s="53">
        <f>IF(TYPE(SEARCH(J$1,+VLOOKUP($A205,datos14p!$A$2:$B$874,2,FALSE)))=1,"·",0)</f>
        <v>0</v>
      </c>
      <c r="K205" s="53">
        <f>IF(TYPE(SEARCH(K$1,+VLOOKUP($A205,datos14p!$A$2:$B$874,2,FALSE)))=1,"·",0)</f>
        <v>0</v>
      </c>
      <c r="L205" s="53">
        <f>IF(TYPE(SEARCH(L$1,+VLOOKUP($A205,datos14p!$A$2:$B$874,2,FALSE)))=1,"·",0)</f>
        <v>0</v>
      </c>
      <c r="M205" s="53">
        <f>IF(TYPE(SEARCH(M$1,+VLOOKUP($A205,datos14p!$A$2:$B$874,2,FALSE)))=1,"·",0)</f>
        <v>0</v>
      </c>
    </row>
    <row r="206" spans="1:13" s="9" customFormat="1">
      <c r="A206" s="60" t="s">
        <v>1110</v>
      </c>
      <c r="B206" s="53">
        <f>IF(TYPE(SEARCH(B$1,+VLOOKUP($A206,datos14p!$A$2:$B$874,2,FALSE)))=1,"·",0)</f>
        <v>0</v>
      </c>
      <c r="C206" s="53">
        <f>IF(TYPE(SEARCH(C$1,+VLOOKUP($A206,datos14p!$A$2:$B$874,2,FALSE)))=1,"·",0)</f>
        <v>0</v>
      </c>
      <c r="D206" s="53">
        <f>IF(TYPE(SEARCH(D$1,+VLOOKUP($A206,datos14p!$A$2:$B$874,2,FALSE)))=1,"·",0)</f>
        <v>0</v>
      </c>
      <c r="E206" s="53">
        <f>IF(TYPE(SEARCH(E$1,+VLOOKUP($A206,datos14p!$A$2:$B$874,2,FALSE)))=1,"·",0)</f>
        <v>0</v>
      </c>
      <c r="F206" s="53">
        <f>IF(TYPE(SEARCH(F$1,+VLOOKUP($A206,datos14p!$A$2:$B$874,2,FALSE)))=1,"·",0)</f>
        <v>0</v>
      </c>
      <c r="G206" s="53">
        <f>IF(TYPE(SEARCH(G$1,+VLOOKUP($A206,datos14p!$A$2:$B$874,2,FALSE)))=1,"·",0)</f>
        <v>0</v>
      </c>
      <c r="H206" s="53">
        <f>IF(TYPE(SEARCH(H$1,+VLOOKUP($A206,datos14p!$A$2:$B$874,2,FALSE)))=1,"·",0)</f>
        <v>0</v>
      </c>
      <c r="I206" s="53">
        <f>IF(TYPE(SEARCH(I$1,+VLOOKUP($A206,datos14p!$A$2:$B$874,2,FALSE)))=1,"·",0)</f>
        <v>0</v>
      </c>
      <c r="J206" s="53">
        <f>IF(TYPE(SEARCH(J$1,+VLOOKUP($A206,datos14p!$A$2:$B$874,2,FALSE)))=1,"·",0)</f>
        <v>0</v>
      </c>
      <c r="K206" s="53">
        <f>IF(TYPE(SEARCH(K$1,+VLOOKUP($A206,datos14p!$A$2:$B$874,2,FALSE)))=1,"·",0)</f>
        <v>0</v>
      </c>
      <c r="L206" s="53">
        <f>IF(TYPE(SEARCH(L$1,+VLOOKUP($A206,datos14p!$A$2:$B$874,2,FALSE)))=1,"·",0)</f>
        <v>0</v>
      </c>
      <c r="M206" s="53">
        <f>IF(TYPE(SEARCH(M$1,+VLOOKUP($A206,datos14p!$A$2:$B$874,2,FALSE)))=1,"·",0)</f>
        <v>0</v>
      </c>
    </row>
    <row r="207" spans="1:13" s="9" customFormat="1">
      <c r="A207" s="60" t="s">
        <v>1111</v>
      </c>
      <c r="B207" s="53">
        <f>IF(TYPE(SEARCH(B$1,+VLOOKUP($A207,datos14p!$A$2:$B$874,2,FALSE)))=1,"·",0)</f>
        <v>0</v>
      </c>
      <c r="C207" s="53">
        <f>IF(TYPE(SEARCH(C$1,+VLOOKUP($A207,datos14p!$A$2:$B$874,2,FALSE)))=1,"·",0)</f>
        <v>0</v>
      </c>
      <c r="D207" s="53">
        <f>IF(TYPE(SEARCH(D$1,+VLOOKUP($A207,datos14p!$A$2:$B$874,2,FALSE)))=1,"·",0)</f>
        <v>0</v>
      </c>
      <c r="E207" s="53">
        <f>IF(TYPE(SEARCH(E$1,+VLOOKUP($A207,datos14p!$A$2:$B$874,2,FALSE)))=1,"·",0)</f>
        <v>0</v>
      </c>
      <c r="F207" s="53">
        <f>IF(TYPE(SEARCH(F$1,+VLOOKUP($A207,datos14p!$A$2:$B$874,2,FALSE)))=1,"·",0)</f>
        <v>0</v>
      </c>
      <c r="G207" s="53">
        <f>IF(TYPE(SEARCH(G$1,+VLOOKUP($A207,datos14p!$A$2:$B$874,2,FALSE)))=1,"·",0)</f>
        <v>0</v>
      </c>
      <c r="H207" s="53">
        <f>IF(TYPE(SEARCH(H$1,+VLOOKUP($A207,datos14p!$A$2:$B$874,2,FALSE)))=1,"·",0)</f>
        <v>0</v>
      </c>
      <c r="I207" s="53">
        <f>IF(TYPE(SEARCH(I$1,+VLOOKUP($A207,datos14p!$A$2:$B$874,2,FALSE)))=1,"·",0)</f>
        <v>0</v>
      </c>
      <c r="J207" s="53">
        <f>IF(TYPE(SEARCH(J$1,+VLOOKUP($A207,datos14p!$A$2:$B$874,2,FALSE)))=1,"·",0)</f>
        <v>0</v>
      </c>
      <c r="K207" s="53">
        <f>IF(TYPE(SEARCH(K$1,+VLOOKUP($A207,datos14p!$A$2:$B$874,2,FALSE)))=1,"·",0)</f>
        <v>0</v>
      </c>
      <c r="L207" s="53">
        <f>IF(TYPE(SEARCH(L$1,+VLOOKUP($A207,datos14p!$A$2:$B$874,2,FALSE)))=1,"·",0)</f>
        <v>0</v>
      </c>
      <c r="M207" s="53">
        <f>IF(TYPE(SEARCH(M$1,+VLOOKUP($A207,datos14p!$A$2:$B$874,2,FALSE)))=1,"·",0)</f>
        <v>0</v>
      </c>
    </row>
    <row r="208" spans="1:13" s="9" customFormat="1">
      <c r="A208" s="60" t="s">
        <v>1112</v>
      </c>
      <c r="B208" s="53">
        <f>IF(TYPE(SEARCH(B$1,+VLOOKUP($A208,datos14p!$A$2:$B$874,2,FALSE)))=1,"·",0)</f>
        <v>0</v>
      </c>
      <c r="C208" s="53">
        <f>IF(TYPE(SEARCH(C$1,+VLOOKUP($A208,datos14p!$A$2:$B$874,2,FALSE)))=1,"·",0)</f>
        <v>0</v>
      </c>
      <c r="D208" s="53">
        <f>IF(TYPE(SEARCH(D$1,+VLOOKUP($A208,datos14p!$A$2:$B$874,2,FALSE)))=1,"·",0)</f>
        <v>0</v>
      </c>
      <c r="E208" s="53">
        <f>IF(TYPE(SEARCH(E$1,+VLOOKUP($A208,datos14p!$A$2:$B$874,2,FALSE)))=1,"·",0)</f>
        <v>0</v>
      </c>
      <c r="F208" s="53">
        <f>IF(TYPE(SEARCH(F$1,+VLOOKUP($A208,datos14p!$A$2:$B$874,2,FALSE)))=1,"·",0)</f>
        <v>0</v>
      </c>
      <c r="G208" s="53">
        <f>IF(TYPE(SEARCH(G$1,+VLOOKUP($A208,datos14p!$A$2:$B$874,2,FALSE)))=1,"·",0)</f>
        <v>0</v>
      </c>
      <c r="H208" s="53">
        <f>IF(TYPE(SEARCH(H$1,+VLOOKUP($A208,datos14p!$A$2:$B$874,2,FALSE)))=1,"·",0)</f>
        <v>0</v>
      </c>
      <c r="I208" s="53">
        <f>IF(TYPE(SEARCH(I$1,+VLOOKUP($A208,datos14p!$A$2:$B$874,2,FALSE)))=1,"·",0)</f>
        <v>0</v>
      </c>
      <c r="J208" s="53">
        <f>IF(TYPE(SEARCH(J$1,+VLOOKUP($A208,datos14p!$A$2:$B$874,2,FALSE)))=1,"·",0)</f>
        <v>0</v>
      </c>
      <c r="K208" s="53">
        <f>IF(TYPE(SEARCH(K$1,+VLOOKUP($A208,datos14p!$A$2:$B$874,2,FALSE)))=1,"·",0)</f>
        <v>0</v>
      </c>
      <c r="L208" s="53">
        <f>IF(TYPE(SEARCH(L$1,+VLOOKUP($A208,datos14p!$A$2:$B$874,2,FALSE)))=1,"·",0)</f>
        <v>0</v>
      </c>
      <c r="M208" s="53">
        <f>IF(TYPE(SEARCH(M$1,+VLOOKUP($A208,datos14p!$A$2:$B$874,2,FALSE)))=1,"·",0)</f>
        <v>0</v>
      </c>
    </row>
    <row r="209" spans="1:13" s="9" customFormat="1">
      <c r="A209" s="60" t="s">
        <v>1113</v>
      </c>
      <c r="B209" s="53">
        <f>IF(TYPE(SEARCH(B$1,+VLOOKUP($A209,datos14p!$A$2:$B$874,2,FALSE)))=1,"·",0)</f>
        <v>0</v>
      </c>
      <c r="C209" s="53">
        <f>IF(TYPE(SEARCH(C$1,+VLOOKUP($A209,datos14p!$A$2:$B$874,2,FALSE)))=1,"·",0)</f>
        <v>0</v>
      </c>
      <c r="D209" s="53">
        <f>IF(TYPE(SEARCH(D$1,+VLOOKUP($A209,datos14p!$A$2:$B$874,2,FALSE)))=1,"·",0)</f>
        <v>0</v>
      </c>
      <c r="E209" s="53">
        <f>IF(TYPE(SEARCH(E$1,+VLOOKUP($A209,datos14p!$A$2:$B$874,2,FALSE)))=1,"·",0)</f>
        <v>0</v>
      </c>
      <c r="F209" s="53">
        <f>IF(TYPE(SEARCH(F$1,+VLOOKUP($A209,datos14p!$A$2:$B$874,2,FALSE)))=1,"·",0)</f>
        <v>0</v>
      </c>
      <c r="G209" s="53">
        <f>IF(TYPE(SEARCH(G$1,+VLOOKUP($A209,datos14p!$A$2:$B$874,2,FALSE)))=1,"·",0)</f>
        <v>0</v>
      </c>
      <c r="H209" s="53">
        <f>IF(TYPE(SEARCH(H$1,+VLOOKUP($A209,datos14p!$A$2:$B$874,2,FALSE)))=1,"·",0)</f>
        <v>0</v>
      </c>
      <c r="I209" s="53">
        <f>IF(TYPE(SEARCH(I$1,+VLOOKUP($A209,datos14p!$A$2:$B$874,2,FALSE)))=1,"·",0)</f>
        <v>0</v>
      </c>
      <c r="J209" s="53">
        <f>IF(TYPE(SEARCH(J$1,+VLOOKUP($A209,datos14p!$A$2:$B$874,2,FALSE)))=1,"·",0)</f>
        <v>0</v>
      </c>
      <c r="K209" s="53">
        <f>IF(TYPE(SEARCH(K$1,+VLOOKUP($A209,datos14p!$A$2:$B$874,2,FALSE)))=1,"·",0)</f>
        <v>0</v>
      </c>
      <c r="L209" s="53">
        <f>IF(TYPE(SEARCH(L$1,+VLOOKUP($A209,datos14p!$A$2:$B$874,2,FALSE)))=1,"·",0)</f>
        <v>0</v>
      </c>
      <c r="M209" s="53">
        <f>IF(TYPE(SEARCH(M$1,+VLOOKUP($A209,datos14p!$A$2:$B$874,2,FALSE)))=1,"·",0)</f>
        <v>0</v>
      </c>
    </row>
    <row r="210" spans="1:13" s="9" customFormat="1">
      <c r="A210" s="60" t="s">
        <v>1114</v>
      </c>
      <c r="B210" s="53">
        <f>IF(TYPE(SEARCH(B$1,+VLOOKUP($A210,datos14p!$A$2:$B$874,2,FALSE)))=1,"·",0)</f>
        <v>0</v>
      </c>
      <c r="C210" s="53">
        <f>IF(TYPE(SEARCH(C$1,+VLOOKUP($A210,datos14p!$A$2:$B$874,2,FALSE)))=1,"·",0)</f>
        <v>0</v>
      </c>
      <c r="D210" s="53">
        <f>IF(TYPE(SEARCH(D$1,+VLOOKUP($A210,datos14p!$A$2:$B$874,2,FALSE)))=1,"·",0)</f>
        <v>0</v>
      </c>
      <c r="E210" s="53">
        <f>IF(TYPE(SEARCH(E$1,+VLOOKUP($A210,datos14p!$A$2:$B$874,2,FALSE)))=1,"·",0)</f>
        <v>0</v>
      </c>
      <c r="F210" s="53">
        <f>IF(TYPE(SEARCH(F$1,+VLOOKUP($A210,datos14p!$A$2:$B$874,2,FALSE)))=1,"·",0)</f>
        <v>0</v>
      </c>
      <c r="G210" s="53">
        <f>IF(TYPE(SEARCH(G$1,+VLOOKUP($A210,datos14p!$A$2:$B$874,2,FALSE)))=1,"·",0)</f>
        <v>0</v>
      </c>
      <c r="H210" s="53">
        <f>IF(TYPE(SEARCH(H$1,+VLOOKUP($A210,datos14p!$A$2:$B$874,2,FALSE)))=1,"·",0)</f>
        <v>0</v>
      </c>
      <c r="I210" s="53">
        <f>IF(TYPE(SEARCH(I$1,+VLOOKUP($A210,datos14p!$A$2:$B$874,2,FALSE)))=1,"·",0)</f>
        <v>0</v>
      </c>
      <c r="J210" s="53">
        <f>IF(TYPE(SEARCH(J$1,+VLOOKUP($A210,datos14p!$A$2:$B$874,2,FALSE)))=1,"·",0)</f>
        <v>0</v>
      </c>
      <c r="K210" s="53">
        <f>IF(TYPE(SEARCH(K$1,+VLOOKUP($A210,datos14p!$A$2:$B$874,2,FALSE)))=1,"·",0)</f>
        <v>0</v>
      </c>
      <c r="L210" s="53">
        <f>IF(TYPE(SEARCH(L$1,+VLOOKUP($A210,datos14p!$A$2:$B$874,2,FALSE)))=1,"·",0)</f>
        <v>0</v>
      </c>
      <c r="M210" s="53">
        <f>IF(TYPE(SEARCH(M$1,+VLOOKUP($A210,datos14p!$A$2:$B$874,2,FALSE)))=1,"·",0)</f>
        <v>0</v>
      </c>
    </row>
    <row r="211" spans="1:13" s="9" customFormat="1">
      <c r="A211" s="60" t="s">
        <v>1115</v>
      </c>
      <c r="B211" s="53">
        <f>IF(TYPE(SEARCH(B$1,+VLOOKUP($A211,datos14p!$A$2:$B$874,2,FALSE)))=1,"·",0)</f>
        <v>0</v>
      </c>
      <c r="C211" s="53">
        <f>IF(TYPE(SEARCH(C$1,+VLOOKUP($A211,datos14p!$A$2:$B$874,2,FALSE)))=1,"·",0)</f>
        <v>0</v>
      </c>
      <c r="D211" s="53">
        <f>IF(TYPE(SEARCH(D$1,+VLOOKUP($A211,datos14p!$A$2:$B$874,2,FALSE)))=1,"·",0)</f>
        <v>0</v>
      </c>
      <c r="E211" s="53">
        <f>IF(TYPE(SEARCH(E$1,+VLOOKUP($A211,datos14p!$A$2:$B$874,2,FALSE)))=1,"·",0)</f>
        <v>0</v>
      </c>
      <c r="F211" s="53">
        <f>IF(TYPE(SEARCH(F$1,+VLOOKUP($A211,datos14p!$A$2:$B$874,2,FALSE)))=1,"·",0)</f>
        <v>0</v>
      </c>
      <c r="G211" s="53">
        <f>IF(TYPE(SEARCH(G$1,+VLOOKUP($A211,datos14p!$A$2:$B$874,2,FALSE)))=1,"·",0)</f>
        <v>0</v>
      </c>
      <c r="H211" s="53">
        <f>IF(TYPE(SEARCH(H$1,+VLOOKUP($A211,datos14p!$A$2:$B$874,2,FALSE)))=1,"·",0)</f>
        <v>0</v>
      </c>
      <c r="I211" s="53">
        <f>IF(TYPE(SEARCH(I$1,+VLOOKUP($A211,datos14p!$A$2:$B$874,2,FALSE)))=1,"·",0)</f>
        <v>0</v>
      </c>
      <c r="J211" s="53">
        <f>IF(TYPE(SEARCH(J$1,+VLOOKUP($A211,datos14p!$A$2:$B$874,2,FALSE)))=1,"·",0)</f>
        <v>0</v>
      </c>
      <c r="K211" s="53">
        <f>IF(TYPE(SEARCH(K$1,+VLOOKUP($A211,datos14p!$A$2:$B$874,2,FALSE)))=1,"·",0)</f>
        <v>0</v>
      </c>
      <c r="L211" s="53">
        <f>IF(TYPE(SEARCH(L$1,+VLOOKUP($A211,datos14p!$A$2:$B$874,2,FALSE)))=1,"·",0)</f>
        <v>0</v>
      </c>
      <c r="M211" s="53">
        <f>IF(TYPE(SEARCH(M$1,+VLOOKUP($A211,datos14p!$A$2:$B$874,2,FALSE)))=1,"·",0)</f>
        <v>0</v>
      </c>
    </row>
    <row r="212" spans="1:13" s="9" customFormat="1">
      <c r="A212" s="60" t="s">
        <v>49</v>
      </c>
      <c r="B212" s="53">
        <f>IF(TYPE(SEARCH(B$1,+VLOOKUP($A212,datos14p!$A$2:$B$874,2,FALSE)))=1,"·",0)</f>
        <v>0</v>
      </c>
      <c r="C212" s="53">
        <f>IF(TYPE(SEARCH(C$1,+VLOOKUP($A212,datos14p!$A$2:$B$874,2,FALSE)))=1,"·",0)</f>
        <v>0</v>
      </c>
      <c r="D212" s="53">
        <f>IF(TYPE(SEARCH(D$1,+VLOOKUP($A212,datos14p!$A$2:$B$874,2,FALSE)))=1,"·",0)</f>
        <v>0</v>
      </c>
      <c r="E212" s="53" t="str">
        <f>IF(TYPE(SEARCH(E$1,+VLOOKUP($A212,datos14p!$A$2:$B$874,2,FALSE)))=1,"·",0)</f>
        <v>·</v>
      </c>
      <c r="F212" s="53">
        <f>IF(TYPE(SEARCH(F$1,+VLOOKUP($A212,datos14p!$A$2:$B$874,2,FALSE)))=1,"·",0)</f>
        <v>0</v>
      </c>
      <c r="G212" s="53">
        <f>IF(TYPE(SEARCH(G$1,+VLOOKUP($A212,datos14p!$A$2:$B$874,2,FALSE)))=1,"·",0)</f>
        <v>0</v>
      </c>
      <c r="H212" s="53">
        <f>IF(TYPE(SEARCH(H$1,+VLOOKUP($A212,datos14p!$A$2:$B$874,2,FALSE)))=1,"·",0)</f>
        <v>0</v>
      </c>
      <c r="I212" s="53" t="str">
        <f>IF(TYPE(SEARCH(I$1,+VLOOKUP($A212,datos14p!$A$2:$B$874,2,FALSE)))=1,"·",0)</f>
        <v>·</v>
      </c>
      <c r="J212" s="53">
        <f>IF(TYPE(SEARCH(J$1,+VLOOKUP($A212,datos14p!$A$2:$B$874,2,FALSE)))=1,"·",0)</f>
        <v>0</v>
      </c>
      <c r="K212" s="53" t="str">
        <f>IF(TYPE(SEARCH(K$1,+VLOOKUP($A212,datos14p!$A$2:$B$874,2,FALSE)))=1,"·",0)</f>
        <v>·</v>
      </c>
      <c r="L212" s="53">
        <f>IF(TYPE(SEARCH(L$1,+VLOOKUP($A212,datos14p!$A$2:$B$874,2,FALSE)))=1,"·",0)</f>
        <v>0</v>
      </c>
      <c r="M212" s="53">
        <f>IF(TYPE(SEARCH(M$1,+VLOOKUP($A212,datos14p!$A$2:$B$874,2,FALSE)))=1,"·",0)</f>
        <v>0</v>
      </c>
    </row>
    <row r="213" spans="1:13" s="9" customFormat="1">
      <c r="A213" s="60" t="s">
        <v>50</v>
      </c>
      <c r="B213" s="53" t="str">
        <f>IF(TYPE(SEARCH(B$1,+VLOOKUP($A213,datos14p!$A$2:$B$874,2,FALSE)))=1,"·",0)</f>
        <v>·</v>
      </c>
      <c r="C213" s="53" t="str">
        <f>IF(TYPE(SEARCH(C$1,+VLOOKUP($A213,datos14p!$A$2:$B$874,2,FALSE)))=1,"·",0)</f>
        <v>·</v>
      </c>
      <c r="D213" s="53">
        <f>IF(TYPE(SEARCH(D$1,+VLOOKUP($A213,datos14p!$A$2:$B$874,2,FALSE)))=1,"·",0)</f>
        <v>0</v>
      </c>
      <c r="E213" s="53">
        <f>IF(TYPE(SEARCH(E$1,+VLOOKUP($A213,datos14p!$A$2:$B$874,2,FALSE)))=1,"·",0)</f>
        <v>0</v>
      </c>
      <c r="F213" s="53">
        <f>IF(TYPE(SEARCH(F$1,+VLOOKUP($A213,datos14p!$A$2:$B$874,2,FALSE)))=1,"·",0)</f>
        <v>0</v>
      </c>
      <c r="G213" s="53">
        <f>IF(TYPE(SEARCH(G$1,+VLOOKUP($A213,datos14p!$A$2:$B$874,2,FALSE)))=1,"·",0)</f>
        <v>0</v>
      </c>
      <c r="H213" s="53">
        <f>IF(TYPE(SEARCH(H$1,+VLOOKUP($A213,datos14p!$A$2:$B$874,2,FALSE)))=1,"·",0)</f>
        <v>0</v>
      </c>
      <c r="I213" s="53" t="str">
        <f>IF(TYPE(SEARCH(I$1,+VLOOKUP($A213,datos14p!$A$2:$B$874,2,FALSE)))=1,"·",0)</f>
        <v>·</v>
      </c>
      <c r="J213" s="53">
        <f>IF(TYPE(SEARCH(J$1,+VLOOKUP($A213,datos14p!$A$2:$B$874,2,FALSE)))=1,"·",0)</f>
        <v>0</v>
      </c>
      <c r="K213" s="53">
        <f>IF(TYPE(SEARCH(K$1,+VLOOKUP($A213,datos14p!$A$2:$B$874,2,FALSE)))=1,"·",0)</f>
        <v>0</v>
      </c>
      <c r="L213" s="53">
        <f>IF(TYPE(SEARCH(L$1,+VLOOKUP($A213,datos14p!$A$2:$B$874,2,FALSE)))=1,"·",0)</f>
        <v>0</v>
      </c>
      <c r="M213" s="53">
        <f>IF(TYPE(SEARCH(M$1,+VLOOKUP($A213,datos14p!$A$2:$B$874,2,FALSE)))=1,"·",0)</f>
        <v>0</v>
      </c>
    </row>
    <row r="214" spans="1:13" s="9" customFormat="1">
      <c r="A214" s="60" t="s">
        <v>51</v>
      </c>
      <c r="B214" s="53">
        <f>IF(TYPE(SEARCH(B$1,+VLOOKUP($A214,datos14p!$A$2:$B$874,2,FALSE)))=1,"·",0)</f>
        <v>0</v>
      </c>
      <c r="C214" s="53">
        <f>IF(TYPE(SEARCH(C$1,+VLOOKUP($A214,datos14p!$A$2:$B$874,2,FALSE)))=1,"·",0)</f>
        <v>0</v>
      </c>
      <c r="D214" s="53" t="str">
        <f>IF(TYPE(SEARCH(D$1,+VLOOKUP($A214,datos14p!$A$2:$B$874,2,FALSE)))=1,"·",0)</f>
        <v>·</v>
      </c>
      <c r="E214" s="53">
        <f>IF(TYPE(SEARCH(E$1,+VLOOKUP($A214,datos14p!$A$2:$B$874,2,FALSE)))=1,"·",0)</f>
        <v>0</v>
      </c>
      <c r="F214" s="53">
        <f>IF(TYPE(SEARCH(F$1,+VLOOKUP($A214,datos14p!$A$2:$B$874,2,FALSE)))=1,"·",0)</f>
        <v>0</v>
      </c>
      <c r="G214" s="53">
        <f>IF(TYPE(SEARCH(G$1,+VLOOKUP($A214,datos14p!$A$2:$B$874,2,FALSE)))=1,"·",0)</f>
        <v>0</v>
      </c>
      <c r="H214" s="53">
        <f>IF(TYPE(SEARCH(H$1,+VLOOKUP($A214,datos14p!$A$2:$B$874,2,FALSE)))=1,"·",0)</f>
        <v>0</v>
      </c>
      <c r="I214" s="53">
        <f>IF(TYPE(SEARCH(I$1,+VLOOKUP($A214,datos14p!$A$2:$B$874,2,FALSE)))=1,"·",0)</f>
        <v>0</v>
      </c>
      <c r="J214" s="53" t="str">
        <f>IF(TYPE(SEARCH(J$1,+VLOOKUP($A214,datos14p!$A$2:$B$874,2,FALSE)))=1,"·",0)</f>
        <v>·</v>
      </c>
      <c r="K214" s="53" t="str">
        <f>IF(TYPE(SEARCH(K$1,+VLOOKUP($A214,datos14p!$A$2:$B$874,2,FALSE)))=1,"·",0)</f>
        <v>·</v>
      </c>
      <c r="L214" s="53">
        <f>IF(TYPE(SEARCH(L$1,+VLOOKUP($A214,datos14p!$A$2:$B$874,2,FALSE)))=1,"·",0)</f>
        <v>0</v>
      </c>
      <c r="M214" s="53">
        <f>IF(TYPE(SEARCH(M$1,+VLOOKUP($A214,datos14p!$A$2:$B$874,2,FALSE)))=1,"·",0)</f>
        <v>0</v>
      </c>
    </row>
    <row r="215" spans="1:13" s="9" customFormat="1">
      <c r="A215" s="60" t="s">
        <v>52</v>
      </c>
      <c r="B215" s="53" t="str">
        <f>IF(TYPE(SEARCH(B$1,+VLOOKUP($A215,datos14p!$A$2:$B$874,2,FALSE)))=1,"·",0)</f>
        <v>·</v>
      </c>
      <c r="C215" s="53">
        <f>IF(TYPE(SEARCH(C$1,+VLOOKUP($A215,datos14p!$A$2:$B$874,2,FALSE)))=1,"·",0)</f>
        <v>0</v>
      </c>
      <c r="D215" s="53">
        <f>IF(TYPE(SEARCH(D$1,+VLOOKUP($A215,datos14p!$A$2:$B$874,2,FALSE)))=1,"·",0)</f>
        <v>0</v>
      </c>
      <c r="E215" s="53" t="str">
        <f>IF(TYPE(SEARCH(E$1,+VLOOKUP($A215,datos14p!$A$2:$B$874,2,FALSE)))=1,"·",0)</f>
        <v>·</v>
      </c>
      <c r="F215" s="53">
        <f>IF(TYPE(SEARCH(F$1,+VLOOKUP($A215,datos14p!$A$2:$B$874,2,FALSE)))=1,"·",0)</f>
        <v>0</v>
      </c>
      <c r="G215" s="53">
        <f>IF(TYPE(SEARCH(G$1,+VLOOKUP($A215,datos14p!$A$2:$B$874,2,FALSE)))=1,"·",0)</f>
        <v>0</v>
      </c>
      <c r="H215" s="53">
        <f>IF(TYPE(SEARCH(H$1,+VLOOKUP($A215,datos14p!$A$2:$B$874,2,FALSE)))=1,"·",0)</f>
        <v>0</v>
      </c>
      <c r="I215" s="53" t="str">
        <f>IF(TYPE(SEARCH(I$1,+VLOOKUP($A215,datos14p!$A$2:$B$874,2,FALSE)))=1,"·",0)</f>
        <v>·</v>
      </c>
      <c r="J215" s="53">
        <f>IF(TYPE(SEARCH(J$1,+VLOOKUP($A215,datos14p!$A$2:$B$874,2,FALSE)))=1,"·",0)</f>
        <v>0</v>
      </c>
      <c r="K215" s="53">
        <f>IF(TYPE(SEARCH(K$1,+VLOOKUP($A215,datos14p!$A$2:$B$874,2,FALSE)))=1,"·",0)</f>
        <v>0</v>
      </c>
      <c r="L215" s="53">
        <f>IF(TYPE(SEARCH(L$1,+VLOOKUP($A215,datos14p!$A$2:$B$874,2,FALSE)))=1,"·",0)</f>
        <v>0</v>
      </c>
      <c r="M215" s="53">
        <f>IF(TYPE(SEARCH(M$1,+VLOOKUP($A215,datos14p!$A$2:$B$874,2,FALSE)))=1,"·",0)</f>
        <v>0</v>
      </c>
    </row>
    <row r="216" spans="1:13" s="9" customFormat="1">
      <c r="A216" s="60" t="s">
        <v>53</v>
      </c>
      <c r="B216" s="53" t="str">
        <f>IF(TYPE(SEARCH(B$1,+VLOOKUP($A216,datos14p!$A$2:$B$874,2,FALSE)))=1,"·",0)</f>
        <v>·</v>
      </c>
      <c r="C216" s="53">
        <f>IF(TYPE(SEARCH(C$1,+VLOOKUP($A216,datos14p!$A$2:$B$874,2,FALSE)))=1,"·",0)</f>
        <v>0</v>
      </c>
      <c r="D216" s="53">
        <f>IF(TYPE(SEARCH(D$1,+VLOOKUP($A216,datos14p!$A$2:$B$874,2,FALSE)))=1,"·",0)</f>
        <v>0</v>
      </c>
      <c r="E216" s="53" t="str">
        <f>IF(TYPE(SEARCH(E$1,+VLOOKUP($A216,datos14p!$A$2:$B$874,2,FALSE)))=1,"·",0)</f>
        <v>·</v>
      </c>
      <c r="F216" s="53">
        <f>IF(TYPE(SEARCH(F$1,+VLOOKUP($A216,datos14p!$A$2:$B$874,2,FALSE)))=1,"·",0)</f>
        <v>0</v>
      </c>
      <c r="G216" s="53">
        <f>IF(TYPE(SEARCH(G$1,+VLOOKUP($A216,datos14p!$A$2:$B$874,2,FALSE)))=1,"·",0)</f>
        <v>0</v>
      </c>
      <c r="H216" s="53">
        <f>IF(TYPE(SEARCH(H$1,+VLOOKUP($A216,datos14p!$A$2:$B$874,2,FALSE)))=1,"·",0)</f>
        <v>0</v>
      </c>
      <c r="I216" s="53">
        <f>IF(TYPE(SEARCH(I$1,+VLOOKUP($A216,datos14p!$A$2:$B$874,2,FALSE)))=1,"·",0)</f>
        <v>0</v>
      </c>
      <c r="J216" s="53">
        <f>IF(TYPE(SEARCH(J$1,+VLOOKUP($A216,datos14p!$A$2:$B$874,2,FALSE)))=1,"·",0)</f>
        <v>0</v>
      </c>
      <c r="K216" s="53">
        <f>IF(TYPE(SEARCH(K$1,+VLOOKUP($A216,datos14p!$A$2:$B$874,2,FALSE)))=1,"·",0)</f>
        <v>0</v>
      </c>
      <c r="L216" s="53">
        <f>IF(TYPE(SEARCH(L$1,+VLOOKUP($A216,datos14p!$A$2:$B$874,2,FALSE)))=1,"·",0)</f>
        <v>0</v>
      </c>
      <c r="M216" s="53">
        <f>IF(TYPE(SEARCH(M$1,+VLOOKUP($A216,datos14p!$A$2:$B$874,2,FALSE)))=1,"·",0)</f>
        <v>0</v>
      </c>
    </row>
    <row r="217" spans="1:13" s="9" customFormat="1">
      <c r="A217" s="60" t="s">
        <v>54</v>
      </c>
      <c r="B217" s="53">
        <f>IF(TYPE(SEARCH(B$1,+VLOOKUP($A217,datos14p!$A$2:$B$874,2,FALSE)))=1,"·",0)</f>
        <v>0</v>
      </c>
      <c r="C217" s="53">
        <f>IF(TYPE(SEARCH(C$1,+VLOOKUP($A217,datos14p!$A$2:$B$874,2,FALSE)))=1,"·",0)</f>
        <v>0</v>
      </c>
      <c r="D217" s="53">
        <f>IF(TYPE(SEARCH(D$1,+VLOOKUP($A217,datos14p!$A$2:$B$874,2,FALSE)))=1,"·",0)</f>
        <v>0</v>
      </c>
      <c r="E217" s="53" t="str">
        <f>IF(TYPE(SEARCH(E$1,+VLOOKUP($A217,datos14p!$A$2:$B$874,2,FALSE)))=1,"·",0)</f>
        <v>·</v>
      </c>
      <c r="F217" s="53">
        <f>IF(TYPE(SEARCH(F$1,+VLOOKUP($A217,datos14p!$A$2:$B$874,2,FALSE)))=1,"·",0)</f>
        <v>0</v>
      </c>
      <c r="G217" s="53">
        <f>IF(TYPE(SEARCH(G$1,+VLOOKUP($A217,datos14p!$A$2:$B$874,2,FALSE)))=1,"·",0)</f>
        <v>0</v>
      </c>
      <c r="H217" s="53">
        <f>IF(TYPE(SEARCH(H$1,+VLOOKUP($A217,datos14p!$A$2:$B$874,2,FALSE)))=1,"·",0)</f>
        <v>0</v>
      </c>
      <c r="I217" s="53">
        <f>IF(TYPE(SEARCH(I$1,+VLOOKUP($A217,datos14p!$A$2:$B$874,2,FALSE)))=1,"·",0)</f>
        <v>0</v>
      </c>
      <c r="J217" s="53">
        <f>IF(TYPE(SEARCH(J$1,+VLOOKUP($A217,datos14p!$A$2:$B$874,2,FALSE)))=1,"·",0)</f>
        <v>0</v>
      </c>
      <c r="K217" s="53">
        <f>IF(TYPE(SEARCH(K$1,+VLOOKUP($A217,datos14p!$A$2:$B$874,2,FALSE)))=1,"·",0)</f>
        <v>0</v>
      </c>
      <c r="L217" s="53">
        <f>IF(TYPE(SEARCH(L$1,+VLOOKUP($A217,datos14p!$A$2:$B$874,2,FALSE)))=1,"·",0)</f>
        <v>0</v>
      </c>
      <c r="M217" s="53">
        <f>IF(TYPE(SEARCH(M$1,+VLOOKUP($A217,datos14p!$A$2:$B$874,2,FALSE)))=1,"·",0)</f>
        <v>0</v>
      </c>
    </row>
    <row r="218" spans="1:13" s="9" customFormat="1">
      <c r="A218" s="60" t="s">
        <v>55</v>
      </c>
      <c r="B218" s="53" t="str">
        <f>IF(TYPE(SEARCH(B$1,+VLOOKUP($A218,datos14p!$A$2:$B$874,2,FALSE)))=1,"·",0)</f>
        <v>·</v>
      </c>
      <c r="C218" s="53">
        <f>IF(TYPE(SEARCH(C$1,+VLOOKUP($A218,datos14p!$A$2:$B$874,2,FALSE)))=1,"·",0)</f>
        <v>0</v>
      </c>
      <c r="D218" s="53" t="str">
        <f>IF(TYPE(SEARCH(D$1,+VLOOKUP($A218,datos14p!$A$2:$B$874,2,FALSE)))=1,"·",0)</f>
        <v>·</v>
      </c>
      <c r="E218" s="53">
        <f>IF(TYPE(SEARCH(E$1,+VLOOKUP($A218,datos14p!$A$2:$B$874,2,FALSE)))=1,"·",0)</f>
        <v>0</v>
      </c>
      <c r="F218" s="53">
        <f>IF(TYPE(SEARCH(F$1,+VLOOKUP($A218,datos14p!$A$2:$B$874,2,FALSE)))=1,"·",0)</f>
        <v>0</v>
      </c>
      <c r="G218" s="53">
        <f>IF(TYPE(SEARCH(G$1,+VLOOKUP($A218,datos14p!$A$2:$B$874,2,FALSE)))=1,"·",0)</f>
        <v>0</v>
      </c>
      <c r="H218" s="53">
        <f>IF(TYPE(SEARCH(H$1,+VLOOKUP($A218,datos14p!$A$2:$B$874,2,FALSE)))=1,"·",0)</f>
        <v>0</v>
      </c>
      <c r="I218" s="53" t="str">
        <f>IF(TYPE(SEARCH(I$1,+VLOOKUP($A218,datos14p!$A$2:$B$874,2,FALSE)))=1,"·",0)</f>
        <v>·</v>
      </c>
      <c r="J218" s="53">
        <f>IF(TYPE(SEARCH(J$1,+VLOOKUP($A218,datos14p!$A$2:$B$874,2,FALSE)))=1,"·",0)</f>
        <v>0</v>
      </c>
      <c r="K218" s="53">
        <f>IF(TYPE(SEARCH(K$1,+VLOOKUP($A218,datos14p!$A$2:$B$874,2,FALSE)))=1,"·",0)</f>
        <v>0</v>
      </c>
      <c r="L218" s="53">
        <f>IF(TYPE(SEARCH(L$1,+VLOOKUP($A218,datos14p!$A$2:$B$874,2,FALSE)))=1,"·",0)</f>
        <v>0</v>
      </c>
      <c r="M218" s="53">
        <f>IF(TYPE(SEARCH(M$1,+VLOOKUP($A218,datos14p!$A$2:$B$874,2,FALSE)))=1,"·",0)</f>
        <v>0</v>
      </c>
    </row>
    <row r="219" spans="1:13" s="9" customFormat="1">
      <c r="A219" s="60" t="s">
        <v>56</v>
      </c>
      <c r="B219" s="53" t="str">
        <f>IF(TYPE(SEARCH(B$1,+VLOOKUP($A219,datos14p!$A$2:$B$874,2,FALSE)))=1,"·",0)</f>
        <v>·</v>
      </c>
      <c r="C219" s="53">
        <f>IF(TYPE(SEARCH(C$1,+VLOOKUP($A219,datos14p!$A$2:$B$874,2,FALSE)))=1,"·",0)</f>
        <v>0</v>
      </c>
      <c r="D219" s="53">
        <f>IF(TYPE(SEARCH(D$1,+VLOOKUP($A219,datos14p!$A$2:$B$874,2,FALSE)))=1,"·",0)</f>
        <v>0</v>
      </c>
      <c r="E219" s="53">
        <f>IF(TYPE(SEARCH(E$1,+VLOOKUP($A219,datos14p!$A$2:$B$874,2,FALSE)))=1,"·",0)</f>
        <v>0</v>
      </c>
      <c r="F219" s="53">
        <f>IF(TYPE(SEARCH(F$1,+VLOOKUP($A219,datos14p!$A$2:$B$874,2,FALSE)))=1,"·",0)</f>
        <v>0</v>
      </c>
      <c r="G219" s="53">
        <f>IF(TYPE(SEARCH(G$1,+VLOOKUP($A219,datos14p!$A$2:$B$874,2,FALSE)))=1,"·",0)</f>
        <v>0</v>
      </c>
      <c r="H219" s="53">
        <f>IF(TYPE(SEARCH(H$1,+VLOOKUP($A219,datos14p!$A$2:$B$874,2,FALSE)))=1,"·",0)</f>
        <v>0</v>
      </c>
      <c r="I219" s="53">
        <f>IF(TYPE(SEARCH(I$1,+VLOOKUP($A219,datos14p!$A$2:$B$874,2,FALSE)))=1,"·",0)</f>
        <v>0</v>
      </c>
      <c r="J219" s="53">
        <f>IF(TYPE(SEARCH(J$1,+VLOOKUP($A219,datos14p!$A$2:$B$874,2,FALSE)))=1,"·",0)</f>
        <v>0</v>
      </c>
      <c r="K219" s="53" t="str">
        <f>IF(TYPE(SEARCH(K$1,+VLOOKUP($A219,datos14p!$A$2:$B$874,2,FALSE)))=1,"·",0)</f>
        <v>·</v>
      </c>
      <c r="L219" s="53">
        <f>IF(TYPE(SEARCH(L$1,+VLOOKUP($A219,datos14p!$A$2:$B$874,2,FALSE)))=1,"·",0)</f>
        <v>0</v>
      </c>
      <c r="M219" s="53">
        <f>IF(TYPE(SEARCH(M$1,+VLOOKUP($A219,datos14p!$A$2:$B$874,2,FALSE)))=1,"·",0)</f>
        <v>0</v>
      </c>
    </row>
    <row r="220" spans="1:13" s="9" customFormat="1">
      <c r="A220" s="60" t="s">
        <v>57</v>
      </c>
      <c r="B220" s="53">
        <f>IF(TYPE(SEARCH(B$1,+VLOOKUP($A220,datos14p!$A$2:$B$874,2,FALSE)))=1,"·",0)</f>
        <v>0</v>
      </c>
      <c r="C220" s="53">
        <f>IF(TYPE(SEARCH(C$1,+VLOOKUP($A220,datos14p!$A$2:$B$874,2,FALSE)))=1,"·",0)</f>
        <v>0</v>
      </c>
      <c r="D220" s="53">
        <f>IF(TYPE(SEARCH(D$1,+VLOOKUP($A220,datos14p!$A$2:$B$874,2,FALSE)))=1,"·",0)</f>
        <v>0</v>
      </c>
      <c r="E220" s="53" t="str">
        <f>IF(TYPE(SEARCH(E$1,+VLOOKUP($A220,datos14p!$A$2:$B$874,2,FALSE)))=1,"·",0)</f>
        <v>·</v>
      </c>
      <c r="F220" s="53">
        <f>IF(TYPE(SEARCH(F$1,+VLOOKUP($A220,datos14p!$A$2:$B$874,2,FALSE)))=1,"·",0)</f>
        <v>0</v>
      </c>
      <c r="G220" s="53">
        <f>IF(TYPE(SEARCH(G$1,+VLOOKUP($A220,datos14p!$A$2:$B$874,2,FALSE)))=1,"·",0)</f>
        <v>0</v>
      </c>
      <c r="H220" s="53">
        <f>IF(TYPE(SEARCH(H$1,+VLOOKUP($A220,datos14p!$A$2:$B$874,2,FALSE)))=1,"·",0)</f>
        <v>0</v>
      </c>
      <c r="I220" s="53">
        <f>IF(TYPE(SEARCH(I$1,+VLOOKUP($A220,datos14p!$A$2:$B$874,2,FALSE)))=1,"·",0)</f>
        <v>0</v>
      </c>
      <c r="J220" s="53">
        <f>IF(TYPE(SEARCH(J$1,+VLOOKUP($A220,datos14p!$A$2:$B$874,2,FALSE)))=1,"·",0)</f>
        <v>0</v>
      </c>
      <c r="K220" s="53">
        <f>IF(TYPE(SEARCH(K$1,+VLOOKUP($A220,datos14p!$A$2:$B$874,2,FALSE)))=1,"·",0)</f>
        <v>0</v>
      </c>
      <c r="L220" s="53">
        <f>IF(TYPE(SEARCH(L$1,+VLOOKUP($A220,datos14p!$A$2:$B$874,2,FALSE)))=1,"·",0)</f>
        <v>0</v>
      </c>
      <c r="M220" s="53" t="str">
        <f>IF(TYPE(SEARCH(M$1,+VLOOKUP($A220,datos14p!$A$2:$B$874,2,FALSE)))=1,"·",0)</f>
        <v>·</v>
      </c>
    </row>
    <row r="221" spans="1:13" s="9" customFormat="1">
      <c r="A221" s="60" t="s">
        <v>58</v>
      </c>
      <c r="B221" s="53">
        <f>IF(TYPE(SEARCH(B$1,+VLOOKUP($A221,datos14p!$A$2:$B$874,2,FALSE)))=1,"·",0)</f>
        <v>0</v>
      </c>
      <c r="C221" s="53">
        <f>IF(TYPE(SEARCH(C$1,+VLOOKUP($A221,datos14p!$A$2:$B$874,2,FALSE)))=1,"·",0)</f>
        <v>0</v>
      </c>
      <c r="D221" s="53">
        <f>IF(TYPE(SEARCH(D$1,+VLOOKUP($A221,datos14p!$A$2:$B$874,2,FALSE)))=1,"·",0)</f>
        <v>0</v>
      </c>
      <c r="E221" s="53">
        <f>IF(TYPE(SEARCH(E$1,+VLOOKUP($A221,datos14p!$A$2:$B$874,2,FALSE)))=1,"·",0)</f>
        <v>0</v>
      </c>
      <c r="F221" s="53">
        <f>IF(TYPE(SEARCH(F$1,+VLOOKUP($A221,datos14p!$A$2:$B$874,2,FALSE)))=1,"·",0)</f>
        <v>0</v>
      </c>
      <c r="G221" s="53">
        <f>IF(TYPE(SEARCH(G$1,+VLOOKUP($A221,datos14p!$A$2:$B$874,2,FALSE)))=1,"·",0)</f>
        <v>0</v>
      </c>
      <c r="H221" s="53">
        <f>IF(TYPE(SEARCH(H$1,+VLOOKUP($A221,datos14p!$A$2:$B$874,2,FALSE)))=1,"·",0)</f>
        <v>0</v>
      </c>
      <c r="I221" s="53">
        <f>IF(TYPE(SEARCH(I$1,+VLOOKUP($A221,datos14p!$A$2:$B$874,2,FALSE)))=1,"·",0)</f>
        <v>0</v>
      </c>
      <c r="J221" s="53">
        <f>IF(TYPE(SEARCH(J$1,+VLOOKUP($A221,datos14p!$A$2:$B$874,2,FALSE)))=1,"·",0)</f>
        <v>0</v>
      </c>
      <c r="K221" s="53">
        <f>IF(TYPE(SEARCH(K$1,+VLOOKUP($A221,datos14p!$A$2:$B$874,2,FALSE)))=1,"·",0)</f>
        <v>0</v>
      </c>
      <c r="L221" s="53">
        <f>IF(TYPE(SEARCH(L$1,+VLOOKUP($A221,datos14p!$A$2:$B$874,2,FALSE)))=1,"·",0)</f>
        <v>0</v>
      </c>
      <c r="M221" s="53">
        <f>IF(TYPE(SEARCH(M$1,+VLOOKUP($A221,datos14p!$A$2:$B$874,2,FALSE)))=1,"·",0)</f>
        <v>0</v>
      </c>
    </row>
    <row r="222" spans="1:13" s="9" customFormat="1">
      <c r="A222" s="60" t="s">
        <v>909</v>
      </c>
      <c r="B222" s="53">
        <f>IF(TYPE(SEARCH(B$1,+VLOOKUP($A222,datos14p!$A$2:$B$874,2,FALSE)))=1,"·",0)</f>
        <v>0</v>
      </c>
      <c r="C222" s="53">
        <f>IF(TYPE(SEARCH(C$1,+VLOOKUP($A222,datos14p!$A$2:$B$874,2,FALSE)))=1,"·",0)</f>
        <v>0</v>
      </c>
      <c r="D222" s="53">
        <f>IF(TYPE(SEARCH(D$1,+VLOOKUP($A222,datos14p!$A$2:$B$874,2,FALSE)))=1,"·",0)</f>
        <v>0</v>
      </c>
      <c r="E222" s="53">
        <f>IF(TYPE(SEARCH(E$1,+VLOOKUP($A222,datos14p!$A$2:$B$874,2,FALSE)))=1,"·",0)</f>
        <v>0</v>
      </c>
      <c r="F222" s="53">
        <f>IF(TYPE(SEARCH(F$1,+VLOOKUP($A222,datos14p!$A$2:$B$874,2,FALSE)))=1,"·",0)</f>
        <v>0</v>
      </c>
      <c r="G222" s="53">
        <f>IF(TYPE(SEARCH(G$1,+VLOOKUP($A222,datos14p!$A$2:$B$874,2,FALSE)))=1,"·",0)</f>
        <v>0</v>
      </c>
      <c r="H222" s="53">
        <f>IF(TYPE(SEARCH(H$1,+VLOOKUP($A222,datos14p!$A$2:$B$874,2,FALSE)))=1,"·",0)</f>
        <v>0</v>
      </c>
      <c r="I222" s="53">
        <f>IF(TYPE(SEARCH(I$1,+VLOOKUP($A222,datos14p!$A$2:$B$874,2,FALSE)))=1,"·",0)</f>
        <v>0</v>
      </c>
      <c r="J222" s="53">
        <f>IF(TYPE(SEARCH(J$1,+VLOOKUP($A222,datos14p!$A$2:$B$874,2,FALSE)))=1,"·",0)</f>
        <v>0</v>
      </c>
      <c r="K222" s="53">
        <f>IF(TYPE(SEARCH(K$1,+VLOOKUP($A222,datos14p!$A$2:$B$874,2,FALSE)))=1,"·",0)</f>
        <v>0</v>
      </c>
      <c r="L222" s="53">
        <f>IF(TYPE(SEARCH(L$1,+VLOOKUP($A222,datos14p!$A$2:$B$874,2,FALSE)))=1,"·",0)</f>
        <v>0</v>
      </c>
      <c r="M222" s="53">
        <f>IF(TYPE(SEARCH(M$1,+VLOOKUP($A222,datos14p!$A$2:$B$874,2,FALSE)))=1,"·",0)</f>
        <v>0</v>
      </c>
    </row>
    <row r="223" spans="1:13" s="9" customFormat="1">
      <c r="A223" s="60" t="s">
        <v>1116</v>
      </c>
      <c r="B223" s="53">
        <f>IF(TYPE(SEARCH(B$1,+VLOOKUP($A223,datos14p!$A$2:$B$874,2,FALSE)))=1,"·",0)</f>
        <v>0</v>
      </c>
      <c r="C223" s="53" t="str">
        <f>IF(TYPE(SEARCH(C$1,+VLOOKUP($A223,datos14p!$A$2:$B$874,2,FALSE)))=1,"·",0)</f>
        <v>·</v>
      </c>
      <c r="D223" s="53">
        <f>IF(TYPE(SEARCH(D$1,+VLOOKUP($A223,datos14p!$A$2:$B$874,2,FALSE)))=1,"·",0)</f>
        <v>0</v>
      </c>
      <c r="E223" s="53">
        <f>IF(TYPE(SEARCH(E$1,+VLOOKUP($A223,datos14p!$A$2:$B$874,2,FALSE)))=1,"·",0)</f>
        <v>0</v>
      </c>
      <c r="F223" s="53">
        <f>IF(TYPE(SEARCH(F$1,+VLOOKUP($A223,datos14p!$A$2:$B$874,2,FALSE)))=1,"·",0)</f>
        <v>0</v>
      </c>
      <c r="G223" s="53">
        <f>IF(TYPE(SEARCH(G$1,+VLOOKUP($A223,datos14p!$A$2:$B$874,2,FALSE)))=1,"·",0)</f>
        <v>0</v>
      </c>
      <c r="H223" s="53" t="str">
        <f>IF(TYPE(SEARCH(H$1,+VLOOKUP($A223,datos14p!$A$2:$B$874,2,FALSE)))=1,"·",0)</f>
        <v>·</v>
      </c>
      <c r="I223" s="53">
        <f>IF(TYPE(SEARCH(I$1,+VLOOKUP($A223,datos14p!$A$2:$B$874,2,FALSE)))=1,"·",0)</f>
        <v>0</v>
      </c>
      <c r="J223" s="53">
        <f>IF(TYPE(SEARCH(J$1,+VLOOKUP($A223,datos14p!$A$2:$B$874,2,FALSE)))=1,"·",0)</f>
        <v>0</v>
      </c>
      <c r="K223" s="53" t="str">
        <f>IF(TYPE(SEARCH(K$1,+VLOOKUP($A223,datos14p!$A$2:$B$874,2,FALSE)))=1,"·",0)</f>
        <v>·</v>
      </c>
      <c r="L223" s="53">
        <f>IF(TYPE(SEARCH(L$1,+VLOOKUP($A223,datos14p!$A$2:$B$874,2,FALSE)))=1,"·",0)</f>
        <v>0</v>
      </c>
      <c r="M223" s="53">
        <f>IF(TYPE(SEARCH(M$1,+VLOOKUP($A223,datos14p!$A$2:$B$874,2,FALSE)))=1,"·",0)</f>
        <v>0</v>
      </c>
    </row>
    <row r="224" spans="1:13" s="9" customFormat="1">
      <c r="A224" s="60" t="s">
        <v>1117</v>
      </c>
      <c r="B224" s="53">
        <f>IF(TYPE(SEARCH(B$1,+VLOOKUP($A224,datos14p!$A$2:$B$874,2,FALSE)))=1,"·",0)</f>
        <v>0</v>
      </c>
      <c r="C224" s="53" t="str">
        <f>IF(TYPE(SEARCH(C$1,+VLOOKUP($A224,datos14p!$A$2:$B$874,2,FALSE)))=1,"·",0)</f>
        <v>·</v>
      </c>
      <c r="D224" s="53" t="str">
        <f>IF(TYPE(SEARCH(D$1,+VLOOKUP($A224,datos14p!$A$2:$B$874,2,FALSE)))=1,"·",0)</f>
        <v>·</v>
      </c>
      <c r="E224" s="53">
        <f>IF(TYPE(SEARCH(E$1,+VLOOKUP($A224,datos14p!$A$2:$B$874,2,FALSE)))=1,"·",0)</f>
        <v>0</v>
      </c>
      <c r="F224" s="53">
        <f>IF(TYPE(SEARCH(F$1,+VLOOKUP($A224,datos14p!$A$2:$B$874,2,FALSE)))=1,"·",0)</f>
        <v>0</v>
      </c>
      <c r="G224" s="53">
        <f>IF(TYPE(SEARCH(G$1,+VLOOKUP($A224,datos14p!$A$2:$B$874,2,FALSE)))=1,"·",0)</f>
        <v>0</v>
      </c>
      <c r="H224" s="53">
        <f>IF(TYPE(SEARCH(H$1,+VLOOKUP($A224,datos14p!$A$2:$B$874,2,FALSE)))=1,"·",0)</f>
        <v>0</v>
      </c>
      <c r="I224" s="53">
        <f>IF(TYPE(SEARCH(I$1,+VLOOKUP($A224,datos14p!$A$2:$B$874,2,FALSE)))=1,"·",0)</f>
        <v>0</v>
      </c>
      <c r="J224" s="53">
        <f>IF(TYPE(SEARCH(J$1,+VLOOKUP($A224,datos14p!$A$2:$B$874,2,FALSE)))=1,"·",0)</f>
        <v>0</v>
      </c>
      <c r="K224" s="53">
        <f>IF(TYPE(SEARCH(K$1,+VLOOKUP($A224,datos14p!$A$2:$B$874,2,FALSE)))=1,"·",0)</f>
        <v>0</v>
      </c>
      <c r="L224" s="53">
        <f>IF(TYPE(SEARCH(L$1,+VLOOKUP($A224,datos14p!$A$2:$B$874,2,FALSE)))=1,"·",0)</f>
        <v>0</v>
      </c>
      <c r="M224" s="53" t="str">
        <f>IF(TYPE(SEARCH(M$1,+VLOOKUP($A224,datos14p!$A$2:$B$874,2,FALSE)))=1,"·",0)</f>
        <v>·</v>
      </c>
    </row>
    <row r="225" spans="1:13" s="9" customFormat="1">
      <c r="A225" s="60" t="s">
        <v>1118</v>
      </c>
      <c r="B225" s="53">
        <f>IF(TYPE(SEARCH(B$1,+VLOOKUP($A225,datos14p!$A$2:$B$874,2,FALSE)))=1,"·",0)</f>
        <v>0</v>
      </c>
      <c r="C225" s="53" t="str">
        <f>IF(TYPE(SEARCH(C$1,+VLOOKUP($A225,datos14p!$A$2:$B$874,2,FALSE)))=1,"·",0)</f>
        <v>·</v>
      </c>
      <c r="D225" s="53">
        <f>IF(TYPE(SEARCH(D$1,+VLOOKUP($A225,datos14p!$A$2:$B$874,2,FALSE)))=1,"·",0)</f>
        <v>0</v>
      </c>
      <c r="E225" s="53">
        <f>IF(TYPE(SEARCH(E$1,+VLOOKUP($A225,datos14p!$A$2:$B$874,2,FALSE)))=1,"·",0)</f>
        <v>0</v>
      </c>
      <c r="F225" s="53">
        <f>IF(TYPE(SEARCH(F$1,+VLOOKUP($A225,datos14p!$A$2:$B$874,2,FALSE)))=1,"·",0)</f>
        <v>0</v>
      </c>
      <c r="G225" s="53">
        <f>IF(TYPE(SEARCH(G$1,+VLOOKUP($A225,datos14p!$A$2:$B$874,2,FALSE)))=1,"·",0)</f>
        <v>0</v>
      </c>
      <c r="H225" s="53">
        <f>IF(TYPE(SEARCH(H$1,+VLOOKUP($A225,datos14p!$A$2:$B$874,2,FALSE)))=1,"·",0)</f>
        <v>0</v>
      </c>
      <c r="I225" s="53">
        <f>IF(TYPE(SEARCH(I$1,+VLOOKUP($A225,datos14p!$A$2:$B$874,2,FALSE)))=1,"·",0)</f>
        <v>0</v>
      </c>
      <c r="J225" s="53" t="str">
        <f>IF(TYPE(SEARCH(J$1,+VLOOKUP($A225,datos14p!$A$2:$B$874,2,FALSE)))=1,"·",0)</f>
        <v>·</v>
      </c>
      <c r="K225" s="53">
        <f>IF(TYPE(SEARCH(K$1,+VLOOKUP($A225,datos14p!$A$2:$B$874,2,FALSE)))=1,"·",0)</f>
        <v>0</v>
      </c>
      <c r="L225" s="53">
        <f>IF(TYPE(SEARCH(L$1,+VLOOKUP($A225,datos14p!$A$2:$B$874,2,FALSE)))=1,"·",0)</f>
        <v>0</v>
      </c>
      <c r="M225" s="53">
        <f>IF(TYPE(SEARCH(M$1,+VLOOKUP($A225,datos14p!$A$2:$B$874,2,FALSE)))=1,"·",0)</f>
        <v>0</v>
      </c>
    </row>
    <row r="226" spans="1:13" s="9" customFormat="1">
      <c r="A226" s="60" t="s">
        <v>1119</v>
      </c>
      <c r="B226" s="53">
        <f>IF(TYPE(SEARCH(B$1,+VLOOKUP($A226,datos14p!$A$2:$B$874,2,FALSE)))=1,"·",0)</f>
        <v>0</v>
      </c>
      <c r="C226" s="53">
        <f>IF(TYPE(SEARCH(C$1,+VLOOKUP($A226,datos14p!$A$2:$B$874,2,FALSE)))=1,"·",0)</f>
        <v>0</v>
      </c>
      <c r="D226" s="53">
        <f>IF(TYPE(SEARCH(D$1,+VLOOKUP($A226,datos14p!$A$2:$B$874,2,FALSE)))=1,"·",0)</f>
        <v>0</v>
      </c>
      <c r="E226" s="53" t="str">
        <f>IF(TYPE(SEARCH(E$1,+VLOOKUP($A226,datos14p!$A$2:$B$874,2,FALSE)))=1,"·",0)</f>
        <v>·</v>
      </c>
      <c r="F226" s="53">
        <f>IF(TYPE(SEARCH(F$1,+VLOOKUP($A226,datos14p!$A$2:$B$874,2,FALSE)))=1,"·",0)</f>
        <v>0</v>
      </c>
      <c r="G226" s="53">
        <f>IF(TYPE(SEARCH(G$1,+VLOOKUP($A226,datos14p!$A$2:$B$874,2,FALSE)))=1,"·",0)</f>
        <v>0</v>
      </c>
      <c r="H226" s="53">
        <f>IF(TYPE(SEARCH(H$1,+VLOOKUP($A226,datos14p!$A$2:$B$874,2,FALSE)))=1,"·",0)</f>
        <v>0</v>
      </c>
      <c r="I226" s="53">
        <f>IF(TYPE(SEARCH(I$1,+VLOOKUP($A226,datos14p!$A$2:$B$874,2,FALSE)))=1,"·",0)</f>
        <v>0</v>
      </c>
      <c r="J226" s="53">
        <f>IF(TYPE(SEARCH(J$1,+VLOOKUP($A226,datos14p!$A$2:$B$874,2,FALSE)))=1,"·",0)</f>
        <v>0</v>
      </c>
      <c r="K226" s="53">
        <f>IF(TYPE(SEARCH(K$1,+VLOOKUP($A226,datos14p!$A$2:$B$874,2,FALSE)))=1,"·",0)</f>
        <v>0</v>
      </c>
      <c r="L226" s="53">
        <f>IF(TYPE(SEARCH(L$1,+VLOOKUP($A226,datos14p!$A$2:$B$874,2,FALSE)))=1,"·",0)</f>
        <v>0</v>
      </c>
      <c r="M226" s="53">
        <f>IF(TYPE(SEARCH(M$1,+VLOOKUP($A226,datos14p!$A$2:$B$874,2,FALSE)))=1,"·",0)</f>
        <v>0</v>
      </c>
    </row>
    <row r="227" spans="1:13" s="9" customFormat="1">
      <c r="A227" s="60" t="s">
        <v>1120</v>
      </c>
      <c r="B227" s="53">
        <f>IF(TYPE(SEARCH(B$1,+VLOOKUP($A227,datos14p!$A$2:$B$874,2,FALSE)))=1,"·",0)</f>
        <v>0</v>
      </c>
      <c r="C227" s="53">
        <f>IF(TYPE(SEARCH(C$1,+VLOOKUP($A227,datos14p!$A$2:$B$874,2,FALSE)))=1,"·",0)</f>
        <v>0</v>
      </c>
      <c r="D227" s="53" t="str">
        <f>IF(TYPE(SEARCH(D$1,+VLOOKUP($A227,datos14p!$A$2:$B$874,2,FALSE)))=1,"·",0)</f>
        <v>·</v>
      </c>
      <c r="E227" s="53">
        <f>IF(TYPE(SEARCH(E$1,+VLOOKUP($A227,datos14p!$A$2:$B$874,2,FALSE)))=1,"·",0)</f>
        <v>0</v>
      </c>
      <c r="F227" s="53">
        <f>IF(TYPE(SEARCH(F$1,+VLOOKUP($A227,datos14p!$A$2:$B$874,2,FALSE)))=1,"·",0)</f>
        <v>0</v>
      </c>
      <c r="G227" s="53">
        <f>IF(TYPE(SEARCH(G$1,+VLOOKUP($A227,datos14p!$A$2:$B$874,2,FALSE)))=1,"·",0)</f>
        <v>0</v>
      </c>
      <c r="H227" s="53" t="str">
        <f>IF(TYPE(SEARCH(H$1,+VLOOKUP($A227,datos14p!$A$2:$B$874,2,FALSE)))=1,"·",0)</f>
        <v>·</v>
      </c>
      <c r="I227" s="53">
        <f>IF(TYPE(SEARCH(I$1,+VLOOKUP($A227,datos14p!$A$2:$B$874,2,FALSE)))=1,"·",0)</f>
        <v>0</v>
      </c>
      <c r="J227" s="53" t="str">
        <f>IF(TYPE(SEARCH(J$1,+VLOOKUP($A227,datos14p!$A$2:$B$874,2,FALSE)))=1,"·",0)</f>
        <v>·</v>
      </c>
      <c r="K227" s="53">
        <f>IF(TYPE(SEARCH(K$1,+VLOOKUP($A227,datos14p!$A$2:$B$874,2,FALSE)))=1,"·",0)</f>
        <v>0</v>
      </c>
      <c r="L227" s="53">
        <f>IF(TYPE(SEARCH(L$1,+VLOOKUP($A227,datos14p!$A$2:$B$874,2,FALSE)))=1,"·",0)</f>
        <v>0</v>
      </c>
      <c r="M227" s="53">
        <f>IF(TYPE(SEARCH(M$1,+VLOOKUP($A227,datos14p!$A$2:$B$874,2,FALSE)))=1,"·",0)</f>
        <v>0</v>
      </c>
    </row>
    <row r="228" spans="1:13" s="9" customFormat="1">
      <c r="A228" s="60" t="s">
        <v>1121</v>
      </c>
      <c r="B228" s="53">
        <f>IF(TYPE(SEARCH(B$1,+VLOOKUP($A228,datos14p!$A$2:$B$874,2,FALSE)))=1,"·",0)</f>
        <v>0</v>
      </c>
      <c r="C228" s="53" t="str">
        <f>IF(TYPE(SEARCH(C$1,+VLOOKUP($A228,datos14p!$A$2:$B$874,2,FALSE)))=1,"·",0)</f>
        <v>·</v>
      </c>
      <c r="D228" s="53">
        <f>IF(TYPE(SEARCH(D$1,+VLOOKUP($A228,datos14p!$A$2:$B$874,2,FALSE)))=1,"·",0)</f>
        <v>0</v>
      </c>
      <c r="E228" s="53" t="str">
        <f>IF(TYPE(SEARCH(E$1,+VLOOKUP($A228,datos14p!$A$2:$B$874,2,FALSE)))=1,"·",0)</f>
        <v>·</v>
      </c>
      <c r="F228" s="53">
        <f>IF(TYPE(SEARCH(F$1,+VLOOKUP($A228,datos14p!$A$2:$B$874,2,FALSE)))=1,"·",0)</f>
        <v>0</v>
      </c>
      <c r="G228" s="53">
        <f>IF(TYPE(SEARCH(G$1,+VLOOKUP($A228,datos14p!$A$2:$B$874,2,FALSE)))=1,"·",0)</f>
        <v>0</v>
      </c>
      <c r="H228" s="53">
        <f>IF(TYPE(SEARCH(H$1,+VLOOKUP($A228,datos14p!$A$2:$B$874,2,FALSE)))=1,"·",0)</f>
        <v>0</v>
      </c>
      <c r="I228" s="53">
        <f>IF(TYPE(SEARCH(I$1,+VLOOKUP($A228,datos14p!$A$2:$B$874,2,FALSE)))=1,"·",0)</f>
        <v>0</v>
      </c>
      <c r="J228" s="53">
        <f>IF(TYPE(SEARCH(J$1,+VLOOKUP($A228,datos14p!$A$2:$B$874,2,FALSE)))=1,"·",0)</f>
        <v>0</v>
      </c>
      <c r="K228" s="53" t="str">
        <f>IF(TYPE(SEARCH(K$1,+VLOOKUP($A228,datos14p!$A$2:$B$874,2,FALSE)))=1,"·",0)</f>
        <v>·</v>
      </c>
      <c r="L228" s="53">
        <f>IF(TYPE(SEARCH(L$1,+VLOOKUP($A228,datos14p!$A$2:$B$874,2,FALSE)))=1,"·",0)</f>
        <v>0</v>
      </c>
      <c r="M228" s="53">
        <f>IF(TYPE(SEARCH(M$1,+VLOOKUP($A228,datos14p!$A$2:$B$874,2,FALSE)))=1,"·",0)</f>
        <v>0</v>
      </c>
    </row>
    <row r="229" spans="1:13" s="9" customFormat="1">
      <c r="A229" s="60" t="s">
        <v>1122</v>
      </c>
      <c r="B229" s="53">
        <f>IF(TYPE(SEARCH(B$1,+VLOOKUP($A229,datos14p!$A$2:$B$874,2,FALSE)))=1,"·",0)</f>
        <v>0</v>
      </c>
      <c r="C229" s="53" t="str">
        <f>IF(TYPE(SEARCH(C$1,+VLOOKUP($A229,datos14p!$A$2:$B$874,2,FALSE)))=1,"·",0)</f>
        <v>·</v>
      </c>
      <c r="D229" s="53">
        <f>IF(TYPE(SEARCH(D$1,+VLOOKUP($A229,datos14p!$A$2:$B$874,2,FALSE)))=1,"·",0)</f>
        <v>0</v>
      </c>
      <c r="E229" s="53">
        <f>IF(TYPE(SEARCH(E$1,+VLOOKUP($A229,datos14p!$A$2:$B$874,2,FALSE)))=1,"·",0)</f>
        <v>0</v>
      </c>
      <c r="F229" s="53">
        <f>IF(TYPE(SEARCH(F$1,+VLOOKUP($A229,datos14p!$A$2:$B$874,2,FALSE)))=1,"·",0)</f>
        <v>0</v>
      </c>
      <c r="G229" s="53">
        <f>IF(TYPE(SEARCH(G$1,+VLOOKUP($A229,datos14p!$A$2:$B$874,2,FALSE)))=1,"·",0)</f>
        <v>0</v>
      </c>
      <c r="H229" s="53">
        <f>IF(TYPE(SEARCH(H$1,+VLOOKUP($A229,datos14p!$A$2:$B$874,2,FALSE)))=1,"·",0)</f>
        <v>0</v>
      </c>
      <c r="I229" s="53">
        <f>IF(TYPE(SEARCH(I$1,+VLOOKUP($A229,datos14p!$A$2:$B$874,2,FALSE)))=1,"·",0)</f>
        <v>0</v>
      </c>
      <c r="J229" s="53">
        <f>IF(TYPE(SEARCH(J$1,+VLOOKUP($A229,datos14p!$A$2:$B$874,2,FALSE)))=1,"·",0)</f>
        <v>0</v>
      </c>
      <c r="K229" s="53">
        <f>IF(TYPE(SEARCH(K$1,+VLOOKUP($A229,datos14p!$A$2:$B$874,2,FALSE)))=1,"·",0)</f>
        <v>0</v>
      </c>
      <c r="L229" s="53">
        <f>IF(TYPE(SEARCH(L$1,+VLOOKUP($A229,datos14p!$A$2:$B$874,2,FALSE)))=1,"·",0)</f>
        <v>0</v>
      </c>
      <c r="M229" s="53">
        <f>IF(TYPE(SEARCH(M$1,+VLOOKUP($A229,datos14p!$A$2:$B$874,2,FALSE)))=1,"·",0)</f>
        <v>0</v>
      </c>
    </row>
    <row r="230" spans="1:13" s="9" customFormat="1">
      <c r="A230" s="60" t="s">
        <v>1123</v>
      </c>
      <c r="B230" s="53">
        <f>IF(TYPE(SEARCH(B$1,+VLOOKUP($A230,datos14p!$A$2:$B$874,2,FALSE)))=1,"·",0)</f>
        <v>0</v>
      </c>
      <c r="C230" s="53" t="str">
        <f>IF(TYPE(SEARCH(C$1,+VLOOKUP($A230,datos14p!$A$2:$B$874,2,FALSE)))=1,"·",0)</f>
        <v>·</v>
      </c>
      <c r="D230" s="53">
        <f>IF(TYPE(SEARCH(D$1,+VLOOKUP($A230,datos14p!$A$2:$B$874,2,FALSE)))=1,"·",0)</f>
        <v>0</v>
      </c>
      <c r="E230" s="53">
        <f>IF(TYPE(SEARCH(E$1,+VLOOKUP($A230,datos14p!$A$2:$B$874,2,FALSE)))=1,"·",0)</f>
        <v>0</v>
      </c>
      <c r="F230" s="53">
        <f>IF(TYPE(SEARCH(F$1,+VLOOKUP($A230,datos14p!$A$2:$B$874,2,FALSE)))=1,"·",0)</f>
        <v>0</v>
      </c>
      <c r="G230" s="53">
        <f>IF(TYPE(SEARCH(G$1,+VLOOKUP($A230,datos14p!$A$2:$B$874,2,FALSE)))=1,"·",0)</f>
        <v>0</v>
      </c>
      <c r="H230" s="53">
        <f>IF(TYPE(SEARCH(H$1,+VLOOKUP($A230,datos14p!$A$2:$B$874,2,FALSE)))=1,"·",0)</f>
        <v>0</v>
      </c>
      <c r="I230" s="53" t="str">
        <f>IF(TYPE(SEARCH(I$1,+VLOOKUP($A230,datos14p!$A$2:$B$874,2,FALSE)))=1,"·",0)</f>
        <v>·</v>
      </c>
      <c r="J230" s="53" t="str">
        <f>IF(TYPE(SEARCH(J$1,+VLOOKUP($A230,datos14p!$A$2:$B$874,2,FALSE)))=1,"·",0)</f>
        <v>·</v>
      </c>
      <c r="K230" s="53">
        <f>IF(TYPE(SEARCH(K$1,+VLOOKUP($A230,datos14p!$A$2:$B$874,2,FALSE)))=1,"·",0)</f>
        <v>0</v>
      </c>
      <c r="L230" s="53">
        <f>IF(TYPE(SEARCH(L$1,+VLOOKUP($A230,datos14p!$A$2:$B$874,2,FALSE)))=1,"·",0)</f>
        <v>0</v>
      </c>
      <c r="M230" s="53">
        <f>IF(TYPE(SEARCH(M$1,+VLOOKUP($A230,datos14p!$A$2:$B$874,2,FALSE)))=1,"·",0)</f>
        <v>0</v>
      </c>
    </row>
    <row r="231" spans="1:13" s="9" customFormat="1">
      <c r="A231" s="60" t="s">
        <v>1124</v>
      </c>
      <c r="B231" s="53">
        <f>IF(TYPE(SEARCH(B$1,+VLOOKUP($A231,datos14p!$A$2:$B$874,2,FALSE)))=1,"·",0)</f>
        <v>0</v>
      </c>
      <c r="C231" s="53" t="str">
        <f>IF(TYPE(SEARCH(C$1,+VLOOKUP($A231,datos14p!$A$2:$B$874,2,FALSE)))=1,"·",0)</f>
        <v>·</v>
      </c>
      <c r="D231" s="53">
        <f>IF(TYPE(SEARCH(D$1,+VLOOKUP($A231,datos14p!$A$2:$B$874,2,FALSE)))=1,"·",0)</f>
        <v>0</v>
      </c>
      <c r="E231" s="53">
        <f>IF(TYPE(SEARCH(E$1,+VLOOKUP($A231,datos14p!$A$2:$B$874,2,FALSE)))=1,"·",0)</f>
        <v>0</v>
      </c>
      <c r="F231" s="53">
        <f>IF(TYPE(SEARCH(F$1,+VLOOKUP($A231,datos14p!$A$2:$B$874,2,FALSE)))=1,"·",0)</f>
        <v>0</v>
      </c>
      <c r="G231" s="53">
        <f>IF(TYPE(SEARCH(G$1,+VLOOKUP($A231,datos14p!$A$2:$B$874,2,FALSE)))=1,"·",0)</f>
        <v>0</v>
      </c>
      <c r="H231" s="53" t="str">
        <f>IF(TYPE(SEARCH(H$1,+VLOOKUP($A231,datos14p!$A$2:$B$874,2,FALSE)))=1,"·",0)</f>
        <v>·</v>
      </c>
      <c r="I231" s="53">
        <f>IF(TYPE(SEARCH(I$1,+VLOOKUP($A231,datos14p!$A$2:$B$874,2,FALSE)))=1,"·",0)</f>
        <v>0</v>
      </c>
      <c r="J231" s="53" t="str">
        <f>IF(TYPE(SEARCH(J$1,+VLOOKUP($A231,datos14p!$A$2:$B$874,2,FALSE)))=1,"·",0)</f>
        <v>·</v>
      </c>
      <c r="K231" s="53">
        <f>IF(TYPE(SEARCH(K$1,+VLOOKUP($A231,datos14p!$A$2:$B$874,2,FALSE)))=1,"·",0)</f>
        <v>0</v>
      </c>
      <c r="L231" s="53">
        <f>IF(TYPE(SEARCH(L$1,+VLOOKUP($A231,datos14p!$A$2:$B$874,2,FALSE)))=1,"·",0)</f>
        <v>0</v>
      </c>
      <c r="M231" s="53">
        <f>IF(TYPE(SEARCH(M$1,+VLOOKUP($A231,datos14p!$A$2:$B$874,2,FALSE)))=1,"·",0)</f>
        <v>0</v>
      </c>
    </row>
    <row r="232" spans="1:13" s="9" customFormat="1">
      <c r="A232" s="60" t="s">
        <v>1125</v>
      </c>
      <c r="B232" s="53">
        <f>IF(TYPE(SEARCH(B$1,+VLOOKUP($A232,datos14p!$A$2:$B$874,2,FALSE)))=1,"·",0)</f>
        <v>0</v>
      </c>
      <c r="C232" s="53" t="str">
        <f>IF(TYPE(SEARCH(C$1,+VLOOKUP($A232,datos14p!$A$2:$B$874,2,FALSE)))=1,"·",0)</f>
        <v>·</v>
      </c>
      <c r="D232" s="53">
        <f>IF(TYPE(SEARCH(D$1,+VLOOKUP($A232,datos14p!$A$2:$B$874,2,FALSE)))=1,"·",0)</f>
        <v>0</v>
      </c>
      <c r="E232" s="53">
        <f>IF(TYPE(SEARCH(E$1,+VLOOKUP($A232,datos14p!$A$2:$B$874,2,FALSE)))=1,"·",0)</f>
        <v>0</v>
      </c>
      <c r="F232" s="53">
        <f>IF(TYPE(SEARCH(F$1,+VLOOKUP($A232,datos14p!$A$2:$B$874,2,FALSE)))=1,"·",0)</f>
        <v>0</v>
      </c>
      <c r="G232" s="53">
        <f>IF(TYPE(SEARCH(G$1,+VLOOKUP($A232,datos14p!$A$2:$B$874,2,FALSE)))=1,"·",0)</f>
        <v>0</v>
      </c>
      <c r="H232" s="53">
        <f>IF(TYPE(SEARCH(H$1,+VLOOKUP($A232,datos14p!$A$2:$B$874,2,FALSE)))=1,"·",0)</f>
        <v>0</v>
      </c>
      <c r="I232" s="53">
        <f>IF(TYPE(SEARCH(I$1,+VLOOKUP($A232,datos14p!$A$2:$B$874,2,FALSE)))=1,"·",0)</f>
        <v>0</v>
      </c>
      <c r="J232" s="53">
        <f>IF(TYPE(SEARCH(J$1,+VLOOKUP($A232,datos14p!$A$2:$B$874,2,FALSE)))=1,"·",0)</f>
        <v>0</v>
      </c>
      <c r="K232" s="53">
        <f>IF(TYPE(SEARCH(K$1,+VLOOKUP($A232,datos14p!$A$2:$B$874,2,FALSE)))=1,"·",0)</f>
        <v>0</v>
      </c>
      <c r="L232" s="53">
        <f>IF(TYPE(SEARCH(L$1,+VLOOKUP($A232,datos14p!$A$2:$B$874,2,FALSE)))=1,"·",0)</f>
        <v>0</v>
      </c>
      <c r="M232" s="53">
        <f>IF(TYPE(SEARCH(M$1,+VLOOKUP($A232,datos14p!$A$2:$B$874,2,FALSE)))=1,"·",0)</f>
        <v>0</v>
      </c>
    </row>
    <row r="233" spans="1:13" s="9" customFormat="1">
      <c r="A233" s="60" t="s">
        <v>1126</v>
      </c>
      <c r="B233" s="53">
        <f>IF(TYPE(SEARCH(B$1,+VLOOKUP($A233,datos14p!$A$2:$B$874,2,FALSE)))=1,"·",0)</f>
        <v>0</v>
      </c>
      <c r="C233" s="53" t="str">
        <f>IF(TYPE(SEARCH(C$1,+VLOOKUP($A233,datos14p!$A$2:$B$874,2,FALSE)))=1,"·",0)</f>
        <v>·</v>
      </c>
      <c r="D233" s="53">
        <f>IF(TYPE(SEARCH(D$1,+VLOOKUP($A233,datos14p!$A$2:$B$874,2,FALSE)))=1,"·",0)</f>
        <v>0</v>
      </c>
      <c r="E233" s="53">
        <f>IF(TYPE(SEARCH(E$1,+VLOOKUP($A233,datos14p!$A$2:$B$874,2,FALSE)))=1,"·",0)</f>
        <v>0</v>
      </c>
      <c r="F233" s="53">
        <f>IF(TYPE(SEARCH(F$1,+VLOOKUP($A233,datos14p!$A$2:$B$874,2,FALSE)))=1,"·",0)</f>
        <v>0</v>
      </c>
      <c r="G233" s="53">
        <f>IF(TYPE(SEARCH(G$1,+VLOOKUP($A233,datos14p!$A$2:$B$874,2,FALSE)))=1,"·",0)</f>
        <v>0</v>
      </c>
      <c r="H233" s="53">
        <f>IF(TYPE(SEARCH(H$1,+VLOOKUP($A233,datos14p!$A$2:$B$874,2,FALSE)))=1,"·",0)</f>
        <v>0</v>
      </c>
      <c r="I233" s="53">
        <f>IF(TYPE(SEARCH(I$1,+VLOOKUP($A233,datos14p!$A$2:$B$874,2,FALSE)))=1,"·",0)</f>
        <v>0</v>
      </c>
      <c r="J233" s="53" t="str">
        <f>IF(TYPE(SEARCH(J$1,+VLOOKUP($A233,datos14p!$A$2:$B$874,2,FALSE)))=1,"·",0)</f>
        <v>·</v>
      </c>
      <c r="K233" s="53">
        <f>IF(TYPE(SEARCH(K$1,+VLOOKUP($A233,datos14p!$A$2:$B$874,2,FALSE)))=1,"·",0)</f>
        <v>0</v>
      </c>
      <c r="L233" s="53">
        <f>IF(TYPE(SEARCH(L$1,+VLOOKUP($A233,datos14p!$A$2:$B$874,2,FALSE)))=1,"·",0)</f>
        <v>0</v>
      </c>
      <c r="M233" s="53">
        <f>IF(TYPE(SEARCH(M$1,+VLOOKUP($A233,datos14p!$A$2:$B$874,2,FALSE)))=1,"·",0)</f>
        <v>0</v>
      </c>
    </row>
    <row r="234" spans="1:13" s="9" customFormat="1">
      <c r="A234" s="60" t="s">
        <v>1127</v>
      </c>
      <c r="B234" s="53">
        <f>IF(TYPE(SEARCH(B$1,+VLOOKUP($A234,datos14p!$A$2:$B$874,2,FALSE)))=1,"·",0)</f>
        <v>0</v>
      </c>
      <c r="C234" s="53" t="str">
        <f>IF(TYPE(SEARCH(C$1,+VLOOKUP($A234,datos14p!$A$2:$B$874,2,FALSE)))=1,"·",0)</f>
        <v>·</v>
      </c>
      <c r="D234" s="53">
        <f>IF(TYPE(SEARCH(D$1,+VLOOKUP($A234,datos14p!$A$2:$B$874,2,FALSE)))=1,"·",0)</f>
        <v>0</v>
      </c>
      <c r="E234" s="53">
        <f>IF(TYPE(SEARCH(E$1,+VLOOKUP($A234,datos14p!$A$2:$B$874,2,FALSE)))=1,"·",0)</f>
        <v>0</v>
      </c>
      <c r="F234" s="53">
        <f>IF(TYPE(SEARCH(F$1,+VLOOKUP($A234,datos14p!$A$2:$B$874,2,FALSE)))=1,"·",0)</f>
        <v>0</v>
      </c>
      <c r="G234" s="53">
        <f>IF(TYPE(SEARCH(G$1,+VLOOKUP($A234,datos14p!$A$2:$B$874,2,FALSE)))=1,"·",0)</f>
        <v>0</v>
      </c>
      <c r="H234" s="53">
        <f>IF(TYPE(SEARCH(H$1,+VLOOKUP($A234,datos14p!$A$2:$B$874,2,FALSE)))=1,"·",0)</f>
        <v>0</v>
      </c>
      <c r="I234" s="53">
        <f>IF(TYPE(SEARCH(I$1,+VLOOKUP($A234,datos14p!$A$2:$B$874,2,FALSE)))=1,"·",0)</f>
        <v>0</v>
      </c>
      <c r="J234" s="53">
        <f>IF(TYPE(SEARCH(J$1,+VLOOKUP($A234,datos14p!$A$2:$B$874,2,FALSE)))=1,"·",0)</f>
        <v>0</v>
      </c>
      <c r="K234" s="53">
        <f>IF(TYPE(SEARCH(K$1,+VLOOKUP($A234,datos14p!$A$2:$B$874,2,FALSE)))=1,"·",0)</f>
        <v>0</v>
      </c>
      <c r="L234" s="53">
        <f>IF(TYPE(SEARCH(L$1,+VLOOKUP($A234,datos14p!$A$2:$B$874,2,FALSE)))=1,"·",0)</f>
        <v>0</v>
      </c>
      <c r="M234" s="53">
        <f>IF(TYPE(SEARCH(M$1,+VLOOKUP($A234,datos14p!$A$2:$B$874,2,FALSE)))=1,"·",0)</f>
        <v>0</v>
      </c>
    </row>
    <row r="235" spans="1:13" s="9" customFormat="1">
      <c r="A235" s="60" t="s">
        <v>59</v>
      </c>
      <c r="B235" s="53" t="str">
        <f>IF(TYPE(SEARCH(B$1,+VLOOKUP($A235,datos14p!$A$2:$B$874,2,FALSE)))=1,"·",0)</f>
        <v>·</v>
      </c>
      <c r="C235" s="53">
        <f>IF(TYPE(SEARCH(C$1,+VLOOKUP($A235,datos14p!$A$2:$B$874,2,FALSE)))=1,"·",0)</f>
        <v>0</v>
      </c>
      <c r="D235" s="53">
        <f>IF(TYPE(SEARCH(D$1,+VLOOKUP($A235,datos14p!$A$2:$B$874,2,FALSE)))=1,"·",0)</f>
        <v>0</v>
      </c>
      <c r="E235" s="53">
        <f>IF(TYPE(SEARCH(E$1,+VLOOKUP($A235,datos14p!$A$2:$B$874,2,FALSE)))=1,"·",0)</f>
        <v>0</v>
      </c>
      <c r="F235" s="53">
        <f>IF(TYPE(SEARCH(F$1,+VLOOKUP($A235,datos14p!$A$2:$B$874,2,FALSE)))=1,"·",0)</f>
        <v>0</v>
      </c>
      <c r="G235" s="53">
        <f>IF(TYPE(SEARCH(G$1,+VLOOKUP($A235,datos14p!$A$2:$B$874,2,FALSE)))=1,"·",0)</f>
        <v>0</v>
      </c>
      <c r="H235" s="53">
        <f>IF(TYPE(SEARCH(H$1,+VLOOKUP($A235,datos14p!$A$2:$B$874,2,FALSE)))=1,"·",0)</f>
        <v>0</v>
      </c>
      <c r="I235" s="53" t="str">
        <f>IF(TYPE(SEARCH(I$1,+VLOOKUP($A235,datos14p!$A$2:$B$874,2,FALSE)))=1,"·",0)</f>
        <v>·</v>
      </c>
      <c r="J235" s="53" t="str">
        <f>IF(TYPE(SEARCH(J$1,+VLOOKUP($A235,datos14p!$A$2:$B$874,2,FALSE)))=1,"·",0)</f>
        <v>·</v>
      </c>
      <c r="K235" s="53">
        <f>IF(TYPE(SEARCH(K$1,+VLOOKUP($A235,datos14p!$A$2:$B$874,2,FALSE)))=1,"·",0)</f>
        <v>0</v>
      </c>
      <c r="L235" s="53">
        <f>IF(TYPE(SEARCH(L$1,+VLOOKUP($A235,datos14p!$A$2:$B$874,2,FALSE)))=1,"·",0)</f>
        <v>0</v>
      </c>
      <c r="M235" s="53">
        <f>IF(TYPE(SEARCH(M$1,+VLOOKUP($A235,datos14p!$A$2:$B$874,2,FALSE)))=1,"·",0)</f>
        <v>0</v>
      </c>
    </row>
    <row r="236" spans="1:13" s="9" customFormat="1">
      <c r="A236" s="60" t="s">
        <v>60</v>
      </c>
      <c r="B236" s="53">
        <f>IF(TYPE(SEARCH(B$1,+VLOOKUP($A236,datos14p!$A$2:$B$874,2,FALSE)))=1,"·",0)</f>
        <v>0</v>
      </c>
      <c r="C236" s="53" t="str">
        <f>IF(TYPE(SEARCH(C$1,+VLOOKUP($A236,datos14p!$A$2:$B$874,2,FALSE)))=1,"·",0)</f>
        <v>·</v>
      </c>
      <c r="D236" s="53">
        <f>IF(TYPE(SEARCH(D$1,+VLOOKUP($A236,datos14p!$A$2:$B$874,2,FALSE)))=1,"·",0)</f>
        <v>0</v>
      </c>
      <c r="E236" s="53" t="str">
        <f>IF(TYPE(SEARCH(E$1,+VLOOKUP($A236,datos14p!$A$2:$B$874,2,FALSE)))=1,"·",0)</f>
        <v>·</v>
      </c>
      <c r="F236" s="53">
        <f>IF(TYPE(SEARCH(F$1,+VLOOKUP($A236,datos14p!$A$2:$B$874,2,FALSE)))=1,"·",0)</f>
        <v>0</v>
      </c>
      <c r="G236" s="53">
        <f>IF(TYPE(SEARCH(G$1,+VLOOKUP($A236,datos14p!$A$2:$B$874,2,FALSE)))=1,"·",0)</f>
        <v>0</v>
      </c>
      <c r="H236" s="53">
        <f>IF(TYPE(SEARCH(H$1,+VLOOKUP($A236,datos14p!$A$2:$B$874,2,FALSE)))=1,"·",0)</f>
        <v>0</v>
      </c>
      <c r="I236" s="53">
        <f>IF(TYPE(SEARCH(I$1,+VLOOKUP($A236,datos14p!$A$2:$B$874,2,FALSE)))=1,"·",0)</f>
        <v>0</v>
      </c>
      <c r="J236" s="53">
        <f>IF(TYPE(SEARCH(J$1,+VLOOKUP($A236,datos14p!$A$2:$B$874,2,FALSE)))=1,"·",0)</f>
        <v>0</v>
      </c>
      <c r="K236" s="53" t="str">
        <f>IF(TYPE(SEARCH(K$1,+VLOOKUP($A236,datos14p!$A$2:$B$874,2,FALSE)))=1,"·",0)</f>
        <v>·</v>
      </c>
      <c r="L236" s="53">
        <f>IF(TYPE(SEARCH(L$1,+VLOOKUP($A236,datos14p!$A$2:$B$874,2,FALSE)))=1,"·",0)</f>
        <v>0</v>
      </c>
      <c r="M236" s="53">
        <f>IF(TYPE(SEARCH(M$1,+VLOOKUP($A236,datos14p!$A$2:$B$874,2,FALSE)))=1,"·",0)</f>
        <v>0</v>
      </c>
    </row>
    <row r="237" spans="1:13" s="9" customFormat="1">
      <c r="A237" s="60" t="s">
        <v>61</v>
      </c>
      <c r="B237" s="53" t="str">
        <f>IF(TYPE(SEARCH(B$1,+VLOOKUP($A237,datos14p!$A$2:$B$874,2,FALSE)))=1,"·",0)</f>
        <v>·</v>
      </c>
      <c r="C237" s="53">
        <f>IF(TYPE(SEARCH(C$1,+VLOOKUP($A237,datos14p!$A$2:$B$874,2,FALSE)))=1,"·",0)</f>
        <v>0</v>
      </c>
      <c r="D237" s="53">
        <f>IF(TYPE(SEARCH(D$1,+VLOOKUP($A237,datos14p!$A$2:$B$874,2,FALSE)))=1,"·",0)</f>
        <v>0</v>
      </c>
      <c r="E237" s="53">
        <f>IF(TYPE(SEARCH(E$1,+VLOOKUP($A237,datos14p!$A$2:$B$874,2,FALSE)))=1,"·",0)</f>
        <v>0</v>
      </c>
      <c r="F237" s="53">
        <f>IF(TYPE(SEARCH(F$1,+VLOOKUP($A237,datos14p!$A$2:$B$874,2,FALSE)))=1,"·",0)</f>
        <v>0</v>
      </c>
      <c r="G237" s="53">
        <f>IF(TYPE(SEARCH(G$1,+VLOOKUP($A237,datos14p!$A$2:$B$874,2,FALSE)))=1,"·",0)</f>
        <v>0</v>
      </c>
      <c r="H237" s="53">
        <f>IF(TYPE(SEARCH(H$1,+VLOOKUP($A237,datos14p!$A$2:$B$874,2,FALSE)))=1,"·",0)</f>
        <v>0</v>
      </c>
      <c r="I237" s="53" t="str">
        <f>IF(TYPE(SEARCH(I$1,+VLOOKUP($A237,datos14p!$A$2:$B$874,2,FALSE)))=1,"·",0)</f>
        <v>·</v>
      </c>
      <c r="J237" s="53" t="str">
        <f>IF(TYPE(SEARCH(J$1,+VLOOKUP($A237,datos14p!$A$2:$B$874,2,FALSE)))=1,"·",0)</f>
        <v>·</v>
      </c>
      <c r="K237" s="53">
        <f>IF(TYPE(SEARCH(K$1,+VLOOKUP($A237,datos14p!$A$2:$B$874,2,FALSE)))=1,"·",0)</f>
        <v>0</v>
      </c>
      <c r="L237" s="53">
        <f>IF(TYPE(SEARCH(L$1,+VLOOKUP($A237,datos14p!$A$2:$B$874,2,FALSE)))=1,"·",0)</f>
        <v>0</v>
      </c>
      <c r="M237" s="53">
        <f>IF(TYPE(SEARCH(M$1,+VLOOKUP($A237,datos14p!$A$2:$B$874,2,FALSE)))=1,"·",0)</f>
        <v>0</v>
      </c>
    </row>
    <row r="238" spans="1:13" s="9" customFormat="1">
      <c r="A238" s="60" t="s">
        <v>62</v>
      </c>
      <c r="B238" s="53">
        <f>IF(TYPE(SEARCH(B$1,+VLOOKUP($A238,datos14p!$A$2:$B$874,2,FALSE)))=1,"·",0)</f>
        <v>0</v>
      </c>
      <c r="C238" s="53">
        <f>IF(TYPE(SEARCH(C$1,+VLOOKUP($A238,datos14p!$A$2:$B$874,2,FALSE)))=1,"·",0)</f>
        <v>0</v>
      </c>
      <c r="D238" s="53">
        <f>IF(TYPE(SEARCH(D$1,+VLOOKUP($A238,datos14p!$A$2:$B$874,2,FALSE)))=1,"·",0)</f>
        <v>0</v>
      </c>
      <c r="E238" s="53" t="str">
        <f>IF(TYPE(SEARCH(E$1,+VLOOKUP($A238,datos14p!$A$2:$B$874,2,FALSE)))=1,"·",0)</f>
        <v>·</v>
      </c>
      <c r="F238" s="53">
        <f>IF(TYPE(SEARCH(F$1,+VLOOKUP($A238,datos14p!$A$2:$B$874,2,FALSE)))=1,"·",0)</f>
        <v>0</v>
      </c>
      <c r="G238" s="53">
        <f>IF(TYPE(SEARCH(G$1,+VLOOKUP($A238,datos14p!$A$2:$B$874,2,FALSE)))=1,"·",0)</f>
        <v>0</v>
      </c>
      <c r="H238" s="53">
        <f>IF(TYPE(SEARCH(H$1,+VLOOKUP($A238,datos14p!$A$2:$B$874,2,FALSE)))=1,"·",0)</f>
        <v>0</v>
      </c>
      <c r="I238" s="53">
        <f>IF(TYPE(SEARCH(I$1,+VLOOKUP($A238,datos14p!$A$2:$B$874,2,FALSE)))=1,"·",0)</f>
        <v>0</v>
      </c>
      <c r="J238" s="53" t="str">
        <f>IF(TYPE(SEARCH(J$1,+VLOOKUP($A238,datos14p!$A$2:$B$874,2,FALSE)))=1,"·",0)</f>
        <v>·</v>
      </c>
      <c r="K238" s="53" t="str">
        <f>IF(TYPE(SEARCH(K$1,+VLOOKUP($A238,datos14p!$A$2:$B$874,2,FALSE)))=1,"·",0)</f>
        <v>·</v>
      </c>
      <c r="L238" s="53">
        <f>IF(TYPE(SEARCH(L$1,+VLOOKUP($A238,datos14p!$A$2:$B$874,2,FALSE)))=1,"·",0)</f>
        <v>0</v>
      </c>
      <c r="M238" s="53">
        <f>IF(TYPE(SEARCH(M$1,+VLOOKUP($A238,datos14p!$A$2:$B$874,2,FALSE)))=1,"·",0)</f>
        <v>0</v>
      </c>
    </row>
    <row r="239" spans="1:13" s="9" customFormat="1">
      <c r="A239" s="60" t="s">
        <v>63</v>
      </c>
      <c r="B239" s="53" t="str">
        <f>IF(TYPE(SEARCH(B$1,+VLOOKUP($A239,datos14p!$A$2:$B$874,2,FALSE)))=1,"·",0)</f>
        <v>·</v>
      </c>
      <c r="C239" s="53">
        <f>IF(TYPE(SEARCH(C$1,+VLOOKUP($A239,datos14p!$A$2:$B$874,2,FALSE)))=1,"·",0)</f>
        <v>0</v>
      </c>
      <c r="D239" s="53">
        <f>IF(TYPE(SEARCH(D$1,+VLOOKUP($A239,datos14p!$A$2:$B$874,2,FALSE)))=1,"·",0)</f>
        <v>0</v>
      </c>
      <c r="E239" s="53">
        <f>IF(TYPE(SEARCH(E$1,+VLOOKUP($A239,datos14p!$A$2:$B$874,2,FALSE)))=1,"·",0)</f>
        <v>0</v>
      </c>
      <c r="F239" s="53">
        <f>IF(TYPE(SEARCH(F$1,+VLOOKUP($A239,datos14p!$A$2:$B$874,2,FALSE)))=1,"·",0)</f>
        <v>0</v>
      </c>
      <c r="G239" s="53">
        <f>IF(TYPE(SEARCH(G$1,+VLOOKUP($A239,datos14p!$A$2:$B$874,2,FALSE)))=1,"·",0)</f>
        <v>0</v>
      </c>
      <c r="H239" s="53">
        <f>IF(TYPE(SEARCH(H$1,+VLOOKUP($A239,datos14p!$A$2:$B$874,2,FALSE)))=1,"·",0)</f>
        <v>0</v>
      </c>
      <c r="I239" s="53" t="str">
        <f>IF(TYPE(SEARCH(I$1,+VLOOKUP($A239,datos14p!$A$2:$B$874,2,FALSE)))=1,"·",0)</f>
        <v>·</v>
      </c>
      <c r="J239" s="53" t="str">
        <f>IF(TYPE(SEARCH(J$1,+VLOOKUP($A239,datos14p!$A$2:$B$874,2,FALSE)))=1,"·",0)</f>
        <v>·</v>
      </c>
      <c r="K239" s="53">
        <f>IF(TYPE(SEARCH(K$1,+VLOOKUP($A239,datos14p!$A$2:$B$874,2,FALSE)))=1,"·",0)</f>
        <v>0</v>
      </c>
      <c r="L239" s="53">
        <f>IF(TYPE(SEARCH(L$1,+VLOOKUP($A239,datos14p!$A$2:$B$874,2,FALSE)))=1,"·",0)</f>
        <v>0</v>
      </c>
      <c r="M239" s="53">
        <f>IF(TYPE(SEARCH(M$1,+VLOOKUP($A239,datos14p!$A$2:$B$874,2,FALSE)))=1,"·",0)</f>
        <v>0</v>
      </c>
    </row>
    <row r="240" spans="1:13" s="9" customFormat="1">
      <c r="A240" s="60" t="s">
        <v>64</v>
      </c>
      <c r="B240" s="53" t="str">
        <f>IF(TYPE(SEARCH(B$1,+VLOOKUP($A240,datos14p!$A$2:$B$874,2,FALSE)))=1,"·",0)</f>
        <v>·</v>
      </c>
      <c r="C240" s="53">
        <f>IF(TYPE(SEARCH(C$1,+VLOOKUP($A240,datos14p!$A$2:$B$874,2,FALSE)))=1,"·",0)</f>
        <v>0</v>
      </c>
      <c r="D240" s="53">
        <f>IF(TYPE(SEARCH(D$1,+VLOOKUP($A240,datos14p!$A$2:$B$874,2,FALSE)))=1,"·",0)</f>
        <v>0</v>
      </c>
      <c r="E240" s="53">
        <f>IF(TYPE(SEARCH(E$1,+VLOOKUP($A240,datos14p!$A$2:$B$874,2,FALSE)))=1,"·",0)</f>
        <v>0</v>
      </c>
      <c r="F240" s="53">
        <f>IF(TYPE(SEARCH(F$1,+VLOOKUP($A240,datos14p!$A$2:$B$874,2,FALSE)))=1,"·",0)</f>
        <v>0</v>
      </c>
      <c r="G240" s="53">
        <f>IF(TYPE(SEARCH(G$1,+VLOOKUP($A240,datos14p!$A$2:$B$874,2,FALSE)))=1,"·",0)</f>
        <v>0</v>
      </c>
      <c r="H240" s="53">
        <f>IF(TYPE(SEARCH(H$1,+VLOOKUP($A240,datos14p!$A$2:$B$874,2,FALSE)))=1,"·",0)</f>
        <v>0</v>
      </c>
      <c r="I240" s="53" t="str">
        <f>IF(TYPE(SEARCH(I$1,+VLOOKUP($A240,datos14p!$A$2:$B$874,2,FALSE)))=1,"·",0)</f>
        <v>·</v>
      </c>
      <c r="J240" s="53" t="str">
        <f>IF(TYPE(SEARCH(J$1,+VLOOKUP($A240,datos14p!$A$2:$B$874,2,FALSE)))=1,"·",0)</f>
        <v>·</v>
      </c>
      <c r="K240" s="53">
        <f>IF(TYPE(SEARCH(K$1,+VLOOKUP($A240,datos14p!$A$2:$B$874,2,FALSE)))=1,"·",0)</f>
        <v>0</v>
      </c>
      <c r="L240" s="53">
        <f>IF(TYPE(SEARCH(L$1,+VLOOKUP($A240,datos14p!$A$2:$B$874,2,FALSE)))=1,"·",0)</f>
        <v>0</v>
      </c>
      <c r="M240" s="53">
        <f>IF(TYPE(SEARCH(M$1,+VLOOKUP($A240,datos14p!$A$2:$B$874,2,FALSE)))=1,"·",0)</f>
        <v>0</v>
      </c>
    </row>
    <row r="241" spans="1:13" s="9" customFormat="1">
      <c r="A241" s="60" t="s">
        <v>65</v>
      </c>
      <c r="B241" s="53" t="str">
        <f>IF(TYPE(SEARCH(B$1,+VLOOKUP($A241,datos14p!$A$2:$B$874,2,FALSE)))=1,"·",0)</f>
        <v>·</v>
      </c>
      <c r="C241" s="53">
        <f>IF(TYPE(SEARCH(C$1,+VLOOKUP($A241,datos14p!$A$2:$B$874,2,FALSE)))=1,"·",0)</f>
        <v>0</v>
      </c>
      <c r="D241" s="53" t="str">
        <f>IF(TYPE(SEARCH(D$1,+VLOOKUP($A241,datos14p!$A$2:$B$874,2,FALSE)))=1,"·",0)</f>
        <v>·</v>
      </c>
      <c r="E241" s="53">
        <f>IF(TYPE(SEARCH(E$1,+VLOOKUP($A241,datos14p!$A$2:$B$874,2,FALSE)))=1,"·",0)</f>
        <v>0</v>
      </c>
      <c r="F241" s="53">
        <f>IF(TYPE(SEARCH(F$1,+VLOOKUP($A241,datos14p!$A$2:$B$874,2,FALSE)))=1,"·",0)</f>
        <v>0</v>
      </c>
      <c r="G241" s="53">
        <f>IF(TYPE(SEARCH(G$1,+VLOOKUP($A241,datos14p!$A$2:$B$874,2,FALSE)))=1,"·",0)</f>
        <v>0</v>
      </c>
      <c r="H241" s="53">
        <f>IF(TYPE(SEARCH(H$1,+VLOOKUP($A241,datos14p!$A$2:$B$874,2,FALSE)))=1,"·",0)</f>
        <v>0</v>
      </c>
      <c r="I241" s="53">
        <f>IF(TYPE(SEARCH(I$1,+VLOOKUP($A241,datos14p!$A$2:$B$874,2,FALSE)))=1,"·",0)</f>
        <v>0</v>
      </c>
      <c r="J241" s="53" t="str">
        <f>IF(TYPE(SEARCH(J$1,+VLOOKUP($A241,datos14p!$A$2:$B$874,2,FALSE)))=1,"·",0)</f>
        <v>·</v>
      </c>
      <c r="K241" s="53">
        <f>IF(TYPE(SEARCH(K$1,+VLOOKUP($A241,datos14p!$A$2:$B$874,2,FALSE)))=1,"·",0)</f>
        <v>0</v>
      </c>
      <c r="L241" s="53">
        <f>IF(TYPE(SEARCH(L$1,+VLOOKUP($A241,datos14p!$A$2:$B$874,2,FALSE)))=1,"·",0)</f>
        <v>0</v>
      </c>
      <c r="M241" s="53">
        <f>IF(TYPE(SEARCH(M$1,+VLOOKUP($A241,datos14p!$A$2:$B$874,2,FALSE)))=1,"·",0)</f>
        <v>0</v>
      </c>
    </row>
    <row r="242" spans="1:13" s="9" customFormat="1">
      <c r="A242" s="60" t="s">
        <v>66</v>
      </c>
      <c r="B242" s="53">
        <f>IF(TYPE(SEARCH(B$1,+VLOOKUP($A242,datos14p!$A$2:$B$874,2,FALSE)))=1,"·",0)</f>
        <v>0</v>
      </c>
      <c r="C242" s="53">
        <f>IF(TYPE(SEARCH(C$1,+VLOOKUP($A242,datos14p!$A$2:$B$874,2,FALSE)))=1,"·",0)</f>
        <v>0</v>
      </c>
      <c r="D242" s="53">
        <f>IF(TYPE(SEARCH(D$1,+VLOOKUP($A242,datos14p!$A$2:$B$874,2,FALSE)))=1,"·",0)</f>
        <v>0</v>
      </c>
      <c r="E242" s="53">
        <f>IF(TYPE(SEARCH(E$1,+VLOOKUP($A242,datos14p!$A$2:$B$874,2,FALSE)))=1,"·",0)</f>
        <v>0</v>
      </c>
      <c r="F242" s="53">
        <f>IF(TYPE(SEARCH(F$1,+VLOOKUP($A242,datos14p!$A$2:$B$874,2,FALSE)))=1,"·",0)</f>
        <v>0</v>
      </c>
      <c r="G242" s="53">
        <f>IF(TYPE(SEARCH(G$1,+VLOOKUP($A242,datos14p!$A$2:$B$874,2,FALSE)))=1,"·",0)</f>
        <v>0</v>
      </c>
      <c r="H242" s="53">
        <f>IF(TYPE(SEARCH(H$1,+VLOOKUP($A242,datos14p!$A$2:$B$874,2,FALSE)))=1,"·",0)</f>
        <v>0</v>
      </c>
      <c r="I242" s="53">
        <f>IF(TYPE(SEARCH(I$1,+VLOOKUP($A242,datos14p!$A$2:$B$874,2,FALSE)))=1,"·",0)</f>
        <v>0</v>
      </c>
      <c r="J242" s="53" t="str">
        <f>IF(TYPE(SEARCH(J$1,+VLOOKUP($A242,datos14p!$A$2:$B$874,2,FALSE)))=1,"·",0)</f>
        <v>·</v>
      </c>
      <c r="K242" s="53" t="str">
        <f>IF(TYPE(SEARCH(K$1,+VLOOKUP($A242,datos14p!$A$2:$B$874,2,FALSE)))=1,"·",0)</f>
        <v>·</v>
      </c>
      <c r="L242" s="53">
        <f>IF(TYPE(SEARCH(L$1,+VLOOKUP($A242,datos14p!$A$2:$B$874,2,FALSE)))=1,"·",0)</f>
        <v>0</v>
      </c>
      <c r="M242" s="53">
        <f>IF(TYPE(SEARCH(M$1,+VLOOKUP($A242,datos14p!$A$2:$B$874,2,FALSE)))=1,"·",0)</f>
        <v>0</v>
      </c>
    </row>
    <row r="243" spans="1:13" s="9" customFormat="1">
      <c r="A243" s="60" t="s">
        <v>67</v>
      </c>
      <c r="B243" s="53" t="str">
        <f>IF(TYPE(SEARCH(B$1,+VLOOKUP($A243,datos14p!$A$2:$B$874,2,FALSE)))=1,"·",0)</f>
        <v>·</v>
      </c>
      <c r="C243" s="53">
        <f>IF(TYPE(SEARCH(C$1,+VLOOKUP($A243,datos14p!$A$2:$B$874,2,FALSE)))=1,"·",0)</f>
        <v>0</v>
      </c>
      <c r="D243" s="53">
        <f>IF(TYPE(SEARCH(D$1,+VLOOKUP($A243,datos14p!$A$2:$B$874,2,FALSE)))=1,"·",0)</f>
        <v>0</v>
      </c>
      <c r="E243" s="53">
        <f>IF(TYPE(SEARCH(E$1,+VLOOKUP($A243,datos14p!$A$2:$B$874,2,FALSE)))=1,"·",0)</f>
        <v>0</v>
      </c>
      <c r="F243" s="53">
        <f>IF(TYPE(SEARCH(F$1,+VLOOKUP($A243,datos14p!$A$2:$B$874,2,FALSE)))=1,"·",0)</f>
        <v>0</v>
      </c>
      <c r="G243" s="53">
        <f>IF(TYPE(SEARCH(G$1,+VLOOKUP($A243,datos14p!$A$2:$B$874,2,FALSE)))=1,"·",0)</f>
        <v>0</v>
      </c>
      <c r="H243" s="53">
        <f>IF(TYPE(SEARCH(H$1,+VLOOKUP($A243,datos14p!$A$2:$B$874,2,FALSE)))=1,"·",0)</f>
        <v>0</v>
      </c>
      <c r="I243" s="53" t="str">
        <f>IF(TYPE(SEARCH(I$1,+VLOOKUP($A243,datos14p!$A$2:$B$874,2,FALSE)))=1,"·",0)</f>
        <v>·</v>
      </c>
      <c r="J243" s="53" t="str">
        <f>IF(TYPE(SEARCH(J$1,+VLOOKUP($A243,datos14p!$A$2:$B$874,2,FALSE)))=1,"·",0)</f>
        <v>·</v>
      </c>
      <c r="K243" s="53">
        <f>IF(TYPE(SEARCH(K$1,+VLOOKUP($A243,datos14p!$A$2:$B$874,2,FALSE)))=1,"·",0)</f>
        <v>0</v>
      </c>
      <c r="L243" s="53">
        <f>IF(TYPE(SEARCH(L$1,+VLOOKUP($A243,datos14p!$A$2:$B$874,2,FALSE)))=1,"·",0)</f>
        <v>0</v>
      </c>
      <c r="M243" s="53">
        <f>IF(TYPE(SEARCH(M$1,+VLOOKUP($A243,datos14p!$A$2:$B$874,2,FALSE)))=1,"·",0)</f>
        <v>0</v>
      </c>
    </row>
    <row r="244" spans="1:13" s="9" customFormat="1">
      <c r="A244" s="60" t="s">
        <v>68</v>
      </c>
      <c r="B244" s="53" t="str">
        <f>IF(TYPE(SEARCH(B$1,+VLOOKUP($A244,datos14p!$A$2:$B$874,2,FALSE)))=1,"·",0)</f>
        <v>·</v>
      </c>
      <c r="C244" s="53" t="str">
        <f>IF(TYPE(SEARCH(C$1,+VLOOKUP($A244,datos14p!$A$2:$B$874,2,FALSE)))=1,"·",0)</f>
        <v>·</v>
      </c>
      <c r="D244" s="53">
        <f>IF(TYPE(SEARCH(D$1,+VLOOKUP($A244,datos14p!$A$2:$B$874,2,FALSE)))=1,"·",0)</f>
        <v>0</v>
      </c>
      <c r="E244" s="53">
        <f>IF(TYPE(SEARCH(E$1,+VLOOKUP($A244,datos14p!$A$2:$B$874,2,FALSE)))=1,"·",0)</f>
        <v>0</v>
      </c>
      <c r="F244" s="53">
        <f>IF(TYPE(SEARCH(F$1,+VLOOKUP($A244,datos14p!$A$2:$B$874,2,FALSE)))=1,"·",0)</f>
        <v>0</v>
      </c>
      <c r="G244" s="53">
        <f>IF(TYPE(SEARCH(G$1,+VLOOKUP($A244,datos14p!$A$2:$B$874,2,FALSE)))=1,"·",0)</f>
        <v>0</v>
      </c>
      <c r="H244" s="53">
        <f>IF(TYPE(SEARCH(H$1,+VLOOKUP($A244,datos14p!$A$2:$B$874,2,FALSE)))=1,"·",0)</f>
        <v>0</v>
      </c>
      <c r="I244" s="53">
        <f>IF(TYPE(SEARCH(I$1,+VLOOKUP($A244,datos14p!$A$2:$B$874,2,FALSE)))=1,"·",0)</f>
        <v>0</v>
      </c>
      <c r="J244" s="53">
        <f>IF(TYPE(SEARCH(J$1,+VLOOKUP($A244,datos14p!$A$2:$B$874,2,FALSE)))=1,"·",0)</f>
        <v>0</v>
      </c>
      <c r="K244" s="53" t="str">
        <f>IF(TYPE(SEARCH(K$1,+VLOOKUP($A244,datos14p!$A$2:$B$874,2,FALSE)))=1,"·",0)</f>
        <v>·</v>
      </c>
      <c r="L244" s="53">
        <f>IF(TYPE(SEARCH(L$1,+VLOOKUP($A244,datos14p!$A$2:$B$874,2,FALSE)))=1,"·",0)</f>
        <v>0</v>
      </c>
      <c r="M244" s="53">
        <f>IF(TYPE(SEARCH(M$1,+VLOOKUP($A244,datos14p!$A$2:$B$874,2,FALSE)))=1,"·",0)</f>
        <v>0</v>
      </c>
    </row>
    <row r="245" spans="1:13" s="9" customFormat="1">
      <c r="A245" s="60" t="s">
        <v>69</v>
      </c>
      <c r="B245" s="53" t="str">
        <f>IF(TYPE(SEARCH(B$1,+VLOOKUP($A245,datos14p!$A$2:$B$874,2,FALSE)))=1,"·",0)</f>
        <v>·</v>
      </c>
      <c r="C245" s="53" t="str">
        <f>IF(TYPE(SEARCH(C$1,+VLOOKUP($A245,datos14p!$A$2:$B$874,2,FALSE)))=1,"·",0)</f>
        <v>·</v>
      </c>
      <c r="D245" s="53">
        <f>IF(TYPE(SEARCH(D$1,+VLOOKUP($A245,datos14p!$A$2:$B$874,2,FALSE)))=1,"·",0)</f>
        <v>0</v>
      </c>
      <c r="E245" s="53">
        <f>IF(TYPE(SEARCH(E$1,+VLOOKUP($A245,datos14p!$A$2:$B$874,2,FALSE)))=1,"·",0)</f>
        <v>0</v>
      </c>
      <c r="F245" s="53">
        <f>IF(TYPE(SEARCH(F$1,+VLOOKUP($A245,datos14p!$A$2:$B$874,2,FALSE)))=1,"·",0)</f>
        <v>0</v>
      </c>
      <c r="G245" s="53">
        <f>IF(TYPE(SEARCH(G$1,+VLOOKUP($A245,datos14p!$A$2:$B$874,2,FALSE)))=1,"·",0)</f>
        <v>0</v>
      </c>
      <c r="H245" s="53">
        <f>IF(TYPE(SEARCH(H$1,+VLOOKUP($A245,datos14p!$A$2:$B$874,2,FALSE)))=1,"·",0)</f>
        <v>0</v>
      </c>
      <c r="I245" s="53">
        <f>IF(TYPE(SEARCH(I$1,+VLOOKUP($A245,datos14p!$A$2:$B$874,2,FALSE)))=1,"·",0)</f>
        <v>0</v>
      </c>
      <c r="J245" s="53">
        <f>IF(TYPE(SEARCH(J$1,+VLOOKUP($A245,datos14p!$A$2:$B$874,2,FALSE)))=1,"·",0)</f>
        <v>0</v>
      </c>
      <c r="K245" s="53" t="str">
        <f>IF(TYPE(SEARCH(K$1,+VLOOKUP($A245,datos14p!$A$2:$B$874,2,FALSE)))=1,"·",0)</f>
        <v>·</v>
      </c>
      <c r="L245" s="53">
        <f>IF(TYPE(SEARCH(L$1,+VLOOKUP($A245,datos14p!$A$2:$B$874,2,FALSE)))=1,"·",0)</f>
        <v>0</v>
      </c>
      <c r="M245" s="53">
        <f>IF(TYPE(SEARCH(M$1,+VLOOKUP($A245,datos14p!$A$2:$B$874,2,FALSE)))=1,"·",0)</f>
        <v>0</v>
      </c>
    </row>
    <row r="246" spans="1:13" s="9" customFormat="1">
      <c r="A246" s="60" t="s">
        <v>70</v>
      </c>
      <c r="B246" s="53" t="str">
        <f>IF(TYPE(SEARCH(B$1,+VLOOKUP($A246,datos14p!$A$2:$B$874,2,FALSE)))=1,"·",0)</f>
        <v>·</v>
      </c>
      <c r="C246" s="53">
        <f>IF(TYPE(SEARCH(C$1,+VLOOKUP($A246,datos14p!$A$2:$B$874,2,FALSE)))=1,"·",0)</f>
        <v>0</v>
      </c>
      <c r="D246" s="53">
        <f>IF(TYPE(SEARCH(D$1,+VLOOKUP($A246,datos14p!$A$2:$B$874,2,FALSE)))=1,"·",0)</f>
        <v>0</v>
      </c>
      <c r="E246" s="53">
        <f>IF(TYPE(SEARCH(E$1,+VLOOKUP($A246,datos14p!$A$2:$B$874,2,FALSE)))=1,"·",0)</f>
        <v>0</v>
      </c>
      <c r="F246" s="53">
        <f>IF(TYPE(SEARCH(F$1,+VLOOKUP($A246,datos14p!$A$2:$B$874,2,FALSE)))=1,"·",0)</f>
        <v>0</v>
      </c>
      <c r="G246" s="53">
        <f>IF(TYPE(SEARCH(G$1,+VLOOKUP($A246,datos14p!$A$2:$B$874,2,FALSE)))=1,"·",0)</f>
        <v>0</v>
      </c>
      <c r="H246" s="53">
        <f>IF(TYPE(SEARCH(H$1,+VLOOKUP($A246,datos14p!$A$2:$B$874,2,FALSE)))=1,"·",0)</f>
        <v>0</v>
      </c>
      <c r="I246" s="53" t="str">
        <f>IF(TYPE(SEARCH(I$1,+VLOOKUP($A246,datos14p!$A$2:$B$874,2,FALSE)))=1,"·",0)</f>
        <v>·</v>
      </c>
      <c r="J246" s="53">
        <f>IF(TYPE(SEARCH(J$1,+VLOOKUP($A246,datos14p!$A$2:$B$874,2,FALSE)))=1,"·",0)</f>
        <v>0</v>
      </c>
      <c r="K246" s="53">
        <f>IF(TYPE(SEARCH(K$1,+VLOOKUP($A246,datos14p!$A$2:$B$874,2,FALSE)))=1,"·",0)</f>
        <v>0</v>
      </c>
      <c r="L246" s="53">
        <f>IF(TYPE(SEARCH(L$1,+VLOOKUP($A246,datos14p!$A$2:$B$874,2,FALSE)))=1,"·",0)</f>
        <v>0</v>
      </c>
      <c r="M246" s="53">
        <f>IF(TYPE(SEARCH(M$1,+VLOOKUP($A246,datos14p!$A$2:$B$874,2,FALSE)))=1,"·",0)</f>
        <v>0</v>
      </c>
    </row>
    <row r="247" spans="1:13" s="9" customFormat="1">
      <c r="A247" s="60" t="s">
        <v>71</v>
      </c>
      <c r="B247" s="53" t="str">
        <f>IF(TYPE(SEARCH(B$1,+VLOOKUP($A247,datos14p!$A$2:$B$874,2,FALSE)))=1,"·",0)</f>
        <v>·</v>
      </c>
      <c r="C247" s="53" t="str">
        <f>IF(TYPE(SEARCH(C$1,+VLOOKUP($A247,datos14p!$A$2:$B$874,2,FALSE)))=1,"·",0)</f>
        <v>·</v>
      </c>
      <c r="D247" s="53">
        <f>IF(TYPE(SEARCH(D$1,+VLOOKUP($A247,datos14p!$A$2:$B$874,2,FALSE)))=1,"·",0)</f>
        <v>0</v>
      </c>
      <c r="E247" s="53">
        <f>IF(TYPE(SEARCH(E$1,+VLOOKUP($A247,datos14p!$A$2:$B$874,2,FALSE)))=1,"·",0)</f>
        <v>0</v>
      </c>
      <c r="F247" s="53">
        <f>IF(TYPE(SEARCH(F$1,+VLOOKUP($A247,datos14p!$A$2:$B$874,2,FALSE)))=1,"·",0)</f>
        <v>0</v>
      </c>
      <c r="G247" s="53">
        <f>IF(TYPE(SEARCH(G$1,+VLOOKUP($A247,datos14p!$A$2:$B$874,2,FALSE)))=1,"·",0)</f>
        <v>0</v>
      </c>
      <c r="H247" s="53">
        <f>IF(TYPE(SEARCH(H$1,+VLOOKUP($A247,datos14p!$A$2:$B$874,2,FALSE)))=1,"·",0)</f>
        <v>0</v>
      </c>
      <c r="I247" s="53">
        <f>IF(TYPE(SEARCH(I$1,+VLOOKUP($A247,datos14p!$A$2:$B$874,2,FALSE)))=1,"·",0)</f>
        <v>0</v>
      </c>
      <c r="J247" s="53" t="str">
        <f>IF(TYPE(SEARCH(J$1,+VLOOKUP($A247,datos14p!$A$2:$B$874,2,FALSE)))=1,"·",0)</f>
        <v>·</v>
      </c>
      <c r="K247" s="53">
        <f>IF(TYPE(SEARCH(K$1,+VLOOKUP($A247,datos14p!$A$2:$B$874,2,FALSE)))=1,"·",0)</f>
        <v>0</v>
      </c>
      <c r="L247" s="53">
        <f>IF(TYPE(SEARCH(L$1,+VLOOKUP($A247,datos14p!$A$2:$B$874,2,FALSE)))=1,"·",0)</f>
        <v>0</v>
      </c>
      <c r="M247" s="53">
        <f>IF(TYPE(SEARCH(M$1,+VLOOKUP($A247,datos14p!$A$2:$B$874,2,FALSE)))=1,"·",0)</f>
        <v>0</v>
      </c>
    </row>
    <row r="248" spans="1:13" s="9" customFormat="1">
      <c r="A248" s="60" t="s">
        <v>72</v>
      </c>
      <c r="B248" s="53">
        <f>IF(TYPE(SEARCH(B$1,+VLOOKUP($A248,datos14p!$A$2:$B$874,2,FALSE)))=1,"·",0)</f>
        <v>0</v>
      </c>
      <c r="C248" s="53">
        <f>IF(TYPE(SEARCH(C$1,+VLOOKUP($A248,datos14p!$A$2:$B$874,2,FALSE)))=1,"·",0)</f>
        <v>0</v>
      </c>
      <c r="D248" s="53">
        <f>IF(TYPE(SEARCH(D$1,+VLOOKUP($A248,datos14p!$A$2:$B$874,2,FALSE)))=1,"·",0)</f>
        <v>0</v>
      </c>
      <c r="E248" s="53">
        <f>IF(TYPE(SEARCH(E$1,+VLOOKUP($A248,datos14p!$A$2:$B$874,2,FALSE)))=1,"·",0)</f>
        <v>0</v>
      </c>
      <c r="F248" s="53">
        <f>IF(TYPE(SEARCH(F$1,+VLOOKUP($A248,datos14p!$A$2:$B$874,2,FALSE)))=1,"·",0)</f>
        <v>0</v>
      </c>
      <c r="G248" s="53">
        <f>IF(TYPE(SEARCH(G$1,+VLOOKUP($A248,datos14p!$A$2:$B$874,2,FALSE)))=1,"·",0)</f>
        <v>0</v>
      </c>
      <c r="H248" s="53">
        <f>IF(TYPE(SEARCH(H$1,+VLOOKUP($A248,datos14p!$A$2:$B$874,2,FALSE)))=1,"·",0)</f>
        <v>0</v>
      </c>
      <c r="I248" s="53">
        <f>IF(TYPE(SEARCH(I$1,+VLOOKUP($A248,datos14p!$A$2:$B$874,2,FALSE)))=1,"·",0)</f>
        <v>0</v>
      </c>
      <c r="J248" s="53">
        <f>IF(TYPE(SEARCH(J$1,+VLOOKUP($A248,datos14p!$A$2:$B$874,2,FALSE)))=1,"·",0)</f>
        <v>0</v>
      </c>
      <c r="K248" s="53">
        <f>IF(TYPE(SEARCH(K$1,+VLOOKUP($A248,datos14p!$A$2:$B$874,2,FALSE)))=1,"·",0)</f>
        <v>0</v>
      </c>
      <c r="L248" s="53">
        <f>IF(TYPE(SEARCH(L$1,+VLOOKUP($A248,datos14p!$A$2:$B$874,2,FALSE)))=1,"·",0)</f>
        <v>0</v>
      </c>
      <c r="M248" s="53">
        <f>IF(TYPE(SEARCH(M$1,+VLOOKUP($A248,datos14p!$A$2:$B$874,2,FALSE)))=1,"·",0)</f>
        <v>0</v>
      </c>
    </row>
    <row r="249" spans="1:13" s="9" customFormat="1">
      <c r="A249" s="60" t="s">
        <v>1128</v>
      </c>
      <c r="B249" s="53">
        <f>IF(TYPE(SEARCH(B$1,+VLOOKUP($A249,datos14p!$A$2:$B$874,2,FALSE)))=1,"·",0)</f>
        <v>0</v>
      </c>
      <c r="C249" s="53" t="str">
        <f>IF(TYPE(SEARCH(C$1,+VLOOKUP($A249,datos14p!$A$2:$B$874,2,FALSE)))=1,"·",0)</f>
        <v>·</v>
      </c>
      <c r="D249" s="53" t="str">
        <f>IF(TYPE(SEARCH(D$1,+VLOOKUP($A249,datos14p!$A$2:$B$874,2,FALSE)))=1,"·",0)</f>
        <v>·</v>
      </c>
      <c r="E249" s="53">
        <f>IF(TYPE(SEARCH(E$1,+VLOOKUP($A249,datos14p!$A$2:$B$874,2,FALSE)))=1,"·",0)</f>
        <v>0</v>
      </c>
      <c r="F249" s="53">
        <f>IF(TYPE(SEARCH(F$1,+VLOOKUP($A249,datos14p!$A$2:$B$874,2,FALSE)))=1,"·",0)</f>
        <v>0</v>
      </c>
      <c r="G249" s="53">
        <f>IF(TYPE(SEARCH(G$1,+VLOOKUP($A249,datos14p!$A$2:$B$874,2,FALSE)))=1,"·",0)</f>
        <v>0</v>
      </c>
      <c r="H249" s="53">
        <f>IF(TYPE(SEARCH(H$1,+VLOOKUP($A249,datos14p!$A$2:$B$874,2,FALSE)))=1,"·",0)</f>
        <v>0</v>
      </c>
      <c r="I249" s="53">
        <f>IF(TYPE(SEARCH(I$1,+VLOOKUP($A249,datos14p!$A$2:$B$874,2,FALSE)))=1,"·",0)</f>
        <v>0</v>
      </c>
      <c r="J249" s="53">
        <f>IF(TYPE(SEARCH(J$1,+VLOOKUP($A249,datos14p!$A$2:$B$874,2,FALSE)))=1,"·",0)</f>
        <v>0</v>
      </c>
      <c r="K249" s="53">
        <f>IF(TYPE(SEARCH(K$1,+VLOOKUP($A249,datos14p!$A$2:$B$874,2,FALSE)))=1,"·",0)</f>
        <v>0</v>
      </c>
      <c r="L249" s="53">
        <f>IF(TYPE(SEARCH(L$1,+VLOOKUP($A249,datos14p!$A$2:$B$874,2,FALSE)))=1,"·",0)</f>
        <v>0</v>
      </c>
      <c r="M249" s="53">
        <f>IF(TYPE(SEARCH(M$1,+VLOOKUP($A249,datos14p!$A$2:$B$874,2,FALSE)))=1,"·",0)</f>
        <v>0</v>
      </c>
    </row>
    <row r="250" spans="1:13" s="9" customFormat="1">
      <c r="A250" s="60" t="s">
        <v>1129</v>
      </c>
      <c r="B250" s="53">
        <f>IF(TYPE(SEARCH(B$1,+VLOOKUP($A250,datos14p!$A$2:$B$874,2,FALSE)))=1,"·",0)</f>
        <v>0</v>
      </c>
      <c r="C250" s="53" t="str">
        <f>IF(TYPE(SEARCH(C$1,+VLOOKUP($A250,datos14p!$A$2:$B$874,2,FALSE)))=1,"·",0)</f>
        <v>·</v>
      </c>
      <c r="D250" s="53">
        <f>IF(TYPE(SEARCH(D$1,+VLOOKUP($A250,datos14p!$A$2:$B$874,2,FALSE)))=1,"·",0)</f>
        <v>0</v>
      </c>
      <c r="E250" s="53">
        <f>IF(TYPE(SEARCH(E$1,+VLOOKUP($A250,datos14p!$A$2:$B$874,2,FALSE)))=1,"·",0)</f>
        <v>0</v>
      </c>
      <c r="F250" s="53">
        <f>IF(TYPE(SEARCH(F$1,+VLOOKUP($A250,datos14p!$A$2:$B$874,2,FALSE)))=1,"·",0)</f>
        <v>0</v>
      </c>
      <c r="G250" s="53">
        <f>IF(TYPE(SEARCH(G$1,+VLOOKUP($A250,datos14p!$A$2:$B$874,2,FALSE)))=1,"·",0)</f>
        <v>0</v>
      </c>
      <c r="H250" s="53">
        <f>IF(TYPE(SEARCH(H$1,+VLOOKUP($A250,datos14p!$A$2:$B$874,2,FALSE)))=1,"·",0)</f>
        <v>0</v>
      </c>
      <c r="I250" s="53">
        <f>IF(TYPE(SEARCH(I$1,+VLOOKUP($A250,datos14p!$A$2:$B$874,2,FALSE)))=1,"·",0)</f>
        <v>0</v>
      </c>
      <c r="J250" s="53">
        <f>IF(TYPE(SEARCH(J$1,+VLOOKUP($A250,datos14p!$A$2:$B$874,2,FALSE)))=1,"·",0)</f>
        <v>0</v>
      </c>
      <c r="K250" s="53">
        <f>IF(TYPE(SEARCH(K$1,+VLOOKUP($A250,datos14p!$A$2:$B$874,2,FALSE)))=1,"·",0)</f>
        <v>0</v>
      </c>
      <c r="L250" s="53">
        <f>IF(TYPE(SEARCH(L$1,+VLOOKUP($A250,datos14p!$A$2:$B$874,2,FALSE)))=1,"·",0)</f>
        <v>0</v>
      </c>
      <c r="M250" s="53">
        <f>IF(TYPE(SEARCH(M$1,+VLOOKUP($A250,datos14p!$A$2:$B$874,2,FALSE)))=1,"·",0)</f>
        <v>0</v>
      </c>
    </row>
    <row r="251" spans="1:13" s="9" customFormat="1">
      <c r="A251" s="60" t="s">
        <v>1130</v>
      </c>
      <c r="B251" s="53">
        <f>IF(TYPE(SEARCH(B$1,+VLOOKUP($A251,datos14p!$A$2:$B$874,2,FALSE)))=1,"·",0)</f>
        <v>0</v>
      </c>
      <c r="C251" s="53">
        <f>IF(TYPE(SEARCH(C$1,+VLOOKUP($A251,datos14p!$A$2:$B$874,2,FALSE)))=1,"·",0)</f>
        <v>0</v>
      </c>
      <c r="D251" s="53">
        <f>IF(TYPE(SEARCH(D$1,+VLOOKUP($A251,datos14p!$A$2:$B$874,2,FALSE)))=1,"·",0)</f>
        <v>0</v>
      </c>
      <c r="E251" s="53">
        <f>IF(TYPE(SEARCH(E$1,+VLOOKUP($A251,datos14p!$A$2:$B$874,2,FALSE)))=1,"·",0)</f>
        <v>0</v>
      </c>
      <c r="F251" s="53">
        <f>IF(TYPE(SEARCH(F$1,+VLOOKUP($A251,datos14p!$A$2:$B$874,2,FALSE)))=1,"·",0)</f>
        <v>0</v>
      </c>
      <c r="G251" s="53">
        <f>IF(TYPE(SEARCH(G$1,+VLOOKUP($A251,datos14p!$A$2:$B$874,2,FALSE)))=1,"·",0)</f>
        <v>0</v>
      </c>
      <c r="H251" s="53">
        <f>IF(TYPE(SEARCH(H$1,+VLOOKUP($A251,datos14p!$A$2:$B$874,2,FALSE)))=1,"·",0)</f>
        <v>0</v>
      </c>
      <c r="I251" s="53">
        <f>IF(TYPE(SEARCH(I$1,+VLOOKUP($A251,datos14p!$A$2:$B$874,2,FALSE)))=1,"·",0)</f>
        <v>0</v>
      </c>
      <c r="J251" s="53">
        <f>IF(TYPE(SEARCH(J$1,+VLOOKUP($A251,datos14p!$A$2:$B$874,2,FALSE)))=1,"·",0)</f>
        <v>0</v>
      </c>
      <c r="K251" s="53">
        <f>IF(TYPE(SEARCH(K$1,+VLOOKUP($A251,datos14p!$A$2:$B$874,2,FALSE)))=1,"·",0)</f>
        <v>0</v>
      </c>
      <c r="L251" s="53">
        <f>IF(TYPE(SEARCH(L$1,+VLOOKUP($A251,datos14p!$A$2:$B$874,2,FALSE)))=1,"·",0)</f>
        <v>0</v>
      </c>
      <c r="M251" s="53">
        <f>IF(TYPE(SEARCH(M$1,+VLOOKUP($A251,datos14p!$A$2:$B$874,2,FALSE)))=1,"·",0)</f>
        <v>0</v>
      </c>
    </row>
    <row r="252" spans="1:13" s="9" customFormat="1">
      <c r="A252" s="60" t="s">
        <v>1131</v>
      </c>
      <c r="B252" s="53">
        <f>IF(TYPE(SEARCH(B$1,+VLOOKUP($A252,datos14p!$A$2:$B$874,2,FALSE)))=1,"·",0)</f>
        <v>0</v>
      </c>
      <c r="C252" s="53">
        <f>IF(TYPE(SEARCH(C$1,+VLOOKUP($A252,datos14p!$A$2:$B$874,2,FALSE)))=1,"·",0)</f>
        <v>0</v>
      </c>
      <c r="D252" s="53">
        <f>IF(TYPE(SEARCH(D$1,+VLOOKUP($A252,datos14p!$A$2:$B$874,2,FALSE)))=1,"·",0)</f>
        <v>0</v>
      </c>
      <c r="E252" s="53">
        <f>IF(TYPE(SEARCH(E$1,+VLOOKUP($A252,datos14p!$A$2:$B$874,2,FALSE)))=1,"·",0)</f>
        <v>0</v>
      </c>
      <c r="F252" s="53">
        <f>IF(TYPE(SEARCH(F$1,+VLOOKUP($A252,datos14p!$A$2:$B$874,2,FALSE)))=1,"·",0)</f>
        <v>0</v>
      </c>
      <c r="G252" s="53">
        <f>IF(TYPE(SEARCH(G$1,+VLOOKUP($A252,datos14p!$A$2:$B$874,2,FALSE)))=1,"·",0)</f>
        <v>0</v>
      </c>
      <c r="H252" s="53">
        <f>IF(TYPE(SEARCH(H$1,+VLOOKUP($A252,datos14p!$A$2:$B$874,2,FALSE)))=1,"·",0)</f>
        <v>0</v>
      </c>
      <c r="I252" s="53">
        <f>IF(TYPE(SEARCH(I$1,+VLOOKUP($A252,datos14p!$A$2:$B$874,2,FALSE)))=1,"·",0)</f>
        <v>0</v>
      </c>
      <c r="J252" s="53">
        <f>IF(TYPE(SEARCH(J$1,+VLOOKUP($A252,datos14p!$A$2:$B$874,2,FALSE)))=1,"·",0)</f>
        <v>0</v>
      </c>
      <c r="K252" s="53">
        <f>IF(TYPE(SEARCH(K$1,+VLOOKUP($A252,datos14p!$A$2:$B$874,2,FALSE)))=1,"·",0)</f>
        <v>0</v>
      </c>
      <c r="L252" s="53">
        <f>IF(TYPE(SEARCH(L$1,+VLOOKUP($A252,datos14p!$A$2:$B$874,2,FALSE)))=1,"·",0)</f>
        <v>0</v>
      </c>
      <c r="M252" s="53">
        <f>IF(TYPE(SEARCH(M$1,+VLOOKUP($A252,datos14p!$A$2:$B$874,2,FALSE)))=1,"·",0)</f>
        <v>0</v>
      </c>
    </row>
    <row r="253" spans="1:13" s="9" customFormat="1">
      <c r="A253" s="60" t="s">
        <v>1132</v>
      </c>
      <c r="B253" s="53">
        <f>IF(TYPE(SEARCH(B$1,+VLOOKUP($A253,datos14p!$A$2:$B$874,2,FALSE)))=1,"·",0)</f>
        <v>0</v>
      </c>
      <c r="C253" s="53">
        <f>IF(TYPE(SEARCH(C$1,+VLOOKUP($A253,datos14p!$A$2:$B$874,2,FALSE)))=1,"·",0)</f>
        <v>0</v>
      </c>
      <c r="D253" s="53">
        <f>IF(TYPE(SEARCH(D$1,+VLOOKUP($A253,datos14p!$A$2:$B$874,2,FALSE)))=1,"·",0)</f>
        <v>0</v>
      </c>
      <c r="E253" s="53">
        <f>IF(TYPE(SEARCH(E$1,+VLOOKUP($A253,datos14p!$A$2:$B$874,2,FALSE)))=1,"·",0)</f>
        <v>0</v>
      </c>
      <c r="F253" s="53">
        <f>IF(TYPE(SEARCH(F$1,+VLOOKUP($A253,datos14p!$A$2:$B$874,2,FALSE)))=1,"·",0)</f>
        <v>0</v>
      </c>
      <c r="G253" s="53">
        <f>IF(TYPE(SEARCH(G$1,+VLOOKUP($A253,datos14p!$A$2:$B$874,2,FALSE)))=1,"·",0)</f>
        <v>0</v>
      </c>
      <c r="H253" s="53">
        <f>IF(TYPE(SEARCH(H$1,+VLOOKUP($A253,datos14p!$A$2:$B$874,2,FALSE)))=1,"·",0)</f>
        <v>0</v>
      </c>
      <c r="I253" s="53">
        <f>IF(TYPE(SEARCH(I$1,+VLOOKUP($A253,datos14p!$A$2:$B$874,2,FALSE)))=1,"·",0)</f>
        <v>0</v>
      </c>
      <c r="J253" s="53">
        <f>IF(TYPE(SEARCH(J$1,+VLOOKUP($A253,datos14p!$A$2:$B$874,2,FALSE)))=1,"·",0)</f>
        <v>0</v>
      </c>
      <c r="K253" s="53">
        <f>IF(TYPE(SEARCH(K$1,+VLOOKUP($A253,datos14p!$A$2:$B$874,2,FALSE)))=1,"·",0)</f>
        <v>0</v>
      </c>
      <c r="L253" s="53">
        <f>IF(TYPE(SEARCH(L$1,+VLOOKUP($A253,datos14p!$A$2:$B$874,2,FALSE)))=1,"·",0)</f>
        <v>0</v>
      </c>
      <c r="M253" s="53">
        <f>IF(TYPE(SEARCH(M$1,+VLOOKUP($A253,datos14p!$A$2:$B$874,2,FALSE)))=1,"·",0)</f>
        <v>0</v>
      </c>
    </row>
    <row r="254" spans="1:13" s="9" customFormat="1">
      <c r="A254" s="60" t="s">
        <v>1133</v>
      </c>
      <c r="B254" s="53">
        <f>IF(TYPE(SEARCH(B$1,+VLOOKUP($A254,datos14p!$A$2:$B$874,2,FALSE)))=1,"·",0)</f>
        <v>0</v>
      </c>
      <c r="C254" s="53">
        <f>IF(TYPE(SEARCH(C$1,+VLOOKUP($A254,datos14p!$A$2:$B$874,2,FALSE)))=1,"·",0)</f>
        <v>0</v>
      </c>
      <c r="D254" s="53">
        <f>IF(TYPE(SEARCH(D$1,+VLOOKUP($A254,datos14p!$A$2:$B$874,2,FALSE)))=1,"·",0)</f>
        <v>0</v>
      </c>
      <c r="E254" s="53" t="str">
        <f>IF(TYPE(SEARCH(E$1,+VLOOKUP($A254,datos14p!$A$2:$B$874,2,FALSE)))=1,"·",0)</f>
        <v>·</v>
      </c>
      <c r="F254" s="53">
        <f>IF(TYPE(SEARCH(F$1,+VLOOKUP($A254,datos14p!$A$2:$B$874,2,FALSE)))=1,"·",0)</f>
        <v>0</v>
      </c>
      <c r="G254" s="53">
        <f>IF(TYPE(SEARCH(G$1,+VLOOKUP($A254,datos14p!$A$2:$B$874,2,FALSE)))=1,"·",0)</f>
        <v>0</v>
      </c>
      <c r="H254" s="53">
        <f>IF(TYPE(SEARCH(H$1,+VLOOKUP($A254,datos14p!$A$2:$B$874,2,FALSE)))=1,"·",0)</f>
        <v>0</v>
      </c>
      <c r="I254" s="53">
        <f>IF(TYPE(SEARCH(I$1,+VLOOKUP($A254,datos14p!$A$2:$B$874,2,FALSE)))=1,"·",0)</f>
        <v>0</v>
      </c>
      <c r="J254" s="53">
        <f>IF(TYPE(SEARCH(J$1,+VLOOKUP($A254,datos14p!$A$2:$B$874,2,FALSE)))=1,"·",0)</f>
        <v>0</v>
      </c>
      <c r="K254" s="53">
        <f>IF(TYPE(SEARCH(K$1,+VLOOKUP($A254,datos14p!$A$2:$B$874,2,FALSE)))=1,"·",0)</f>
        <v>0</v>
      </c>
      <c r="L254" s="53">
        <f>IF(TYPE(SEARCH(L$1,+VLOOKUP($A254,datos14p!$A$2:$B$874,2,FALSE)))=1,"·",0)</f>
        <v>0</v>
      </c>
      <c r="M254" s="53">
        <f>IF(TYPE(SEARCH(M$1,+VLOOKUP($A254,datos14p!$A$2:$B$874,2,FALSE)))=1,"·",0)</f>
        <v>0</v>
      </c>
    </row>
    <row r="255" spans="1:13" s="9" customFormat="1">
      <c r="A255" s="60" t="s">
        <v>1134</v>
      </c>
      <c r="B255" s="53">
        <f>IF(TYPE(SEARCH(B$1,+VLOOKUP($A255,datos14p!$A$2:$B$874,2,FALSE)))=1,"·",0)</f>
        <v>0</v>
      </c>
      <c r="C255" s="53">
        <f>IF(TYPE(SEARCH(C$1,+VLOOKUP($A255,datos14p!$A$2:$B$874,2,FALSE)))=1,"·",0)</f>
        <v>0</v>
      </c>
      <c r="D255" s="53">
        <f>IF(TYPE(SEARCH(D$1,+VLOOKUP($A255,datos14p!$A$2:$B$874,2,FALSE)))=1,"·",0)</f>
        <v>0</v>
      </c>
      <c r="E255" s="53">
        <f>IF(TYPE(SEARCH(E$1,+VLOOKUP($A255,datos14p!$A$2:$B$874,2,FALSE)))=1,"·",0)</f>
        <v>0</v>
      </c>
      <c r="F255" s="53">
        <f>IF(TYPE(SEARCH(F$1,+VLOOKUP($A255,datos14p!$A$2:$B$874,2,FALSE)))=1,"·",0)</f>
        <v>0</v>
      </c>
      <c r="G255" s="53">
        <f>IF(TYPE(SEARCH(G$1,+VLOOKUP($A255,datos14p!$A$2:$B$874,2,FALSE)))=1,"·",0)</f>
        <v>0</v>
      </c>
      <c r="H255" s="53">
        <f>IF(TYPE(SEARCH(H$1,+VLOOKUP($A255,datos14p!$A$2:$B$874,2,FALSE)))=1,"·",0)</f>
        <v>0</v>
      </c>
      <c r="I255" s="53">
        <f>IF(TYPE(SEARCH(I$1,+VLOOKUP($A255,datos14p!$A$2:$B$874,2,FALSE)))=1,"·",0)</f>
        <v>0</v>
      </c>
      <c r="J255" s="53">
        <f>IF(TYPE(SEARCH(J$1,+VLOOKUP($A255,datos14p!$A$2:$B$874,2,FALSE)))=1,"·",0)</f>
        <v>0</v>
      </c>
      <c r="K255" s="53" t="str">
        <f>IF(TYPE(SEARCH(K$1,+VLOOKUP($A255,datos14p!$A$2:$B$874,2,FALSE)))=1,"·",0)</f>
        <v>·</v>
      </c>
      <c r="L255" s="53">
        <f>IF(TYPE(SEARCH(L$1,+VLOOKUP($A255,datos14p!$A$2:$B$874,2,FALSE)))=1,"·",0)</f>
        <v>0</v>
      </c>
      <c r="M255" s="53">
        <f>IF(TYPE(SEARCH(M$1,+VLOOKUP($A255,datos14p!$A$2:$B$874,2,FALSE)))=1,"·",0)</f>
        <v>0</v>
      </c>
    </row>
    <row r="256" spans="1:13" s="9" customFormat="1">
      <c r="A256" s="60" t="s">
        <v>1135</v>
      </c>
      <c r="B256" s="53">
        <f>IF(TYPE(SEARCH(B$1,+VLOOKUP($A256,datos14p!$A$2:$B$874,2,FALSE)))=1,"·",0)</f>
        <v>0</v>
      </c>
      <c r="C256" s="53" t="str">
        <f>IF(TYPE(SEARCH(C$1,+VLOOKUP($A256,datos14p!$A$2:$B$874,2,FALSE)))=1,"·",0)</f>
        <v>·</v>
      </c>
      <c r="D256" s="53">
        <f>IF(TYPE(SEARCH(D$1,+VLOOKUP($A256,datos14p!$A$2:$B$874,2,FALSE)))=1,"·",0)</f>
        <v>0</v>
      </c>
      <c r="E256" s="53">
        <f>IF(TYPE(SEARCH(E$1,+VLOOKUP($A256,datos14p!$A$2:$B$874,2,FALSE)))=1,"·",0)</f>
        <v>0</v>
      </c>
      <c r="F256" s="53">
        <f>IF(TYPE(SEARCH(F$1,+VLOOKUP($A256,datos14p!$A$2:$B$874,2,FALSE)))=1,"·",0)</f>
        <v>0</v>
      </c>
      <c r="G256" s="53">
        <f>IF(TYPE(SEARCH(G$1,+VLOOKUP($A256,datos14p!$A$2:$B$874,2,FALSE)))=1,"·",0)</f>
        <v>0</v>
      </c>
      <c r="H256" s="53">
        <f>IF(TYPE(SEARCH(H$1,+VLOOKUP($A256,datos14p!$A$2:$B$874,2,FALSE)))=1,"·",0)</f>
        <v>0</v>
      </c>
      <c r="I256" s="53">
        <f>IF(TYPE(SEARCH(I$1,+VLOOKUP($A256,datos14p!$A$2:$B$874,2,FALSE)))=1,"·",0)</f>
        <v>0</v>
      </c>
      <c r="J256" s="53">
        <f>IF(TYPE(SEARCH(J$1,+VLOOKUP($A256,datos14p!$A$2:$B$874,2,FALSE)))=1,"·",0)</f>
        <v>0</v>
      </c>
      <c r="K256" s="53">
        <f>IF(TYPE(SEARCH(K$1,+VLOOKUP($A256,datos14p!$A$2:$B$874,2,FALSE)))=1,"·",0)</f>
        <v>0</v>
      </c>
      <c r="L256" s="53">
        <f>IF(TYPE(SEARCH(L$1,+VLOOKUP($A256,datos14p!$A$2:$B$874,2,FALSE)))=1,"·",0)</f>
        <v>0</v>
      </c>
      <c r="M256" s="53">
        <f>IF(TYPE(SEARCH(M$1,+VLOOKUP($A256,datos14p!$A$2:$B$874,2,FALSE)))=1,"·",0)</f>
        <v>0</v>
      </c>
    </row>
    <row r="257" spans="1:13" s="9" customFormat="1">
      <c r="A257" s="60" t="s">
        <v>73</v>
      </c>
      <c r="B257" s="53">
        <f>IF(TYPE(SEARCH(B$1,+VLOOKUP($A257,datos14p!$A$2:$B$874,2,FALSE)))=1,"·",0)</f>
        <v>0</v>
      </c>
      <c r="C257" s="53">
        <f>IF(TYPE(SEARCH(C$1,+VLOOKUP($A257,datos14p!$A$2:$B$874,2,FALSE)))=1,"·",0)</f>
        <v>0</v>
      </c>
      <c r="D257" s="53">
        <f>IF(TYPE(SEARCH(D$1,+VLOOKUP($A257,datos14p!$A$2:$B$874,2,FALSE)))=1,"·",0)</f>
        <v>0</v>
      </c>
      <c r="E257" s="53">
        <f>IF(TYPE(SEARCH(E$1,+VLOOKUP($A257,datos14p!$A$2:$B$874,2,FALSE)))=1,"·",0)</f>
        <v>0</v>
      </c>
      <c r="F257" s="53">
        <f>IF(TYPE(SEARCH(F$1,+VLOOKUP($A257,datos14p!$A$2:$B$874,2,FALSE)))=1,"·",0)</f>
        <v>0</v>
      </c>
      <c r="G257" s="53">
        <f>IF(TYPE(SEARCH(G$1,+VLOOKUP($A257,datos14p!$A$2:$B$874,2,FALSE)))=1,"·",0)</f>
        <v>0</v>
      </c>
      <c r="H257" s="53">
        <f>IF(TYPE(SEARCH(H$1,+VLOOKUP($A257,datos14p!$A$2:$B$874,2,FALSE)))=1,"·",0)</f>
        <v>0</v>
      </c>
      <c r="I257" s="53">
        <f>IF(TYPE(SEARCH(I$1,+VLOOKUP($A257,datos14p!$A$2:$B$874,2,FALSE)))=1,"·",0)</f>
        <v>0</v>
      </c>
      <c r="J257" s="53">
        <f>IF(TYPE(SEARCH(J$1,+VLOOKUP($A257,datos14p!$A$2:$B$874,2,FALSE)))=1,"·",0)</f>
        <v>0</v>
      </c>
      <c r="K257" s="53">
        <f>IF(TYPE(SEARCH(K$1,+VLOOKUP($A257,datos14p!$A$2:$B$874,2,FALSE)))=1,"·",0)</f>
        <v>0</v>
      </c>
      <c r="L257" s="53">
        <f>IF(TYPE(SEARCH(L$1,+VLOOKUP($A257,datos14p!$A$2:$B$874,2,FALSE)))=1,"·",0)</f>
        <v>0</v>
      </c>
      <c r="M257" s="53">
        <f>IF(TYPE(SEARCH(M$1,+VLOOKUP($A257,datos14p!$A$2:$B$874,2,FALSE)))=1,"·",0)</f>
        <v>0</v>
      </c>
    </row>
    <row r="258" spans="1:13" s="9" customFormat="1">
      <c r="A258" s="60" t="s">
        <v>74</v>
      </c>
      <c r="B258" s="53" t="str">
        <f>IF(TYPE(SEARCH(B$1,+VLOOKUP($A258,datos14p!$A$2:$B$874,2,FALSE)))=1,"·",0)</f>
        <v>·</v>
      </c>
      <c r="C258" s="53">
        <f>IF(TYPE(SEARCH(C$1,+VLOOKUP($A258,datos14p!$A$2:$B$874,2,FALSE)))=1,"·",0)</f>
        <v>0</v>
      </c>
      <c r="D258" s="53">
        <f>IF(TYPE(SEARCH(D$1,+VLOOKUP($A258,datos14p!$A$2:$B$874,2,FALSE)))=1,"·",0)</f>
        <v>0</v>
      </c>
      <c r="E258" s="53">
        <f>IF(TYPE(SEARCH(E$1,+VLOOKUP($A258,datos14p!$A$2:$B$874,2,FALSE)))=1,"·",0)</f>
        <v>0</v>
      </c>
      <c r="F258" s="53">
        <f>IF(TYPE(SEARCH(F$1,+VLOOKUP($A258,datos14p!$A$2:$B$874,2,FALSE)))=1,"·",0)</f>
        <v>0</v>
      </c>
      <c r="G258" s="53">
        <f>IF(TYPE(SEARCH(G$1,+VLOOKUP($A258,datos14p!$A$2:$B$874,2,FALSE)))=1,"·",0)</f>
        <v>0</v>
      </c>
      <c r="H258" s="53">
        <f>IF(TYPE(SEARCH(H$1,+VLOOKUP($A258,datos14p!$A$2:$B$874,2,FALSE)))=1,"·",0)</f>
        <v>0</v>
      </c>
      <c r="I258" s="53">
        <f>IF(TYPE(SEARCH(I$1,+VLOOKUP($A258,datos14p!$A$2:$B$874,2,FALSE)))=1,"·",0)</f>
        <v>0</v>
      </c>
      <c r="J258" s="53">
        <f>IF(TYPE(SEARCH(J$1,+VLOOKUP($A258,datos14p!$A$2:$B$874,2,FALSE)))=1,"·",0)</f>
        <v>0</v>
      </c>
      <c r="K258" s="53">
        <f>IF(TYPE(SEARCH(K$1,+VLOOKUP($A258,datos14p!$A$2:$B$874,2,FALSE)))=1,"·",0)</f>
        <v>0</v>
      </c>
      <c r="L258" s="53">
        <f>IF(TYPE(SEARCH(L$1,+VLOOKUP($A258,datos14p!$A$2:$B$874,2,FALSE)))=1,"·",0)</f>
        <v>0</v>
      </c>
      <c r="M258" s="53">
        <f>IF(TYPE(SEARCH(M$1,+VLOOKUP($A258,datos14p!$A$2:$B$874,2,FALSE)))=1,"·",0)</f>
        <v>0</v>
      </c>
    </row>
    <row r="259" spans="1:13" s="9" customFormat="1">
      <c r="A259" s="60" t="s">
        <v>75</v>
      </c>
      <c r="B259" s="53" t="str">
        <f>IF(TYPE(SEARCH(B$1,+VLOOKUP($A259,datos14p!$A$2:$B$874,2,FALSE)))=1,"·",0)</f>
        <v>·</v>
      </c>
      <c r="C259" s="53">
        <f>IF(TYPE(SEARCH(C$1,+VLOOKUP($A259,datos14p!$A$2:$B$874,2,FALSE)))=1,"·",0)</f>
        <v>0</v>
      </c>
      <c r="D259" s="53">
        <f>IF(TYPE(SEARCH(D$1,+VLOOKUP($A259,datos14p!$A$2:$B$874,2,FALSE)))=1,"·",0)</f>
        <v>0</v>
      </c>
      <c r="E259" s="53">
        <f>IF(TYPE(SEARCH(E$1,+VLOOKUP($A259,datos14p!$A$2:$B$874,2,FALSE)))=1,"·",0)</f>
        <v>0</v>
      </c>
      <c r="F259" s="53">
        <f>IF(TYPE(SEARCH(F$1,+VLOOKUP($A259,datos14p!$A$2:$B$874,2,FALSE)))=1,"·",0)</f>
        <v>0</v>
      </c>
      <c r="G259" s="53">
        <f>IF(TYPE(SEARCH(G$1,+VLOOKUP($A259,datos14p!$A$2:$B$874,2,FALSE)))=1,"·",0)</f>
        <v>0</v>
      </c>
      <c r="H259" s="53">
        <f>IF(TYPE(SEARCH(H$1,+VLOOKUP($A259,datos14p!$A$2:$B$874,2,FALSE)))=1,"·",0)</f>
        <v>0</v>
      </c>
      <c r="I259" s="53">
        <f>IF(TYPE(SEARCH(I$1,+VLOOKUP($A259,datos14p!$A$2:$B$874,2,FALSE)))=1,"·",0)</f>
        <v>0</v>
      </c>
      <c r="J259" s="53">
        <f>IF(TYPE(SEARCH(J$1,+VLOOKUP($A259,datos14p!$A$2:$B$874,2,FALSE)))=1,"·",0)</f>
        <v>0</v>
      </c>
      <c r="K259" s="53">
        <f>IF(TYPE(SEARCH(K$1,+VLOOKUP($A259,datos14p!$A$2:$B$874,2,FALSE)))=1,"·",0)</f>
        <v>0</v>
      </c>
      <c r="L259" s="53">
        <f>IF(TYPE(SEARCH(L$1,+VLOOKUP($A259,datos14p!$A$2:$B$874,2,FALSE)))=1,"·",0)</f>
        <v>0</v>
      </c>
      <c r="M259" s="53">
        <f>IF(TYPE(SEARCH(M$1,+VLOOKUP($A259,datos14p!$A$2:$B$874,2,FALSE)))=1,"·",0)</f>
        <v>0</v>
      </c>
    </row>
    <row r="260" spans="1:13" s="9" customFormat="1">
      <c r="A260" s="60" t="s">
        <v>76</v>
      </c>
      <c r="B260" s="53" t="str">
        <f>IF(TYPE(SEARCH(B$1,+VLOOKUP($A260,datos14p!$A$2:$B$874,2,FALSE)))=1,"·",0)</f>
        <v>·</v>
      </c>
      <c r="C260" s="53">
        <f>IF(TYPE(SEARCH(C$1,+VLOOKUP($A260,datos14p!$A$2:$B$874,2,FALSE)))=1,"·",0)</f>
        <v>0</v>
      </c>
      <c r="D260" s="53">
        <f>IF(TYPE(SEARCH(D$1,+VLOOKUP($A260,datos14p!$A$2:$B$874,2,FALSE)))=1,"·",0)</f>
        <v>0</v>
      </c>
      <c r="E260" s="53">
        <f>IF(TYPE(SEARCH(E$1,+VLOOKUP($A260,datos14p!$A$2:$B$874,2,FALSE)))=1,"·",0)</f>
        <v>0</v>
      </c>
      <c r="F260" s="53">
        <f>IF(TYPE(SEARCH(F$1,+VLOOKUP($A260,datos14p!$A$2:$B$874,2,FALSE)))=1,"·",0)</f>
        <v>0</v>
      </c>
      <c r="G260" s="53">
        <f>IF(TYPE(SEARCH(G$1,+VLOOKUP($A260,datos14p!$A$2:$B$874,2,FALSE)))=1,"·",0)</f>
        <v>0</v>
      </c>
      <c r="H260" s="53">
        <f>IF(TYPE(SEARCH(H$1,+VLOOKUP($A260,datos14p!$A$2:$B$874,2,FALSE)))=1,"·",0)</f>
        <v>0</v>
      </c>
      <c r="I260" s="53">
        <f>IF(TYPE(SEARCH(I$1,+VLOOKUP($A260,datos14p!$A$2:$B$874,2,FALSE)))=1,"·",0)</f>
        <v>0</v>
      </c>
      <c r="J260" s="53">
        <f>IF(TYPE(SEARCH(J$1,+VLOOKUP($A260,datos14p!$A$2:$B$874,2,FALSE)))=1,"·",0)</f>
        <v>0</v>
      </c>
      <c r="K260" s="53">
        <f>IF(TYPE(SEARCH(K$1,+VLOOKUP($A260,datos14p!$A$2:$B$874,2,FALSE)))=1,"·",0)</f>
        <v>0</v>
      </c>
      <c r="L260" s="53">
        <f>IF(TYPE(SEARCH(L$1,+VLOOKUP($A260,datos14p!$A$2:$B$874,2,FALSE)))=1,"·",0)</f>
        <v>0</v>
      </c>
      <c r="M260" s="53">
        <f>IF(TYPE(SEARCH(M$1,+VLOOKUP($A260,datos14p!$A$2:$B$874,2,FALSE)))=1,"·",0)</f>
        <v>0</v>
      </c>
    </row>
    <row r="261" spans="1:13" s="9" customFormat="1">
      <c r="A261" s="60" t="s">
        <v>77</v>
      </c>
      <c r="B261" s="53" t="str">
        <f>IF(TYPE(SEARCH(B$1,+VLOOKUP($A261,datos14p!$A$2:$B$874,2,FALSE)))=1,"·",0)</f>
        <v>·</v>
      </c>
      <c r="C261" s="53">
        <f>IF(TYPE(SEARCH(C$1,+VLOOKUP($A261,datos14p!$A$2:$B$874,2,FALSE)))=1,"·",0)</f>
        <v>0</v>
      </c>
      <c r="D261" s="53">
        <f>IF(TYPE(SEARCH(D$1,+VLOOKUP($A261,datos14p!$A$2:$B$874,2,FALSE)))=1,"·",0)</f>
        <v>0</v>
      </c>
      <c r="E261" s="53">
        <f>IF(TYPE(SEARCH(E$1,+VLOOKUP($A261,datos14p!$A$2:$B$874,2,FALSE)))=1,"·",0)</f>
        <v>0</v>
      </c>
      <c r="F261" s="53">
        <f>IF(TYPE(SEARCH(F$1,+VLOOKUP($A261,datos14p!$A$2:$B$874,2,FALSE)))=1,"·",0)</f>
        <v>0</v>
      </c>
      <c r="G261" s="53">
        <f>IF(TYPE(SEARCH(G$1,+VLOOKUP($A261,datos14p!$A$2:$B$874,2,FALSE)))=1,"·",0)</f>
        <v>0</v>
      </c>
      <c r="H261" s="53">
        <f>IF(TYPE(SEARCH(H$1,+VLOOKUP($A261,datos14p!$A$2:$B$874,2,FALSE)))=1,"·",0)</f>
        <v>0</v>
      </c>
      <c r="I261" s="53">
        <f>IF(TYPE(SEARCH(I$1,+VLOOKUP($A261,datos14p!$A$2:$B$874,2,FALSE)))=1,"·",0)</f>
        <v>0</v>
      </c>
      <c r="J261" s="53">
        <f>IF(TYPE(SEARCH(J$1,+VLOOKUP($A261,datos14p!$A$2:$B$874,2,FALSE)))=1,"·",0)</f>
        <v>0</v>
      </c>
      <c r="K261" s="53">
        <f>IF(TYPE(SEARCH(K$1,+VLOOKUP($A261,datos14p!$A$2:$B$874,2,FALSE)))=1,"·",0)</f>
        <v>0</v>
      </c>
      <c r="L261" s="53">
        <f>IF(TYPE(SEARCH(L$1,+VLOOKUP($A261,datos14p!$A$2:$B$874,2,FALSE)))=1,"·",0)</f>
        <v>0</v>
      </c>
      <c r="M261" s="53">
        <f>IF(TYPE(SEARCH(M$1,+VLOOKUP($A261,datos14p!$A$2:$B$874,2,FALSE)))=1,"·",0)</f>
        <v>0</v>
      </c>
    </row>
    <row r="262" spans="1:13" s="9" customFormat="1">
      <c r="A262" s="60" t="s">
        <v>78</v>
      </c>
      <c r="B262" s="53" t="str">
        <f>IF(TYPE(SEARCH(B$1,+VLOOKUP($A262,datos14p!$A$2:$B$874,2,FALSE)))=1,"·",0)</f>
        <v>·</v>
      </c>
      <c r="C262" s="53">
        <f>IF(TYPE(SEARCH(C$1,+VLOOKUP($A262,datos14p!$A$2:$B$874,2,FALSE)))=1,"·",0)</f>
        <v>0</v>
      </c>
      <c r="D262" s="53">
        <f>IF(TYPE(SEARCH(D$1,+VLOOKUP($A262,datos14p!$A$2:$B$874,2,FALSE)))=1,"·",0)</f>
        <v>0</v>
      </c>
      <c r="E262" s="53">
        <f>IF(TYPE(SEARCH(E$1,+VLOOKUP($A262,datos14p!$A$2:$B$874,2,FALSE)))=1,"·",0)</f>
        <v>0</v>
      </c>
      <c r="F262" s="53">
        <f>IF(TYPE(SEARCH(F$1,+VLOOKUP($A262,datos14p!$A$2:$B$874,2,FALSE)))=1,"·",0)</f>
        <v>0</v>
      </c>
      <c r="G262" s="53">
        <f>IF(TYPE(SEARCH(G$1,+VLOOKUP($A262,datos14p!$A$2:$B$874,2,FALSE)))=1,"·",0)</f>
        <v>0</v>
      </c>
      <c r="H262" s="53">
        <f>IF(TYPE(SEARCH(H$1,+VLOOKUP($A262,datos14p!$A$2:$B$874,2,FALSE)))=1,"·",0)</f>
        <v>0</v>
      </c>
      <c r="I262" s="53">
        <f>IF(TYPE(SEARCH(I$1,+VLOOKUP($A262,datos14p!$A$2:$B$874,2,FALSE)))=1,"·",0)</f>
        <v>0</v>
      </c>
      <c r="J262" s="53">
        <f>IF(TYPE(SEARCH(J$1,+VLOOKUP($A262,datos14p!$A$2:$B$874,2,FALSE)))=1,"·",0)</f>
        <v>0</v>
      </c>
      <c r="K262" s="53">
        <f>IF(TYPE(SEARCH(K$1,+VLOOKUP($A262,datos14p!$A$2:$B$874,2,FALSE)))=1,"·",0)</f>
        <v>0</v>
      </c>
      <c r="L262" s="53" t="str">
        <f>IF(TYPE(SEARCH(L$1,+VLOOKUP($A262,datos14p!$A$2:$B$874,2,FALSE)))=1,"·",0)</f>
        <v>·</v>
      </c>
      <c r="M262" s="53">
        <f>IF(TYPE(SEARCH(M$1,+VLOOKUP($A262,datos14p!$A$2:$B$874,2,FALSE)))=1,"·",0)</f>
        <v>0</v>
      </c>
    </row>
    <row r="263" spans="1:13" s="9" customFormat="1">
      <c r="A263" s="60" t="s">
        <v>79</v>
      </c>
      <c r="B263" s="53" t="str">
        <f>IF(TYPE(SEARCH(B$1,+VLOOKUP($A263,datos14p!$A$2:$B$874,2,FALSE)))=1,"·",0)</f>
        <v>·</v>
      </c>
      <c r="C263" s="53">
        <f>IF(TYPE(SEARCH(C$1,+VLOOKUP($A263,datos14p!$A$2:$B$874,2,FALSE)))=1,"·",0)</f>
        <v>0</v>
      </c>
      <c r="D263" s="53">
        <f>IF(TYPE(SEARCH(D$1,+VLOOKUP($A263,datos14p!$A$2:$B$874,2,FALSE)))=1,"·",0)</f>
        <v>0</v>
      </c>
      <c r="E263" s="53">
        <f>IF(TYPE(SEARCH(E$1,+VLOOKUP($A263,datos14p!$A$2:$B$874,2,FALSE)))=1,"·",0)</f>
        <v>0</v>
      </c>
      <c r="F263" s="53">
        <f>IF(TYPE(SEARCH(F$1,+VLOOKUP($A263,datos14p!$A$2:$B$874,2,FALSE)))=1,"·",0)</f>
        <v>0</v>
      </c>
      <c r="G263" s="53" t="str">
        <f>IF(TYPE(SEARCH(G$1,+VLOOKUP($A263,datos14p!$A$2:$B$874,2,FALSE)))=1,"·",0)</f>
        <v>·</v>
      </c>
      <c r="H263" s="53">
        <f>IF(TYPE(SEARCH(H$1,+VLOOKUP($A263,datos14p!$A$2:$B$874,2,FALSE)))=1,"·",0)</f>
        <v>0</v>
      </c>
      <c r="I263" s="53">
        <f>IF(TYPE(SEARCH(I$1,+VLOOKUP($A263,datos14p!$A$2:$B$874,2,FALSE)))=1,"·",0)</f>
        <v>0</v>
      </c>
      <c r="J263" s="53">
        <f>IF(TYPE(SEARCH(J$1,+VLOOKUP($A263,datos14p!$A$2:$B$874,2,FALSE)))=1,"·",0)</f>
        <v>0</v>
      </c>
      <c r="K263" s="53">
        <f>IF(TYPE(SEARCH(K$1,+VLOOKUP($A263,datos14p!$A$2:$B$874,2,FALSE)))=1,"·",0)</f>
        <v>0</v>
      </c>
      <c r="L263" s="53">
        <f>IF(TYPE(SEARCH(L$1,+VLOOKUP($A263,datos14p!$A$2:$B$874,2,FALSE)))=1,"·",0)</f>
        <v>0</v>
      </c>
      <c r="M263" s="53">
        <f>IF(TYPE(SEARCH(M$1,+VLOOKUP($A263,datos14p!$A$2:$B$874,2,FALSE)))=1,"·",0)</f>
        <v>0</v>
      </c>
    </row>
    <row r="264" spans="1:13" s="9" customFormat="1">
      <c r="A264" s="60" t="s">
        <v>80</v>
      </c>
      <c r="B264" s="53" t="str">
        <f>IF(TYPE(SEARCH(B$1,+VLOOKUP($A264,datos14p!$A$2:$B$874,2,FALSE)))=1,"·",0)</f>
        <v>·</v>
      </c>
      <c r="C264" s="53" t="str">
        <f>IF(TYPE(SEARCH(C$1,+VLOOKUP($A264,datos14p!$A$2:$B$874,2,FALSE)))=1,"·",0)</f>
        <v>·</v>
      </c>
      <c r="D264" s="53">
        <f>IF(TYPE(SEARCH(D$1,+VLOOKUP($A264,datos14p!$A$2:$B$874,2,FALSE)))=1,"·",0)</f>
        <v>0</v>
      </c>
      <c r="E264" s="53">
        <f>IF(TYPE(SEARCH(E$1,+VLOOKUP($A264,datos14p!$A$2:$B$874,2,FALSE)))=1,"·",0)</f>
        <v>0</v>
      </c>
      <c r="F264" s="53">
        <f>IF(TYPE(SEARCH(F$1,+VLOOKUP($A264,datos14p!$A$2:$B$874,2,FALSE)))=1,"·",0)</f>
        <v>0</v>
      </c>
      <c r="G264" s="53">
        <f>IF(TYPE(SEARCH(G$1,+VLOOKUP($A264,datos14p!$A$2:$B$874,2,FALSE)))=1,"·",0)</f>
        <v>0</v>
      </c>
      <c r="H264" s="53">
        <f>IF(TYPE(SEARCH(H$1,+VLOOKUP($A264,datos14p!$A$2:$B$874,2,FALSE)))=1,"·",0)</f>
        <v>0</v>
      </c>
      <c r="I264" s="53">
        <f>IF(TYPE(SEARCH(I$1,+VLOOKUP($A264,datos14p!$A$2:$B$874,2,FALSE)))=1,"·",0)</f>
        <v>0</v>
      </c>
      <c r="J264" s="53">
        <f>IF(TYPE(SEARCH(J$1,+VLOOKUP($A264,datos14p!$A$2:$B$874,2,FALSE)))=1,"·",0)</f>
        <v>0</v>
      </c>
      <c r="K264" s="53">
        <f>IF(TYPE(SEARCH(K$1,+VLOOKUP($A264,datos14p!$A$2:$B$874,2,FALSE)))=1,"·",0)</f>
        <v>0</v>
      </c>
      <c r="L264" s="53" t="str">
        <f>IF(TYPE(SEARCH(L$1,+VLOOKUP($A264,datos14p!$A$2:$B$874,2,FALSE)))=1,"·",0)</f>
        <v>·</v>
      </c>
      <c r="M264" s="53">
        <f>IF(TYPE(SEARCH(M$1,+VLOOKUP($A264,datos14p!$A$2:$B$874,2,FALSE)))=1,"·",0)</f>
        <v>0</v>
      </c>
    </row>
    <row r="265" spans="1:13" s="9" customFormat="1">
      <c r="A265" s="60" t="s">
        <v>81</v>
      </c>
      <c r="B265" s="53" t="str">
        <f>IF(TYPE(SEARCH(B$1,+VLOOKUP($A265,datos14p!$A$2:$B$874,2,FALSE)))=1,"·",0)</f>
        <v>·</v>
      </c>
      <c r="C265" s="53">
        <f>IF(TYPE(SEARCH(C$1,+VLOOKUP($A265,datos14p!$A$2:$B$874,2,FALSE)))=1,"·",0)</f>
        <v>0</v>
      </c>
      <c r="D265" s="53">
        <f>IF(TYPE(SEARCH(D$1,+VLOOKUP($A265,datos14p!$A$2:$B$874,2,FALSE)))=1,"·",0)</f>
        <v>0</v>
      </c>
      <c r="E265" s="53">
        <f>IF(TYPE(SEARCH(E$1,+VLOOKUP($A265,datos14p!$A$2:$B$874,2,FALSE)))=1,"·",0)</f>
        <v>0</v>
      </c>
      <c r="F265" s="53">
        <f>IF(TYPE(SEARCH(F$1,+VLOOKUP($A265,datos14p!$A$2:$B$874,2,FALSE)))=1,"·",0)</f>
        <v>0</v>
      </c>
      <c r="G265" s="53">
        <f>IF(TYPE(SEARCH(G$1,+VLOOKUP($A265,datos14p!$A$2:$B$874,2,FALSE)))=1,"·",0)</f>
        <v>0</v>
      </c>
      <c r="H265" s="53">
        <f>IF(TYPE(SEARCH(H$1,+VLOOKUP($A265,datos14p!$A$2:$B$874,2,FALSE)))=1,"·",0)</f>
        <v>0</v>
      </c>
      <c r="I265" s="53" t="str">
        <f>IF(TYPE(SEARCH(I$1,+VLOOKUP($A265,datos14p!$A$2:$B$874,2,FALSE)))=1,"·",0)</f>
        <v>·</v>
      </c>
      <c r="J265" s="53">
        <f>IF(TYPE(SEARCH(J$1,+VLOOKUP($A265,datos14p!$A$2:$B$874,2,FALSE)))=1,"·",0)</f>
        <v>0</v>
      </c>
      <c r="K265" s="53">
        <f>IF(TYPE(SEARCH(K$1,+VLOOKUP($A265,datos14p!$A$2:$B$874,2,FALSE)))=1,"·",0)</f>
        <v>0</v>
      </c>
      <c r="L265" s="53">
        <f>IF(TYPE(SEARCH(L$1,+VLOOKUP($A265,datos14p!$A$2:$B$874,2,FALSE)))=1,"·",0)</f>
        <v>0</v>
      </c>
      <c r="M265" s="53" t="str">
        <f>IF(TYPE(SEARCH(M$1,+VLOOKUP($A265,datos14p!$A$2:$B$874,2,FALSE)))=1,"·",0)</f>
        <v>·</v>
      </c>
    </row>
    <row r="266" spans="1:13" s="9" customFormat="1">
      <c r="A266" s="60" t="s">
        <v>82</v>
      </c>
      <c r="B266" s="53">
        <f>IF(TYPE(SEARCH(B$1,+VLOOKUP($A266,datos14p!$A$2:$B$874,2,FALSE)))=1,"·",0)</f>
        <v>0</v>
      </c>
      <c r="C266" s="53">
        <f>IF(TYPE(SEARCH(C$1,+VLOOKUP($A266,datos14p!$A$2:$B$874,2,FALSE)))=1,"·",0)</f>
        <v>0</v>
      </c>
      <c r="D266" s="53">
        <f>IF(TYPE(SEARCH(D$1,+VLOOKUP($A266,datos14p!$A$2:$B$874,2,FALSE)))=1,"·",0)</f>
        <v>0</v>
      </c>
      <c r="E266" s="53">
        <f>IF(TYPE(SEARCH(E$1,+VLOOKUP($A266,datos14p!$A$2:$B$874,2,FALSE)))=1,"·",0)</f>
        <v>0</v>
      </c>
      <c r="F266" s="53">
        <f>IF(TYPE(SEARCH(F$1,+VLOOKUP($A266,datos14p!$A$2:$B$874,2,FALSE)))=1,"·",0)</f>
        <v>0</v>
      </c>
      <c r="G266" s="53">
        <f>IF(TYPE(SEARCH(G$1,+VLOOKUP($A266,datos14p!$A$2:$B$874,2,FALSE)))=1,"·",0)</f>
        <v>0</v>
      </c>
      <c r="H266" s="53">
        <f>IF(TYPE(SEARCH(H$1,+VLOOKUP($A266,datos14p!$A$2:$B$874,2,FALSE)))=1,"·",0)</f>
        <v>0</v>
      </c>
      <c r="I266" s="53">
        <f>IF(TYPE(SEARCH(I$1,+VLOOKUP($A266,datos14p!$A$2:$B$874,2,FALSE)))=1,"·",0)</f>
        <v>0</v>
      </c>
      <c r="J266" s="53">
        <f>IF(TYPE(SEARCH(J$1,+VLOOKUP($A266,datos14p!$A$2:$B$874,2,FALSE)))=1,"·",0)</f>
        <v>0</v>
      </c>
      <c r="K266" s="53">
        <f>IF(TYPE(SEARCH(K$1,+VLOOKUP($A266,datos14p!$A$2:$B$874,2,FALSE)))=1,"·",0)</f>
        <v>0</v>
      </c>
      <c r="L266" s="53">
        <f>IF(TYPE(SEARCH(L$1,+VLOOKUP($A266,datos14p!$A$2:$B$874,2,FALSE)))=1,"·",0)</f>
        <v>0</v>
      </c>
      <c r="M266" s="53" t="str">
        <f>IF(TYPE(SEARCH(M$1,+VLOOKUP($A266,datos14p!$A$2:$B$874,2,FALSE)))=1,"·",0)</f>
        <v>·</v>
      </c>
    </row>
    <row r="267" spans="1:13" s="9" customFormat="1">
      <c r="A267" s="60" t="s">
        <v>83</v>
      </c>
      <c r="B267" s="53" t="str">
        <f>IF(TYPE(SEARCH(B$1,+VLOOKUP($A267,datos14p!$A$2:$B$874,2,FALSE)))=1,"·",0)</f>
        <v>·</v>
      </c>
      <c r="C267" s="53">
        <f>IF(TYPE(SEARCH(C$1,+VLOOKUP($A267,datos14p!$A$2:$B$874,2,FALSE)))=1,"·",0)</f>
        <v>0</v>
      </c>
      <c r="D267" s="53">
        <f>IF(TYPE(SEARCH(D$1,+VLOOKUP($A267,datos14p!$A$2:$B$874,2,FALSE)))=1,"·",0)</f>
        <v>0</v>
      </c>
      <c r="E267" s="53">
        <f>IF(TYPE(SEARCH(E$1,+VLOOKUP($A267,datos14p!$A$2:$B$874,2,FALSE)))=1,"·",0)</f>
        <v>0</v>
      </c>
      <c r="F267" s="53">
        <f>IF(TYPE(SEARCH(F$1,+VLOOKUP($A267,datos14p!$A$2:$B$874,2,FALSE)))=1,"·",0)</f>
        <v>0</v>
      </c>
      <c r="G267" s="53">
        <f>IF(TYPE(SEARCH(G$1,+VLOOKUP($A267,datos14p!$A$2:$B$874,2,FALSE)))=1,"·",0)</f>
        <v>0</v>
      </c>
      <c r="H267" s="53">
        <f>IF(TYPE(SEARCH(H$1,+VLOOKUP($A267,datos14p!$A$2:$B$874,2,FALSE)))=1,"·",0)</f>
        <v>0</v>
      </c>
      <c r="I267" s="53">
        <f>IF(TYPE(SEARCH(I$1,+VLOOKUP($A267,datos14p!$A$2:$B$874,2,FALSE)))=1,"·",0)</f>
        <v>0</v>
      </c>
      <c r="J267" s="53">
        <f>IF(TYPE(SEARCH(J$1,+VLOOKUP($A267,datos14p!$A$2:$B$874,2,FALSE)))=1,"·",0)</f>
        <v>0</v>
      </c>
      <c r="K267" s="53">
        <f>IF(TYPE(SEARCH(K$1,+VLOOKUP($A267,datos14p!$A$2:$B$874,2,FALSE)))=1,"·",0)</f>
        <v>0</v>
      </c>
      <c r="L267" s="53">
        <f>IF(TYPE(SEARCH(L$1,+VLOOKUP($A267,datos14p!$A$2:$B$874,2,FALSE)))=1,"·",0)</f>
        <v>0</v>
      </c>
      <c r="M267" s="53">
        <f>IF(TYPE(SEARCH(M$1,+VLOOKUP($A267,datos14p!$A$2:$B$874,2,FALSE)))=1,"·",0)</f>
        <v>0</v>
      </c>
    </row>
    <row r="268" spans="1:13" s="9" customFormat="1">
      <c r="A268" s="60" t="s">
        <v>84</v>
      </c>
      <c r="B268" s="53">
        <f>IF(TYPE(SEARCH(B$1,+VLOOKUP($A268,datos14p!$A$2:$B$874,2,FALSE)))=1,"·",0)</f>
        <v>0</v>
      </c>
      <c r="C268" s="53">
        <f>IF(TYPE(SEARCH(C$1,+VLOOKUP($A268,datos14p!$A$2:$B$874,2,FALSE)))=1,"·",0)</f>
        <v>0</v>
      </c>
      <c r="D268" s="53">
        <f>IF(TYPE(SEARCH(D$1,+VLOOKUP($A268,datos14p!$A$2:$B$874,2,FALSE)))=1,"·",0)</f>
        <v>0</v>
      </c>
      <c r="E268" s="53">
        <f>IF(TYPE(SEARCH(E$1,+VLOOKUP($A268,datos14p!$A$2:$B$874,2,FALSE)))=1,"·",0)</f>
        <v>0</v>
      </c>
      <c r="F268" s="53">
        <f>IF(TYPE(SEARCH(F$1,+VLOOKUP($A268,datos14p!$A$2:$B$874,2,FALSE)))=1,"·",0)</f>
        <v>0</v>
      </c>
      <c r="G268" s="53">
        <f>IF(TYPE(SEARCH(G$1,+VLOOKUP($A268,datos14p!$A$2:$B$874,2,FALSE)))=1,"·",0)</f>
        <v>0</v>
      </c>
      <c r="H268" s="53">
        <f>IF(TYPE(SEARCH(H$1,+VLOOKUP($A268,datos14p!$A$2:$B$874,2,FALSE)))=1,"·",0)</f>
        <v>0</v>
      </c>
      <c r="I268" s="53">
        <f>IF(TYPE(SEARCH(I$1,+VLOOKUP($A268,datos14p!$A$2:$B$874,2,FALSE)))=1,"·",0)</f>
        <v>0</v>
      </c>
      <c r="J268" s="53">
        <f>IF(TYPE(SEARCH(J$1,+VLOOKUP($A268,datos14p!$A$2:$B$874,2,FALSE)))=1,"·",0)</f>
        <v>0</v>
      </c>
      <c r="K268" s="53">
        <f>IF(TYPE(SEARCH(K$1,+VLOOKUP($A268,datos14p!$A$2:$B$874,2,FALSE)))=1,"·",0)</f>
        <v>0</v>
      </c>
      <c r="L268" s="53">
        <f>IF(TYPE(SEARCH(L$1,+VLOOKUP($A268,datos14p!$A$2:$B$874,2,FALSE)))=1,"·",0)</f>
        <v>0</v>
      </c>
      <c r="M268" s="53" t="str">
        <f>IF(TYPE(SEARCH(M$1,+VLOOKUP($A268,datos14p!$A$2:$B$874,2,FALSE)))=1,"·",0)</f>
        <v>·</v>
      </c>
    </row>
    <row r="269" spans="1:13" s="9" customFormat="1">
      <c r="A269" s="60" t="s">
        <v>85</v>
      </c>
      <c r="B269" s="53">
        <f>IF(TYPE(SEARCH(B$1,+VLOOKUP($A269,datos14p!$A$2:$B$874,2,FALSE)))=1,"·",0)</f>
        <v>0</v>
      </c>
      <c r="C269" s="53">
        <f>IF(TYPE(SEARCH(C$1,+VLOOKUP($A269,datos14p!$A$2:$B$874,2,FALSE)))=1,"·",0)</f>
        <v>0</v>
      </c>
      <c r="D269" s="53">
        <f>IF(TYPE(SEARCH(D$1,+VLOOKUP($A269,datos14p!$A$2:$B$874,2,FALSE)))=1,"·",0)</f>
        <v>0</v>
      </c>
      <c r="E269" s="53">
        <f>IF(TYPE(SEARCH(E$1,+VLOOKUP($A269,datos14p!$A$2:$B$874,2,FALSE)))=1,"·",0)</f>
        <v>0</v>
      </c>
      <c r="F269" s="53">
        <f>IF(TYPE(SEARCH(F$1,+VLOOKUP($A269,datos14p!$A$2:$B$874,2,FALSE)))=1,"·",0)</f>
        <v>0</v>
      </c>
      <c r="G269" s="53">
        <f>IF(TYPE(SEARCH(G$1,+VLOOKUP($A269,datos14p!$A$2:$B$874,2,FALSE)))=1,"·",0)</f>
        <v>0</v>
      </c>
      <c r="H269" s="53">
        <f>IF(TYPE(SEARCH(H$1,+VLOOKUP($A269,datos14p!$A$2:$B$874,2,FALSE)))=1,"·",0)</f>
        <v>0</v>
      </c>
      <c r="I269" s="53">
        <f>IF(TYPE(SEARCH(I$1,+VLOOKUP($A269,datos14p!$A$2:$B$874,2,FALSE)))=1,"·",0)</f>
        <v>0</v>
      </c>
      <c r="J269" s="53">
        <f>IF(TYPE(SEARCH(J$1,+VLOOKUP($A269,datos14p!$A$2:$B$874,2,FALSE)))=1,"·",0)</f>
        <v>0</v>
      </c>
      <c r="K269" s="53">
        <f>IF(TYPE(SEARCH(K$1,+VLOOKUP($A269,datos14p!$A$2:$B$874,2,FALSE)))=1,"·",0)</f>
        <v>0</v>
      </c>
      <c r="L269" s="53">
        <f>IF(TYPE(SEARCH(L$1,+VLOOKUP($A269,datos14p!$A$2:$B$874,2,FALSE)))=1,"·",0)</f>
        <v>0</v>
      </c>
      <c r="M269" s="53" t="str">
        <f>IF(TYPE(SEARCH(M$1,+VLOOKUP($A269,datos14p!$A$2:$B$874,2,FALSE)))=1,"·",0)</f>
        <v>·</v>
      </c>
    </row>
    <row r="270" spans="1:13" s="9" customFormat="1">
      <c r="A270" s="60" t="s">
        <v>86</v>
      </c>
      <c r="B270" s="53" t="str">
        <f>IF(TYPE(SEARCH(B$1,+VLOOKUP($A270,datos14p!$A$2:$B$874,2,FALSE)))=1,"·",0)</f>
        <v>·</v>
      </c>
      <c r="C270" s="53" t="str">
        <f>IF(TYPE(SEARCH(C$1,+VLOOKUP($A270,datos14p!$A$2:$B$874,2,FALSE)))=1,"·",0)</f>
        <v>·</v>
      </c>
      <c r="D270" s="53">
        <f>IF(TYPE(SEARCH(D$1,+VLOOKUP($A270,datos14p!$A$2:$B$874,2,FALSE)))=1,"·",0)</f>
        <v>0</v>
      </c>
      <c r="E270" s="53">
        <f>IF(TYPE(SEARCH(E$1,+VLOOKUP($A270,datos14p!$A$2:$B$874,2,FALSE)))=1,"·",0)</f>
        <v>0</v>
      </c>
      <c r="F270" s="53">
        <f>IF(TYPE(SEARCH(F$1,+VLOOKUP($A270,datos14p!$A$2:$B$874,2,FALSE)))=1,"·",0)</f>
        <v>0</v>
      </c>
      <c r="G270" s="53" t="str">
        <f>IF(TYPE(SEARCH(G$1,+VLOOKUP($A270,datos14p!$A$2:$B$874,2,FALSE)))=1,"·",0)</f>
        <v>·</v>
      </c>
      <c r="H270" s="53">
        <f>IF(TYPE(SEARCH(H$1,+VLOOKUP($A270,datos14p!$A$2:$B$874,2,FALSE)))=1,"·",0)</f>
        <v>0</v>
      </c>
      <c r="I270" s="53">
        <f>IF(TYPE(SEARCH(I$1,+VLOOKUP($A270,datos14p!$A$2:$B$874,2,FALSE)))=1,"·",0)</f>
        <v>0</v>
      </c>
      <c r="J270" s="53">
        <f>IF(TYPE(SEARCH(J$1,+VLOOKUP($A270,datos14p!$A$2:$B$874,2,FALSE)))=1,"·",0)</f>
        <v>0</v>
      </c>
      <c r="K270" s="53">
        <f>IF(TYPE(SEARCH(K$1,+VLOOKUP($A270,datos14p!$A$2:$B$874,2,FALSE)))=1,"·",0)</f>
        <v>0</v>
      </c>
      <c r="L270" s="53">
        <f>IF(TYPE(SEARCH(L$1,+VLOOKUP($A270,datos14p!$A$2:$B$874,2,FALSE)))=1,"·",0)</f>
        <v>0</v>
      </c>
      <c r="M270" s="53">
        <f>IF(TYPE(SEARCH(M$1,+VLOOKUP($A270,datos14p!$A$2:$B$874,2,FALSE)))=1,"·",0)</f>
        <v>0</v>
      </c>
    </row>
    <row r="271" spans="1:13" s="9" customFormat="1">
      <c r="A271" s="60" t="s">
        <v>87</v>
      </c>
      <c r="B271" s="53" t="str">
        <f>IF(TYPE(SEARCH(B$1,+VLOOKUP($A271,datos14p!$A$2:$B$874,2,FALSE)))=1,"·",0)</f>
        <v>·</v>
      </c>
      <c r="C271" s="53">
        <f>IF(TYPE(SEARCH(C$1,+VLOOKUP($A271,datos14p!$A$2:$B$874,2,FALSE)))=1,"·",0)</f>
        <v>0</v>
      </c>
      <c r="D271" s="53">
        <f>IF(TYPE(SEARCH(D$1,+VLOOKUP($A271,datos14p!$A$2:$B$874,2,FALSE)))=1,"·",0)</f>
        <v>0</v>
      </c>
      <c r="E271" s="53">
        <f>IF(TYPE(SEARCH(E$1,+VLOOKUP($A271,datos14p!$A$2:$B$874,2,FALSE)))=1,"·",0)</f>
        <v>0</v>
      </c>
      <c r="F271" s="53">
        <f>IF(TYPE(SEARCH(F$1,+VLOOKUP($A271,datos14p!$A$2:$B$874,2,FALSE)))=1,"·",0)</f>
        <v>0</v>
      </c>
      <c r="G271" s="53">
        <f>IF(TYPE(SEARCH(G$1,+VLOOKUP($A271,datos14p!$A$2:$B$874,2,FALSE)))=1,"·",0)</f>
        <v>0</v>
      </c>
      <c r="H271" s="53">
        <f>IF(TYPE(SEARCH(H$1,+VLOOKUP($A271,datos14p!$A$2:$B$874,2,FALSE)))=1,"·",0)</f>
        <v>0</v>
      </c>
      <c r="I271" s="53">
        <f>IF(TYPE(SEARCH(I$1,+VLOOKUP($A271,datos14p!$A$2:$B$874,2,FALSE)))=1,"·",0)</f>
        <v>0</v>
      </c>
      <c r="J271" s="53">
        <f>IF(TYPE(SEARCH(J$1,+VLOOKUP($A271,datos14p!$A$2:$B$874,2,FALSE)))=1,"·",0)</f>
        <v>0</v>
      </c>
      <c r="K271" s="53">
        <f>IF(TYPE(SEARCH(K$1,+VLOOKUP($A271,datos14p!$A$2:$B$874,2,FALSE)))=1,"·",0)</f>
        <v>0</v>
      </c>
      <c r="L271" s="53">
        <f>IF(TYPE(SEARCH(L$1,+VLOOKUP($A271,datos14p!$A$2:$B$874,2,FALSE)))=1,"·",0)</f>
        <v>0</v>
      </c>
      <c r="M271" s="53">
        <f>IF(TYPE(SEARCH(M$1,+VLOOKUP($A271,datos14p!$A$2:$B$874,2,FALSE)))=1,"·",0)</f>
        <v>0</v>
      </c>
    </row>
    <row r="272" spans="1:13" s="9" customFormat="1">
      <c r="A272" s="60" t="s">
        <v>88</v>
      </c>
      <c r="B272" s="53">
        <f>IF(TYPE(SEARCH(B$1,+VLOOKUP($A272,datos14p!$A$2:$B$874,2,FALSE)))=1,"·",0)</f>
        <v>0</v>
      </c>
      <c r="C272" s="53">
        <f>IF(TYPE(SEARCH(C$1,+VLOOKUP($A272,datos14p!$A$2:$B$874,2,FALSE)))=1,"·",0)</f>
        <v>0</v>
      </c>
      <c r="D272" s="53">
        <f>IF(TYPE(SEARCH(D$1,+VLOOKUP($A272,datos14p!$A$2:$B$874,2,FALSE)))=1,"·",0)</f>
        <v>0</v>
      </c>
      <c r="E272" s="53">
        <f>IF(TYPE(SEARCH(E$1,+VLOOKUP($A272,datos14p!$A$2:$B$874,2,FALSE)))=1,"·",0)</f>
        <v>0</v>
      </c>
      <c r="F272" s="53">
        <f>IF(TYPE(SEARCH(F$1,+VLOOKUP($A272,datos14p!$A$2:$B$874,2,FALSE)))=1,"·",0)</f>
        <v>0</v>
      </c>
      <c r="G272" s="53" t="str">
        <f>IF(TYPE(SEARCH(G$1,+VLOOKUP($A272,datos14p!$A$2:$B$874,2,FALSE)))=1,"·",0)</f>
        <v>·</v>
      </c>
      <c r="H272" s="53">
        <f>IF(TYPE(SEARCH(H$1,+VLOOKUP($A272,datos14p!$A$2:$B$874,2,FALSE)))=1,"·",0)</f>
        <v>0</v>
      </c>
      <c r="I272" s="53">
        <f>IF(TYPE(SEARCH(I$1,+VLOOKUP($A272,datos14p!$A$2:$B$874,2,FALSE)))=1,"·",0)</f>
        <v>0</v>
      </c>
      <c r="J272" s="53">
        <f>IF(TYPE(SEARCH(J$1,+VLOOKUP($A272,datos14p!$A$2:$B$874,2,FALSE)))=1,"·",0)</f>
        <v>0</v>
      </c>
      <c r="K272" s="53">
        <f>IF(TYPE(SEARCH(K$1,+VLOOKUP($A272,datos14p!$A$2:$B$874,2,FALSE)))=1,"·",0)</f>
        <v>0</v>
      </c>
      <c r="L272" s="53">
        <f>IF(TYPE(SEARCH(L$1,+VLOOKUP($A272,datos14p!$A$2:$B$874,2,FALSE)))=1,"·",0)</f>
        <v>0</v>
      </c>
      <c r="M272" s="53">
        <f>IF(TYPE(SEARCH(M$1,+VLOOKUP($A272,datos14p!$A$2:$B$874,2,FALSE)))=1,"·",0)</f>
        <v>0</v>
      </c>
    </row>
    <row r="273" spans="1:13" s="9" customFormat="1">
      <c r="A273" s="60" t="s">
        <v>89</v>
      </c>
      <c r="B273" s="53">
        <f>IF(TYPE(SEARCH(B$1,+VLOOKUP($A273,datos14p!$A$2:$B$874,2,FALSE)))=1,"·",0)</f>
        <v>0</v>
      </c>
      <c r="C273" s="53">
        <f>IF(TYPE(SEARCH(C$1,+VLOOKUP($A273,datos14p!$A$2:$B$874,2,FALSE)))=1,"·",0)</f>
        <v>0</v>
      </c>
      <c r="D273" s="53">
        <f>IF(TYPE(SEARCH(D$1,+VLOOKUP($A273,datos14p!$A$2:$B$874,2,FALSE)))=1,"·",0)</f>
        <v>0</v>
      </c>
      <c r="E273" s="53">
        <f>IF(TYPE(SEARCH(E$1,+VLOOKUP($A273,datos14p!$A$2:$B$874,2,FALSE)))=1,"·",0)</f>
        <v>0</v>
      </c>
      <c r="F273" s="53">
        <f>IF(TYPE(SEARCH(F$1,+VLOOKUP($A273,datos14p!$A$2:$B$874,2,FALSE)))=1,"·",0)</f>
        <v>0</v>
      </c>
      <c r="G273" s="53">
        <f>IF(TYPE(SEARCH(G$1,+VLOOKUP($A273,datos14p!$A$2:$B$874,2,FALSE)))=1,"·",0)</f>
        <v>0</v>
      </c>
      <c r="H273" s="53">
        <f>IF(TYPE(SEARCH(H$1,+VLOOKUP($A273,datos14p!$A$2:$B$874,2,FALSE)))=1,"·",0)</f>
        <v>0</v>
      </c>
      <c r="I273" s="53">
        <f>IF(TYPE(SEARCH(I$1,+VLOOKUP($A273,datos14p!$A$2:$B$874,2,FALSE)))=1,"·",0)</f>
        <v>0</v>
      </c>
      <c r="J273" s="53">
        <f>IF(TYPE(SEARCH(J$1,+VLOOKUP($A273,datos14p!$A$2:$B$874,2,FALSE)))=1,"·",0)</f>
        <v>0</v>
      </c>
      <c r="K273" s="53">
        <f>IF(TYPE(SEARCH(K$1,+VLOOKUP($A273,datos14p!$A$2:$B$874,2,FALSE)))=1,"·",0)</f>
        <v>0</v>
      </c>
      <c r="L273" s="53">
        <f>IF(TYPE(SEARCH(L$1,+VLOOKUP($A273,datos14p!$A$2:$B$874,2,FALSE)))=1,"·",0)</f>
        <v>0</v>
      </c>
      <c r="M273" s="53" t="str">
        <f>IF(TYPE(SEARCH(M$1,+VLOOKUP($A273,datos14p!$A$2:$B$874,2,FALSE)))=1,"·",0)</f>
        <v>·</v>
      </c>
    </row>
    <row r="274" spans="1:13" s="9" customFormat="1">
      <c r="A274" s="60" t="s">
        <v>90</v>
      </c>
      <c r="B274" s="53">
        <f>IF(TYPE(SEARCH(B$1,+VLOOKUP($A274,datos14p!$A$2:$B$874,2,FALSE)))=1,"·",0)</f>
        <v>0</v>
      </c>
      <c r="C274" s="53">
        <f>IF(TYPE(SEARCH(C$1,+VLOOKUP($A274,datos14p!$A$2:$B$874,2,FALSE)))=1,"·",0)</f>
        <v>0</v>
      </c>
      <c r="D274" s="53">
        <f>IF(TYPE(SEARCH(D$1,+VLOOKUP($A274,datos14p!$A$2:$B$874,2,FALSE)))=1,"·",0)</f>
        <v>0</v>
      </c>
      <c r="E274" s="53">
        <f>IF(TYPE(SEARCH(E$1,+VLOOKUP($A274,datos14p!$A$2:$B$874,2,FALSE)))=1,"·",0)</f>
        <v>0</v>
      </c>
      <c r="F274" s="53">
        <f>IF(TYPE(SEARCH(F$1,+VLOOKUP($A274,datos14p!$A$2:$B$874,2,FALSE)))=1,"·",0)</f>
        <v>0</v>
      </c>
      <c r="G274" s="53">
        <f>IF(TYPE(SEARCH(G$1,+VLOOKUP($A274,datos14p!$A$2:$B$874,2,FALSE)))=1,"·",0)</f>
        <v>0</v>
      </c>
      <c r="H274" s="53">
        <f>IF(TYPE(SEARCH(H$1,+VLOOKUP($A274,datos14p!$A$2:$B$874,2,FALSE)))=1,"·",0)</f>
        <v>0</v>
      </c>
      <c r="I274" s="53">
        <f>IF(TYPE(SEARCH(I$1,+VLOOKUP($A274,datos14p!$A$2:$B$874,2,FALSE)))=1,"·",0)</f>
        <v>0</v>
      </c>
      <c r="J274" s="53">
        <f>IF(TYPE(SEARCH(J$1,+VLOOKUP($A274,datos14p!$A$2:$B$874,2,FALSE)))=1,"·",0)</f>
        <v>0</v>
      </c>
      <c r="K274" s="53">
        <f>IF(TYPE(SEARCH(K$1,+VLOOKUP($A274,datos14p!$A$2:$B$874,2,FALSE)))=1,"·",0)</f>
        <v>0</v>
      </c>
      <c r="L274" s="53">
        <f>IF(TYPE(SEARCH(L$1,+VLOOKUP($A274,datos14p!$A$2:$B$874,2,FALSE)))=1,"·",0)</f>
        <v>0</v>
      </c>
      <c r="M274" s="53" t="str">
        <f>IF(TYPE(SEARCH(M$1,+VLOOKUP($A274,datos14p!$A$2:$B$874,2,FALSE)))=1,"·",0)</f>
        <v>·</v>
      </c>
    </row>
    <row r="275" spans="1:13" s="9" customFormat="1">
      <c r="A275" s="60" t="s">
        <v>91</v>
      </c>
      <c r="B275" s="53">
        <f>IF(TYPE(SEARCH(B$1,+VLOOKUP($A275,datos14p!$A$2:$B$874,2,FALSE)))=1,"·",0)</f>
        <v>0</v>
      </c>
      <c r="C275" s="53">
        <f>IF(TYPE(SEARCH(C$1,+VLOOKUP($A275,datos14p!$A$2:$B$874,2,FALSE)))=1,"·",0)</f>
        <v>0</v>
      </c>
      <c r="D275" s="53">
        <f>IF(TYPE(SEARCH(D$1,+VLOOKUP($A275,datos14p!$A$2:$B$874,2,FALSE)))=1,"·",0)</f>
        <v>0</v>
      </c>
      <c r="E275" s="53">
        <f>IF(TYPE(SEARCH(E$1,+VLOOKUP($A275,datos14p!$A$2:$B$874,2,FALSE)))=1,"·",0)</f>
        <v>0</v>
      </c>
      <c r="F275" s="53">
        <f>IF(TYPE(SEARCH(F$1,+VLOOKUP($A275,datos14p!$A$2:$B$874,2,FALSE)))=1,"·",0)</f>
        <v>0</v>
      </c>
      <c r="G275" s="53" t="str">
        <f>IF(TYPE(SEARCH(G$1,+VLOOKUP($A275,datos14p!$A$2:$B$874,2,FALSE)))=1,"·",0)</f>
        <v>·</v>
      </c>
      <c r="H275" s="53">
        <f>IF(TYPE(SEARCH(H$1,+VLOOKUP($A275,datos14p!$A$2:$B$874,2,FALSE)))=1,"·",0)</f>
        <v>0</v>
      </c>
      <c r="I275" s="53">
        <f>IF(TYPE(SEARCH(I$1,+VLOOKUP($A275,datos14p!$A$2:$B$874,2,FALSE)))=1,"·",0)</f>
        <v>0</v>
      </c>
      <c r="J275" s="53">
        <f>IF(TYPE(SEARCH(J$1,+VLOOKUP($A275,datos14p!$A$2:$B$874,2,FALSE)))=1,"·",0)</f>
        <v>0</v>
      </c>
      <c r="K275" s="53">
        <f>IF(TYPE(SEARCH(K$1,+VLOOKUP($A275,datos14p!$A$2:$B$874,2,FALSE)))=1,"·",0)</f>
        <v>0</v>
      </c>
      <c r="L275" s="53">
        <f>IF(TYPE(SEARCH(L$1,+VLOOKUP($A275,datos14p!$A$2:$B$874,2,FALSE)))=1,"·",0)</f>
        <v>0</v>
      </c>
      <c r="M275" s="53">
        <f>IF(TYPE(SEARCH(M$1,+VLOOKUP($A275,datos14p!$A$2:$B$874,2,FALSE)))=1,"·",0)</f>
        <v>0</v>
      </c>
    </row>
    <row r="276" spans="1:13" s="9" customFormat="1">
      <c r="A276" s="60" t="s">
        <v>92</v>
      </c>
      <c r="B276" s="53">
        <f>IF(TYPE(SEARCH(B$1,+VLOOKUP($A276,datos14p!$A$2:$B$874,2,FALSE)))=1,"·",0)</f>
        <v>0</v>
      </c>
      <c r="C276" s="53">
        <f>IF(TYPE(SEARCH(C$1,+VLOOKUP($A276,datos14p!$A$2:$B$874,2,FALSE)))=1,"·",0)</f>
        <v>0</v>
      </c>
      <c r="D276" s="53">
        <f>IF(TYPE(SEARCH(D$1,+VLOOKUP($A276,datos14p!$A$2:$B$874,2,FALSE)))=1,"·",0)</f>
        <v>0</v>
      </c>
      <c r="E276" s="53">
        <f>IF(TYPE(SEARCH(E$1,+VLOOKUP($A276,datos14p!$A$2:$B$874,2,FALSE)))=1,"·",0)</f>
        <v>0</v>
      </c>
      <c r="F276" s="53">
        <f>IF(TYPE(SEARCH(F$1,+VLOOKUP($A276,datos14p!$A$2:$B$874,2,FALSE)))=1,"·",0)</f>
        <v>0</v>
      </c>
      <c r="G276" s="53" t="str">
        <f>IF(TYPE(SEARCH(G$1,+VLOOKUP($A276,datos14p!$A$2:$B$874,2,FALSE)))=1,"·",0)</f>
        <v>·</v>
      </c>
      <c r="H276" s="53">
        <f>IF(TYPE(SEARCH(H$1,+VLOOKUP($A276,datos14p!$A$2:$B$874,2,FALSE)))=1,"·",0)</f>
        <v>0</v>
      </c>
      <c r="I276" s="53">
        <f>IF(TYPE(SEARCH(I$1,+VLOOKUP($A276,datos14p!$A$2:$B$874,2,FALSE)))=1,"·",0)</f>
        <v>0</v>
      </c>
      <c r="J276" s="53">
        <f>IF(TYPE(SEARCH(J$1,+VLOOKUP($A276,datos14p!$A$2:$B$874,2,FALSE)))=1,"·",0)</f>
        <v>0</v>
      </c>
      <c r="K276" s="53">
        <f>IF(TYPE(SEARCH(K$1,+VLOOKUP($A276,datos14p!$A$2:$B$874,2,FALSE)))=1,"·",0)</f>
        <v>0</v>
      </c>
      <c r="L276" s="53">
        <f>IF(TYPE(SEARCH(L$1,+VLOOKUP($A276,datos14p!$A$2:$B$874,2,FALSE)))=1,"·",0)</f>
        <v>0</v>
      </c>
      <c r="M276" s="53">
        <f>IF(TYPE(SEARCH(M$1,+VLOOKUP($A276,datos14p!$A$2:$B$874,2,FALSE)))=1,"·",0)</f>
        <v>0</v>
      </c>
    </row>
    <row r="277" spans="1:13" s="9" customFormat="1">
      <c r="A277" s="60" t="s">
        <v>93</v>
      </c>
      <c r="B277" s="53">
        <f>IF(TYPE(SEARCH(B$1,+VLOOKUP($A277,datos14p!$A$2:$B$874,2,FALSE)))=1,"·",0)</f>
        <v>0</v>
      </c>
      <c r="C277" s="53">
        <f>IF(TYPE(SEARCH(C$1,+VLOOKUP($A277,datos14p!$A$2:$B$874,2,FALSE)))=1,"·",0)</f>
        <v>0</v>
      </c>
      <c r="D277" s="53">
        <f>IF(TYPE(SEARCH(D$1,+VLOOKUP($A277,datos14p!$A$2:$B$874,2,FALSE)))=1,"·",0)</f>
        <v>0</v>
      </c>
      <c r="E277" s="53">
        <f>IF(TYPE(SEARCH(E$1,+VLOOKUP($A277,datos14p!$A$2:$B$874,2,FALSE)))=1,"·",0)</f>
        <v>0</v>
      </c>
      <c r="F277" s="53">
        <f>IF(TYPE(SEARCH(F$1,+VLOOKUP($A277,datos14p!$A$2:$B$874,2,FALSE)))=1,"·",0)</f>
        <v>0</v>
      </c>
      <c r="G277" s="53" t="str">
        <f>IF(TYPE(SEARCH(G$1,+VLOOKUP($A277,datos14p!$A$2:$B$874,2,FALSE)))=1,"·",0)</f>
        <v>·</v>
      </c>
      <c r="H277" s="53">
        <f>IF(TYPE(SEARCH(H$1,+VLOOKUP($A277,datos14p!$A$2:$B$874,2,FALSE)))=1,"·",0)</f>
        <v>0</v>
      </c>
      <c r="I277" s="53">
        <f>IF(TYPE(SEARCH(I$1,+VLOOKUP($A277,datos14p!$A$2:$B$874,2,FALSE)))=1,"·",0)</f>
        <v>0</v>
      </c>
      <c r="J277" s="53">
        <f>IF(TYPE(SEARCH(J$1,+VLOOKUP($A277,datos14p!$A$2:$B$874,2,FALSE)))=1,"·",0)</f>
        <v>0</v>
      </c>
      <c r="K277" s="53">
        <f>IF(TYPE(SEARCH(K$1,+VLOOKUP($A277,datos14p!$A$2:$B$874,2,FALSE)))=1,"·",0)</f>
        <v>0</v>
      </c>
      <c r="L277" s="53">
        <f>IF(TYPE(SEARCH(L$1,+VLOOKUP($A277,datos14p!$A$2:$B$874,2,FALSE)))=1,"·",0)</f>
        <v>0</v>
      </c>
      <c r="M277" s="53">
        <f>IF(TYPE(SEARCH(M$1,+VLOOKUP($A277,datos14p!$A$2:$B$874,2,FALSE)))=1,"·",0)</f>
        <v>0</v>
      </c>
    </row>
    <row r="278" spans="1:13" s="9" customFormat="1">
      <c r="A278" s="60" t="s">
        <v>94</v>
      </c>
      <c r="B278" s="53">
        <f>IF(TYPE(SEARCH(B$1,+VLOOKUP($A278,datos14p!$A$2:$B$874,2,FALSE)))=1,"·",0)</f>
        <v>0</v>
      </c>
      <c r="C278" s="53">
        <f>IF(TYPE(SEARCH(C$1,+VLOOKUP($A278,datos14p!$A$2:$B$874,2,FALSE)))=1,"·",0)</f>
        <v>0</v>
      </c>
      <c r="D278" s="53">
        <f>IF(TYPE(SEARCH(D$1,+VLOOKUP($A278,datos14p!$A$2:$B$874,2,FALSE)))=1,"·",0)</f>
        <v>0</v>
      </c>
      <c r="E278" s="53">
        <f>IF(TYPE(SEARCH(E$1,+VLOOKUP($A278,datos14p!$A$2:$B$874,2,FALSE)))=1,"·",0)</f>
        <v>0</v>
      </c>
      <c r="F278" s="53">
        <f>IF(TYPE(SEARCH(F$1,+VLOOKUP($A278,datos14p!$A$2:$B$874,2,FALSE)))=1,"·",0)</f>
        <v>0</v>
      </c>
      <c r="G278" s="53" t="str">
        <f>IF(TYPE(SEARCH(G$1,+VLOOKUP($A278,datos14p!$A$2:$B$874,2,FALSE)))=1,"·",0)</f>
        <v>·</v>
      </c>
      <c r="H278" s="53">
        <f>IF(TYPE(SEARCH(H$1,+VLOOKUP($A278,datos14p!$A$2:$B$874,2,FALSE)))=1,"·",0)</f>
        <v>0</v>
      </c>
      <c r="I278" s="53">
        <f>IF(TYPE(SEARCH(I$1,+VLOOKUP($A278,datos14p!$A$2:$B$874,2,FALSE)))=1,"·",0)</f>
        <v>0</v>
      </c>
      <c r="J278" s="53">
        <f>IF(TYPE(SEARCH(J$1,+VLOOKUP($A278,datos14p!$A$2:$B$874,2,FALSE)))=1,"·",0)</f>
        <v>0</v>
      </c>
      <c r="K278" s="53">
        <f>IF(TYPE(SEARCH(K$1,+VLOOKUP($A278,datos14p!$A$2:$B$874,2,FALSE)))=1,"·",0)</f>
        <v>0</v>
      </c>
      <c r="L278" s="53">
        <f>IF(TYPE(SEARCH(L$1,+VLOOKUP($A278,datos14p!$A$2:$B$874,2,FALSE)))=1,"·",0)</f>
        <v>0</v>
      </c>
      <c r="M278" s="53">
        <f>IF(TYPE(SEARCH(M$1,+VLOOKUP($A278,datos14p!$A$2:$B$874,2,FALSE)))=1,"·",0)</f>
        <v>0</v>
      </c>
    </row>
    <row r="279" spans="1:13" s="9" customFormat="1">
      <c r="A279" s="60" t="s">
        <v>95</v>
      </c>
      <c r="B279" s="53">
        <f>IF(TYPE(SEARCH(B$1,+VLOOKUP($A279,datos14p!$A$2:$B$874,2,FALSE)))=1,"·",0)</f>
        <v>0</v>
      </c>
      <c r="C279" s="53">
        <f>IF(TYPE(SEARCH(C$1,+VLOOKUP($A279,datos14p!$A$2:$B$874,2,FALSE)))=1,"·",0)</f>
        <v>0</v>
      </c>
      <c r="D279" s="53">
        <f>IF(TYPE(SEARCH(D$1,+VLOOKUP($A279,datos14p!$A$2:$B$874,2,FALSE)))=1,"·",0)</f>
        <v>0</v>
      </c>
      <c r="E279" s="53">
        <f>IF(TYPE(SEARCH(E$1,+VLOOKUP($A279,datos14p!$A$2:$B$874,2,FALSE)))=1,"·",0)</f>
        <v>0</v>
      </c>
      <c r="F279" s="53">
        <f>IF(TYPE(SEARCH(F$1,+VLOOKUP($A279,datos14p!$A$2:$B$874,2,FALSE)))=1,"·",0)</f>
        <v>0</v>
      </c>
      <c r="G279" s="53" t="str">
        <f>IF(TYPE(SEARCH(G$1,+VLOOKUP($A279,datos14p!$A$2:$B$874,2,FALSE)))=1,"·",0)</f>
        <v>·</v>
      </c>
      <c r="H279" s="53">
        <f>IF(TYPE(SEARCH(H$1,+VLOOKUP($A279,datos14p!$A$2:$B$874,2,FALSE)))=1,"·",0)</f>
        <v>0</v>
      </c>
      <c r="I279" s="53">
        <f>IF(TYPE(SEARCH(I$1,+VLOOKUP($A279,datos14p!$A$2:$B$874,2,FALSE)))=1,"·",0)</f>
        <v>0</v>
      </c>
      <c r="J279" s="53">
        <f>IF(TYPE(SEARCH(J$1,+VLOOKUP($A279,datos14p!$A$2:$B$874,2,FALSE)))=1,"·",0)</f>
        <v>0</v>
      </c>
      <c r="K279" s="53">
        <f>IF(TYPE(SEARCH(K$1,+VLOOKUP($A279,datos14p!$A$2:$B$874,2,FALSE)))=1,"·",0)</f>
        <v>0</v>
      </c>
      <c r="L279" s="53">
        <f>IF(TYPE(SEARCH(L$1,+VLOOKUP($A279,datos14p!$A$2:$B$874,2,FALSE)))=1,"·",0)</f>
        <v>0</v>
      </c>
      <c r="M279" s="53" t="str">
        <f>IF(TYPE(SEARCH(M$1,+VLOOKUP($A279,datos14p!$A$2:$B$874,2,FALSE)))=1,"·",0)</f>
        <v>·</v>
      </c>
    </row>
    <row r="280" spans="1:13" s="9" customFormat="1">
      <c r="A280" s="60" t="s">
        <v>96</v>
      </c>
      <c r="B280" s="53">
        <f>IF(TYPE(SEARCH(B$1,+VLOOKUP($A280,datos14p!$A$2:$B$874,2,FALSE)))=1,"·",0)</f>
        <v>0</v>
      </c>
      <c r="C280" s="53">
        <f>IF(TYPE(SEARCH(C$1,+VLOOKUP($A280,datos14p!$A$2:$B$874,2,FALSE)))=1,"·",0)</f>
        <v>0</v>
      </c>
      <c r="D280" s="53">
        <f>IF(TYPE(SEARCH(D$1,+VLOOKUP($A280,datos14p!$A$2:$B$874,2,FALSE)))=1,"·",0)</f>
        <v>0</v>
      </c>
      <c r="E280" s="53">
        <f>IF(TYPE(SEARCH(E$1,+VLOOKUP($A280,datos14p!$A$2:$B$874,2,FALSE)))=1,"·",0)</f>
        <v>0</v>
      </c>
      <c r="F280" s="53">
        <f>IF(TYPE(SEARCH(F$1,+VLOOKUP($A280,datos14p!$A$2:$B$874,2,FALSE)))=1,"·",0)</f>
        <v>0</v>
      </c>
      <c r="G280" s="53">
        <f>IF(TYPE(SEARCH(G$1,+VLOOKUP($A280,datos14p!$A$2:$B$874,2,FALSE)))=1,"·",0)</f>
        <v>0</v>
      </c>
      <c r="H280" s="53">
        <f>IF(TYPE(SEARCH(H$1,+VLOOKUP($A280,datos14p!$A$2:$B$874,2,FALSE)))=1,"·",0)</f>
        <v>0</v>
      </c>
      <c r="I280" s="53">
        <f>IF(TYPE(SEARCH(I$1,+VLOOKUP($A280,datos14p!$A$2:$B$874,2,FALSE)))=1,"·",0)</f>
        <v>0</v>
      </c>
      <c r="J280" s="53">
        <f>IF(TYPE(SEARCH(J$1,+VLOOKUP($A280,datos14p!$A$2:$B$874,2,FALSE)))=1,"·",0)</f>
        <v>0</v>
      </c>
      <c r="K280" s="53">
        <f>IF(TYPE(SEARCH(K$1,+VLOOKUP($A280,datos14p!$A$2:$B$874,2,FALSE)))=1,"·",0)</f>
        <v>0</v>
      </c>
      <c r="L280" s="53">
        <f>IF(TYPE(SEARCH(L$1,+VLOOKUP($A280,datos14p!$A$2:$B$874,2,FALSE)))=1,"·",0)</f>
        <v>0</v>
      </c>
      <c r="M280" s="53">
        <f>IF(TYPE(SEARCH(M$1,+VLOOKUP($A280,datos14p!$A$2:$B$874,2,FALSE)))=1,"·",0)</f>
        <v>0</v>
      </c>
    </row>
    <row r="281" spans="1:13" s="9" customFormat="1">
      <c r="A281" s="60" t="s">
        <v>97</v>
      </c>
      <c r="B281" s="53" t="str">
        <f>IF(TYPE(SEARCH(B$1,+VLOOKUP($A281,datos14p!$A$2:$B$874,2,FALSE)))=1,"·",0)</f>
        <v>·</v>
      </c>
      <c r="C281" s="53" t="str">
        <f>IF(TYPE(SEARCH(C$1,+VLOOKUP($A281,datos14p!$A$2:$B$874,2,FALSE)))=1,"·",0)</f>
        <v>·</v>
      </c>
      <c r="D281" s="53">
        <f>IF(TYPE(SEARCH(D$1,+VLOOKUP($A281,datos14p!$A$2:$B$874,2,FALSE)))=1,"·",0)</f>
        <v>0</v>
      </c>
      <c r="E281" s="53" t="str">
        <f>IF(TYPE(SEARCH(E$1,+VLOOKUP($A281,datos14p!$A$2:$B$874,2,FALSE)))=1,"·",0)</f>
        <v>·</v>
      </c>
      <c r="F281" s="53">
        <f>IF(TYPE(SEARCH(F$1,+VLOOKUP($A281,datos14p!$A$2:$B$874,2,FALSE)))=1,"·",0)</f>
        <v>0</v>
      </c>
      <c r="G281" s="53">
        <f>IF(TYPE(SEARCH(G$1,+VLOOKUP($A281,datos14p!$A$2:$B$874,2,FALSE)))=1,"·",0)</f>
        <v>0</v>
      </c>
      <c r="H281" s="53">
        <f>IF(TYPE(SEARCH(H$1,+VLOOKUP($A281,datos14p!$A$2:$B$874,2,FALSE)))=1,"·",0)</f>
        <v>0</v>
      </c>
      <c r="I281" s="53">
        <f>IF(TYPE(SEARCH(I$1,+VLOOKUP($A281,datos14p!$A$2:$B$874,2,FALSE)))=1,"·",0)</f>
        <v>0</v>
      </c>
      <c r="J281" s="53">
        <f>IF(TYPE(SEARCH(J$1,+VLOOKUP($A281,datos14p!$A$2:$B$874,2,FALSE)))=1,"·",0)</f>
        <v>0</v>
      </c>
      <c r="K281" s="53">
        <f>IF(TYPE(SEARCH(K$1,+VLOOKUP($A281,datos14p!$A$2:$B$874,2,FALSE)))=1,"·",0)</f>
        <v>0</v>
      </c>
      <c r="L281" s="53">
        <f>IF(TYPE(SEARCH(L$1,+VLOOKUP($A281,datos14p!$A$2:$B$874,2,FALSE)))=1,"·",0)</f>
        <v>0</v>
      </c>
      <c r="M281" s="53">
        <f>IF(TYPE(SEARCH(M$1,+VLOOKUP($A281,datos14p!$A$2:$B$874,2,FALSE)))=1,"·",0)</f>
        <v>0</v>
      </c>
    </row>
    <row r="282" spans="1:13" s="9" customFormat="1">
      <c r="A282" s="60" t="s">
        <v>98</v>
      </c>
      <c r="B282" s="53" t="str">
        <f>IF(TYPE(SEARCH(B$1,+VLOOKUP($A282,datos14p!$A$2:$B$874,2,FALSE)))=1,"·",0)</f>
        <v>·</v>
      </c>
      <c r="C282" s="53">
        <f>IF(TYPE(SEARCH(C$1,+VLOOKUP($A282,datos14p!$A$2:$B$874,2,FALSE)))=1,"·",0)</f>
        <v>0</v>
      </c>
      <c r="D282" s="53">
        <f>IF(TYPE(SEARCH(D$1,+VLOOKUP($A282,datos14p!$A$2:$B$874,2,FALSE)))=1,"·",0)</f>
        <v>0</v>
      </c>
      <c r="E282" s="53">
        <f>IF(TYPE(SEARCH(E$1,+VLOOKUP($A282,datos14p!$A$2:$B$874,2,FALSE)))=1,"·",0)</f>
        <v>0</v>
      </c>
      <c r="F282" s="53">
        <f>IF(TYPE(SEARCH(F$1,+VLOOKUP($A282,datos14p!$A$2:$B$874,2,FALSE)))=1,"·",0)</f>
        <v>0</v>
      </c>
      <c r="G282" s="53">
        <f>IF(TYPE(SEARCH(G$1,+VLOOKUP($A282,datos14p!$A$2:$B$874,2,FALSE)))=1,"·",0)</f>
        <v>0</v>
      </c>
      <c r="H282" s="53" t="str">
        <f>IF(TYPE(SEARCH(H$1,+VLOOKUP($A282,datos14p!$A$2:$B$874,2,FALSE)))=1,"·",0)</f>
        <v>·</v>
      </c>
      <c r="I282" s="53">
        <f>IF(TYPE(SEARCH(I$1,+VLOOKUP($A282,datos14p!$A$2:$B$874,2,FALSE)))=1,"·",0)</f>
        <v>0</v>
      </c>
      <c r="J282" s="53">
        <f>IF(TYPE(SEARCH(J$1,+VLOOKUP($A282,datos14p!$A$2:$B$874,2,FALSE)))=1,"·",0)</f>
        <v>0</v>
      </c>
      <c r="K282" s="53">
        <f>IF(TYPE(SEARCH(K$1,+VLOOKUP($A282,datos14p!$A$2:$B$874,2,FALSE)))=1,"·",0)</f>
        <v>0</v>
      </c>
      <c r="L282" s="53">
        <f>IF(TYPE(SEARCH(L$1,+VLOOKUP($A282,datos14p!$A$2:$B$874,2,FALSE)))=1,"·",0)</f>
        <v>0</v>
      </c>
      <c r="M282" s="53">
        <f>IF(TYPE(SEARCH(M$1,+VLOOKUP($A282,datos14p!$A$2:$B$874,2,FALSE)))=1,"·",0)</f>
        <v>0</v>
      </c>
    </row>
    <row r="283" spans="1:13" s="9" customFormat="1">
      <c r="A283" s="60" t="s">
        <v>99</v>
      </c>
      <c r="B283" s="53">
        <f>IF(TYPE(SEARCH(B$1,+VLOOKUP($A283,datos14p!$A$2:$B$874,2,FALSE)))=1,"·",0)</f>
        <v>0</v>
      </c>
      <c r="C283" s="53">
        <f>IF(TYPE(SEARCH(C$1,+VLOOKUP($A283,datos14p!$A$2:$B$874,2,FALSE)))=1,"·",0)</f>
        <v>0</v>
      </c>
      <c r="D283" s="53">
        <f>IF(TYPE(SEARCH(D$1,+VLOOKUP($A283,datos14p!$A$2:$B$874,2,FALSE)))=1,"·",0)</f>
        <v>0</v>
      </c>
      <c r="E283" s="53">
        <f>IF(TYPE(SEARCH(E$1,+VLOOKUP($A283,datos14p!$A$2:$B$874,2,FALSE)))=1,"·",0)</f>
        <v>0</v>
      </c>
      <c r="F283" s="53">
        <f>IF(TYPE(SEARCH(F$1,+VLOOKUP($A283,datos14p!$A$2:$B$874,2,FALSE)))=1,"·",0)</f>
        <v>0</v>
      </c>
      <c r="G283" s="53">
        <f>IF(TYPE(SEARCH(G$1,+VLOOKUP($A283,datos14p!$A$2:$B$874,2,FALSE)))=1,"·",0)</f>
        <v>0</v>
      </c>
      <c r="H283" s="53">
        <f>IF(TYPE(SEARCH(H$1,+VLOOKUP($A283,datos14p!$A$2:$B$874,2,FALSE)))=1,"·",0)</f>
        <v>0</v>
      </c>
      <c r="I283" s="53">
        <f>IF(TYPE(SEARCH(I$1,+VLOOKUP($A283,datos14p!$A$2:$B$874,2,FALSE)))=1,"·",0)</f>
        <v>0</v>
      </c>
      <c r="J283" s="53">
        <f>IF(TYPE(SEARCH(J$1,+VLOOKUP($A283,datos14p!$A$2:$B$874,2,FALSE)))=1,"·",0)</f>
        <v>0</v>
      </c>
      <c r="K283" s="53">
        <f>IF(TYPE(SEARCH(K$1,+VLOOKUP($A283,datos14p!$A$2:$B$874,2,FALSE)))=1,"·",0)</f>
        <v>0</v>
      </c>
      <c r="L283" s="53">
        <f>IF(TYPE(SEARCH(L$1,+VLOOKUP($A283,datos14p!$A$2:$B$874,2,FALSE)))=1,"·",0)</f>
        <v>0</v>
      </c>
      <c r="M283" s="53" t="str">
        <f>IF(TYPE(SEARCH(M$1,+VLOOKUP($A283,datos14p!$A$2:$B$874,2,FALSE)))=1,"·",0)</f>
        <v>·</v>
      </c>
    </row>
    <row r="284" spans="1:13" s="9" customFormat="1">
      <c r="A284" s="60" t="s">
        <v>100</v>
      </c>
      <c r="B284" s="53" t="str">
        <f>IF(TYPE(SEARCH(B$1,+VLOOKUP($A284,datos14p!$A$2:$B$874,2,FALSE)))=1,"·",0)</f>
        <v>·</v>
      </c>
      <c r="C284" s="53">
        <f>IF(TYPE(SEARCH(C$1,+VLOOKUP($A284,datos14p!$A$2:$B$874,2,FALSE)))=1,"·",0)</f>
        <v>0</v>
      </c>
      <c r="D284" s="53">
        <f>IF(TYPE(SEARCH(D$1,+VLOOKUP($A284,datos14p!$A$2:$B$874,2,FALSE)))=1,"·",0)</f>
        <v>0</v>
      </c>
      <c r="E284" s="53">
        <f>IF(TYPE(SEARCH(E$1,+VLOOKUP($A284,datos14p!$A$2:$B$874,2,FALSE)))=1,"·",0)</f>
        <v>0</v>
      </c>
      <c r="F284" s="53">
        <f>IF(TYPE(SEARCH(F$1,+VLOOKUP($A284,datos14p!$A$2:$B$874,2,FALSE)))=1,"·",0)</f>
        <v>0</v>
      </c>
      <c r="G284" s="53" t="str">
        <f>IF(TYPE(SEARCH(G$1,+VLOOKUP($A284,datos14p!$A$2:$B$874,2,FALSE)))=1,"·",0)</f>
        <v>·</v>
      </c>
      <c r="H284" s="53">
        <f>IF(TYPE(SEARCH(H$1,+VLOOKUP($A284,datos14p!$A$2:$B$874,2,FALSE)))=1,"·",0)</f>
        <v>0</v>
      </c>
      <c r="I284" s="53" t="str">
        <f>IF(TYPE(SEARCH(I$1,+VLOOKUP($A284,datos14p!$A$2:$B$874,2,FALSE)))=1,"·",0)</f>
        <v>·</v>
      </c>
      <c r="J284" s="53">
        <f>IF(TYPE(SEARCH(J$1,+VLOOKUP($A284,datos14p!$A$2:$B$874,2,FALSE)))=1,"·",0)</f>
        <v>0</v>
      </c>
      <c r="K284" s="53">
        <f>IF(TYPE(SEARCH(K$1,+VLOOKUP($A284,datos14p!$A$2:$B$874,2,FALSE)))=1,"·",0)</f>
        <v>0</v>
      </c>
      <c r="L284" s="53">
        <f>IF(TYPE(SEARCH(L$1,+VLOOKUP($A284,datos14p!$A$2:$B$874,2,FALSE)))=1,"·",0)</f>
        <v>0</v>
      </c>
      <c r="M284" s="53">
        <f>IF(TYPE(SEARCH(M$1,+VLOOKUP($A284,datos14p!$A$2:$B$874,2,FALSE)))=1,"·",0)</f>
        <v>0</v>
      </c>
    </row>
    <row r="285" spans="1:13" s="9" customFormat="1">
      <c r="A285" s="60" t="s">
        <v>101</v>
      </c>
      <c r="B285" s="53" t="str">
        <f>IF(TYPE(SEARCH(B$1,+VLOOKUP($A285,datos14p!$A$2:$B$874,2,FALSE)))=1,"·",0)</f>
        <v>·</v>
      </c>
      <c r="C285" s="53">
        <f>IF(TYPE(SEARCH(C$1,+VLOOKUP($A285,datos14p!$A$2:$B$874,2,FALSE)))=1,"·",0)</f>
        <v>0</v>
      </c>
      <c r="D285" s="53">
        <f>IF(TYPE(SEARCH(D$1,+VLOOKUP($A285,datos14p!$A$2:$B$874,2,FALSE)))=1,"·",0)</f>
        <v>0</v>
      </c>
      <c r="E285" s="53">
        <f>IF(TYPE(SEARCH(E$1,+VLOOKUP($A285,datos14p!$A$2:$B$874,2,FALSE)))=1,"·",0)</f>
        <v>0</v>
      </c>
      <c r="F285" s="53">
        <f>IF(TYPE(SEARCH(F$1,+VLOOKUP($A285,datos14p!$A$2:$B$874,2,FALSE)))=1,"·",0)</f>
        <v>0</v>
      </c>
      <c r="G285" s="53">
        <f>IF(TYPE(SEARCH(G$1,+VLOOKUP($A285,datos14p!$A$2:$B$874,2,FALSE)))=1,"·",0)</f>
        <v>0</v>
      </c>
      <c r="H285" s="53">
        <f>IF(TYPE(SEARCH(H$1,+VLOOKUP($A285,datos14p!$A$2:$B$874,2,FALSE)))=1,"·",0)</f>
        <v>0</v>
      </c>
      <c r="I285" s="53">
        <f>IF(TYPE(SEARCH(I$1,+VLOOKUP($A285,datos14p!$A$2:$B$874,2,FALSE)))=1,"·",0)</f>
        <v>0</v>
      </c>
      <c r="J285" s="53">
        <f>IF(TYPE(SEARCH(J$1,+VLOOKUP($A285,datos14p!$A$2:$B$874,2,FALSE)))=1,"·",0)</f>
        <v>0</v>
      </c>
      <c r="K285" s="53">
        <f>IF(TYPE(SEARCH(K$1,+VLOOKUP($A285,datos14p!$A$2:$B$874,2,FALSE)))=1,"·",0)</f>
        <v>0</v>
      </c>
      <c r="L285" s="53">
        <f>IF(TYPE(SEARCH(L$1,+VLOOKUP($A285,datos14p!$A$2:$B$874,2,FALSE)))=1,"·",0)</f>
        <v>0</v>
      </c>
      <c r="M285" s="53" t="str">
        <f>IF(TYPE(SEARCH(M$1,+VLOOKUP($A285,datos14p!$A$2:$B$874,2,FALSE)))=1,"·",0)</f>
        <v>·</v>
      </c>
    </row>
    <row r="286" spans="1:13" s="9" customFormat="1">
      <c r="A286" s="60" t="s">
        <v>102</v>
      </c>
      <c r="B286" s="53" t="str">
        <f>IF(TYPE(SEARCH(B$1,+VLOOKUP($A286,datos14p!$A$2:$B$874,2,FALSE)))=1,"·",0)</f>
        <v>·</v>
      </c>
      <c r="C286" s="53">
        <f>IF(TYPE(SEARCH(C$1,+VLOOKUP($A286,datos14p!$A$2:$B$874,2,FALSE)))=1,"·",0)</f>
        <v>0</v>
      </c>
      <c r="D286" s="53">
        <f>IF(TYPE(SEARCH(D$1,+VLOOKUP($A286,datos14p!$A$2:$B$874,2,FALSE)))=1,"·",0)</f>
        <v>0</v>
      </c>
      <c r="E286" s="53">
        <f>IF(TYPE(SEARCH(E$1,+VLOOKUP($A286,datos14p!$A$2:$B$874,2,FALSE)))=1,"·",0)</f>
        <v>0</v>
      </c>
      <c r="F286" s="53">
        <f>IF(TYPE(SEARCH(F$1,+VLOOKUP($A286,datos14p!$A$2:$B$874,2,FALSE)))=1,"·",0)</f>
        <v>0</v>
      </c>
      <c r="G286" s="53">
        <f>IF(TYPE(SEARCH(G$1,+VLOOKUP($A286,datos14p!$A$2:$B$874,2,FALSE)))=1,"·",0)</f>
        <v>0</v>
      </c>
      <c r="H286" s="53">
        <f>IF(TYPE(SEARCH(H$1,+VLOOKUP($A286,datos14p!$A$2:$B$874,2,FALSE)))=1,"·",0)</f>
        <v>0</v>
      </c>
      <c r="I286" s="53">
        <f>IF(TYPE(SEARCH(I$1,+VLOOKUP($A286,datos14p!$A$2:$B$874,2,FALSE)))=1,"·",0)</f>
        <v>0</v>
      </c>
      <c r="J286" s="53">
        <f>IF(TYPE(SEARCH(J$1,+VLOOKUP($A286,datos14p!$A$2:$B$874,2,FALSE)))=1,"·",0)</f>
        <v>0</v>
      </c>
      <c r="K286" s="53">
        <f>IF(TYPE(SEARCH(K$1,+VLOOKUP($A286,datos14p!$A$2:$B$874,2,FALSE)))=1,"·",0)</f>
        <v>0</v>
      </c>
      <c r="L286" s="53">
        <f>IF(TYPE(SEARCH(L$1,+VLOOKUP($A286,datos14p!$A$2:$B$874,2,FALSE)))=1,"·",0)</f>
        <v>0</v>
      </c>
      <c r="M286" s="53">
        <f>IF(TYPE(SEARCH(M$1,+VLOOKUP($A286,datos14p!$A$2:$B$874,2,FALSE)))=1,"·",0)</f>
        <v>0</v>
      </c>
    </row>
    <row r="287" spans="1:13" s="9" customFormat="1">
      <c r="A287" s="60" t="s">
        <v>103</v>
      </c>
      <c r="B287" s="53">
        <f>IF(TYPE(SEARCH(B$1,+VLOOKUP($A287,datos14p!$A$2:$B$874,2,FALSE)))=1,"·",0)</f>
        <v>0</v>
      </c>
      <c r="C287" s="53" t="str">
        <f>IF(TYPE(SEARCH(C$1,+VLOOKUP($A287,datos14p!$A$2:$B$874,2,FALSE)))=1,"·",0)</f>
        <v>·</v>
      </c>
      <c r="D287" s="53">
        <f>IF(TYPE(SEARCH(D$1,+VLOOKUP($A287,datos14p!$A$2:$B$874,2,FALSE)))=1,"·",0)</f>
        <v>0</v>
      </c>
      <c r="E287" s="53">
        <f>IF(TYPE(SEARCH(E$1,+VLOOKUP($A287,datos14p!$A$2:$B$874,2,FALSE)))=1,"·",0)</f>
        <v>0</v>
      </c>
      <c r="F287" s="53">
        <f>IF(TYPE(SEARCH(F$1,+VLOOKUP($A287,datos14p!$A$2:$B$874,2,FALSE)))=1,"·",0)</f>
        <v>0</v>
      </c>
      <c r="G287" s="53">
        <f>IF(TYPE(SEARCH(G$1,+VLOOKUP($A287,datos14p!$A$2:$B$874,2,FALSE)))=1,"·",0)</f>
        <v>0</v>
      </c>
      <c r="H287" s="53">
        <f>IF(TYPE(SEARCH(H$1,+VLOOKUP($A287,datos14p!$A$2:$B$874,2,FALSE)))=1,"·",0)</f>
        <v>0</v>
      </c>
      <c r="I287" s="53">
        <f>IF(TYPE(SEARCH(I$1,+VLOOKUP($A287,datos14p!$A$2:$B$874,2,FALSE)))=1,"·",0)</f>
        <v>0</v>
      </c>
      <c r="J287" s="53">
        <f>IF(TYPE(SEARCH(J$1,+VLOOKUP($A287,datos14p!$A$2:$B$874,2,FALSE)))=1,"·",0)</f>
        <v>0</v>
      </c>
      <c r="K287" s="53">
        <f>IF(TYPE(SEARCH(K$1,+VLOOKUP($A287,datos14p!$A$2:$B$874,2,FALSE)))=1,"·",0)</f>
        <v>0</v>
      </c>
      <c r="L287" s="53">
        <f>IF(TYPE(SEARCH(L$1,+VLOOKUP($A287,datos14p!$A$2:$B$874,2,FALSE)))=1,"·",0)</f>
        <v>0</v>
      </c>
      <c r="M287" s="53" t="str">
        <f>IF(TYPE(SEARCH(M$1,+VLOOKUP($A287,datos14p!$A$2:$B$874,2,FALSE)))=1,"·",0)</f>
        <v>·</v>
      </c>
    </row>
    <row r="288" spans="1:13" s="9" customFormat="1">
      <c r="A288" s="60" t="s">
        <v>104</v>
      </c>
      <c r="B288" s="53" t="str">
        <f>IF(TYPE(SEARCH(B$1,+VLOOKUP($A288,datos14p!$A$2:$B$874,2,FALSE)))=1,"·",0)</f>
        <v>·</v>
      </c>
      <c r="C288" s="53" t="str">
        <f>IF(TYPE(SEARCH(C$1,+VLOOKUP($A288,datos14p!$A$2:$B$874,2,FALSE)))=1,"·",0)</f>
        <v>·</v>
      </c>
      <c r="D288" s="53">
        <f>IF(TYPE(SEARCH(D$1,+VLOOKUP($A288,datos14p!$A$2:$B$874,2,FALSE)))=1,"·",0)</f>
        <v>0</v>
      </c>
      <c r="E288" s="53" t="str">
        <f>IF(TYPE(SEARCH(E$1,+VLOOKUP($A288,datos14p!$A$2:$B$874,2,FALSE)))=1,"·",0)</f>
        <v>·</v>
      </c>
      <c r="F288" s="53">
        <f>IF(TYPE(SEARCH(F$1,+VLOOKUP($A288,datos14p!$A$2:$B$874,2,FALSE)))=1,"·",0)</f>
        <v>0</v>
      </c>
      <c r="G288" s="53">
        <f>IF(TYPE(SEARCH(G$1,+VLOOKUP($A288,datos14p!$A$2:$B$874,2,FALSE)))=1,"·",0)</f>
        <v>0</v>
      </c>
      <c r="H288" s="53">
        <f>IF(TYPE(SEARCH(H$1,+VLOOKUP($A288,datos14p!$A$2:$B$874,2,FALSE)))=1,"·",0)</f>
        <v>0</v>
      </c>
      <c r="I288" s="53">
        <f>IF(TYPE(SEARCH(I$1,+VLOOKUP($A288,datos14p!$A$2:$B$874,2,FALSE)))=1,"·",0)</f>
        <v>0</v>
      </c>
      <c r="J288" s="53">
        <f>IF(TYPE(SEARCH(J$1,+VLOOKUP($A288,datos14p!$A$2:$B$874,2,FALSE)))=1,"·",0)</f>
        <v>0</v>
      </c>
      <c r="K288" s="53">
        <f>IF(TYPE(SEARCH(K$1,+VLOOKUP($A288,datos14p!$A$2:$B$874,2,FALSE)))=1,"·",0)</f>
        <v>0</v>
      </c>
      <c r="L288" s="53">
        <f>IF(TYPE(SEARCH(L$1,+VLOOKUP($A288,datos14p!$A$2:$B$874,2,FALSE)))=1,"·",0)</f>
        <v>0</v>
      </c>
      <c r="M288" s="53">
        <f>IF(TYPE(SEARCH(M$1,+VLOOKUP($A288,datos14p!$A$2:$B$874,2,FALSE)))=1,"·",0)</f>
        <v>0</v>
      </c>
    </row>
    <row r="289" spans="1:13" s="9" customFormat="1">
      <c r="A289" s="60" t="s">
        <v>105</v>
      </c>
      <c r="B289" s="53" t="str">
        <f>IF(TYPE(SEARCH(B$1,+VLOOKUP($A289,datos14p!$A$2:$B$874,2,FALSE)))=1,"·",0)</f>
        <v>·</v>
      </c>
      <c r="C289" s="53">
        <f>IF(TYPE(SEARCH(C$1,+VLOOKUP($A289,datos14p!$A$2:$B$874,2,FALSE)))=1,"·",0)</f>
        <v>0</v>
      </c>
      <c r="D289" s="53">
        <f>IF(TYPE(SEARCH(D$1,+VLOOKUP($A289,datos14p!$A$2:$B$874,2,FALSE)))=1,"·",0)</f>
        <v>0</v>
      </c>
      <c r="E289" s="53">
        <f>IF(TYPE(SEARCH(E$1,+VLOOKUP($A289,datos14p!$A$2:$B$874,2,FALSE)))=1,"·",0)</f>
        <v>0</v>
      </c>
      <c r="F289" s="53">
        <f>IF(TYPE(SEARCH(F$1,+VLOOKUP($A289,datos14p!$A$2:$B$874,2,FALSE)))=1,"·",0)</f>
        <v>0</v>
      </c>
      <c r="G289" s="53">
        <f>IF(TYPE(SEARCH(G$1,+VLOOKUP($A289,datos14p!$A$2:$B$874,2,FALSE)))=1,"·",0)</f>
        <v>0</v>
      </c>
      <c r="H289" s="53" t="str">
        <f>IF(TYPE(SEARCH(H$1,+VLOOKUP($A289,datos14p!$A$2:$B$874,2,FALSE)))=1,"·",0)</f>
        <v>·</v>
      </c>
      <c r="I289" s="53" t="str">
        <f>IF(TYPE(SEARCH(I$1,+VLOOKUP($A289,datos14p!$A$2:$B$874,2,FALSE)))=1,"·",0)</f>
        <v>·</v>
      </c>
      <c r="J289" s="53">
        <f>IF(TYPE(SEARCH(J$1,+VLOOKUP($A289,datos14p!$A$2:$B$874,2,FALSE)))=1,"·",0)</f>
        <v>0</v>
      </c>
      <c r="K289" s="53">
        <f>IF(TYPE(SEARCH(K$1,+VLOOKUP($A289,datos14p!$A$2:$B$874,2,FALSE)))=1,"·",0)</f>
        <v>0</v>
      </c>
      <c r="L289" s="53">
        <f>IF(TYPE(SEARCH(L$1,+VLOOKUP($A289,datos14p!$A$2:$B$874,2,FALSE)))=1,"·",0)</f>
        <v>0</v>
      </c>
      <c r="M289" s="53">
        <f>IF(TYPE(SEARCH(M$1,+VLOOKUP($A289,datos14p!$A$2:$B$874,2,FALSE)))=1,"·",0)</f>
        <v>0</v>
      </c>
    </row>
    <row r="290" spans="1:13" s="9" customFormat="1">
      <c r="A290" s="60" t="s">
        <v>106</v>
      </c>
      <c r="B290" s="53" t="str">
        <f>IF(TYPE(SEARCH(B$1,+VLOOKUP($A290,datos14p!$A$2:$B$874,2,FALSE)))=1,"·",0)</f>
        <v>·</v>
      </c>
      <c r="C290" s="53">
        <f>IF(TYPE(SEARCH(C$1,+VLOOKUP($A290,datos14p!$A$2:$B$874,2,FALSE)))=1,"·",0)</f>
        <v>0</v>
      </c>
      <c r="D290" s="53">
        <f>IF(TYPE(SEARCH(D$1,+VLOOKUP($A290,datos14p!$A$2:$B$874,2,FALSE)))=1,"·",0)</f>
        <v>0</v>
      </c>
      <c r="E290" s="53">
        <f>IF(TYPE(SEARCH(E$1,+VLOOKUP($A290,datos14p!$A$2:$B$874,2,FALSE)))=1,"·",0)</f>
        <v>0</v>
      </c>
      <c r="F290" s="53">
        <f>IF(TYPE(SEARCH(F$1,+VLOOKUP($A290,datos14p!$A$2:$B$874,2,FALSE)))=1,"·",0)</f>
        <v>0</v>
      </c>
      <c r="G290" s="53">
        <f>IF(TYPE(SEARCH(G$1,+VLOOKUP($A290,datos14p!$A$2:$B$874,2,FALSE)))=1,"·",0)</f>
        <v>0</v>
      </c>
      <c r="H290" s="53">
        <f>IF(TYPE(SEARCH(H$1,+VLOOKUP($A290,datos14p!$A$2:$B$874,2,FALSE)))=1,"·",0)</f>
        <v>0</v>
      </c>
      <c r="I290" s="53">
        <f>IF(TYPE(SEARCH(I$1,+VLOOKUP($A290,datos14p!$A$2:$B$874,2,FALSE)))=1,"·",0)</f>
        <v>0</v>
      </c>
      <c r="J290" s="53">
        <f>IF(TYPE(SEARCH(J$1,+VLOOKUP($A290,datos14p!$A$2:$B$874,2,FALSE)))=1,"·",0)</f>
        <v>0</v>
      </c>
      <c r="K290" s="53">
        <f>IF(TYPE(SEARCH(K$1,+VLOOKUP($A290,datos14p!$A$2:$B$874,2,FALSE)))=1,"·",0)</f>
        <v>0</v>
      </c>
      <c r="L290" s="53">
        <f>IF(TYPE(SEARCH(L$1,+VLOOKUP($A290,datos14p!$A$2:$B$874,2,FALSE)))=1,"·",0)</f>
        <v>0</v>
      </c>
      <c r="M290" s="53" t="str">
        <f>IF(TYPE(SEARCH(M$1,+VLOOKUP($A290,datos14p!$A$2:$B$874,2,FALSE)))=1,"·",0)</f>
        <v>·</v>
      </c>
    </row>
    <row r="291" spans="1:13" s="9" customFormat="1">
      <c r="A291" s="60" t="s">
        <v>107</v>
      </c>
      <c r="B291" s="53" t="str">
        <f>IF(TYPE(SEARCH(B$1,+VLOOKUP($A291,datos14p!$A$2:$B$874,2,FALSE)))=1,"·",0)</f>
        <v>·</v>
      </c>
      <c r="C291" s="53" t="str">
        <f>IF(TYPE(SEARCH(C$1,+VLOOKUP($A291,datos14p!$A$2:$B$874,2,FALSE)))=1,"·",0)</f>
        <v>·</v>
      </c>
      <c r="D291" s="53">
        <f>IF(TYPE(SEARCH(D$1,+VLOOKUP($A291,datos14p!$A$2:$B$874,2,FALSE)))=1,"·",0)</f>
        <v>0</v>
      </c>
      <c r="E291" s="53" t="str">
        <f>IF(TYPE(SEARCH(E$1,+VLOOKUP($A291,datos14p!$A$2:$B$874,2,FALSE)))=1,"·",0)</f>
        <v>·</v>
      </c>
      <c r="F291" s="53">
        <f>IF(TYPE(SEARCH(F$1,+VLOOKUP($A291,datos14p!$A$2:$B$874,2,FALSE)))=1,"·",0)</f>
        <v>0</v>
      </c>
      <c r="G291" s="53">
        <f>IF(TYPE(SEARCH(G$1,+VLOOKUP($A291,datos14p!$A$2:$B$874,2,FALSE)))=1,"·",0)</f>
        <v>0</v>
      </c>
      <c r="H291" s="53">
        <f>IF(TYPE(SEARCH(H$1,+VLOOKUP($A291,datos14p!$A$2:$B$874,2,FALSE)))=1,"·",0)</f>
        <v>0</v>
      </c>
      <c r="I291" s="53">
        <f>IF(TYPE(SEARCH(I$1,+VLOOKUP($A291,datos14p!$A$2:$B$874,2,FALSE)))=1,"·",0)</f>
        <v>0</v>
      </c>
      <c r="J291" s="53">
        <f>IF(TYPE(SEARCH(J$1,+VLOOKUP($A291,datos14p!$A$2:$B$874,2,FALSE)))=1,"·",0)</f>
        <v>0</v>
      </c>
      <c r="K291" s="53">
        <f>IF(TYPE(SEARCH(K$1,+VLOOKUP($A291,datos14p!$A$2:$B$874,2,FALSE)))=1,"·",0)</f>
        <v>0</v>
      </c>
      <c r="L291" s="53">
        <f>IF(TYPE(SEARCH(L$1,+VLOOKUP($A291,datos14p!$A$2:$B$874,2,FALSE)))=1,"·",0)</f>
        <v>0</v>
      </c>
      <c r="M291" s="53">
        <f>IF(TYPE(SEARCH(M$1,+VLOOKUP($A291,datos14p!$A$2:$B$874,2,FALSE)))=1,"·",0)</f>
        <v>0</v>
      </c>
    </row>
    <row r="292" spans="1:13" s="9" customFormat="1">
      <c r="A292" s="60" t="s">
        <v>108</v>
      </c>
      <c r="B292" s="53" t="str">
        <f>IF(TYPE(SEARCH(B$1,+VLOOKUP($A292,datos14p!$A$2:$B$874,2,FALSE)))=1,"·",0)</f>
        <v>·</v>
      </c>
      <c r="C292" s="53" t="str">
        <f>IF(TYPE(SEARCH(C$1,+VLOOKUP($A292,datos14p!$A$2:$B$874,2,FALSE)))=1,"·",0)</f>
        <v>·</v>
      </c>
      <c r="D292" s="53">
        <f>IF(TYPE(SEARCH(D$1,+VLOOKUP($A292,datos14p!$A$2:$B$874,2,FALSE)))=1,"·",0)</f>
        <v>0</v>
      </c>
      <c r="E292" s="53" t="str">
        <f>IF(TYPE(SEARCH(E$1,+VLOOKUP($A292,datos14p!$A$2:$B$874,2,FALSE)))=1,"·",0)</f>
        <v>·</v>
      </c>
      <c r="F292" s="53">
        <f>IF(TYPE(SEARCH(F$1,+VLOOKUP($A292,datos14p!$A$2:$B$874,2,FALSE)))=1,"·",0)</f>
        <v>0</v>
      </c>
      <c r="G292" s="53">
        <f>IF(TYPE(SEARCH(G$1,+VLOOKUP($A292,datos14p!$A$2:$B$874,2,FALSE)))=1,"·",0)</f>
        <v>0</v>
      </c>
      <c r="H292" s="53">
        <f>IF(TYPE(SEARCH(H$1,+VLOOKUP($A292,datos14p!$A$2:$B$874,2,FALSE)))=1,"·",0)</f>
        <v>0</v>
      </c>
      <c r="I292" s="53">
        <f>IF(TYPE(SEARCH(I$1,+VLOOKUP($A292,datos14p!$A$2:$B$874,2,FALSE)))=1,"·",0)</f>
        <v>0</v>
      </c>
      <c r="J292" s="53">
        <f>IF(TYPE(SEARCH(J$1,+VLOOKUP($A292,datos14p!$A$2:$B$874,2,FALSE)))=1,"·",0)</f>
        <v>0</v>
      </c>
      <c r="K292" s="53">
        <f>IF(TYPE(SEARCH(K$1,+VLOOKUP($A292,datos14p!$A$2:$B$874,2,FALSE)))=1,"·",0)</f>
        <v>0</v>
      </c>
      <c r="L292" s="53">
        <f>IF(TYPE(SEARCH(L$1,+VLOOKUP($A292,datos14p!$A$2:$B$874,2,FALSE)))=1,"·",0)</f>
        <v>0</v>
      </c>
      <c r="M292" s="53">
        <f>IF(TYPE(SEARCH(M$1,+VLOOKUP($A292,datos14p!$A$2:$B$874,2,FALSE)))=1,"·",0)</f>
        <v>0</v>
      </c>
    </row>
    <row r="293" spans="1:13" s="9" customFormat="1">
      <c r="A293" s="60" t="s">
        <v>109</v>
      </c>
      <c r="B293" s="53" t="str">
        <f>IF(TYPE(SEARCH(B$1,+VLOOKUP($A293,datos14p!$A$2:$B$874,2,FALSE)))=1,"·",0)</f>
        <v>·</v>
      </c>
      <c r="C293" s="53">
        <f>IF(TYPE(SEARCH(C$1,+VLOOKUP($A293,datos14p!$A$2:$B$874,2,FALSE)))=1,"·",0)</f>
        <v>0</v>
      </c>
      <c r="D293" s="53">
        <f>IF(TYPE(SEARCH(D$1,+VLOOKUP($A293,datos14p!$A$2:$B$874,2,FALSE)))=1,"·",0)</f>
        <v>0</v>
      </c>
      <c r="E293" s="53">
        <f>IF(TYPE(SEARCH(E$1,+VLOOKUP($A293,datos14p!$A$2:$B$874,2,FALSE)))=1,"·",0)</f>
        <v>0</v>
      </c>
      <c r="F293" s="53">
        <f>IF(TYPE(SEARCH(F$1,+VLOOKUP($A293,datos14p!$A$2:$B$874,2,FALSE)))=1,"·",0)</f>
        <v>0</v>
      </c>
      <c r="G293" s="53" t="str">
        <f>IF(TYPE(SEARCH(G$1,+VLOOKUP($A293,datos14p!$A$2:$B$874,2,FALSE)))=1,"·",0)</f>
        <v>·</v>
      </c>
      <c r="H293" s="53">
        <f>IF(TYPE(SEARCH(H$1,+VLOOKUP($A293,datos14p!$A$2:$B$874,2,FALSE)))=1,"·",0)</f>
        <v>0</v>
      </c>
      <c r="I293" s="53" t="str">
        <f>IF(TYPE(SEARCH(I$1,+VLOOKUP($A293,datos14p!$A$2:$B$874,2,FALSE)))=1,"·",0)</f>
        <v>·</v>
      </c>
      <c r="J293" s="53">
        <f>IF(TYPE(SEARCH(J$1,+VLOOKUP($A293,datos14p!$A$2:$B$874,2,FALSE)))=1,"·",0)</f>
        <v>0</v>
      </c>
      <c r="K293" s="53">
        <f>IF(TYPE(SEARCH(K$1,+VLOOKUP($A293,datos14p!$A$2:$B$874,2,FALSE)))=1,"·",0)</f>
        <v>0</v>
      </c>
      <c r="L293" s="53">
        <f>IF(TYPE(SEARCH(L$1,+VLOOKUP($A293,datos14p!$A$2:$B$874,2,FALSE)))=1,"·",0)</f>
        <v>0</v>
      </c>
      <c r="M293" s="53">
        <f>IF(TYPE(SEARCH(M$1,+VLOOKUP($A293,datos14p!$A$2:$B$874,2,FALSE)))=1,"·",0)</f>
        <v>0</v>
      </c>
    </row>
    <row r="294" spans="1:13" s="9" customFormat="1">
      <c r="A294" s="60" t="s">
        <v>110</v>
      </c>
      <c r="B294" s="53" t="str">
        <f>IF(TYPE(SEARCH(B$1,+VLOOKUP($A294,datos14p!$A$2:$B$874,2,FALSE)))=1,"·",0)</f>
        <v>·</v>
      </c>
      <c r="C294" s="53" t="str">
        <f>IF(TYPE(SEARCH(C$1,+VLOOKUP($A294,datos14p!$A$2:$B$874,2,FALSE)))=1,"·",0)</f>
        <v>·</v>
      </c>
      <c r="D294" s="53">
        <f>IF(TYPE(SEARCH(D$1,+VLOOKUP($A294,datos14p!$A$2:$B$874,2,FALSE)))=1,"·",0)</f>
        <v>0</v>
      </c>
      <c r="E294" s="53" t="str">
        <f>IF(TYPE(SEARCH(E$1,+VLOOKUP($A294,datos14p!$A$2:$B$874,2,FALSE)))=1,"·",0)</f>
        <v>·</v>
      </c>
      <c r="F294" s="53">
        <f>IF(TYPE(SEARCH(F$1,+VLOOKUP($A294,datos14p!$A$2:$B$874,2,FALSE)))=1,"·",0)</f>
        <v>0</v>
      </c>
      <c r="G294" s="53">
        <f>IF(TYPE(SEARCH(G$1,+VLOOKUP($A294,datos14p!$A$2:$B$874,2,FALSE)))=1,"·",0)</f>
        <v>0</v>
      </c>
      <c r="H294" s="53">
        <f>IF(TYPE(SEARCH(H$1,+VLOOKUP($A294,datos14p!$A$2:$B$874,2,FALSE)))=1,"·",0)</f>
        <v>0</v>
      </c>
      <c r="I294" s="53">
        <f>IF(TYPE(SEARCH(I$1,+VLOOKUP($A294,datos14p!$A$2:$B$874,2,FALSE)))=1,"·",0)</f>
        <v>0</v>
      </c>
      <c r="J294" s="53">
        <f>IF(TYPE(SEARCH(J$1,+VLOOKUP($A294,datos14p!$A$2:$B$874,2,FALSE)))=1,"·",0)</f>
        <v>0</v>
      </c>
      <c r="K294" s="53">
        <f>IF(TYPE(SEARCH(K$1,+VLOOKUP($A294,datos14p!$A$2:$B$874,2,FALSE)))=1,"·",0)</f>
        <v>0</v>
      </c>
      <c r="L294" s="53">
        <f>IF(TYPE(SEARCH(L$1,+VLOOKUP($A294,datos14p!$A$2:$B$874,2,FALSE)))=1,"·",0)</f>
        <v>0</v>
      </c>
      <c r="M294" s="53">
        <f>IF(TYPE(SEARCH(M$1,+VLOOKUP($A294,datos14p!$A$2:$B$874,2,FALSE)))=1,"·",0)</f>
        <v>0</v>
      </c>
    </row>
    <row r="295" spans="1:13" s="9" customFormat="1">
      <c r="A295" s="60" t="s">
        <v>111</v>
      </c>
      <c r="B295" s="53" t="str">
        <f>IF(TYPE(SEARCH(B$1,+VLOOKUP($A295,datos14p!$A$2:$B$874,2,FALSE)))=1,"·",0)</f>
        <v>·</v>
      </c>
      <c r="C295" s="53">
        <f>IF(TYPE(SEARCH(C$1,+VLOOKUP($A295,datos14p!$A$2:$B$874,2,FALSE)))=1,"·",0)</f>
        <v>0</v>
      </c>
      <c r="D295" s="53">
        <f>IF(TYPE(SEARCH(D$1,+VLOOKUP($A295,datos14p!$A$2:$B$874,2,FALSE)))=1,"·",0)</f>
        <v>0</v>
      </c>
      <c r="E295" s="53">
        <f>IF(TYPE(SEARCH(E$1,+VLOOKUP($A295,datos14p!$A$2:$B$874,2,FALSE)))=1,"·",0)</f>
        <v>0</v>
      </c>
      <c r="F295" s="53">
        <f>IF(TYPE(SEARCH(F$1,+VLOOKUP($A295,datos14p!$A$2:$B$874,2,FALSE)))=1,"·",0)</f>
        <v>0</v>
      </c>
      <c r="G295" s="53">
        <f>IF(TYPE(SEARCH(G$1,+VLOOKUP($A295,datos14p!$A$2:$B$874,2,FALSE)))=1,"·",0)</f>
        <v>0</v>
      </c>
      <c r="H295" s="53">
        <f>IF(TYPE(SEARCH(H$1,+VLOOKUP($A295,datos14p!$A$2:$B$874,2,FALSE)))=1,"·",0)</f>
        <v>0</v>
      </c>
      <c r="I295" s="53">
        <f>IF(TYPE(SEARCH(I$1,+VLOOKUP($A295,datos14p!$A$2:$B$874,2,FALSE)))=1,"·",0)</f>
        <v>0</v>
      </c>
      <c r="J295" s="53">
        <f>IF(TYPE(SEARCH(J$1,+VLOOKUP($A295,datos14p!$A$2:$B$874,2,FALSE)))=1,"·",0)</f>
        <v>0</v>
      </c>
      <c r="K295" s="53">
        <f>IF(TYPE(SEARCH(K$1,+VLOOKUP($A295,datos14p!$A$2:$B$874,2,FALSE)))=1,"·",0)</f>
        <v>0</v>
      </c>
      <c r="L295" s="53">
        <f>IF(TYPE(SEARCH(L$1,+VLOOKUP($A295,datos14p!$A$2:$B$874,2,FALSE)))=1,"·",0)</f>
        <v>0</v>
      </c>
      <c r="M295" s="53">
        <f>IF(TYPE(SEARCH(M$1,+VLOOKUP($A295,datos14p!$A$2:$B$874,2,FALSE)))=1,"·",0)</f>
        <v>0</v>
      </c>
    </row>
    <row r="296" spans="1:13" s="9" customFormat="1">
      <c r="A296" s="60" t="s">
        <v>112</v>
      </c>
      <c r="B296" s="53" t="str">
        <f>IF(TYPE(SEARCH(B$1,+VLOOKUP($A296,datos14p!$A$2:$B$874,2,FALSE)))=1,"·",0)</f>
        <v>·</v>
      </c>
      <c r="C296" s="53">
        <f>IF(TYPE(SEARCH(C$1,+VLOOKUP($A296,datos14p!$A$2:$B$874,2,FALSE)))=1,"·",0)</f>
        <v>0</v>
      </c>
      <c r="D296" s="53">
        <f>IF(TYPE(SEARCH(D$1,+VLOOKUP($A296,datos14p!$A$2:$B$874,2,FALSE)))=1,"·",0)</f>
        <v>0</v>
      </c>
      <c r="E296" s="53">
        <f>IF(TYPE(SEARCH(E$1,+VLOOKUP($A296,datos14p!$A$2:$B$874,2,FALSE)))=1,"·",0)</f>
        <v>0</v>
      </c>
      <c r="F296" s="53">
        <f>IF(TYPE(SEARCH(F$1,+VLOOKUP($A296,datos14p!$A$2:$B$874,2,FALSE)))=1,"·",0)</f>
        <v>0</v>
      </c>
      <c r="G296" s="53">
        <f>IF(TYPE(SEARCH(G$1,+VLOOKUP($A296,datos14p!$A$2:$B$874,2,FALSE)))=1,"·",0)</f>
        <v>0</v>
      </c>
      <c r="H296" s="53" t="str">
        <f>IF(TYPE(SEARCH(H$1,+VLOOKUP($A296,datos14p!$A$2:$B$874,2,FALSE)))=1,"·",0)</f>
        <v>·</v>
      </c>
      <c r="I296" s="53">
        <f>IF(TYPE(SEARCH(I$1,+VLOOKUP($A296,datos14p!$A$2:$B$874,2,FALSE)))=1,"·",0)</f>
        <v>0</v>
      </c>
      <c r="J296" s="53">
        <f>IF(TYPE(SEARCH(J$1,+VLOOKUP($A296,datos14p!$A$2:$B$874,2,FALSE)))=1,"·",0)</f>
        <v>0</v>
      </c>
      <c r="K296" s="53">
        <f>IF(TYPE(SEARCH(K$1,+VLOOKUP($A296,datos14p!$A$2:$B$874,2,FALSE)))=1,"·",0)</f>
        <v>0</v>
      </c>
      <c r="L296" s="53">
        <f>IF(TYPE(SEARCH(L$1,+VLOOKUP($A296,datos14p!$A$2:$B$874,2,FALSE)))=1,"·",0)</f>
        <v>0</v>
      </c>
      <c r="M296" s="53" t="str">
        <f>IF(TYPE(SEARCH(M$1,+VLOOKUP($A296,datos14p!$A$2:$B$874,2,FALSE)))=1,"·",0)</f>
        <v>·</v>
      </c>
    </row>
    <row r="297" spans="1:13" s="9" customFormat="1">
      <c r="A297" s="60" t="s">
        <v>113</v>
      </c>
      <c r="B297" s="53" t="str">
        <f>IF(TYPE(SEARCH(B$1,+VLOOKUP($A297,datos14p!$A$2:$B$874,2,FALSE)))=1,"·",0)</f>
        <v>·</v>
      </c>
      <c r="C297" s="53">
        <f>IF(TYPE(SEARCH(C$1,+VLOOKUP($A297,datos14p!$A$2:$B$874,2,FALSE)))=1,"·",0)</f>
        <v>0</v>
      </c>
      <c r="D297" s="53" t="str">
        <f>IF(TYPE(SEARCH(D$1,+VLOOKUP($A297,datos14p!$A$2:$B$874,2,FALSE)))=1,"·",0)</f>
        <v>·</v>
      </c>
      <c r="E297" s="53">
        <f>IF(TYPE(SEARCH(E$1,+VLOOKUP($A297,datos14p!$A$2:$B$874,2,FALSE)))=1,"·",0)</f>
        <v>0</v>
      </c>
      <c r="F297" s="53">
        <f>IF(TYPE(SEARCH(F$1,+VLOOKUP($A297,datos14p!$A$2:$B$874,2,FALSE)))=1,"·",0)</f>
        <v>0</v>
      </c>
      <c r="G297" s="53" t="str">
        <f>IF(TYPE(SEARCH(G$1,+VLOOKUP($A297,datos14p!$A$2:$B$874,2,FALSE)))=1,"·",0)</f>
        <v>·</v>
      </c>
      <c r="H297" s="53">
        <f>IF(TYPE(SEARCH(H$1,+VLOOKUP($A297,datos14p!$A$2:$B$874,2,FALSE)))=1,"·",0)</f>
        <v>0</v>
      </c>
      <c r="I297" s="53">
        <f>IF(TYPE(SEARCH(I$1,+VLOOKUP($A297,datos14p!$A$2:$B$874,2,FALSE)))=1,"·",0)</f>
        <v>0</v>
      </c>
      <c r="J297" s="53">
        <f>IF(TYPE(SEARCH(J$1,+VLOOKUP($A297,datos14p!$A$2:$B$874,2,FALSE)))=1,"·",0)</f>
        <v>0</v>
      </c>
      <c r="K297" s="53">
        <f>IF(TYPE(SEARCH(K$1,+VLOOKUP($A297,datos14p!$A$2:$B$874,2,FALSE)))=1,"·",0)</f>
        <v>0</v>
      </c>
      <c r="L297" s="53">
        <f>IF(TYPE(SEARCH(L$1,+VLOOKUP($A297,datos14p!$A$2:$B$874,2,FALSE)))=1,"·",0)</f>
        <v>0</v>
      </c>
      <c r="M297" s="53">
        <f>IF(TYPE(SEARCH(M$1,+VLOOKUP($A297,datos14p!$A$2:$B$874,2,FALSE)))=1,"·",0)</f>
        <v>0</v>
      </c>
    </row>
    <row r="298" spans="1:13" s="9" customFormat="1">
      <c r="A298" s="60" t="s">
        <v>114</v>
      </c>
      <c r="B298" s="53">
        <f>IF(TYPE(SEARCH(B$1,+VLOOKUP($A298,datos14p!$A$2:$B$874,2,FALSE)))=1,"·",0)</f>
        <v>0</v>
      </c>
      <c r="C298" s="53">
        <f>IF(TYPE(SEARCH(C$1,+VLOOKUP($A298,datos14p!$A$2:$B$874,2,FALSE)))=1,"·",0)</f>
        <v>0</v>
      </c>
      <c r="D298" s="53">
        <f>IF(TYPE(SEARCH(D$1,+VLOOKUP($A298,datos14p!$A$2:$B$874,2,FALSE)))=1,"·",0)</f>
        <v>0</v>
      </c>
      <c r="E298" s="53">
        <f>IF(TYPE(SEARCH(E$1,+VLOOKUP($A298,datos14p!$A$2:$B$874,2,FALSE)))=1,"·",0)</f>
        <v>0</v>
      </c>
      <c r="F298" s="53">
        <f>IF(TYPE(SEARCH(F$1,+VLOOKUP($A298,datos14p!$A$2:$B$874,2,FALSE)))=1,"·",0)</f>
        <v>0</v>
      </c>
      <c r="G298" s="53">
        <f>IF(TYPE(SEARCH(G$1,+VLOOKUP($A298,datos14p!$A$2:$B$874,2,FALSE)))=1,"·",0)</f>
        <v>0</v>
      </c>
      <c r="H298" s="53" t="str">
        <f>IF(TYPE(SEARCH(H$1,+VLOOKUP($A298,datos14p!$A$2:$B$874,2,FALSE)))=1,"·",0)</f>
        <v>·</v>
      </c>
      <c r="I298" s="53">
        <f>IF(TYPE(SEARCH(I$1,+VLOOKUP($A298,datos14p!$A$2:$B$874,2,FALSE)))=1,"·",0)</f>
        <v>0</v>
      </c>
      <c r="J298" s="53">
        <f>IF(TYPE(SEARCH(J$1,+VLOOKUP($A298,datos14p!$A$2:$B$874,2,FALSE)))=1,"·",0)</f>
        <v>0</v>
      </c>
      <c r="K298" s="53">
        <f>IF(TYPE(SEARCH(K$1,+VLOOKUP($A298,datos14p!$A$2:$B$874,2,FALSE)))=1,"·",0)</f>
        <v>0</v>
      </c>
      <c r="L298" s="53">
        <f>IF(TYPE(SEARCH(L$1,+VLOOKUP($A298,datos14p!$A$2:$B$874,2,FALSE)))=1,"·",0)</f>
        <v>0</v>
      </c>
      <c r="M298" s="53">
        <f>IF(TYPE(SEARCH(M$1,+VLOOKUP($A298,datos14p!$A$2:$B$874,2,FALSE)))=1,"·",0)</f>
        <v>0</v>
      </c>
    </row>
    <row r="299" spans="1:13" s="9" customFormat="1">
      <c r="A299" s="60" t="s">
        <v>115</v>
      </c>
      <c r="B299" s="53" t="str">
        <f>IF(TYPE(SEARCH(B$1,+VLOOKUP($A299,datos14p!$A$2:$B$874,2,FALSE)))=1,"·",0)</f>
        <v>·</v>
      </c>
      <c r="C299" s="53">
        <f>IF(TYPE(SEARCH(C$1,+VLOOKUP($A299,datos14p!$A$2:$B$874,2,FALSE)))=1,"·",0)</f>
        <v>0</v>
      </c>
      <c r="D299" s="53">
        <f>IF(TYPE(SEARCH(D$1,+VLOOKUP($A299,datos14p!$A$2:$B$874,2,FALSE)))=1,"·",0)</f>
        <v>0</v>
      </c>
      <c r="E299" s="53">
        <f>IF(TYPE(SEARCH(E$1,+VLOOKUP($A299,datos14p!$A$2:$B$874,2,FALSE)))=1,"·",0)</f>
        <v>0</v>
      </c>
      <c r="F299" s="53">
        <f>IF(TYPE(SEARCH(F$1,+VLOOKUP($A299,datos14p!$A$2:$B$874,2,FALSE)))=1,"·",0)</f>
        <v>0</v>
      </c>
      <c r="G299" s="53">
        <f>IF(TYPE(SEARCH(G$1,+VLOOKUP($A299,datos14p!$A$2:$B$874,2,FALSE)))=1,"·",0)</f>
        <v>0</v>
      </c>
      <c r="H299" s="53">
        <f>IF(TYPE(SEARCH(H$1,+VLOOKUP($A299,datos14p!$A$2:$B$874,2,FALSE)))=1,"·",0)</f>
        <v>0</v>
      </c>
      <c r="I299" s="53">
        <f>IF(TYPE(SEARCH(I$1,+VLOOKUP($A299,datos14p!$A$2:$B$874,2,FALSE)))=1,"·",0)</f>
        <v>0</v>
      </c>
      <c r="J299" s="53">
        <f>IF(TYPE(SEARCH(J$1,+VLOOKUP($A299,datos14p!$A$2:$B$874,2,FALSE)))=1,"·",0)</f>
        <v>0</v>
      </c>
      <c r="K299" s="53">
        <f>IF(TYPE(SEARCH(K$1,+VLOOKUP($A299,datos14p!$A$2:$B$874,2,FALSE)))=1,"·",0)</f>
        <v>0</v>
      </c>
      <c r="L299" s="53">
        <f>IF(TYPE(SEARCH(L$1,+VLOOKUP($A299,datos14p!$A$2:$B$874,2,FALSE)))=1,"·",0)</f>
        <v>0</v>
      </c>
      <c r="M299" s="53">
        <f>IF(TYPE(SEARCH(M$1,+VLOOKUP($A299,datos14p!$A$2:$B$874,2,FALSE)))=1,"·",0)</f>
        <v>0</v>
      </c>
    </row>
    <row r="300" spans="1:13" s="9" customFormat="1">
      <c r="A300" s="60" t="s">
        <v>116</v>
      </c>
      <c r="B300" s="53">
        <f>IF(TYPE(SEARCH(B$1,+VLOOKUP($A300,datos14p!$A$2:$B$874,2,FALSE)))=1,"·",0)</f>
        <v>0</v>
      </c>
      <c r="C300" s="53">
        <f>IF(TYPE(SEARCH(C$1,+VLOOKUP($A300,datos14p!$A$2:$B$874,2,FALSE)))=1,"·",0)</f>
        <v>0</v>
      </c>
      <c r="D300" s="53">
        <f>IF(TYPE(SEARCH(D$1,+VLOOKUP($A300,datos14p!$A$2:$B$874,2,FALSE)))=1,"·",0)</f>
        <v>0</v>
      </c>
      <c r="E300" s="53">
        <f>IF(TYPE(SEARCH(E$1,+VLOOKUP($A300,datos14p!$A$2:$B$874,2,FALSE)))=1,"·",0)</f>
        <v>0</v>
      </c>
      <c r="F300" s="53">
        <f>IF(TYPE(SEARCH(F$1,+VLOOKUP($A300,datos14p!$A$2:$B$874,2,FALSE)))=1,"·",0)</f>
        <v>0</v>
      </c>
      <c r="G300" s="53">
        <f>IF(TYPE(SEARCH(G$1,+VLOOKUP($A300,datos14p!$A$2:$B$874,2,FALSE)))=1,"·",0)</f>
        <v>0</v>
      </c>
      <c r="H300" s="53">
        <f>IF(TYPE(SEARCH(H$1,+VLOOKUP($A300,datos14p!$A$2:$B$874,2,FALSE)))=1,"·",0)</f>
        <v>0</v>
      </c>
      <c r="I300" s="53">
        <f>IF(TYPE(SEARCH(I$1,+VLOOKUP($A300,datos14p!$A$2:$B$874,2,FALSE)))=1,"·",0)</f>
        <v>0</v>
      </c>
      <c r="J300" s="53">
        <f>IF(TYPE(SEARCH(J$1,+VLOOKUP($A300,datos14p!$A$2:$B$874,2,FALSE)))=1,"·",0)</f>
        <v>0</v>
      </c>
      <c r="K300" s="53">
        <f>IF(TYPE(SEARCH(K$1,+VLOOKUP($A300,datos14p!$A$2:$B$874,2,FALSE)))=1,"·",0)</f>
        <v>0</v>
      </c>
      <c r="L300" s="53">
        <f>IF(TYPE(SEARCH(L$1,+VLOOKUP($A300,datos14p!$A$2:$B$874,2,FALSE)))=1,"·",0)</f>
        <v>0</v>
      </c>
      <c r="M300" s="53">
        <f>IF(TYPE(SEARCH(M$1,+VLOOKUP($A300,datos14p!$A$2:$B$874,2,FALSE)))=1,"·",0)</f>
        <v>0</v>
      </c>
    </row>
    <row r="301" spans="1:13" s="9" customFormat="1">
      <c r="A301" s="60" t="s">
        <v>117</v>
      </c>
      <c r="B301" s="53">
        <f>IF(TYPE(SEARCH(B$1,+VLOOKUP($A301,datos14p!$A$2:$B$874,2,FALSE)))=1,"·",0)</f>
        <v>0</v>
      </c>
      <c r="C301" s="53">
        <f>IF(TYPE(SEARCH(C$1,+VLOOKUP($A301,datos14p!$A$2:$B$874,2,FALSE)))=1,"·",0)</f>
        <v>0</v>
      </c>
      <c r="D301" s="53">
        <f>IF(TYPE(SEARCH(D$1,+VLOOKUP($A301,datos14p!$A$2:$B$874,2,FALSE)))=1,"·",0)</f>
        <v>0</v>
      </c>
      <c r="E301" s="53">
        <f>IF(TYPE(SEARCH(E$1,+VLOOKUP($A301,datos14p!$A$2:$B$874,2,FALSE)))=1,"·",0)</f>
        <v>0</v>
      </c>
      <c r="F301" s="53">
        <f>IF(TYPE(SEARCH(F$1,+VLOOKUP($A301,datos14p!$A$2:$B$874,2,FALSE)))=1,"·",0)</f>
        <v>0</v>
      </c>
      <c r="G301" s="53">
        <f>IF(TYPE(SEARCH(G$1,+VLOOKUP($A301,datos14p!$A$2:$B$874,2,FALSE)))=1,"·",0)</f>
        <v>0</v>
      </c>
      <c r="H301" s="53">
        <f>IF(TYPE(SEARCH(H$1,+VLOOKUP($A301,datos14p!$A$2:$B$874,2,FALSE)))=1,"·",0)</f>
        <v>0</v>
      </c>
      <c r="I301" s="53" t="str">
        <f>IF(TYPE(SEARCH(I$1,+VLOOKUP($A301,datos14p!$A$2:$B$874,2,FALSE)))=1,"·",0)</f>
        <v>·</v>
      </c>
      <c r="J301" s="53">
        <f>IF(TYPE(SEARCH(J$1,+VLOOKUP($A301,datos14p!$A$2:$B$874,2,FALSE)))=1,"·",0)</f>
        <v>0</v>
      </c>
      <c r="K301" s="53">
        <f>IF(TYPE(SEARCH(K$1,+VLOOKUP($A301,datos14p!$A$2:$B$874,2,FALSE)))=1,"·",0)</f>
        <v>0</v>
      </c>
      <c r="L301" s="53">
        <f>IF(TYPE(SEARCH(L$1,+VLOOKUP($A301,datos14p!$A$2:$B$874,2,FALSE)))=1,"·",0)</f>
        <v>0</v>
      </c>
      <c r="M301" s="53" t="str">
        <f>IF(TYPE(SEARCH(M$1,+VLOOKUP($A301,datos14p!$A$2:$B$874,2,FALSE)))=1,"·",0)</f>
        <v>·</v>
      </c>
    </row>
    <row r="302" spans="1:13" s="9" customFormat="1">
      <c r="A302" s="60" t="s">
        <v>118</v>
      </c>
      <c r="B302" s="53" t="str">
        <f>IF(TYPE(SEARCH(B$1,+VLOOKUP($A302,datos14p!$A$2:$B$874,2,FALSE)))=1,"·",0)</f>
        <v>·</v>
      </c>
      <c r="C302" s="53" t="str">
        <f>IF(TYPE(SEARCH(C$1,+VLOOKUP($A302,datos14p!$A$2:$B$874,2,FALSE)))=1,"·",0)</f>
        <v>·</v>
      </c>
      <c r="D302" s="53">
        <f>IF(TYPE(SEARCH(D$1,+VLOOKUP($A302,datos14p!$A$2:$B$874,2,FALSE)))=1,"·",0)</f>
        <v>0</v>
      </c>
      <c r="E302" s="53" t="str">
        <f>IF(TYPE(SEARCH(E$1,+VLOOKUP($A302,datos14p!$A$2:$B$874,2,FALSE)))=1,"·",0)</f>
        <v>·</v>
      </c>
      <c r="F302" s="53">
        <f>IF(TYPE(SEARCH(F$1,+VLOOKUP($A302,datos14p!$A$2:$B$874,2,FALSE)))=1,"·",0)</f>
        <v>0</v>
      </c>
      <c r="G302" s="53">
        <f>IF(TYPE(SEARCH(G$1,+VLOOKUP($A302,datos14p!$A$2:$B$874,2,FALSE)))=1,"·",0)</f>
        <v>0</v>
      </c>
      <c r="H302" s="53">
        <f>IF(TYPE(SEARCH(H$1,+VLOOKUP($A302,datos14p!$A$2:$B$874,2,FALSE)))=1,"·",0)</f>
        <v>0</v>
      </c>
      <c r="I302" s="53">
        <f>IF(TYPE(SEARCH(I$1,+VLOOKUP($A302,datos14p!$A$2:$B$874,2,FALSE)))=1,"·",0)</f>
        <v>0</v>
      </c>
      <c r="J302" s="53">
        <f>IF(TYPE(SEARCH(J$1,+VLOOKUP($A302,datos14p!$A$2:$B$874,2,FALSE)))=1,"·",0)</f>
        <v>0</v>
      </c>
      <c r="K302" s="53">
        <f>IF(TYPE(SEARCH(K$1,+VLOOKUP($A302,datos14p!$A$2:$B$874,2,FALSE)))=1,"·",0)</f>
        <v>0</v>
      </c>
      <c r="L302" s="53">
        <f>IF(TYPE(SEARCH(L$1,+VLOOKUP($A302,datos14p!$A$2:$B$874,2,FALSE)))=1,"·",0)</f>
        <v>0</v>
      </c>
      <c r="M302" s="53">
        <f>IF(TYPE(SEARCH(M$1,+VLOOKUP($A302,datos14p!$A$2:$B$874,2,FALSE)))=1,"·",0)</f>
        <v>0</v>
      </c>
    </row>
    <row r="303" spans="1:13" s="9" customFormat="1">
      <c r="A303" s="60" t="s">
        <v>119</v>
      </c>
      <c r="B303" s="53">
        <f>IF(TYPE(SEARCH(B$1,+VLOOKUP($A303,datos14p!$A$2:$B$874,2,FALSE)))=1,"·",0)</f>
        <v>0</v>
      </c>
      <c r="C303" s="53">
        <f>IF(TYPE(SEARCH(C$1,+VLOOKUP($A303,datos14p!$A$2:$B$874,2,FALSE)))=1,"·",0)</f>
        <v>0</v>
      </c>
      <c r="D303" s="53">
        <f>IF(TYPE(SEARCH(D$1,+VLOOKUP($A303,datos14p!$A$2:$B$874,2,FALSE)))=1,"·",0)</f>
        <v>0</v>
      </c>
      <c r="E303" s="53" t="str">
        <f>IF(TYPE(SEARCH(E$1,+VLOOKUP($A303,datos14p!$A$2:$B$874,2,FALSE)))=1,"·",0)</f>
        <v>·</v>
      </c>
      <c r="F303" s="53">
        <f>IF(TYPE(SEARCH(F$1,+VLOOKUP($A303,datos14p!$A$2:$B$874,2,FALSE)))=1,"·",0)</f>
        <v>0</v>
      </c>
      <c r="G303" s="53">
        <f>IF(TYPE(SEARCH(G$1,+VLOOKUP($A303,datos14p!$A$2:$B$874,2,FALSE)))=1,"·",0)</f>
        <v>0</v>
      </c>
      <c r="H303" s="53">
        <f>IF(TYPE(SEARCH(H$1,+VLOOKUP($A303,datos14p!$A$2:$B$874,2,FALSE)))=1,"·",0)</f>
        <v>0</v>
      </c>
      <c r="I303" s="53">
        <f>IF(TYPE(SEARCH(I$1,+VLOOKUP($A303,datos14p!$A$2:$B$874,2,FALSE)))=1,"·",0)</f>
        <v>0</v>
      </c>
      <c r="J303" s="53">
        <f>IF(TYPE(SEARCH(J$1,+VLOOKUP($A303,datos14p!$A$2:$B$874,2,FALSE)))=1,"·",0)</f>
        <v>0</v>
      </c>
      <c r="K303" s="53">
        <f>IF(TYPE(SEARCH(K$1,+VLOOKUP($A303,datos14p!$A$2:$B$874,2,FALSE)))=1,"·",0)</f>
        <v>0</v>
      </c>
      <c r="L303" s="53">
        <f>IF(TYPE(SEARCH(L$1,+VLOOKUP($A303,datos14p!$A$2:$B$874,2,FALSE)))=1,"·",0)</f>
        <v>0</v>
      </c>
      <c r="M303" s="53">
        <f>IF(TYPE(SEARCH(M$1,+VLOOKUP($A303,datos14p!$A$2:$B$874,2,FALSE)))=1,"·",0)</f>
        <v>0</v>
      </c>
    </row>
    <row r="304" spans="1:13" s="9" customFormat="1">
      <c r="A304" s="60" t="s">
        <v>120</v>
      </c>
      <c r="B304" s="53">
        <f>IF(TYPE(SEARCH(B$1,+VLOOKUP($A304,datos14p!$A$2:$B$874,2,FALSE)))=1,"·",0)</f>
        <v>0</v>
      </c>
      <c r="C304" s="53">
        <f>IF(TYPE(SEARCH(C$1,+VLOOKUP($A304,datos14p!$A$2:$B$874,2,FALSE)))=1,"·",0)</f>
        <v>0</v>
      </c>
      <c r="D304" s="53">
        <f>IF(TYPE(SEARCH(D$1,+VLOOKUP($A304,datos14p!$A$2:$B$874,2,FALSE)))=1,"·",0)</f>
        <v>0</v>
      </c>
      <c r="E304" s="53">
        <f>IF(TYPE(SEARCH(E$1,+VLOOKUP($A304,datos14p!$A$2:$B$874,2,FALSE)))=1,"·",0)</f>
        <v>0</v>
      </c>
      <c r="F304" s="53">
        <f>IF(TYPE(SEARCH(F$1,+VLOOKUP($A304,datos14p!$A$2:$B$874,2,FALSE)))=1,"·",0)</f>
        <v>0</v>
      </c>
      <c r="G304" s="53">
        <f>IF(TYPE(SEARCH(G$1,+VLOOKUP($A304,datos14p!$A$2:$B$874,2,FALSE)))=1,"·",0)</f>
        <v>0</v>
      </c>
      <c r="H304" s="53">
        <f>IF(TYPE(SEARCH(H$1,+VLOOKUP($A304,datos14p!$A$2:$B$874,2,FALSE)))=1,"·",0)</f>
        <v>0</v>
      </c>
      <c r="I304" s="53">
        <f>IF(TYPE(SEARCH(I$1,+VLOOKUP($A304,datos14p!$A$2:$B$874,2,FALSE)))=1,"·",0)</f>
        <v>0</v>
      </c>
      <c r="J304" s="53">
        <f>IF(TYPE(SEARCH(J$1,+VLOOKUP($A304,datos14p!$A$2:$B$874,2,FALSE)))=1,"·",0)</f>
        <v>0</v>
      </c>
      <c r="K304" s="53">
        <f>IF(TYPE(SEARCH(K$1,+VLOOKUP($A304,datos14p!$A$2:$B$874,2,FALSE)))=1,"·",0)</f>
        <v>0</v>
      </c>
      <c r="L304" s="53">
        <f>IF(TYPE(SEARCH(L$1,+VLOOKUP($A304,datos14p!$A$2:$B$874,2,FALSE)))=1,"·",0)</f>
        <v>0</v>
      </c>
      <c r="M304" s="53" t="str">
        <f>IF(TYPE(SEARCH(M$1,+VLOOKUP($A304,datos14p!$A$2:$B$874,2,FALSE)))=1,"·",0)</f>
        <v>·</v>
      </c>
    </row>
    <row r="305" spans="1:13" s="9" customFormat="1">
      <c r="A305" s="60" t="s">
        <v>121</v>
      </c>
      <c r="B305" s="53" t="str">
        <f>IF(TYPE(SEARCH(B$1,+VLOOKUP($A305,datos14p!$A$2:$B$874,2,FALSE)))=1,"·",0)</f>
        <v>·</v>
      </c>
      <c r="C305" s="53">
        <f>IF(TYPE(SEARCH(C$1,+VLOOKUP($A305,datos14p!$A$2:$B$874,2,FALSE)))=1,"·",0)</f>
        <v>0</v>
      </c>
      <c r="D305" s="53">
        <f>IF(TYPE(SEARCH(D$1,+VLOOKUP($A305,datos14p!$A$2:$B$874,2,FALSE)))=1,"·",0)</f>
        <v>0</v>
      </c>
      <c r="E305" s="53">
        <f>IF(TYPE(SEARCH(E$1,+VLOOKUP($A305,datos14p!$A$2:$B$874,2,FALSE)))=1,"·",0)</f>
        <v>0</v>
      </c>
      <c r="F305" s="53">
        <f>IF(TYPE(SEARCH(F$1,+VLOOKUP($A305,datos14p!$A$2:$B$874,2,FALSE)))=1,"·",0)</f>
        <v>0</v>
      </c>
      <c r="G305" s="53">
        <f>IF(TYPE(SEARCH(G$1,+VLOOKUP($A305,datos14p!$A$2:$B$874,2,FALSE)))=1,"·",0)</f>
        <v>0</v>
      </c>
      <c r="H305" s="53">
        <f>IF(TYPE(SEARCH(H$1,+VLOOKUP($A305,datos14p!$A$2:$B$874,2,FALSE)))=1,"·",0)</f>
        <v>0</v>
      </c>
      <c r="I305" s="53">
        <f>IF(TYPE(SEARCH(I$1,+VLOOKUP($A305,datos14p!$A$2:$B$874,2,FALSE)))=1,"·",0)</f>
        <v>0</v>
      </c>
      <c r="J305" s="53">
        <f>IF(TYPE(SEARCH(J$1,+VLOOKUP($A305,datos14p!$A$2:$B$874,2,FALSE)))=1,"·",0)</f>
        <v>0</v>
      </c>
      <c r="K305" s="53">
        <f>IF(TYPE(SEARCH(K$1,+VLOOKUP($A305,datos14p!$A$2:$B$874,2,FALSE)))=1,"·",0)</f>
        <v>0</v>
      </c>
      <c r="L305" s="53">
        <f>IF(TYPE(SEARCH(L$1,+VLOOKUP($A305,datos14p!$A$2:$B$874,2,FALSE)))=1,"·",0)</f>
        <v>0</v>
      </c>
      <c r="M305" s="53" t="str">
        <f>IF(TYPE(SEARCH(M$1,+VLOOKUP($A305,datos14p!$A$2:$B$874,2,FALSE)))=1,"·",0)</f>
        <v>·</v>
      </c>
    </row>
    <row r="306" spans="1:13" s="9" customFormat="1">
      <c r="A306" s="60" t="s">
        <v>122</v>
      </c>
      <c r="B306" s="53" t="str">
        <f>IF(TYPE(SEARCH(B$1,+VLOOKUP($A306,datos14p!$A$2:$B$874,2,FALSE)))=1,"·",0)</f>
        <v>·</v>
      </c>
      <c r="C306" s="53">
        <f>IF(TYPE(SEARCH(C$1,+VLOOKUP($A306,datos14p!$A$2:$B$874,2,FALSE)))=1,"·",0)</f>
        <v>0</v>
      </c>
      <c r="D306" s="53">
        <f>IF(TYPE(SEARCH(D$1,+VLOOKUP($A306,datos14p!$A$2:$B$874,2,FALSE)))=1,"·",0)</f>
        <v>0</v>
      </c>
      <c r="E306" s="53">
        <f>IF(TYPE(SEARCH(E$1,+VLOOKUP($A306,datos14p!$A$2:$B$874,2,FALSE)))=1,"·",0)</f>
        <v>0</v>
      </c>
      <c r="F306" s="53">
        <f>IF(TYPE(SEARCH(F$1,+VLOOKUP($A306,datos14p!$A$2:$B$874,2,FALSE)))=1,"·",0)</f>
        <v>0</v>
      </c>
      <c r="G306" s="53">
        <f>IF(TYPE(SEARCH(G$1,+VLOOKUP($A306,datos14p!$A$2:$B$874,2,FALSE)))=1,"·",0)</f>
        <v>0</v>
      </c>
      <c r="H306" s="53">
        <f>IF(TYPE(SEARCH(H$1,+VLOOKUP($A306,datos14p!$A$2:$B$874,2,FALSE)))=1,"·",0)</f>
        <v>0</v>
      </c>
      <c r="I306" s="53">
        <f>IF(TYPE(SEARCH(I$1,+VLOOKUP($A306,datos14p!$A$2:$B$874,2,FALSE)))=1,"·",0)</f>
        <v>0</v>
      </c>
      <c r="J306" s="53">
        <f>IF(TYPE(SEARCH(J$1,+VLOOKUP($A306,datos14p!$A$2:$B$874,2,FALSE)))=1,"·",0)</f>
        <v>0</v>
      </c>
      <c r="K306" s="53">
        <f>IF(TYPE(SEARCH(K$1,+VLOOKUP($A306,datos14p!$A$2:$B$874,2,FALSE)))=1,"·",0)</f>
        <v>0</v>
      </c>
      <c r="L306" s="53">
        <f>IF(TYPE(SEARCH(L$1,+VLOOKUP($A306,datos14p!$A$2:$B$874,2,FALSE)))=1,"·",0)</f>
        <v>0</v>
      </c>
      <c r="M306" s="53">
        <f>IF(TYPE(SEARCH(M$1,+VLOOKUP($A306,datos14p!$A$2:$B$874,2,FALSE)))=1,"·",0)</f>
        <v>0</v>
      </c>
    </row>
    <row r="307" spans="1:13" s="9" customFormat="1">
      <c r="A307" s="60" t="s">
        <v>123</v>
      </c>
      <c r="B307" s="53">
        <f>IF(TYPE(SEARCH(B$1,+VLOOKUP($A307,datos14p!$A$2:$B$874,2,FALSE)))=1,"·",0)</f>
        <v>0</v>
      </c>
      <c r="C307" s="53">
        <f>IF(TYPE(SEARCH(C$1,+VLOOKUP($A307,datos14p!$A$2:$B$874,2,FALSE)))=1,"·",0)</f>
        <v>0</v>
      </c>
      <c r="D307" s="53">
        <f>IF(TYPE(SEARCH(D$1,+VLOOKUP($A307,datos14p!$A$2:$B$874,2,FALSE)))=1,"·",0)</f>
        <v>0</v>
      </c>
      <c r="E307" s="53">
        <f>IF(TYPE(SEARCH(E$1,+VLOOKUP($A307,datos14p!$A$2:$B$874,2,FALSE)))=1,"·",0)</f>
        <v>0</v>
      </c>
      <c r="F307" s="53">
        <f>IF(TYPE(SEARCH(F$1,+VLOOKUP($A307,datos14p!$A$2:$B$874,2,FALSE)))=1,"·",0)</f>
        <v>0</v>
      </c>
      <c r="G307" s="53">
        <f>IF(TYPE(SEARCH(G$1,+VLOOKUP($A307,datos14p!$A$2:$B$874,2,FALSE)))=1,"·",0)</f>
        <v>0</v>
      </c>
      <c r="H307" s="53">
        <f>IF(TYPE(SEARCH(H$1,+VLOOKUP($A307,datos14p!$A$2:$B$874,2,FALSE)))=1,"·",0)</f>
        <v>0</v>
      </c>
      <c r="I307" s="53">
        <f>IF(TYPE(SEARCH(I$1,+VLOOKUP($A307,datos14p!$A$2:$B$874,2,FALSE)))=1,"·",0)</f>
        <v>0</v>
      </c>
      <c r="J307" s="53">
        <f>IF(TYPE(SEARCH(J$1,+VLOOKUP($A307,datos14p!$A$2:$B$874,2,FALSE)))=1,"·",0)</f>
        <v>0</v>
      </c>
      <c r="K307" s="53">
        <f>IF(TYPE(SEARCH(K$1,+VLOOKUP($A307,datos14p!$A$2:$B$874,2,FALSE)))=1,"·",0)</f>
        <v>0</v>
      </c>
      <c r="L307" s="53">
        <f>IF(TYPE(SEARCH(L$1,+VLOOKUP($A307,datos14p!$A$2:$B$874,2,FALSE)))=1,"·",0)</f>
        <v>0</v>
      </c>
      <c r="M307" s="53" t="str">
        <f>IF(TYPE(SEARCH(M$1,+VLOOKUP($A307,datos14p!$A$2:$B$874,2,FALSE)))=1,"·",0)</f>
        <v>·</v>
      </c>
    </row>
    <row r="308" spans="1:13" s="9" customFormat="1">
      <c r="A308" s="60" t="s">
        <v>124</v>
      </c>
      <c r="B308" s="53" t="str">
        <f>IF(TYPE(SEARCH(B$1,+VLOOKUP($A308,datos14p!$A$2:$B$874,2,FALSE)))=1,"·",0)</f>
        <v>·</v>
      </c>
      <c r="C308" s="53" t="str">
        <f>IF(TYPE(SEARCH(C$1,+VLOOKUP($A308,datos14p!$A$2:$B$874,2,FALSE)))=1,"·",0)</f>
        <v>·</v>
      </c>
      <c r="D308" s="53" t="str">
        <f>IF(TYPE(SEARCH(D$1,+VLOOKUP($A308,datos14p!$A$2:$B$874,2,FALSE)))=1,"·",0)</f>
        <v>·</v>
      </c>
      <c r="E308" s="53">
        <f>IF(TYPE(SEARCH(E$1,+VLOOKUP($A308,datos14p!$A$2:$B$874,2,FALSE)))=1,"·",0)</f>
        <v>0</v>
      </c>
      <c r="F308" s="53">
        <f>IF(TYPE(SEARCH(F$1,+VLOOKUP($A308,datos14p!$A$2:$B$874,2,FALSE)))=1,"·",0)</f>
        <v>0</v>
      </c>
      <c r="G308" s="53">
        <f>IF(TYPE(SEARCH(G$1,+VLOOKUP($A308,datos14p!$A$2:$B$874,2,FALSE)))=1,"·",0)</f>
        <v>0</v>
      </c>
      <c r="H308" s="53">
        <f>IF(TYPE(SEARCH(H$1,+VLOOKUP($A308,datos14p!$A$2:$B$874,2,FALSE)))=1,"·",0)</f>
        <v>0</v>
      </c>
      <c r="I308" s="53">
        <f>IF(TYPE(SEARCH(I$1,+VLOOKUP($A308,datos14p!$A$2:$B$874,2,FALSE)))=1,"·",0)</f>
        <v>0</v>
      </c>
      <c r="J308" s="53">
        <f>IF(TYPE(SEARCH(J$1,+VLOOKUP($A308,datos14p!$A$2:$B$874,2,FALSE)))=1,"·",0)</f>
        <v>0</v>
      </c>
      <c r="K308" s="53">
        <f>IF(TYPE(SEARCH(K$1,+VLOOKUP($A308,datos14p!$A$2:$B$874,2,FALSE)))=1,"·",0)</f>
        <v>0</v>
      </c>
      <c r="L308" s="53">
        <f>IF(TYPE(SEARCH(L$1,+VLOOKUP($A308,datos14p!$A$2:$B$874,2,FALSE)))=1,"·",0)</f>
        <v>0</v>
      </c>
      <c r="M308" s="53">
        <f>IF(TYPE(SEARCH(M$1,+VLOOKUP($A308,datos14p!$A$2:$B$874,2,FALSE)))=1,"·",0)</f>
        <v>0</v>
      </c>
    </row>
    <row r="309" spans="1:13" s="9" customFormat="1">
      <c r="A309" s="60" t="s">
        <v>125</v>
      </c>
      <c r="B309" s="53" t="str">
        <f>IF(TYPE(SEARCH(B$1,+VLOOKUP($A309,datos14p!$A$2:$B$874,2,FALSE)))=1,"·",0)</f>
        <v>·</v>
      </c>
      <c r="C309" s="53" t="str">
        <f>IF(TYPE(SEARCH(C$1,+VLOOKUP($A309,datos14p!$A$2:$B$874,2,FALSE)))=1,"·",0)</f>
        <v>·</v>
      </c>
      <c r="D309" s="53">
        <f>IF(TYPE(SEARCH(D$1,+VLOOKUP($A309,datos14p!$A$2:$B$874,2,FALSE)))=1,"·",0)</f>
        <v>0</v>
      </c>
      <c r="E309" s="53">
        <f>IF(TYPE(SEARCH(E$1,+VLOOKUP($A309,datos14p!$A$2:$B$874,2,FALSE)))=1,"·",0)</f>
        <v>0</v>
      </c>
      <c r="F309" s="53">
        <f>IF(TYPE(SEARCH(F$1,+VLOOKUP($A309,datos14p!$A$2:$B$874,2,FALSE)))=1,"·",0)</f>
        <v>0</v>
      </c>
      <c r="G309" s="53">
        <f>IF(TYPE(SEARCH(G$1,+VLOOKUP($A309,datos14p!$A$2:$B$874,2,FALSE)))=1,"·",0)</f>
        <v>0</v>
      </c>
      <c r="H309" s="53">
        <f>IF(TYPE(SEARCH(H$1,+VLOOKUP($A309,datos14p!$A$2:$B$874,2,FALSE)))=1,"·",0)</f>
        <v>0</v>
      </c>
      <c r="I309" s="53">
        <f>IF(TYPE(SEARCH(I$1,+VLOOKUP($A309,datos14p!$A$2:$B$874,2,FALSE)))=1,"·",0)</f>
        <v>0</v>
      </c>
      <c r="J309" s="53">
        <f>IF(TYPE(SEARCH(J$1,+VLOOKUP($A309,datos14p!$A$2:$B$874,2,FALSE)))=1,"·",0)</f>
        <v>0</v>
      </c>
      <c r="K309" s="53">
        <f>IF(TYPE(SEARCH(K$1,+VLOOKUP($A309,datos14p!$A$2:$B$874,2,FALSE)))=1,"·",0)</f>
        <v>0</v>
      </c>
      <c r="L309" s="53" t="str">
        <f>IF(TYPE(SEARCH(L$1,+VLOOKUP($A309,datos14p!$A$2:$B$874,2,FALSE)))=1,"·",0)</f>
        <v>·</v>
      </c>
      <c r="M309" s="53">
        <f>IF(TYPE(SEARCH(M$1,+VLOOKUP($A309,datos14p!$A$2:$B$874,2,FALSE)))=1,"·",0)</f>
        <v>0</v>
      </c>
    </row>
    <row r="310" spans="1:13" s="9" customFormat="1">
      <c r="A310" s="60" t="s">
        <v>126</v>
      </c>
      <c r="B310" s="53" t="str">
        <f>IF(TYPE(SEARCH(B$1,+VLOOKUP($A310,datos14p!$A$2:$B$874,2,FALSE)))=1,"·",0)</f>
        <v>·</v>
      </c>
      <c r="C310" s="53" t="str">
        <f>IF(TYPE(SEARCH(C$1,+VLOOKUP($A310,datos14p!$A$2:$B$874,2,FALSE)))=1,"·",0)</f>
        <v>·</v>
      </c>
      <c r="D310" s="53">
        <f>IF(TYPE(SEARCH(D$1,+VLOOKUP($A310,datos14p!$A$2:$B$874,2,FALSE)))=1,"·",0)</f>
        <v>0</v>
      </c>
      <c r="E310" s="53">
        <f>IF(TYPE(SEARCH(E$1,+VLOOKUP($A310,datos14p!$A$2:$B$874,2,FALSE)))=1,"·",0)</f>
        <v>0</v>
      </c>
      <c r="F310" s="53">
        <f>IF(TYPE(SEARCH(F$1,+VLOOKUP($A310,datos14p!$A$2:$B$874,2,FALSE)))=1,"·",0)</f>
        <v>0</v>
      </c>
      <c r="G310" s="53">
        <f>IF(TYPE(SEARCH(G$1,+VLOOKUP($A310,datos14p!$A$2:$B$874,2,FALSE)))=1,"·",0)</f>
        <v>0</v>
      </c>
      <c r="H310" s="53">
        <f>IF(TYPE(SEARCH(H$1,+VLOOKUP($A310,datos14p!$A$2:$B$874,2,FALSE)))=1,"·",0)</f>
        <v>0</v>
      </c>
      <c r="I310" s="53">
        <f>IF(TYPE(SEARCH(I$1,+VLOOKUP($A310,datos14p!$A$2:$B$874,2,FALSE)))=1,"·",0)</f>
        <v>0</v>
      </c>
      <c r="J310" s="53">
        <f>IF(TYPE(SEARCH(J$1,+VLOOKUP($A310,datos14p!$A$2:$B$874,2,FALSE)))=1,"·",0)</f>
        <v>0</v>
      </c>
      <c r="K310" s="53" t="str">
        <f>IF(TYPE(SEARCH(K$1,+VLOOKUP($A310,datos14p!$A$2:$B$874,2,FALSE)))=1,"·",0)</f>
        <v>·</v>
      </c>
      <c r="L310" s="53">
        <f>IF(TYPE(SEARCH(L$1,+VLOOKUP($A310,datos14p!$A$2:$B$874,2,FALSE)))=1,"·",0)</f>
        <v>0</v>
      </c>
      <c r="M310" s="53">
        <f>IF(TYPE(SEARCH(M$1,+VLOOKUP($A310,datos14p!$A$2:$B$874,2,FALSE)))=1,"·",0)</f>
        <v>0</v>
      </c>
    </row>
    <row r="311" spans="1:13" s="9" customFormat="1">
      <c r="A311" s="60" t="s">
        <v>127</v>
      </c>
      <c r="B311" s="53" t="str">
        <f>IF(TYPE(SEARCH(B$1,+VLOOKUP($A311,datos14p!$A$2:$B$874,2,FALSE)))=1,"·",0)</f>
        <v>·</v>
      </c>
      <c r="C311" s="53">
        <f>IF(TYPE(SEARCH(C$1,+VLOOKUP($A311,datos14p!$A$2:$B$874,2,FALSE)))=1,"·",0)</f>
        <v>0</v>
      </c>
      <c r="D311" s="53">
        <f>IF(TYPE(SEARCH(D$1,+VLOOKUP($A311,datos14p!$A$2:$B$874,2,FALSE)))=1,"·",0)</f>
        <v>0</v>
      </c>
      <c r="E311" s="53">
        <f>IF(TYPE(SEARCH(E$1,+VLOOKUP($A311,datos14p!$A$2:$B$874,2,FALSE)))=1,"·",0)</f>
        <v>0</v>
      </c>
      <c r="F311" s="53">
        <f>IF(TYPE(SEARCH(F$1,+VLOOKUP($A311,datos14p!$A$2:$B$874,2,FALSE)))=1,"·",0)</f>
        <v>0</v>
      </c>
      <c r="G311" s="53">
        <f>IF(TYPE(SEARCH(G$1,+VLOOKUP($A311,datos14p!$A$2:$B$874,2,FALSE)))=1,"·",0)</f>
        <v>0</v>
      </c>
      <c r="H311" s="53">
        <f>IF(TYPE(SEARCH(H$1,+VLOOKUP($A311,datos14p!$A$2:$B$874,2,FALSE)))=1,"·",0)</f>
        <v>0</v>
      </c>
      <c r="I311" s="53">
        <f>IF(TYPE(SEARCH(I$1,+VLOOKUP($A311,datos14p!$A$2:$B$874,2,FALSE)))=1,"·",0)</f>
        <v>0</v>
      </c>
      <c r="J311" s="53">
        <f>IF(TYPE(SEARCH(J$1,+VLOOKUP($A311,datos14p!$A$2:$B$874,2,FALSE)))=1,"·",0)</f>
        <v>0</v>
      </c>
      <c r="K311" s="53" t="str">
        <f>IF(TYPE(SEARCH(K$1,+VLOOKUP($A311,datos14p!$A$2:$B$874,2,FALSE)))=1,"·",0)</f>
        <v>·</v>
      </c>
      <c r="L311" s="53">
        <f>IF(TYPE(SEARCH(L$1,+VLOOKUP($A311,datos14p!$A$2:$B$874,2,FALSE)))=1,"·",0)</f>
        <v>0</v>
      </c>
      <c r="M311" s="53" t="str">
        <f>IF(TYPE(SEARCH(M$1,+VLOOKUP($A311,datos14p!$A$2:$B$874,2,FALSE)))=1,"·",0)</f>
        <v>·</v>
      </c>
    </row>
    <row r="312" spans="1:13" s="9" customFormat="1">
      <c r="A312" s="60" t="s">
        <v>128</v>
      </c>
      <c r="B312" s="53" t="str">
        <f>IF(TYPE(SEARCH(B$1,+VLOOKUP($A312,datos14p!$A$2:$B$874,2,FALSE)))=1,"·",0)</f>
        <v>·</v>
      </c>
      <c r="C312" s="53">
        <f>IF(TYPE(SEARCH(C$1,+VLOOKUP($A312,datos14p!$A$2:$B$874,2,FALSE)))=1,"·",0)</f>
        <v>0</v>
      </c>
      <c r="D312" s="53" t="str">
        <f>IF(TYPE(SEARCH(D$1,+VLOOKUP($A312,datos14p!$A$2:$B$874,2,FALSE)))=1,"·",0)</f>
        <v>·</v>
      </c>
      <c r="E312" s="53">
        <f>IF(TYPE(SEARCH(E$1,+VLOOKUP($A312,datos14p!$A$2:$B$874,2,FALSE)))=1,"·",0)</f>
        <v>0</v>
      </c>
      <c r="F312" s="53">
        <f>IF(TYPE(SEARCH(F$1,+VLOOKUP($A312,datos14p!$A$2:$B$874,2,FALSE)))=1,"·",0)</f>
        <v>0</v>
      </c>
      <c r="G312" s="53">
        <f>IF(TYPE(SEARCH(G$1,+VLOOKUP($A312,datos14p!$A$2:$B$874,2,FALSE)))=1,"·",0)</f>
        <v>0</v>
      </c>
      <c r="H312" s="53">
        <f>IF(TYPE(SEARCH(H$1,+VLOOKUP($A312,datos14p!$A$2:$B$874,2,FALSE)))=1,"·",0)</f>
        <v>0</v>
      </c>
      <c r="I312" s="53" t="str">
        <f>IF(TYPE(SEARCH(I$1,+VLOOKUP($A312,datos14p!$A$2:$B$874,2,FALSE)))=1,"·",0)</f>
        <v>·</v>
      </c>
      <c r="J312" s="53">
        <f>IF(TYPE(SEARCH(J$1,+VLOOKUP($A312,datos14p!$A$2:$B$874,2,FALSE)))=1,"·",0)</f>
        <v>0</v>
      </c>
      <c r="K312" s="53">
        <f>IF(TYPE(SEARCH(K$1,+VLOOKUP($A312,datos14p!$A$2:$B$874,2,FALSE)))=1,"·",0)</f>
        <v>0</v>
      </c>
      <c r="L312" s="53">
        <f>IF(TYPE(SEARCH(L$1,+VLOOKUP($A312,datos14p!$A$2:$B$874,2,FALSE)))=1,"·",0)</f>
        <v>0</v>
      </c>
      <c r="M312" s="53">
        <f>IF(TYPE(SEARCH(M$1,+VLOOKUP($A312,datos14p!$A$2:$B$874,2,FALSE)))=1,"·",0)</f>
        <v>0</v>
      </c>
    </row>
    <row r="313" spans="1:13" s="9" customFormat="1">
      <c r="A313" s="60" t="s">
        <v>129</v>
      </c>
      <c r="B313" s="53">
        <f>IF(TYPE(SEARCH(B$1,+VLOOKUP($A313,datos14p!$A$2:$B$874,2,FALSE)))=1,"·",0)</f>
        <v>0</v>
      </c>
      <c r="C313" s="53">
        <f>IF(TYPE(SEARCH(C$1,+VLOOKUP($A313,datos14p!$A$2:$B$874,2,FALSE)))=1,"·",0)</f>
        <v>0</v>
      </c>
      <c r="D313" s="53">
        <f>IF(TYPE(SEARCH(D$1,+VLOOKUP($A313,datos14p!$A$2:$B$874,2,FALSE)))=1,"·",0)</f>
        <v>0</v>
      </c>
      <c r="E313" s="53">
        <f>IF(TYPE(SEARCH(E$1,+VLOOKUP($A313,datos14p!$A$2:$B$874,2,FALSE)))=1,"·",0)</f>
        <v>0</v>
      </c>
      <c r="F313" s="53">
        <f>IF(TYPE(SEARCH(F$1,+VLOOKUP($A313,datos14p!$A$2:$B$874,2,FALSE)))=1,"·",0)</f>
        <v>0</v>
      </c>
      <c r="G313" s="53">
        <f>IF(TYPE(SEARCH(G$1,+VLOOKUP($A313,datos14p!$A$2:$B$874,2,FALSE)))=1,"·",0)</f>
        <v>0</v>
      </c>
      <c r="H313" s="53">
        <f>IF(TYPE(SEARCH(H$1,+VLOOKUP($A313,datos14p!$A$2:$B$874,2,FALSE)))=1,"·",0)</f>
        <v>0</v>
      </c>
      <c r="I313" s="53">
        <f>IF(TYPE(SEARCH(I$1,+VLOOKUP($A313,datos14p!$A$2:$B$874,2,FALSE)))=1,"·",0)</f>
        <v>0</v>
      </c>
      <c r="J313" s="53">
        <f>IF(TYPE(SEARCH(J$1,+VLOOKUP($A313,datos14p!$A$2:$B$874,2,FALSE)))=1,"·",0)</f>
        <v>0</v>
      </c>
      <c r="K313" s="53">
        <f>IF(TYPE(SEARCH(K$1,+VLOOKUP($A313,datos14p!$A$2:$B$874,2,FALSE)))=1,"·",0)</f>
        <v>0</v>
      </c>
      <c r="L313" s="53">
        <f>IF(TYPE(SEARCH(L$1,+VLOOKUP($A313,datos14p!$A$2:$B$874,2,FALSE)))=1,"·",0)</f>
        <v>0</v>
      </c>
      <c r="M313" s="53" t="str">
        <f>IF(TYPE(SEARCH(M$1,+VLOOKUP($A313,datos14p!$A$2:$B$874,2,FALSE)))=1,"·",0)</f>
        <v>·</v>
      </c>
    </row>
    <row r="314" spans="1:13" s="9" customFormat="1">
      <c r="A314" s="186" t="s">
        <v>913</v>
      </c>
      <c r="B314" s="53">
        <f>IF(TYPE(SEARCH(B$1,+VLOOKUP($A314,datos14p!$A$2:$B$874,2,FALSE)))=1,"·",0)</f>
        <v>0</v>
      </c>
      <c r="C314" s="53">
        <f>IF(TYPE(SEARCH(C$1,+VLOOKUP($A314,datos14p!$A$2:$B$874,2,FALSE)))=1,"·",0)</f>
        <v>0</v>
      </c>
      <c r="D314" s="53">
        <f>IF(TYPE(SEARCH(D$1,+VLOOKUP($A314,datos14p!$A$2:$B$874,2,FALSE)))=1,"·",0)</f>
        <v>0</v>
      </c>
      <c r="E314" s="53">
        <f>IF(TYPE(SEARCH(E$1,+VLOOKUP($A314,datos14p!$A$2:$B$874,2,FALSE)))=1,"·",0)</f>
        <v>0</v>
      </c>
      <c r="F314" s="53">
        <f>IF(TYPE(SEARCH(F$1,+VLOOKUP($A314,datos14p!$A$2:$B$874,2,FALSE)))=1,"·",0)</f>
        <v>0</v>
      </c>
      <c r="G314" s="53">
        <f>IF(TYPE(SEARCH(G$1,+VLOOKUP($A314,datos14p!$A$2:$B$874,2,FALSE)))=1,"·",0)</f>
        <v>0</v>
      </c>
      <c r="H314" s="53">
        <f>IF(TYPE(SEARCH(H$1,+VLOOKUP($A314,datos14p!$A$2:$B$874,2,FALSE)))=1,"·",0)</f>
        <v>0</v>
      </c>
      <c r="I314" s="53">
        <f>IF(TYPE(SEARCH(I$1,+VLOOKUP($A314,datos14p!$A$2:$B$874,2,FALSE)))=1,"·",0)</f>
        <v>0</v>
      </c>
      <c r="J314" s="53">
        <f>IF(TYPE(SEARCH(J$1,+VLOOKUP($A314,datos14p!$A$2:$B$874,2,FALSE)))=1,"·",0)</f>
        <v>0</v>
      </c>
      <c r="K314" s="53">
        <f>IF(TYPE(SEARCH(K$1,+VLOOKUP($A314,datos14p!$A$2:$B$874,2,FALSE)))=1,"·",0)</f>
        <v>0</v>
      </c>
      <c r="L314" s="53">
        <f>IF(TYPE(SEARCH(L$1,+VLOOKUP($A314,datos14p!$A$2:$B$874,2,FALSE)))=1,"·",0)</f>
        <v>0</v>
      </c>
      <c r="M314" s="53">
        <f>IF(TYPE(SEARCH(M$1,+VLOOKUP($A314,datos14p!$A$2:$B$874,2,FALSE)))=1,"·",0)</f>
        <v>0</v>
      </c>
    </row>
    <row r="315" spans="1:13" s="9" customFormat="1">
      <c r="A315" s="186" t="s">
        <v>1136</v>
      </c>
      <c r="B315" s="53" t="str">
        <f>IF(TYPE(SEARCH(B$1,+VLOOKUP($A315,datos14p!$A$2:$B$874,2,FALSE)))=1,"·",0)</f>
        <v>·</v>
      </c>
      <c r="C315" s="53">
        <f>IF(TYPE(SEARCH(C$1,+VLOOKUP($A315,datos14p!$A$2:$B$874,2,FALSE)))=1,"·",0)</f>
        <v>0</v>
      </c>
      <c r="D315" s="53">
        <f>IF(TYPE(SEARCH(D$1,+VLOOKUP($A315,datos14p!$A$2:$B$874,2,FALSE)))=1,"·",0)</f>
        <v>0</v>
      </c>
      <c r="E315" s="53" t="str">
        <f>IF(TYPE(SEARCH(E$1,+VLOOKUP($A315,datos14p!$A$2:$B$874,2,FALSE)))=1,"·",0)</f>
        <v>·</v>
      </c>
      <c r="F315" s="53">
        <f>IF(TYPE(SEARCH(F$1,+VLOOKUP($A315,datos14p!$A$2:$B$874,2,FALSE)))=1,"·",0)</f>
        <v>0</v>
      </c>
      <c r="G315" s="53">
        <f>IF(TYPE(SEARCH(G$1,+VLOOKUP($A315,datos14p!$A$2:$B$874,2,FALSE)))=1,"·",0)</f>
        <v>0</v>
      </c>
      <c r="H315" s="53">
        <f>IF(TYPE(SEARCH(H$1,+VLOOKUP($A315,datos14p!$A$2:$B$874,2,FALSE)))=1,"·",0)</f>
        <v>0</v>
      </c>
      <c r="I315" s="53">
        <f>IF(TYPE(SEARCH(I$1,+VLOOKUP($A315,datos14p!$A$2:$B$874,2,FALSE)))=1,"·",0)</f>
        <v>0</v>
      </c>
      <c r="J315" s="53">
        <f>IF(TYPE(SEARCH(J$1,+VLOOKUP($A315,datos14p!$A$2:$B$874,2,FALSE)))=1,"·",0)</f>
        <v>0</v>
      </c>
      <c r="K315" s="53">
        <f>IF(TYPE(SEARCH(K$1,+VLOOKUP($A315,datos14p!$A$2:$B$874,2,FALSE)))=1,"·",0)</f>
        <v>0</v>
      </c>
      <c r="L315" s="53">
        <f>IF(TYPE(SEARCH(L$1,+VLOOKUP($A315,datos14p!$A$2:$B$874,2,FALSE)))=1,"·",0)</f>
        <v>0</v>
      </c>
      <c r="M315" s="53">
        <f>IF(TYPE(SEARCH(M$1,+VLOOKUP($A315,datos14p!$A$2:$B$874,2,FALSE)))=1,"·",0)</f>
        <v>0</v>
      </c>
    </row>
    <row r="316" spans="1:13" s="9" customFormat="1">
      <c r="A316" s="186" t="s">
        <v>1137</v>
      </c>
      <c r="B316" s="53" t="str">
        <f>IF(TYPE(SEARCH(B$1,+VLOOKUP($A316,datos14p!$A$2:$B$874,2,FALSE)))=1,"·",0)</f>
        <v>·</v>
      </c>
      <c r="C316" s="53">
        <f>IF(TYPE(SEARCH(C$1,+VLOOKUP($A316,datos14p!$A$2:$B$874,2,FALSE)))=1,"·",0)</f>
        <v>0</v>
      </c>
      <c r="D316" s="53">
        <f>IF(TYPE(SEARCH(D$1,+VLOOKUP($A316,datos14p!$A$2:$B$874,2,FALSE)))=1,"·",0)</f>
        <v>0</v>
      </c>
      <c r="E316" s="53">
        <f>IF(TYPE(SEARCH(E$1,+VLOOKUP($A316,datos14p!$A$2:$B$874,2,FALSE)))=1,"·",0)</f>
        <v>0</v>
      </c>
      <c r="F316" s="53">
        <f>IF(TYPE(SEARCH(F$1,+VLOOKUP($A316,datos14p!$A$2:$B$874,2,FALSE)))=1,"·",0)</f>
        <v>0</v>
      </c>
      <c r="G316" s="53">
        <f>IF(TYPE(SEARCH(G$1,+VLOOKUP($A316,datos14p!$A$2:$B$874,2,FALSE)))=1,"·",0)</f>
        <v>0</v>
      </c>
      <c r="H316" s="53">
        <f>IF(TYPE(SEARCH(H$1,+VLOOKUP($A316,datos14p!$A$2:$B$874,2,FALSE)))=1,"·",0)</f>
        <v>0</v>
      </c>
      <c r="I316" s="53">
        <f>IF(TYPE(SEARCH(I$1,+VLOOKUP($A316,datos14p!$A$2:$B$874,2,FALSE)))=1,"·",0)</f>
        <v>0</v>
      </c>
      <c r="J316" s="53" t="str">
        <f>IF(TYPE(SEARCH(J$1,+VLOOKUP($A316,datos14p!$A$2:$B$874,2,FALSE)))=1,"·",0)</f>
        <v>·</v>
      </c>
      <c r="K316" s="53" t="str">
        <f>IF(TYPE(SEARCH(K$1,+VLOOKUP($A316,datos14p!$A$2:$B$874,2,FALSE)))=1,"·",0)</f>
        <v>·</v>
      </c>
      <c r="L316" s="53">
        <f>IF(TYPE(SEARCH(L$1,+VLOOKUP($A316,datos14p!$A$2:$B$874,2,FALSE)))=1,"·",0)</f>
        <v>0</v>
      </c>
      <c r="M316" s="53">
        <f>IF(TYPE(SEARCH(M$1,+VLOOKUP($A316,datos14p!$A$2:$B$874,2,FALSE)))=1,"·",0)</f>
        <v>0</v>
      </c>
    </row>
    <row r="317" spans="1:13" s="9" customFormat="1">
      <c r="A317" s="186" t="s">
        <v>1138</v>
      </c>
      <c r="B317" s="53" t="str">
        <f>IF(TYPE(SEARCH(B$1,+VLOOKUP($A317,datos14p!$A$2:$B$874,2,FALSE)))=1,"·",0)</f>
        <v>·</v>
      </c>
      <c r="C317" s="53">
        <f>IF(TYPE(SEARCH(C$1,+VLOOKUP($A317,datos14p!$A$2:$B$874,2,FALSE)))=1,"·",0)</f>
        <v>0</v>
      </c>
      <c r="D317" s="53">
        <f>IF(TYPE(SEARCH(D$1,+VLOOKUP($A317,datos14p!$A$2:$B$874,2,FALSE)))=1,"·",0)</f>
        <v>0</v>
      </c>
      <c r="E317" s="53">
        <f>IF(TYPE(SEARCH(E$1,+VLOOKUP($A317,datos14p!$A$2:$B$874,2,FALSE)))=1,"·",0)</f>
        <v>0</v>
      </c>
      <c r="F317" s="53">
        <f>IF(TYPE(SEARCH(F$1,+VLOOKUP($A317,datos14p!$A$2:$B$874,2,FALSE)))=1,"·",0)</f>
        <v>0</v>
      </c>
      <c r="G317" s="53">
        <f>IF(TYPE(SEARCH(G$1,+VLOOKUP($A317,datos14p!$A$2:$B$874,2,FALSE)))=1,"·",0)</f>
        <v>0</v>
      </c>
      <c r="H317" s="53">
        <f>IF(TYPE(SEARCH(H$1,+VLOOKUP($A317,datos14p!$A$2:$B$874,2,FALSE)))=1,"·",0)</f>
        <v>0</v>
      </c>
      <c r="I317" s="53">
        <f>IF(TYPE(SEARCH(I$1,+VLOOKUP($A317,datos14p!$A$2:$B$874,2,FALSE)))=1,"·",0)</f>
        <v>0</v>
      </c>
      <c r="J317" s="53">
        <f>IF(TYPE(SEARCH(J$1,+VLOOKUP($A317,datos14p!$A$2:$B$874,2,FALSE)))=1,"·",0)</f>
        <v>0</v>
      </c>
      <c r="K317" s="53">
        <f>IF(TYPE(SEARCH(K$1,+VLOOKUP($A317,datos14p!$A$2:$B$874,2,FALSE)))=1,"·",0)</f>
        <v>0</v>
      </c>
      <c r="L317" s="53">
        <f>IF(TYPE(SEARCH(L$1,+VLOOKUP($A317,datos14p!$A$2:$B$874,2,FALSE)))=1,"·",0)</f>
        <v>0</v>
      </c>
      <c r="M317" s="53">
        <f>IF(TYPE(SEARCH(M$1,+VLOOKUP($A317,datos14p!$A$2:$B$874,2,FALSE)))=1,"·",0)</f>
        <v>0</v>
      </c>
    </row>
    <row r="318" spans="1:13" s="9" customFormat="1">
      <c r="A318" s="186" t="s">
        <v>1139</v>
      </c>
      <c r="B318" s="53">
        <f>IF(TYPE(SEARCH(B$1,+VLOOKUP($A318,datos14p!$A$2:$B$874,2,FALSE)))=1,"·",0)</f>
        <v>0</v>
      </c>
      <c r="C318" s="53">
        <f>IF(TYPE(SEARCH(C$1,+VLOOKUP($A318,datos14p!$A$2:$B$874,2,FALSE)))=1,"·",0)</f>
        <v>0</v>
      </c>
      <c r="D318" s="53">
        <f>IF(TYPE(SEARCH(D$1,+VLOOKUP($A318,datos14p!$A$2:$B$874,2,FALSE)))=1,"·",0)</f>
        <v>0</v>
      </c>
      <c r="E318" s="53" t="str">
        <f>IF(TYPE(SEARCH(E$1,+VLOOKUP($A318,datos14p!$A$2:$B$874,2,FALSE)))=1,"·",0)</f>
        <v>·</v>
      </c>
      <c r="F318" s="53">
        <f>IF(TYPE(SEARCH(F$1,+VLOOKUP($A318,datos14p!$A$2:$B$874,2,FALSE)))=1,"·",0)</f>
        <v>0</v>
      </c>
      <c r="G318" s="53">
        <f>IF(TYPE(SEARCH(G$1,+VLOOKUP($A318,datos14p!$A$2:$B$874,2,FALSE)))=1,"·",0)</f>
        <v>0</v>
      </c>
      <c r="H318" s="53">
        <f>IF(TYPE(SEARCH(H$1,+VLOOKUP($A318,datos14p!$A$2:$B$874,2,FALSE)))=1,"·",0)</f>
        <v>0</v>
      </c>
      <c r="I318" s="53">
        <f>IF(TYPE(SEARCH(I$1,+VLOOKUP($A318,datos14p!$A$2:$B$874,2,FALSE)))=1,"·",0)</f>
        <v>0</v>
      </c>
      <c r="J318" s="53">
        <f>IF(TYPE(SEARCH(J$1,+VLOOKUP($A318,datos14p!$A$2:$B$874,2,FALSE)))=1,"·",0)</f>
        <v>0</v>
      </c>
      <c r="K318" s="53">
        <f>IF(TYPE(SEARCH(K$1,+VLOOKUP($A318,datos14p!$A$2:$B$874,2,FALSE)))=1,"·",0)</f>
        <v>0</v>
      </c>
      <c r="L318" s="53">
        <f>IF(TYPE(SEARCH(L$1,+VLOOKUP($A318,datos14p!$A$2:$B$874,2,FALSE)))=1,"·",0)</f>
        <v>0</v>
      </c>
      <c r="M318" s="53">
        <f>IF(TYPE(SEARCH(M$1,+VLOOKUP($A318,datos14p!$A$2:$B$874,2,FALSE)))=1,"·",0)</f>
        <v>0</v>
      </c>
    </row>
    <row r="319" spans="1:13" s="9" customFormat="1">
      <c r="A319" s="186" t="s">
        <v>1140</v>
      </c>
      <c r="B319" s="53" t="str">
        <f>IF(TYPE(SEARCH(B$1,+VLOOKUP($A319,datos14p!$A$2:$B$874,2,FALSE)))=1,"·",0)</f>
        <v>·</v>
      </c>
      <c r="C319" s="53">
        <f>IF(TYPE(SEARCH(C$1,+VLOOKUP($A319,datos14p!$A$2:$B$874,2,FALSE)))=1,"·",0)</f>
        <v>0</v>
      </c>
      <c r="D319" s="53">
        <f>IF(TYPE(SEARCH(D$1,+VLOOKUP($A319,datos14p!$A$2:$B$874,2,FALSE)))=1,"·",0)</f>
        <v>0</v>
      </c>
      <c r="E319" s="53">
        <f>IF(TYPE(SEARCH(E$1,+VLOOKUP($A319,datos14p!$A$2:$B$874,2,FALSE)))=1,"·",0)</f>
        <v>0</v>
      </c>
      <c r="F319" s="53">
        <f>IF(TYPE(SEARCH(F$1,+VLOOKUP($A319,datos14p!$A$2:$B$874,2,FALSE)))=1,"·",0)</f>
        <v>0</v>
      </c>
      <c r="G319" s="53">
        <f>IF(TYPE(SEARCH(G$1,+VLOOKUP($A319,datos14p!$A$2:$B$874,2,FALSE)))=1,"·",0)</f>
        <v>0</v>
      </c>
      <c r="H319" s="53">
        <f>IF(TYPE(SEARCH(H$1,+VLOOKUP($A319,datos14p!$A$2:$B$874,2,FALSE)))=1,"·",0)</f>
        <v>0</v>
      </c>
      <c r="I319" s="53">
        <f>IF(TYPE(SEARCH(I$1,+VLOOKUP($A319,datos14p!$A$2:$B$874,2,FALSE)))=1,"·",0)</f>
        <v>0</v>
      </c>
      <c r="J319" s="53">
        <f>IF(TYPE(SEARCH(J$1,+VLOOKUP($A319,datos14p!$A$2:$B$874,2,FALSE)))=1,"·",0)</f>
        <v>0</v>
      </c>
      <c r="K319" s="53">
        <f>IF(TYPE(SEARCH(K$1,+VLOOKUP($A319,datos14p!$A$2:$B$874,2,FALSE)))=1,"·",0)</f>
        <v>0</v>
      </c>
      <c r="L319" s="53">
        <f>IF(TYPE(SEARCH(L$1,+VLOOKUP($A319,datos14p!$A$2:$B$874,2,FALSE)))=1,"·",0)</f>
        <v>0</v>
      </c>
      <c r="M319" s="53">
        <f>IF(TYPE(SEARCH(M$1,+VLOOKUP($A319,datos14p!$A$2:$B$874,2,FALSE)))=1,"·",0)</f>
        <v>0</v>
      </c>
    </row>
    <row r="320" spans="1:13" s="9" customFormat="1">
      <c r="A320" s="186" t="s">
        <v>1141</v>
      </c>
      <c r="B320" s="53" t="str">
        <f>IF(TYPE(SEARCH(B$1,+VLOOKUP($A320,datos14p!$A$2:$B$874,2,FALSE)))=1,"·",0)</f>
        <v>·</v>
      </c>
      <c r="C320" s="53">
        <f>IF(TYPE(SEARCH(C$1,+VLOOKUP($A320,datos14p!$A$2:$B$874,2,FALSE)))=1,"·",0)</f>
        <v>0</v>
      </c>
      <c r="D320" s="53">
        <f>IF(TYPE(SEARCH(D$1,+VLOOKUP($A320,datos14p!$A$2:$B$874,2,FALSE)))=1,"·",0)</f>
        <v>0</v>
      </c>
      <c r="E320" s="53">
        <f>IF(TYPE(SEARCH(E$1,+VLOOKUP($A320,datos14p!$A$2:$B$874,2,FALSE)))=1,"·",0)</f>
        <v>0</v>
      </c>
      <c r="F320" s="53">
        <f>IF(TYPE(SEARCH(F$1,+VLOOKUP($A320,datos14p!$A$2:$B$874,2,FALSE)))=1,"·",0)</f>
        <v>0</v>
      </c>
      <c r="G320" s="53">
        <f>IF(TYPE(SEARCH(G$1,+VLOOKUP($A320,datos14p!$A$2:$B$874,2,FALSE)))=1,"·",0)</f>
        <v>0</v>
      </c>
      <c r="H320" s="53">
        <f>IF(TYPE(SEARCH(H$1,+VLOOKUP($A320,datos14p!$A$2:$B$874,2,FALSE)))=1,"·",0)</f>
        <v>0</v>
      </c>
      <c r="I320" s="53">
        <f>IF(TYPE(SEARCH(I$1,+VLOOKUP($A320,datos14p!$A$2:$B$874,2,FALSE)))=1,"·",0)</f>
        <v>0</v>
      </c>
      <c r="J320" s="53">
        <f>IF(TYPE(SEARCH(J$1,+VLOOKUP($A320,datos14p!$A$2:$B$874,2,FALSE)))=1,"·",0)</f>
        <v>0</v>
      </c>
      <c r="K320" s="53">
        <f>IF(TYPE(SEARCH(K$1,+VLOOKUP($A320,datos14p!$A$2:$B$874,2,FALSE)))=1,"·",0)</f>
        <v>0</v>
      </c>
      <c r="L320" s="53">
        <f>IF(TYPE(SEARCH(L$1,+VLOOKUP($A320,datos14p!$A$2:$B$874,2,FALSE)))=1,"·",0)</f>
        <v>0</v>
      </c>
      <c r="M320" s="53">
        <f>IF(TYPE(SEARCH(M$1,+VLOOKUP($A320,datos14p!$A$2:$B$874,2,FALSE)))=1,"·",0)</f>
        <v>0</v>
      </c>
    </row>
    <row r="321" spans="1:13" s="9" customFormat="1">
      <c r="A321" s="186" t="s">
        <v>1142</v>
      </c>
      <c r="B321" s="53">
        <f>IF(TYPE(SEARCH(B$1,+VLOOKUP($A321,datos14p!$A$2:$B$874,2,FALSE)))=1,"·",0)</f>
        <v>0</v>
      </c>
      <c r="C321" s="53">
        <f>IF(TYPE(SEARCH(C$1,+VLOOKUP($A321,datos14p!$A$2:$B$874,2,FALSE)))=1,"·",0)</f>
        <v>0</v>
      </c>
      <c r="D321" s="53">
        <f>IF(TYPE(SEARCH(D$1,+VLOOKUP($A321,datos14p!$A$2:$B$874,2,FALSE)))=1,"·",0)</f>
        <v>0</v>
      </c>
      <c r="E321" s="53" t="str">
        <f>IF(TYPE(SEARCH(E$1,+VLOOKUP($A321,datos14p!$A$2:$B$874,2,FALSE)))=1,"·",0)</f>
        <v>·</v>
      </c>
      <c r="F321" s="53">
        <f>IF(TYPE(SEARCH(F$1,+VLOOKUP($A321,datos14p!$A$2:$B$874,2,FALSE)))=1,"·",0)</f>
        <v>0</v>
      </c>
      <c r="G321" s="53">
        <f>IF(TYPE(SEARCH(G$1,+VLOOKUP($A321,datos14p!$A$2:$B$874,2,FALSE)))=1,"·",0)</f>
        <v>0</v>
      </c>
      <c r="H321" s="53">
        <f>IF(TYPE(SEARCH(H$1,+VLOOKUP($A321,datos14p!$A$2:$B$874,2,FALSE)))=1,"·",0)</f>
        <v>0</v>
      </c>
      <c r="I321" s="53">
        <f>IF(TYPE(SEARCH(I$1,+VLOOKUP($A321,datos14p!$A$2:$B$874,2,FALSE)))=1,"·",0)</f>
        <v>0</v>
      </c>
      <c r="J321" s="53">
        <f>IF(TYPE(SEARCH(J$1,+VLOOKUP($A321,datos14p!$A$2:$B$874,2,FALSE)))=1,"·",0)</f>
        <v>0</v>
      </c>
      <c r="K321" s="53">
        <f>IF(TYPE(SEARCH(K$1,+VLOOKUP($A321,datos14p!$A$2:$B$874,2,FALSE)))=1,"·",0)</f>
        <v>0</v>
      </c>
      <c r="L321" s="53">
        <f>IF(TYPE(SEARCH(L$1,+VLOOKUP($A321,datos14p!$A$2:$B$874,2,FALSE)))=1,"·",0)</f>
        <v>0</v>
      </c>
      <c r="M321" s="53">
        <f>IF(TYPE(SEARCH(M$1,+VLOOKUP($A321,datos14p!$A$2:$B$874,2,FALSE)))=1,"·",0)</f>
        <v>0</v>
      </c>
    </row>
    <row r="322" spans="1:13" s="9" customFormat="1">
      <c r="A322" s="186" t="s">
        <v>1143</v>
      </c>
      <c r="B322" s="53">
        <f>IF(TYPE(SEARCH(B$1,+VLOOKUP($A322,datos14p!$A$2:$B$874,2,FALSE)))=1,"·",0)</f>
        <v>0</v>
      </c>
      <c r="C322" s="53">
        <f>IF(TYPE(SEARCH(C$1,+VLOOKUP($A322,datos14p!$A$2:$B$874,2,FALSE)))=1,"·",0)</f>
        <v>0</v>
      </c>
      <c r="D322" s="53">
        <f>IF(TYPE(SEARCH(D$1,+VLOOKUP($A322,datos14p!$A$2:$B$874,2,FALSE)))=1,"·",0)</f>
        <v>0</v>
      </c>
      <c r="E322" s="53">
        <f>IF(TYPE(SEARCH(E$1,+VLOOKUP($A322,datos14p!$A$2:$B$874,2,FALSE)))=1,"·",0)</f>
        <v>0</v>
      </c>
      <c r="F322" s="53">
        <f>IF(TYPE(SEARCH(F$1,+VLOOKUP($A322,datos14p!$A$2:$B$874,2,FALSE)))=1,"·",0)</f>
        <v>0</v>
      </c>
      <c r="G322" s="53">
        <f>IF(TYPE(SEARCH(G$1,+VLOOKUP($A322,datos14p!$A$2:$B$874,2,FALSE)))=1,"·",0)</f>
        <v>0</v>
      </c>
      <c r="H322" s="53">
        <f>IF(TYPE(SEARCH(H$1,+VLOOKUP($A322,datos14p!$A$2:$B$874,2,FALSE)))=1,"·",0)</f>
        <v>0</v>
      </c>
      <c r="I322" s="53">
        <f>IF(TYPE(SEARCH(I$1,+VLOOKUP($A322,datos14p!$A$2:$B$874,2,FALSE)))=1,"·",0)</f>
        <v>0</v>
      </c>
      <c r="J322" s="53">
        <f>IF(TYPE(SEARCH(J$1,+VLOOKUP($A322,datos14p!$A$2:$B$874,2,FALSE)))=1,"·",0)</f>
        <v>0</v>
      </c>
      <c r="K322" s="53" t="str">
        <f>IF(TYPE(SEARCH(K$1,+VLOOKUP($A322,datos14p!$A$2:$B$874,2,FALSE)))=1,"·",0)</f>
        <v>·</v>
      </c>
      <c r="L322" s="53">
        <f>IF(TYPE(SEARCH(L$1,+VLOOKUP($A322,datos14p!$A$2:$B$874,2,FALSE)))=1,"·",0)</f>
        <v>0</v>
      </c>
      <c r="M322" s="53">
        <f>IF(TYPE(SEARCH(M$1,+VLOOKUP($A322,datos14p!$A$2:$B$874,2,FALSE)))=1,"·",0)</f>
        <v>0</v>
      </c>
    </row>
    <row r="323" spans="1:13" s="9" customFormat="1">
      <c r="A323" s="186" t="s">
        <v>1144</v>
      </c>
      <c r="B323" s="53">
        <f>IF(TYPE(SEARCH(B$1,+VLOOKUP($A323,datos14p!$A$2:$B$874,2,FALSE)))=1,"·",0)</f>
        <v>0</v>
      </c>
      <c r="C323" s="53">
        <f>IF(TYPE(SEARCH(C$1,+VLOOKUP($A323,datos14p!$A$2:$B$874,2,FALSE)))=1,"·",0)</f>
        <v>0</v>
      </c>
      <c r="D323" s="53">
        <f>IF(TYPE(SEARCH(D$1,+VLOOKUP($A323,datos14p!$A$2:$B$874,2,FALSE)))=1,"·",0)</f>
        <v>0</v>
      </c>
      <c r="E323" s="53">
        <f>IF(TYPE(SEARCH(E$1,+VLOOKUP($A323,datos14p!$A$2:$B$874,2,FALSE)))=1,"·",0)</f>
        <v>0</v>
      </c>
      <c r="F323" s="53">
        <f>IF(TYPE(SEARCH(F$1,+VLOOKUP($A323,datos14p!$A$2:$B$874,2,FALSE)))=1,"·",0)</f>
        <v>0</v>
      </c>
      <c r="G323" s="53">
        <f>IF(TYPE(SEARCH(G$1,+VLOOKUP($A323,datos14p!$A$2:$B$874,2,FALSE)))=1,"·",0)</f>
        <v>0</v>
      </c>
      <c r="H323" s="53">
        <f>IF(TYPE(SEARCH(H$1,+VLOOKUP($A323,datos14p!$A$2:$B$874,2,FALSE)))=1,"·",0)</f>
        <v>0</v>
      </c>
      <c r="I323" s="53">
        <f>IF(TYPE(SEARCH(I$1,+VLOOKUP($A323,datos14p!$A$2:$B$874,2,FALSE)))=1,"·",0)</f>
        <v>0</v>
      </c>
      <c r="J323" s="53">
        <f>IF(TYPE(SEARCH(J$1,+VLOOKUP($A323,datos14p!$A$2:$B$874,2,FALSE)))=1,"·",0)</f>
        <v>0</v>
      </c>
      <c r="K323" s="53">
        <f>IF(TYPE(SEARCH(K$1,+VLOOKUP($A323,datos14p!$A$2:$B$874,2,FALSE)))=1,"·",0)</f>
        <v>0</v>
      </c>
      <c r="L323" s="53">
        <f>IF(TYPE(SEARCH(L$1,+VLOOKUP($A323,datos14p!$A$2:$B$874,2,FALSE)))=1,"·",0)</f>
        <v>0</v>
      </c>
      <c r="M323" s="53">
        <f>IF(TYPE(SEARCH(M$1,+VLOOKUP($A323,datos14p!$A$2:$B$874,2,FALSE)))=1,"·",0)</f>
        <v>0</v>
      </c>
    </row>
    <row r="324" spans="1:13" s="9" customFormat="1">
      <c r="A324" s="60" t="s">
        <v>1145</v>
      </c>
      <c r="B324" s="53">
        <f>IF(TYPE(SEARCH(B$1,+VLOOKUP($A324,datos14p!$A$2:$B$874,2,FALSE)))=1,"·",0)</f>
        <v>0</v>
      </c>
      <c r="C324" s="53">
        <f>IF(TYPE(SEARCH(C$1,+VLOOKUP($A324,datos14p!$A$2:$B$874,2,FALSE)))=1,"·",0)</f>
        <v>0</v>
      </c>
      <c r="D324" s="53">
        <f>IF(TYPE(SEARCH(D$1,+VLOOKUP($A324,datos14p!$A$2:$B$874,2,FALSE)))=1,"·",0)</f>
        <v>0</v>
      </c>
      <c r="E324" s="53">
        <f>IF(TYPE(SEARCH(E$1,+VLOOKUP($A324,datos14p!$A$2:$B$874,2,FALSE)))=1,"·",0)</f>
        <v>0</v>
      </c>
      <c r="F324" s="53">
        <f>IF(TYPE(SEARCH(F$1,+VLOOKUP($A324,datos14p!$A$2:$B$874,2,FALSE)))=1,"·",0)</f>
        <v>0</v>
      </c>
      <c r="G324" s="53">
        <f>IF(TYPE(SEARCH(G$1,+VLOOKUP($A324,datos14p!$A$2:$B$874,2,FALSE)))=1,"·",0)</f>
        <v>0</v>
      </c>
      <c r="H324" s="53">
        <f>IF(TYPE(SEARCH(H$1,+VLOOKUP($A324,datos14p!$A$2:$B$874,2,FALSE)))=1,"·",0)</f>
        <v>0</v>
      </c>
      <c r="I324" s="53">
        <f>IF(TYPE(SEARCH(I$1,+VLOOKUP($A324,datos14p!$A$2:$B$874,2,FALSE)))=1,"·",0)</f>
        <v>0</v>
      </c>
      <c r="J324" s="53">
        <f>IF(TYPE(SEARCH(J$1,+VLOOKUP($A324,datos14p!$A$2:$B$874,2,FALSE)))=1,"·",0)</f>
        <v>0</v>
      </c>
      <c r="K324" s="53">
        <f>IF(TYPE(SEARCH(K$1,+VLOOKUP($A324,datos14p!$A$2:$B$874,2,FALSE)))=1,"·",0)</f>
        <v>0</v>
      </c>
      <c r="L324" s="53">
        <f>IF(TYPE(SEARCH(L$1,+VLOOKUP($A324,datos14p!$A$2:$B$874,2,FALSE)))=1,"·",0)</f>
        <v>0</v>
      </c>
      <c r="M324" s="53">
        <f>IF(TYPE(SEARCH(M$1,+VLOOKUP($A324,datos14p!$A$2:$B$874,2,FALSE)))=1,"·",0)</f>
        <v>0</v>
      </c>
    </row>
    <row r="325" spans="1:13" s="9" customFormat="1">
      <c r="A325" s="60" t="s">
        <v>1146</v>
      </c>
      <c r="B325" s="53">
        <f>IF(TYPE(SEARCH(B$1,+VLOOKUP($A325,datos14p!$A$2:$B$874,2,FALSE)))=1,"·",0)</f>
        <v>0</v>
      </c>
      <c r="C325" s="53">
        <f>IF(TYPE(SEARCH(C$1,+VLOOKUP($A325,datos14p!$A$2:$B$874,2,FALSE)))=1,"·",0)</f>
        <v>0</v>
      </c>
      <c r="D325" s="53">
        <f>IF(TYPE(SEARCH(D$1,+VLOOKUP($A325,datos14p!$A$2:$B$874,2,FALSE)))=1,"·",0)</f>
        <v>0</v>
      </c>
      <c r="E325" s="53">
        <f>IF(TYPE(SEARCH(E$1,+VLOOKUP($A325,datos14p!$A$2:$B$874,2,FALSE)))=1,"·",0)</f>
        <v>0</v>
      </c>
      <c r="F325" s="53">
        <f>IF(TYPE(SEARCH(F$1,+VLOOKUP($A325,datos14p!$A$2:$B$874,2,FALSE)))=1,"·",0)</f>
        <v>0</v>
      </c>
      <c r="G325" s="53">
        <f>IF(TYPE(SEARCH(G$1,+VLOOKUP($A325,datos14p!$A$2:$B$874,2,FALSE)))=1,"·",0)</f>
        <v>0</v>
      </c>
      <c r="H325" s="53">
        <f>IF(TYPE(SEARCH(H$1,+VLOOKUP($A325,datos14p!$A$2:$B$874,2,FALSE)))=1,"·",0)</f>
        <v>0</v>
      </c>
      <c r="I325" s="53">
        <f>IF(TYPE(SEARCH(I$1,+VLOOKUP($A325,datos14p!$A$2:$B$874,2,FALSE)))=1,"·",0)</f>
        <v>0</v>
      </c>
      <c r="J325" s="53">
        <f>IF(TYPE(SEARCH(J$1,+VLOOKUP($A325,datos14p!$A$2:$B$874,2,FALSE)))=1,"·",0)</f>
        <v>0</v>
      </c>
      <c r="K325" s="53">
        <f>IF(TYPE(SEARCH(K$1,+VLOOKUP($A325,datos14p!$A$2:$B$874,2,FALSE)))=1,"·",0)</f>
        <v>0</v>
      </c>
      <c r="L325" s="53">
        <f>IF(TYPE(SEARCH(L$1,+VLOOKUP($A325,datos14p!$A$2:$B$874,2,FALSE)))=1,"·",0)</f>
        <v>0</v>
      </c>
      <c r="M325" s="53">
        <f>IF(TYPE(SEARCH(M$1,+VLOOKUP($A325,datos14p!$A$2:$B$874,2,FALSE)))=1,"·",0)</f>
        <v>0</v>
      </c>
    </row>
    <row r="326" spans="1:13" s="9" customFormat="1">
      <c r="A326" s="60" t="s">
        <v>1147</v>
      </c>
      <c r="B326" s="53">
        <f>IF(TYPE(SEARCH(B$1,+VLOOKUP($A326,datos14p!$A$2:$B$874,2,FALSE)))=1,"·",0)</f>
        <v>0</v>
      </c>
      <c r="C326" s="53">
        <f>IF(TYPE(SEARCH(C$1,+VLOOKUP($A326,datos14p!$A$2:$B$874,2,FALSE)))=1,"·",0)</f>
        <v>0</v>
      </c>
      <c r="D326" s="53">
        <f>IF(TYPE(SEARCH(D$1,+VLOOKUP($A326,datos14p!$A$2:$B$874,2,FALSE)))=1,"·",0)</f>
        <v>0</v>
      </c>
      <c r="E326" s="53">
        <f>IF(TYPE(SEARCH(E$1,+VLOOKUP($A326,datos14p!$A$2:$B$874,2,FALSE)))=1,"·",0)</f>
        <v>0</v>
      </c>
      <c r="F326" s="53">
        <f>IF(TYPE(SEARCH(F$1,+VLOOKUP($A326,datos14p!$A$2:$B$874,2,FALSE)))=1,"·",0)</f>
        <v>0</v>
      </c>
      <c r="G326" s="53">
        <f>IF(TYPE(SEARCH(G$1,+VLOOKUP($A326,datos14p!$A$2:$B$874,2,FALSE)))=1,"·",0)</f>
        <v>0</v>
      </c>
      <c r="H326" s="53">
        <f>IF(TYPE(SEARCH(H$1,+VLOOKUP($A326,datos14p!$A$2:$B$874,2,FALSE)))=1,"·",0)</f>
        <v>0</v>
      </c>
      <c r="I326" s="53">
        <f>IF(TYPE(SEARCH(I$1,+VLOOKUP($A326,datos14p!$A$2:$B$874,2,FALSE)))=1,"·",0)</f>
        <v>0</v>
      </c>
      <c r="J326" s="53">
        <f>IF(TYPE(SEARCH(J$1,+VLOOKUP($A326,datos14p!$A$2:$B$874,2,FALSE)))=1,"·",0)</f>
        <v>0</v>
      </c>
      <c r="K326" s="53">
        <f>IF(TYPE(SEARCH(K$1,+VLOOKUP($A326,datos14p!$A$2:$B$874,2,FALSE)))=1,"·",0)</f>
        <v>0</v>
      </c>
      <c r="L326" s="53">
        <f>IF(TYPE(SEARCH(L$1,+VLOOKUP($A326,datos14p!$A$2:$B$874,2,FALSE)))=1,"·",0)</f>
        <v>0</v>
      </c>
      <c r="M326" s="53">
        <f>IF(TYPE(SEARCH(M$1,+VLOOKUP($A326,datos14p!$A$2:$B$874,2,FALSE)))=1,"·",0)</f>
        <v>0</v>
      </c>
    </row>
    <row r="327" spans="1:13" s="9" customFormat="1">
      <c r="A327" s="60" t="s">
        <v>1148</v>
      </c>
      <c r="B327" s="53">
        <f>IF(TYPE(SEARCH(B$1,+VLOOKUP($A327,datos14p!$A$2:$B$874,2,FALSE)))=1,"·",0)</f>
        <v>0</v>
      </c>
      <c r="C327" s="53">
        <f>IF(TYPE(SEARCH(C$1,+VLOOKUP($A327,datos14p!$A$2:$B$874,2,FALSE)))=1,"·",0)</f>
        <v>0</v>
      </c>
      <c r="D327" s="53">
        <f>IF(TYPE(SEARCH(D$1,+VLOOKUP($A327,datos14p!$A$2:$B$874,2,FALSE)))=1,"·",0)</f>
        <v>0</v>
      </c>
      <c r="E327" s="53">
        <f>IF(TYPE(SEARCH(E$1,+VLOOKUP($A327,datos14p!$A$2:$B$874,2,FALSE)))=1,"·",0)</f>
        <v>0</v>
      </c>
      <c r="F327" s="53">
        <f>IF(TYPE(SEARCH(F$1,+VLOOKUP($A327,datos14p!$A$2:$B$874,2,FALSE)))=1,"·",0)</f>
        <v>0</v>
      </c>
      <c r="G327" s="53">
        <f>IF(TYPE(SEARCH(G$1,+VLOOKUP($A327,datos14p!$A$2:$B$874,2,FALSE)))=1,"·",0)</f>
        <v>0</v>
      </c>
      <c r="H327" s="53">
        <f>IF(TYPE(SEARCH(H$1,+VLOOKUP($A327,datos14p!$A$2:$B$874,2,FALSE)))=1,"·",0)</f>
        <v>0</v>
      </c>
      <c r="I327" s="53">
        <f>IF(TYPE(SEARCH(I$1,+VLOOKUP($A327,datos14p!$A$2:$B$874,2,FALSE)))=1,"·",0)</f>
        <v>0</v>
      </c>
      <c r="J327" s="53">
        <f>IF(TYPE(SEARCH(J$1,+VLOOKUP($A327,datos14p!$A$2:$B$874,2,FALSE)))=1,"·",0)</f>
        <v>0</v>
      </c>
      <c r="K327" s="53">
        <f>IF(TYPE(SEARCH(K$1,+VLOOKUP($A327,datos14p!$A$2:$B$874,2,FALSE)))=1,"·",0)</f>
        <v>0</v>
      </c>
      <c r="L327" s="53">
        <f>IF(TYPE(SEARCH(L$1,+VLOOKUP($A327,datos14p!$A$2:$B$874,2,FALSE)))=1,"·",0)</f>
        <v>0</v>
      </c>
      <c r="M327" s="53">
        <f>IF(TYPE(SEARCH(M$1,+VLOOKUP($A327,datos14p!$A$2:$B$874,2,FALSE)))=1,"·",0)</f>
        <v>0</v>
      </c>
    </row>
    <row r="328" spans="1:13" s="9" customFormat="1">
      <c r="A328" s="60" t="s">
        <v>1149</v>
      </c>
      <c r="B328" s="53">
        <f>IF(TYPE(SEARCH(B$1,+VLOOKUP($A328,datos14p!$A$2:$B$874,2,FALSE)))=1,"·",0)</f>
        <v>0</v>
      </c>
      <c r="C328" s="53">
        <f>IF(TYPE(SEARCH(C$1,+VLOOKUP($A328,datos14p!$A$2:$B$874,2,FALSE)))=1,"·",0)</f>
        <v>0</v>
      </c>
      <c r="D328" s="53">
        <f>IF(TYPE(SEARCH(D$1,+VLOOKUP($A328,datos14p!$A$2:$B$874,2,FALSE)))=1,"·",0)</f>
        <v>0</v>
      </c>
      <c r="E328" s="53">
        <f>IF(TYPE(SEARCH(E$1,+VLOOKUP($A328,datos14p!$A$2:$B$874,2,FALSE)))=1,"·",0)</f>
        <v>0</v>
      </c>
      <c r="F328" s="53">
        <f>IF(TYPE(SEARCH(F$1,+VLOOKUP($A328,datos14p!$A$2:$B$874,2,FALSE)))=1,"·",0)</f>
        <v>0</v>
      </c>
      <c r="G328" s="53">
        <f>IF(TYPE(SEARCH(G$1,+VLOOKUP($A328,datos14p!$A$2:$B$874,2,FALSE)))=1,"·",0)</f>
        <v>0</v>
      </c>
      <c r="H328" s="53">
        <f>IF(TYPE(SEARCH(H$1,+VLOOKUP($A328,datos14p!$A$2:$B$874,2,FALSE)))=1,"·",0)</f>
        <v>0</v>
      </c>
      <c r="I328" s="53">
        <f>IF(TYPE(SEARCH(I$1,+VLOOKUP($A328,datos14p!$A$2:$B$874,2,FALSE)))=1,"·",0)</f>
        <v>0</v>
      </c>
      <c r="J328" s="53">
        <f>IF(TYPE(SEARCH(J$1,+VLOOKUP($A328,datos14p!$A$2:$B$874,2,FALSE)))=1,"·",0)</f>
        <v>0</v>
      </c>
      <c r="K328" s="53">
        <f>IF(TYPE(SEARCH(K$1,+VLOOKUP($A328,datos14p!$A$2:$B$874,2,FALSE)))=1,"·",0)</f>
        <v>0</v>
      </c>
      <c r="L328" s="53">
        <f>IF(TYPE(SEARCH(L$1,+VLOOKUP($A328,datos14p!$A$2:$B$874,2,FALSE)))=1,"·",0)</f>
        <v>0</v>
      </c>
      <c r="M328" s="53">
        <f>IF(TYPE(SEARCH(M$1,+VLOOKUP($A328,datos14p!$A$2:$B$874,2,FALSE)))=1,"·",0)</f>
        <v>0</v>
      </c>
    </row>
    <row r="329" spans="1:13" s="9" customFormat="1">
      <c r="A329" s="60" t="s">
        <v>1150</v>
      </c>
      <c r="B329" s="53">
        <f>IF(TYPE(SEARCH(B$1,+VLOOKUP($A329,datos14p!$A$2:$B$874,2,FALSE)))=1,"·",0)</f>
        <v>0</v>
      </c>
      <c r="C329" s="53">
        <f>IF(TYPE(SEARCH(C$1,+VLOOKUP($A329,datos14p!$A$2:$B$874,2,FALSE)))=1,"·",0)</f>
        <v>0</v>
      </c>
      <c r="D329" s="53">
        <f>IF(TYPE(SEARCH(D$1,+VLOOKUP($A329,datos14p!$A$2:$B$874,2,FALSE)))=1,"·",0)</f>
        <v>0</v>
      </c>
      <c r="E329" s="53">
        <f>IF(TYPE(SEARCH(E$1,+VLOOKUP($A329,datos14p!$A$2:$B$874,2,FALSE)))=1,"·",0)</f>
        <v>0</v>
      </c>
      <c r="F329" s="53">
        <f>IF(TYPE(SEARCH(F$1,+VLOOKUP($A329,datos14p!$A$2:$B$874,2,FALSE)))=1,"·",0)</f>
        <v>0</v>
      </c>
      <c r="G329" s="53">
        <f>IF(TYPE(SEARCH(G$1,+VLOOKUP($A329,datos14p!$A$2:$B$874,2,FALSE)))=1,"·",0)</f>
        <v>0</v>
      </c>
      <c r="H329" s="53">
        <f>IF(TYPE(SEARCH(H$1,+VLOOKUP($A329,datos14p!$A$2:$B$874,2,FALSE)))=1,"·",0)</f>
        <v>0</v>
      </c>
      <c r="I329" s="53">
        <f>IF(TYPE(SEARCH(I$1,+VLOOKUP($A329,datos14p!$A$2:$B$874,2,FALSE)))=1,"·",0)</f>
        <v>0</v>
      </c>
      <c r="J329" s="53">
        <f>IF(TYPE(SEARCH(J$1,+VLOOKUP($A329,datos14p!$A$2:$B$874,2,FALSE)))=1,"·",0)</f>
        <v>0</v>
      </c>
      <c r="K329" s="53">
        <f>IF(TYPE(SEARCH(K$1,+VLOOKUP($A329,datos14p!$A$2:$B$874,2,FALSE)))=1,"·",0)</f>
        <v>0</v>
      </c>
      <c r="L329" s="53">
        <f>IF(TYPE(SEARCH(L$1,+VLOOKUP($A329,datos14p!$A$2:$B$874,2,FALSE)))=1,"·",0)</f>
        <v>0</v>
      </c>
      <c r="M329" s="53">
        <f>IF(TYPE(SEARCH(M$1,+VLOOKUP($A329,datos14p!$A$2:$B$874,2,FALSE)))=1,"·",0)</f>
        <v>0</v>
      </c>
    </row>
    <row r="330" spans="1:13" s="9" customFormat="1">
      <c r="A330" s="60" t="s">
        <v>1151</v>
      </c>
      <c r="B330" s="53">
        <f>IF(TYPE(SEARCH(B$1,+VLOOKUP($A330,datos14p!$A$2:$B$874,2,FALSE)))=1,"·",0)</f>
        <v>0</v>
      </c>
      <c r="C330" s="53">
        <f>IF(TYPE(SEARCH(C$1,+VLOOKUP($A330,datos14p!$A$2:$B$874,2,FALSE)))=1,"·",0)</f>
        <v>0</v>
      </c>
      <c r="D330" s="53">
        <f>IF(TYPE(SEARCH(D$1,+VLOOKUP($A330,datos14p!$A$2:$B$874,2,FALSE)))=1,"·",0)</f>
        <v>0</v>
      </c>
      <c r="E330" s="53">
        <f>IF(TYPE(SEARCH(E$1,+VLOOKUP($A330,datos14p!$A$2:$B$874,2,FALSE)))=1,"·",0)</f>
        <v>0</v>
      </c>
      <c r="F330" s="53">
        <f>IF(TYPE(SEARCH(F$1,+VLOOKUP($A330,datos14p!$A$2:$B$874,2,FALSE)))=1,"·",0)</f>
        <v>0</v>
      </c>
      <c r="G330" s="53">
        <f>IF(TYPE(SEARCH(G$1,+VLOOKUP($A330,datos14p!$A$2:$B$874,2,FALSE)))=1,"·",0)</f>
        <v>0</v>
      </c>
      <c r="H330" s="53">
        <f>IF(TYPE(SEARCH(H$1,+VLOOKUP($A330,datos14p!$A$2:$B$874,2,FALSE)))=1,"·",0)</f>
        <v>0</v>
      </c>
      <c r="I330" s="53">
        <f>IF(TYPE(SEARCH(I$1,+VLOOKUP($A330,datos14p!$A$2:$B$874,2,FALSE)))=1,"·",0)</f>
        <v>0</v>
      </c>
      <c r="J330" s="53">
        <f>IF(TYPE(SEARCH(J$1,+VLOOKUP($A330,datos14p!$A$2:$B$874,2,FALSE)))=1,"·",0)</f>
        <v>0</v>
      </c>
      <c r="K330" s="53">
        <f>IF(TYPE(SEARCH(K$1,+VLOOKUP($A330,datos14p!$A$2:$B$874,2,FALSE)))=1,"·",0)</f>
        <v>0</v>
      </c>
      <c r="L330" s="53">
        <f>IF(TYPE(SEARCH(L$1,+VLOOKUP($A330,datos14p!$A$2:$B$874,2,FALSE)))=1,"·",0)</f>
        <v>0</v>
      </c>
      <c r="M330" s="53">
        <f>IF(TYPE(SEARCH(M$1,+VLOOKUP($A330,datos14p!$A$2:$B$874,2,FALSE)))=1,"·",0)</f>
        <v>0</v>
      </c>
    </row>
    <row r="331" spans="1:13" s="9" customFormat="1">
      <c r="A331" s="60" t="s">
        <v>133</v>
      </c>
      <c r="B331" s="53">
        <f>IF(TYPE(SEARCH(B$1,+VLOOKUP($A331,datos14p!$A$2:$B$874,2,FALSE)))=1,"·",0)</f>
        <v>0</v>
      </c>
      <c r="C331" s="53" t="str">
        <f>IF(TYPE(SEARCH(C$1,+VLOOKUP($A331,datos14p!$A$2:$B$874,2,FALSE)))=1,"·",0)</f>
        <v>·</v>
      </c>
      <c r="D331" s="53">
        <f>IF(TYPE(SEARCH(D$1,+VLOOKUP($A331,datos14p!$A$2:$B$874,2,FALSE)))=1,"·",0)</f>
        <v>0</v>
      </c>
      <c r="E331" s="53" t="str">
        <f>IF(TYPE(SEARCH(E$1,+VLOOKUP($A331,datos14p!$A$2:$B$874,2,FALSE)))=1,"·",0)</f>
        <v>·</v>
      </c>
      <c r="F331" s="53">
        <f>IF(TYPE(SEARCH(F$1,+VLOOKUP($A331,datos14p!$A$2:$B$874,2,FALSE)))=1,"·",0)</f>
        <v>0</v>
      </c>
      <c r="G331" s="53">
        <f>IF(TYPE(SEARCH(G$1,+VLOOKUP($A331,datos14p!$A$2:$B$874,2,FALSE)))=1,"·",0)</f>
        <v>0</v>
      </c>
      <c r="H331" s="53">
        <f>IF(TYPE(SEARCH(H$1,+VLOOKUP($A331,datos14p!$A$2:$B$874,2,FALSE)))=1,"·",0)</f>
        <v>0</v>
      </c>
      <c r="I331" s="53">
        <f>IF(TYPE(SEARCH(I$1,+VLOOKUP($A331,datos14p!$A$2:$B$874,2,FALSE)))=1,"·",0)</f>
        <v>0</v>
      </c>
      <c r="J331" s="53">
        <f>IF(TYPE(SEARCH(J$1,+VLOOKUP($A331,datos14p!$A$2:$B$874,2,FALSE)))=1,"·",0)</f>
        <v>0</v>
      </c>
      <c r="K331" s="53" t="str">
        <f>IF(TYPE(SEARCH(K$1,+VLOOKUP($A331,datos14p!$A$2:$B$874,2,FALSE)))=1,"·",0)</f>
        <v>·</v>
      </c>
      <c r="L331" s="53">
        <f>IF(TYPE(SEARCH(L$1,+VLOOKUP($A331,datos14p!$A$2:$B$874,2,FALSE)))=1,"·",0)</f>
        <v>0</v>
      </c>
      <c r="M331" s="53">
        <f>IF(TYPE(SEARCH(M$1,+VLOOKUP($A331,datos14p!$A$2:$B$874,2,FALSE)))=1,"·",0)</f>
        <v>0</v>
      </c>
    </row>
    <row r="332" spans="1:13" s="9" customFormat="1">
      <c r="A332" s="60" t="s">
        <v>134</v>
      </c>
      <c r="B332" s="53" t="str">
        <f>IF(TYPE(SEARCH(B$1,+VLOOKUP($A332,datos14p!$A$2:$B$874,2,FALSE)))=1,"·",0)</f>
        <v>·</v>
      </c>
      <c r="C332" s="53" t="str">
        <f>IF(TYPE(SEARCH(C$1,+VLOOKUP($A332,datos14p!$A$2:$B$874,2,FALSE)))=1,"·",0)</f>
        <v>·</v>
      </c>
      <c r="D332" s="53">
        <f>IF(TYPE(SEARCH(D$1,+VLOOKUP($A332,datos14p!$A$2:$B$874,2,FALSE)))=1,"·",0)</f>
        <v>0</v>
      </c>
      <c r="E332" s="53">
        <f>IF(TYPE(SEARCH(E$1,+VLOOKUP($A332,datos14p!$A$2:$B$874,2,FALSE)))=1,"·",0)</f>
        <v>0</v>
      </c>
      <c r="F332" s="53">
        <f>IF(TYPE(SEARCH(F$1,+VLOOKUP($A332,datos14p!$A$2:$B$874,2,FALSE)))=1,"·",0)</f>
        <v>0</v>
      </c>
      <c r="G332" s="53">
        <f>IF(TYPE(SEARCH(G$1,+VLOOKUP($A332,datos14p!$A$2:$B$874,2,FALSE)))=1,"·",0)</f>
        <v>0</v>
      </c>
      <c r="H332" s="53">
        <f>IF(TYPE(SEARCH(H$1,+VLOOKUP($A332,datos14p!$A$2:$B$874,2,FALSE)))=1,"·",0)</f>
        <v>0</v>
      </c>
      <c r="I332" s="53">
        <f>IF(TYPE(SEARCH(I$1,+VLOOKUP($A332,datos14p!$A$2:$B$874,2,FALSE)))=1,"·",0)</f>
        <v>0</v>
      </c>
      <c r="J332" s="53">
        <f>IF(TYPE(SEARCH(J$1,+VLOOKUP($A332,datos14p!$A$2:$B$874,2,FALSE)))=1,"·",0)</f>
        <v>0</v>
      </c>
      <c r="K332" s="53" t="str">
        <f>IF(TYPE(SEARCH(K$1,+VLOOKUP($A332,datos14p!$A$2:$B$874,2,FALSE)))=1,"·",0)</f>
        <v>·</v>
      </c>
      <c r="L332" s="53">
        <f>IF(TYPE(SEARCH(L$1,+VLOOKUP($A332,datos14p!$A$2:$B$874,2,FALSE)))=1,"·",0)</f>
        <v>0</v>
      </c>
      <c r="M332" s="53">
        <f>IF(TYPE(SEARCH(M$1,+VLOOKUP($A332,datos14p!$A$2:$B$874,2,FALSE)))=1,"·",0)</f>
        <v>0</v>
      </c>
    </row>
    <row r="333" spans="1:13" s="9" customFormat="1">
      <c r="A333" s="60" t="s">
        <v>135</v>
      </c>
      <c r="B333" s="53" t="str">
        <f>IF(TYPE(SEARCH(B$1,+VLOOKUP($A333,datos14p!$A$2:$B$874,2,FALSE)))=1,"·",0)</f>
        <v>·</v>
      </c>
      <c r="C333" s="53" t="str">
        <f>IF(TYPE(SEARCH(C$1,+VLOOKUP($A333,datos14p!$A$2:$B$874,2,FALSE)))=1,"·",0)</f>
        <v>·</v>
      </c>
      <c r="D333" s="53">
        <f>IF(TYPE(SEARCH(D$1,+VLOOKUP($A333,datos14p!$A$2:$B$874,2,FALSE)))=1,"·",0)</f>
        <v>0</v>
      </c>
      <c r="E333" s="53">
        <f>IF(TYPE(SEARCH(E$1,+VLOOKUP($A333,datos14p!$A$2:$B$874,2,FALSE)))=1,"·",0)</f>
        <v>0</v>
      </c>
      <c r="F333" s="53">
        <f>IF(TYPE(SEARCH(F$1,+VLOOKUP($A333,datos14p!$A$2:$B$874,2,FALSE)))=1,"·",0)</f>
        <v>0</v>
      </c>
      <c r="G333" s="53">
        <f>IF(TYPE(SEARCH(G$1,+VLOOKUP($A333,datos14p!$A$2:$B$874,2,FALSE)))=1,"·",0)</f>
        <v>0</v>
      </c>
      <c r="H333" s="53">
        <f>IF(TYPE(SEARCH(H$1,+VLOOKUP($A333,datos14p!$A$2:$B$874,2,FALSE)))=1,"·",0)</f>
        <v>0</v>
      </c>
      <c r="I333" s="53">
        <f>IF(TYPE(SEARCH(I$1,+VLOOKUP($A333,datos14p!$A$2:$B$874,2,FALSE)))=1,"·",0)</f>
        <v>0</v>
      </c>
      <c r="J333" s="53">
        <f>IF(TYPE(SEARCH(J$1,+VLOOKUP($A333,datos14p!$A$2:$B$874,2,FALSE)))=1,"·",0)</f>
        <v>0</v>
      </c>
      <c r="K333" s="53" t="str">
        <f>IF(TYPE(SEARCH(K$1,+VLOOKUP($A333,datos14p!$A$2:$B$874,2,FALSE)))=1,"·",0)</f>
        <v>·</v>
      </c>
      <c r="L333" s="53">
        <f>IF(TYPE(SEARCH(L$1,+VLOOKUP($A333,datos14p!$A$2:$B$874,2,FALSE)))=1,"·",0)</f>
        <v>0</v>
      </c>
      <c r="M333" s="53">
        <f>IF(TYPE(SEARCH(M$1,+VLOOKUP($A333,datos14p!$A$2:$B$874,2,FALSE)))=1,"·",0)</f>
        <v>0</v>
      </c>
    </row>
    <row r="334" spans="1:13" s="9" customFormat="1">
      <c r="A334" s="60" t="s">
        <v>136</v>
      </c>
      <c r="B334" s="53" t="str">
        <f>IF(TYPE(SEARCH(B$1,+VLOOKUP($A334,datos14p!$A$2:$B$874,2,FALSE)))=1,"·",0)</f>
        <v>·</v>
      </c>
      <c r="C334" s="53" t="str">
        <f>IF(TYPE(SEARCH(C$1,+VLOOKUP($A334,datos14p!$A$2:$B$874,2,FALSE)))=1,"·",0)</f>
        <v>·</v>
      </c>
      <c r="D334" s="53">
        <f>IF(TYPE(SEARCH(D$1,+VLOOKUP($A334,datos14p!$A$2:$B$874,2,FALSE)))=1,"·",0)</f>
        <v>0</v>
      </c>
      <c r="E334" s="53">
        <f>IF(TYPE(SEARCH(E$1,+VLOOKUP($A334,datos14p!$A$2:$B$874,2,FALSE)))=1,"·",0)</f>
        <v>0</v>
      </c>
      <c r="F334" s="53">
        <f>IF(TYPE(SEARCH(F$1,+VLOOKUP($A334,datos14p!$A$2:$B$874,2,FALSE)))=1,"·",0)</f>
        <v>0</v>
      </c>
      <c r="G334" s="53">
        <f>IF(TYPE(SEARCH(G$1,+VLOOKUP($A334,datos14p!$A$2:$B$874,2,FALSE)))=1,"·",0)</f>
        <v>0</v>
      </c>
      <c r="H334" s="53">
        <f>IF(TYPE(SEARCH(H$1,+VLOOKUP($A334,datos14p!$A$2:$B$874,2,FALSE)))=1,"·",0)</f>
        <v>0</v>
      </c>
      <c r="I334" s="53">
        <f>IF(TYPE(SEARCH(I$1,+VLOOKUP($A334,datos14p!$A$2:$B$874,2,FALSE)))=1,"·",0)</f>
        <v>0</v>
      </c>
      <c r="J334" s="53">
        <f>IF(TYPE(SEARCH(J$1,+VLOOKUP($A334,datos14p!$A$2:$B$874,2,FALSE)))=1,"·",0)</f>
        <v>0</v>
      </c>
      <c r="K334" s="53" t="str">
        <f>IF(TYPE(SEARCH(K$1,+VLOOKUP($A334,datos14p!$A$2:$B$874,2,FALSE)))=1,"·",0)</f>
        <v>·</v>
      </c>
      <c r="L334" s="53">
        <f>IF(TYPE(SEARCH(L$1,+VLOOKUP($A334,datos14p!$A$2:$B$874,2,FALSE)))=1,"·",0)</f>
        <v>0</v>
      </c>
      <c r="M334" s="53">
        <f>IF(TYPE(SEARCH(M$1,+VLOOKUP($A334,datos14p!$A$2:$B$874,2,FALSE)))=1,"·",0)</f>
        <v>0</v>
      </c>
    </row>
    <row r="335" spans="1:13" s="9" customFormat="1">
      <c r="A335" s="60" t="s">
        <v>137</v>
      </c>
      <c r="B335" s="53" t="str">
        <f>IF(TYPE(SEARCH(B$1,+VLOOKUP($A335,datos14p!$A$2:$B$874,2,FALSE)))=1,"·",0)</f>
        <v>·</v>
      </c>
      <c r="C335" s="53" t="str">
        <f>IF(TYPE(SEARCH(C$1,+VLOOKUP($A335,datos14p!$A$2:$B$874,2,FALSE)))=1,"·",0)</f>
        <v>·</v>
      </c>
      <c r="D335" s="53">
        <f>IF(TYPE(SEARCH(D$1,+VLOOKUP($A335,datos14p!$A$2:$B$874,2,FALSE)))=1,"·",0)</f>
        <v>0</v>
      </c>
      <c r="E335" s="53">
        <f>IF(TYPE(SEARCH(E$1,+VLOOKUP($A335,datos14p!$A$2:$B$874,2,FALSE)))=1,"·",0)</f>
        <v>0</v>
      </c>
      <c r="F335" s="53">
        <f>IF(TYPE(SEARCH(F$1,+VLOOKUP($A335,datos14p!$A$2:$B$874,2,FALSE)))=1,"·",0)</f>
        <v>0</v>
      </c>
      <c r="G335" s="53">
        <f>IF(TYPE(SEARCH(G$1,+VLOOKUP($A335,datos14p!$A$2:$B$874,2,FALSE)))=1,"·",0)</f>
        <v>0</v>
      </c>
      <c r="H335" s="53">
        <f>IF(TYPE(SEARCH(H$1,+VLOOKUP($A335,datos14p!$A$2:$B$874,2,FALSE)))=1,"·",0)</f>
        <v>0</v>
      </c>
      <c r="I335" s="53">
        <f>IF(TYPE(SEARCH(I$1,+VLOOKUP($A335,datos14p!$A$2:$B$874,2,FALSE)))=1,"·",0)</f>
        <v>0</v>
      </c>
      <c r="J335" s="53">
        <f>IF(TYPE(SEARCH(J$1,+VLOOKUP($A335,datos14p!$A$2:$B$874,2,FALSE)))=1,"·",0)</f>
        <v>0</v>
      </c>
      <c r="K335" s="53" t="str">
        <f>IF(TYPE(SEARCH(K$1,+VLOOKUP($A335,datos14p!$A$2:$B$874,2,FALSE)))=1,"·",0)</f>
        <v>·</v>
      </c>
      <c r="L335" s="53">
        <f>IF(TYPE(SEARCH(L$1,+VLOOKUP($A335,datos14p!$A$2:$B$874,2,FALSE)))=1,"·",0)</f>
        <v>0</v>
      </c>
      <c r="M335" s="53">
        <f>IF(TYPE(SEARCH(M$1,+VLOOKUP($A335,datos14p!$A$2:$B$874,2,FALSE)))=1,"·",0)</f>
        <v>0</v>
      </c>
    </row>
    <row r="336" spans="1:13" s="9" customFormat="1">
      <c r="A336" s="60" t="s">
        <v>138</v>
      </c>
      <c r="B336" s="53">
        <f>IF(TYPE(SEARCH(B$1,+VLOOKUP($A336,datos14p!$A$2:$B$874,2,FALSE)))=1,"·",0)</f>
        <v>0</v>
      </c>
      <c r="C336" s="53">
        <f>IF(TYPE(SEARCH(C$1,+VLOOKUP($A336,datos14p!$A$2:$B$874,2,FALSE)))=1,"·",0)</f>
        <v>0</v>
      </c>
      <c r="D336" s="53">
        <f>IF(TYPE(SEARCH(D$1,+VLOOKUP($A336,datos14p!$A$2:$B$874,2,FALSE)))=1,"·",0)</f>
        <v>0</v>
      </c>
      <c r="E336" s="53">
        <f>IF(TYPE(SEARCH(E$1,+VLOOKUP($A336,datos14p!$A$2:$B$874,2,FALSE)))=1,"·",0)</f>
        <v>0</v>
      </c>
      <c r="F336" s="53">
        <f>IF(TYPE(SEARCH(F$1,+VLOOKUP($A336,datos14p!$A$2:$B$874,2,FALSE)))=1,"·",0)</f>
        <v>0</v>
      </c>
      <c r="G336" s="53">
        <f>IF(TYPE(SEARCH(G$1,+VLOOKUP($A336,datos14p!$A$2:$B$874,2,FALSE)))=1,"·",0)</f>
        <v>0</v>
      </c>
      <c r="H336" s="53">
        <f>IF(TYPE(SEARCH(H$1,+VLOOKUP($A336,datos14p!$A$2:$B$874,2,FALSE)))=1,"·",0)</f>
        <v>0</v>
      </c>
      <c r="I336" s="53">
        <f>IF(TYPE(SEARCH(I$1,+VLOOKUP($A336,datos14p!$A$2:$B$874,2,FALSE)))=1,"·",0)</f>
        <v>0</v>
      </c>
      <c r="J336" s="53">
        <f>IF(TYPE(SEARCH(J$1,+VLOOKUP($A336,datos14p!$A$2:$B$874,2,FALSE)))=1,"·",0)</f>
        <v>0</v>
      </c>
      <c r="K336" s="53">
        <f>IF(TYPE(SEARCH(K$1,+VLOOKUP($A336,datos14p!$A$2:$B$874,2,FALSE)))=1,"·",0)</f>
        <v>0</v>
      </c>
      <c r="L336" s="53">
        <f>IF(TYPE(SEARCH(L$1,+VLOOKUP($A336,datos14p!$A$2:$B$874,2,FALSE)))=1,"·",0)</f>
        <v>0</v>
      </c>
      <c r="M336" s="53">
        <f>IF(TYPE(SEARCH(M$1,+VLOOKUP($A336,datos14p!$A$2:$B$874,2,FALSE)))=1,"·",0)</f>
        <v>0</v>
      </c>
    </row>
    <row r="337" spans="1:13" s="9" customFormat="1">
      <c r="A337" s="60" t="s">
        <v>1152</v>
      </c>
      <c r="B337" s="53" t="str">
        <f>IF(TYPE(SEARCH(B$1,+VLOOKUP($A337,datos14p!$A$2:$B$874,2,FALSE)))=1,"·",0)</f>
        <v>·</v>
      </c>
      <c r="C337" s="53">
        <f>IF(TYPE(SEARCH(C$1,+VLOOKUP($A337,datos14p!$A$2:$B$874,2,FALSE)))=1,"·",0)</f>
        <v>0</v>
      </c>
      <c r="D337" s="53">
        <f>IF(TYPE(SEARCH(D$1,+VLOOKUP($A337,datos14p!$A$2:$B$874,2,FALSE)))=1,"·",0)</f>
        <v>0</v>
      </c>
      <c r="E337" s="53">
        <f>IF(TYPE(SEARCH(E$1,+VLOOKUP($A337,datos14p!$A$2:$B$874,2,FALSE)))=1,"·",0)</f>
        <v>0</v>
      </c>
      <c r="F337" s="53">
        <f>IF(TYPE(SEARCH(F$1,+VLOOKUP($A337,datos14p!$A$2:$B$874,2,FALSE)))=1,"·",0)</f>
        <v>0</v>
      </c>
      <c r="G337" s="53">
        <f>IF(TYPE(SEARCH(G$1,+VLOOKUP($A337,datos14p!$A$2:$B$874,2,FALSE)))=1,"·",0)</f>
        <v>0</v>
      </c>
      <c r="H337" s="53">
        <f>IF(TYPE(SEARCH(H$1,+VLOOKUP($A337,datos14p!$A$2:$B$874,2,FALSE)))=1,"·",0)</f>
        <v>0</v>
      </c>
      <c r="I337" s="53">
        <f>IF(TYPE(SEARCH(I$1,+VLOOKUP($A337,datos14p!$A$2:$B$874,2,FALSE)))=1,"·",0)</f>
        <v>0</v>
      </c>
      <c r="J337" s="53">
        <f>IF(TYPE(SEARCH(J$1,+VLOOKUP($A337,datos14p!$A$2:$B$874,2,FALSE)))=1,"·",0)</f>
        <v>0</v>
      </c>
      <c r="K337" s="53">
        <f>IF(TYPE(SEARCH(K$1,+VLOOKUP($A337,datos14p!$A$2:$B$874,2,FALSE)))=1,"·",0)</f>
        <v>0</v>
      </c>
      <c r="L337" s="53">
        <f>IF(TYPE(SEARCH(L$1,+VLOOKUP($A337,datos14p!$A$2:$B$874,2,FALSE)))=1,"·",0)</f>
        <v>0</v>
      </c>
      <c r="M337" s="53">
        <f>IF(TYPE(SEARCH(M$1,+VLOOKUP($A337,datos14p!$A$2:$B$874,2,FALSE)))=1,"·",0)</f>
        <v>0</v>
      </c>
    </row>
    <row r="338" spans="1:13" s="9" customFormat="1">
      <c r="A338" s="60" t="s">
        <v>1153</v>
      </c>
      <c r="B338" s="53" t="str">
        <f>IF(TYPE(SEARCH(B$1,+VLOOKUP($A338,datos14p!$A$2:$B$874,2,FALSE)))=1,"·",0)</f>
        <v>·</v>
      </c>
      <c r="C338" s="53">
        <f>IF(TYPE(SEARCH(C$1,+VLOOKUP($A338,datos14p!$A$2:$B$874,2,FALSE)))=1,"·",0)</f>
        <v>0</v>
      </c>
      <c r="D338" s="53">
        <f>IF(TYPE(SEARCH(D$1,+VLOOKUP($A338,datos14p!$A$2:$B$874,2,FALSE)))=1,"·",0)</f>
        <v>0</v>
      </c>
      <c r="E338" s="53">
        <f>IF(TYPE(SEARCH(E$1,+VLOOKUP($A338,datos14p!$A$2:$B$874,2,FALSE)))=1,"·",0)</f>
        <v>0</v>
      </c>
      <c r="F338" s="53">
        <f>IF(TYPE(SEARCH(F$1,+VLOOKUP($A338,datos14p!$A$2:$B$874,2,FALSE)))=1,"·",0)</f>
        <v>0</v>
      </c>
      <c r="G338" s="53">
        <f>IF(TYPE(SEARCH(G$1,+VLOOKUP($A338,datos14p!$A$2:$B$874,2,FALSE)))=1,"·",0)</f>
        <v>0</v>
      </c>
      <c r="H338" s="53">
        <f>IF(TYPE(SEARCH(H$1,+VLOOKUP($A338,datos14p!$A$2:$B$874,2,FALSE)))=1,"·",0)</f>
        <v>0</v>
      </c>
      <c r="I338" s="53">
        <f>IF(TYPE(SEARCH(I$1,+VLOOKUP($A338,datos14p!$A$2:$B$874,2,FALSE)))=1,"·",0)</f>
        <v>0</v>
      </c>
      <c r="J338" s="53">
        <f>IF(TYPE(SEARCH(J$1,+VLOOKUP($A338,datos14p!$A$2:$B$874,2,FALSE)))=1,"·",0)</f>
        <v>0</v>
      </c>
      <c r="K338" s="53">
        <f>IF(TYPE(SEARCH(K$1,+VLOOKUP($A338,datos14p!$A$2:$B$874,2,FALSE)))=1,"·",0)</f>
        <v>0</v>
      </c>
      <c r="L338" s="53">
        <f>IF(TYPE(SEARCH(L$1,+VLOOKUP($A338,datos14p!$A$2:$B$874,2,FALSE)))=1,"·",0)</f>
        <v>0</v>
      </c>
      <c r="M338" s="53">
        <f>IF(TYPE(SEARCH(M$1,+VLOOKUP($A338,datos14p!$A$2:$B$874,2,FALSE)))=1,"·",0)</f>
        <v>0</v>
      </c>
    </row>
    <row r="339" spans="1:13" s="9" customFormat="1">
      <c r="A339" s="60" t="s">
        <v>1154</v>
      </c>
      <c r="B339" s="53" t="str">
        <f>IF(TYPE(SEARCH(B$1,+VLOOKUP($A339,datos14p!$A$2:$B$874,2,FALSE)))=1,"·",0)</f>
        <v>·</v>
      </c>
      <c r="C339" s="53">
        <f>IF(TYPE(SEARCH(C$1,+VLOOKUP($A339,datos14p!$A$2:$B$874,2,FALSE)))=1,"·",0)</f>
        <v>0</v>
      </c>
      <c r="D339" s="53">
        <f>IF(TYPE(SEARCH(D$1,+VLOOKUP($A339,datos14p!$A$2:$B$874,2,FALSE)))=1,"·",0)</f>
        <v>0</v>
      </c>
      <c r="E339" s="53">
        <f>IF(TYPE(SEARCH(E$1,+VLOOKUP($A339,datos14p!$A$2:$B$874,2,FALSE)))=1,"·",0)</f>
        <v>0</v>
      </c>
      <c r="F339" s="53">
        <f>IF(TYPE(SEARCH(F$1,+VLOOKUP($A339,datos14p!$A$2:$B$874,2,FALSE)))=1,"·",0)</f>
        <v>0</v>
      </c>
      <c r="G339" s="53">
        <f>IF(TYPE(SEARCH(G$1,+VLOOKUP($A339,datos14p!$A$2:$B$874,2,FALSE)))=1,"·",0)</f>
        <v>0</v>
      </c>
      <c r="H339" s="53">
        <f>IF(TYPE(SEARCH(H$1,+VLOOKUP($A339,datos14p!$A$2:$B$874,2,FALSE)))=1,"·",0)</f>
        <v>0</v>
      </c>
      <c r="I339" s="53">
        <f>IF(TYPE(SEARCH(I$1,+VLOOKUP($A339,datos14p!$A$2:$B$874,2,FALSE)))=1,"·",0)</f>
        <v>0</v>
      </c>
      <c r="J339" s="53">
        <f>IF(TYPE(SEARCH(J$1,+VLOOKUP($A339,datos14p!$A$2:$B$874,2,FALSE)))=1,"·",0)</f>
        <v>0</v>
      </c>
      <c r="K339" s="53">
        <f>IF(TYPE(SEARCH(K$1,+VLOOKUP($A339,datos14p!$A$2:$B$874,2,FALSE)))=1,"·",0)</f>
        <v>0</v>
      </c>
      <c r="L339" s="53">
        <f>IF(TYPE(SEARCH(L$1,+VLOOKUP($A339,datos14p!$A$2:$B$874,2,FALSE)))=1,"·",0)</f>
        <v>0</v>
      </c>
      <c r="M339" s="53">
        <f>IF(TYPE(SEARCH(M$1,+VLOOKUP($A339,datos14p!$A$2:$B$874,2,FALSE)))=1,"·",0)</f>
        <v>0</v>
      </c>
    </row>
    <row r="340" spans="1:13" s="9" customFormat="1">
      <c r="A340" s="60" t="s">
        <v>1155</v>
      </c>
      <c r="B340" s="53" t="str">
        <f>IF(TYPE(SEARCH(B$1,+VLOOKUP($A340,datos14p!$A$2:$B$874,2,FALSE)))=1,"·",0)</f>
        <v>·</v>
      </c>
      <c r="C340" s="53">
        <f>IF(TYPE(SEARCH(C$1,+VLOOKUP($A340,datos14p!$A$2:$B$874,2,FALSE)))=1,"·",0)</f>
        <v>0</v>
      </c>
      <c r="D340" s="53">
        <f>IF(TYPE(SEARCH(D$1,+VLOOKUP($A340,datos14p!$A$2:$B$874,2,FALSE)))=1,"·",0)</f>
        <v>0</v>
      </c>
      <c r="E340" s="53">
        <f>IF(TYPE(SEARCH(E$1,+VLOOKUP($A340,datos14p!$A$2:$B$874,2,FALSE)))=1,"·",0)</f>
        <v>0</v>
      </c>
      <c r="F340" s="53">
        <f>IF(TYPE(SEARCH(F$1,+VLOOKUP($A340,datos14p!$A$2:$B$874,2,FALSE)))=1,"·",0)</f>
        <v>0</v>
      </c>
      <c r="G340" s="53">
        <f>IF(TYPE(SEARCH(G$1,+VLOOKUP($A340,datos14p!$A$2:$B$874,2,FALSE)))=1,"·",0)</f>
        <v>0</v>
      </c>
      <c r="H340" s="53">
        <f>IF(TYPE(SEARCH(H$1,+VLOOKUP($A340,datos14p!$A$2:$B$874,2,FALSE)))=1,"·",0)</f>
        <v>0</v>
      </c>
      <c r="I340" s="53">
        <f>IF(TYPE(SEARCH(I$1,+VLOOKUP($A340,datos14p!$A$2:$B$874,2,FALSE)))=1,"·",0)</f>
        <v>0</v>
      </c>
      <c r="J340" s="53">
        <f>IF(TYPE(SEARCH(J$1,+VLOOKUP($A340,datos14p!$A$2:$B$874,2,FALSE)))=1,"·",0)</f>
        <v>0</v>
      </c>
      <c r="K340" s="53">
        <f>IF(TYPE(SEARCH(K$1,+VLOOKUP($A340,datos14p!$A$2:$B$874,2,FALSE)))=1,"·",0)</f>
        <v>0</v>
      </c>
      <c r="L340" s="53">
        <f>IF(TYPE(SEARCH(L$1,+VLOOKUP($A340,datos14p!$A$2:$B$874,2,FALSE)))=1,"·",0)</f>
        <v>0</v>
      </c>
      <c r="M340" s="53">
        <f>IF(TYPE(SEARCH(M$1,+VLOOKUP($A340,datos14p!$A$2:$B$874,2,FALSE)))=1,"·",0)</f>
        <v>0</v>
      </c>
    </row>
    <row r="341" spans="1:13" s="9" customFormat="1">
      <c r="A341" s="60" t="s">
        <v>1156</v>
      </c>
      <c r="B341" s="53" t="str">
        <f>IF(TYPE(SEARCH(B$1,+VLOOKUP($A341,datos14p!$A$2:$B$874,2,FALSE)))=1,"·",0)</f>
        <v>·</v>
      </c>
      <c r="C341" s="53">
        <f>IF(TYPE(SEARCH(C$1,+VLOOKUP($A341,datos14p!$A$2:$B$874,2,FALSE)))=1,"·",0)</f>
        <v>0</v>
      </c>
      <c r="D341" s="53">
        <f>IF(TYPE(SEARCH(D$1,+VLOOKUP($A341,datos14p!$A$2:$B$874,2,FALSE)))=1,"·",0)</f>
        <v>0</v>
      </c>
      <c r="E341" s="53">
        <f>IF(TYPE(SEARCH(E$1,+VLOOKUP($A341,datos14p!$A$2:$B$874,2,FALSE)))=1,"·",0)</f>
        <v>0</v>
      </c>
      <c r="F341" s="53">
        <f>IF(TYPE(SEARCH(F$1,+VLOOKUP($A341,datos14p!$A$2:$B$874,2,FALSE)))=1,"·",0)</f>
        <v>0</v>
      </c>
      <c r="G341" s="53">
        <f>IF(TYPE(SEARCH(G$1,+VLOOKUP($A341,datos14p!$A$2:$B$874,2,FALSE)))=1,"·",0)</f>
        <v>0</v>
      </c>
      <c r="H341" s="53">
        <f>IF(TYPE(SEARCH(H$1,+VLOOKUP($A341,datos14p!$A$2:$B$874,2,FALSE)))=1,"·",0)</f>
        <v>0</v>
      </c>
      <c r="I341" s="53">
        <f>IF(TYPE(SEARCH(I$1,+VLOOKUP($A341,datos14p!$A$2:$B$874,2,FALSE)))=1,"·",0)</f>
        <v>0</v>
      </c>
      <c r="J341" s="53">
        <f>IF(TYPE(SEARCH(J$1,+VLOOKUP($A341,datos14p!$A$2:$B$874,2,FALSE)))=1,"·",0)</f>
        <v>0</v>
      </c>
      <c r="K341" s="53">
        <f>IF(TYPE(SEARCH(K$1,+VLOOKUP($A341,datos14p!$A$2:$B$874,2,FALSE)))=1,"·",0)</f>
        <v>0</v>
      </c>
      <c r="L341" s="53">
        <f>IF(TYPE(SEARCH(L$1,+VLOOKUP($A341,datos14p!$A$2:$B$874,2,FALSE)))=1,"·",0)</f>
        <v>0</v>
      </c>
      <c r="M341" s="53">
        <f>IF(TYPE(SEARCH(M$1,+VLOOKUP($A341,datos14p!$A$2:$B$874,2,FALSE)))=1,"·",0)</f>
        <v>0</v>
      </c>
    </row>
    <row r="342" spans="1:13" s="9" customFormat="1">
      <c r="A342" s="60" t="s">
        <v>1157</v>
      </c>
      <c r="B342" s="53" t="str">
        <f>IF(TYPE(SEARCH(B$1,+VLOOKUP($A342,datos14p!$A$2:$B$874,2,FALSE)))=1,"·",0)</f>
        <v>·</v>
      </c>
      <c r="C342" s="53">
        <f>IF(TYPE(SEARCH(C$1,+VLOOKUP($A342,datos14p!$A$2:$B$874,2,FALSE)))=1,"·",0)</f>
        <v>0</v>
      </c>
      <c r="D342" s="53">
        <f>IF(TYPE(SEARCH(D$1,+VLOOKUP($A342,datos14p!$A$2:$B$874,2,FALSE)))=1,"·",0)</f>
        <v>0</v>
      </c>
      <c r="E342" s="53">
        <f>IF(TYPE(SEARCH(E$1,+VLOOKUP($A342,datos14p!$A$2:$B$874,2,FALSE)))=1,"·",0)</f>
        <v>0</v>
      </c>
      <c r="F342" s="53">
        <f>IF(TYPE(SEARCH(F$1,+VLOOKUP($A342,datos14p!$A$2:$B$874,2,FALSE)))=1,"·",0)</f>
        <v>0</v>
      </c>
      <c r="G342" s="53">
        <f>IF(TYPE(SEARCH(G$1,+VLOOKUP($A342,datos14p!$A$2:$B$874,2,FALSE)))=1,"·",0)</f>
        <v>0</v>
      </c>
      <c r="H342" s="53">
        <f>IF(TYPE(SEARCH(H$1,+VLOOKUP($A342,datos14p!$A$2:$B$874,2,FALSE)))=1,"·",0)</f>
        <v>0</v>
      </c>
      <c r="I342" s="53">
        <f>IF(TYPE(SEARCH(I$1,+VLOOKUP($A342,datos14p!$A$2:$B$874,2,FALSE)))=1,"·",0)</f>
        <v>0</v>
      </c>
      <c r="J342" s="53">
        <f>IF(TYPE(SEARCH(J$1,+VLOOKUP($A342,datos14p!$A$2:$B$874,2,FALSE)))=1,"·",0)</f>
        <v>0</v>
      </c>
      <c r="K342" s="53">
        <f>IF(TYPE(SEARCH(K$1,+VLOOKUP($A342,datos14p!$A$2:$B$874,2,FALSE)))=1,"·",0)</f>
        <v>0</v>
      </c>
      <c r="L342" s="53">
        <f>IF(TYPE(SEARCH(L$1,+VLOOKUP($A342,datos14p!$A$2:$B$874,2,FALSE)))=1,"·",0)</f>
        <v>0</v>
      </c>
      <c r="M342" s="53">
        <f>IF(TYPE(SEARCH(M$1,+VLOOKUP($A342,datos14p!$A$2:$B$874,2,FALSE)))=1,"·",0)</f>
        <v>0</v>
      </c>
    </row>
    <row r="343" spans="1:13" s="9" customFormat="1">
      <c r="A343" s="60" t="s">
        <v>1158</v>
      </c>
      <c r="B343" s="53" t="str">
        <f>IF(TYPE(SEARCH(B$1,+VLOOKUP($A343,datos14p!$A$2:$B$874,2,FALSE)))=1,"·",0)</f>
        <v>·</v>
      </c>
      <c r="C343" s="53">
        <f>IF(TYPE(SEARCH(C$1,+VLOOKUP($A343,datos14p!$A$2:$B$874,2,FALSE)))=1,"·",0)</f>
        <v>0</v>
      </c>
      <c r="D343" s="53">
        <f>IF(TYPE(SEARCH(D$1,+VLOOKUP($A343,datos14p!$A$2:$B$874,2,FALSE)))=1,"·",0)</f>
        <v>0</v>
      </c>
      <c r="E343" s="53">
        <f>IF(TYPE(SEARCH(E$1,+VLOOKUP($A343,datos14p!$A$2:$B$874,2,FALSE)))=1,"·",0)</f>
        <v>0</v>
      </c>
      <c r="F343" s="53">
        <f>IF(TYPE(SEARCH(F$1,+VLOOKUP($A343,datos14p!$A$2:$B$874,2,FALSE)))=1,"·",0)</f>
        <v>0</v>
      </c>
      <c r="G343" s="53">
        <f>IF(TYPE(SEARCH(G$1,+VLOOKUP($A343,datos14p!$A$2:$B$874,2,FALSE)))=1,"·",0)</f>
        <v>0</v>
      </c>
      <c r="H343" s="53">
        <f>IF(TYPE(SEARCH(H$1,+VLOOKUP($A343,datos14p!$A$2:$B$874,2,FALSE)))=1,"·",0)</f>
        <v>0</v>
      </c>
      <c r="I343" s="53">
        <f>IF(TYPE(SEARCH(I$1,+VLOOKUP($A343,datos14p!$A$2:$B$874,2,FALSE)))=1,"·",0)</f>
        <v>0</v>
      </c>
      <c r="J343" s="53">
        <f>IF(TYPE(SEARCH(J$1,+VLOOKUP($A343,datos14p!$A$2:$B$874,2,FALSE)))=1,"·",0)</f>
        <v>0</v>
      </c>
      <c r="K343" s="53">
        <f>IF(TYPE(SEARCH(K$1,+VLOOKUP($A343,datos14p!$A$2:$B$874,2,FALSE)))=1,"·",0)</f>
        <v>0</v>
      </c>
      <c r="L343" s="53">
        <f>IF(TYPE(SEARCH(L$1,+VLOOKUP($A343,datos14p!$A$2:$B$874,2,FALSE)))=1,"·",0)</f>
        <v>0</v>
      </c>
      <c r="M343" s="53">
        <f>IF(TYPE(SEARCH(M$1,+VLOOKUP($A343,datos14p!$A$2:$B$874,2,FALSE)))=1,"·",0)</f>
        <v>0</v>
      </c>
    </row>
    <row r="344" spans="1:13" s="9" customFormat="1">
      <c r="A344" s="60" t="s">
        <v>1159</v>
      </c>
      <c r="B344" s="53" t="str">
        <f>IF(TYPE(SEARCH(B$1,+VLOOKUP($A344,datos14p!$A$2:$B$874,2,FALSE)))=1,"·",0)</f>
        <v>·</v>
      </c>
      <c r="C344" s="53">
        <f>IF(TYPE(SEARCH(C$1,+VLOOKUP($A344,datos14p!$A$2:$B$874,2,FALSE)))=1,"·",0)</f>
        <v>0</v>
      </c>
      <c r="D344" s="53">
        <f>IF(TYPE(SEARCH(D$1,+VLOOKUP($A344,datos14p!$A$2:$B$874,2,FALSE)))=1,"·",0)</f>
        <v>0</v>
      </c>
      <c r="E344" s="53">
        <f>IF(TYPE(SEARCH(E$1,+VLOOKUP($A344,datos14p!$A$2:$B$874,2,FALSE)))=1,"·",0)</f>
        <v>0</v>
      </c>
      <c r="F344" s="53">
        <f>IF(TYPE(SEARCH(F$1,+VLOOKUP($A344,datos14p!$A$2:$B$874,2,FALSE)))=1,"·",0)</f>
        <v>0</v>
      </c>
      <c r="G344" s="53">
        <f>IF(TYPE(SEARCH(G$1,+VLOOKUP($A344,datos14p!$A$2:$B$874,2,FALSE)))=1,"·",0)</f>
        <v>0</v>
      </c>
      <c r="H344" s="53">
        <f>IF(TYPE(SEARCH(H$1,+VLOOKUP($A344,datos14p!$A$2:$B$874,2,FALSE)))=1,"·",0)</f>
        <v>0</v>
      </c>
      <c r="I344" s="53">
        <f>IF(TYPE(SEARCH(I$1,+VLOOKUP($A344,datos14p!$A$2:$B$874,2,FALSE)))=1,"·",0)</f>
        <v>0</v>
      </c>
      <c r="J344" s="53">
        <f>IF(TYPE(SEARCH(J$1,+VLOOKUP($A344,datos14p!$A$2:$B$874,2,FALSE)))=1,"·",0)</f>
        <v>0</v>
      </c>
      <c r="K344" s="53">
        <f>IF(TYPE(SEARCH(K$1,+VLOOKUP($A344,datos14p!$A$2:$B$874,2,FALSE)))=1,"·",0)</f>
        <v>0</v>
      </c>
      <c r="L344" s="53">
        <f>IF(TYPE(SEARCH(L$1,+VLOOKUP($A344,datos14p!$A$2:$B$874,2,FALSE)))=1,"·",0)</f>
        <v>0</v>
      </c>
      <c r="M344" s="53">
        <f>IF(TYPE(SEARCH(M$1,+VLOOKUP($A344,datos14p!$A$2:$B$874,2,FALSE)))=1,"·",0)</f>
        <v>0</v>
      </c>
    </row>
    <row r="345" spans="1:13" s="9" customFormat="1">
      <c r="A345" s="60" t="s">
        <v>1160</v>
      </c>
      <c r="B345" s="53" t="str">
        <f>IF(TYPE(SEARCH(B$1,+VLOOKUP($A345,datos14p!$A$2:$B$874,2,FALSE)))=1,"·",0)</f>
        <v>·</v>
      </c>
      <c r="C345" s="53">
        <f>IF(TYPE(SEARCH(C$1,+VLOOKUP($A345,datos14p!$A$2:$B$874,2,FALSE)))=1,"·",0)</f>
        <v>0</v>
      </c>
      <c r="D345" s="53">
        <f>IF(TYPE(SEARCH(D$1,+VLOOKUP($A345,datos14p!$A$2:$B$874,2,FALSE)))=1,"·",0)</f>
        <v>0</v>
      </c>
      <c r="E345" s="53">
        <f>IF(TYPE(SEARCH(E$1,+VLOOKUP($A345,datos14p!$A$2:$B$874,2,FALSE)))=1,"·",0)</f>
        <v>0</v>
      </c>
      <c r="F345" s="53">
        <f>IF(TYPE(SEARCH(F$1,+VLOOKUP($A345,datos14p!$A$2:$B$874,2,FALSE)))=1,"·",0)</f>
        <v>0</v>
      </c>
      <c r="G345" s="53">
        <f>IF(TYPE(SEARCH(G$1,+VLOOKUP($A345,datos14p!$A$2:$B$874,2,FALSE)))=1,"·",0)</f>
        <v>0</v>
      </c>
      <c r="H345" s="53">
        <f>IF(TYPE(SEARCH(H$1,+VLOOKUP($A345,datos14p!$A$2:$B$874,2,FALSE)))=1,"·",0)</f>
        <v>0</v>
      </c>
      <c r="I345" s="53">
        <f>IF(TYPE(SEARCH(I$1,+VLOOKUP($A345,datos14p!$A$2:$B$874,2,FALSE)))=1,"·",0)</f>
        <v>0</v>
      </c>
      <c r="J345" s="53">
        <f>IF(TYPE(SEARCH(J$1,+VLOOKUP($A345,datos14p!$A$2:$B$874,2,FALSE)))=1,"·",0)</f>
        <v>0</v>
      </c>
      <c r="K345" s="53">
        <f>IF(TYPE(SEARCH(K$1,+VLOOKUP($A345,datos14p!$A$2:$B$874,2,FALSE)))=1,"·",0)</f>
        <v>0</v>
      </c>
      <c r="L345" s="53">
        <f>IF(TYPE(SEARCH(L$1,+VLOOKUP($A345,datos14p!$A$2:$B$874,2,FALSE)))=1,"·",0)</f>
        <v>0</v>
      </c>
      <c r="M345" s="53">
        <f>IF(TYPE(SEARCH(M$1,+VLOOKUP($A345,datos14p!$A$2:$B$874,2,FALSE)))=1,"·",0)</f>
        <v>0</v>
      </c>
    </row>
    <row r="346" spans="1:13" s="9" customFormat="1">
      <c r="A346" s="60" t="s">
        <v>1161</v>
      </c>
      <c r="B346" s="53" t="str">
        <f>IF(TYPE(SEARCH(B$1,+VLOOKUP($A346,datos14p!$A$2:$B$874,2,FALSE)))=1,"·",0)</f>
        <v>·</v>
      </c>
      <c r="C346" s="53">
        <f>IF(TYPE(SEARCH(C$1,+VLOOKUP($A346,datos14p!$A$2:$B$874,2,FALSE)))=1,"·",0)</f>
        <v>0</v>
      </c>
      <c r="D346" s="53">
        <f>IF(TYPE(SEARCH(D$1,+VLOOKUP($A346,datos14p!$A$2:$B$874,2,FALSE)))=1,"·",0)</f>
        <v>0</v>
      </c>
      <c r="E346" s="53">
        <f>IF(TYPE(SEARCH(E$1,+VLOOKUP($A346,datos14p!$A$2:$B$874,2,FALSE)))=1,"·",0)</f>
        <v>0</v>
      </c>
      <c r="F346" s="53">
        <f>IF(TYPE(SEARCH(F$1,+VLOOKUP($A346,datos14p!$A$2:$B$874,2,FALSE)))=1,"·",0)</f>
        <v>0</v>
      </c>
      <c r="G346" s="53">
        <f>IF(TYPE(SEARCH(G$1,+VLOOKUP($A346,datos14p!$A$2:$B$874,2,FALSE)))=1,"·",0)</f>
        <v>0</v>
      </c>
      <c r="H346" s="53">
        <f>IF(TYPE(SEARCH(H$1,+VLOOKUP($A346,datos14p!$A$2:$B$874,2,FALSE)))=1,"·",0)</f>
        <v>0</v>
      </c>
      <c r="I346" s="53">
        <f>IF(TYPE(SEARCH(I$1,+VLOOKUP($A346,datos14p!$A$2:$B$874,2,FALSE)))=1,"·",0)</f>
        <v>0</v>
      </c>
      <c r="J346" s="53">
        <f>IF(TYPE(SEARCH(J$1,+VLOOKUP($A346,datos14p!$A$2:$B$874,2,FALSE)))=1,"·",0)</f>
        <v>0</v>
      </c>
      <c r="K346" s="53">
        <f>IF(TYPE(SEARCH(K$1,+VLOOKUP($A346,datos14p!$A$2:$B$874,2,FALSE)))=1,"·",0)</f>
        <v>0</v>
      </c>
      <c r="L346" s="53">
        <f>IF(TYPE(SEARCH(L$1,+VLOOKUP($A346,datos14p!$A$2:$B$874,2,FALSE)))=1,"·",0)</f>
        <v>0</v>
      </c>
      <c r="M346" s="53">
        <f>IF(TYPE(SEARCH(M$1,+VLOOKUP($A346,datos14p!$A$2:$B$874,2,FALSE)))=1,"·",0)</f>
        <v>0</v>
      </c>
    </row>
    <row r="347" spans="1:13" s="9" customFormat="1">
      <c r="A347" s="60" t="s">
        <v>1162</v>
      </c>
      <c r="B347" s="53" t="str">
        <f>IF(TYPE(SEARCH(B$1,+VLOOKUP($A347,datos14p!$A$2:$B$874,2,FALSE)))=1,"·",0)</f>
        <v>·</v>
      </c>
      <c r="C347" s="53">
        <f>IF(TYPE(SEARCH(C$1,+VLOOKUP($A347,datos14p!$A$2:$B$874,2,FALSE)))=1,"·",0)</f>
        <v>0</v>
      </c>
      <c r="D347" s="53">
        <f>IF(TYPE(SEARCH(D$1,+VLOOKUP($A347,datos14p!$A$2:$B$874,2,FALSE)))=1,"·",0)</f>
        <v>0</v>
      </c>
      <c r="E347" s="53">
        <f>IF(TYPE(SEARCH(E$1,+VLOOKUP($A347,datos14p!$A$2:$B$874,2,FALSE)))=1,"·",0)</f>
        <v>0</v>
      </c>
      <c r="F347" s="53">
        <f>IF(TYPE(SEARCH(F$1,+VLOOKUP($A347,datos14p!$A$2:$B$874,2,FALSE)))=1,"·",0)</f>
        <v>0</v>
      </c>
      <c r="G347" s="53">
        <f>IF(TYPE(SEARCH(G$1,+VLOOKUP($A347,datos14p!$A$2:$B$874,2,FALSE)))=1,"·",0)</f>
        <v>0</v>
      </c>
      <c r="H347" s="53">
        <f>IF(TYPE(SEARCH(H$1,+VLOOKUP($A347,datos14p!$A$2:$B$874,2,FALSE)))=1,"·",0)</f>
        <v>0</v>
      </c>
      <c r="I347" s="53">
        <f>IF(TYPE(SEARCH(I$1,+VLOOKUP($A347,datos14p!$A$2:$B$874,2,FALSE)))=1,"·",0)</f>
        <v>0</v>
      </c>
      <c r="J347" s="53">
        <f>IF(TYPE(SEARCH(J$1,+VLOOKUP($A347,datos14p!$A$2:$B$874,2,FALSE)))=1,"·",0)</f>
        <v>0</v>
      </c>
      <c r="K347" s="53">
        <f>IF(TYPE(SEARCH(K$1,+VLOOKUP($A347,datos14p!$A$2:$B$874,2,FALSE)))=1,"·",0)</f>
        <v>0</v>
      </c>
      <c r="L347" s="53">
        <f>IF(TYPE(SEARCH(L$1,+VLOOKUP($A347,datos14p!$A$2:$B$874,2,FALSE)))=1,"·",0)</f>
        <v>0</v>
      </c>
      <c r="M347" s="53">
        <f>IF(TYPE(SEARCH(M$1,+VLOOKUP($A347,datos14p!$A$2:$B$874,2,FALSE)))=1,"·",0)</f>
        <v>0</v>
      </c>
    </row>
    <row r="348" spans="1:13" s="9" customFormat="1">
      <c r="A348" s="60" t="s">
        <v>1163</v>
      </c>
      <c r="B348" s="53" t="str">
        <f>IF(TYPE(SEARCH(B$1,+VLOOKUP($A348,datos14p!$A$2:$B$874,2,FALSE)))=1,"·",0)</f>
        <v>·</v>
      </c>
      <c r="C348" s="53">
        <f>IF(TYPE(SEARCH(C$1,+VLOOKUP($A348,datos14p!$A$2:$B$874,2,FALSE)))=1,"·",0)</f>
        <v>0</v>
      </c>
      <c r="D348" s="53">
        <f>IF(TYPE(SEARCH(D$1,+VLOOKUP($A348,datos14p!$A$2:$B$874,2,FALSE)))=1,"·",0)</f>
        <v>0</v>
      </c>
      <c r="E348" s="53">
        <f>IF(TYPE(SEARCH(E$1,+VLOOKUP($A348,datos14p!$A$2:$B$874,2,FALSE)))=1,"·",0)</f>
        <v>0</v>
      </c>
      <c r="F348" s="53">
        <f>IF(TYPE(SEARCH(F$1,+VLOOKUP($A348,datos14p!$A$2:$B$874,2,FALSE)))=1,"·",0)</f>
        <v>0</v>
      </c>
      <c r="G348" s="53">
        <f>IF(TYPE(SEARCH(G$1,+VLOOKUP($A348,datos14p!$A$2:$B$874,2,FALSE)))=1,"·",0)</f>
        <v>0</v>
      </c>
      <c r="H348" s="53">
        <f>IF(TYPE(SEARCH(H$1,+VLOOKUP($A348,datos14p!$A$2:$B$874,2,FALSE)))=1,"·",0)</f>
        <v>0</v>
      </c>
      <c r="I348" s="53">
        <f>IF(TYPE(SEARCH(I$1,+VLOOKUP($A348,datos14p!$A$2:$B$874,2,FALSE)))=1,"·",0)</f>
        <v>0</v>
      </c>
      <c r="J348" s="53">
        <f>IF(TYPE(SEARCH(J$1,+VLOOKUP($A348,datos14p!$A$2:$B$874,2,FALSE)))=1,"·",0)</f>
        <v>0</v>
      </c>
      <c r="K348" s="53">
        <f>IF(TYPE(SEARCH(K$1,+VLOOKUP($A348,datos14p!$A$2:$B$874,2,FALSE)))=1,"·",0)</f>
        <v>0</v>
      </c>
      <c r="L348" s="53">
        <f>IF(TYPE(SEARCH(L$1,+VLOOKUP($A348,datos14p!$A$2:$B$874,2,FALSE)))=1,"·",0)</f>
        <v>0</v>
      </c>
      <c r="M348" s="53">
        <f>IF(TYPE(SEARCH(M$1,+VLOOKUP($A348,datos14p!$A$2:$B$874,2,FALSE)))=1,"·",0)</f>
        <v>0</v>
      </c>
    </row>
    <row r="349" spans="1:13" s="9" customFormat="1">
      <c r="A349" s="60" t="s">
        <v>1164</v>
      </c>
      <c r="B349" s="53" t="str">
        <f>IF(TYPE(SEARCH(B$1,+VLOOKUP($A349,datos14p!$A$2:$B$874,2,FALSE)))=1,"·",0)</f>
        <v>·</v>
      </c>
      <c r="C349" s="53">
        <f>IF(TYPE(SEARCH(C$1,+VLOOKUP($A349,datos14p!$A$2:$B$874,2,FALSE)))=1,"·",0)</f>
        <v>0</v>
      </c>
      <c r="D349" s="53">
        <f>IF(TYPE(SEARCH(D$1,+VLOOKUP($A349,datos14p!$A$2:$B$874,2,FALSE)))=1,"·",0)</f>
        <v>0</v>
      </c>
      <c r="E349" s="53">
        <f>IF(TYPE(SEARCH(E$1,+VLOOKUP($A349,datos14p!$A$2:$B$874,2,FALSE)))=1,"·",0)</f>
        <v>0</v>
      </c>
      <c r="F349" s="53">
        <f>IF(TYPE(SEARCH(F$1,+VLOOKUP($A349,datos14p!$A$2:$B$874,2,FALSE)))=1,"·",0)</f>
        <v>0</v>
      </c>
      <c r="G349" s="53">
        <f>IF(TYPE(SEARCH(G$1,+VLOOKUP($A349,datos14p!$A$2:$B$874,2,FALSE)))=1,"·",0)</f>
        <v>0</v>
      </c>
      <c r="H349" s="53">
        <f>IF(TYPE(SEARCH(H$1,+VLOOKUP($A349,datos14p!$A$2:$B$874,2,FALSE)))=1,"·",0)</f>
        <v>0</v>
      </c>
      <c r="I349" s="53">
        <f>IF(TYPE(SEARCH(I$1,+VLOOKUP($A349,datos14p!$A$2:$B$874,2,FALSE)))=1,"·",0)</f>
        <v>0</v>
      </c>
      <c r="J349" s="53">
        <f>IF(TYPE(SEARCH(J$1,+VLOOKUP($A349,datos14p!$A$2:$B$874,2,FALSE)))=1,"·",0)</f>
        <v>0</v>
      </c>
      <c r="K349" s="53">
        <f>IF(TYPE(SEARCH(K$1,+VLOOKUP($A349,datos14p!$A$2:$B$874,2,FALSE)))=1,"·",0)</f>
        <v>0</v>
      </c>
      <c r="L349" s="53">
        <f>IF(TYPE(SEARCH(L$1,+VLOOKUP($A349,datos14p!$A$2:$B$874,2,FALSE)))=1,"·",0)</f>
        <v>0</v>
      </c>
      <c r="M349" s="53">
        <f>IF(TYPE(SEARCH(M$1,+VLOOKUP($A349,datos14p!$A$2:$B$874,2,FALSE)))=1,"·",0)</f>
        <v>0</v>
      </c>
    </row>
    <row r="350" spans="1:13" s="9" customFormat="1">
      <c r="A350" s="60" t="s">
        <v>1165</v>
      </c>
      <c r="B350" s="53" t="str">
        <f>IF(TYPE(SEARCH(B$1,+VLOOKUP($A350,datos14p!$A$2:$B$874,2,FALSE)))=1,"·",0)</f>
        <v>·</v>
      </c>
      <c r="C350" s="53">
        <f>IF(TYPE(SEARCH(C$1,+VLOOKUP($A350,datos14p!$A$2:$B$874,2,FALSE)))=1,"·",0)</f>
        <v>0</v>
      </c>
      <c r="D350" s="53">
        <f>IF(TYPE(SEARCH(D$1,+VLOOKUP($A350,datos14p!$A$2:$B$874,2,FALSE)))=1,"·",0)</f>
        <v>0</v>
      </c>
      <c r="E350" s="53">
        <f>IF(TYPE(SEARCH(E$1,+VLOOKUP($A350,datos14p!$A$2:$B$874,2,FALSE)))=1,"·",0)</f>
        <v>0</v>
      </c>
      <c r="F350" s="53">
        <f>IF(TYPE(SEARCH(F$1,+VLOOKUP($A350,datos14p!$A$2:$B$874,2,FALSE)))=1,"·",0)</f>
        <v>0</v>
      </c>
      <c r="G350" s="53">
        <f>IF(TYPE(SEARCH(G$1,+VLOOKUP($A350,datos14p!$A$2:$B$874,2,FALSE)))=1,"·",0)</f>
        <v>0</v>
      </c>
      <c r="H350" s="53">
        <f>IF(TYPE(SEARCH(H$1,+VLOOKUP($A350,datos14p!$A$2:$B$874,2,FALSE)))=1,"·",0)</f>
        <v>0</v>
      </c>
      <c r="I350" s="53">
        <f>IF(TYPE(SEARCH(I$1,+VLOOKUP($A350,datos14p!$A$2:$B$874,2,FALSE)))=1,"·",0)</f>
        <v>0</v>
      </c>
      <c r="J350" s="53">
        <f>IF(TYPE(SEARCH(J$1,+VLOOKUP($A350,datos14p!$A$2:$B$874,2,FALSE)))=1,"·",0)</f>
        <v>0</v>
      </c>
      <c r="K350" s="53">
        <f>IF(TYPE(SEARCH(K$1,+VLOOKUP($A350,datos14p!$A$2:$B$874,2,FALSE)))=1,"·",0)</f>
        <v>0</v>
      </c>
      <c r="L350" s="53">
        <f>IF(TYPE(SEARCH(L$1,+VLOOKUP($A350,datos14p!$A$2:$B$874,2,FALSE)))=1,"·",0)</f>
        <v>0</v>
      </c>
      <c r="M350" s="53">
        <f>IF(TYPE(SEARCH(M$1,+VLOOKUP($A350,datos14p!$A$2:$B$874,2,FALSE)))=1,"·",0)</f>
        <v>0</v>
      </c>
    </row>
    <row r="351" spans="1:13" s="9" customFormat="1">
      <c r="A351" s="60" t="s">
        <v>1166</v>
      </c>
      <c r="B351" s="53" t="str">
        <f>IF(TYPE(SEARCH(B$1,+VLOOKUP($A351,datos14p!$A$2:$B$874,2,FALSE)))=1,"·",0)</f>
        <v>·</v>
      </c>
      <c r="C351" s="53">
        <f>IF(TYPE(SEARCH(C$1,+VLOOKUP($A351,datos14p!$A$2:$B$874,2,FALSE)))=1,"·",0)</f>
        <v>0</v>
      </c>
      <c r="D351" s="53">
        <f>IF(TYPE(SEARCH(D$1,+VLOOKUP($A351,datos14p!$A$2:$B$874,2,FALSE)))=1,"·",0)</f>
        <v>0</v>
      </c>
      <c r="E351" s="53">
        <f>IF(TYPE(SEARCH(E$1,+VLOOKUP($A351,datos14p!$A$2:$B$874,2,FALSE)))=1,"·",0)</f>
        <v>0</v>
      </c>
      <c r="F351" s="53">
        <f>IF(TYPE(SEARCH(F$1,+VLOOKUP($A351,datos14p!$A$2:$B$874,2,FALSE)))=1,"·",0)</f>
        <v>0</v>
      </c>
      <c r="G351" s="53">
        <f>IF(TYPE(SEARCH(G$1,+VLOOKUP($A351,datos14p!$A$2:$B$874,2,FALSE)))=1,"·",0)</f>
        <v>0</v>
      </c>
      <c r="H351" s="53">
        <f>IF(TYPE(SEARCH(H$1,+VLOOKUP($A351,datos14p!$A$2:$B$874,2,FALSE)))=1,"·",0)</f>
        <v>0</v>
      </c>
      <c r="I351" s="53">
        <f>IF(TYPE(SEARCH(I$1,+VLOOKUP($A351,datos14p!$A$2:$B$874,2,FALSE)))=1,"·",0)</f>
        <v>0</v>
      </c>
      <c r="J351" s="53">
        <f>IF(TYPE(SEARCH(J$1,+VLOOKUP($A351,datos14p!$A$2:$B$874,2,FALSE)))=1,"·",0)</f>
        <v>0</v>
      </c>
      <c r="K351" s="53">
        <f>IF(TYPE(SEARCH(K$1,+VLOOKUP($A351,datos14p!$A$2:$B$874,2,FALSE)))=1,"·",0)</f>
        <v>0</v>
      </c>
      <c r="L351" s="53">
        <f>IF(TYPE(SEARCH(L$1,+VLOOKUP($A351,datos14p!$A$2:$B$874,2,FALSE)))=1,"·",0)</f>
        <v>0</v>
      </c>
      <c r="M351" s="53">
        <f>IF(TYPE(SEARCH(M$1,+VLOOKUP($A351,datos14p!$A$2:$B$874,2,FALSE)))=1,"·",0)</f>
        <v>0</v>
      </c>
    </row>
    <row r="352" spans="1:13" s="9" customFormat="1">
      <c r="A352" s="60" t="s">
        <v>1167</v>
      </c>
      <c r="B352" s="53" t="str">
        <f>IF(TYPE(SEARCH(B$1,+VLOOKUP($A352,datos14p!$A$2:$B$874,2,FALSE)))=1,"·",0)</f>
        <v>·</v>
      </c>
      <c r="C352" s="53">
        <f>IF(TYPE(SEARCH(C$1,+VLOOKUP($A352,datos14p!$A$2:$B$874,2,FALSE)))=1,"·",0)</f>
        <v>0</v>
      </c>
      <c r="D352" s="53">
        <f>IF(TYPE(SEARCH(D$1,+VLOOKUP($A352,datos14p!$A$2:$B$874,2,FALSE)))=1,"·",0)</f>
        <v>0</v>
      </c>
      <c r="E352" s="53">
        <f>IF(TYPE(SEARCH(E$1,+VLOOKUP($A352,datos14p!$A$2:$B$874,2,FALSE)))=1,"·",0)</f>
        <v>0</v>
      </c>
      <c r="F352" s="53">
        <f>IF(TYPE(SEARCH(F$1,+VLOOKUP($A352,datos14p!$A$2:$B$874,2,FALSE)))=1,"·",0)</f>
        <v>0</v>
      </c>
      <c r="G352" s="53">
        <f>IF(TYPE(SEARCH(G$1,+VLOOKUP($A352,datos14p!$A$2:$B$874,2,FALSE)))=1,"·",0)</f>
        <v>0</v>
      </c>
      <c r="H352" s="53">
        <f>IF(TYPE(SEARCH(H$1,+VLOOKUP($A352,datos14p!$A$2:$B$874,2,FALSE)))=1,"·",0)</f>
        <v>0</v>
      </c>
      <c r="I352" s="53">
        <f>IF(TYPE(SEARCH(I$1,+VLOOKUP($A352,datos14p!$A$2:$B$874,2,FALSE)))=1,"·",0)</f>
        <v>0</v>
      </c>
      <c r="J352" s="53">
        <f>IF(TYPE(SEARCH(J$1,+VLOOKUP($A352,datos14p!$A$2:$B$874,2,FALSE)))=1,"·",0)</f>
        <v>0</v>
      </c>
      <c r="K352" s="53">
        <f>IF(TYPE(SEARCH(K$1,+VLOOKUP($A352,datos14p!$A$2:$B$874,2,FALSE)))=1,"·",0)</f>
        <v>0</v>
      </c>
      <c r="L352" s="53">
        <f>IF(TYPE(SEARCH(L$1,+VLOOKUP($A352,datos14p!$A$2:$B$874,2,FALSE)))=1,"·",0)</f>
        <v>0</v>
      </c>
      <c r="M352" s="53">
        <f>IF(TYPE(SEARCH(M$1,+VLOOKUP($A352,datos14p!$A$2:$B$874,2,FALSE)))=1,"·",0)</f>
        <v>0</v>
      </c>
    </row>
    <row r="353" spans="1:13" s="9" customFormat="1">
      <c r="A353" s="60" t="s">
        <v>1168</v>
      </c>
      <c r="B353" s="53" t="str">
        <f>IF(TYPE(SEARCH(B$1,+VLOOKUP($A353,datos14p!$A$2:$B$874,2,FALSE)))=1,"·",0)</f>
        <v>·</v>
      </c>
      <c r="C353" s="53">
        <f>IF(TYPE(SEARCH(C$1,+VLOOKUP($A353,datos14p!$A$2:$B$874,2,FALSE)))=1,"·",0)</f>
        <v>0</v>
      </c>
      <c r="D353" s="53">
        <f>IF(TYPE(SEARCH(D$1,+VLOOKUP($A353,datos14p!$A$2:$B$874,2,FALSE)))=1,"·",0)</f>
        <v>0</v>
      </c>
      <c r="E353" s="53">
        <f>IF(TYPE(SEARCH(E$1,+VLOOKUP($A353,datos14p!$A$2:$B$874,2,FALSE)))=1,"·",0)</f>
        <v>0</v>
      </c>
      <c r="F353" s="53">
        <f>IF(TYPE(SEARCH(F$1,+VLOOKUP($A353,datos14p!$A$2:$B$874,2,FALSE)))=1,"·",0)</f>
        <v>0</v>
      </c>
      <c r="G353" s="53">
        <f>IF(TYPE(SEARCH(G$1,+VLOOKUP($A353,datos14p!$A$2:$B$874,2,FALSE)))=1,"·",0)</f>
        <v>0</v>
      </c>
      <c r="H353" s="53">
        <f>IF(TYPE(SEARCH(H$1,+VLOOKUP($A353,datos14p!$A$2:$B$874,2,FALSE)))=1,"·",0)</f>
        <v>0</v>
      </c>
      <c r="I353" s="53">
        <f>IF(TYPE(SEARCH(I$1,+VLOOKUP($A353,datos14p!$A$2:$B$874,2,FALSE)))=1,"·",0)</f>
        <v>0</v>
      </c>
      <c r="J353" s="53">
        <f>IF(TYPE(SEARCH(J$1,+VLOOKUP($A353,datos14p!$A$2:$B$874,2,FALSE)))=1,"·",0)</f>
        <v>0</v>
      </c>
      <c r="K353" s="53">
        <f>IF(TYPE(SEARCH(K$1,+VLOOKUP($A353,datos14p!$A$2:$B$874,2,FALSE)))=1,"·",0)</f>
        <v>0</v>
      </c>
      <c r="L353" s="53">
        <f>IF(TYPE(SEARCH(L$1,+VLOOKUP($A353,datos14p!$A$2:$B$874,2,FALSE)))=1,"·",0)</f>
        <v>0</v>
      </c>
      <c r="M353" s="53">
        <f>IF(TYPE(SEARCH(M$1,+VLOOKUP($A353,datos14p!$A$2:$B$874,2,FALSE)))=1,"·",0)</f>
        <v>0</v>
      </c>
    </row>
    <row r="354" spans="1:13" s="9" customFormat="1">
      <c r="A354" s="60" t="s">
        <v>1169</v>
      </c>
      <c r="B354" s="53" t="str">
        <f>IF(TYPE(SEARCH(B$1,+VLOOKUP($A354,datos14p!$A$2:$B$874,2,FALSE)))=1,"·",0)</f>
        <v>·</v>
      </c>
      <c r="C354" s="53">
        <f>IF(TYPE(SEARCH(C$1,+VLOOKUP($A354,datos14p!$A$2:$B$874,2,FALSE)))=1,"·",0)</f>
        <v>0</v>
      </c>
      <c r="D354" s="53">
        <f>IF(TYPE(SEARCH(D$1,+VLOOKUP($A354,datos14p!$A$2:$B$874,2,FALSE)))=1,"·",0)</f>
        <v>0</v>
      </c>
      <c r="E354" s="53">
        <f>IF(TYPE(SEARCH(E$1,+VLOOKUP($A354,datos14p!$A$2:$B$874,2,FALSE)))=1,"·",0)</f>
        <v>0</v>
      </c>
      <c r="F354" s="53">
        <f>IF(TYPE(SEARCH(F$1,+VLOOKUP($A354,datos14p!$A$2:$B$874,2,FALSE)))=1,"·",0)</f>
        <v>0</v>
      </c>
      <c r="G354" s="53">
        <f>IF(TYPE(SEARCH(G$1,+VLOOKUP($A354,datos14p!$A$2:$B$874,2,FALSE)))=1,"·",0)</f>
        <v>0</v>
      </c>
      <c r="H354" s="53">
        <f>IF(TYPE(SEARCH(H$1,+VLOOKUP($A354,datos14p!$A$2:$B$874,2,FALSE)))=1,"·",0)</f>
        <v>0</v>
      </c>
      <c r="I354" s="53">
        <f>IF(TYPE(SEARCH(I$1,+VLOOKUP($A354,datos14p!$A$2:$B$874,2,FALSE)))=1,"·",0)</f>
        <v>0</v>
      </c>
      <c r="J354" s="53">
        <f>IF(TYPE(SEARCH(J$1,+VLOOKUP($A354,datos14p!$A$2:$B$874,2,FALSE)))=1,"·",0)</f>
        <v>0</v>
      </c>
      <c r="K354" s="53">
        <f>IF(TYPE(SEARCH(K$1,+VLOOKUP($A354,datos14p!$A$2:$B$874,2,FALSE)))=1,"·",0)</f>
        <v>0</v>
      </c>
      <c r="L354" s="53">
        <f>IF(TYPE(SEARCH(L$1,+VLOOKUP($A354,datos14p!$A$2:$B$874,2,FALSE)))=1,"·",0)</f>
        <v>0</v>
      </c>
      <c r="M354" s="53">
        <f>IF(TYPE(SEARCH(M$1,+VLOOKUP($A354,datos14p!$A$2:$B$874,2,FALSE)))=1,"·",0)</f>
        <v>0</v>
      </c>
    </row>
    <row r="355" spans="1:13" s="9" customFormat="1">
      <c r="A355" s="60" t="s">
        <v>1170</v>
      </c>
      <c r="B355" s="53" t="str">
        <f>IF(TYPE(SEARCH(B$1,+VLOOKUP($A355,datos14p!$A$2:$B$874,2,FALSE)))=1,"·",0)</f>
        <v>·</v>
      </c>
      <c r="C355" s="53">
        <f>IF(TYPE(SEARCH(C$1,+VLOOKUP($A355,datos14p!$A$2:$B$874,2,FALSE)))=1,"·",0)</f>
        <v>0</v>
      </c>
      <c r="D355" s="53">
        <f>IF(TYPE(SEARCH(D$1,+VLOOKUP($A355,datos14p!$A$2:$B$874,2,FALSE)))=1,"·",0)</f>
        <v>0</v>
      </c>
      <c r="E355" s="53">
        <f>IF(TYPE(SEARCH(E$1,+VLOOKUP($A355,datos14p!$A$2:$B$874,2,FALSE)))=1,"·",0)</f>
        <v>0</v>
      </c>
      <c r="F355" s="53">
        <f>IF(TYPE(SEARCH(F$1,+VLOOKUP($A355,datos14p!$A$2:$B$874,2,FALSE)))=1,"·",0)</f>
        <v>0</v>
      </c>
      <c r="G355" s="53">
        <f>IF(TYPE(SEARCH(G$1,+VLOOKUP($A355,datos14p!$A$2:$B$874,2,FALSE)))=1,"·",0)</f>
        <v>0</v>
      </c>
      <c r="H355" s="53">
        <f>IF(TYPE(SEARCH(H$1,+VLOOKUP($A355,datos14p!$A$2:$B$874,2,FALSE)))=1,"·",0)</f>
        <v>0</v>
      </c>
      <c r="I355" s="53">
        <f>IF(TYPE(SEARCH(I$1,+VLOOKUP($A355,datos14p!$A$2:$B$874,2,FALSE)))=1,"·",0)</f>
        <v>0</v>
      </c>
      <c r="J355" s="53">
        <f>IF(TYPE(SEARCH(J$1,+VLOOKUP($A355,datos14p!$A$2:$B$874,2,FALSE)))=1,"·",0)</f>
        <v>0</v>
      </c>
      <c r="K355" s="53">
        <f>IF(TYPE(SEARCH(K$1,+VLOOKUP($A355,datos14p!$A$2:$B$874,2,FALSE)))=1,"·",0)</f>
        <v>0</v>
      </c>
      <c r="L355" s="53">
        <f>IF(TYPE(SEARCH(L$1,+VLOOKUP($A355,datos14p!$A$2:$B$874,2,FALSE)))=1,"·",0)</f>
        <v>0</v>
      </c>
      <c r="M355" s="53">
        <f>IF(TYPE(SEARCH(M$1,+VLOOKUP($A355,datos14p!$A$2:$B$874,2,FALSE)))=1,"·",0)</f>
        <v>0</v>
      </c>
    </row>
    <row r="356" spans="1:13" s="9" customFormat="1">
      <c r="A356" s="60" t="s">
        <v>1171</v>
      </c>
      <c r="B356" s="53" t="str">
        <f>IF(TYPE(SEARCH(B$1,+VLOOKUP($A356,datos14p!$A$2:$B$874,2,FALSE)))=1,"·",0)</f>
        <v>·</v>
      </c>
      <c r="C356" s="53">
        <f>IF(TYPE(SEARCH(C$1,+VLOOKUP($A356,datos14p!$A$2:$B$874,2,FALSE)))=1,"·",0)</f>
        <v>0</v>
      </c>
      <c r="D356" s="53">
        <f>IF(TYPE(SEARCH(D$1,+VLOOKUP($A356,datos14p!$A$2:$B$874,2,FALSE)))=1,"·",0)</f>
        <v>0</v>
      </c>
      <c r="E356" s="53">
        <f>IF(TYPE(SEARCH(E$1,+VLOOKUP($A356,datos14p!$A$2:$B$874,2,FALSE)))=1,"·",0)</f>
        <v>0</v>
      </c>
      <c r="F356" s="53">
        <f>IF(TYPE(SEARCH(F$1,+VLOOKUP($A356,datos14p!$A$2:$B$874,2,FALSE)))=1,"·",0)</f>
        <v>0</v>
      </c>
      <c r="G356" s="53">
        <f>IF(TYPE(SEARCH(G$1,+VLOOKUP($A356,datos14p!$A$2:$B$874,2,FALSE)))=1,"·",0)</f>
        <v>0</v>
      </c>
      <c r="H356" s="53">
        <f>IF(TYPE(SEARCH(H$1,+VLOOKUP($A356,datos14p!$A$2:$B$874,2,FALSE)))=1,"·",0)</f>
        <v>0</v>
      </c>
      <c r="I356" s="53">
        <f>IF(TYPE(SEARCH(I$1,+VLOOKUP($A356,datos14p!$A$2:$B$874,2,FALSE)))=1,"·",0)</f>
        <v>0</v>
      </c>
      <c r="J356" s="53">
        <f>IF(TYPE(SEARCH(J$1,+VLOOKUP($A356,datos14p!$A$2:$B$874,2,FALSE)))=1,"·",0)</f>
        <v>0</v>
      </c>
      <c r="K356" s="53">
        <f>IF(TYPE(SEARCH(K$1,+VLOOKUP($A356,datos14p!$A$2:$B$874,2,FALSE)))=1,"·",0)</f>
        <v>0</v>
      </c>
      <c r="L356" s="53">
        <f>IF(TYPE(SEARCH(L$1,+VLOOKUP($A356,datos14p!$A$2:$B$874,2,FALSE)))=1,"·",0)</f>
        <v>0</v>
      </c>
      <c r="M356" s="53">
        <f>IF(TYPE(SEARCH(M$1,+VLOOKUP($A356,datos14p!$A$2:$B$874,2,FALSE)))=1,"·",0)</f>
        <v>0</v>
      </c>
    </row>
    <row r="357" spans="1:13" s="9" customFormat="1">
      <c r="A357" s="60" t="s">
        <v>1172</v>
      </c>
      <c r="B357" s="53" t="str">
        <f>IF(TYPE(SEARCH(B$1,+VLOOKUP($A357,datos14p!$A$2:$B$874,2,FALSE)))=1,"·",0)</f>
        <v>·</v>
      </c>
      <c r="C357" s="53">
        <f>IF(TYPE(SEARCH(C$1,+VLOOKUP($A357,datos14p!$A$2:$B$874,2,FALSE)))=1,"·",0)</f>
        <v>0</v>
      </c>
      <c r="D357" s="53">
        <f>IF(TYPE(SEARCH(D$1,+VLOOKUP($A357,datos14p!$A$2:$B$874,2,FALSE)))=1,"·",0)</f>
        <v>0</v>
      </c>
      <c r="E357" s="53">
        <f>IF(TYPE(SEARCH(E$1,+VLOOKUP($A357,datos14p!$A$2:$B$874,2,FALSE)))=1,"·",0)</f>
        <v>0</v>
      </c>
      <c r="F357" s="53">
        <f>IF(TYPE(SEARCH(F$1,+VLOOKUP($A357,datos14p!$A$2:$B$874,2,FALSE)))=1,"·",0)</f>
        <v>0</v>
      </c>
      <c r="G357" s="53">
        <f>IF(TYPE(SEARCH(G$1,+VLOOKUP($A357,datos14p!$A$2:$B$874,2,FALSE)))=1,"·",0)</f>
        <v>0</v>
      </c>
      <c r="H357" s="53">
        <f>IF(TYPE(SEARCH(H$1,+VLOOKUP($A357,datos14p!$A$2:$B$874,2,FALSE)))=1,"·",0)</f>
        <v>0</v>
      </c>
      <c r="I357" s="53">
        <f>IF(TYPE(SEARCH(I$1,+VLOOKUP($A357,datos14p!$A$2:$B$874,2,FALSE)))=1,"·",0)</f>
        <v>0</v>
      </c>
      <c r="J357" s="53">
        <f>IF(TYPE(SEARCH(J$1,+VLOOKUP($A357,datos14p!$A$2:$B$874,2,FALSE)))=1,"·",0)</f>
        <v>0</v>
      </c>
      <c r="K357" s="53">
        <f>IF(TYPE(SEARCH(K$1,+VLOOKUP($A357,datos14p!$A$2:$B$874,2,FALSE)))=1,"·",0)</f>
        <v>0</v>
      </c>
      <c r="L357" s="53">
        <f>IF(TYPE(SEARCH(L$1,+VLOOKUP($A357,datos14p!$A$2:$B$874,2,FALSE)))=1,"·",0)</f>
        <v>0</v>
      </c>
      <c r="M357" s="53">
        <f>IF(TYPE(SEARCH(M$1,+VLOOKUP($A357,datos14p!$A$2:$B$874,2,FALSE)))=1,"·",0)</f>
        <v>0</v>
      </c>
    </row>
    <row r="358" spans="1:13" s="9" customFormat="1">
      <c r="A358" s="60" t="s">
        <v>1173</v>
      </c>
      <c r="B358" s="53" t="str">
        <f>IF(TYPE(SEARCH(B$1,+VLOOKUP($A358,datos14p!$A$2:$B$874,2,FALSE)))=1,"·",0)</f>
        <v>·</v>
      </c>
      <c r="C358" s="53">
        <f>IF(TYPE(SEARCH(C$1,+VLOOKUP($A358,datos14p!$A$2:$B$874,2,FALSE)))=1,"·",0)</f>
        <v>0</v>
      </c>
      <c r="D358" s="53">
        <f>IF(TYPE(SEARCH(D$1,+VLOOKUP($A358,datos14p!$A$2:$B$874,2,FALSE)))=1,"·",0)</f>
        <v>0</v>
      </c>
      <c r="E358" s="53">
        <f>IF(TYPE(SEARCH(E$1,+VLOOKUP($A358,datos14p!$A$2:$B$874,2,FALSE)))=1,"·",0)</f>
        <v>0</v>
      </c>
      <c r="F358" s="53">
        <f>IF(TYPE(SEARCH(F$1,+VLOOKUP($A358,datos14p!$A$2:$B$874,2,FALSE)))=1,"·",0)</f>
        <v>0</v>
      </c>
      <c r="G358" s="53">
        <f>IF(TYPE(SEARCH(G$1,+VLOOKUP($A358,datos14p!$A$2:$B$874,2,FALSE)))=1,"·",0)</f>
        <v>0</v>
      </c>
      <c r="H358" s="53">
        <f>IF(TYPE(SEARCH(H$1,+VLOOKUP($A358,datos14p!$A$2:$B$874,2,FALSE)))=1,"·",0)</f>
        <v>0</v>
      </c>
      <c r="I358" s="53">
        <f>IF(TYPE(SEARCH(I$1,+VLOOKUP($A358,datos14p!$A$2:$B$874,2,FALSE)))=1,"·",0)</f>
        <v>0</v>
      </c>
      <c r="J358" s="53">
        <f>IF(TYPE(SEARCH(J$1,+VLOOKUP($A358,datos14p!$A$2:$B$874,2,FALSE)))=1,"·",0)</f>
        <v>0</v>
      </c>
      <c r="K358" s="53">
        <f>IF(TYPE(SEARCH(K$1,+VLOOKUP($A358,datos14p!$A$2:$B$874,2,FALSE)))=1,"·",0)</f>
        <v>0</v>
      </c>
      <c r="L358" s="53">
        <f>IF(TYPE(SEARCH(L$1,+VLOOKUP($A358,datos14p!$A$2:$B$874,2,FALSE)))=1,"·",0)</f>
        <v>0</v>
      </c>
      <c r="M358" s="53">
        <f>IF(TYPE(SEARCH(M$1,+VLOOKUP($A358,datos14p!$A$2:$B$874,2,FALSE)))=1,"·",0)</f>
        <v>0</v>
      </c>
    </row>
    <row r="359" spans="1:13" s="9" customFormat="1">
      <c r="A359" s="60" t="s">
        <v>1174</v>
      </c>
      <c r="B359" s="53" t="str">
        <f>IF(TYPE(SEARCH(B$1,+VLOOKUP($A359,datos14p!$A$2:$B$874,2,FALSE)))=1,"·",0)</f>
        <v>·</v>
      </c>
      <c r="C359" s="53">
        <f>IF(TYPE(SEARCH(C$1,+VLOOKUP($A359,datos14p!$A$2:$B$874,2,FALSE)))=1,"·",0)</f>
        <v>0</v>
      </c>
      <c r="D359" s="53">
        <f>IF(TYPE(SEARCH(D$1,+VLOOKUP($A359,datos14p!$A$2:$B$874,2,FALSE)))=1,"·",0)</f>
        <v>0</v>
      </c>
      <c r="E359" s="53">
        <f>IF(TYPE(SEARCH(E$1,+VLOOKUP($A359,datos14p!$A$2:$B$874,2,FALSE)))=1,"·",0)</f>
        <v>0</v>
      </c>
      <c r="F359" s="53">
        <f>IF(TYPE(SEARCH(F$1,+VLOOKUP($A359,datos14p!$A$2:$B$874,2,FALSE)))=1,"·",0)</f>
        <v>0</v>
      </c>
      <c r="G359" s="53">
        <f>IF(TYPE(SEARCH(G$1,+VLOOKUP($A359,datos14p!$A$2:$B$874,2,FALSE)))=1,"·",0)</f>
        <v>0</v>
      </c>
      <c r="H359" s="53">
        <f>IF(TYPE(SEARCH(H$1,+VLOOKUP($A359,datos14p!$A$2:$B$874,2,FALSE)))=1,"·",0)</f>
        <v>0</v>
      </c>
      <c r="I359" s="53">
        <f>IF(TYPE(SEARCH(I$1,+VLOOKUP($A359,datos14p!$A$2:$B$874,2,FALSE)))=1,"·",0)</f>
        <v>0</v>
      </c>
      <c r="J359" s="53">
        <f>IF(TYPE(SEARCH(J$1,+VLOOKUP($A359,datos14p!$A$2:$B$874,2,FALSE)))=1,"·",0)</f>
        <v>0</v>
      </c>
      <c r="K359" s="53">
        <f>IF(TYPE(SEARCH(K$1,+VLOOKUP($A359,datos14p!$A$2:$B$874,2,FALSE)))=1,"·",0)</f>
        <v>0</v>
      </c>
      <c r="L359" s="53">
        <f>IF(TYPE(SEARCH(L$1,+VLOOKUP($A359,datos14p!$A$2:$B$874,2,FALSE)))=1,"·",0)</f>
        <v>0</v>
      </c>
      <c r="M359" s="53">
        <f>IF(TYPE(SEARCH(M$1,+VLOOKUP($A359,datos14p!$A$2:$B$874,2,FALSE)))=1,"·",0)</f>
        <v>0</v>
      </c>
    </row>
    <row r="360" spans="1:13" s="9" customFormat="1">
      <c r="A360" s="60" t="s">
        <v>1175</v>
      </c>
      <c r="B360" s="53">
        <f>IF(TYPE(SEARCH(B$1,+VLOOKUP($A360,datos14p!$A$2:$B$874,2,FALSE)))=1,"·",0)</f>
        <v>0</v>
      </c>
      <c r="C360" s="53">
        <f>IF(TYPE(SEARCH(C$1,+VLOOKUP($A360,datos14p!$A$2:$B$874,2,FALSE)))=1,"·",0)</f>
        <v>0</v>
      </c>
      <c r="D360" s="53">
        <f>IF(TYPE(SEARCH(D$1,+VLOOKUP($A360,datos14p!$A$2:$B$874,2,FALSE)))=1,"·",0)</f>
        <v>0</v>
      </c>
      <c r="E360" s="53">
        <f>IF(TYPE(SEARCH(E$1,+VLOOKUP($A360,datos14p!$A$2:$B$874,2,FALSE)))=1,"·",0)</f>
        <v>0</v>
      </c>
      <c r="F360" s="53">
        <f>IF(TYPE(SEARCH(F$1,+VLOOKUP($A360,datos14p!$A$2:$B$874,2,FALSE)))=1,"·",0)</f>
        <v>0</v>
      </c>
      <c r="G360" s="53">
        <f>IF(TYPE(SEARCH(G$1,+VLOOKUP($A360,datos14p!$A$2:$B$874,2,FALSE)))=1,"·",0)</f>
        <v>0</v>
      </c>
      <c r="H360" s="53">
        <f>IF(TYPE(SEARCH(H$1,+VLOOKUP($A360,datos14p!$A$2:$B$874,2,FALSE)))=1,"·",0)</f>
        <v>0</v>
      </c>
      <c r="I360" s="53">
        <f>IF(TYPE(SEARCH(I$1,+VLOOKUP($A360,datos14p!$A$2:$B$874,2,FALSE)))=1,"·",0)</f>
        <v>0</v>
      </c>
      <c r="J360" s="53">
        <f>IF(TYPE(SEARCH(J$1,+VLOOKUP($A360,datos14p!$A$2:$B$874,2,FALSE)))=1,"·",0)</f>
        <v>0</v>
      </c>
      <c r="K360" s="53">
        <f>IF(TYPE(SEARCH(K$1,+VLOOKUP($A360,datos14p!$A$2:$B$874,2,FALSE)))=1,"·",0)</f>
        <v>0</v>
      </c>
      <c r="L360" s="53">
        <f>IF(TYPE(SEARCH(L$1,+VLOOKUP($A360,datos14p!$A$2:$B$874,2,FALSE)))=1,"·",0)</f>
        <v>0</v>
      </c>
      <c r="M360" s="53">
        <f>IF(TYPE(SEARCH(M$1,+VLOOKUP($A360,datos14p!$A$2:$B$874,2,FALSE)))=1,"·",0)</f>
        <v>0</v>
      </c>
    </row>
    <row r="361" spans="1:13" s="9" customFormat="1">
      <c r="A361" s="60" t="s">
        <v>1176</v>
      </c>
      <c r="B361" s="53">
        <f>IF(TYPE(SEARCH(B$1,+VLOOKUP($A361,datos14p!$A$2:$B$874,2,FALSE)))=1,"·",0)</f>
        <v>0</v>
      </c>
      <c r="C361" s="53">
        <f>IF(TYPE(SEARCH(C$1,+VLOOKUP($A361,datos14p!$A$2:$B$874,2,FALSE)))=1,"·",0)</f>
        <v>0</v>
      </c>
      <c r="D361" s="53">
        <f>IF(TYPE(SEARCH(D$1,+VLOOKUP($A361,datos14p!$A$2:$B$874,2,FALSE)))=1,"·",0)</f>
        <v>0</v>
      </c>
      <c r="E361" s="53">
        <f>IF(TYPE(SEARCH(E$1,+VLOOKUP($A361,datos14p!$A$2:$B$874,2,FALSE)))=1,"·",0)</f>
        <v>0</v>
      </c>
      <c r="F361" s="53">
        <f>IF(TYPE(SEARCH(F$1,+VLOOKUP($A361,datos14p!$A$2:$B$874,2,FALSE)))=1,"·",0)</f>
        <v>0</v>
      </c>
      <c r="G361" s="53">
        <f>IF(TYPE(SEARCH(G$1,+VLOOKUP($A361,datos14p!$A$2:$B$874,2,FALSE)))=1,"·",0)</f>
        <v>0</v>
      </c>
      <c r="H361" s="53">
        <f>IF(TYPE(SEARCH(H$1,+VLOOKUP($A361,datos14p!$A$2:$B$874,2,FALSE)))=1,"·",0)</f>
        <v>0</v>
      </c>
      <c r="I361" s="53">
        <f>IF(TYPE(SEARCH(I$1,+VLOOKUP($A361,datos14p!$A$2:$B$874,2,FALSE)))=1,"·",0)</f>
        <v>0</v>
      </c>
      <c r="J361" s="53">
        <f>IF(TYPE(SEARCH(J$1,+VLOOKUP($A361,datos14p!$A$2:$B$874,2,FALSE)))=1,"·",0)</f>
        <v>0</v>
      </c>
      <c r="K361" s="53">
        <f>IF(TYPE(SEARCH(K$1,+VLOOKUP($A361,datos14p!$A$2:$B$874,2,FALSE)))=1,"·",0)</f>
        <v>0</v>
      </c>
      <c r="L361" s="53">
        <f>IF(TYPE(SEARCH(L$1,+VLOOKUP($A361,datos14p!$A$2:$B$874,2,FALSE)))=1,"·",0)</f>
        <v>0</v>
      </c>
      <c r="M361" s="53">
        <f>IF(TYPE(SEARCH(M$1,+VLOOKUP($A361,datos14p!$A$2:$B$874,2,FALSE)))=1,"·",0)</f>
        <v>0</v>
      </c>
    </row>
    <row r="362" spans="1:13" s="9" customFormat="1">
      <c r="A362" s="60" t="s">
        <v>1177</v>
      </c>
      <c r="B362" s="53">
        <f>IF(TYPE(SEARCH(B$1,+VLOOKUP($A362,datos14p!$A$2:$B$874,2,FALSE)))=1,"·",0)</f>
        <v>0</v>
      </c>
      <c r="C362" s="53">
        <f>IF(TYPE(SEARCH(C$1,+VLOOKUP($A362,datos14p!$A$2:$B$874,2,FALSE)))=1,"·",0)</f>
        <v>0</v>
      </c>
      <c r="D362" s="53">
        <f>IF(TYPE(SEARCH(D$1,+VLOOKUP($A362,datos14p!$A$2:$B$874,2,FALSE)))=1,"·",0)</f>
        <v>0</v>
      </c>
      <c r="E362" s="53">
        <f>IF(TYPE(SEARCH(E$1,+VLOOKUP($A362,datos14p!$A$2:$B$874,2,FALSE)))=1,"·",0)</f>
        <v>0</v>
      </c>
      <c r="F362" s="53">
        <f>IF(TYPE(SEARCH(F$1,+VLOOKUP($A362,datos14p!$A$2:$B$874,2,FALSE)))=1,"·",0)</f>
        <v>0</v>
      </c>
      <c r="G362" s="53">
        <f>IF(TYPE(SEARCH(G$1,+VLOOKUP($A362,datos14p!$A$2:$B$874,2,FALSE)))=1,"·",0)</f>
        <v>0</v>
      </c>
      <c r="H362" s="53">
        <f>IF(TYPE(SEARCH(H$1,+VLOOKUP($A362,datos14p!$A$2:$B$874,2,FALSE)))=1,"·",0)</f>
        <v>0</v>
      </c>
      <c r="I362" s="53">
        <f>IF(TYPE(SEARCH(I$1,+VLOOKUP($A362,datos14p!$A$2:$B$874,2,FALSE)))=1,"·",0)</f>
        <v>0</v>
      </c>
      <c r="J362" s="53">
        <f>IF(TYPE(SEARCH(J$1,+VLOOKUP($A362,datos14p!$A$2:$B$874,2,FALSE)))=1,"·",0)</f>
        <v>0</v>
      </c>
      <c r="K362" s="53">
        <f>IF(TYPE(SEARCH(K$1,+VLOOKUP($A362,datos14p!$A$2:$B$874,2,FALSE)))=1,"·",0)</f>
        <v>0</v>
      </c>
      <c r="L362" s="53">
        <f>IF(TYPE(SEARCH(L$1,+VLOOKUP($A362,datos14p!$A$2:$B$874,2,FALSE)))=1,"·",0)</f>
        <v>0</v>
      </c>
      <c r="M362" s="53">
        <f>IF(TYPE(SEARCH(M$1,+VLOOKUP($A362,datos14p!$A$2:$B$874,2,FALSE)))=1,"·",0)</f>
        <v>0</v>
      </c>
    </row>
    <row r="363" spans="1:13" s="9" customFormat="1">
      <c r="A363" s="60" t="s">
        <v>1178</v>
      </c>
      <c r="B363" s="53">
        <f>IF(TYPE(SEARCH(B$1,+VLOOKUP($A363,datos14p!$A$2:$B$874,2,FALSE)))=1,"·",0)</f>
        <v>0</v>
      </c>
      <c r="C363" s="53">
        <f>IF(TYPE(SEARCH(C$1,+VLOOKUP($A363,datos14p!$A$2:$B$874,2,FALSE)))=1,"·",0)</f>
        <v>0</v>
      </c>
      <c r="D363" s="53">
        <f>IF(TYPE(SEARCH(D$1,+VLOOKUP($A363,datos14p!$A$2:$B$874,2,FALSE)))=1,"·",0)</f>
        <v>0</v>
      </c>
      <c r="E363" s="53">
        <f>IF(TYPE(SEARCH(E$1,+VLOOKUP($A363,datos14p!$A$2:$B$874,2,FALSE)))=1,"·",0)</f>
        <v>0</v>
      </c>
      <c r="F363" s="53">
        <f>IF(TYPE(SEARCH(F$1,+VLOOKUP($A363,datos14p!$A$2:$B$874,2,FALSE)))=1,"·",0)</f>
        <v>0</v>
      </c>
      <c r="G363" s="53">
        <f>IF(TYPE(SEARCH(G$1,+VLOOKUP($A363,datos14p!$A$2:$B$874,2,FALSE)))=1,"·",0)</f>
        <v>0</v>
      </c>
      <c r="H363" s="53">
        <f>IF(TYPE(SEARCH(H$1,+VLOOKUP($A363,datos14p!$A$2:$B$874,2,FALSE)))=1,"·",0)</f>
        <v>0</v>
      </c>
      <c r="I363" s="53">
        <f>IF(TYPE(SEARCH(I$1,+VLOOKUP($A363,datos14p!$A$2:$B$874,2,FALSE)))=1,"·",0)</f>
        <v>0</v>
      </c>
      <c r="J363" s="53">
        <f>IF(TYPE(SEARCH(J$1,+VLOOKUP($A363,datos14p!$A$2:$B$874,2,FALSE)))=1,"·",0)</f>
        <v>0</v>
      </c>
      <c r="K363" s="53">
        <f>IF(TYPE(SEARCH(K$1,+VLOOKUP($A363,datos14p!$A$2:$B$874,2,FALSE)))=1,"·",0)</f>
        <v>0</v>
      </c>
      <c r="L363" s="53">
        <f>IF(TYPE(SEARCH(L$1,+VLOOKUP($A363,datos14p!$A$2:$B$874,2,FALSE)))=1,"·",0)</f>
        <v>0</v>
      </c>
      <c r="M363" s="53">
        <f>IF(TYPE(SEARCH(M$1,+VLOOKUP($A363,datos14p!$A$2:$B$874,2,FALSE)))=1,"·",0)</f>
        <v>0</v>
      </c>
    </row>
    <row r="364" spans="1:13" s="9" customFormat="1">
      <c r="A364" s="60" t="s">
        <v>1179</v>
      </c>
      <c r="B364" s="53">
        <f>IF(TYPE(SEARCH(B$1,+VLOOKUP($A364,datos14p!$A$2:$B$874,2,FALSE)))=1,"·",0)</f>
        <v>0</v>
      </c>
      <c r="C364" s="53">
        <f>IF(TYPE(SEARCH(C$1,+VLOOKUP($A364,datos14p!$A$2:$B$874,2,FALSE)))=1,"·",0)</f>
        <v>0</v>
      </c>
      <c r="D364" s="53">
        <f>IF(TYPE(SEARCH(D$1,+VLOOKUP($A364,datos14p!$A$2:$B$874,2,FALSE)))=1,"·",0)</f>
        <v>0</v>
      </c>
      <c r="E364" s="53">
        <f>IF(TYPE(SEARCH(E$1,+VLOOKUP($A364,datos14p!$A$2:$B$874,2,FALSE)))=1,"·",0)</f>
        <v>0</v>
      </c>
      <c r="F364" s="53">
        <f>IF(TYPE(SEARCH(F$1,+VLOOKUP($A364,datos14p!$A$2:$B$874,2,FALSE)))=1,"·",0)</f>
        <v>0</v>
      </c>
      <c r="G364" s="53">
        <f>IF(TYPE(SEARCH(G$1,+VLOOKUP($A364,datos14p!$A$2:$B$874,2,FALSE)))=1,"·",0)</f>
        <v>0</v>
      </c>
      <c r="H364" s="53">
        <f>IF(TYPE(SEARCH(H$1,+VLOOKUP($A364,datos14p!$A$2:$B$874,2,FALSE)))=1,"·",0)</f>
        <v>0</v>
      </c>
      <c r="I364" s="53">
        <f>IF(TYPE(SEARCH(I$1,+VLOOKUP($A364,datos14p!$A$2:$B$874,2,FALSE)))=1,"·",0)</f>
        <v>0</v>
      </c>
      <c r="J364" s="53">
        <f>IF(TYPE(SEARCH(J$1,+VLOOKUP($A364,datos14p!$A$2:$B$874,2,FALSE)))=1,"·",0)</f>
        <v>0</v>
      </c>
      <c r="K364" s="53">
        <f>IF(TYPE(SEARCH(K$1,+VLOOKUP($A364,datos14p!$A$2:$B$874,2,FALSE)))=1,"·",0)</f>
        <v>0</v>
      </c>
      <c r="L364" s="53">
        <f>IF(TYPE(SEARCH(L$1,+VLOOKUP($A364,datos14p!$A$2:$B$874,2,FALSE)))=1,"·",0)</f>
        <v>0</v>
      </c>
      <c r="M364" s="53">
        <f>IF(TYPE(SEARCH(M$1,+VLOOKUP($A364,datos14p!$A$2:$B$874,2,FALSE)))=1,"·",0)</f>
        <v>0</v>
      </c>
    </row>
    <row r="365" spans="1:13" s="9" customFormat="1">
      <c r="A365" s="60" t="s">
        <v>1180</v>
      </c>
      <c r="B365" s="53">
        <f>IF(TYPE(SEARCH(B$1,+VLOOKUP($A365,datos14p!$A$2:$B$874,2,FALSE)))=1,"·",0)</f>
        <v>0</v>
      </c>
      <c r="C365" s="53">
        <f>IF(TYPE(SEARCH(C$1,+VLOOKUP($A365,datos14p!$A$2:$B$874,2,FALSE)))=1,"·",0)</f>
        <v>0</v>
      </c>
      <c r="D365" s="53">
        <f>IF(TYPE(SEARCH(D$1,+VLOOKUP($A365,datos14p!$A$2:$B$874,2,FALSE)))=1,"·",0)</f>
        <v>0</v>
      </c>
      <c r="E365" s="53">
        <f>IF(TYPE(SEARCH(E$1,+VLOOKUP($A365,datos14p!$A$2:$B$874,2,FALSE)))=1,"·",0)</f>
        <v>0</v>
      </c>
      <c r="F365" s="53">
        <f>IF(TYPE(SEARCH(F$1,+VLOOKUP($A365,datos14p!$A$2:$B$874,2,FALSE)))=1,"·",0)</f>
        <v>0</v>
      </c>
      <c r="G365" s="53">
        <f>IF(TYPE(SEARCH(G$1,+VLOOKUP($A365,datos14p!$A$2:$B$874,2,FALSE)))=1,"·",0)</f>
        <v>0</v>
      </c>
      <c r="H365" s="53">
        <f>IF(TYPE(SEARCH(H$1,+VLOOKUP($A365,datos14p!$A$2:$B$874,2,FALSE)))=1,"·",0)</f>
        <v>0</v>
      </c>
      <c r="I365" s="53">
        <f>IF(TYPE(SEARCH(I$1,+VLOOKUP($A365,datos14p!$A$2:$B$874,2,FALSE)))=1,"·",0)</f>
        <v>0</v>
      </c>
      <c r="J365" s="53">
        <f>IF(TYPE(SEARCH(J$1,+VLOOKUP($A365,datos14p!$A$2:$B$874,2,FALSE)))=1,"·",0)</f>
        <v>0</v>
      </c>
      <c r="K365" s="53">
        <f>IF(TYPE(SEARCH(K$1,+VLOOKUP($A365,datos14p!$A$2:$B$874,2,FALSE)))=1,"·",0)</f>
        <v>0</v>
      </c>
      <c r="L365" s="53">
        <f>IF(TYPE(SEARCH(L$1,+VLOOKUP($A365,datos14p!$A$2:$B$874,2,FALSE)))=1,"·",0)</f>
        <v>0</v>
      </c>
      <c r="M365" s="53">
        <f>IF(TYPE(SEARCH(M$1,+VLOOKUP($A365,datos14p!$A$2:$B$874,2,FALSE)))=1,"·",0)</f>
        <v>0</v>
      </c>
    </row>
    <row r="366" spans="1:13" s="9" customFormat="1">
      <c r="A366" s="186" t="s">
        <v>139</v>
      </c>
      <c r="B366" s="53" t="str">
        <f>IF(TYPE(SEARCH(B$1,+VLOOKUP($A366,datos14p!$A$2:$B$874,2,FALSE)))=1,"·",0)</f>
        <v>·</v>
      </c>
      <c r="C366" s="53" t="str">
        <f>IF(TYPE(SEARCH(C$1,+VLOOKUP($A366,datos14p!$A$2:$B$874,2,FALSE)))=1,"·",0)</f>
        <v>·</v>
      </c>
      <c r="D366" s="53">
        <f>IF(TYPE(SEARCH(D$1,+VLOOKUP($A366,datos14p!$A$2:$B$874,2,FALSE)))=1,"·",0)</f>
        <v>0</v>
      </c>
      <c r="E366" s="53">
        <f>IF(TYPE(SEARCH(E$1,+VLOOKUP($A366,datos14p!$A$2:$B$874,2,FALSE)))=1,"·",0)</f>
        <v>0</v>
      </c>
      <c r="F366" s="53">
        <f>IF(TYPE(SEARCH(F$1,+VLOOKUP($A366,datos14p!$A$2:$B$874,2,FALSE)))=1,"·",0)</f>
        <v>0</v>
      </c>
      <c r="G366" s="53">
        <f>IF(TYPE(SEARCH(G$1,+VLOOKUP($A366,datos14p!$A$2:$B$874,2,FALSE)))=1,"·",0)</f>
        <v>0</v>
      </c>
      <c r="H366" s="53">
        <f>IF(TYPE(SEARCH(H$1,+VLOOKUP($A366,datos14p!$A$2:$B$874,2,FALSE)))=1,"·",0)</f>
        <v>0</v>
      </c>
      <c r="I366" s="53">
        <f>IF(TYPE(SEARCH(I$1,+VLOOKUP($A366,datos14p!$A$2:$B$874,2,FALSE)))=1,"·",0)</f>
        <v>0</v>
      </c>
      <c r="J366" s="53" t="str">
        <f>IF(TYPE(SEARCH(J$1,+VLOOKUP($A366,datos14p!$A$2:$B$874,2,FALSE)))=1,"·",0)</f>
        <v>·</v>
      </c>
      <c r="K366" s="53">
        <f>IF(TYPE(SEARCH(K$1,+VLOOKUP($A366,datos14p!$A$2:$B$874,2,FALSE)))=1,"·",0)</f>
        <v>0</v>
      </c>
      <c r="L366" s="53">
        <f>IF(TYPE(SEARCH(L$1,+VLOOKUP($A366,datos14p!$A$2:$B$874,2,FALSE)))=1,"·",0)</f>
        <v>0</v>
      </c>
      <c r="M366" s="53">
        <f>IF(TYPE(SEARCH(M$1,+VLOOKUP($A366,datos14p!$A$2:$B$874,2,FALSE)))=1,"·",0)</f>
        <v>0</v>
      </c>
    </row>
    <row r="367" spans="1:13" s="9" customFormat="1">
      <c r="A367" s="186" t="s">
        <v>140</v>
      </c>
      <c r="B367" s="53" t="str">
        <f>IF(TYPE(SEARCH(B$1,+VLOOKUP($A367,datos14p!$A$2:$B$874,2,FALSE)))=1,"·",0)</f>
        <v>·</v>
      </c>
      <c r="C367" s="53" t="str">
        <f>IF(TYPE(SEARCH(C$1,+VLOOKUP($A367,datos14p!$A$2:$B$874,2,FALSE)))=1,"·",0)</f>
        <v>·</v>
      </c>
      <c r="D367" s="53" t="str">
        <f>IF(TYPE(SEARCH(D$1,+VLOOKUP($A367,datos14p!$A$2:$B$874,2,FALSE)))=1,"·",0)</f>
        <v>·</v>
      </c>
      <c r="E367" s="53">
        <f>IF(TYPE(SEARCH(E$1,+VLOOKUP($A367,datos14p!$A$2:$B$874,2,FALSE)))=1,"·",0)</f>
        <v>0</v>
      </c>
      <c r="F367" s="53">
        <f>IF(TYPE(SEARCH(F$1,+VLOOKUP($A367,datos14p!$A$2:$B$874,2,FALSE)))=1,"·",0)</f>
        <v>0</v>
      </c>
      <c r="G367" s="53">
        <f>IF(TYPE(SEARCH(G$1,+VLOOKUP($A367,datos14p!$A$2:$B$874,2,FALSE)))=1,"·",0)</f>
        <v>0</v>
      </c>
      <c r="H367" s="53">
        <f>IF(TYPE(SEARCH(H$1,+VLOOKUP($A367,datos14p!$A$2:$B$874,2,FALSE)))=1,"·",0)</f>
        <v>0</v>
      </c>
      <c r="I367" s="53">
        <f>IF(TYPE(SEARCH(I$1,+VLOOKUP($A367,datos14p!$A$2:$B$874,2,FALSE)))=1,"·",0)</f>
        <v>0</v>
      </c>
      <c r="J367" s="53">
        <f>IF(TYPE(SEARCH(J$1,+VLOOKUP($A367,datos14p!$A$2:$B$874,2,FALSE)))=1,"·",0)</f>
        <v>0</v>
      </c>
      <c r="K367" s="53">
        <f>IF(TYPE(SEARCH(K$1,+VLOOKUP($A367,datos14p!$A$2:$B$874,2,FALSE)))=1,"·",0)</f>
        <v>0</v>
      </c>
      <c r="L367" s="53">
        <f>IF(TYPE(SEARCH(L$1,+VLOOKUP($A367,datos14p!$A$2:$B$874,2,FALSE)))=1,"·",0)</f>
        <v>0</v>
      </c>
      <c r="M367" s="53">
        <f>IF(TYPE(SEARCH(M$1,+VLOOKUP($A367,datos14p!$A$2:$B$874,2,FALSE)))=1,"·",0)</f>
        <v>0</v>
      </c>
    </row>
    <row r="368" spans="1:13" s="9" customFormat="1">
      <c r="A368" s="186" t="s">
        <v>141</v>
      </c>
      <c r="B368" s="53" t="str">
        <f>IF(TYPE(SEARCH(B$1,+VLOOKUP($A368,datos14p!$A$2:$B$874,2,FALSE)))=1,"·",0)</f>
        <v>·</v>
      </c>
      <c r="C368" s="53" t="str">
        <f>IF(TYPE(SEARCH(C$1,+VLOOKUP($A368,datos14p!$A$2:$B$874,2,FALSE)))=1,"·",0)</f>
        <v>·</v>
      </c>
      <c r="D368" s="53">
        <f>IF(TYPE(SEARCH(D$1,+VLOOKUP($A368,datos14p!$A$2:$B$874,2,FALSE)))=1,"·",0)</f>
        <v>0</v>
      </c>
      <c r="E368" s="53">
        <f>IF(TYPE(SEARCH(E$1,+VLOOKUP($A368,datos14p!$A$2:$B$874,2,FALSE)))=1,"·",0)</f>
        <v>0</v>
      </c>
      <c r="F368" s="53">
        <f>IF(TYPE(SEARCH(F$1,+VLOOKUP($A368,datos14p!$A$2:$B$874,2,FALSE)))=1,"·",0)</f>
        <v>0</v>
      </c>
      <c r="G368" s="53">
        <f>IF(TYPE(SEARCH(G$1,+VLOOKUP($A368,datos14p!$A$2:$B$874,2,FALSE)))=1,"·",0)</f>
        <v>0</v>
      </c>
      <c r="H368" s="53">
        <f>IF(TYPE(SEARCH(H$1,+VLOOKUP($A368,datos14p!$A$2:$B$874,2,FALSE)))=1,"·",0)</f>
        <v>0</v>
      </c>
      <c r="I368" s="53">
        <f>IF(TYPE(SEARCH(I$1,+VLOOKUP($A368,datos14p!$A$2:$B$874,2,FALSE)))=1,"·",0)</f>
        <v>0</v>
      </c>
      <c r="J368" s="53" t="str">
        <f>IF(TYPE(SEARCH(J$1,+VLOOKUP($A368,datos14p!$A$2:$B$874,2,FALSE)))=1,"·",0)</f>
        <v>·</v>
      </c>
      <c r="K368" s="53">
        <f>IF(TYPE(SEARCH(K$1,+VLOOKUP($A368,datos14p!$A$2:$B$874,2,FALSE)))=1,"·",0)</f>
        <v>0</v>
      </c>
      <c r="L368" s="53">
        <f>IF(TYPE(SEARCH(L$1,+VLOOKUP($A368,datos14p!$A$2:$B$874,2,FALSE)))=1,"·",0)</f>
        <v>0</v>
      </c>
      <c r="M368" s="53">
        <f>IF(TYPE(SEARCH(M$1,+VLOOKUP($A368,datos14p!$A$2:$B$874,2,FALSE)))=1,"·",0)</f>
        <v>0</v>
      </c>
    </row>
    <row r="369" spans="1:13" s="9" customFormat="1">
      <c r="A369" s="186" t="s">
        <v>142</v>
      </c>
      <c r="B369" s="53" t="str">
        <f>IF(TYPE(SEARCH(B$1,+VLOOKUP($A369,datos14p!$A$2:$B$874,2,FALSE)))=1,"·",0)</f>
        <v>·</v>
      </c>
      <c r="C369" s="53" t="str">
        <f>IF(TYPE(SEARCH(C$1,+VLOOKUP($A369,datos14p!$A$2:$B$874,2,FALSE)))=1,"·",0)</f>
        <v>·</v>
      </c>
      <c r="D369" s="53">
        <f>IF(TYPE(SEARCH(D$1,+VLOOKUP($A369,datos14p!$A$2:$B$874,2,FALSE)))=1,"·",0)</f>
        <v>0</v>
      </c>
      <c r="E369" s="53">
        <f>IF(TYPE(SEARCH(E$1,+VLOOKUP($A369,datos14p!$A$2:$B$874,2,FALSE)))=1,"·",0)</f>
        <v>0</v>
      </c>
      <c r="F369" s="53">
        <f>IF(TYPE(SEARCH(F$1,+VLOOKUP($A369,datos14p!$A$2:$B$874,2,FALSE)))=1,"·",0)</f>
        <v>0</v>
      </c>
      <c r="G369" s="53">
        <f>IF(TYPE(SEARCH(G$1,+VLOOKUP($A369,datos14p!$A$2:$B$874,2,FALSE)))=1,"·",0)</f>
        <v>0</v>
      </c>
      <c r="H369" s="53">
        <f>IF(TYPE(SEARCH(H$1,+VLOOKUP($A369,datos14p!$A$2:$B$874,2,FALSE)))=1,"·",0)</f>
        <v>0</v>
      </c>
      <c r="I369" s="53">
        <f>IF(TYPE(SEARCH(I$1,+VLOOKUP($A369,datos14p!$A$2:$B$874,2,FALSE)))=1,"·",0)</f>
        <v>0</v>
      </c>
      <c r="J369" s="53" t="str">
        <f>IF(TYPE(SEARCH(J$1,+VLOOKUP($A369,datos14p!$A$2:$B$874,2,FALSE)))=1,"·",0)</f>
        <v>·</v>
      </c>
      <c r="K369" s="53">
        <f>IF(TYPE(SEARCH(K$1,+VLOOKUP($A369,datos14p!$A$2:$B$874,2,FALSE)))=1,"·",0)</f>
        <v>0</v>
      </c>
      <c r="L369" s="53">
        <f>IF(TYPE(SEARCH(L$1,+VLOOKUP($A369,datos14p!$A$2:$B$874,2,FALSE)))=1,"·",0)</f>
        <v>0</v>
      </c>
      <c r="M369" s="53">
        <f>IF(TYPE(SEARCH(M$1,+VLOOKUP($A369,datos14p!$A$2:$B$874,2,FALSE)))=1,"·",0)</f>
        <v>0</v>
      </c>
    </row>
    <row r="370" spans="1:13" s="9" customFormat="1">
      <c r="A370" s="186" t="s">
        <v>143</v>
      </c>
      <c r="B370" s="53">
        <f>IF(TYPE(SEARCH(B$1,+VLOOKUP($A370,datos14p!$A$2:$B$874,2,FALSE)))=1,"·",0)</f>
        <v>0</v>
      </c>
      <c r="C370" s="53">
        <f>IF(TYPE(SEARCH(C$1,+VLOOKUP($A370,datos14p!$A$2:$B$874,2,FALSE)))=1,"·",0)</f>
        <v>0</v>
      </c>
      <c r="D370" s="53">
        <f>IF(TYPE(SEARCH(D$1,+VLOOKUP($A370,datos14p!$A$2:$B$874,2,FALSE)))=1,"·",0)</f>
        <v>0</v>
      </c>
      <c r="E370" s="53">
        <f>IF(TYPE(SEARCH(E$1,+VLOOKUP($A370,datos14p!$A$2:$B$874,2,FALSE)))=1,"·",0)</f>
        <v>0</v>
      </c>
      <c r="F370" s="53">
        <f>IF(TYPE(SEARCH(F$1,+VLOOKUP($A370,datos14p!$A$2:$B$874,2,FALSE)))=1,"·",0)</f>
        <v>0</v>
      </c>
      <c r="G370" s="53" t="str">
        <f>IF(TYPE(SEARCH(G$1,+VLOOKUP($A370,datos14p!$A$2:$B$874,2,FALSE)))=1,"·",0)</f>
        <v>·</v>
      </c>
      <c r="H370" s="53" t="str">
        <f>IF(TYPE(SEARCH(H$1,+VLOOKUP($A370,datos14p!$A$2:$B$874,2,FALSE)))=1,"·",0)</f>
        <v>·</v>
      </c>
      <c r="I370" s="53">
        <f>IF(TYPE(SEARCH(I$1,+VLOOKUP($A370,datos14p!$A$2:$B$874,2,FALSE)))=1,"·",0)</f>
        <v>0</v>
      </c>
      <c r="J370" s="53">
        <f>IF(TYPE(SEARCH(J$1,+VLOOKUP($A370,datos14p!$A$2:$B$874,2,FALSE)))=1,"·",0)</f>
        <v>0</v>
      </c>
      <c r="K370" s="53">
        <f>IF(TYPE(SEARCH(K$1,+VLOOKUP($A370,datos14p!$A$2:$B$874,2,FALSE)))=1,"·",0)</f>
        <v>0</v>
      </c>
      <c r="L370" s="53">
        <f>IF(TYPE(SEARCH(L$1,+VLOOKUP($A370,datos14p!$A$2:$B$874,2,FALSE)))=1,"·",0)</f>
        <v>0</v>
      </c>
      <c r="M370" s="53">
        <f>IF(TYPE(SEARCH(M$1,+VLOOKUP($A370,datos14p!$A$2:$B$874,2,FALSE)))=1,"·",0)</f>
        <v>0</v>
      </c>
    </row>
    <row r="371" spans="1:13" s="9" customFormat="1">
      <c r="A371" s="186" t="s">
        <v>144</v>
      </c>
      <c r="B371" s="53" t="str">
        <f>IF(TYPE(SEARCH(B$1,+VLOOKUP($A371,datos14p!$A$2:$B$874,2,FALSE)))=1,"·",0)</f>
        <v>·</v>
      </c>
      <c r="C371" s="53">
        <f>IF(TYPE(SEARCH(C$1,+VLOOKUP($A371,datos14p!$A$2:$B$874,2,FALSE)))=1,"·",0)</f>
        <v>0</v>
      </c>
      <c r="D371" s="53">
        <f>IF(TYPE(SEARCH(D$1,+VLOOKUP($A371,datos14p!$A$2:$B$874,2,FALSE)))=1,"·",0)</f>
        <v>0</v>
      </c>
      <c r="E371" s="53">
        <f>IF(TYPE(SEARCH(E$1,+VLOOKUP($A371,datos14p!$A$2:$B$874,2,FALSE)))=1,"·",0)</f>
        <v>0</v>
      </c>
      <c r="F371" s="53">
        <f>IF(TYPE(SEARCH(F$1,+VLOOKUP($A371,datos14p!$A$2:$B$874,2,FALSE)))=1,"·",0)</f>
        <v>0</v>
      </c>
      <c r="G371" s="53" t="str">
        <f>IF(TYPE(SEARCH(G$1,+VLOOKUP($A371,datos14p!$A$2:$B$874,2,FALSE)))=1,"·",0)</f>
        <v>·</v>
      </c>
      <c r="H371" s="53" t="str">
        <f>IF(TYPE(SEARCH(H$1,+VLOOKUP($A371,datos14p!$A$2:$B$874,2,FALSE)))=1,"·",0)</f>
        <v>·</v>
      </c>
      <c r="I371" s="53">
        <f>IF(TYPE(SEARCH(I$1,+VLOOKUP($A371,datos14p!$A$2:$B$874,2,FALSE)))=1,"·",0)</f>
        <v>0</v>
      </c>
      <c r="J371" s="53">
        <f>IF(TYPE(SEARCH(J$1,+VLOOKUP($A371,datos14p!$A$2:$B$874,2,FALSE)))=1,"·",0)</f>
        <v>0</v>
      </c>
      <c r="K371" s="53">
        <f>IF(TYPE(SEARCH(K$1,+VLOOKUP($A371,datos14p!$A$2:$B$874,2,FALSE)))=1,"·",0)</f>
        <v>0</v>
      </c>
      <c r="L371" s="53">
        <f>IF(TYPE(SEARCH(L$1,+VLOOKUP($A371,datos14p!$A$2:$B$874,2,FALSE)))=1,"·",0)</f>
        <v>0</v>
      </c>
      <c r="M371" s="53">
        <f>IF(TYPE(SEARCH(M$1,+VLOOKUP($A371,datos14p!$A$2:$B$874,2,FALSE)))=1,"·",0)</f>
        <v>0</v>
      </c>
    </row>
    <row r="372" spans="1:13" s="9" customFormat="1">
      <c r="A372" s="186" t="s">
        <v>145</v>
      </c>
      <c r="B372" s="53" t="str">
        <f>IF(TYPE(SEARCH(B$1,+VLOOKUP($A372,datos14p!$A$2:$B$874,2,FALSE)))=1,"·",0)</f>
        <v>·</v>
      </c>
      <c r="C372" s="53">
        <f>IF(TYPE(SEARCH(C$1,+VLOOKUP($A372,datos14p!$A$2:$B$874,2,FALSE)))=1,"·",0)</f>
        <v>0</v>
      </c>
      <c r="D372" s="53">
        <f>IF(TYPE(SEARCH(D$1,+VLOOKUP($A372,datos14p!$A$2:$B$874,2,FALSE)))=1,"·",0)</f>
        <v>0</v>
      </c>
      <c r="E372" s="53">
        <f>IF(TYPE(SEARCH(E$1,+VLOOKUP($A372,datos14p!$A$2:$B$874,2,FALSE)))=1,"·",0)</f>
        <v>0</v>
      </c>
      <c r="F372" s="53">
        <f>IF(TYPE(SEARCH(F$1,+VLOOKUP($A372,datos14p!$A$2:$B$874,2,FALSE)))=1,"·",0)</f>
        <v>0</v>
      </c>
      <c r="G372" s="53">
        <f>IF(TYPE(SEARCH(G$1,+VLOOKUP($A372,datos14p!$A$2:$B$874,2,FALSE)))=1,"·",0)</f>
        <v>0</v>
      </c>
      <c r="H372" s="53">
        <f>IF(TYPE(SEARCH(H$1,+VLOOKUP($A372,datos14p!$A$2:$B$874,2,FALSE)))=1,"·",0)</f>
        <v>0</v>
      </c>
      <c r="I372" s="53">
        <f>IF(TYPE(SEARCH(I$1,+VLOOKUP($A372,datos14p!$A$2:$B$874,2,FALSE)))=1,"·",0)</f>
        <v>0</v>
      </c>
      <c r="J372" s="53">
        <f>IF(TYPE(SEARCH(J$1,+VLOOKUP($A372,datos14p!$A$2:$B$874,2,FALSE)))=1,"·",0)</f>
        <v>0</v>
      </c>
      <c r="K372" s="53">
        <f>IF(TYPE(SEARCH(K$1,+VLOOKUP($A372,datos14p!$A$2:$B$874,2,FALSE)))=1,"·",0)</f>
        <v>0</v>
      </c>
      <c r="L372" s="53">
        <f>IF(TYPE(SEARCH(L$1,+VLOOKUP($A372,datos14p!$A$2:$B$874,2,FALSE)))=1,"·",0)</f>
        <v>0</v>
      </c>
      <c r="M372" s="53">
        <f>IF(TYPE(SEARCH(M$1,+VLOOKUP($A372,datos14p!$A$2:$B$874,2,FALSE)))=1,"·",0)</f>
        <v>0</v>
      </c>
    </row>
    <row r="373" spans="1:13" s="9" customFormat="1">
      <c r="A373" s="186" t="s">
        <v>146</v>
      </c>
      <c r="B373" s="53" t="str">
        <f>IF(TYPE(SEARCH(B$1,+VLOOKUP($A373,datos14p!$A$2:$B$874,2,FALSE)))=1,"·",0)</f>
        <v>·</v>
      </c>
      <c r="C373" s="53" t="str">
        <f>IF(TYPE(SEARCH(C$1,+VLOOKUP($A373,datos14p!$A$2:$B$874,2,FALSE)))=1,"·",0)</f>
        <v>·</v>
      </c>
      <c r="D373" s="53">
        <f>IF(TYPE(SEARCH(D$1,+VLOOKUP($A373,datos14p!$A$2:$B$874,2,FALSE)))=1,"·",0)</f>
        <v>0</v>
      </c>
      <c r="E373" s="53">
        <f>IF(TYPE(SEARCH(E$1,+VLOOKUP($A373,datos14p!$A$2:$B$874,2,FALSE)))=1,"·",0)</f>
        <v>0</v>
      </c>
      <c r="F373" s="53">
        <f>IF(TYPE(SEARCH(F$1,+VLOOKUP($A373,datos14p!$A$2:$B$874,2,FALSE)))=1,"·",0)</f>
        <v>0</v>
      </c>
      <c r="G373" s="53">
        <f>IF(TYPE(SEARCH(G$1,+VLOOKUP($A373,datos14p!$A$2:$B$874,2,FALSE)))=1,"·",0)</f>
        <v>0</v>
      </c>
      <c r="H373" s="53">
        <f>IF(TYPE(SEARCH(H$1,+VLOOKUP($A373,datos14p!$A$2:$B$874,2,FALSE)))=1,"·",0)</f>
        <v>0</v>
      </c>
      <c r="I373" s="53">
        <f>IF(TYPE(SEARCH(I$1,+VLOOKUP($A373,datos14p!$A$2:$B$874,2,FALSE)))=1,"·",0)</f>
        <v>0</v>
      </c>
      <c r="J373" s="53" t="str">
        <f>IF(TYPE(SEARCH(J$1,+VLOOKUP($A373,datos14p!$A$2:$B$874,2,FALSE)))=1,"·",0)</f>
        <v>·</v>
      </c>
      <c r="K373" s="53">
        <f>IF(TYPE(SEARCH(K$1,+VLOOKUP($A373,datos14p!$A$2:$B$874,2,FALSE)))=1,"·",0)</f>
        <v>0</v>
      </c>
      <c r="L373" s="53">
        <f>IF(TYPE(SEARCH(L$1,+VLOOKUP($A373,datos14p!$A$2:$B$874,2,FALSE)))=1,"·",0)</f>
        <v>0</v>
      </c>
      <c r="M373" s="53">
        <f>IF(TYPE(SEARCH(M$1,+VLOOKUP($A373,datos14p!$A$2:$B$874,2,FALSE)))=1,"·",0)</f>
        <v>0</v>
      </c>
    </row>
    <row r="374" spans="1:13" s="9" customFormat="1">
      <c r="A374" s="186" t="s">
        <v>147</v>
      </c>
      <c r="B374" s="53" t="str">
        <f>IF(TYPE(SEARCH(B$1,+VLOOKUP($A374,datos14p!$A$2:$B$874,2,FALSE)))=1,"·",0)</f>
        <v>·</v>
      </c>
      <c r="C374" s="53" t="str">
        <f>IF(TYPE(SEARCH(C$1,+VLOOKUP($A374,datos14p!$A$2:$B$874,2,FALSE)))=1,"·",0)</f>
        <v>·</v>
      </c>
      <c r="D374" s="53">
        <f>IF(TYPE(SEARCH(D$1,+VLOOKUP($A374,datos14p!$A$2:$B$874,2,FALSE)))=1,"·",0)</f>
        <v>0</v>
      </c>
      <c r="E374" s="53">
        <f>IF(TYPE(SEARCH(E$1,+VLOOKUP($A374,datos14p!$A$2:$B$874,2,FALSE)))=1,"·",0)</f>
        <v>0</v>
      </c>
      <c r="F374" s="53">
        <f>IF(TYPE(SEARCH(F$1,+VLOOKUP($A374,datos14p!$A$2:$B$874,2,FALSE)))=1,"·",0)</f>
        <v>0</v>
      </c>
      <c r="G374" s="53">
        <f>IF(TYPE(SEARCH(G$1,+VLOOKUP($A374,datos14p!$A$2:$B$874,2,FALSE)))=1,"·",0)</f>
        <v>0</v>
      </c>
      <c r="H374" s="53">
        <f>IF(TYPE(SEARCH(H$1,+VLOOKUP($A374,datos14p!$A$2:$B$874,2,FALSE)))=1,"·",0)</f>
        <v>0</v>
      </c>
      <c r="I374" s="53">
        <f>IF(TYPE(SEARCH(I$1,+VLOOKUP($A374,datos14p!$A$2:$B$874,2,FALSE)))=1,"·",0)</f>
        <v>0</v>
      </c>
      <c r="J374" s="53" t="str">
        <f>IF(TYPE(SEARCH(J$1,+VLOOKUP($A374,datos14p!$A$2:$B$874,2,FALSE)))=1,"·",0)</f>
        <v>·</v>
      </c>
      <c r="K374" s="53">
        <f>IF(TYPE(SEARCH(K$1,+VLOOKUP($A374,datos14p!$A$2:$B$874,2,FALSE)))=1,"·",0)</f>
        <v>0</v>
      </c>
      <c r="L374" s="53">
        <f>IF(TYPE(SEARCH(L$1,+VLOOKUP($A374,datos14p!$A$2:$B$874,2,FALSE)))=1,"·",0)</f>
        <v>0</v>
      </c>
      <c r="M374" s="53">
        <f>IF(TYPE(SEARCH(M$1,+VLOOKUP($A374,datos14p!$A$2:$B$874,2,FALSE)))=1,"·",0)</f>
        <v>0</v>
      </c>
    </row>
    <row r="375" spans="1:13" s="9" customFormat="1">
      <c r="A375" s="186" t="s">
        <v>419</v>
      </c>
      <c r="B375" s="53" t="str">
        <f>IF(TYPE(SEARCH(B$1,+VLOOKUP($A375,datos14p!$A$2:$B$874,2,FALSE)))=1,"·",0)</f>
        <v>·</v>
      </c>
      <c r="C375" s="53" t="str">
        <f>IF(TYPE(SEARCH(C$1,+VLOOKUP($A375,datos14p!$A$2:$B$874,2,FALSE)))=1,"·",0)</f>
        <v>·</v>
      </c>
      <c r="D375" s="53">
        <f>IF(TYPE(SEARCH(D$1,+VLOOKUP($A375,datos14p!$A$2:$B$874,2,FALSE)))=1,"·",0)</f>
        <v>0</v>
      </c>
      <c r="E375" s="53">
        <f>IF(TYPE(SEARCH(E$1,+VLOOKUP($A375,datos14p!$A$2:$B$874,2,FALSE)))=1,"·",0)</f>
        <v>0</v>
      </c>
      <c r="F375" s="53">
        <f>IF(TYPE(SEARCH(F$1,+VLOOKUP($A375,datos14p!$A$2:$B$874,2,FALSE)))=1,"·",0)</f>
        <v>0</v>
      </c>
      <c r="G375" s="53">
        <f>IF(TYPE(SEARCH(G$1,+VLOOKUP($A375,datos14p!$A$2:$B$874,2,FALSE)))=1,"·",0)</f>
        <v>0</v>
      </c>
      <c r="H375" s="53">
        <f>IF(TYPE(SEARCH(H$1,+VLOOKUP($A375,datos14p!$A$2:$B$874,2,FALSE)))=1,"·",0)</f>
        <v>0</v>
      </c>
      <c r="I375" s="53">
        <f>IF(TYPE(SEARCH(I$1,+VLOOKUP($A375,datos14p!$A$2:$B$874,2,FALSE)))=1,"·",0)</f>
        <v>0</v>
      </c>
      <c r="J375" s="53" t="str">
        <f>IF(TYPE(SEARCH(J$1,+VLOOKUP($A375,datos14p!$A$2:$B$874,2,FALSE)))=1,"·",0)</f>
        <v>·</v>
      </c>
      <c r="K375" s="53">
        <f>IF(TYPE(SEARCH(K$1,+VLOOKUP($A375,datos14p!$A$2:$B$874,2,FALSE)))=1,"·",0)</f>
        <v>0</v>
      </c>
      <c r="L375" s="53">
        <f>IF(TYPE(SEARCH(L$1,+VLOOKUP($A375,datos14p!$A$2:$B$874,2,FALSE)))=1,"·",0)</f>
        <v>0</v>
      </c>
      <c r="M375" s="53">
        <f>IF(TYPE(SEARCH(M$1,+VLOOKUP($A375,datos14p!$A$2:$B$874,2,FALSE)))=1,"·",0)</f>
        <v>0</v>
      </c>
    </row>
    <row r="376" spans="1:13" s="9" customFormat="1">
      <c r="A376" s="186" t="s">
        <v>420</v>
      </c>
      <c r="B376" s="53" t="str">
        <f>IF(TYPE(SEARCH(B$1,+VLOOKUP($A376,datos14p!$A$2:$B$874,2,FALSE)))=1,"·",0)</f>
        <v>·</v>
      </c>
      <c r="C376" s="53">
        <f>IF(TYPE(SEARCH(C$1,+VLOOKUP($A376,datos14p!$A$2:$B$874,2,FALSE)))=1,"·",0)</f>
        <v>0</v>
      </c>
      <c r="D376" s="53">
        <f>IF(TYPE(SEARCH(D$1,+VLOOKUP($A376,datos14p!$A$2:$B$874,2,FALSE)))=1,"·",0)</f>
        <v>0</v>
      </c>
      <c r="E376" s="53">
        <f>IF(TYPE(SEARCH(E$1,+VLOOKUP($A376,datos14p!$A$2:$B$874,2,FALSE)))=1,"·",0)</f>
        <v>0</v>
      </c>
      <c r="F376" s="53">
        <f>IF(TYPE(SEARCH(F$1,+VLOOKUP($A376,datos14p!$A$2:$B$874,2,FALSE)))=1,"·",0)</f>
        <v>0</v>
      </c>
      <c r="G376" s="53" t="str">
        <f>IF(TYPE(SEARCH(G$1,+VLOOKUP($A376,datos14p!$A$2:$B$874,2,FALSE)))=1,"·",0)</f>
        <v>·</v>
      </c>
      <c r="H376" s="53" t="str">
        <f>IF(TYPE(SEARCH(H$1,+VLOOKUP($A376,datos14p!$A$2:$B$874,2,FALSE)))=1,"·",0)</f>
        <v>·</v>
      </c>
      <c r="I376" s="53">
        <f>IF(TYPE(SEARCH(I$1,+VLOOKUP($A376,datos14p!$A$2:$B$874,2,FALSE)))=1,"·",0)</f>
        <v>0</v>
      </c>
      <c r="J376" s="53">
        <f>IF(TYPE(SEARCH(J$1,+VLOOKUP($A376,datos14p!$A$2:$B$874,2,FALSE)))=1,"·",0)</f>
        <v>0</v>
      </c>
      <c r="K376" s="53">
        <f>IF(TYPE(SEARCH(K$1,+VLOOKUP($A376,datos14p!$A$2:$B$874,2,FALSE)))=1,"·",0)</f>
        <v>0</v>
      </c>
      <c r="L376" s="53">
        <f>IF(TYPE(SEARCH(L$1,+VLOOKUP($A376,datos14p!$A$2:$B$874,2,FALSE)))=1,"·",0)</f>
        <v>0</v>
      </c>
      <c r="M376" s="53">
        <f>IF(TYPE(SEARCH(M$1,+VLOOKUP($A376,datos14p!$A$2:$B$874,2,FALSE)))=1,"·",0)</f>
        <v>0</v>
      </c>
    </row>
    <row r="377" spans="1:13" s="9" customFormat="1">
      <c r="A377" s="186" t="s">
        <v>421</v>
      </c>
      <c r="B377" s="53" t="str">
        <f>IF(TYPE(SEARCH(B$1,+VLOOKUP($A377,datos14p!$A$2:$B$874,2,FALSE)))=1,"·",0)</f>
        <v>·</v>
      </c>
      <c r="C377" s="53">
        <f>IF(TYPE(SEARCH(C$1,+VLOOKUP($A377,datos14p!$A$2:$B$874,2,FALSE)))=1,"·",0)</f>
        <v>0</v>
      </c>
      <c r="D377" s="53">
        <f>IF(TYPE(SEARCH(D$1,+VLOOKUP($A377,datos14p!$A$2:$B$874,2,FALSE)))=1,"·",0)</f>
        <v>0</v>
      </c>
      <c r="E377" s="53">
        <f>IF(TYPE(SEARCH(E$1,+VLOOKUP($A377,datos14p!$A$2:$B$874,2,FALSE)))=1,"·",0)</f>
        <v>0</v>
      </c>
      <c r="F377" s="53">
        <f>IF(TYPE(SEARCH(F$1,+VLOOKUP($A377,datos14p!$A$2:$B$874,2,FALSE)))=1,"·",0)</f>
        <v>0</v>
      </c>
      <c r="G377" s="53" t="str">
        <f>IF(TYPE(SEARCH(G$1,+VLOOKUP($A377,datos14p!$A$2:$B$874,2,FALSE)))=1,"·",0)</f>
        <v>·</v>
      </c>
      <c r="H377" s="53" t="str">
        <f>IF(TYPE(SEARCH(H$1,+VLOOKUP($A377,datos14p!$A$2:$B$874,2,FALSE)))=1,"·",0)</f>
        <v>·</v>
      </c>
      <c r="I377" s="53">
        <f>IF(TYPE(SEARCH(I$1,+VLOOKUP($A377,datos14p!$A$2:$B$874,2,FALSE)))=1,"·",0)</f>
        <v>0</v>
      </c>
      <c r="J377" s="53">
        <f>IF(TYPE(SEARCH(J$1,+VLOOKUP($A377,datos14p!$A$2:$B$874,2,FALSE)))=1,"·",0)</f>
        <v>0</v>
      </c>
      <c r="K377" s="53">
        <f>IF(TYPE(SEARCH(K$1,+VLOOKUP($A377,datos14p!$A$2:$B$874,2,FALSE)))=1,"·",0)</f>
        <v>0</v>
      </c>
      <c r="L377" s="53">
        <f>IF(TYPE(SEARCH(L$1,+VLOOKUP($A377,datos14p!$A$2:$B$874,2,FALSE)))=1,"·",0)</f>
        <v>0</v>
      </c>
      <c r="M377" s="53">
        <f>IF(TYPE(SEARCH(M$1,+VLOOKUP($A377,datos14p!$A$2:$B$874,2,FALSE)))=1,"·",0)</f>
        <v>0</v>
      </c>
    </row>
    <row r="378" spans="1:13" s="9" customFormat="1">
      <c r="A378" s="60" t="s">
        <v>148</v>
      </c>
      <c r="B378" s="53">
        <f>IF(TYPE(SEARCH(B$1,+VLOOKUP($A378,datos14p!$A$2:$B$874,2,FALSE)))=1,"·",0)</f>
        <v>0</v>
      </c>
      <c r="C378" s="53">
        <f>IF(TYPE(SEARCH(C$1,+VLOOKUP($A378,datos14p!$A$2:$B$874,2,FALSE)))=1,"·",0)</f>
        <v>0</v>
      </c>
      <c r="D378" s="53">
        <f>IF(TYPE(SEARCH(D$1,+VLOOKUP($A378,datos14p!$A$2:$B$874,2,FALSE)))=1,"·",0)</f>
        <v>0</v>
      </c>
      <c r="E378" s="53">
        <f>IF(TYPE(SEARCH(E$1,+VLOOKUP($A378,datos14p!$A$2:$B$874,2,FALSE)))=1,"·",0)</f>
        <v>0</v>
      </c>
      <c r="F378" s="53">
        <f>IF(TYPE(SEARCH(F$1,+VLOOKUP($A378,datos14p!$A$2:$B$874,2,FALSE)))=1,"·",0)</f>
        <v>0</v>
      </c>
      <c r="G378" s="53">
        <f>IF(TYPE(SEARCH(G$1,+VLOOKUP($A378,datos14p!$A$2:$B$874,2,FALSE)))=1,"·",0)</f>
        <v>0</v>
      </c>
      <c r="H378" s="53">
        <f>IF(TYPE(SEARCH(H$1,+VLOOKUP($A378,datos14p!$A$2:$B$874,2,FALSE)))=1,"·",0)</f>
        <v>0</v>
      </c>
      <c r="I378" s="53">
        <f>IF(TYPE(SEARCH(I$1,+VLOOKUP($A378,datos14p!$A$2:$B$874,2,FALSE)))=1,"·",0)</f>
        <v>0</v>
      </c>
      <c r="J378" s="53">
        <f>IF(TYPE(SEARCH(J$1,+VLOOKUP($A378,datos14p!$A$2:$B$874,2,FALSE)))=1,"·",0)</f>
        <v>0</v>
      </c>
      <c r="K378" s="53">
        <f>IF(TYPE(SEARCH(K$1,+VLOOKUP($A378,datos14p!$A$2:$B$874,2,FALSE)))=1,"·",0)</f>
        <v>0</v>
      </c>
      <c r="L378" s="53">
        <f>IF(TYPE(SEARCH(L$1,+VLOOKUP($A378,datos14p!$A$2:$B$874,2,FALSE)))=1,"·",0)</f>
        <v>0</v>
      </c>
      <c r="M378" s="53" t="str">
        <f>IF(TYPE(SEARCH(M$1,+VLOOKUP($A378,datos14p!$A$2:$B$874,2,FALSE)))=1,"·",0)</f>
        <v>·</v>
      </c>
    </row>
    <row r="379" spans="1:13" s="9" customFormat="1">
      <c r="A379" s="60" t="s">
        <v>149</v>
      </c>
      <c r="B379" s="53">
        <f>IF(TYPE(SEARCH(B$1,+VLOOKUP($A379,datos14p!$A$2:$B$874,2,FALSE)))=1,"·",0)</f>
        <v>0</v>
      </c>
      <c r="C379" s="53">
        <f>IF(TYPE(SEARCH(C$1,+VLOOKUP($A379,datos14p!$A$2:$B$874,2,FALSE)))=1,"·",0)</f>
        <v>0</v>
      </c>
      <c r="D379" s="53">
        <f>IF(TYPE(SEARCH(D$1,+VLOOKUP($A379,datos14p!$A$2:$B$874,2,FALSE)))=1,"·",0)</f>
        <v>0</v>
      </c>
      <c r="E379" s="53" t="str">
        <f>IF(TYPE(SEARCH(E$1,+VLOOKUP($A379,datos14p!$A$2:$B$874,2,FALSE)))=1,"·",0)</f>
        <v>·</v>
      </c>
      <c r="F379" s="53">
        <f>IF(TYPE(SEARCH(F$1,+VLOOKUP($A379,datos14p!$A$2:$B$874,2,FALSE)))=1,"·",0)</f>
        <v>0</v>
      </c>
      <c r="G379" s="53">
        <f>IF(TYPE(SEARCH(G$1,+VLOOKUP($A379,datos14p!$A$2:$B$874,2,FALSE)))=1,"·",0)</f>
        <v>0</v>
      </c>
      <c r="H379" s="53">
        <f>IF(TYPE(SEARCH(H$1,+VLOOKUP($A379,datos14p!$A$2:$B$874,2,FALSE)))=1,"·",0)</f>
        <v>0</v>
      </c>
      <c r="I379" s="53">
        <f>IF(TYPE(SEARCH(I$1,+VLOOKUP($A379,datos14p!$A$2:$B$874,2,FALSE)))=1,"·",0)</f>
        <v>0</v>
      </c>
      <c r="J379" s="53">
        <f>IF(TYPE(SEARCH(J$1,+VLOOKUP($A379,datos14p!$A$2:$B$874,2,FALSE)))=1,"·",0)</f>
        <v>0</v>
      </c>
      <c r="K379" s="53">
        <f>IF(TYPE(SEARCH(K$1,+VLOOKUP($A379,datos14p!$A$2:$B$874,2,FALSE)))=1,"·",0)</f>
        <v>0</v>
      </c>
      <c r="L379" s="53">
        <f>IF(TYPE(SEARCH(L$1,+VLOOKUP($A379,datos14p!$A$2:$B$874,2,FALSE)))=1,"·",0)</f>
        <v>0</v>
      </c>
      <c r="M379" s="53">
        <f>IF(TYPE(SEARCH(M$1,+VLOOKUP($A379,datos14p!$A$2:$B$874,2,FALSE)))=1,"·",0)</f>
        <v>0</v>
      </c>
    </row>
    <row r="380" spans="1:13" s="9" customFormat="1">
      <c r="A380" s="60" t="s">
        <v>150</v>
      </c>
      <c r="B380" s="53">
        <f>IF(TYPE(SEARCH(B$1,+VLOOKUP($A380,datos14p!$A$2:$B$874,2,FALSE)))=1,"·",0)</f>
        <v>0</v>
      </c>
      <c r="C380" s="53">
        <f>IF(TYPE(SEARCH(C$1,+VLOOKUP($A380,datos14p!$A$2:$B$874,2,FALSE)))=1,"·",0)</f>
        <v>0</v>
      </c>
      <c r="D380" s="53">
        <f>IF(TYPE(SEARCH(D$1,+VLOOKUP($A380,datos14p!$A$2:$B$874,2,FALSE)))=1,"·",0)</f>
        <v>0</v>
      </c>
      <c r="E380" s="53" t="str">
        <f>IF(TYPE(SEARCH(E$1,+VLOOKUP($A380,datos14p!$A$2:$B$874,2,FALSE)))=1,"·",0)</f>
        <v>·</v>
      </c>
      <c r="F380" s="53">
        <f>IF(TYPE(SEARCH(F$1,+VLOOKUP($A380,datos14p!$A$2:$B$874,2,FALSE)))=1,"·",0)</f>
        <v>0</v>
      </c>
      <c r="G380" s="53">
        <f>IF(TYPE(SEARCH(G$1,+VLOOKUP($A380,datos14p!$A$2:$B$874,2,FALSE)))=1,"·",0)</f>
        <v>0</v>
      </c>
      <c r="H380" s="53">
        <f>IF(TYPE(SEARCH(H$1,+VLOOKUP($A380,datos14p!$A$2:$B$874,2,FALSE)))=1,"·",0)</f>
        <v>0</v>
      </c>
      <c r="I380" s="53">
        <f>IF(TYPE(SEARCH(I$1,+VLOOKUP($A380,datos14p!$A$2:$B$874,2,FALSE)))=1,"·",0)</f>
        <v>0</v>
      </c>
      <c r="J380" s="53">
        <f>IF(TYPE(SEARCH(J$1,+VLOOKUP($A380,datos14p!$A$2:$B$874,2,FALSE)))=1,"·",0)</f>
        <v>0</v>
      </c>
      <c r="K380" s="53">
        <f>IF(TYPE(SEARCH(K$1,+VLOOKUP($A380,datos14p!$A$2:$B$874,2,FALSE)))=1,"·",0)</f>
        <v>0</v>
      </c>
      <c r="L380" s="53">
        <f>IF(TYPE(SEARCH(L$1,+VLOOKUP($A380,datos14p!$A$2:$B$874,2,FALSE)))=1,"·",0)</f>
        <v>0</v>
      </c>
      <c r="M380" s="53" t="str">
        <f>IF(TYPE(SEARCH(M$1,+VLOOKUP($A380,datos14p!$A$2:$B$874,2,FALSE)))=1,"·",0)</f>
        <v>·</v>
      </c>
    </row>
    <row r="381" spans="1:13" s="9" customFormat="1">
      <c r="A381" s="60" t="s">
        <v>151</v>
      </c>
      <c r="B381" s="53">
        <f>IF(TYPE(SEARCH(B$1,+VLOOKUP($A381,datos14p!$A$2:$B$874,2,FALSE)))=1,"·",0)</f>
        <v>0</v>
      </c>
      <c r="C381" s="53">
        <f>IF(TYPE(SEARCH(C$1,+VLOOKUP($A381,datos14p!$A$2:$B$874,2,FALSE)))=1,"·",0)</f>
        <v>0</v>
      </c>
      <c r="D381" s="53">
        <f>IF(TYPE(SEARCH(D$1,+VLOOKUP($A381,datos14p!$A$2:$B$874,2,FALSE)))=1,"·",0)</f>
        <v>0</v>
      </c>
      <c r="E381" s="53">
        <f>IF(TYPE(SEARCH(E$1,+VLOOKUP($A381,datos14p!$A$2:$B$874,2,FALSE)))=1,"·",0)</f>
        <v>0</v>
      </c>
      <c r="F381" s="53">
        <f>IF(TYPE(SEARCH(F$1,+VLOOKUP($A381,datos14p!$A$2:$B$874,2,FALSE)))=1,"·",0)</f>
        <v>0</v>
      </c>
      <c r="G381" s="53">
        <f>IF(TYPE(SEARCH(G$1,+VLOOKUP($A381,datos14p!$A$2:$B$874,2,FALSE)))=1,"·",0)</f>
        <v>0</v>
      </c>
      <c r="H381" s="53">
        <f>IF(TYPE(SEARCH(H$1,+VLOOKUP($A381,datos14p!$A$2:$B$874,2,FALSE)))=1,"·",0)</f>
        <v>0</v>
      </c>
      <c r="I381" s="53">
        <f>IF(TYPE(SEARCH(I$1,+VLOOKUP($A381,datos14p!$A$2:$B$874,2,FALSE)))=1,"·",0)</f>
        <v>0</v>
      </c>
      <c r="J381" s="53">
        <f>IF(TYPE(SEARCH(J$1,+VLOOKUP($A381,datos14p!$A$2:$B$874,2,FALSE)))=1,"·",0)</f>
        <v>0</v>
      </c>
      <c r="K381" s="53">
        <f>IF(TYPE(SEARCH(K$1,+VLOOKUP($A381,datos14p!$A$2:$B$874,2,FALSE)))=1,"·",0)</f>
        <v>0</v>
      </c>
      <c r="L381" s="53">
        <f>IF(TYPE(SEARCH(L$1,+VLOOKUP($A381,datos14p!$A$2:$B$874,2,FALSE)))=1,"·",0)</f>
        <v>0</v>
      </c>
      <c r="M381" s="53">
        <f>IF(TYPE(SEARCH(M$1,+VLOOKUP($A381,datos14p!$A$2:$B$874,2,FALSE)))=1,"·",0)</f>
        <v>0</v>
      </c>
    </row>
    <row r="382" spans="1:13" s="9" customFormat="1">
      <c r="A382" s="60" t="s">
        <v>152</v>
      </c>
      <c r="B382" s="53">
        <f>IF(TYPE(SEARCH(B$1,+VLOOKUP($A382,datos14p!$A$2:$B$874,2,FALSE)))=1,"·",0)</f>
        <v>0</v>
      </c>
      <c r="C382" s="53">
        <f>IF(TYPE(SEARCH(C$1,+VLOOKUP($A382,datos14p!$A$2:$B$874,2,FALSE)))=1,"·",0)</f>
        <v>0</v>
      </c>
      <c r="D382" s="53">
        <f>IF(TYPE(SEARCH(D$1,+VLOOKUP($A382,datos14p!$A$2:$B$874,2,FALSE)))=1,"·",0)</f>
        <v>0</v>
      </c>
      <c r="E382" s="53">
        <f>IF(TYPE(SEARCH(E$1,+VLOOKUP($A382,datos14p!$A$2:$B$874,2,FALSE)))=1,"·",0)</f>
        <v>0</v>
      </c>
      <c r="F382" s="53">
        <f>IF(TYPE(SEARCH(F$1,+VLOOKUP($A382,datos14p!$A$2:$B$874,2,FALSE)))=1,"·",0)</f>
        <v>0</v>
      </c>
      <c r="G382" s="53">
        <f>IF(TYPE(SEARCH(G$1,+VLOOKUP($A382,datos14p!$A$2:$B$874,2,FALSE)))=1,"·",0)</f>
        <v>0</v>
      </c>
      <c r="H382" s="53">
        <f>IF(TYPE(SEARCH(H$1,+VLOOKUP($A382,datos14p!$A$2:$B$874,2,FALSE)))=1,"·",0)</f>
        <v>0</v>
      </c>
      <c r="I382" s="53">
        <f>IF(TYPE(SEARCH(I$1,+VLOOKUP($A382,datos14p!$A$2:$B$874,2,FALSE)))=1,"·",0)</f>
        <v>0</v>
      </c>
      <c r="J382" s="53">
        <f>IF(TYPE(SEARCH(J$1,+VLOOKUP($A382,datos14p!$A$2:$B$874,2,FALSE)))=1,"·",0)</f>
        <v>0</v>
      </c>
      <c r="K382" s="53">
        <f>IF(TYPE(SEARCH(K$1,+VLOOKUP($A382,datos14p!$A$2:$B$874,2,FALSE)))=1,"·",0)</f>
        <v>0</v>
      </c>
      <c r="L382" s="53">
        <f>IF(TYPE(SEARCH(L$1,+VLOOKUP($A382,datos14p!$A$2:$B$874,2,FALSE)))=1,"·",0)</f>
        <v>0</v>
      </c>
      <c r="M382" s="53">
        <f>IF(TYPE(SEARCH(M$1,+VLOOKUP($A382,datos14p!$A$2:$B$874,2,FALSE)))=1,"·",0)</f>
        <v>0</v>
      </c>
    </row>
    <row r="383" spans="1:13" s="9" customFormat="1">
      <c r="A383" s="60" t="s">
        <v>153</v>
      </c>
      <c r="B383" s="53">
        <f>IF(TYPE(SEARCH(B$1,+VLOOKUP($A383,datos14p!$A$2:$B$874,2,FALSE)))=1,"·",0)</f>
        <v>0</v>
      </c>
      <c r="C383" s="53">
        <f>IF(TYPE(SEARCH(C$1,+VLOOKUP($A383,datos14p!$A$2:$B$874,2,FALSE)))=1,"·",0)</f>
        <v>0</v>
      </c>
      <c r="D383" s="53">
        <f>IF(TYPE(SEARCH(D$1,+VLOOKUP($A383,datos14p!$A$2:$B$874,2,FALSE)))=1,"·",0)</f>
        <v>0</v>
      </c>
      <c r="E383" s="53">
        <f>IF(TYPE(SEARCH(E$1,+VLOOKUP($A383,datos14p!$A$2:$B$874,2,FALSE)))=1,"·",0)</f>
        <v>0</v>
      </c>
      <c r="F383" s="53">
        <f>IF(TYPE(SEARCH(F$1,+VLOOKUP($A383,datos14p!$A$2:$B$874,2,FALSE)))=1,"·",0)</f>
        <v>0</v>
      </c>
      <c r="G383" s="53">
        <f>IF(TYPE(SEARCH(G$1,+VLOOKUP($A383,datos14p!$A$2:$B$874,2,FALSE)))=1,"·",0)</f>
        <v>0</v>
      </c>
      <c r="H383" s="53">
        <f>IF(TYPE(SEARCH(H$1,+VLOOKUP($A383,datos14p!$A$2:$B$874,2,FALSE)))=1,"·",0)</f>
        <v>0</v>
      </c>
      <c r="I383" s="53">
        <f>IF(TYPE(SEARCH(I$1,+VLOOKUP($A383,datos14p!$A$2:$B$874,2,FALSE)))=1,"·",0)</f>
        <v>0</v>
      </c>
      <c r="J383" s="53">
        <f>IF(TYPE(SEARCH(J$1,+VLOOKUP($A383,datos14p!$A$2:$B$874,2,FALSE)))=1,"·",0)</f>
        <v>0</v>
      </c>
      <c r="K383" s="53">
        <f>IF(TYPE(SEARCH(K$1,+VLOOKUP($A383,datos14p!$A$2:$B$874,2,FALSE)))=1,"·",0)</f>
        <v>0</v>
      </c>
      <c r="L383" s="53">
        <f>IF(TYPE(SEARCH(L$1,+VLOOKUP($A383,datos14p!$A$2:$B$874,2,FALSE)))=1,"·",0)</f>
        <v>0</v>
      </c>
      <c r="M383" s="53">
        <f>IF(TYPE(SEARCH(M$1,+VLOOKUP($A383,datos14p!$A$2:$B$874,2,FALSE)))=1,"·",0)</f>
        <v>0</v>
      </c>
    </row>
    <row r="384" spans="1:13" s="9" customFormat="1">
      <c r="A384" s="60" t="s">
        <v>154</v>
      </c>
      <c r="B384" s="53">
        <f>IF(TYPE(SEARCH(B$1,+VLOOKUP($A384,datos14p!$A$2:$B$874,2,FALSE)))=1,"·",0)</f>
        <v>0</v>
      </c>
      <c r="C384" s="53">
        <f>IF(TYPE(SEARCH(C$1,+VLOOKUP($A384,datos14p!$A$2:$B$874,2,FALSE)))=1,"·",0)</f>
        <v>0</v>
      </c>
      <c r="D384" s="53">
        <f>IF(TYPE(SEARCH(D$1,+VLOOKUP($A384,datos14p!$A$2:$B$874,2,FALSE)))=1,"·",0)</f>
        <v>0</v>
      </c>
      <c r="E384" s="53">
        <f>IF(TYPE(SEARCH(E$1,+VLOOKUP($A384,datos14p!$A$2:$B$874,2,FALSE)))=1,"·",0)</f>
        <v>0</v>
      </c>
      <c r="F384" s="53">
        <f>IF(TYPE(SEARCH(F$1,+VLOOKUP($A384,datos14p!$A$2:$B$874,2,FALSE)))=1,"·",0)</f>
        <v>0</v>
      </c>
      <c r="G384" s="53">
        <f>IF(TYPE(SEARCH(G$1,+VLOOKUP($A384,datos14p!$A$2:$B$874,2,FALSE)))=1,"·",0)</f>
        <v>0</v>
      </c>
      <c r="H384" s="53">
        <f>IF(TYPE(SEARCH(H$1,+VLOOKUP($A384,datos14p!$A$2:$B$874,2,FALSE)))=1,"·",0)</f>
        <v>0</v>
      </c>
      <c r="I384" s="53">
        <f>IF(TYPE(SEARCH(I$1,+VLOOKUP($A384,datos14p!$A$2:$B$874,2,FALSE)))=1,"·",0)</f>
        <v>0</v>
      </c>
      <c r="J384" s="53">
        <f>IF(TYPE(SEARCH(J$1,+VLOOKUP($A384,datos14p!$A$2:$B$874,2,FALSE)))=1,"·",0)</f>
        <v>0</v>
      </c>
      <c r="K384" s="53">
        <f>IF(TYPE(SEARCH(K$1,+VLOOKUP($A384,datos14p!$A$2:$B$874,2,FALSE)))=1,"·",0)</f>
        <v>0</v>
      </c>
      <c r="L384" s="53">
        <f>IF(TYPE(SEARCH(L$1,+VLOOKUP($A384,datos14p!$A$2:$B$874,2,FALSE)))=1,"·",0)</f>
        <v>0</v>
      </c>
      <c r="M384" s="53">
        <f>IF(TYPE(SEARCH(M$1,+VLOOKUP($A384,datos14p!$A$2:$B$874,2,FALSE)))=1,"·",0)</f>
        <v>0</v>
      </c>
    </row>
    <row r="385" spans="1:13" s="9" customFormat="1">
      <c r="A385" s="60" t="s">
        <v>155</v>
      </c>
      <c r="B385" s="53">
        <f>IF(TYPE(SEARCH(B$1,+VLOOKUP($A385,datos14p!$A$2:$B$874,2,FALSE)))=1,"·",0)</f>
        <v>0</v>
      </c>
      <c r="C385" s="53">
        <f>IF(TYPE(SEARCH(C$1,+VLOOKUP($A385,datos14p!$A$2:$B$874,2,FALSE)))=1,"·",0)</f>
        <v>0</v>
      </c>
      <c r="D385" s="53">
        <f>IF(TYPE(SEARCH(D$1,+VLOOKUP($A385,datos14p!$A$2:$B$874,2,FALSE)))=1,"·",0)</f>
        <v>0</v>
      </c>
      <c r="E385" s="53">
        <f>IF(TYPE(SEARCH(E$1,+VLOOKUP($A385,datos14p!$A$2:$B$874,2,FALSE)))=1,"·",0)</f>
        <v>0</v>
      </c>
      <c r="F385" s="53">
        <f>IF(TYPE(SEARCH(F$1,+VLOOKUP($A385,datos14p!$A$2:$B$874,2,FALSE)))=1,"·",0)</f>
        <v>0</v>
      </c>
      <c r="G385" s="53">
        <f>IF(TYPE(SEARCH(G$1,+VLOOKUP($A385,datos14p!$A$2:$B$874,2,FALSE)))=1,"·",0)</f>
        <v>0</v>
      </c>
      <c r="H385" s="53">
        <f>IF(TYPE(SEARCH(H$1,+VLOOKUP($A385,datos14p!$A$2:$B$874,2,FALSE)))=1,"·",0)</f>
        <v>0</v>
      </c>
      <c r="I385" s="53">
        <f>IF(TYPE(SEARCH(I$1,+VLOOKUP($A385,datos14p!$A$2:$B$874,2,FALSE)))=1,"·",0)</f>
        <v>0</v>
      </c>
      <c r="J385" s="53">
        <f>IF(TYPE(SEARCH(J$1,+VLOOKUP($A385,datos14p!$A$2:$B$874,2,FALSE)))=1,"·",0)</f>
        <v>0</v>
      </c>
      <c r="K385" s="53">
        <f>IF(TYPE(SEARCH(K$1,+VLOOKUP($A385,datos14p!$A$2:$B$874,2,FALSE)))=1,"·",0)</f>
        <v>0</v>
      </c>
      <c r="L385" s="53">
        <f>IF(TYPE(SEARCH(L$1,+VLOOKUP($A385,datos14p!$A$2:$B$874,2,FALSE)))=1,"·",0)</f>
        <v>0</v>
      </c>
      <c r="M385" s="53">
        <f>IF(TYPE(SEARCH(M$1,+VLOOKUP($A385,datos14p!$A$2:$B$874,2,FALSE)))=1,"·",0)</f>
        <v>0</v>
      </c>
    </row>
    <row r="386" spans="1:13" s="9" customFormat="1">
      <c r="A386" s="60" t="s">
        <v>156</v>
      </c>
      <c r="B386" s="53">
        <f>IF(TYPE(SEARCH(B$1,+VLOOKUP($A386,datos14p!$A$2:$B$874,2,FALSE)))=1,"·",0)</f>
        <v>0</v>
      </c>
      <c r="C386" s="53">
        <f>IF(TYPE(SEARCH(C$1,+VLOOKUP($A386,datos14p!$A$2:$B$874,2,FALSE)))=1,"·",0)</f>
        <v>0</v>
      </c>
      <c r="D386" s="53">
        <f>IF(TYPE(SEARCH(D$1,+VLOOKUP($A386,datos14p!$A$2:$B$874,2,FALSE)))=1,"·",0)</f>
        <v>0</v>
      </c>
      <c r="E386" s="53">
        <f>IF(TYPE(SEARCH(E$1,+VLOOKUP($A386,datos14p!$A$2:$B$874,2,FALSE)))=1,"·",0)</f>
        <v>0</v>
      </c>
      <c r="F386" s="53">
        <f>IF(TYPE(SEARCH(F$1,+VLOOKUP($A386,datos14p!$A$2:$B$874,2,FALSE)))=1,"·",0)</f>
        <v>0</v>
      </c>
      <c r="G386" s="53">
        <f>IF(TYPE(SEARCH(G$1,+VLOOKUP($A386,datos14p!$A$2:$B$874,2,FALSE)))=1,"·",0)</f>
        <v>0</v>
      </c>
      <c r="H386" s="53">
        <f>IF(TYPE(SEARCH(H$1,+VLOOKUP($A386,datos14p!$A$2:$B$874,2,FALSE)))=1,"·",0)</f>
        <v>0</v>
      </c>
      <c r="I386" s="53">
        <f>IF(TYPE(SEARCH(I$1,+VLOOKUP($A386,datos14p!$A$2:$B$874,2,FALSE)))=1,"·",0)</f>
        <v>0</v>
      </c>
      <c r="J386" s="53">
        <f>IF(TYPE(SEARCH(J$1,+VLOOKUP($A386,datos14p!$A$2:$B$874,2,FALSE)))=1,"·",0)</f>
        <v>0</v>
      </c>
      <c r="K386" s="53">
        <f>IF(TYPE(SEARCH(K$1,+VLOOKUP($A386,datos14p!$A$2:$B$874,2,FALSE)))=1,"·",0)</f>
        <v>0</v>
      </c>
      <c r="L386" s="53">
        <f>IF(TYPE(SEARCH(L$1,+VLOOKUP($A386,datos14p!$A$2:$B$874,2,FALSE)))=1,"·",0)</f>
        <v>0</v>
      </c>
      <c r="M386" s="53">
        <f>IF(TYPE(SEARCH(M$1,+VLOOKUP($A386,datos14p!$A$2:$B$874,2,FALSE)))=1,"·",0)</f>
        <v>0</v>
      </c>
    </row>
    <row r="387" spans="1:13" s="9" customFormat="1">
      <c r="A387" s="60" t="s">
        <v>1181</v>
      </c>
      <c r="B387" s="53">
        <f>IF(TYPE(SEARCH(B$1,+VLOOKUP($A387,datos14p!$A$2:$B$874,2,FALSE)))=1,"·",0)</f>
        <v>0</v>
      </c>
      <c r="C387" s="53" t="str">
        <f>IF(TYPE(SEARCH(C$1,+VLOOKUP($A387,datos14p!$A$2:$B$874,2,FALSE)))=1,"·",0)</f>
        <v>·</v>
      </c>
      <c r="D387" s="53">
        <f>IF(TYPE(SEARCH(D$1,+VLOOKUP($A387,datos14p!$A$2:$B$874,2,FALSE)))=1,"·",0)</f>
        <v>0</v>
      </c>
      <c r="E387" s="53">
        <f>IF(TYPE(SEARCH(E$1,+VLOOKUP($A387,datos14p!$A$2:$B$874,2,FALSE)))=1,"·",0)</f>
        <v>0</v>
      </c>
      <c r="F387" s="53">
        <f>IF(TYPE(SEARCH(F$1,+VLOOKUP($A387,datos14p!$A$2:$B$874,2,FALSE)))=1,"·",0)</f>
        <v>0</v>
      </c>
      <c r="G387" s="53">
        <f>IF(TYPE(SEARCH(G$1,+VLOOKUP($A387,datos14p!$A$2:$B$874,2,FALSE)))=1,"·",0)</f>
        <v>0</v>
      </c>
      <c r="H387" s="53">
        <f>IF(TYPE(SEARCH(H$1,+VLOOKUP($A387,datos14p!$A$2:$B$874,2,FALSE)))=1,"·",0)</f>
        <v>0</v>
      </c>
      <c r="I387" s="53" t="str">
        <f>IF(TYPE(SEARCH(I$1,+VLOOKUP($A387,datos14p!$A$2:$B$874,2,FALSE)))=1,"·",0)</f>
        <v>·</v>
      </c>
      <c r="J387" s="53">
        <f>IF(TYPE(SEARCH(J$1,+VLOOKUP($A387,datos14p!$A$2:$B$874,2,FALSE)))=1,"·",0)</f>
        <v>0</v>
      </c>
      <c r="K387" s="53" t="str">
        <f>IF(TYPE(SEARCH(K$1,+VLOOKUP($A387,datos14p!$A$2:$B$874,2,FALSE)))=1,"·",0)</f>
        <v>·</v>
      </c>
      <c r="L387" s="53">
        <f>IF(TYPE(SEARCH(L$1,+VLOOKUP($A387,datos14p!$A$2:$B$874,2,FALSE)))=1,"·",0)</f>
        <v>0</v>
      </c>
      <c r="M387" s="53">
        <f>IF(TYPE(SEARCH(M$1,+VLOOKUP($A387,datos14p!$A$2:$B$874,2,FALSE)))=1,"·",0)</f>
        <v>0</v>
      </c>
    </row>
    <row r="388" spans="1:13" s="9" customFormat="1">
      <c r="A388" s="60" t="s">
        <v>1182</v>
      </c>
      <c r="B388" s="53">
        <f>IF(TYPE(SEARCH(B$1,+VLOOKUP($A388,datos14p!$A$2:$B$874,2,FALSE)))=1,"·",0)</f>
        <v>0</v>
      </c>
      <c r="C388" s="53" t="str">
        <f>IF(TYPE(SEARCH(C$1,+VLOOKUP($A388,datos14p!$A$2:$B$874,2,FALSE)))=1,"·",0)</f>
        <v>·</v>
      </c>
      <c r="D388" s="53">
        <f>IF(TYPE(SEARCH(D$1,+VLOOKUP($A388,datos14p!$A$2:$B$874,2,FALSE)))=1,"·",0)</f>
        <v>0</v>
      </c>
      <c r="E388" s="53" t="str">
        <f>IF(TYPE(SEARCH(E$1,+VLOOKUP($A388,datos14p!$A$2:$B$874,2,FALSE)))=1,"·",0)</f>
        <v>·</v>
      </c>
      <c r="F388" s="53">
        <f>IF(TYPE(SEARCH(F$1,+VLOOKUP($A388,datos14p!$A$2:$B$874,2,FALSE)))=1,"·",0)</f>
        <v>0</v>
      </c>
      <c r="G388" s="53">
        <f>IF(TYPE(SEARCH(G$1,+VLOOKUP($A388,datos14p!$A$2:$B$874,2,FALSE)))=1,"·",0)</f>
        <v>0</v>
      </c>
      <c r="H388" s="53">
        <f>IF(TYPE(SEARCH(H$1,+VLOOKUP($A388,datos14p!$A$2:$B$874,2,FALSE)))=1,"·",0)</f>
        <v>0</v>
      </c>
      <c r="I388" s="53">
        <f>IF(TYPE(SEARCH(I$1,+VLOOKUP($A388,datos14p!$A$2:$B$874,2,FALSE)))=1,"·",0)</f>
        <v>0</v>
      </c>
      <c r="J388" s="53">
        <f>IF(TYPE(SEARCH(J$1,+VLOOKUP($A388,datos14p!$A$2:$B$874,2,FALSE)))=1,"·",0)</f>
        <v>0</v>
      </c>
      <c r="K388" s="53" t="str">
        <f>IF(TYPE(SEARCH(K$1,+VLOOKUP($A388,datos14p!$A$2:$B$874,2,FALSE)))=1,"·",0)</f>
        <v>·</v>
      </c>
      <c r="L388" s="53">
        <f>IF(TYPE(SEARCH(L$1,+VLOOKUP($A388,datos14p!$A$2:$B$874,2,FALSE)))=1,"·",0)</f>
        <v>0</v>
      </c>
      <c r="M388" s="53">
        <f>IF(TYPE(SEARCH(M$1,+VLOOKUP($A388,datos14p!$A$2:$B$874,2,FALSE)))=1,"·",0)</f>
        <v>0</v>
      </c>
    </row>
    <row r="389" spans="1:13" s="9" customFormat="1">
      <c r="A389" s="60" t="s">
        <v>1183</v>
      </c>
      <c r="B389" s="53">
        <f>IF(TYPE(SEARCH(B$1,+VLOOKUP($A389,datos14p!$A$2:$B$874,2,FALSE)))=1,"·",0)</f>
        <v>0</v>
      </c>
      <c r="C389" s="53">
        <f>IF(TYPE(SEARCH(C$1,+VLOOKUP($A389,datos14p!$A$2:$B$874,2,FALSE)))=1,"·",0)</f>
        <v>0</v>
      </c>
      <c r="D389" s="53">
        <f>IF(TYPE(SEARCH(D$1,+VLOOKUP($A389,datos14p!$A$2:$B$874,2,FALSE)))=1,"·",0)</f>
        <v>0</v>
      </c>
      <c r="E389" s="53">
        <f>IF(TYPE(SEARCH(E$1,+VLOOKUP($A389,datos14p!$A$2:$B$874,2,FALSE)))=1,"·",0)</f>
        <v>0</v>
      </c>
      <c r="F389" s="53">
        <f>IF(TYPE(SEARCH(F$1,+VLOOKUP($A389,datos14p!$A$2:$B$874,2,FALSE)))=1,"·",0)</f>
        <v>0</v>
      </c>
      <c r="G389" s="53">
        <f>IF(TYPE(SEARCH(G$1,+VLOOKUP($A389,datos14p!$A$2:$B$874,2,FALSE)))=1,"·",0)</f>
        <v>0</v>
      </c>
      <c r="H389" s="53">
        <f>IF(TYPE(SEARCH(H$1,+VLOOKUP($A389,datos14p!$A$2:$B$874,2,FALSE)))=1,"·",0)</f>
        <v>0</v>
      </c>
      <c r="I389" s="53">
        <f>IF(TYPE(SEARCH(I$1,+VLOOKUP($A389,datos14p!$A$2:$B$874,2,FALSE)))=1,"·",0)</f>
        <v>0</v>
      </c>
      <c r="J389" s="53">
        <f>IF(TYPE(SEARCH(J$1,+VLOOKUP($A389,datos14p!$A$2:$B$874,2,FALSE)))=1,"·",0)</f>
        <v>0</v>
      </c>
      <c r="K389" s="53">
        <f>IF(TYPE(SEARCH(K$1,+VLOOKUP($A389,datos14p!$A$2:$B$874,2,FALSE)))=1,"·",0)</f>
        <v>0</v>
      </c>
      <c r="L389" s="53">
        <f>IF(TYPE(SEARCH(L$1,+VLOOKUP($A389,datos14p!$A$2:$B$874,2,FALSE)))=1,"·",0)</f>
        <v>0</v>
      </c>
      <c r="M389" s="53">
        <f>IF(TYPE(SEARCH(M$1,+VLOOKUP($A389,datos14p!$A$2:$B$874,2,FALSE)))=1,"·",0)</f>
        <v>0</v>
      </c>
    </row>
    <row r="390" spans="1:13" s="9" customFormat="1">
      <c r="A390" s="60" t="s">
        <v>1184</v>
      </c>
      <c r="B390" s="53" t="str">
        <f>IF(TYPE(SEARCH(B$1,+VLOOKUP($A390,datos14p!$A$2:$B$874,2,FALSE)))=1,"·",0)</f>
        <v>·</v>
      </c>
      <c r="C390" s="53" t="str">
        <f>IF(TYPE(SEARCH(C$1,+VLOOKUP($A390,datos14p!$A$2:$B$874,2,FALSE)))=1,"·",0)</f>
        <v>·</v>
      </c>
      <c r="D390" s="53">
        <f>IF(TYPE(SEARCH(D$1,+VLOOKUP($A390,datos14p!$A$2:$B$874,2,FALSE)))=1,"·",0)</f>
        <v>0</v>
      </c>
      <c r="E390" s="53">
        <f>IF(TYPE(SEARCH(E$1,+VLOOKUP($A390,datos14p!$A$2:$B$874,2,FALSE)))=1,"·",0)</f>
        <v>0</v>
      </c>
      <c r="F390" s="53">
        <f>IF(TYPE(SEARCH(F$1,+VLOOKUP($A390,datos14p!$A$2:$B$874,2,FALSE)))=1,"·",0)</f>
        <v>0</v>
      </c>
      <c r="G390" s="53">
        <f>IF(TYPE(SEARCH(G$1,+VLOOKUP($A390,datos14p!$A$2:$B$874,2,FALSE)))=1,"·",0)</f>
        <v>0</v>
      </c>
      <c r="H390" s="53">
        <f>IF(TYPE(SEARCH(H$1,+VLOOKUP($A390,datos14p!$A$2:$B$874,2,FALSE)))=1,"·",0)</f>
        <v>0</v>
      </c>
      <c r="I390" s="53">
        <f>IF(TYPE(SEARCH(I$1,+VLOOKUP($A390,datos14p!$A$2:$B$874,2,FALSE)))=1,"·",0)</f>
        <v>0</v>
      </c>
      <c r="J390" s="53" t="str">
        <f>IF(TYPE(SEARCH(J$1,+VLOOKUP($A390,datos14p!$A$2:$B$874,2,FALSE)))=1,"·",0)</f>
        <v>·</v>
      </c>
      <c r="K390" s="53">
        <f>IF(TYPE(SEARCH(K$1,+VLOOKUP($A390,datos14p!$A$2:$B$874,2,FALSE)))=1,"·",0)</f>
        <v>0</v>
      </c>
      <c r="L390" s="53">
        <f>IF(TYPE(SEARCH(L$1,+VLOOKUP($A390,datos14p!$A$2:$B$874,2,FALSE)))=1,"·",0)</f>
        <v>0</v>
      </c>
      <c r="M390" s="53">
        <f>IF(TYPE(SEARCH(M$1,+VLOOKUP($A390,datos14p!$A$2:$B$874,2,FALSE)))=1,"·",0)</f>
        <v>0</v>
      </c>
    </row>
    <row r="391" spans="1:13" s="9" customFormat="1">
      <c r="A391" s="60" t="s">
        <v>1185</v>
      </c>
      <c r="B391" s="53">
        <f>IF(TYPE(SEARCH(B$1,+VLOOKUP($A391,datos14p!$A$2:$B$874,2,FALSE)))=1,"·",0)</f>
        <v>0</v>
      </c>
      <c r="C391" s="53" t="str">
        <f>IF(TYPE(SEARCH(C$1,+VLOOKUP($A391,datos14p!$A$2:$B$874,2,FALSE)))=1,"·",0)</f>
        <v>·</v>
      </c>
      <c r="D391" s="53">
        <f>IF(TYPE(SEARCH(D$1,+VLOOKUP($A391,datos14p!$A$2:$B$874,2,FALSE)))=1,"·",0)</f>
        <v>0</v>
      </c>
      <c r="E391" s="53">
        <f>IF(TYPE(SEARCH(E$1,+VLOOKUP($A391,datos14p!$A$2:$B$874,2,FALSE)))=1,"·",0)</f>
        <v>0</v>
      </c>
      <c r="F391" s="53">
        <f>IF(TYPE(SEARCH(F$1,+VLOOKUP($A391,datos14p!$A$2:$B$874,2,FALSE)))=1,"·",0)</f>
        <v>0</v>
      </c>
      <c r="G391" s="53">
        <f>IF(TYPE(SEARCH(G$1,+VLOOKUP($A391,datos14p!$A$2:$B$874,2,FALSE)))=1,"·",0)</f>
        <v>0</v>
      </c>
      <c r="H391" s="53">
        <f>IF(TYPE(SEARCH(H$1,+VLOOKUP($A391,datos14p!$A$2:$B$874,2,FALSE)))=1,"·",0)</f>
        <v>0</v>
      </c>
      <c r="I391" s="53">
        <f>IF(TYPE(SEARCH(I$1,+VLOOKUP($A391,datos14p!$A$2:$B$874,2,FALSE)))=1,"·",0)</f>
        <v>0</v>
      </c>
      <c r="J391" s="53">
        <f>IF(TYPE(SEARCH(J$1,+VLOOKUP($A391,datos14p!$A$2:$B$874,2,FALSE)))=1,"·",0)</f>
        <v>0</v>
      </c>
      <c r="K391" s="53">
        <f>IF(TYPE(SEARCH(K$1,+VLOOKUP($A391,datos14p!$A$2:$B$874,2,FALSE)))=1,"·",0)</f>
        <v>0</v>
      </c>
      <c r="L391" s="53">
        <f>IF(TYPE(SEARCH(L$1,+VLOOKUP($A391,datos14p!$A$2:$B$874,2,FALSE)))=1,"·",0)</f>
        <v>0</v>
      </c>
      <c r="M391" s="53">
        <f>IF(TYPE(SEARCH(M$1,+VLOOKUP($A391,datos14p!$A$2:$B$874,2,FALSE)))=1,"·",0)</f>
        <v>0</v>
      </c>
    </row>
    <row r="392" spans="1:13" s="9" customFormat="1">
      <c r="A392" s="60" t="s">
        <v>1186</v>
      </c>
      <c r="B392" s="53">
        <f>IF(TYPE(SEARCH(B$1,+VLOOKUP($A392,datos14p!$A$2:$B$874,2,FALSE)))=1,"·",0)</f>
        <v>0</v>
      </c>
      <c r="C392" s="53">
        <f>IF(TYPE(SEARCH(C$1,+VLOOKUP($A392,datos14p!$A$2:$B$874,2,FALSE)))=1,"·",0)</f>
        <v>0</v>
      </c>
      <c r="D392" s="53">
        <f>IF(TYPE(SEARCH(D$1,+VLOOKUP($A392,datos14p!$A$2:$B$874,2,FALSE)))=1,"·",0)</f>
        <v>0</v>
      </c>
      <c r="E392" s="53" t="str">
        <f>IF(TYPE(SEARCH(E$1,+VLOOKUP($A392,datos14p!$A$2:$B$874,2,FALSE)))=1,"·",0)</f>
        <v>·</v>
      </c>
      <c r="F392" s="53">
        <f>IF(TYPE(SEARCH(F$1,+VLOOKUP($A392,datos14p!$A$2:$B$874,2,FALSE)))=1,"·",0)</f>
        <v>0</v>
      </c>
      <c r="G392" s="53">
        <f>IF(TYPE(SEARCH(G$1,+VLOOKUP($A392,datos14p!$A$2:$B$874,2,FALSE)))=1,"·",0)</f>
        <v>0</v>
      </c>
      <c r="H392" s="53">
        <f>IF(TYPE(SEARCH(H$1,+VLOOKUP($A392,datos14p!$A$2:$B$874,2,FALSE)))=1,"·",0)</f>
        <v>0</v>
      </c>
      <c r="I392" s="53">
        <f>IF(TYPE(SEARCH(I$1,+VLOOKUP($A392,datos14p!$A$2:$B$874,2,FALSE)))=1,"·",0)</f>
        <v>0</v>
      </c>
      <c r="J392" s="53" t="str">
        <f>IF(TYPE(SEARCH(J$1,+VLOOKUP($A392,datos14p!$A$2:$B$874,2,FALSE)))=1,"·",0)</f>
        <v>·</v>
      </c>
      <c r="K392" s="53">
        <f>IF(TYPE(SEARCH(K$1,+VLOOKUP($A392,datos14p!$A$2:$B$874,2,FALSE)))=1,"·",0)</f>
        <v>0</v>
      </c>
      <c r="L392" s="53">
        <f>IF(TYPE(SEARCH(L$1,+VLOOKUP($A392,datos14p!$A$2:$B$874,2,FALSE)))=1,"·",0)</f>
        <v>0</v>
      </c>
      <c r="M392" s="53">
        <f>IF(TYPE(SEARCH(M$1,+VLOOKUP($A392,datos14p!$A$2:$B$874,2,FALSE)))=1,"·",0)</f>
        <v>0</v>
      </c>
    </row>
    <row r="393" spans="1:13" s="9" customFormat="1">
      <c r="A393" s="60" t="s">
        <v>1187</v>
      </c>
      <c r="B393" s="53">
        <f>IF(TYPE(SEARCH(B$1,+VLOOKUP($A393,datos14p!$A$2:$B$874,2,FALSE)))=1,"·",0)</f>
        <v>0</v>
      </c>
      <c r="C393" s="53">
        <f>IF(TYPE(SEARCH(C$1,+VLOOKUP($A393,datos14p!$A$2:$B$874,2,FALSE)))=1,"·",0)</f>
        <v>0</v>
      </c>
      <c r="D393" s="53">
        <f>IF(TYPE(SEARCH(D$1,+VLOOKUP($A393,datos14p!$A$2:$B$874,2,FALSE)))=1,"·",0)</f>
        <v>0</v>
      </c>
      <c r="E393" s="53">
        <f>IF(TYPE(SEARCH(E$1,+VLOOKUP($A393,datos14p!$A$2:$B$874,2,FALSE)))=1,"·",0)</f>
        <v>0</v>
      </c>
      <c r="F393" s="53">
        <f>IF(TYPE(SEARCH(F$1,+VLOOKUP($A393,datos14p!$A$2:$B$874,2,FALSE)))=1,"·",0)</f>
        <v>0</v>
      </c>
      <c r="G393" s="53">
        <f>IF(TYPE(SEARCH(G$1,+VLOOKUP($A393,datos14p!$A$2:$B$874,2,FALSE)))=1,"·",0)</f>
        <v>0</v>
      </c>
      <c r="H393" s="53">
        <f>IF(TYPE(SEARCH(H$1,+VLOOKUP($A393,datos14p!$A$2:$B$874,2,FALSE)))=1,"·",0)</f>
        <v>0</v>
      </c>
      <c r="I393" s="53">
        <f>IF(TYPE(SEARCH(I$1,+VLOOKUP($A393,datos14p!$A$2:$B$874,2,FALSE)))=1,"·",0)</f>
        <v>0</v>
      </c>
      <c r="J393" s="53">
        <f>IF(TYPE(SEARCH(J$1,+VLOOKUP($A393,datos14p!$A$2:$B$874,2,FALSE)))=1,"·",0)</f>
        <v>0</v>
      </c>
      <c r="K393" s="53">
        <f>IF(TYPE(SEARCH(K$1,+VLOOKUP($A393,datos14p!$A$2:$B$874,2,FALSE)))=1,"·",0)</f>
        <v>0</v>
      </c>
      <c r="L393" s="53">
        <f>IF(TYPE(SEARCH(L$1,+VLOOKUP($A393,datos14p!$A$2:$B$874,2,FALSE)))=1,"·",0)</f>
        <v>0</v>
      </c>
      <c r="M393" s="53">
        <f>IF(TYPE(SEARCH(M$1,+VLOOKUP($A393,datos14p!$A$2:$B$874,2,FALSE)))=1,"·",0)</f>
        <v>0</v>
      </c>
    </row>
    <row r="394" spans="1:13" s="9" customFormat="1">
      <c r="A394" s="60" t="s">
        <v>1188</v>
      </c>
      <c r="B394" s="53">
        <f>IF(TYPE(SEARCH(B$1,+VLOOKUP($A394,datos14p!$A$2:$B$874,2,FALSE)))=1,"·",0)</f>
        <v>0</v>
      </c>
      <c r="C394" s="53">
        <f>IF(TYPE(SEARCH(C$1,+VLOOKUP($A394,datos14p!$A$2:$B$874,2,FALSE)))=1,"·",0)</f>
        <v>0</v>
      </c>
      <c r="D394" s="53">
        <f>IF(TYPE(SEARCH(D$1,+VLOOKUP($A394,datos14p!$A$2:$B$874,2,FALSE)))=1,"·",0)</f>
        <v>0</v>
      </c>
      <c r="E394" s="53">
        <f>IF(TYPE(SEARCH(E$1,+VLOOKUP($A394,datos14p!$A$2:$B$874,2,FALSE)))=1,"·",0)</f>
        <v>0</v>
      </c>
      <c r="F394" s="53">
        <f>IF(TYPE(SEARCH(F$1,+VLOOKUP($A394,datos14p!$A$2:$B$874,2,FALSE)))=1,"·",0)</f>
        <v>0</v>
      </c>
      <c r="G394" s="53">
        <f>IF(TYPE(SEARCH(G$1,+VLOOKUP($A394,datos14p!$A$2:$B$874,2,FALSE)))=1,"·",0)</f>
        <v>0</v>
      </c>
      <c r="H394" s="53">
        <f>IF(TYPE(SEARCH(H$1,+VLOOKUP($A394,datos14p!$A$2:$B$874,2,FALSE)))=1,"·",0)</f>
        <v>0</v>
      </c>
      <c r="I394" s="53">
        <f>IF(TYPE(SEARCH(I$1,+VLOOKUP($A394,datos14p!$A$2:$B$874,2,FALSE)))=1,"·",0)</f>
        <v>0</v>
      </c>
      <c r="J394" s="53">
        <f>IF(TYPE(SEARCH(J$1,+VLOOKUP($A394,datos14p!$A$2:$B$874,2,FALSE)))=1,"·",0)</f>
        <v>0</v>
      </c>
      <c r="K394" s="53">
        <f>IF(TYPE(SEARCH(K$1,+VLOOKUP($A394,datos14p!$A$2:$B$874,2,FALSE)))=1,"·",0)</f>
        <v>0</v>
      </c>
      <c r="L394" s="53">
        <f>IF(TYPE(SEARCH(L$1,+VLOOKUP($A394,datos14p!$A$2:$B$874,2,FALSE)))=1,"·",0)</f>
        <v>0</v>
      </c>
      <c r="M394" s="53">
        <f>IF(TYPE(SEARCH(M$1,+VLOOKUP($A394,datos14p!$A$2:$B$874,2,FALSE)))=1,"·",0)</f>
        <v>0</v>
      </c>
    </row>
    <row r="395" spans="1:13" s="9" customFormat="1">
      <c r="A395" s="186" t="s">
        <v>1189</v>
      </c>
      <c r="B395" s="53">
        <f>IF(TYPE(SEARCH(B$1,+VLOOKUP($A395,datos14p!$A$2:$B$874,2,FALSE)))=1,"·",0)</f>
        <v>0</v>
      </c>
      <c r="C395" s="53" t="str">
        <f>IF(TYPE(SEARCH(C$1,+VLOOKUP($A395,datos14p!$A$2:$B$874,2,FALSE)))=1,"·",0)</f>
        <v>·</v>
      </c>
      <c r="D395" s="53">
        <f>IF(TYPE(SEARCH(D$1,+VLOOKUP($A395,datos14p!$A$2:$B$874,2,FALSE)))=1,"·",0)</f>
        <v>0</v>
      </c>
      <c r="E395" s="53">
        <f>IF(TYPE(SEARCH(E$1,+VLOOKUP($A395,datos14p!$A$2:$B$874,2,FALSE)))=1,"·",0)</f>
        <v>0</v>
      </c>
      <c r="F395" s="53">
        <f>IF(TYPE(SEARCH(F$1,+VLOOKUP($A395,datos14p!$A$2:$B$874,2,FALSE)))=1,"·",0)</f>
        <v>0</v>
      </c>
      <c r="G395" s="53">
        <f>IF(TYPE(SEARCH(G$1,+VLOOKUP($A395,datos14p!$A$2:$B$874,2,FALSE)))=1,"·",0)</f>
        <v>0</v>
      </c>
      <c r="H395" s="53">
        <f>IF(TYPE(SEARCH(H$1,+VLOOKUP($A395,datos14p!$A$2:$B$874,2,FALSE)))=1,"·",0)</f>
        <v>0</v>
      </c>
      <c r="I395" s="53">
        <f>IF(TYPE(SEARCH(I$1,+VLOOKUP($A395,datos14p!$A$2:$B$874,2,FALSE)))=1,"·",0)</f>
        <v>0</v>
      </c>
      <c r="J395" s="53">
        <f>IF(TYPE(SEARCH(J$1,+VLOOKUP($A395,datos14p!$A$2:$B$874,2,FALSE)))=1,"·",0)</f>
        <v>0</v>
      </c>
      <c r="K395" s="53">
        <f>IF(TYPE(SEARCH(K$1,+VLOOKUP($A395,datos14p!$A$2:$B$874,2,FALSE)))=1,"·",0)</f>
        <v>0</v>
      </c>
      <c r="L395" s="53">
        <f>IF(TYPE(SEARCH(L$1,+VLOOKUP($A395,datos14p!$A$2:$B$874,2,FALSE)))=1,"·",0)</f>
        <v>0</v>
      </c>
      <c r="M395" s="53">
        <f>IF(TYPE(SEARCH(M$1,+VLOOKUP($A395,datos14p!$A$2:$B$874,2,FALSE)))=1,"·",0)</f>
        <v>0</v>
      </c>
    </row>
    <row r="396" spans="1:13" s="9" customFormat="1">
      <c r="A396" s="186" t="s">
        <v>1190</v>
      </c>
      <c r="B396" s="53">
        <f>IF(TYPE(SEARCH(B$1,+VLOOKUP($A396,datos14p!$A$2:$B$874,2,FALSE)))=1,"·",0)</f>
        <v>0</v>
      </c>
      <c r="C396" s="53" t="str">
        <f>IF(TYPE(SEARCH(C$1,+VLOOKUP($A396,datos14p!$A$2:$B$874,2,FALSE)))=1,"·",0)</f>
        <v>·</v>
      </c>
      <c r="D396" s="53">
        <f>IF(TYPE(SEARCH(D$1,+VLOOKUP($A396,datos14p!$A$2:$B$874,2,FALSE)))=1,"·",0)</f>
        <v>0</v>
      </c>
      <c r="E396" s="53" t="str">
        <f>IF(TYPE(SEARCH(E$1,+VLOOKUP($A396,datos14p!$A$2:$B$874,2,FALSE)))=1,"·",0)</f>
        <v>·</v>
      </c>
      <c r="F396" s="53">
        <f>IF(TYPE(SEARCH(F$1,+VLOOKUP($A396,datos14p!$A$2:$B$874,2,FALSE)))=1,"·",0)</f>
        <v>0</v>
      </c>
      <c r="G396" s="53">
        <f>IF(TYPE(SEARCH(G$1,+VLOOKUP($A396,datos14p!$A$2:$B$874,2,FALSE)))=1,"·",0)</f>
        <v>0</v>
      </c>
      <c r="H396" s="53">
        <f>IF(TYPE(SEARCH(H$1,+VLOOKUP($A396,datos14p!$A$2:$B$874,2,FALSE)))=1,"·",0)</f>
        <v>0</v>
      </c>
      <c r="I396" s="53">
        <f>IF(TYPE(SEARCH(I$1,+VLOOKUP($A396,datos14p!$A$2:$B$874,2,FALSE)))=1,"·",0)</f>
        <v>0</v>
      </c>
      <c r="J396" s="53">
        <f>IF(TYPE(SEARCH(J$1,+VLOOKUP($A396,datos14p!$A$2:$B$874,2,FALSE)))=1,"·",0)</f>
        <v>0</v>
      </c>
      <c r="K396" s="53">
        <f>IF(TYPE(SEARCH(K$1,+VLOOKUP($A396,datos14p!$A$2:$B$874,2,FALSE)))=1,"·",0)</f>
        <v>0</v>
      </c>
      <c r="L396" s="53">
        <f>IF(TYPE(SEARCH(L$1,+VLOOKUP($A396,datos14p!$A$2:$B$874,2,FALSE)))=1,"·",0)</f>
        <v>0</v>
      </c>
      <c r="M396" s="53">
        <f>IF(TYPE(SEARCH(M$1,+VLOOKUP($A396,datos14p!$A$2:$B$874,2,FALSE)))=1,"·",0)</f>
        <v>0</v>
      </c>
    </row>
    <row r="397" spans="1:13" s="9" customFormat="1">
      <c r="A397" s="186" t="s">
        <v>1191</v>
      </c>
      <c r="B397" s="53">
        <f>IF(TYPE(SEARCH(B$1,+VLOOKUP($A397,datos14p!$A$2:$B$874,2,FALSE)))=1,"·",0)</f>
        <v>0</v>
      </c>
      <c r="C397" s="53" t="str">
        <f>IF(TYPE(SEARCH(C$1,+VLOOKUP($A397,datos14p!$A$2:$B$874,2,FALSE)))=1,"·",0)</f>
        <v>·</v>
      </c>
      <c r="D397" s="53">
        <f>IF(TYPE(SEARCH(D$1,+VLOOKUP($A397,datos14p!$A$2:$B$874,2,FALSE)))=1,"·",0)</f>
        <v>0</v>
      </c>
      <c r="E397" s="53">
        <f>IF(TYPE(SEARCH(E$1,+VLOOKUP($A397,datos14p!$A$2:$B$874,2,FALSE)))=1,"·",0)</f>
        <v>0</v>
      </c>
      <c r="F397" s="53">
        <f>IF(TYPE(SEARCH(F$1,+VLOOKUP($A397,datos14p!$A$2:$B$874,2,FALSE)))=1,"·",0)</f>
        <v>0</v>
      </c>
      <c r="G397" s="53">
        <f>IF(TYPE(SEARCH(G$1,+VLOOKUP($A397,datos14p!$A$2:$B$874,2,FALSE)))=1,"·",0)</f>
        <v>0</v>
      </c>
      <c r="H397" s="53">
        <f>IF(TYPE(SEARCH(H$1,+VLOOKUP($A397,datos14p!$A$2:$B$874,2,FALSE)))=1,"·",0)</f>
        <v>0</v>
      </c>
      <c r="I397" s="53">
        <f>IF(TYPE(SEARCH(I$1,+VLOOKUP($A397,datos14p!$A$2:$B$874,2,FALSE)))=1,"·",0)</f>
        <v>0</v>
      </c>
      <c r="J397" s="53">
        <f>IF(TYPE(SEARCH(J$1,+VLOOKUP($A397,datos14p!$A$2:$B$874,2,FALSE)))=1,"·",0)</f>
        <v>0</v>
      </c>
      <c r="K397" s="53" t="str">
        <f>IF(TYPE(SEARCH(K$1,+VLOOKUP($A397,datos14p!$A$2:$B$874,2,FALSE)))=1,"·",0)</f>
        <v>·</v>
      </c>
      <c r="L397" s="53">
        <f>IF(TYPE(SEARCH(L$1,+VLOOKUP($A397,datos14p!$A$2:$B$874,2,FALSE)))=1,"·",0)</f>
        <v>0</v>
      </c>
      <c r="M397" s="53">
        <f>IF(TYPE(SEARCH(M$1,+VLOOKUP($A397,datos14p!$A$2:$B$874,2,FALSE)))=1,"·",0)</f>
        <v>0</v>
      </c>
    </row>
    <row r="398" spans="1:13" s="9" customFormat="1">
      <c r="A398" s="186" t="s">
        <v>1192</v>
      </c>
      <c r="B398" s="53">
        <f>IF(TYPE(SEARCH(B$1,+VLOOKUP($A398,datos14p!$A$2:$B$874,2,FALSE)))=1,"·",0)</f>
        <v>0</v>
      </c>
      <c r="C398" s="53">
        <f>IF(TYPE(SEARCH(C$1,+VLOOKUP($A398,datos14p!$A$2:$B$874,2,FALSE)))=1,"·",0)</f>
        <v>0</v>
      </c>
      <c r="D398" s="53">
        <f>IF(TYPE(SEARCH(D$1,+VLOOKUP($A398,datos14p!$A$2:$B$874,2,FALSE)))=1,"·",0)</f>
        <v>0</v>
      </c>
      <c r="E398" s="53">
        <f>IF(TYPE(SEARCH(E$1,+VLOOKUP($A398,datos14p!$A$2:$B$874,2,FALSE)))=1,"·",0)</f>
        <v>0</v>
      </c>
      <c r="F398" s="53">
        <f>IF(TYPE(SEARCH(F$1,+VLOOKUP($A398,datos14p!$A$2:$B$874,2,FALSE)))=1,"·",0)</f>
        <v>0</v>
      </c>
      <c r="G398" s="53">
        <f>IF(TYPE(SEARCH(G$1,+VLOOKUP($A398,datos14p!$A$2:$B$874,2,FALSE)))=1,"·",0)</f>
        <v>0</v>
      </c>
      <c r="H398" s="53">
        <f>IF(TYPE(SEARCH(H$1,+VLOOKUP($A398,datos14p!$A$2:$B$874,2,FALSE)))=1,"·",0)</f>
        <v>0</v>
      </c>
      <c r="I398" s="53">
        <f>IF(TYPE(SEARCH(I$1,+VLOOKUP($A398,datos14p!$A$2:$B$874,2,FALSE)))=1,"·",0)</f>
        <v>0</v>
      </c>
      <c r="J398" s="53" t="str">
        <f>IF(TYPE(SEARCH(J$1,+VLOOKUP($A398,datos14p!$A$2:$B$874,2,FALSE)))=1,"·",0)</f>
        <v>·</v>
      </c>
      <c r="K398" s="53">
        <f>IF(TYPE(SEARCH(K$1,+VLOOKUP($A398,datos14p!$A$2:$B$874,2,FALSE)))=1,"·",0)</f>
        <v>0</v>
      </c>
      <c r="L398" s="53">
        <f>IF(TYPE(SEARCH(L$1,+VLOOKUP($A398,datos14p!$A$2:$B$874,2,FALSE)))=1,"·",0)</f>
        <v>0</v>
      </c>
      <c r="M398" s="53">
        <f>IF(TYPE(SEARCH(M$1,+VLOOKUP($A398,datos14p!$A$2:$B$874,2,FALSE)))=1,"·",0)</f>
        <v>0</v>
      </c>
    </row>
    <row r="399" spans="1:13" s="9" customFormat="1">
      <c r="A399" s="186" t="s">
        <v>1193</v>
      </c>
      <c r="B399" s="53" t="str">
        <f>IF(TYPE(SEARCH(B$1,+VLOOKUP($A399,datos14p!$A$2:$B$874,2,FALSE)))=1,"·",0)</f>
        <v>·</v>
      </c>
      <c r="C399" s="53">
        <f>IF(TYPE(SEARCH(C$1,+VLOOKUP($A399,datos14p!$A$2:$B$874,2,FALSE)))=1,"·",0)</f>
        <v>0</v>
      </c>
      <c r="D399" s="53">
        <f>IF(TYPE(SEARCH(D$1,+VLOOKUP($A399,datos14p!$A$2:$B$874,2,FALSE)))=1,"·",0)</f>
        <v>0</v>
      </c>
      <c r="E399" s="53">
        <f>IF(TYPE(SEARCH(E$1,+VLOOKUP($A399,datos14p!$A$2:$B$874,2,FALSE)))=1,"·",0)</f>
        <v>0</v>
      </c>
      <c r="F399" s="53">
        <f>IF(TYPE(SEARCH(F$1,+VLOOKUP($A399,datos14p!$A$2:$B$874,2,FALSE)))=1,"·",0)</f>
        <v>0</v>
      </c>
      <c r="G399" s="53">
        <f>IF(TYPE(SEARCH(G$1,+VLOOKUP($A399,datos14p!$A$2:$B$874,2,FALSE)))=1,"·",0)</f>
        <v>0</v>
      </c>
      <c r="H399" s="53">
        <f>IF(TYPE(SEARCH(H$1,+VLOOKUP($A399,datos14p!$A$2:$B$874,2,FALSE)))=1,"·",0)</f>
        <v>0</v>
      </c>
      <c r="I399" s="53">
        <f>IF(TYPE(SEARCH(I$1,+VLOOKUP($A399,datos14p!$A$2:$B$874,2,FALSE)))=1,"·",0)</f>
        <v>0</v>
      </c>
      <c r="J399" s="53">
        <f>IF(TYPE(SEARCH(J$1,+VLOOKUP($A399,datos14p!$A$2:$B$874,2,FALSE)))=1,"·",0)</f>
        <v>0</v>
      </c>
      <c r="K399" s="53">
        <f>IF(TYPE(SEARCH(K$1,+VLOOKUP($A399,datos14p!$A$2:$B$874,2,FALSE)))=1,"·",0)</f>
        <v>0</v>
      </c>
      <c r="L399" s="53">
        <f>IF(TYPE(SEARCH(L$1,+VLOOKUP($A399,datos14p!$A$2:$B$874,2,FALSE)))=1,"·",0)</f>
        <v>0</v>
      </c>
      <c r="M399" s="53">
        <f>IF(TYPE(SEARCH(M$1,+VLOOKUP($A399,datos14p!$A$2:$B$874,2,FALSE)))=1,"·",0)</f>
        <v>0</v>
      </c>
    </row>
    <row r="400" spans="1:13" s="9" customFormat="1">
      <c r="A400" s="186" t="s">
        <v>1194</v>
      </c>
      <c r="B400" s="53" t="str">
        <f>IF(TYPE(SEARCH(B$1,+VLOOKUP($A400,datos14p!$A$2:$B$874,2,FALSE)))=1,"·",0)</f>
        <v>·</v>
      </c>
      <c r="C400" s="53">
        <f>IF(TYPE(SEARCH(C$1,+VLOOKUP($A400,datos14p!$A$2:$B$874,2,FALSE)))=1,"·",0)</f>
        <v>0</v>
      </c>
      <c r="D400" s="53">
        <f>IF(TYPE(SEARCH(D$1,+VLOOKUP($A400,datos14p!$A$2:$B$874,2,FALSE)))=1,"·",0)</f>
        <v>0</v>
      </c>
      <c r="E400" s="53">
        <f>IF(TYPE(SEARCH(E$1,+VLOOKUP($A400,datos14p!$A$2:$B$874,2,FALSE)))=1,"·",0)</f>
        <v>0</v>
      </c>
      <c r="F400" s="53">
        <f>IF(TYPE(SEARCH(F$1,+VLOOKUP($A400,datos14p!$A$2:$B$874,2,FALSE)))=1,"·",0)</f>
        <v>0</v>
      </c>
      <c r="G400" s="53">
        <f>IF(TYPE(SEARCH(G$1,+VLOOKUP($A400,datos14p!$A$2:$B$874,2,FALSE)))=1,"·",0)</f>
        <v>0</v>
      </c>
      <c r="H400" s="53">
        <f>IF(TYPE(SEARCH(H$1,+VLOOKUP($A400,datos14p!$A$2:$B$874,2,FALSE)))=1,"·",0)</f>
        <v>0</v>
      </c>
      <c r="I400" s="53">
        <f>IF(TYPE(SEARCH(I$1,+VLOOKUP($A400,datos14p!$A$2:$B$874,2,FALSE)))=1,"·",0)</f>
        <v>0</v>
      </c>
      <c r="J400" s="53">
        <f>IF(TYPE(SEARCH(J$1,+VLOOKUP($A400,datos14p!$A$2:$B$874,2,FALSE)))=1,"·",0)</f>
        <v>0</v>
      </c>
      <c r="K400" s="53">
        <f>IF(TYPE(SEARCH(K$1,+VLOOKUP($A400,datos14p!$A$2:$B$874,2,FALSE)))=1,"·",0)</f>
        <v>0</v>
      </c>
      <c r="L400" s="53">
        <f>IF(TYPE(SEARCH(L$1,+VLOOKUP($A400,datos14p!$A$2:$B$874,2,FALSE)))=1,"·",0)</f>
        <v>0</v>
      </c>
      <c r="M400" s="53">
        <f>IF(TYPE(SEARCH(M$1,+VLOOKUP($A400,datos14p!$A$2:$B$874,2,FALSE)))=1,"·",0)</f>
        <v>0</v>
      </c>
    </row>
    <row r="401" spans="1:13" s="9" customFormat="1">
      <c r="A401" s="186" t="s">
        <v>1195</v>
      </c>
      <c r="B401" s="53">
        <f>IF(TYPE(SEARCH(B$1,+VLOOKUP($A401,datos14p!$A$2:$B$874,2,FALSE)))=1,"·",0)</f>
        <v>0</v>
      </c>
      <c r="C401" s="53" t="str">
        <f>IF(TYPE(SEARCH(C$1,+VLOOKUP($A401,datos14p!$A$2:$B$874,2,FALSE)))=1,"·",0)</f>
        <v>·</v>
      </c>
      <c r="D401" s="53">
        <f>IF(TYPE(SEARCH(D$1,+VLOOKUP($A401,datos14p!$A$2:$B$874,2,FALSE)))=1,"·",0)</f>
        <v>0</v>
      </c>
      <c r="E401" s="53" t="str">
        <f>IF(TYPE(SEARCH(E$1,+VLOOKUP($A401,datos14p!$A$2:$B$874,2,FALSE)))=1,"·",0)</f>
        <v>·</v>
      </c>
      <c r="F401" s="53">
        <f>IF(TYPE(SEARCH(F$1,+VLOOKUP($A401,datos14p!$A$2:$B$874,2,FALSE)))=1,"·",0)</f>
        <v>0</v>
      </c>
      <c r="G401" s="53">
        <f>IF(TYPE(SEARCH(G$1,+VLOOKUP($A401,datos14p!$A$2:$B$874,2,FALSE)))=1,"·",0)</f>
        <v>0</v>
      </c>
      <c r="H401" s="53">
        <f>IF(TYPE(SEARCH(H$1,+VLOOKUP($A401,datos14p!$A$2:$B$874,2,FALSE)))=1,"·",0)</f>
        <v>0</v>
      </c>
      <c r="I401" s="53">
        <f>IF(TYPE(SEARCH(I$1,+VLOOKUP($A401,datos14p!$A$2:$B$874,2,FALSE)))=1,"·",0)</f>
        <v>0</v>
      </c>
      <c r="J401" s="53">
        <f>IF(TYPE(SEARCH(J$1,+VLOOKUP($A401,datos14p!$A$2:$B$874,2,FALSE)))=1,"·",0)</f>
        <v>0</v>
      </c>
      <c r="K401" s="53">
        <f>IF(TYPE(SEARCH(K$1,+VLOOKUP($A401,datos14p!$A$2:$B$874,2,FALSE)))=1,"·",0)</f>
        <v>0</v>
      </c>
      <c r="L401" s="53">
        <f>IF(TYPE(SEARCH(L$1,+VLOOKUP($A401,datos14p!$A$2:$B$874,2,FALSE)))=1,"·",0)</f>
        <v>0</v>
      </c>
      <c r="M401" s="53">
        <f>IF(TYPE(SEARCH(M$1,+VLOOKUP($A401,datos14p!$A$2:$B$874,2,FALSE)))=1,"·",0)</f>
        <v>0</v>
      </c>
    </row>
    <row r="402" spans="1:13" s="9" customFormat="1">
      <c r="A402" s="186" t="s">
        <v>1196</v>
      </c>
      <c r="B402" s="53">
        <f>IF(TYPE(SEARCH(B$1,+VLOOKUP($A402,datos14p!$A$2:$B$874,2,FALSE)))=1,"·",0)</f>
        <v>0</v>
      </c>
      <c r="C402" s="53" t="str">
        <f>IF(TYPE(SEARCH(C$1,+VLOOKUP($A402,datos14p!$A$2:$B$874,2,FALSE)))=1,"·",0)</f>
        <v>·</v>
      </c>
      <c r="D402" s="53">
        <f>IF(TYPE(SEARCH(D$1,+VLOOKUP($A402,datos14p!$A$2:$B$874,2,FALSE)))=1,"·",0)</f>
        <v>0</v>
      </c>
      <c r="E402" s="53">
        <f>IF(TYPE(SEARCH(E$1,+VLOOKUP($A402,datos14p!$A$2:$B$874,2,FALSE)))=1,"·",0)</f>
        <v>0</v>
      </c>
      <c r="F402" s="53">
        <f>IF(TYPE(SEARCH(F$1,+VLOOKUP($A402,datos14p!$A$2:$B$874,2,FALSE)))=1,"·",0)</f>
        <v>0</v>
      </c>
      <c r="G402" s="53">
        <f>IF(TYPE(SEARCH(G$1,+VLOOKUP($A402,datos14p!$A$2:$B$874,2,FALSE)))=1,"·",0)</f>
        <v>0</v>
      </c>
      <c r="H402" s="53">
        <f>IF(TYPE(SEARCH(H$1,+VLOOKUP($A402,datos14p!$A$2:$B$874,2,FALSE)))=1,"·",0)</f>
        <v>0</v>
      </c>
      <c r="I402" s="53">
        <f>IF(TYPE(SEARCH(I$1,+VLOOKUP($A402,datos14p!$A$2:$B$874,2,FALSE)))=1,"·",0)</f>
        <v>0</v>
      </c>
      <c r="J402" s="53">
        <f>IF(TYPE(SEARCH(J$1,+VLOOKUP($A402,datos14p!$A$2:$B$874,2,FALSE)))=1,"·",0)</f>
        <v>0</v>
      </c>
      <c r="K402" s="53" t="str">
        <f>IF(TYPE(SEARCH(K$1,+VLOOKUP($A402,datos14p!$A$2:$B$874,2,FALSE)))=1,"·",0)</f>
        <v>·</v>
      </c>
      <c r="L402" s="53">
        <f>IF(TYPE(SEARCH(L$1,+VLOOKUP($A402,datos14p!$A$2:$B$874,2,FALSE)))=1,"·",0)</f>
        <v>0</v>
      </c>
      <c r="M402" s="53">
        <f>IF(TYPE(SEARCH(M$1,+VLOOKUP($A402,datos14p!$A$2:$B$874,2,FALSE)))=1,"·",0)</f>
        <v>0</v>
      </c>
    </row>
    <row r="403" spans="1:13" s="9" customFormat="1">
      <c r="A403" s="186" t="s">
        <v>1197</v>
      </c>
      <c r="B403" s="53">
        <f>IF(TYPE(SEARCH(B$1,+VLOOKUP($A403,datos14p!$A$2:$B$874,2,FALSE)))=1,"·",0)</f>
        <v>0</v>
      </c>
      <c r="C403" s="53">
        <f>IF(TYPE(SEARCH(C$1,+VLOOKUP($A403,datos14p!$A$2:$B$874,2,FALSE)))=1,"·",0)</f>
        <v>0</v>
      </c>
      <c r="D403" s="53">
        <f>IF(TYPE(SEARCH(D$1,+VLOOKUP($A403,datos14p!$A$2:$B$874,2,FALSE)))=1,"·",0)</f>
        <v>0</v>
      </c>
      <c r="E403" s="53">
        <f>IF(TYPE(SEARCH(E$1,+VLOOKUP($A403,datos14p!$A$2:$B$874,2,FALSE)))=1,"·",0)</f>
        <v>0</v>
      </c>
      <c r="F403" s="53">
        <f>IF(TYPE(SEARCH(F$1,+VLOOKUP($A403,datos14p!$A$2:$B$874,2,FALSE)))=1,"·",0)</f>
        <v>0</v>
      </c>
      <c r="G403" s="53">
        <f>IF(TYPE(SEARCH(G$1,+VLOOKUP($A403,datos14p!$A$2:$B$874,2,FALSE)))=1,"·",0)</f>
        <v>0</v>
      </c>
      <c r="H403" s="53">
        <f>IF(TYPE(SEARCH(H$1,+VLOOKUP($A403,datos14p!$A$2:$B$874,2,FALSE)))=1,"·",0)</f>
        <v>0</v>
      </c>
      <c r="I403" s="53">
        <f>IF(TYPE(SEARCH(I$1,+VLOOKUP($A403,datos14p!$A$2:$B$874,2,FALSE)))=1,"·",0)</f>
        <v>0</v>
      </c>
      <c r="J403" s="53">
        <f>IF(TYPE(SEARCH(J$1,+VLOOKUP($A403,datos14p!$A$2:$B$874,2,FALSE)))=1,"·",0)</f>
        <v>0</v>
      </c>
      <c r="K403" s="53">
        <f>IF(TYPE(SEARCH(K$1,+VLOOKUP($A403,datos14p!$A$2:$B$874,2,FALSE)))=1,"·",0)</f>
        <v>0</v>
      </c>
      <c r="L403" s="53">
        <f>IF(TYPE(SEARCH(L$1,+VLOOKUP($A403,datos14p!$A$2:$B$874,2,FALSE)))=1,"·",0)</f>
        <v>0</v>
      </c>
      <c r="M403" s="53">
        <f>IF(TYPE(SEARCH(M$1,+VLOOKUP($A403,datos14p!$A$2:$B$874,2,FALSE)))=1,"·",0)</f>
        <v>0</v>
      </c>
    </row>
    <row r="404" spans="1:13" s="9" customFormat="1">
      <c r="A404" s="186" t="s">
        <v>1198</v>
      </c>
      <c r="B404" s="53">
        <f>IF(TYPE(SEARCH(B$1,+VLOOKUP($A404,datos14p!$A$2:$B$874,2,FALSE)))=1,"·",0)</f>
        <v>0</v>
      </c>
      <c r="C404" s="53">
        <f>IF(TYPE(SEARCH(C$1,+VLOOKUP($A404,datos14p!$A$2:$B$874,2,FALSE)))=1,"·",0)</f>
        <v>0</v>
      </c>
      <c r="D404" s="53">
        <f>IF(TYPE(SEARCH(D$1,+VLOOKUP($A404,datos14p!$A$2:$B$874,2,FALSE)))=1,"·",0)</f>
        <v>0</v>
      </c>
      <c r="E404" s="53">
        <f>IF(TYPE(SEARCH(E$1,+VLOOKUP($A404,datos14p!$A$2:$B$874,2,FALSE)))=1,"·",0)</f>
        <v>0</v>
      </c>
      <c r="F404" s="53">
        <f>IF(TYPE(SEARCH(F$1,+VLOOKUP($A404,datos14p!$A$2:$B$874,2,FALSE)))=1,"·",0)</f>
        <v>0</v>
      </c>
      <c r="G404" s="53">
        <f>IF(TYPE(SEARCH(G$1,+VLOOKUP($A404,datos14p!$A$2:$B$874,2,FALSE)))=1,"·",0)</f>
        <v>0</v>
      </c>
      <c r="H404" s="53">
        <f>IF(TYPE(SEARCH(H$1,+VLOOKUP($A404,datos14p!$A$2:$B$874,2,FALSE)))=1,"·",0)</f>
        <v>0</v>
      </c>
      <c r="I404" s="53">
        <f>IF(TYPE(SEARCH(I$1,+VLOOKUP($A404,datos14p!$A$2:$B$874,2,FALSE)))=1,"·",0)</f>
        <v>0</v>
      </c>
      <c r="J404" s="53">
        <f>IF(TYPE(SEARCH(J$1,+VLOOKUP($A404,datos14p!$A$2:$B$874,2,FALSE)))=1,"·",0)</f>
        <v>0</v>
      </c>
      <c r="K404" s="53">
        <f>IF(TYPE(SEARCH(K$1,+VLOOKUP($A404,datos14p!$A$2:$B$874,2,FALSE)))=1,"·",0)</f>
        <v>0</v>
      </c>
      <c r="L404" s="53">
        <f>IF(TYPE(SEARCH(L$1,+VLOOKUP($A404,datos14p!$A$2:$B$874,2,FALSE)))=1,"·",0)</f>
        <v>0</v>
      </c>
      <c r="M404" s="53">
        <f>IF(TYPE(SEARCH(M$1,+VLOOKUP($A404,datos14p!$A$2:$B$874,2,FALSE)))=1,"·",0)</f>
        <v>0</v>
      </c>
    </row>
    <row r="405" spans="1:13" s="9" customFormat="1">
      <c r="A405" s="186" t="s">
        <v>1199</v>
      </c>
      <c r="B405" s="53">
        <f>IF(TYPE(SEARCH(B$1,+VLOOKUP($A405,datos14p!$A$2:$B$874,2,FALSE)))=1,"·",0)</f>
        <v>0</v>
      </c>
      <c r="C405" s="53">
        <f>IF(TYPE(SEARCH(C$1,+VLOOKUP($A405,datos14p!$A$2:$B$874,2,FALSE)))=1,"·",0)</f>
        <v>0</v>
      </c>
      <c r="D405" s="53">
        <f>IF(TYPE(SEARCH(D$1,+VLOOKUP($A405,datos14p!$A$2:$B$874,2,FALSE)))=1,"·",0)</f>
        <v>0</v>
      </c>
      <c r="E405" s="53">
        <f>IF(TYPE(SEARCH(E$1,+VLOOKUP($A405,datos14p!$A$2:$B$874,2,FALSE)))=1,"·",0)</f>
        <v>0</v>
      </c>
      <c r="F405" s="53">
        <f>IF(TYPE(SEARCH(F$1,+VLOOKUP($A405,datos14p!$A$2:$B$874,2,FALSE)))=1,"·",0)</f>
        <v>0</v>
      </c>
      <c r="G405" s="53">
        <f>IF(TYPE(SEARCH(G$1,+VLOOKUP($A405,datos14p!$A$2:$B$874,2,FALSE)))=1,"·",0)</f>
        <v>0</v>
      </c>
      <c r="H405" s="53">
        <f>IF(TYPE(SEARCH(H$1,+VLOOKUP($A405,datos14p!$A$2:$B$874,2,FALSE)))=1,"·",0)</f>
        <v>0</v>
      </c>
      <c r="I405" s="53">
        <f>IF(TYPE(SEARCH(I$1,+VLOOKUP($A405,datos14p!$A$2:$B$874,2,FALSE)))=1,"·",0)</f>
        <v>0</v>
      </c>
      <c r="J405" s="53">
        <f>IF(TYPE(SEARCH(J$1,+VLOOKUP($A405,datos14p!$A$2:$B$874,2,FALSE)))=1,"·",0)</f>
        <v>0</v>
      </c>
      <c r="K405" s="53">
        <f>IF(TYPE(SEARCH(K$1,+VLOOKUP($A405,datos14p!$A$2:$B$874,2,FALSE)))=1,"·",0)</f>
        <v>0</v>
      </c>
      <c r="L405" s="53">
        <f>IF(TYPE(SEARCH(L$1,+VLOOKUP($A405,datos14p!$A$2:$B$874,2,FALSE)))=1,"·",0)</f>
        <v>0</v>
      </c>
      <c r="M405" s="53">
        <f>IF(TYPE(SEARCH(M$1,+VLOOKUP($A405,datos14p!$A$2:$B$874,2,FALSE)))=1,"·",0)</f>
        <v>0</v>
      </c>
    </row>
    <row r="406" spans="1:13" s="9" customFormat="1">
      <c r="A406" s="186" t="s">
        <v>1200</v>
      </c>
      <c r="B406" s="53">
        <f>IF(TYPE(SEARCH(B$1,+VLOOKUP($A406,datos14p!$A$2:$B$874,2,FALSE)))=1,"·",0)</f>
        <v>0</v>
      </c>
      <c r="C406" s="53">
        <f>IF(TYPE(SEARCH(C$1,+VLOOKUP($A406,datos14p!$A$2:$B$874,2,FALSE)))=1,"·",0)</f>
        <v>0</v>
      </c>
      <c r="D406" s="53">
        <f>IF(TYPE(SEARCH(D$1,+VLOOKUP($A406,datos14p!$A$2:$B$874,2,FALSE)))=1,"·",0)</f>
        <v>0</v>
      </c>
      <c r="E406" s="53">
        <f>IF(TYPE(SEARCH(E$1,+VLOOKUP($A406,datos14p!$A$2:$B$874,2,FALSE)))=1,"·",0)</f>
        <v>0</v>
      </c>
      <c r="F406" s="53">
        <f>IF(TYPE(SEARCH(F$1,+VLOOKUP($A406,datos14p!$A$2:$B$874,2,FALSE)))=1,"·",0)</f>
        <v>0</v>
      </c>
      <c r="G406" s="53">
        <f>IF(TYPE(SEARCH(G$1,+VLOOKUP($A406,datos14p!$A$2:$B$874,2,FALSE)))=1,"·",0)</f>
        <v>0</v>
      </c>
      <c r="H406" s="53">
        <f>IF(TYPE(SEARCH(H$1,+VLOOKUP($A406,datos14p!$A$2:$B$874,2,FALSE)))=1,"·",0)</f>
        <v>0</v>
      </c>
      <c r="I406" s="53">
        <f>IF(TYPE(SEARCH(I$1,+VLOOKUP($A406,datos14p!$A$2:$B$874,2,FALSE)))=1,"·",0)</f>
        <v>0</v>
      </c>
      <c r="J406" s="53">
        <f>IF(TYPE(SEARCH(J$1,+VLOOKUP($A406,datos14p!$A$2:$B$874,2,FALSE)))=1,"·",0)</f>
        <v>0</v>
      </c>
      <c r="K406" s="53">
        <f>IF(TYPE(SEARCH(K$1,+VLOOKUP($A406,datos14p!$A$2:$B$874,2,FALSE)))=1,"·",0)</f>
        <v>0</v>
      </c>
      <c r="L406" s="53">
        <f>IF(TYPE(SEARCH(L$1,+VLOOKUP($A406,datos14p!$A$2:$B$874,2,FALSE)))=1,"·",0)</f>
        <v>0</v>
      </c>
      <c r="M406" s="53">
        <f>IF(TYPE(SEARCH(M$1,+VLOOKUP($A406,datos14p!$A$2:$B$874,2,FALSE)))=1,"·",0)</f>
        <v>0</v>
      </c>
    </row>
    <row r="407" spans="1:13" s="9" customFormat="1">
      <c r="A407" s="60" t="s">
        <v>1201</v>
      </c>
      <c r="B407" s="53" t="str">
        <f>IF(TYPE(SEARCH(B$1,+VLOOKUP($A407,datos14p!$A$2:$B$874,2,FALSE)))=1,"·",0)</f>
        <v>·</v>
      </c>
      <c r="C407" s="53">
        <f>IF(TYPE(SEARCH(C$1,+VLOOKUP($A407,datos14p!$A$2:$B$874,2,FALSE)))=1,"·",0)</f>
        <v>0</v>
      </c>
      <c r="D407" s="53">
        <f>IF(TYPE(SEARCH(D$1,+VLOOKUP($A407,datos14p!$A$2:$B$874,2,FALSE)))=1,"·",0)</f>
        <v>0</v>
      </c>
      <c r="E407" s="53">
        <f>IF(TYPE(SEARCH(E$1,+VLOOKUP($A407,datos14p!$A$2:$B$874,2,FALSE)))=1,"·",0)</f>
        <v>0</v>
      </c>
      <c r="F407" s="53">
        <f>IF(TYPE(SEARCH(F$1,+VLOOKUP($A407,datos14p!$A$2:$B$874,2,FALSE)))=1,"·",0)</f>
        <v>0</v>
      </c>
      <c r="G407" s="53">
        <f>IF(TYPE(SEARCH(G$1,+VLOOKUP($A407,datos14p!$A$2:$B$874,2,FALSE)))=1,"·",0)</f>
        <v>0</v>
      </c>
      <c r="H407" s="53">
        <f>IF(TYPE(SEARCH(H$1,+VLOOKUP($A407,datos14p!$A$2:$B$874,2,FALSE)))=1,"·",0)</f>
        <v>0</v>
      </c>
      <c r="I407" s="53">
        <f>IF(TYPE(SEARCH(I$1,+VLOOKUP($A407,datos14p!$A$2:$B$874,2,FALSE)))=1,"·",0)</f>
        <v>0</v>
      </c>
      <c r="J407" s="53">
        <f>IF(TYPE(SEARCH(J$1,+VLOOKUP($A407,datos14p!$A$2:$B$874,2,FALSE)))=1,"·",0)</f>
        <v>0</v>
      </c>
      <c r="K407" s="53">
        <f>IF(TYPE(SEARCH(K$1,+VLOOKUP($A407,datos14p!$A$2:$B$874,2,FALSE)))=1,"·",0)</f>
        <v>0</v>
      </c>
      <c r="L407" s="53">
        <f>IF(TYPE(SEARCH(L$1,+VLOOKUP($A407,datos14p!$A$2:$B$874,2,FALSE)))=1,"·",0)</f>
        <v>0</v>
      </c>
      <c r="M407" s="53">
        <f>IF(TYPE(SEARCH(M$1,+VLOOKUP($A407,datos14p!$A$2:$B$874,2,FALSE)))=1,"·",0)</f>
        <v>0</v>
      </c>
    </row>
    <row r="408" spans="1:13" s="9" customFormat="1">
      <c r="A408" s="60" t="s">
        <v>1202</v>
      </c>
      <c r="B408" s="53" t="str">
        <f>IF(TYPE(SEARCH(B$1,+VLOOKUP($A408,datos14p!$A$2:$B$874,2,FALSE)))=1,"·",0)</f>
        <v>·</v>
      </c>
      <c r="C408" s="53">
        <f>IF(TYPE(SEARCH(C$1,+VLOOKUP($A408,datos14p!$A$2:$B$874,2,FALSE)))=1,"·",0)</f>
        <v>0</v>
      </c>
      <c r="D408" s="53" t="str">
        <f>IF(TYPE(SEARCH(D$1,+VLOOKUP($A408,datos14p!$A$2:$B$874,2,FALSE)))=1,"·",0)</f>
        <v>·</v>
      </c>
      <c r="E408" s="53">
        <f>IF(TYPE(SEARCH(E$1,+VLOOKUP($A408,datos14p!$A$2:$B$874,2,FALSE)))=1,"·",0)</f>
        <v>0</v>
      </c>
      <c r="F408" s="53">
        <f>IF(TYPE(SEARCH(F$1,+VLOOKUP($A408,datos14p!$A$2:$B$874,2,FALSE)))=1,"·",0)</f>
        <v>0</v>
      </c>
      <c r="G408" s="53">
        <f>IF(TYPE(SEARCH(G$1,+VLOOKUP($A408,datos14p!$A$2:$B$874,2,FALSE)))=1,"·",0)</f>
        <v>0</v>
      </c>
      <c r="H408" s="53">
        <f>IF(TYPE(SEARCH(H$1,+VLOOKUP($A408,datos14p!$A$2:$B$874,2,FALSE)))=1,"·",0)</f>
        <v>0</v>
      </c>
      <c r="I408" s="53" t="str">
        <f>IF(TYPE(SEARCH(I$1,+VLOOKUP($A408,datos14p!$A$2:$B$874,2,FALSE)))=1,"·",0)</f>
        <v>·</v>
      </c>
      <c r="J408" s="53">
        <f>IF(TYPE(SEARCH(J$1,+VLOOKUP($A408,datos14p!$A$2:$B$874,2,FALSE)))=1,"·",0)</f>
        <v>0</v>
      </c>
      <c r="K408" s="53">
        <f>IF(TYPE(SEARCH(K$1,+VLOOKUP($A408,datos14p!$A$2:$B$874,2,FALSE)))=1,"·",0)</f>
        <v>0</v>
      </c>
      <c r="L408" s="53">
        <f>IF(TYPE(SEARCH(L$1,+VLOOKUP($A408,datos14p!$A$2:$B$874,2,FALSE)))=1,"·",0)</f>
        <v>0</v>
      </c>
      <c r="M408" s="53">
        <f>IF(TYPE(SEARCH(M$1,+VLOOKUP($A408,datos14p!$A$2:$B$874,2,FALSE)))=1,"·",0)</f>
        <v>0</v>
      </c>
    </row>
    <row r="409" spans="1:13" s="9" customFormat="1">
      <c r="A409" s="60" t="s">
        <v>1203</v>
      </c>
      <c r="B409" s="53" t="str">
        <f>IF(TYPE(SEARCH(B$1,+VLOOKUP($A409,datos14p!$A$2:$B$874,2,FALSE)))=1,"·",0)</f>
        <v>·</v>
      </c>
      <c r="C409" s="53">
        <f>IF(TYPE(SEARCH(C$1,+VLOOKUP($A409,datos14p!$A$2:$B$874,2,FALSE)))=1,"·",0)</f>
        <v>0</v>
      </c>
      <c r="D409" s="53">
        <f>IF(TYPE(SEARCH(D$1,+VLOOKUP($A409,datos14p!$A$2:$B$874,2,FALSE)))=1,"·",0)</f>
        <v>0</v>
      </c>
      <c r="E409" s="53">
        <f>IF(TYPE(SEARCH(E$1,+VLOOKUP($A409,datos14p!$A$2:$B$874,2,FALSE)))=1,"·",0)</f>
        <v>0</v>
      </c>
      <c r="F409" s="53">
        <f>IF(TYPE(SEARCH(F$1,+VLOOKUP($A409,datos14p!$A$2:$B$874,2,FALSE)))=1,"·",0)</f>
        <v>0</v>
      </c>
      <c r="G409" s="53">
        <f>IF(TYPE(SEARCH(G$1,+VLOOKUP($A409,datos14p!$A$2:$B$874,2,FALSE)))=1,"·",0)</f>
        <v>0</v>
      </c>
      <c r="H409" s="53">
        <f>IF(TYPE(SEARCH(H$1,+VLOOKUP($A409,datos14p!$A$2:$B$874,2,FALSE)))=1,"·",0)</f>
        <v>0</v>
      </c>
      <c r="I409" s="53">
        <f>IF(TYPE(SEARCH(I$1,+VLOOKUP($A409,datos14p!$A$2:$B$874,2,FALSE)))=1,"·",0)</f>
        <v>0</v>
      </c>
      <c r="J409" s="53">
        <f>IF(TYPE(SEARCH(J$1,+VLOOKUP($A409,datos14p!$A$2:$B$874,2,FALSE)))=1,"·",0)</f>
        <v>0</v>
      </c>
      <c r="K409" s="53">
        <f>IF(TYPE(SEARCH(K$1,+VLOOKUP($A409,datos14p!$A$2:$B$874,2,FALSE)))=1,"·",0)</f>
        <v>0</v>
      </c>
      <c r="L409" s="53">
        <f>IF(TYPE(SEARCH(L$1,+VLOOKUP($A409,datos14p!$A$2:$B$874,2,FALSE)))=1,"·",0)</f>
        <v>0</v>
      </c>
      <c r="M409" s="53">
        <f>IF(TYPE(SEARCH(M$1,+VLOOKUP($A409,datos14p!$A$2:$B$874,2,FALSE)))=1,"·",0)</f>
        <v>0</v>
      </c>
    </row>
    <row r="410" spans="1:13" s="9" customFormat="1">
      <c r="A410" s="60" t="s">
        <v>1204</v>
      </c>
      <c r="B410" s="53" t="str">
        <f>IF(TYPE(SEARCH(B$1,+VLOOKUP($A410,datos14p!$A$2:$B$874,2,FALSE)))=1,"·",0)</f>
        <v>·</v>
      </c>
      <c r="C410" s="53">
        <f>IF(TYPE(SEARCH(C$1,+VLOOKUP($A410,datos14p!$A$2:$B$874,2,FALSE)))=1,"·",0)</f>
        <v>0</v>
      </c>
      <c r="D410" s="53">
        <f>IF(TYPE(SEARCH(D$1,+VLOOKUP($A410,datos14p!$A$2:$B$874,2,FALSE)))=1,"·",0)</f>
        <v>0</v>
      </c>
      <c r="E410" s="53" t="str">
        <f>IF(TYPE(SEARCH(E$1,+VLOOKUP($A410,datos14p!$A$2:$B$874,2,FALSE)))=1,"·",0)</f>
        <v>·</v>
      </c>
      <c r="F410" s="53">
        <f>IF(TYPE(SEARCH(F$1,+VLOOKUP($A410,datos14p!$A$2:$B$874,2,FALSE)))=1,"·",0)</f>
        <v>0</v>
      </c>
      <c r="G410" s="53">
        <f>IF(TYPE(SEARCH(G$1,+VLOOKUP($A410,datos14p!$A$2:$B$874,2,FALSE)))=1,"·",0)</f>
        <v>0</v>
      </c>
      <c r="H410" s="53" t="str">
        <f>IF(TYPE(SEARCH(H$1,+VLOOKUP($A410,datos14p!$A$2:$B$874,2,FALSE)))=1,"·",0)</f>
        <v>·</v>
      </c>
      <c r="I410" s="53">
        <f>IF(TYPE(SEARCH(I$1,+VLOOKUP($A410,datos14p!$A$2:$B$874,2,FALSE)))=1,"·",0)</f>
        <v>0</v>
      </c>
      <c r="J410" s="53">
        <f>IF(TYPE(SEARCH(J$1,+VLOOKUP($A410,datos14p!$A$2:$B$874,2,FALSE)))=1,"·",0)</f>
        <v>0</v>
      </c>
      <c r="K410" s="53">
        <f>IF(TYPE(SEARCH(K$1,+VLOOKUP($A410,datos14p!$A$2:$B$874,2,FALSE)))=1,"·",0)</f>
        <v>0</v>
      </c>
      <c r="L410" s="53">
        <f>IF(TYPE(SEARCH(L$1,+VLOOKUP($A410,datos14p!$A$2:$B$874,2,FALSE)))=1,"·",0)</f>
        <v>0</v>
      </c>
      <c r="M410" s="53">
        <f>IF(TYPE(SEARCH(M$1,+VLOOKUP($A410,datos14p!$A$2:$B$874,2,FALSE)))=1,"·",0)</f>
        <v>0</v>
      </c>
    </row>
    <row r="411" spans="1:13" s="9" customFormat="1">
      <c r="A411" s="60" t="s">
        <v>1205</v>
      </c>
      <c r="B411" s="53" t="str">
        <f>IF(TYPE(SEARCH(B$1,+VLOOKUP($A411,datos14p!$A$2:$B$874,2,FALSE)))=1,"·",0)</f>
        <v>·</v>
      </c>
      <c r="C411" s="53">
        <f>IF(TYPE(SEARCH(C$1,+VLOOKUP($A411,datos14p!$A$2:$B$874,2,FALSE)))=1,"·",0)</f>
        <v>0</v>
      </c>
      <c r="D411" s="53">
        <f>IF(TYPE(SEARCH(D$1,+VLOOKUP($A411,datos14p!$A$2:$B$874,2,FALSE)))=1,"·",0)</f>
        <v>0</v>
      </c>
      <c r="E411" s="53">
        <f>IF(TYPE(SEARCH(E$1,+VLOOKUP($A411,datos14p!$A$2:$B$874,2,FALSE)))=1,"·",0)</f>
        <v>0</v>
      </c>
      <c r="F411" s="53">
        <f>IF(TYPE(SEARCH(F$1,+VLOOKUP($A411,datos14p!$A$2:$B$874,2,FALSE)))=1,"·",0)</f>
        <v>0</v>
      </c>
      <c r="G411" s="53">
        <f>IF(TYPE(SEARCH(G$1,+VLOOKUP($A411,datos14p!$A$2:$B$874,2,FALSE)))=1,"·",0)</f>
        <v>0</v>
      </c>
      <c r="H411" s="53">
        <f>IF(TYPE(SEARCH(H$1,+VLOOKUP($A411,datos14p!$A$2:$B$874,2,FALSE)))=1,"·",0)</f>
        <v>0</v>
      </c>
      <c r="I411" s="53">
        <f>IF(TYPE(SEARCH(I$1,+VLOOKUP($A411,datos14p!$A$2:$B$874,2,FALSE)))=1,"·",0)</f>
        <v>0</v>
      </c>
      <c r="J411" s="53">
        <f>IF(TYPE(SEARCH(J$1,+VLOOKUP($A411,datos14p!$A$2:$B$874,2,FALSE)))=1,"·",0)</f>
        <v>0</v>
      </c>
      <c r="K411" s="53">
        <f>IF(TYPE(SEARCH(K$1,+VLOOKUP($A411,datos14p!$A$2:$B$874,2,FALSE)))=1,"·",0)</f>
        <v>0</v>
      </c>
      <c r="L411" s="53">
        <f>IF(TYPE(SEARCH(L$1,+VLOOKUP($A411,datos14p!$A$2:$B$874,2,FALSE)))=1,"·",0)</f>
        <v>0</v>
      </c>
      <c r="M411" s="53">
        <f>IF(TYPE(SEARCH(M$1,+VLOOKUP($A411,datos14p!$A$2:$B$874,2,FALSE)))=1,"·",0)</f>
        <v>0</v>
      </c>
    </row>
    <row r="412" spans="1:13" s="9" customFormat="1">
      <c r="A412" s="60" t="s">
        <v>1206</v>
      </c>
      <c r="B412" s="53" t="str">
        <f>IF(TYPE(SEARCH(B$1,+VLOOKUP($A412,datos14p!$A$2:$B$874,2,FALSE)))=1,"·",0)</f>
        <v>·</v>
      </c>
      <c r="C412" s="53">
        <f>IF(TYPE(SEARCH(C$1,+VLOOKUP($A412,datos14p!$A$2:$B$874,2,FALSE)))=1,"·",0)</f>
        <v>0</v>
      </c>
      <c r="D412" s="53">
        <f>IF(TYPE(SEARCH(D$1,+VLOOKUP($A412,datos14p!$A$2:$B$874,2,FALSE)))=1,"·",0)</f>
        <v>0</v>
      </c>
      <c r="E412" s="53">
        <f>IF(TYPE(SEARCH(E$1,+VLOOKUP($A412,datos14p!$A$2:$B$874,2,FALSE)))=1,"·",0)</f>
        <v>0</v>
      </c>
      <c r="F412" s="53">
        <f>IF(TYPE(SEARCH(F$1,+VLOOKUP($A412,datos14p!$A$2:$B$874,2,FALSE)))=1,"·",0)</f>
        <v>0</v>
      </c>
      <c r="G412" s="53">
        <f>IF(TYPE(SEARCH(G$1,+VLOOKUP($A412,datos14p!$A$2:$B$874,2,FALSE)))=1,"·",0)</f>
        <v>0</v>
      </c>
      <c r="H412" s="53">
        <f>IF(TYPE(SEARCH(H$1,+VLOOKUP($A412,datos14p!$A$2:$B$874,2,FALSE)))=1,"·",0)</f>
        <v>0</v>
      </c>
      <c r="I412" s="53">
        <f>IF(TYPE(SEARCH(I$1,+VLOOKUP($A412,datos14p!$A$2:$B$874,2,FALSE)))=1,"·",0)</f>
        <v>0</v>
      </c>
      <c r="J412" s="53">
        <f>IF(TYPE(SEARCH(J$1,+VLOOKUP($A412,datos14p!$A$2:$B$874,2,FALSE)))=1,"·",0)</f>
        <v>0</v>
      </c>
      <c r="K412" s="53">
        <f>IF(TYPE(SEARCH(K$1,+VLOOKUP($A412,datos14p!$A$2:$B$874,2,FALSE)))=1,"·",0)</f>
        <v>0</v>
      </c>
      <c r="L412" s="53">
        <f>IF(TYPE(SEARCH(L$1,+VLOOKUP($A412,datos14p!$A$2:$B$874,2,FALSE)))=1,"·",0)</f>
        <v>0</v>
      </c>
      <c r="M412" s="53">
        <f>IF(TYPE(SEARCH(M$1,+VLOOKUP($A412,datos14p!$A$2:$B$874,2,FALSE)))=1,"·",0)</f>
        <v>0</v>
      </c>
    </row>
    <row r="413" spans="1:13" s="9" customFormat="1">
      <c r="A413" s="60" t="s">
        <v>1207</v>
      </c>
      <c r="B413" s="53" t="str">
        <f>IF(TYPE(SEARCH(B$1,+VLOOKUP($A413,datos14p!$A$2:$B$874,2,FALSE)))=1,"·",0)</f>
        <v>·</v>
      </c>
      <c r="C413" s="53" t="str">
        <f>IF(TYPE(SEARCH(C$1,+VLOOKUP($A413,datos14p!$A$2:$B$874,2,FALSE)))=1,"·",0)</f>
        <v>·</v>
      </c>
      <c r="D413" s="53">
        <f>IF(TYPE(SEARCH(D$1,+VLOOKUP($A413,datos14p!$A$2:$B$874,2,FALSE)))=1,"·",0)</f>
        <v>0</v>
      </c>
      <c r="E413" s="53">
        <f>IF(TYPE(SEARCH(E$1,+VLOOKUP($A413,datos14p!$A$2:$B$874,2,FALSE)))=1,"·",0)</f>
        <v>0</v>
      </c>
      <c r="F413" s="53">
        <f>IF(TYPE(SEARCH(F$1,+VLOOKUP($A413,datos14p!$A$2:$B$874,2,FALSE)))=1,"·",0)</f>
        <v>0</v>
      </c>
      <c r="G413" s="53">
        <f>IF(TYPE(SEARCH(G$1,+VLOOKUP($A413,datos14p!$A$2:$B$874,2,FALSE)))=1,"·",0)</f>
        <v>0</v>
      </c>
      <c r="H413" s="53">
        <f>IF(TYPE(SEARCH(H$1,+VLOOKUP($A413,datos14p!$A$2:$B$874,2,FALSE)))=1,"·",0)</f>
        <v>0</v>
      </c>
      <c r="I413" s="53">
        <f>IF(TYPE(SEARCH(I$1,+VLOOKUP($A413,datos14p!$A$2:$B$874,2,FALSE)))=1,"·",0)</f>
        <v>0</v>
      </c>
      <c r="J413" s="53" t="str">
        <f>IF(TYPE(SEARCH(J$1,+VLOOKUP($A413,datos14p!$A$2:$B$874,2,FALSE)))=1,"·",0)</f>
        <v>·</v>
      </c>
      <c r="K413" s="53">
        <f>IF(TYPE(SEARCH(K$1,+VLOOKUP($A413,datos14p!$A$2:$B$874,2,FALSE)))=1,"·",0)</f>
        <v>0</v>
      </c>
      <c r="L413" s="53">
        <f>IF(TYPE(SEARCH(L$1,+VLOOKUP($A413,datos14p!$A$2:$B$874,2,FALSE)))=1,"·",0)</f>
        <v>0</v>
      </c>
      <c r="M413" s="53">
        <f>IF(TYPE(SEARCH(M$1,+VLOOKUP($A413,datos14p!$A$2:$B$874,2,FALSE)))=1,"·",0)</f>
        <v>0</v>
      </c>
    </row>
    <row r="414" spans="1:13" s="9" customFormat="1">
      <c r="A414" s="60" t="s">
        <v>1208</v>
      </c>
      <c r="B414" s="53" t="str">
        <f>IF(TYPE(SEARCH(B$1,+VLOOKUP($A414,datos14p!$A$2:$B$874,2,FALSE)))=1,"·",0)</f>
        <v>·</v>
      </c>
      <c r="C414" s="53">
        <f>IF(TYPE(SEARCH(C$1,+VLOOKUP($A414,datos14p!$A$2:$B$874,2,FALSE)))=1,"·",0)</f>
        <v>0</v>
      </c>
      <c r="D414" s="53">
        <f>IF(TYPE(SEARCH(D$1,+VLOOKUP($A414,datos14p!$A$2:$B$874,2,FALSE)))=1,"·",0)</f>
        <v>0</v>
      </c>
      <c r="E414" s="53">
        <f>IF(TYPE(SEARCH(E$1,+VLOOKUP($A414,datos14p!$A$2:$B$874,2,FALSE)))=1,"·",0)</f>
        <v>0</v>
      </c>
      <c r="F414" s="53">
        <f>IF(TYPE(SEARCH(F$1,+VLOOKUP($A414,datos14p!$A$2:$B$874,2,FALSE)))=1,"·",0)</f>
        <v>0</v>
      </c>
      <c r="G414" s="53">
        <f>IF(TYPE(SEARCH(G$1,+VLOOKUP($A414,datos14p!$A$2:$B$874,2,FALSE)))=1,"·",0)</f>
        <v>0</v>
      </c>
      <c r="H414" s="53">
        <f>IF(TYPE(SEARCH(H$1,+VLOOKUP($A414,datos14p!$A$2:$B$874,2,FALSE)))=1,"·",0)</f>
        <v>0</v>
      </c>
      <c r="I414" s="53">
        <f>IF(TYPE(SEARCH(I$1,+VLOOKUP($A414,datos14p!$A$2:$B$874,2,FALSE)))=1,"·",0)</f>
        <v>0</v>
      </c>
      <c r="J414" s="53">
        <f>IF(TYPE(SEARCH(J$1,+VLOOKUP($A414,datos14p!$A$2:$B$874,2,FALSE)))=1,"·",0)</f>
        <v>0</v>
      </c>
      <c r="K414" s="53">
        <f>IF(TYPE(SEARCH(K$1,+VLOOKUP($A414,datos14p!$A$2:$B$874,2,FALSE)))=1,"·",0)</f>
        <v>0</v>
      </c>
      <c r="L414" s="53">
        <f>IF(TYPE(SEARCH(L$1,+VLOOKUP($A414,datos14p!$A$2:$B$874,2,FALSE)))=1,"·",0)</f>
        <v>0</v>
      </c>
      <c r="M414" s="53">
        <f>IF(TYPE(SEARCH(M$1,+VLOOKUP($A414,datos14p!$A$2:$B$874,2,FALSE)))=1,"·",0)</f>
        <v>0</v>
      </c>
    </row>
    <row r="415" spans="1:13" s="9" customFormat="1">
      <c r="A415" s="60" t="s">
        <v>1209</v>
      </c>
      <c r="B415" s="53" t="str">
        <f>IF(TYPE(SEARCH(B$1,+VLOOKUP($A415,datos14p!$A$2:$B$874,2,FALSE)))=1,"·",0)</f>
        <v>·</v>
      </c>
      <c r="C415" s="53">
        <f>IF(TYPE(SEARCH(C$1,+VLOOKUP($A415,datos14p!$A$2:$B$874,2,FALSE)))=1,"·",0)</f>
        <v>0</v>
      </c>
      <c r="D415" s="53">
        <f>IF(TYPE(SEARCH(D$1,+VLOOKUP($A415,datos14p!$A$2:$B$874,2,FALSE)))=1,"·",0)</f>
        <v>0</v>
      </c>
      <c r="E415" s="53">
        <f>IF(TYPE(SEARCH(E$1,+VLOOKUP($A415,datos14p!$A$2:$B$874,2,FALSE)))=1,"·",0)</f>
        <v>0</v>
      </c>
      <c r="F415" s="53">
        <f>IF(TYPE(SEARCH(F$1,+VLOOKUP($A415,datos14p!$A$2:$B$874,2,FALSE)))=1,"·",0)</f>
        <v>0</v>
      </c>
      <c r="G415" s="53">
        <f>IF(TYPE(SEARCH(G$1,+VLOOKUP($A415,datos14p!$A$2:$B$874,2,FALSE)))=1,"·",0)</f>
        <v>0</v>
      </c>
      <c r="H415" s="53">
        <f>IF(TYPE(SEARCH(H$1,+VLOOKUP($A415,datos14p!$A$2:$B$874,2,FALSE)))=1,"·",0)</f>
        <v>0</v>
      </c>
      <c r="I415" s="53">
        <f>IF(TYPE(SEARCH(I$1,+VLOOKUP($A415,datos14p!$A$2:$B$874,2,FALSE)))=1,"·",0)</f>
        <v>0</v>
      </c>
      <c r="J415" s="53">
        <f>IF(TYPE(SEARCH(J$1,+VLOOKUP($A415,datos14p!$A$2:$B$874,2,FALSE)))=1,"·",0)</f>
        <v>0</v>
      </c>
      <c r="K415" s="53">
        <f>IF(TYPE(SEARCH(K$1,+VLOOKUP($A415,datos14p!$A$2:$B$874,2,FALSE)))=1,"·",0)</f>
        <v>0</v>
      </c>
      <c r="L415" s="53">
        <f>IF(TYPE(SEARCH(L$1,+VLOOKUP($A415,datos14p!$A$2:$B$874,2,FALSE)))=1,"·",0)</f>
        <v>0</v>
      </c>
      <c r="M415" s="53">
        <f>IF(TYPE(SEARCH(M$1,+VLOOKUP($A415,datos14p!$A$2:$B$874,2,FALSE)))=1,"·",0)</f>
        <v>0</v>
      </c>
    </row>
    <row r="416" spans="1:13" s="9" customFormat="1">
      <c r="A416" s="60" t="s">
        <v>1210</v>
      </c>
      <c r="B416" s="53" t="str">
        <f>IF(TYPE(SEARCH(B$1,+VLOOKUP($A416,datos14p!$A$2:$B$874,2,FALSE)))=1,"·",0)</f>
        <v>·</v>
      </c>
      <c r="C416" s="53">
        <f>IF(TYPE(SEARCH(C$1,+VLOOKUP($A416,datos14p!$A$2:$B$874,2,FALSE)))=1,"·",0)</f>
        <v>0</v>
      </c>
      <c r="D416" s="53">
        <f>IF(TYPE(SEARCH(D$1,+VLOOKUP($A416,datos14p!$A$2:$B$874,2,FALSE)))=1,"·",0)</f>
        <v>0</v>
      </c>
      <c r="E416" s="53">
        <f>IF(TYPE(SEARCH(E$1,+VLOOKUP($A416,datos14p!$A$2:$B$874,2,FALSE)))=1,"·",0)</f>
        <v>0</v>
      </c>
      <c r="F416" s="53">
        <f>IF(TYPE(SEARCH(F$1,+VLOOKUP($A416,datos14p!$A$2:$B$874,2,FALSE)))=1,"·",0)</f>
        <v>0</v>
      </c>
      <c r="G416" s="53">
        <f>IF(TYPE(SEARCH(G$1,+VLOOKUP($A416,datos14p!$A$2:$B$874,2,FALSE)))=1,"·",0)</f>
        <v>0</v>
      </c>
      <c r="H416" s="53">
        <f>IF(TYPE(SEARCH(H$1,+VLOOKUP($A416,datos14p!$A$2:$B$874,2,FALSE)))=1,"·",0)</f>
        <v>0</v>
      </c>
      <c r="I416" s="53">
        <f>IF(TYPE(SEARCH(I$1,+VLOOKUP($A416,datos14p!$A$2:$B$874,2,FALSE)))=1,"·",0)</f>
        <v>0</v>
      </c>
      <c r="J416" s="53">
        <f>IF(TYPE(SEARCH(J$1,+VLOOKUP($A416,datos14p!$A$2:$B$874,2,FALSE)))=1,"·",0)</f>
        <v>0</v>
      </c>
      <c r="K416" s="53">
        <f>IF(TYPE(SEARCH(K$1,+VLOOKUP($A416,datos14p!$A$2:$B$874,2,FALSE)))=1,"·",0)</f>
        <v>0</v>
      </c>
      <c r="L416" s="53">
        <f>IF(TYPE(SEARCH(L$1,+VLOOKUP($A416,datos14p!$A$2:$B$874,2,FALSE)))=1,"·",0)</f>
        <v>0</v>
      </c>
      <c r="M416" s="53">
        <f>IF(TYPE(SEARCH(M$1,+VLOOKUP($A416,datos14p!$A$2:$B$874,2,FALSE)))=1,"·",0)</f>
        <v>0</v>
      </c>
    </row>
    <row r="417" spans="1:13" s="9" customFormat="1">
      <c r="A417" s="60" t="s">
        <v>1211</v>
      </c>
      <c r="B417" s="53" t="str">
        <f>IF(TYPE(SEARCH(B$1,+VLOOKUP($A417,datos14p!$A$2:$B$874,2,FALSE)))=1,"·",0)</f>
        <v>·</v>
      </c>
      <c r="C417" s="53">
        <f>IF(TYPE(SEARCH(C$1,+VLOOKUP($A417,datos14p!$A$2:$B$874,2,FALSE)))=1,"·",0)</f>
        <v>0</v>
      </c>
      <c r="D417" s="53">
        <f>IF(TYPE(SEARCH(D$1,+VLOOKUP($A417,datos14p!$A$2:$B$874,2,FALSE)))=1,"·",0)</f>
        <v>0</v>
      </c>
      <c r="E417" s="53">
        <f>IF(TYPE(SEARCH(E$1,+VLOOKUP($A417,datos14p!$A$2:$B$874,2,FALSE)))=1,"·",0)</f>
        <v>0</v>
      </c>
      <c r="F417" s="53">
        <f>IF(TYPE(SEARCH(F$1,+VLOOKUP($A417,datos14p!$A$2:$B$874,2,FALSE)))=1,"·",0)</f>
        <v>0</v>
      </c>
      <c r="G417" s="53" t="str">
        <f>IF(TYPE(SEARCH(G$1,+VLOOKUP($A417,datos14p!$A$2:$B$874,2,FALSE)))=1,"·",0)</f>
        <v>·</v>
      </c>
      <c r="H417" s="53" t="str">
        <f>IF(TYPE(SEARCH(H$1,+VLOOKUP($A417,datos14p!$A$2:$B$874,2,FALSE)))=1,"·",0)</f>
        <v>·</v>
      </c>
      <c r="I417" s="53">
        <f>IF(TYPE(SEARCH(I$1,+VLOOKUP($A417,datos14p!$A$2:$B$874,2,FALSE)))=1,"·",0)</f>
        <v>0</v>
      </c>
      <c r="J417" s="53">
        <f>IF(TYPE(SEARCH(J$1,+VLOOKUP($A417,datos14p!$A$2:$B$874,2,FALSE)))=1,"·",0)</f>
        <v>0</v>
      </c>
      <c r="K417" s="53">
        <f>IF(TYPE(SEARCH(K$1,+VLOOKUP($A417,datos14p!$A$2:$B$874,2,FALSE)))=1,"·",0)</f>
        <v>0</v>
      </c>
      <c r="L417" s="53">
        <f>IF(TYPE(SEARCH(L$1,+VLOOKUP($A417,datos14p!$A$2:$B$874,2,FALSE)))=1,"·",0)</f>
        <v>0</v>
      </c>
      <c r="M417" s="53">
        <f>IF(TYPE(SEARCH(M$1,+VLOOKUP($A417,datos14p!$A$2:$B$874,2,FALSE)))=1,"·",0)</f>
        <v>0</v>
      </c>
    </row>
    <row r="418" spans="1:13" s="9" customFormat="1">
      <c r="A418" s="60" t="s">
        <v>1212</v>
      </c>
      <c r="B418" s="53" t="str">
        <f>IF(TYPE(SEARCH(B$1,+VLOOKUP($A418,datos14p!$A$2:$B$874,2,FALSE)))=1,"·",0)</f>
        <v>·</v>
      </c>
      <c r="C418" s="53" t="str">
        <f>IF(TYPE(SEARCH(C$1,+VLOOKUP($A418,datos14p!$A$2:$B$874,2,FALSE)))=1,"·",0)</f>
        <v>·</v>
      </c>
      <c r="D418" s="53">
        <f>IF(TYPE(SEARCH(D$1,+VLOOKUP($A418,datos14p!$A$2:$B$874,2,FALSE)))=1,"·",0)</f>
        <v>0</v>
      </c>
      <c r="E418" s="53">
        <f>IF(TYPE(SEARCH(E$1,+VLOOKUP($A418,datos14p!$A$2:$B$874,2,FALSE)))=1,"·",0)</f>
        <v>0</v>
      </c>
      <c r="F418" s="53">
        <f>IF(TYPE(SEARCH(F$1,+VLOOKUP($A418,datos14p!$A$2:$B$874,2,FALSE)))=1,"·",0)</f>
        <v>0</v>
      </c>
      <c r="G418" s="53">
        <f>IF(TYPE(SEARCH(G$1,+VLOOKUP($A418,datos14p!$A$2:$B$874,2,FALSE)))=1,"·",0)</f>
        <v>0</v>
      </c>
      <c r="H418" s="53">
        <f>IF(TYPE(SEARCH(H$1,+VLOOKUP($A418,datos14p!$A$2:$B$874,2,FALSE)))=1,"·",0)</f>
        <v>0</v>
      </c>
      <c r="I418" s="53">
        <f>IF(TYPE(SEARCH(I$1,+VLOOKUP($A418,datos14p!$A$2:$B$874,2,FALSE)))=1,"·",0)</f>
        <v>0</v>
      </c>
      <c r="J418" s="53" t="str">
        <f>IF(TYPE(SEARCH(J$1,+VLOOKUP($A418,datos14p!$A$2:$B$874,2,FALSE)))=1,"·",0)</f>
        <v>·</v>
      </c>
      <c r="K418" s="53">
        <f>IF(TYPE(SEARCH(K$1,+VLOOKUP($A418,datos14p!$A$2:$B$874,2,FALSE)))=1,"·",0)</f>
        <v>0</v>
      </c>
      <c r="L418" s="53">
        <f>IF(TYPE(SEARCH(L$1,+VLOOKUP($A418,datos14p!$A$2:$B$874,2,FALSE)))=1,"·",0)</f>
        <v>0</v>
      </c>
      <c r="M418" s="53">
        <f>IF(TYPE(SEARCH(M$1,+VLOOKUP($A418,datos14p!$A$2:$B$874,2,FALSE)))=1,"·",0)</f>
        <v>0</v>
      </c>
    </row>
    <row r="419" spans="1:13" s="9" customFormat="1">
      <c r="A419" s="60" t="s">
        <v>1213</v>
      </c>
      <c r="B419" s="53" t="str">
        <f>IF(TYPE(SEARCH(B$1,+VLOOKUP($A419,datos14p!$A$2:$B$874,2,FALSE)))=1,"·",0)</f>
        <v>·</v>
      </c>
      <c r="C419" s="53" t="str">
        <f>IF(TYPE(SEARCH(C$1,+VLOOKUP($A419,datos14p!$A$2:$B$874,2,FALSE)))=1,"·",0)</f>
        <v>·</v>
      </c>
      <c r="D419" s="53">
        <f>IF(TYPE(SEARCH(D$1,+VLOOKUP($A419,datos14p!$A$2:$B$874,2,FALSE)))=1,"·",0)</f>
        <v>0</v>
      </c>
      <c r="E419" s="53">
        <f>IF(TYPE(SEARCH(E$1,+VLOOKUP($A419,datos14p!$A$2:$B$874,2,FALSE)))=1,"·",0)</f>
        <v>0</v>
      </c>
      <c r="F419" s="53">
        <f>IF(TYPE(SEARCH(F$1,+VLOOKUP($A419,datos14p!$A$2:$B$874,2,FALSE)))=1,"·",0)</f>
        <v>0</v>
      </c>
      <c r="G419" s="53">
        <f>IF(TYPE(SEARCH(G$1,+VLOOKUP($A419,datos14p!$A$2:$B$874,2,FALSE)))=1,"·",0)</f>
        <v>0</v>
      </c>
      <c r="H419" s="53">
        <f>IF(TYPE(SEARCH(H$1,+VLOOKUP($A419,datos14p!$A$2:$B$874,2,FALSE)))=1,"·",0)</f>
        <v>0</v>
      </c>
      <c r="I419" s="53">
        <f>IF(TYPE(SEARCH(I$1,+VLOOKUP($A419,datos14p!$A$2:$B$874,2,FALSE)))=1,"·",0)</f>
        <v>0</v>
      </c>
      <c r="J419" s="53">
        <f>IF(TYPE(SEARCH(J$1,+VLOOKUP($A419,datos14p!$A$2:$B$874,2,FALSE)))=1,"·",0)</f>
        <v>0</v>
      </c>
      <c r="K419" s="53">
        <f>IF(TYPE(SEARCH(K$1,+VLOOKUP($A419,datos14p!$A$2:$B$874,2,FALSE)))=1,"·",0)</f>
        <v>0</v>
      </c>
      <c r="L419" s="53">
        <f>IF(TYPE(SEARCH(L$1,+VLOOKUP($A419,datos14p!$A$2:$B$874,2,FALSE)))=1,"·",0)</f>
        <v>0</v>
      </c>
      <c r="M419" s="53">
        <f>IF(TYPE(SEARCH(M$1,+VLOOKUP($A419,datos14p!$A$2:$B$874,2,FALSE)))=1,"·",0)</f>
        <v>0</v>
      </c>
    </row>
    <row r="420" spans="1:13" s="9" customFormat="1">
      <c r="A420" s="60" t="s">
        <v>1214</v>
      </c>
      <c r="B420" s="53">
        <f>IF(TYPE(SEARCH(B$1,+VLOOKUP($A420,datos14p!$A$2:$B$874,2,FALSE)))=1,"·",0)</f>
        <v>0</v>
      </c>
      <c r="C420" s="53">
        <f>IF(TYPE(SEARCH(C$1,+VLOOKUP($A420,datos14p!$A$2:$B$874,2,FALSE)))=1,"·",0)</f>
        <v>0</v>
      </c>
      <c r="D420" s="53">
        <f>IF(TYPE(SEARCH(D$1,+VLOOKUP($A420,datos14p!$A$2:$B$874,2,FALSE)))=1,"·",0)</f>
        <v>0</v>
      </c>
      <c r="E420" s="53" t="str">
        <f>IF(TYPE(SEARCH(E$1,+VLOOKUP($A420,datos14p!$A$2:$B$874,2,FALSE)))=1,"·",0)</f>
        <v>·</v>
      </c>
      <c r="F420" s="53">
        <f>IF(TYPE(SEARCH(F$1,+VLOOKUP($A420,datos14p!$A$2:$B$874,2,FALSE)))=1,"·",0)</f>
        <v>0</v>
      </c>
      <c r="G420" s="53">
        <f>IF(TYPE(SEARCH(G$1,+VLOOKUP($A420,datos14p!$A$2:$B$874,2,FALSE)))=1,"·",0)</f>
        <v>0</v>
      </c>
      <c r="H420" s="53">
        <f>IF(TYPE(SEARCH(H$1,+VLOOKUP($A420,datos14p!$A$2:$B$874,2,FALSE)))=1,"·",0)</f>
        <v>0</v>
      </c>
      <c r="I420" s="53">
        <f>IF(TYPE(SEARCH(I$1,+VLOOKUP($A420,datos14p!$A$2:$B$874,2,FALSE)))=1,"·",0)</f>
        <v>0</v>
      </c>
      <c r="J420" s="53" t="str">
        <f>IF(TYPE(SEARCH(J$1,+VLOOKUP($A420,datos14p!$A$2:$B$874,2,FALSE)))=1,"·",0)</f>
        <v>·</v>
      </c>
      <c r="K420" s="53" t="str">
        <f>IF(TYPE(SEARCH(K$1,+VLOOKUP($A420,datos14p!$A$2:$B$874,2,FALSE)))=1,"·",0)</f>
        <v>·</v>
      </c>
      <c r="L420" s="53">
        <f>IF(TYPE(SEARCH(L$1,+VLOOKUP($A420,datos14p!$A$2:$B$874,2,FALSE)))=1,"·",0)</f>
        <v>0</v>
      </c>
      <c r="M420" s="53">
        <f>IF(TYPE(SEARCH(M$1,+VLOOKUP($A420,datos14p!$A$2:$B$874,2,FALSE)))=1,"·",0)</f>
        <v>0</v>
      </c>
    </row>
    <row r="421" spans="1:13" s="9" customFormat="1">
      <c r="A421" s="60" t="s">
        <v>1215</v>
      </c>
      <c r="B421" s="53" t="str">
        <f>IF(TYPE(SEARCH(B$1,+VLOOKUP($A421,datos14p!$A$2:$B$874,2,FALSE)))=1,"·",0)</f>
        <v>·</v>
      </c>
      <c r="C421" s="53">
        <f>IF(TYPE(SEARCH(C$1,+VLOOKUP($A421,datos14p!$A$2:$B$874,2,FALSE)))=1,"·",0)</f>
        <v>0</v>
      </c>
      <c r="D421" s="53">
        <f>IF(TYPE(SEARCH(D$1,+VLOOKUP($A421,datos14p!$A$2:$B$874,2,FALSE)))=1,"·",0)</f>
        <v>0</v>
      </c>
      <c r="E421" s="53">
        <f>IF(TYPE(SEARCH(E$1,+VLOOKUP($A421,datos14p!$A$2:$B$874,2,FALSE)))=1,"·",0)</f>
        <v>0</v>
      </c>
      <c r="F421" s="53">
        <f>IF(TYPE(SEARCH(F$1,+VLOOKUP($A421,datos14p!$A$2:$B$874,2,FALSE)))=1,"·",0)</f>
        <v>0</v>
      </c>
      <c r="G421" s="53">
        <f>IF(TYPE(SEARCH(G$1,+VLOOKUP($A421,datos14p!$A$2:$B$874,2,FALSE)))=1,"·",0)</f>
        <v>0</v>
      </c>
      <c r="H421" s="53">
        <f>IF(TYPE(SEARCH(H$1,+VLOOKUP($A421,datos14p!$A$2:$B$874,2,FALSE)))=1,"·",0)</f>
        <v>0</v>
      </c>
      <c r="I421" s="53">
        <f>IF(TYPE(SEARCH(I$1,+VLOOKUP($A421,datos14p!$A$2:$B$874,2,FALSE)))=1,"·",0)</f>
        <v>0</v>
      </c>
      <c r="J421" s="53" t="str">
        <f>IF(TYPE(SEARCH(J$1,+VLOOKUP($A421,datos14p!$A$2:$B$874,2,FALSE)))=1,"·",0)</f>
        <v>·</v>
      </c>
      <c r="K421" s="53">
        <f>IF(TYPE(SEARCH(K$1,+VLOOKUP($A421,datos14p!$A$2:$B$874,2,FALSE)))=1,"·",0)</f>
        <v>0</v>
      </c>
      <c r="L421" s="53">
        <f>IF(TYPE(SEARCH(L$1,+VLOOKUP($A421,datos14p!$A$2:$B$874,2,FALSE)))=1,"·",0)</f>
        <v>0</v>
      </c>
      <c r="M421" s="53">
        <f>IF(TYPE(SEARCH(M$1,+VLOOKUP($A421,datos14p!$A$2:$B$874,2,FALSE)))=1,"·",0)</f>
        <v>0</v>
      </c>
    </row>
    <row r="422" spans="1:13" s="9" customFormat="1">
      <c r="A422" s="60" t="s">
        <v>1216</v>
      </c>
      <c r="B422" s="53" t="str">
        <f>IF(TYPE(SEARCH(B$1,+VLOOKUP($A422,datos14p!$A$2:$B$874,2,FALSE)))=1,"·",0)</f>
        <v>·</v>
      </c>
      <c r="C422" s="53">
        <f>IF(TYPE(SEARCH(C$1,+VLOOKUP($A422,datos14p!$A$2:$B$874,2,FALSE)))=1,"·",0)</f>
        <v>0</v>
      </c>
      <c r="D422" s="53">
        <f>IF(TYPE(SEARCH(D$1,+VLOOKUP($A422,datos14p!$A$2:$B$874,2,FALSE)))=1,"·",0)</f>
        <v>0</v>
      </c>
      <c r="E422" s="53">
        <f>IF(TYPE(SEARCH(E$1,+VLOOKUP($A422,datos14p!$A$2:$B$874,2,FALSE)))=1,"·",0)</f>
        <v>0</v>
      </c>
      <c r="F422" s="53">
        <f>IF(TYPE(SEARCH(F$1,+VLOOKUP($A422,datos14p!$A$2:$B$874,2,FALSE)))=1,"·",0)</f>
        <v>0</v>
      </c>
      <c r="G422" s="53">
        <f>IF(TYPE(SEARCH(G$1,+VLOOKUP($A422,datos14p!$A$2:$B$874,2,FALSE)))=1,"·",0)</f>
        <v>0</v>
      </c>
      <c r="H422" s="53">
        <f>IF(TYPE(SEARCH(H$1,+VLOOKUP($A422,datos14p!$A$2:$B$874,2,FALSE)))=1,"·",0)</f>
        <v>0</v>
      </c>
      <c r="I422" s="53">
        <f>IF(TYPE(SEARCH(I$1,+VLOOKUP($A422,datos14p!$A$2:$B$874,2,FALSE)))=1,"·",0)</f>
        <v>0</v>
      </c>
      <c r="J422" s="53">
        <f>IF(TYPE(SEARCH(J$1,+VLOOKUP($A422,datos14p!$A$2:$B$874,2,FALSE)))=1,"·",0)</f>
        <v>0</v>
      </c>
      <c r="K422" s="53">
        <f>IF(TYPE(SEARCH(K$1,+VLOOKUP($A422,datos14p!$A$2:$B$874,2,FALSE)))=1,"·",0)</f>
        <v>0</v>
      </c>
      <c r="L422" s="53">
        <f>IF(TYPE(SEARCH(L$1,+VLOOKUP($A422,datos14p!$A$2:$B$874,2,FALSE)))=1,"·",0)</f>
        <v>0</v>
      </c>
      <c r="M422" s="53">
        <f>IF(TYPE(SEARCH(M$1,+VLOOKUP($A422,datos14p!$A$2:$B$874,2,FALSE)))=1,"·",0)</f>
        <v>0</v>
      </c>
    </row>
    <row r="423" spans="1:13" s="9" customFormat="1">
      <c r="A423" s="60" t="s">
        <v>1217</v>
      </c>
      <c r="B423" s="53" t="str">
        <f>IF(TYPE(SEARCH(B$1,+VLOOKUP($A423,datos14p!$A$2:$B$874,2,FALSE)))=1,"·",0)</f>
        <v>·</v>
      </c>
      <c r="C423" s="53">
        <f>IF(TYPE(SEARCH(C$1,+VLOOKUP($A423,datos14p!$A$2:$B$874,2,FALSE)))=1,"·",0)</f>
        <v>0</v>
      </c>
      <c r="D423" s="53">
        <f>IF(TYPE(SEARCH(D$1,+VLOOKUP($A423,datos14p!$A$2:$B$874,2,FALSE)))=1,"·",0)</f>
        <v>0</v>
      </c>
      <c r="E423" s="53">
        <f>IF(TYPE(SEARCH(E$1,+VLOOKUP($A423,datos14p!$A$2:$B$874,2,FALSE)))=1,"·",0)</f>
        <v>0</v>
      </c>
      <c r="F423" s="53">
        <f>IF(TYPE(SEARCH(F$1,+VLOOKUP($A423,datos14p!$A$2:$B$874,2,FALSE)))=1,"·",0)</f>
        <v>0</v>
      </c>
      <c r="G423" s="53">
        <f>IF(TYPE(SEARCH(G$1,+VLOOKUP($A423,datos14p!$A$2:$B$874,2,FALSE)))=1,"·",0)</f>
        <v>0</v>
      </c>
      <c r="H423" s="53">
        <f>IF(TYPE(SEARCH(H$1,+VLOOKUP($A423,datos14p!$A$2:$B$874,2,FALSE)))=1,"·",0)</f>
        <v>0</v>
      </c>
      <c r="I423" s="53">
        <f>IF(TYPE(SEARCH(I$1,+VLOOKUP($A423,datos14p!$A$2:$B$874,2,FALSE)))=1,"·",0)</f>
        <v>0</v>
      </c>
      <c r="J423" s="53">
        <f>IF(TYPE(SEARCH(J$1,+VLOOKUP($A423,datos14p!$A$2:$B$874,2,FALSE)))=1,"·",0)</f>
        <v>0</v>
      </c>
      <c r="K423" s="53">
        <f>IF(TYPE(SEARCH(K$1,+VLOOKUP($A423,datos14p!$A$2:$B$874,2,FALSE)))=1,"·",0)</f>
        <v>0</v>
      </c>
      <c r="L423" s="53">
        <f>IF(TYPE(SEARCH(L$1,+VLOOKUP($A423,datos14p!$A$2:$B$874,2,FALSE)))=1,"·",0)</f>
        <v>0</v>
      </c>
      <c r="M423" s="53">
        <f>IF(TYPE(SEARCH(M$1,+VLOOKUP($A423,datos14p!$A$2:$B$874,2,FALSE)))=1,"·",0)</f>
        <v>0</v>
      </c>
    </row>
    <row r="424" spans="1:13" s="9" customFormat="1">
      <c r="A424" s="60" t="s">
        <v>1218</v>
      </c>
      <c r="B424" s="53">
        <f>IF(TYPE(SEARCH(B$1,+VLOOKUP($A424,datos14p!$A$2:$B$874,2,FALSE)))=1,"·",0)</f>
        <v>0</v>
      </c>
      <c r="C424" s="53" t="str">
        <f>IF(TYPE(SEARCH(C$1,+VLOOKUP($A424,datos14p!$A$2:$B$874,2,FALSE)))=1,"·",0)</f>
        <v>·</v>
      </c>
      <c r="D424" s="53">
        <f>IF(TYPE(SEARCH(D$1,+VLOOKUP($A424,datos14p!$A$2:$B$874,2,FALSE)))=1,"·",0)</f>
        <v>0</v>
      </c>
      <c r="E424" s="53">
        <f>IF(TYPE(SEARCH(E$1,+VLOOKUP($A424,datos14p!$A$2:$B$874,2,FALSE)))=1,"·",0)</f>
        <v>0</v>
      </c>
      <c r="F424" s="53">
        <f>IF(TYPE(SEARCH(F$1,+VLOOKUP($A424,datos14p!$A$2:$B$874,2,FALSE)))=1,"·",0)</f>
        <v>0</v>
      </c>
      <c r="G424" s="53" t="str">
        <f>IF(TYPE(SEARCH(G$1,+VLOOKUP($A424,datos14p!$A$2:$B$874,2,FALSE)))=1,"·",0)</f>
        <v>·</v>
      </c>
      <c r="H424" s="53">
        <f>IF(TYPE(SEARCH(H$1,+VLOOKUP($A424,datos14p!$A$2:$B$874,2,FALSE)))=1,"·",0)</f>
        <v>0</v>
      </c>
      <c r="I424" s="53">
        <f>IF(TYPE(SEARCH(I$1,+VLOOKUP($A424,datos14p!$A$2:$B$874,2,FALSE)))=1,"·",0)</f>
        <v>0</v>
      </c>
      <c r="J424" s="53">
        <f>IF(TYPE(SEARCH(J$1,+VLOOKUP($A424,datos14p!$A$2:$B$874,2,FALSE)))=1,"·",0)</f>
        <v>0</v>
      </c>
      <c r="K424" s="53">
        <f>IF(TYPE(SEARCH(K$1,+VLOOKUP($A424,datos14p!$A$2:$B$874,2,FALSE)))=1,"·",0)</f>
        <v>0</v>
      </c>
      <c r="L424" s="53">
        <f>IF(TYPE(SEARCH(L$1,+VLOOKUP($A424,datos14p!$A$2:$B$874,2,FALSE)))=1,"·",0)</f>
        <v>0</v>
      </c>
      <c r="M424" s="53">
        <f>IF(TYPE(SEARCH(M$1,+VLOOKUP($A424,datos14p!$A$2:$B$874,2,FALSE)))=1,"·",0)</f>
        <v>0</v>
      </c>
    </row>
    <row r="425" spans="1:13" s="9" customFormat="1">
      <c r="A425" s="60" t="s">
        <v>1219</v>
      </c>
      <c r="B425" s="53">
        <f>IF(TYPE(SEARCH(B$1,+VLOOKUP($A425,datos14p!$A$2:$B$874,2,FALSE)))=1,"·",0)</f>
        <v>0</v>
      </c>
      <c r="C425" s="53">
        <f>IF(TYPE(SEARCH(C$1,+VLOOKUP($A425,datos14p!$A$2:$B$874,2,FALSE)))=1,"·",0)</f>
        <v>0</v>
      </c>
      <c r="D425" s="53">
        <f>IF(TYPE(SEARCH(D$1,+VLOOKUP($A425,datos14p!$A$2:$B$874,2,FALSE)))=1,"·",0)</f>
        <v>0</v>
      </c>
      <c r="E425" s="53" t="str">
        <f>IF(TYPE(SEARCH(E$1,+VLOOKUP($A425,datos14p!$A$2:$B$874,2,FALSE)))=1,"·",0)</f>
        <v>·</v>
      </c>
      <c r="F425" s="53">
        <f>IF(TYPE(SEARCH(F$1,+VLOOKUP($A425,datos14p!$A$2:$B$874,2,FALSE)))=1,"·",0)</f>
        <v>0</v>
      </c>
      <c r="G425" s="53">
        <f>IF(TYPE(SEARCH(G$1,+VLOOKUP($A425,datos14p!$A$2:$B$874,2,FALSE)))=1,"·",0)</f>
        <v>0</v>
      </c>
      <c r="H425" s="53">
        <f>IF(TYPE(SEARCH(H$1,+VLOOKUP($A425,datos14p!$A$2:$B$874,2,FALSE)))=1,"·",0)</f>
        <v>0</v>
      </c>
      <c r="I425" s="53">
        <f>IF(TYPE(SEARCH(I$1,+VLOOKUP($A425,datos14p!$A$2:$B$874,2,FALSE)))=1,"·",0)</f>
        <v>0</v>
      </c>
      <c r="J425" s="53">
        <f>IF(TYPE(SEARCH(J$1,+VLOOKUP($A425,datos14p!$A$2:$B$874,2,FALSE)))=1,"·",0)</f>
        <v>0</v>
      </c>
      <c r="K425" s="53" t="str">
        <f>IF(TYPE(SEARCH(K$1,+VLOOKUP($A425,datos14p!$A$2:$B$874,2,FALSE)))=1,"·",0)</f>
        <v>·</v>
      </c>
      <c r="L425" s="53">
        <f>IF(TYPE(SEARCH(L$1,+VLOOKUP($A425,datos14p!$A$2:$B$874,2,FALSE)))=1,"·",0)</f>
        <v>0</v>
      </c>
      <c r="M425" s="53">
        <f>IF(TYPE(SEARCH(M$1,+VLOOKUP($A425,datos14p!$A$2:$B$874,2,FALSE)))=1,"·",0)</f>
        <v>0</v>
      </c>
    </row>
    <row r="426" spans="1:13" s="9" customFormat="1">
      <c r="A426" s="60" t="s">
        <v>1220</v>
      </c>
      <c r="B426" s="53" t="str">
        <f>IF(TYPE(SEARCH(B$1,+VLOOKUP($A426,datos14p!$A$2:$B$874,2,FALSE)))=1,"·",0)</f>
        <v>·</v>
      </c>
      <c r="C426" s="53">
        <f>IF(TYPE(SEARCH(C$1,+VLOOKUP($A426,datos14p!$A$2:$B$874,2,FALSE)))=1,"·",0)</f>
        <v>0</v>
      </c>
      <c r="D426" s="53">
        <f>IF(TYPE(SEARCH(D$1,+VLOOKUP($A426,datos14p!$A$2:$B$874,2,FALSE)))=1,"·",0)</f>
        <v>0</v>
      </c>
      <c r="E426" s="53">
        <f>IF(TYPE(SEARCH(E$1,+VLOOKUP($A426,datos14p!$A$2:$B$874,2,FALSE)))=1,"·",0)</f>
        <v>0</v>
      </c>
      <c r="F426" s="53">
        <f>IF(TYPE(SEARCH(F$1,+VLOOKUP($A426,datos14p!$A$2:$B$874,2,FALSE)))=1,"·",0)</f>
        <v>0</v>
      </c>
      <c r="G426" s="53" t="str">
        <f>IF(TYPE(SEARCH(G$1,+VLOOKUP($A426,datos14p!$A$2:$B$874,2,FALSE)))=1,"·",0)</f>
        <v>·</v>
      </c>
      <c r="H426" s="53">
        <f>IF(TYPE(SEARCH(H$1,+VLOOKUP($A426,datos14p!$A$2:$B$874,2,FALSE)))=1,"·",0)</f>
        <v>0</v>
      </c>
      <c r="I426" s="53">
        <f>IF(TYPE(SEARCH(I$1,+VLOOKUP($A426,datos14p!$A$2:$B$874,2,FALSE)))=1,"·",0)</f>
        <v>0</v>
      </c>
      <c r="J426" s="53" t="str">
        <f>IF(TYPE(SEARCH(J$1,+VLOOKUP($A426,datos14p!$A$2:$B$874,2,FALSE)))=1,"·",0)</f>
        <v>·</v>
      </c>
      <c r="K426" s="53">
        <f>IF(TYPE(SEARCH(K$1,+VLOOKUP($A426,datos14p!$A$2:$B$874,2,FALSE)))=1,"·",0)</f>
        <v>0</v>
      </c>
      <c r="L426" s="53">
        <f>IF(TYPE(SEARCH(L$1,+VLOOKUP($A426,datos14p!$A$2:$B$874,2,FALSE)))=1,"·",0)</f>
        <v>0</v>
      </c>
      <c r="M426" s="53">
        <f>IF(TYPE(SEARCH(M$1,+VLOOKUP($A426,datos14p!$A$2:$B$874,2,FALSE)))=1,"·",0)</f>
        <v>0</v>
      </c>
    </row>
    <row r="427" spans="1:13" s="9" customFormat="1">
      <c r="A427" s="60" t="s">
        <v>1221</v>
      </c>
      <c r="B427" s="53" t="str">
        <f>IF(TYPE(SEARCH(B$1,+VLOOKUP($A427,datos14p!$A$2:$B$874,2,FALSE)))=1,"·",0)</f>
        <v>·</v>
      </c>
      <c r="C427" s="53">
        <f>IF(TYPE(SEARCH(C$1,+VLOOKUP($A427,datos14p!$A$2:$B$874,2,FALSE)))=1,"·",0)</f>
        <v>0</v>
      </c>
      <c r="D427" s="53">
        <f>IF(TYPE(SEARCH(D$1,+VLOOKUP($A427,datos14p!$A$2:$B$874,2,FALSE)))=1,"·",0)</f>
        <v>0</v>
      </c>
      <c r="E427" s="53">
        <f>IF(TYPE(SEARCH(E$1,+VLOOKUP($A427,datos14p!$A$2:$B$874,2,FALSE)))=1,"·",0)</f>
        <v>0</v>
      </c>
      <c r="F427" s="53">
        <f>IF(TYPE(SEARCH(F$1,+VLOOKUP($A427,datos14p!$A$2:$B$874,2,FALSE)))=1,"·",0)</f>
        <v>0</v>
      </c>
      <c r="G427" s="53">
        <f>IF(TYPE(SEARCH(G$1,+VLOOKUP($A427,datos14p!$A$2:$B$874,2,FALSE)))=1,"·",0)</f>
        <v>0</v>
      </c>
      <c r="H427" s="53">
        <f>IF(TYPE(SEARCH(H$1,+VLOOKUP($A427,datos14p!$A$2:$B$874,2,FALSE)))=1,"·",0)</f>
        <v>0</v>
      </c>
      <c r="I427" s="53">
        <f>IF(TYPE(SEARCH(I$1,+VLOOKUP($A427,datos14p!$A$2:$B$874,2,FALSE)))=1,"·",0)</f>
        <v>0</v>
      </c>
      <c r="J427" s="53">
        <f>IF(TYPE(SEARCH(J$1,+VLOOKUP($A427,datos14p!$A$2:$B$874,2,FALSE)))=1,"·",0)</f>
        <v>0</v>
      </c>
      <c r="K427" s="53">
        <f>IF(TYPE(SEARCH(K$1,+VLOOKUP($A427,datos14p!$A$2:$B$874,2,FALSE)))=1,"·",0)</f>
        <v>0</v>
      </c>
      <c r="L427" s="53">
        <f>IF(TYPE(SEARCH(L$1,+VLOOKUP($A427,datos14p!$A$2:$B$874,2,FALSE)))=1,"·",0)</f>
        <v>0</v>
      </c>
      <c r="M427" s="53">
        <f>IF(TYPE(SEARCH(M$1,+VLOOKUP($A427,datos14p!$A$2:$B$874,2,FALSE)))=1,"·",0)</f>
        <v>0</v>
      </c>
    </row>
    <row r="428" spans="1:13" s="9" customFormat="1">
      <c r="A428" s="60" t="s">
        <v>1222</v>
      </c>
      <c r="B428" s="53" t="str">
        <f>IF(TYPE(SEARCH(B$1,+VLOOKUP($A428,datos14p!$A$2:$B$874,2,FALSE)))=1,"·",0)</f>
        <v>·</v>
      </c>
      <c r="C428" s="53">
        <f>IF(TYPE(SEARCH(C$1,+VLOOKUP($A428,datos14p!$A$2:$B$874,2,FALSE)))=1,"·",0)</f>
        <v>0</v>
      </c>
      <c r="D428" s="53">
        <f>IF(TYPE(SEARCH(D$1,+VLOOKUP($A428,datos14p!$A$2:$B$874,2,FALSE)))=1,"·",0)</f>
        <v>0</v>
      </c>
      <c r="E428" s="53">
        <f>IF(TYPE(SEARCH(E$1,+VLOOKUP($A428,datos14p!$A$2:$B$874,2,FALSE)))=1,"·",0)</f>
        <v>0</v>
      </c>
      <c r="F428" s="53">
        <f>IF(TYPE(SEARCH(F$1,+VLOOKUP($A428,datos14p!$A$2:$B$874,2,FALSE)))=1,"·",0)</f>
        <v>0</v>
      </c>
      <c r="G428" s="53" t="str">
        <f>IF(TYPE(SEARCH(G$1,+VLOOKUP($A428,datos14p!$A$2:$B$874,2,FALSE)))=1,"·",0)</f>
        <v>·</v>
      </c>
      <c r="H428" s="53">
        <f>IF(TYPE(SEARCH(H$1,+VLOOKUP($A428,datos14p!$A$2:$B$874,2,FALSE)))=1,"·",0)</f>
        <v>0</v>
      </c>
      <c r="I428" s="53">
        <f>IF(TYPE(SEARCH(I$1,+VLOOKUP($A428,datos14p!$A$2:$B$874,2,FALSE)))=1,"·",0)</f>
        <v>0</v>
      </c>
      <c r="J428" s="53">
        <f>IF(TYPE(SEARCH(J$1,+VLOOKUP($A428,datos14p!$A$2:$B$874,2,FALSE)))=1,"·",0)</f>
        <v>0</v>
      </c>
      <c r="K428" s="53">
        <f>IF(TYPE(SEARCH(K$1,+VLOOKUP($A428,datos14p!$A$2:$B$874,2,FALSE)))=1,"·",0)</f>
        <v>0</v>
      </c>
      <c r="L428" s="53">
        <f>IF(TYPE(SEARCH(L$1,+VLOOKUP($A428,datos14p!$A$2:$B$874,2,FALSE)))=1,"·",0)</f>
        <v>0</v>
      </c>
      <c r="M428" s="53">
        <f>IF(TYPE(SEARCH(M$1,+VLOOKUP($A428,datos14p!$A$2:$B$874,2,FALSE)))=1,"·",0)</f>
        <v>0</v>
      </c>
    </row>
    <row r="429" spans="1:13" s="9" customFormat="1">
      <c r="A429" s="60" t="s">
        <v>1223</v>
      </c>
      <c r="B429" s="53" t="str">
        <f>IF(TYPE(SEARCH(B$1,+VLOOKUP($A429,datos14p!$A$2:$B$874,2,FALSE)))=1,"·",0)</f>
        <v>·</v>
      </c>
      <c r="C429" s="53">
        <f>IF(TYPE(SEARCH(C$1,+VLOOKUP($A429,datos14p!$A$2:$B$874,2,FALSE)))=1,"·",0)</f>
        <v>0</v>
      </c>
      <c r="D429" s="53">
        <f>IF(TYPE(SEARCH(D$1,+VLOOKUP($A429,datos14p!$A$2:$B$874,2,FALSE)))=1,"·",0)</f>
        <v>0</v>
      </c>
      <c r="E429" s="53">
        <f>IF(TYPE(SEARCH(E$1,+VLOOKUP($A429,datos14p!$A$2:$B$874,2,FALSE)))=1,"·",0)</f>
        <v>0</v>
      </c>
      <c r="F429" s="53">
        <f>IF(TYPE(SEARCH(F$1,+VLOOKUP($A429,datos14p!$A$2:$B$874,2,FALSE)))=1,"·",0)</f>
        <v>0</v>
      </c>
      <c r="G429" s="53">
        <f>IF(TYPE(SEARCH(G$1,+VLOOKUP($A429,datos14p!$A$2:$B$874,2,FALSE)))=1,"·",0)</f>
        <v>0</v>
      </c>
      <c r="H429" s="53">
        <f>IF(TYPE(SEARCH(H$1,+VLOOKUP($A429,datos14p!$A$2:$B$874,2,FALSE)))=1,"·",0)</f>
        <v>0</v>
      </c>
      <c r="I429" s="53">
        <f>IF(TYPE(SEARCH(I$1,+VLOOKUP($A429,datos14p!$A$2:$B$874,2,FALSE)))=1,"·",0)</f>
        <v>0</v>
      </c>
      <c r="J429" s="53">
        <f>IF(TYPE(SEARCH(J$1,+VLOOKUP($A429,datos14p!$A$2:$B$874,2,FALSE)))=1,"·",0)</f>
        <v>0</v>
      </c>
      <c r="K429" s="53">
        <f>IF(TYPE(SEARCH(K$1,+VLOOKUP($A429,datos14p!$A$2:$B$874,2,FALSE)))=1,"·",0)</f>
        <v>0</v>
      </c>
      <c r="L429" s="53">
        <f>IF(TYPE(SEARCH(L$1,+VLOOKUP($A429,datos14p!$A$2:$B$874,2,FALSE)))=1,"·",0)</f>
        <v>0</v>
      </c>
      <c r="M429" s="53">
        <f>IF(TYPE(SEARCH(M$1,+VLOOKUP($A429,datos14p!$A$2:$B$874,2,FALSE)))=1,"·",0)</f>
        <v>0</v>
      </c>
    </row>
    <row r="430" spans="1:13" s="9" customFormat="1">
      <c r="A430" s="60" t="s">
        <v>1224</v>
      </c>
      <c r="B430" s="53" t="str">
        <f>IF(TYPE(SEARCH(B$1,+VLOOKUP($A430,datos14p!$A$2:$B$874,2,FALSE)))=1,"·",0)</f>
        <v>·</v>
      </c>
      <c r="C430" s="53">
        <f>IF(TYPE(SEARCH(C$1,+VLOOKUP($A430,datos14p!$A$2:$B$874,2,FALSE)))=1,"·",0)</f>
        <v>0</v>
      </c>
      <c r="D430" s="53">
        <f>IF(TYPE(SEARCH(D$1,+VLOOKUP($A430,datos14p!$A$2:$B$874,2,FALSE)))=1,"·",0)</f>
        <v>0</v>
      </c>
      <c r="E430" s="53">
        <f>IF(TYPE(SEARCH(E$1,+VLOOKUP($A430,datos14p!$A$2:$B$874,2,FALSE)))=1,"·",0)</f>
        <v>0</v>
      </c>
      <c r="F430" s="53">
        <f>IF(TYPE(SEARCH(F$1,+VLOOKUP($A430,datos14p!$A$2:$B$874,2,FALSE)))=1,"·",0)</f>
        <v>0</v>
      </c>
      <c r="G430" s="53">
        <f>IF(TYPE(SEARCH(G$1,+VLOOKUP($A430,datos14p!$A$2:$B$874,2,FALSE)))=1,"·",0)</f>
        <v>0</v>
      </c>
      <c r="H430" s="53">
        <f>IF(TYPE(SEARCH(H$1,+VLOOKUP($A430,datos14p!$A$2:$B$874,2,FALSE)))=1,"·",0)</f>
        <v>0</v>
      </c>
      <c r="I430" s="53">
        <f>IF(TYPE(SEARCH(I$1,+VLOOKUP($A430,datos14p!$A$2:$B$874,2,FALSE)))=1,"·",0)</f>
        <v>0</v>
      </c>
      <c r="J430" s="53">
        <f>IF(TYPE(SEARCH(J$1,+VLOOKUP($A430,datos14p!$A$2:$B$874,2,FALSE)))=1,"·",0)</f>
        <v>0</v>
      </c>
      <c r="K430" s="53">
        <f>IF(TYPE(SEARCH(K$1,+VLOOKUP($A430,datos14p!$A$2:$B$874,2,FALSE)))=1,"·",0)</f>
        <v>0</v>
      </c>
      <c r="L430" s="53">
        <f>IF(TYPE(SEARCH(L$1,+VLOOKUP($A430,datos14p!$A$2:$B$874,2,FALSE)))=1,"·",0)</f>
        <v>0</v>
      </c>
      <c r="M430" s="53">
        <f>IF(TYPE(SEARCH(M$1,+VLOOKUP($A430,datos14p!$A$2:$B$874,2,FALSE)))=1,"·",0)</f>
        <v>0</v>
      </c>
    </row>
    <row r="431" spans="1:13" s="9" customFormat="1">
      <c r="A431" s="60" t="s">
        <v>1225</v>
      </c>
      <c r="B431" s="53" t="str">
        <f>IF(TYPE(SEARCH(B$1,+VLOOKUP($A431,datos14p!$A$2:$B$874,2,FALSE)))=1,"·",0)</f>
        <v>·</v>
      </c>
      <c r="C431" s="53">
        <f>IF(TYPE(SEARCH(C$1,+VLOOKUP($A431,datos14p!$A$2:$B$874,2,FALSE)))=1,"·",0)</f>
        <v>0</v>
      </c>
      <c r="D431" s="53">
        <f>IF(TYPE(SEARCH(D$1,+VLOOKUP($A431,datos14p!$A$2:$B$874,2,FALSE)))=1,"·",0)</f>
        <v>0</v>
      </c>
      <c r="E431" s="53">
        <f>IF(TYPE(SEARCH(E$1,+VLOOKUP($A431,datos14p!$A$2:$B$874,2,FALSE)))=1,"·",0)</f>
        <v>0</v>
      </c>
      <c r="F431" s="53">
        <f>IF(TYPE(SEARCH(F$1,+VLOOKUP($A431,datos14p!$A$2:$B$874,2,FALSE)))=1,"·",0)</f>
        <v>0</v>
      </c>
      <c r="G431" s="53" t="str">
        <f>IF(TYPE(SEARCH(G$1,+VLOOKUP($A431,datos14p!$A$2:$B$874,2,FALSE)))=1,"·",0)</f>
        <v>·</v>
      </c>
      <c r="H431" s="53">
        <f>IF(TYPE(SEARCH(H$1,+VLOOKUP($A431,datos14p!$A$2:$B$874,2,FALSE)))=1,"·",0)</f>
        <v>0</v>
      </c>
      <c r="I431" s="53">
        <f>IF(TYPE(SEARCH(I$1,+VLOOKUP($A431,datos14p!$A$2:$B$874,2,FALSE)))=1,"·",0)</f>
        <v>0</v>
      </c>
      <c r="J431" s="53">
        <f>IF(TYPE(SEARCH(J$1,+VLOOKUP($A431,datos14p!$A$2:$B$874,2,FALSE)))=1,"·",0)</f>
        <v>0</v>
      </c>
      <c r="K431" s="53">
        <f>IF(TYPE(SEARCH(K$1,+VLOOKUP($A431,datos14p!$A$2:$B$874,2,FALSE)))=1,"·",0)</f>
        <v>0</v>
      </c>
      <c r="L431" s="53">
        <f>IF(TYPE(SEARCH(L$1,+VLOOKUP($A431,datos14p!$A$2:$B$874,2,FALSE)))=1,"·",0)</f>
        <v>0</v>
      </c>
      <c r="M431" s="53">
        <f>IF(TYPE(SEARCH(M$1,+VLOOKUP($A431,datos14p!$A$2:$B$874,2,FALSE)))=1,"·",0)</f>
        <v>0</v>
      </c>
    </row>
    <row r="432" spans="1:13" s="9" customFormat="1">
      <c r="A432" s="60" t="s">
        <v>1226</v>
      </c>
      <c r="B432" s="53" t="str">
        <f>IF(TYPE(SEARCH(B$1,+VLOOKUP($A432,datos14p!$A$2:$B$874,2,FALSE)))=1,"·",0)</f>
        <v>·</v>
      </c>
      <c r="C432" s="53">
        <f>IF(TYPE(SEARCH(C$1,+VLOOKUP($A432,datos14p!$A$2:$B$874,2,FALSE)))=1,"·",0)</f>
        <v>0</v>
      </c>
      <c r="D432" s="53">
        <f>IF(TYPE(SEARCH(D$1,+VLOOKUP($A432,datos14p!$A$2:$B$874,2,FALSE)))=1,"·",0)</f>
        <v>0</v>
      </c>
      <c r="E432" s="53">
        <f>IF(TYPE(SEARCH(E$1,+VLOOKUP($A432,datos14p!$A$2:$B$874,2,FALSE)))=1,"·",0)</f>
        <v>0</v>
      </c>
      <c r="F432" s="53">
        <f>IF(TYPE(SEARCH(F$1,+VLOOKUP($A432,datos14p!$A$2:$B$874,2,FALSE)))=1,"·",0)</f>
        <v>0</v>
      </c>
      <c r="G432" s="53">
        <f>IF(TYPE(SEARCH(G$1,+VLOOKUP($A432,datos14p!$A$2:$B$874,2,FALSE)))=1,"·",0)</f>
        <v>0</v>
      </c>
      <c r="H432" s="53">
        <f>IF(TYPE(SEARCH(H$1,+VLOOKUP($A432,datos14p!$A$2:$B$874,2,FALSE)))=1,"·",0)</f>
        <v>0</v>
      </c>
      <c r="I432" s="53">
        <f>IF(TYPE(SEARCH(I$1,+VLOOKUP($A432,datos14p!$A$2:$B$874,2,FALSE)))=1,"·",0)</f>
        <v>0</v>
      </c>
      <c r="J432" s="53">
        <f>IF(TYPE(SEARCH(J$1,+VLOOKUP($A432,datos14p!$A$2:$B$874,2,FALSE)))=1,"·",0)</f>
        <v>0</v>
      </c>
      <c r="K432" s="53">
        <f>IF(TYPE(SEARCH(K$1,+VLOOKUP($A432,datos14p!$A$2:$B$874,2,FALSE)))=1,"·",0)</f>
        <v>0</v>
      </c>
      <c r="L432" s="53">
        <f>IF(TYPE(SEARCH(L$1,+VLOOKUP($A432,datos14p!$A$2:$B$874,2,FALSE)))=1,"·",0)</f>
        <v>0</v>
      </c>
      <c r="M432" s="53">
        <f>IF(TYPE(SEARCH(M$1,+VLOOKUP($A432,datos14p!$A$2:$B$874,2,FALSE)))=1,"·",0)</f>
        <v>0</v>
      </c>
    </row>
    <row r="433" spans="1:13" s="9" customFormat="1">
      <c r="A433" s="60" t="s">
        <v>1227</v>
      </c>
      <c r="B433" s="53" t="str">
        <f>IF(TYPE(SEARCH(B$1,+VLOOKUP($A433,datos14p!$A$2:$B$874,2,FALSE)))=1,"·",0)</f>
        <v>·</v>
      </c>
      <c r="C433" s="53">
        <f>IF(TYPE(SEARCH(C$1,+VLOOKUP($A433,datos14p!$A$2:$B$874,2,FALSE)))=1,"·",0)</f>
        <v>0</v>
      </c>
      <c r="D433" s="53">
        <f>IF(TYPE(SEARCH(D$1,+VLOOKUP($A433,datos14p!$A$2:$B$874,2,FALSE)))=1,"·",0)</f>
        <v>0</v>
      </c>
      <c r="E433" s="53">
        <f>IF(TYPE(SEARCH(E$1,+VLOOKUP($A433,datos14p!$A$2:$B$874,2,FALSE)))=1,"·",0)</f>
        <v>0</v>
      </c>
      <c r="F433" s="53">
        <f>IF(TYPE(SEARCH(F$1,+VLOOKUP($A433,datos14p!$A$2:$B$874,2,FALSE)))=1,"·",0)</f>
        <v>0</v>
      </c>
      <c r="G433" s="53" t="str">
        <f>IF(TYPE(SEARCH(G$1,+VLOOKUP($A433,datos14p!$A$2:$B$874,2,FALSE)))=1,"·",0)</f>
        <v>·</v>
      </c>
      <c r="H433" s="53">
        <f>IF(TYPE(SEARCH(H$1,+VLOOKUP($A433,datos14p!$A$2:$B$874,2,FALSE)))=1,"·",0)</f>
        <v>0</v>
      </c>
      <c r="I433" s="53">
        <f>IF(TYPE(SEARCH(I$1,+VLOOKUP($A433,datos14p!$A$2:$B$874,2,FALSE)))=1,"·",0)</f>
        <v>0</v>
      </c>
      <c r="J433" s="53">
        <f>IF(TYPE(SEARCH(J$1,+VLOOKUP($A433,datos14p!$A$2:$B$874,2,FALSE)))=1,"·",0)</f>
        <v>0</v>
      </c>
      <c r="K433" s="53">
        <f>IF(TYPE(SEARCH(K$1,+VLOOKUP($A433,datos14p!$A$2:$B$874,2,FALSE)))=1,"·",0)</f>
        <v>0</v>
      </c>
      <c r="L433" s="53">
        <f>IF(TYPE(SEARCH(L$1,+VLOOKUP($A433,datos14p!$A$2:$B$874,2,FALSE)))=1,"·",0)</f>
        <v>0</v>
      </c>
      <c r="M433" s="53">
        <f>IF(TYPE(SEARCH(M$1,+VLOOKUP($A433,datos14p!$A$2:$B$874,2,FALSE)))=1,"·",0)</f>
        <v>0</v>
      </c>
    </row>
    <row r="434" spans="1:13" s="9" customFormat="1">
      <c r="A434" s="60" t="s">
        <v>1228</v>
      </c>
      <c r="B434" s="53" t="str">
        <f>IF(TYPE(SEARCH(B$1,+VLOOKUP($A434,datos14p!$A$2:$B$874,2,FALSE)))=1,"·",0)</f>
        <v>·</v>
      </c>
      <c r="C434" s="53">
        <f>IF(TYPE(SEARCH(C$1,+VLOOKUP($A434,datos14p!$A$2:$B$874,2,FALSE)))=1,"·",0)</f>
        <v>0</v>
      </c>
      <c r="D434" s="53">
        <f>IF(TYPE(SEARCH(D$1,+VLOOKUP($A434,datos14p!$A$2:$B$874,2,FALSE)))=1,"·",0)</f>
        <v>0</v>
      </c>
      <c r="E434" s="53">
        <f>IF(TYPE(SEARCH(E$1,+VLOOKUP($A434,datos14p!$A$2:$B$874,2,FALSE)))=1,"·",0)</f>
        <v>0</v>
      </c>
      <c r="F434" s="53">
        <f>IF(TYPE(SEARCH(F$1,+VLOOKUP($A434,datos14p!$A$2:$B$874,2,FALSE)))=1,"·",0)</f>
        <v>0</v>
      </c>
      <c r="G434" s="53">
        <f>IF(TYPE(SEARCH(G$1,+VLOOKUP($A434,datos14p!$A$2:$B$874,2,FALSE)))=1,"·",0)</f>
        <v>0</v>
      </c>
      <c r="H434" s="53">
        <f>IF(TYPE(SEARCH(H$1,+VLOOKUP($A434,datos14p!$A$2:$B$874,2,FALSE)))=1,"·",0)</f>
        <v>0</v>
      </c>
      <c r="I434" s="53">
        <f>IF(TYPE(SEARCH(I$1,+VLOOKUP($A434,datos14p!$A$2:$B$874,2,FALSE)))=1,"·",0)</f>
        <v>0</v>
      </c>
      <c r="J434" s="53">
        <f>IF(TYPE(SEARCH(J$1,+VLOOKUP($A434,datos14p!$A$2:$B$874,2,FALSE)))=1,"·",0)</f>
        <v>0</v>
      </c>
      <c r="K434" s="53">
        <f>IF(TYPE(SEARCH(K$1,+VLOOKUP($A434,datos14p!$A$2:$B$874,2,FALSE)))=1,"·",0)</f>
        <v>0</v>
      </c>
      <c r="L434" s="53">
        <f>IF(TYPE(SEARCH(L$1,+VLOOKUP($A434,datos14p!$A$2:$B$874,2,FALSE)))=1,"·",0)</f>
        <v>0</v>
      </c>
      <c r="M434" s="53">
        <f>IF(TYPE(SEARCH(M$1,+VLOOKUP($A434,datos14p!$A$2:$B$874,2,FALSE)))=1,"·",0)</f>
        <v>0</v>
      </c>
    </row>
    <row r="435" spans="1:13" s="9" customFormat="1">
      <c r="A435" s="60" t="s">
        <v>1229</v>
      </c>
      <c r="B435" s="53" t="str">
        <f>IF(TYPE(SEARCH(B$1,+VLOOKUP($A435,datos14p!$A$2:$B$874,2,FALSE)))=1,"·",0)</f>
        <v>·</v>
      </c>
      <c r="C435" s="53">
        <f>IF(TYPE(SEARCH(C$1,+VLOOKUP($A435,datos14p!$A$2:$B$874,2,FALSE)))=1,"·",0)</f>
        <v>0</v>
      </c>
      <c r="D435" s="53">
        <f>IF(TYPE(SEARCH(D$1,+VLOOKUP($A435,datos14p!$A$2:$B$874,2,FALSE)))=1,"·",0)</f>
        <v>0</v>
      </c>
      <c r="E435" s="53">
        <f>IF(TYPE(SEARCH(E$1,+VLOOKUP($A435,datos14p!$A$2:$B$874,2,FALSE)))=1,"·",0)</f>
        <v>0</v>
      </c>
      <c r="F435" s="53">
        <f>IF(TYPE(SEARCH(F$1,+VLOOKUP($A435,datos14p!$A$2:$B$874,2,FALSE)))=1,"·",0)</f>
        <v>0</v>
      </c>
      <c r="G435" s="53" t="str">
        <f>IF(TYPE(SEARCH(G$1,+VLOOKUP($A435,datos14p!$A$2:$B$874,2,FALSE)))=1,"·",0)</f>
        <v>·</v>
      </c>
      <c r="H435" s="53" t="str">
        <f>IF(TYPE(SEARCH(H$1,+VLOOKUP($A435,datos14p!$A$2:$B$874,2,FALSE)))=1,"·",0)</f>
        <v>·</v>
      </c>
      <c r="I435" s="53">
        <f>IF(TYPE(SEARCH(I$1,+VLOOKUP($A435,datos14p!$A$2:$B$874,2,FALSE)))=1,"·",0)</f>
        <v>0</v>
      </c>
      <c r="J435" s="53">
        <f>IF(TYPE(SEARCH(J$1,+VLOOKUP($A435,datos14p!$A$2:$B$874,2,FALSE)))=1,"·",0)</f>
        <v>0</v>
      </c>
      <c r="K435" s="53">
        <f>IF(TYPE(SEARCH(K$1,+VLOOKUP($A435,datos14p!$A$2:$B$874,2,FALSE)))=1,"·",0)</f>
        <v>0</v>
      </c>
      <c r="L435" s="53">
        <f>IF(TYPE(SEARCH(L$1,+VLOOKUP($A435,datos14p!$A$2:$B$874,2,FALSE)))=1,"·",0)</f>
        <v>0</v>
      </c>
      <c r="M435" s="53">
        <f>IF(TYPE(SEARCH(M$1,+VLOOKUP($A435,datos14p!$A$2:$B$874,2,FALSE)))=1,"·",0)</f>
        <v>0</v>
      </c>
    </row>
    <row r="436" spans="1:13" s="9" customFormat="1">
      <c r="A436" s="60" t="s">
        <v>1230</v>
      </c>
      <c r="B436" s="53" t="str">
        <f>IF(TYPE(SEARCH(B$1,+VLOOKUP($A436,datos14p!$A$2:$B$874,2,FALSE)))=1,"·",0)</f>
        <v>·</v>
      </c>
      <c r="C436" s="53">
        <f>IF(TYPE(SEARCH(C$1,+VLOOKUP($A436,datos14p!$A$2:$B$874,2,FALSE)))=1,"·",0)</f>
        <v>0</v>
      </c>
      <c r="D436" s="53">
        <f>IF(TYPE(SEARCH(D$1,+VLOOKUP($A436,datos14p!$A$2:$B$874,2,FALSE)))=1,"·",0)</f>
        <v>0</v>
      </c>
      <c r="E436" s="53" t="str">
        <f>IF(TYPE(SEARCH(E$1,+VLOOKUP($A436,datos14p!$A$2:$B$874,2,FALSE)))=1,"·",0)</f>
        <v>·</v>
      </c>
      <c r="F436" s="53">
        <f>IF(TYPE(SEARCH(F$1,+VLOOKUP($A436,datos14p!$A$2:$B$874,2,FALSE)))=1,"·",0)</f>
        <v>0</v>
      </c>
      <c r="G436" s="53" t="str">
        <f>IF(TYPE(SEARCH(G$1,+VLOOKUP($A436,datos14p!$A$2:$B$874,2,FALSE)))=1,"·",0)</f>
        <v>·</v>
      </c>
      <c r="H436" s="53">
        <f>IF(TYPE(SEARCH(H$1,+VLOOKUP($A436,datos14p!$A$2:$B$874,2,FALSE)))=1,"·",0)</f>
        <v>0</v>
      </c>
      <c r="I436" s="53">
        <f>IF(TYPE(SEARCH(I$1,+VLOOKUP($A436,datos14p!$A$2:$B$874,2,FALSE)))=1,"·",0)</f>
        <v>0</v>
      </c>
      <c r="J436" s="53">
        <f>IF(TYPE(SEARCH(J$1,+VLOOKUP($A436,datos14p!$A$2:$B$874,2,FALSE)))=1,"·",0)</f>
        <v>0</v>
      </c>
      <c r="K436" s="53">
        <f>IF(TYPE(SEARCH(K$1,+VLOOKUP($A436,datos14p!$A$2:$B$874,2,FALSE)))=1,"·",0)</f>
        <v>0</v>
      </c>
      <c r="L436" s="53">
        <f>IF(TYPE(SEARCH(L$1,+VLOOKUP($A436,datos14p!$A$2:$B$874,2,FALSE)))=1,"·",0)</f>
        <v>0</v>
      </c>
      <c r="M436" s="53">
        <f>IF(TYPE(SEARCH(M$1,+VLOOKUP($A436,datos14p!$A$2:$B$874,2,FALSE)))=1,"·",0)</f>
        <v>0</v>
      </c>
    </row>
    <row r="437" spans="1:13" s="9" customFormat="1">
      <c r="A437" s="60" t="s">
        <v>1231</v>
      </c>
      <c r="B437" s="53" t="str">
        <f>IF(TYPE(SEARCH(B$1,+VLOOKUP($A437,datos14p!$A$2:$B$874,2,FALSE)))=1,"·",0)</f>
        <v>·</v>
      </c>
      <c r="C437" s="53">
        <f>IF(TYPE(SEARCH(C$1,+VLOOKUP($A437,datos14p!$A$2:$B$874,2,FALSE)))=1,"·",0)</f>
        <v>0</v>
      </c>
      <c r="D437" s="53">
        <f>IF(TYPE(SEARCH(D$1,+VLOOKUP($A437,datos14p!$A$2:$B$874,2,FALSE)))=1,"·",0)</f>
        <v>0</v>
      </c>
      <c r="E437" s="53">
        <f>IF(TYPE(SEARCH(E$1,+VLOOKUP($A437,datos14p!$A$2:$B$874,2,FALSE)))=1,"·",0)</f>
        <v>0</v>
      </c>
      <c r="F437" s="53">
        <f>IF(TYPE(SEARCH(F$1,+VLOOKUP($A437,datos14p!$A$2:$B$874,2,FALSE)))=1,"·",0)</f>
        <v>0</v>
      </c>
      <c r="G437" s="53">
        <f>IF(TYPE(SEARCH(G$1,+VLOOKUP($A437,datos14p!$A$2:$B$874,2,FALSE)))=1,"·",0)</f>
        <v>0</v>
      </c>
      <c r="H437" s="53">
        <f>IF(TYPE(SEARCH(H$1,+VLOOKUP($A437,datos14p!$A$2:$B$874,2,FALSE)))=1,"·",0)</f>
        <v>0</v>
      </c>
      <c r="I437" s="53">
        <f>IF(TYPE(SEARCH(I$1,+VLOOKUP($A437,datos14p!$A$2:$B$874,2,FALSE)))=1,"·",0)</f>
        <v>0</v>
      </c>
      <c r="J437" s="53">
        <f>IF(TYPE(SEARCH(J$1,+VLOOKUP($A437,datos14p!$A$2:$B$874,2,FALSE)))=1,"·",0)</f>
        <v>0</v>
      </c>
      <c r="K437" s="53">
        <f>IF(TYPE(SEARCH(K$1,+VLOOKUP($A437,datos14p!$A$2:$B$874,2,FALSE)))=1,"·",0)</f>
        <v>0</v>
      </c>
      <c r="L437" s="53">
        <f>IF(TYPE(SEARCH(L$1,+VLOOKUP($A437,datos14p!$A$2:$B$874,2,FALSE)))=1,"·",0)</f>
        <v>0</v>
      </c>
      <c r="M437" s="53">
        <f>IF(TYPE(SEARCH(M$1,+VLOOKUP($A437,datos14p!$A$2:$B$874,2,FALSE)))=1,"·",0)</f>
        <v>0</v>
      </c>
    </row>
    <row r="438" spans="1:13" s="9" customFormat="1">
      <c r="A438" s="60" t="s">
        <v>1232</v>
      </c>
      <c r="B438" s="53" t="str">
        <f>IF(TYPE(SEARCH(B$1,+VLOOKUP($A438,datos14p!$A$2:$B$874,2,FALSE)))=1,"·",0)</f>
        <v>·</v>
      </c>
      <c r="C438" s="53">
        <f>IF(TYPE(SEARCH(C$1,+VLOOKUP($A438,datos14p!$A$2:$B$874,2,FALSE)))=1,"·",0)</f>
        <v>0</v>
      </c>
      <c r="D438" s="53">
        <f>IF(TYPE(SEARCH(D$1,+VLOOKUP($A438,datos14p!$A$2:$B$874,2,FALSE)))=1,"·",0)</f>
        <v>0</v>
      </c>
      <c r="E438" s="53">
        <f>IF(TYPE(SEARCH(E$1,+VLOOKUP($A438,datos14p!$A$2:$B$874,2,FALSE)))=1,"·",0)</f>
        <v>0</v>
      </c>
      <c r="F438" s="53">
        <f>IF(TYPE(SEARCH(F$1,+VLOOKUP($A438,datos14p!$A$2:$B$874,2,FALSE)))=1,"·",0)</f>
        <v>0</v>
      </c>
      <c r="G438" s="53">
        <f>IF(TYPE(SEARCH(G$1,+VLOOKUP($A438,datos14p!$A$2:$B$874,2,FALSE)))=1,"·",0)</f>
        <v>0</v>
      </c>
      <c r="H438" s="53">
        <f>IF(TYPE(SEARCH(H$1,+VLOOKUP($A438,datos14p!$A$2:$B$874,2,FALSE)))=1,"·",0)</f>
        <v>0</v>
      </c>
      <c r="I438" s="53">
        <f>IF(TYPE(SEARCH(I$1,+VLOOKUP($A438,datos14p!$A$2:$B$874,2,FALSE)))=1,"·",0)</f>
        <v>0</v>
      </c>
      <c r="J438" s="53">
        <f>IF(TYPE(SEARCH(J$1,+VLOOKUP($A438,datos14p!$A$2:$B$874,2,FALSE)))=1,"·",0)</f>
        <v>0</v>
      </c>
      <c r="K438" s="53">
        <f>IF(TYPE(SEARCH(K$1,+VLOOKUP($A438,datos14p!$A$2:$B$874,2,FALSE)))=1,"·",0)</f>
        <v>0</v>
      </c>
      <c r="L438" s="53">
        <f>IF(TYPE(SEARCH(L$1,+VLOOKUP($A438,datos14p!$A$2:$B$874,2,FALSE)))=1,"·",0)</f>
        <v>0</v>
      </c>
      <c r="M438" s="53">
        <f>IF(TYPE(SEARCH(M$1,+VLOOKUP($A438,datos14p!$A$2:$B$874,2,FALSE)))=1,"·",0)</f>
        <v>0</v>
      </c>
    </row>
    <row r="439" spans="1:13" s="9" customFormat="1">
      <c r="A439" s="60" t="s">
        <v>1233</v>
      </c>
      <c r="B439" s="53" t="str">
        <f>IF(TYPE(SEARCH(B$1,+VLOOKUP($A439,datos14p!$A$2:$B$874,2,FALSE)))=1,"·",0)</f>
        <v>·</v>
      </c>
      <c r="C439" s="53" t="str">
        <f>IF(TYPE(SEARCH(C$1,+VLOOKUP($A439,datos14p!$A$2:$B$874,2,FALSE)))=1,"·",0)</f>
        <v>·</v>
      </c>
      <c r="D439" s="53">
        <f>IF(TYPE(SEARCH(D$1,+VLOOKUP($A439,datos14p!$A$2:$B$874,2,FALSE)))=1,"·",0)</f>
        <v>0</v>
      </c>
      <c r="E439" s="53">
        <f>IF(TYPE(SEARCH(E$1,+VLOOKUP($A439,datos14p!$A$2:$B$874,2,FALSE)))=1,"·",0)</f>
        <v>0</v>
      </c>
      <c r="F439" s="53">
        <f>IF(TYPE(SEARCH(F$1,+VLOOKUP($A439,datos14p!$A$2:$B$874,2,FALSE)))=1,"·",0)</f>
        <v>0</v>
      </c>
      <c r="G439" s="53" t="str">
        <f>IF(TYPE(SEARCH(G$1,+VLOOKUP($A439,datos14p!$A$2:$B$874,2,FALSE)))=1,"·",0)</f>
        <v>·</v>
      </c>
      <c r="H439" s="53">
        <f>IF(TYPE(SEARCH(H$1,+VLOOKUP($A439,datos14p!$A$2:$B$874,2,FALSE)))=1,"·",0)</f>
        <v>0</v>
      </c>
      <c r="I439" s="53">
        <f>IF(TYPE(SEARCH(I$1,+VLOOKUP($A439,datos14p!$A$2:$B$874,2,FALSE)))=1,"·",0)</f>
        <v>0</v>
      </c>
      <c r="J439" s="53">
        <f>IF(TYPE(SEARCH(J$1,+VLOOKUP($A439,datos14p!$A$2:$B$874,2,FALSE)))=1,"·",0)</f>
        <v>0</v>
      </c>
      <c r="K439" s="53">
        <f>IF(TYPE(SEARCH(K$1,+VLOOKUP($A439,datos14p!$A$2:$B$874,2,FALSE)))=1,"·",0)</f>
        <v>0</v>
      </c>
      <c r="L439" s="53">
        <f>IF(TYPE(SEARCH(L$1,+VLOOKUP($A439,datos14p!$A$2:$B$874,2,FALSE)))=1,"·",0)</f>
        <v>0</v>
      </c>
      <c r="M439" s="53">
        <f>IF(TYPE(SEARCH(M$1,+VLOOKUP($A439,datos14p!$A$2:$B$874,2,FALSE)))=1,"·",0)</f>
        <v>0</v>
      </c>
    </row>
    <row r="440" spans="1:13" s="9" customFormat="1">
      <c r="A440" s="60" t="s">
        <v>1234</v>
      </c>
      <c r="B440" s="53">
        <f>IF(TYPE(SEARCH(B$1,+VLOOKUP($A440,datos14p!$A$2:$B$874,2,FALSE)))=1,"·",0)</f>
        <v>0</v>
      </c>
      <c r="C440" s="53">
        <f>IF(TYPE(SEARCH(C$1,+VLOOKUP($A440,datos14p!$A$2:$B$874,2,FALSE)))=1,"·",0)</f>
        <v>0</v>
      </c>
      <c r="D440" s="53">
        <f>IF(TYPE(SEARCH(D$1,+VLOOKUP($A440,datos14p!$A$2:$B$874,2,FALSE)))=1,"·",0)</f>
        <v>0</v>
      </c>
      <c r="E440" s="53">
        <f>IF(TYPE(SEARCH(E$1,+VLOOKUP($A440,datos14p!$A$2:$B$874,2,FALSE)))=1,"·",0)</f>
        <v>0</v>
      </c>
      <c r="F440" s="53">
        <f>IF(TYPE(SEARCH(F$1,+VLOOKUP($A440,datos14p!$A$2:$B$874,2,FALSE)))=1,"·",0)</f>
        <v>0</v>
      </c>
      <c r="G440" s="53">
        <f>IF(TYPE(SEARCH(G$1,+VLOOKUP($A440,datos14p!$A$2:$B$874,2,FALSE)))=1,"·",0)</f>
        <v>0</v>
      </c>
      <c r="H440" s="53">
        <f>IF(TYPE(SEARCH(H$1,+VLOOKUP($A440,datos14p!$A$2:$B$874,2,FALSE)))=1,"·",0)</f>
        <v>0</v>
      </c>
      <c r="I440" s="53">
        <f>IF(TYPE(SEARCH(I$1,+VLOOKUP($A440,datos14p!$A$2:$B$874,2,FALSE)))=1,"·",0)</f>
        <v>0</v>
      </c>
      <c r="J440" s="53">
        <f>IF(TYPE(SEARCH(J$1,+VLOOKUP($A440,datos14p!$A$2:$B$874,2,FALSE)))=1,"·",0)</f>
        <v>0</v>
      </c>
      <c r="K440" s="53" t="str">
        <f>IF(TYPE(SEARCH(K$1,+VLOOKUP($A440,datos14p!$A$2:$B$874,2,FALSE)))=1,"·",0)</f>
        <v>·</v>
      </c>
      <c r="L440" s="53">
        <f>IF(TYPE(SEARCH(L$1,+VLOOKUP($A440,datos14p!$A$2:$B$874,2,FALSE)))=1,"·",0)</f>
        <v>0</v>
      </c>
      <c r="M440" s="53">
        <f>IF(TYPE(SEARCH(M$1,+VLOOKUP($A440,datos14p!$A$2:$B$874,2,FALSE)))=1,"·",0)</f>
        <v>0</v>
      </c>
    </row>
    <row r="441" spans="1:13" s="9" customFormat="1">
      <c r="A441" s="60" t="s">
        <v>1235</v>
      </c>
      <c r="B441" s="53" t="str">
        <f>IF(TYPE(SEARCH(B$1,+VLOOKUP($A441,datos14p!$A$2:$B$874,2,FALSE)))=1,"·",0)</f>
        <v>·</v>
      </c>
      <c r="C441" s="53">
        <f>IF(TYPE(SEARCH(C$1,+VLOOKUP($A441,datos14p!$A$2:$B$874,2,FALSE)))=1,"·",0)</f>
        <v>0</v>
      </c>
      <c r="D441" s="53">
        <f>IF(TYPE(SEARCH(D$1,+VLOOKUP($A441,datos14p!$A$2:$B$874,2,FALSE)))=1,"·",0)</f>
        <v>0</v>
      </c>
      <c r="E441" s="53">
        <f>IF(TYPE(SEARCH(E$1,+VLOOKUP($A441,datos14p!$A$2:$B$874,2,FALSE)))=1,"·",0)</f>
        <v>0</v>
      </c>
      <c r="F441" s="53">
        <f>IF(TYPE(SEARCH(F$1,+VLOOKUP($A441,datos14p!$A$2:$B$874,2,FALSE)))=1,"·",0)</f>
        <v>0</v>
      </c>
      <c r="G441" s="53">
        <f>IF(TYPE(SEARCH(G$1,+VLOOKUP($A441,datos14p!$A$2:$B$874,2,FALSE)))=1,"·",0)</f>
        <v>0</v>
      </c>
      <c r="H441" s="53">
        <f>IF(TYPE(SEARCH(H$1,+VLOOKUP($A441,datos14p!$A$2:$B$874,2,FALSE)))=1,"·",0)</f>
        <v>0</v>
      </c>
      <c r="I441" s="53">
        <f>IF(TYPE(SEARCH(I$1,+VLOOKUP($A441,datos14p!$A$2:$B$874,2,FALSE)))=1,"·",0)</f>
        <v>0</v>
      </c>
      <c r="J441" s="53">
        <f>IF(TYPE(SEARCH(J$1,+VLOOKUP($A441,datos14p!$A$2:$B$874,2,FALSE)))=1,"·",0)</f>
        <v>0</v>
      </c>
      <c r="K441" s="53">
        <f>IF(TYPE(SEARCH(K$1,+VLOOKUP($A441,datos14p!$A$2:$B$874,2,FALSE)))=1,"·",0)</f>
        <v>0</v>
      </c>
      <c r="L441" s="53">
        <f>IF(TYPE(SEARCH(L$1,+VLOOKUP($A441,datos14p!$A$2:$B$874,2,FALSE)))=1,"·",0)</f>
        <v>0</v>
      </c>
      <c r="M441" s="53">
        <f>IF(TYPE(SEARCH(M$1,+VLOOKUP($A441,datos14p!$A$2:$B$874,2,FALSE)))=1,"·",0)</f>
        <v>0</v>
      </c>
    </row>
    <row r="442" spans="1:13" s="9" customFormat="1">
      <c r="A442" s="60" t="s">
        <v>1236</v>
      </c>
      <c r="B442" s="53" t="str">
        <f>IF(TYPE(SEARCH(B$1,+VLOOKUP($A442,datos14p!$A$2:$B$874,2,FALSE)))=1,"·",0)</f>
        <v>·</v>
      </c>
      <c r="C442" s="53">
        <f>IF(TYPE(SEARCH(C$1,+VLOOKUP($A442,datos14p!$A$2:$B$874,2,FALSE)))=1,"·",0)</f>
        <v>0</v>
      </c>
      <c r="D442" s="53">
        <f>IF(TYPE(SEARCH(D$1,+VLOOKUP($A442,datos14p!$A$2:$B$874,2,FALSE)))=1,"·",0)</f>
        <v>0</v>
      </c>
      <c r="E442" s="53">
        <f>IF(TYPE(SEARCH(E$1,+VLOOKUP($A442,datos14p!$A$2:$B$874,2,FALSE)))=1,"·",0)</f>
        <v>0</v>
      </c>
      <c r="F442" s="53">
        <f>IF(TYPE(SEARCH(F$1,+VLOOKUP($A442,datos14p!$A$2:$B$874,2,FALSE)))=1,"·",0)</f>
        <v>0</v>
      </c>
      <c r="G442" s="53">
        <f>IF(TYPE(SEARCH(G$1,+VLOOKUP($A442,datos14p!$A$2:$B$874,2,FALSE)))=1,"·",0)</f>
        <v>0</v>
      </c>
      <c r="H442" s="53">
        <f>IF(TYPE(SEARCH(H$1,+VLOOKUP($A442,datos14p!$A$2:$B$874,2,FALSE)))=1,"·",0)</f>
        <v>0</v>
      </c>
      <c r="I442" s="53">
        <f>IF(TYPE(SEARCH(I$1,+VLOOKUP($A442,datos14p!$A$2:$B$874,2,FALSE)))=1,"·",0)</f>
        <v>0</v>
      </c>
      <c r="J442" s="53">
        <f>IF(TYPE(SEARCH(J$1,+VLOOKUP($A442,datos14p!$A$2:$B$874,2,FALSE)))=1,"·",0)</f>
        <v>0</v>
      </c>
      <c r="K442" s="53">
        <f>IF(TYPE(SEARCH(K$1,+VLOOKUP($A442,datos14p!$A$2:$B$874,2,FALSE)))=1,"·",0)</f>
        <v>0</v>
      </c>
      <c r="L442" s="53">
        <f>IF(TYPE(SEARCH(L$1,+VLOOKUP($A442,datos14p!$A$2:$B$874,2,FALSE)))=1,"·",0)</f>
        <v>0</v>
      </c>
      <c r="M442" s="53">
        <f>IF(TYPE(SEARCH(M$1,+VLOOKUP($A442,datos14p!$A$2:$B$874,2,FALSE)))=1,"·",0)</f>
        <v>0</v>
      </c>
    </row>
    <row r="443" spans="1:13" s="9" customFormat="1">
      <c r="A443" s="60" t="s">
        <v>1237</v>
      </c>
      <c r="B443" s="53" t="str">
        <f>IF(TYPE(SEARCH(B$1,+VLOOKUP($A443,datos14p!$A$2:$B$874,2,FALSE)))=1,"·",0)</f>
        <v>·</v>
      </c>
      <c r="C443" s="53">
        <f>IF(TYPE(SEARCH(C$1,+VLOOKUP($A443,datos14p!$A$2:$B$874,2,FALSE)))=1,"·",0)</f>
        <v>0</v>
      </c>
      <c r="D443" s="53">
        <f>IF(TYPE(SEARCH(D$1,+VLOOKUP($A443,datos14p!$A$2:$B$874,2,FALSE)))=1,"·",0)</f>
        <v>0</v>
      </c>
      <c r="E443" s="53" t="str">
        <f>IF(TYPE(SEARCH(E$1,+VLOOKUP($A443,datos14p!$A$2:$B$874,2,FALSE)))=1,"·",0)</f>
        <v>·</v>
      </c>
      <c r="F443" s="53">
        <f>IF(TYPE(SEARCH(F$1,+VLOOKUP($A443,datos14p!$A$2:$B$874,2,FALSE)))=1,"·",0)</f>
        <v>0</v>
      </c>
      <c r="G443" s="53" t="str">
        <f>IF(TYPE(SEARCH(G$1,+VLOOKUP($A443,datos14p!$A$2:$B$874,2,FALSE)))=1,"·",0)</f>
        <v>·</v>
      </c>
      <c r="H443" s="53">
        <f>IF(TYPE(SEARCH(H$1,+VLOOKUP($A443,datos14p!$A$2:$B$874,2,FALSE)))=1,"·",0)</f>
        <v>0</v>
      </c>
      <c r="I443" s="53">
        <f>IF(TYPE(SEARCH(I$1,+VLOOKUP($A443,datos14p!$A$2:$B$874,2,FALSE)))=1,"·",0)</f>
        <v>0</v>
      </c>
      <c r="J443" s="53">
        <f>IF(TYPE(SEARCH(J$1,+VLOOKUP($A443,datos14p!$A$2:$B$874,2,FALSE)))=1,"·",0)</f>
        <v>0</v>
      </c>
      <c r="K443" s="53">
        <f>IF(TYPE(SEARCH(K$1,+VLOOKUP($A443,datos14p!$A$2:$B$874,2,FALSE)))=1,"·",0)</f>
        <v>0</v>
      </c>
      <c r="L443" s="53">
        <f>IF(TYPE(SEARCH(L$1,+VLOOKUP($A443,datos14p!$A$2:$B$874,2,FALSE)))=1,"·",0)</f>
        <v>0</v>
      </c>
      <c r="M443" s="53">
        <f>IF(TYPE(SEARCH(M$1,+VLOOKUP($A443,datos14p!$A$2:$B$874,2,FALSE)))=1,"·",0)</f>
        <v>0</v>
      </c>
    </row>
    <row r="444" spans="1:13" s="9" customFormat="1">
      <c r="A444" s="60" t="s">
        <v>1238</v>
      </c>
      <c r="B444" s="53">
        <f>IF(TYPE(SEARCH(B$1,+VLOOKUP($A444,datos14p!$A$2:$B$874,2,FALSE)))=1,"·",0)</f>
        <v>0</v>
      </c>
      <c r="C444" s="53">
        <f>IF(TYPE(SEARCH(C$1,+VLOOKUP($A444,datos14p!$A$2:$B$874,2,FALSE)))=1,"·",0)</f>
        <v>0</v>
      </c>
      <c r="D444" s="53">
        <f>IF(TYPE(SEARCH(D$1,+VLOOKUP($A444,datos14p!$A$2:$B$874,2,FALSE)))=1,"·",0)</f>
        <v>0</v>
      </c>
      <c r="E444" s="53">
        <f>IF(TYPE(SEARCH(E$1,+VLOOKUP($A444,datos14p!$A$2:$B$874,2,FALSE)))=1,"·",0)</f>
        <v>0</v>
      </c>
      <c r="F444" s="53">
        <f>IF(TYPE(SEARCH(F$1,+VLOOKUP($A444,datos14p!$A$2:$B$874,2,FALSE)))=1,"·",0)</f>
        <v>0</v>
      </c>
      <c r="G444" s="53">
        <f>IF(TYPE(SEARCH(G$1,+VLOOKUP($A444,datos14p!$A$2:$B$874,2,FALSE)))=1,"·",0)</f>
        <v>0</v>
      </c>
      <c r="H444" s="53">
        <f>IF(TYPE(SEARCH(H$1,+VLOOKUP($A444,datos14p!$A$2:$B$874,2,FALSE)))=1,"·",0)</f>
        <v>0</v>
      </c>
      <c r="I444" s="53">
        <f>IF(TYPE(SEARCH(I$1,+VLOOKUP($A444,datos14p!$A$2:$B$874,2,FALSE)))=1,"·",0)</f>
        <v>0</v>
      </c>
      <c r="J444" s="53">
        <f>IF(TYPE(SEARCH(J$1,+VLOOKUP($A444,datos14p!$A$2:$B$874,2,FALSE)))=1,"·",0)</f>
        <v>0</v>
      </c>
      <c r="K444" s="53">
        <f>IF(TYPE(SEARCH(K$1,+VLOOKUP($A444,datos14p!$A$2:$B$874,2,FALSE)))=1,"·",0)</f>
        <v>0</v>
      </c>
      <c r="L444" s="53">
        <f>IF(TYPE(SEARCH(L$1,+VLOOKUP($A444,datos14p!$A$2:$B$874,2,FALSE)))=1,"·",0)</f>
        <v>0</v>
      </c>
      <c r="M444" s="53">
        <f>IF(TYPE(SEARCH(M$1,+VLOOKUP($A444,datos14p!$A$2:$B$874,2,FALSE)))=1,"·",0)</f>
        <v>0</v>
      </c>
    </row>
    <row r="445" spans="1:13" s="9" customFormat="1">
      <c r="A445" s="60" t="s">
        <v>1239</v>
      </c>
      <c r="B445" s="53">
        <f>IF(TYPE(SEARCH(B$1,+VLOOKUP($A445,datos14p!$A$2:$B$874,2,FALSE)))=1,"·",0)</f>
        <v>0</v>
      </c>
      <c r="C445" s="53">
        <f>IF(TYPE(SEARCH(C$1,+VLOOKUP($A445,datos14p!$A$2:$B$874,2,FALSE)))=1,"·",0)</f>
        <v>0</v>
      </c>
      <c r="D445" s="53">
        <f>IF(TYPE(SEARCH(D$1,+VLOOKUP($A445,datos14p!$A$2:$B$874,2,FALSE)))=1,"·",0)</f>
        <v>0</v>
      </c>
      <c r="E445" s="53">
        <f>IF(TYPE(SEARCH(E$1,+VLOOKUP($A445,datos14p!$A$2:$B$874,2,FALSE)))=1,"·",0)</f>
        <v>0</v>
      </c>
      <c r="F445" s="53">
        <f>IF(TYPE(SEARCH(F$1,+VLOOKUP($A445,datos14p!$A$2:$B$874,2,FALSE)))=1,"·",0)</f>
        <v>0</v>
      </c>
      <c r="G445" s="53">
        <f>IF(TYPE(SEARCH(G$1,+VLOOKUP($A445,datos14p!$A$2:$B$874,2,FALSE)))=1,"·",0)</f>
        <v>0</v>
      </c>
      <c r="H445" s="53">
        <f>IF(TYPE(SEARCH(H$1,+VLOOKUP($A445,datos14p!$A$2:$B$874,2,FALSE)))=1,"·",0)</f>
        <v>0</v>
      </c>
      <c r="I445" s="53">
        <f>IF(TYPE(SEARCH(I$1,+VLOOKUP($A445,datos14p!$A$2:$B$874,2,FALSE)))=1,"·",0)</f>
        <v>0</v>
      </c>
      <c r="J445" s="53">
        <f>IF(TYPE(SEARCH(J$1,+VLOOKUP($A445,datos14p!$A$2:$B$874,2,FALSE)))=1,"·",0)</f>
        <v>0</v>
      </c>
      <c r="K445" s="53">
        <f>IF(TYPE(SEARCH(K$1,+VLOOKUP($A445,datos14p!$A$2:$B$874,2,FALSE)))=1,"·",0)</f>
        <v>0</v>
      </c>
      <c r="L445" s="53">
        <f>IF(TYPE(SEARCH(L$1,+VLOOKUP($A445,datos14p!$A$2:$B$874,2,FALSE)))=1,"·",0)</f>
        <v>0</v>
      </c>
      <c r="M445" s="53">
        <f>IF(TYPE(SEARCH(M$1,+VLOOKUP($A445,datos14p!$A$2:$B$874,2,FALSE)))=1,"·",0)</f>
        <v>0</v>
      </c>
    </row>
    <row r="446" spans="1:13" s="9" customFormat="1">
      <c r="A446" s="60" t="s">
        <v>919</v>
      </c>
      <c r="B446" s="53">
        <f>IF(TYPE(SEARCH(B$1,+VLOOKUP($A446,datos14p!$A$2:$B$874,2,FALSE)))=1,"·",0)</f>
        <v>0</v>
      </c>
      <c r="C446" s="53">
        <f>IF(TYPE(SEARCH(C$1,+VLOOKUP($A446,datos14p!$A$2:$B$874,2,FALSE)))=1,"·",0)</f>
        <v>0</v>
      </c>
      <c r="D446" s="53">
        <f>IF(TYPE(SEARCH(D$1,+VLOOKUP($A446,datos14p!$A$2:$B$874,2,FALSE)))=1,"·",0)</f>
        <v>0</v>
      </c>
      <c r="E446" s="53">
        <f>IF(TYPE(SEARCH(E$1,+VLOOKUP($A446,datos14p!$A$2:$B$874,2,FALSE)))=1,"·",0)</f>
        <v>0</v>
      </c>
      <c r="F446" s="53">
        <f>IF(TYPE(SEARCH(F$1,+VLOOKUP($A446,datos14p!$A$2:$B$874,2,FALSE)))=1,"·",0)</f>
        <v>0</v>
      </c>
      <c r="G446" s="53">
        <f>IF(TYPE(SEARCH(G$1,+VLOOKUP($A446,datos14p!$A$2:$B$874,2,FALSE)))=1,"·",0)</f>
        <v>0</v>
      </c>
      <c r="H446" s="53">
        <f>IF(TYPE(SEARCH(H$1,+VLOOKUP($A446,datos14p!$A$2:$B$874,2,FALSE)))=1,"·",0)</f>
        <v>0</v>
      </c>
      <c r="I446" s="53">
        <f>IF(TYPE(SEARCH(I$1,+VLOOKUP($A446,datos14p!$A$2:$B$874,2,FALSE)))=1,"·",0)</f>
        <v>0</v>
      </c>
      <c r="J446" s="53">
        <f>IF(TYPE(SEARCH(J$1,+VLOOKUP($A446,datos14p!$A$2:$B$874,2,FALSE)))=1,"·",0)</f>
        <v>0</v>
      </c>
      <c r="K446" s="53">
        <f>IF(TYPE(SEARCH(K$1,+VLOOKUP($A446,datos14p!$A$2:$B$874,2,FALSE)))=1,"·",0)</f>
        <v>0</v>
      </c>
      <c r="L446" s="53">
        <f>IF(TYPE(SEARCH(L$1,+VLOOKUP($A446,datos14p!$A$2:$B$874,2,FALSE)))=1,"·",0)</f>
        <v>0</v>
      </c>
      <c r="M446" s="53">
        <f>IF(TYPE(SEARCH(M$1,+VLOOKUP($A446,datos14p!$A$2:$B$874,2,FALSE)))=1,"·",0)</f>
        <v>0</v>
      </c>
    </row>
    <row r="447" spans="1:13" s="9" customFormat="1">
      <c r="A447" s="60" t="s">
        <v>1240</v>
      </c>
      <c r="B447" s="53" t="str">
        <f>IF(TYPE(SEARCH(B$1,+VLOOKUP($A447,datos14p!$A$2:$B$874,2,FALSE)))=1,"·",0)</f>
        <v>·</v>
      </c>
      <c r="C447" s="53">
        <f>IF(TYPE(SEARCH(C$1,+VLOOKUP($A447,datos14p!$A$2:$B$874,2,FALSE)))=1,"·",0)</f>
        <v>0</v>
      </c>
      <c r="D447" s="53">
        <f>IF(TYPE(SEARCH(D$1,+VLOOKUP($A447,datos14p!$A$2:$B$874,2,FALSE)))=1,"·",0)</f>
        <v>0</v>
      </c>
      <c r="E447" s="53">
        <f>IF(TYPE(SEARCH(E$1,+VLOOKUP($A447,datos14p!$A$2:$B$874,2,FALSE)))=1,"·",0)</f>
        <v>0</v>
      </c>
      <c r="F447" s="53">
        <f>IF(TYPE(SEARCH(F$1,+VLOOKUP($A447,datos14p!$A$2:$B$874,2,FALSE)))=1,"·",0)</f>
        <v>0</v>
      </c>
      <c r="G447" s="53">
        <f>IF(TYPE(SEARCH(G$1,+VLOOKUP($A447,datos14p!$A$2:$B$874,2,FALSE)))=1,"·",0)</f>
        <v>0</v>
      </c>
      <c r="H447" s="53">
        <f>IF(TYPE(SEARCH(H$1,+VLOOKUP($A447,datos14p!$A$2:$B$874,2,FALSE)))=1,"·",0)</f>
        <v>0</v>
      </c>
      <c r="I447" s="53">
        <f>IF(TYPE(SEARCH(I$1,+VLOOKUP($A447,datos14p!$A$2:$B$874,2,FALSE)))=1,"·",0)</f>
        <v>0</v>
      </c>
      <c r="J447" s="53">
        <f>IF(TYPE(SEARCH(J$1,+VLOOKUP($A447,datos14p!$A$2:$B$874,2,FALSE)))=1,"·",0)</f>
        <v>0</v>
      </c>
      <c r="K447" s="53">
        <f>IF(TYPE(SEARCH(K$1,+VLOOKUP($A447,datos14p!$A$2:$B$874,2,FALSE)))=1,"·",0)</f>
        <v>0</v>
      </c>
      <c r="L447" s="53">
        <f>IF(TYPE(SEARCH(L$1,+VLOOKUP($A447,datos14p!$A$2:$B$874,2,FALSE)))=1,"·",0)</f>
        <v>0</v>
      </c>
      <c r="M447" s="53">
        <f>IF(TYPE(SEARCH(M$1,+VLOOKUP($A447,datos14p!$A$2:$B$874,2,FALSE)))=1,"·",0)</f>
        <v>0</v>
      </c>
    </row>
    <row r="448" spans="1:13" s="9" customFormat="1">
      <c r="A448" s="60" t="s">
        <v>1241</v>
      </c>
      <c r="B448" s="53">
        <f>IF(TYPE(SEARCH(B$1,+VLOOKUP($A448,datos14p!$A$2:$B$874,2,FALSE)))=1,"·",0)</f>
        <v>0</v>
      </c>
      <c r="C448" s="53">
        <f>IF(TYPE(SEARCH(C$1,+VLOOKUP($A448,datos14p!$A$2:$B$874,2,FALSE)))=1,"·",0)</f>
        <v>0</v>
      </c>
      <c r="D448" s="53">
        <f>IF(TYPE(SEARCH(D$1,+VLOOKUP($A448,datos14p!$A$2:$B$874,2,FALSE)))=1,"·",0)</f>
        <v>0</v>
      </c>
      <c r="E448" s="53" t="str">
        <f>IF(TYPE(SEARCH(E$1,+VLOOKUP($A448,datos14p!$A$2:$B$874,2,FALSE)))=1,"·",0)</f>
        <v>·</v>
      </c>
      <c r="F448" s="53">
        <f>IF(TYPE(SEARCH(F$1,+VLOOKUP($A448,datos14p!$A$2:$B$874,2,FALSE)))=1,"·",0)</f>
        <v>0</v>
      </c>
      <c r="G448" s="53">
        <f>IF(TYPE(SEARCH(G$1,+VLOOKUP($A448,datos14p!$A$2:$B$874,2,FALSE)))=1,"·",0)</f>
        <v>0</v>
      </c>
      <c r="H448" s="53">
        <f>IF(TYPE(SEARCH(H$1,+VLOOKUP($A448,datos14p!$A$2:$B$874,2,FALSE)))=1,"·",0)</f>
        <v>0</v>
      </c>
      <c r="I448" s="53">
        <f>IF(TYPE(SEARCH(I$1,+VLOOKUP($A448,datos14p!$A$2:$B$874,2,FALSE)))=1,"·",0)</f>
        <v>0</v>
      </c>
      <c r="J448" s="53">
        <f>IF(TYPE(SEARCH(J$1,+VLOOKUP($A448,datos14p!$A$2:$B$874,2,FALSE)))=1,"·",0)</f>
        <v>0</v>
      </c>
      <c r="K448" s="53">
        <f>IF(TYPE(SEARCH(K$1,+VLOOKUP($A448,datos14p!$A$2:$B$874,2,FALSE)))=1,"·",0)</f>
        <v>0</v>
      </c>
      <c r="L448" s="53">
        <f>IF(TYPE(SEARCH(L$1,+VLOOKUP($A448,datos14p!$A$2:$B$874,2,FALSE)))=1,"·",0)</f>
        <v>0</v>
      </c>
      <c r="M448" s="53">
        <f>IF(TYPE(SEARCH(M$1,+VLOOKUP($A448,datos14p!$A$2:$B$874,2,FALSE)))=1,"·",0)</f>
        <v>0</v>
      </c>
    </row>
    <row r="449" spans="1:13" s="9" customFormat="1">
      <c r="A449" s="60" t="s">
        <v>1242</v>
      </c>
      <c r="B449" s="53">
        <f>IF(TYPE(SEARCH(B$1,+VLOOKUP($A449,datos14p!$A$2:$B$874,2,FALSE)))=1,"·",0)</f>
        <v>0</v>
      </c>
      <c r="C449" s="53" t="str">
        <f>IF(TYPE(SEARCH(C$1,+VLOOKUP($A449,datos14p!$A$2:$B$874,2,FALSE)))=1,"·",0)</f>
        <v>·</v>
      </c>
      <c r="D449" s="53">
        <f>IF(TYPE(SEARCH(D$1,+VLOOKUP($A449,datos14p!$A$2:$B$874,2,FALSE)))=1,"·",0)</f>
        <v>0</v>
      </c>
      <c r="E449" s="53">
        <f>IF(TYPE(SEARCH(E$1,+VLOOKUP($A449,datos14p!$A$2:$B$874,2,FALSE)))=1,"·",0)</f>
        <v>0</v>
      </c>
      <c r="F449" s="53">
        <f>IF(TYPE(SEARCH(F$1,+VLOOKUP($A449,datos14p!$A$2:$B$874,2,FALSE)))=1,"·",0)</f>
        <v>0</v>
      </c>
      <c r="G449" s="53">
        <f>IF(TYPE(SEARCH(G$1,+VLOOKUP($A449,datos14p!$A$2:$B$874,2,FALSE)))=1,"·",0)</f>
        <v>0</v>
      </c>
      <c r="H449" s="53">
        <f>IF(TYPE(SEARCH(H$1,+VLOOKUP($A449,datos14p!$A$2:$B$874,2,FALSE)))=1,"·",0)</f>
        <v>0</v>
      </c>
      <c r="I449" s="53">
        <f>IF(TYPE(SEARCH(I$1,+VLOOKUP($A449,datos14p!$A$2:$B$874,2,FALSE)))=1,"·",0)</f>
        <v>0</v>
      </c>
      <c r="J449" s="53">
        <f>IF(TYPE(SEARCH(J$1,+VLOOKUP($A449,datos14p!$A$2:$B$874,2,FALSE)))=1,"·",0)</f>
        <v>0</v>
      </c>
      <c r="K449" s="53">
        <f>IF(TYPE(SEARCH(K$1,+VLOOKUP($A449,datos14p!$A$2:$B$874,2,FALSE)))=1,"·",0)</f>
        <v>0</v>
      </c>
      <c r="L449" s="53">
        <f>IF(TYPE(SEARCH(L$1,+VLOOKUP($A449,datos14p!$A$2:$B$874,2,FALSE)))=1,"·",0)</f>
        <v>0</v>
      </c>
      <c r="M449" s="53">
        <f>IF(TYPE(SEARCH(M$1,+VLOOKUP($A449,datos14p!$A$2:$B$874,2,FALSE)))=1,"·",0)</f>
        <v>0</v>
      </c>
    </row>
    <row r="450" spans="1:13" s="9" customFormat="1">
      <c r="A450" s="60" t="s">
        <v>1243</v>
      </c>
      <c r="B450" s="53">
        <f>IF(TYPE(SEARCH(B$1,+VLOOKUP($A450,datos14p!$A$2:$B$874,2,FALSE)))=1,"·",0)</f>
        <v>0</v>
      </c>
      <c r="C450" s="53">
        <f>IF(TYPE(SEARCH(C$1,+VLOOKUP($A450,datos14p!$A$2:$B$874,2,FALSE)))=1,"·",0)</f>
        <v>0</v>
      </c>
      <c r="D450" s="53">
        <f>IF(TYPE(SEARCH(D$1,+VLOOKUP($A450,datos14p!$A$2:$B$874,2,FALSE)))=1,"·",0)</f>
        <v>0</v>
      </c>
      <c r="E450" s="53" t="str">
        <f>IF(TYPE(SEARCH(E$1,+VLOOKUP($A450,datos14p!$A$2:$B$874,2,FALSE)))=1,"·",0)</f>
        <v>·</v>
      </c>
      <c r="F450" s="53">
        <f>IF(TYPE(SEARCH(F$1,+VLOOKUP($A450,datos14p!$A$2:$B$874,2,FALSE)))=1,"·",0)</f>
        <v>0</v>
      </c>
      <c r="G450" s="53">
        <f>IF(TYPE(SEARCH(G$1,+VLOOKUP($A450,datos14p!$A$2:$B$874,2,FALSE)))=1,"·",0)</f>
        <v>0</v>
      </c>
      <c r="H450" s="53">
        <f>IF(TYPE(SEARCH(H$1,+VLOOKUP($A450,datos14p!$A$2:$B$874,2,FALSE)))=1,"·",0)</f>
        <v>0</v>
      </c>
      <c r="I450" s="53">
        <f>IF(TYPE(SEARCH(I$1,+VLOOKUP($A450,datos14p!$A$2:$B$874,2,FALSE)))=1,"·",0)</f>
        <v>0</v>
      </c>
      <c r="J450" s="53">
        <f>IF(TYPE(SEARCH(J$1,+VLOOKUP($A450,datos14p!$A$2:$B$874,2,FALSE)))=1,"·",0)</f>
        <v>0</v>
      </c>
      <c r="K450" s="53">
        <f>IF(TYPE(SEARCH(K$1,+VLOOKUP($A450,datos14p!$A$2:$B$874,2,FALSE)))=1,"·",0)</f>
        <v>0</v>
      </c>
      <c r="L450" s="53">
        <f>IF(TYPE(SEARCH(L$1,+VLOOKUP($A450,datos14p!$A$2:$B$874,2,FALSE)))=1,"·",0)</f>
        <v>0</v>
      </c>
      <c r="M450" s="53">
        <f>IF(TYPE(SEARCH(M$1,+VLOOKUP($A450,datos14p!$A$2:$B$874,2,FALSE)))=1,"·",0)</f>
        <v>0</v>
      </c>
    </row>
    <row r="451" spans="1:13" s="9" customFormat="1">
      <c r="A451" s="60" t="s">
        <v>1244</v>
      </c>
      <c r="B451" s="53">
        <f>IF(TYPE(SEARCH(B$1,+VLOOKUP($A451,datos14p!$A$2:$B$874,2,FALSE)))=1,"·",0)</f>
        <v>0</v>
      </c>
      <c r="C451" s="53">
        <f>IF(TYPE(SEARCH(C$1,+VLOOKUP($A451,datos14p!$A$2:$B$874,2,FALSE)))=1,"·",0)</f>
        <v>0</v>
      </c>
      <c r="D451" s="53">
        <f>IF(TYPE(SEARCH(D$1,+VLOOKUP($A451,datos14p!$A$2:$B$874,2,FALSE)))=1,"·",0)</f>
        <v>0</v>
      </c>
      <c r="E451" s="53">
        <f>IF(TYPE(SEARCH(E$1,+VLOOKUP($A451,datos14p!$A$2:$B$874,2,FALSE)))=1,"·",0)</f>
        <v>0</v>
      </c>
      <c r="F451" s="53">
        <f>IF(TYPE(SEARCH(F$1,+VLOOKUP($A451,datos14p!$A$2:$B$874,2,FALSE)))=1,"·",0)</f>
        <v>0</v>
      </c>
      <c r="G451" s="53">
        <f>IF(TYPE(SEARCH(G$1,+VLOOKUP($A451,datos14p!$A$2:$B$874,2,FALSE)))=1,"·",0)</f>
        <v>0</v>
      </c>
      <c r="H451" s="53">
        <f>IF(TYPE(SEARCH(H$1,+VLOOKUP($A451,datos14p!$A$2:$B$874,2,FALSE)))=1,"·",0)</f>
        <v>0</v>
      </c>
      <c r="I451" s="53">
        <f>IF(TYPE(SEARCH(I$1,+VLOOKUP($A451,datos14p!$A$2:$B$874,2,FALSE)))=1,"·",0)</f>
        <v>0</v>
      </c>
      <c r="J451" s="53">
        <f>IF(TYPE(SEARCH(J$1,+VLOOKUP($A451,datos14p!$A$2:$B$874,2,FALSE)))=1,"·",0)</f>
        <v>0</v>
      </c>
      <c r="K451" s="53">
        <f>IF(TYPE(SEARCH(K$1,+VLOOKUP($A451,datos14p!$A$2:$B$874,2,FALSE)))=1,"·",0)</f>
        <v>0</v>
      </c>
      <c r="L451" s="53">
        <f>IF(TYPE(SEARCH(L$1,+VLOOKUP($A451,datos14p!$A$2:$B$874,2,FALSE)))=1,"·",0)</f>
        <v>0</v>
      </c>
      <c r="M451" s="53">
        <f>IF(TYPE(SEARCH(M$1,+VLOOKUP($A451,datos14p!$A$2:$B$874,2,FALSE)))=1,"·",0)</f>
        <v>0</v>
      </c>
    </row>
    <row r="452" spans="1:13" s="9" customFormat="1">
      <c r="A452" s="60" t="s">
        <v>1245</v>
      </c>
      <c r="B452" s="53">
        <f>IF(TYPE(SEARCH(B$1,+VLOOKUP($A452,datos14p!$A$2:$B$874,2,FALSE)))=1,"·",0)</f>
        <v>0</v>
      </c>
      <c r="C452" s="53">
        <f>IF(TYPE(SEARCH(C$1,+VLOOKUP($A452,datos14p!$A$2:$B$874,2,FALSE)))=1,"·",0)</f>
        <v>0</v>
      </c>
      <c r="D452" s="53">
        <f>IF(TYPE(SEARCH(D$1,+VLOOKUP($A452,datos14p!$A$2:$B$874,2,FALSE)))=1,"·",0)</f>
        <v>0</v>
      </c>
      <c r="E452" s="53">
        <f>IF(TYPE(SEARCH(E$1,+VLOOKUP($A452,datos14p!$A$2:$B$874,2,FALSE)))=1,"·",0)</f>
        <v>0</v>
      </c>
      <c r="F452" s="53">
        <f>IF(TYPE(SEARCH(F$1,+VLOOKUP($A452,datos14p!$A$2:$B$874,2,FALSE)))=1,"·",0)</f>
        <v>0</v>
      </c>
      <c r="G452" s="53">
        <f>IF(TYPE(SEARCH(G$1,+VLOOKUP($A452,datos14p!$A$2:$B$874,2,FALSE)))=1,"·",0)</f>
        <v>0</v>
      </c>
      <c r="H452" s="53">
        <f>IF(TYPE(SEARCH(H$1,+VLOOKUP($A452,datos14p!$A$2:$B$874,2,FALSE)))=1,"·",0)</f>
        <v>0</v>
      </c>
      <c r="I452" s="53">
        <f>IF(TYPE(SEARCH(I$1,+VLOOKUP($A452,datos14p!$A$2:$B$874,2,FALSE)))=1,"·",0)</f>
        <v>0</v>
      </c>
      <c r="J452" s="53">
        <f>IF(TYPE(SEARCH(J$1,+VLOOKUP($A452,datos14p!$A$2:$B$874,2,FALSE)))=1,"·",0)</f>
        <v>0</v>
      </c>
      <c r="K452" s="53">
        <f>IF(TYPE(SEARCH(K$1,+VLOOKUP($A452,datos14p!$A$2:$B$874,2,FALSE)))=1,"·",0)</f>
        <v>0</v>
      </c>
      <c r="L452" s="53">
        <f>IF(TYPE(SEARCH(L$1,+VLOOKUP($A452,datos14p!$A$2:$B$874,2,FALSE)))=1,"·",0)</f>
        <v>0</v>
      </c>
      <c r="M452" s="53">
        <f>IF(TYPE(SEARCH(M$1,+VLOOKUP($A452,datos14p!$A$2:$B$874,2,FALSE)))=1,"·",0)</f>
        <v>0</v>
      </c>
    </row>
    <row r="453" spans="1:13" s="9" customFormat="1">
      <c r="A453" s="60" t="s">
        <v>1246</v>
      </c>
      <c r="B453" s="53">
        <f>IF(TYPE(SEARCH(B$1,+VLOOKUP($A453,datos14p!$A$2:$B$874,2,FALSE)))=1,"·",0)</f>
        <v>0</v>
      </c>
      <c r="C453" s="53" t="str">
        <f>IF(TYPE(SEARCH(C$1,+VLOOKUP($A453,datos14p!$A$2:$B$874,2,FALSE)))=1,"·",0)</f>
        <v>·</v>
      </c>
      <c r="D453" s="53">
        <f>IF(TYPE(SEARCH(D$1,+VLOOKUP($A453,datos14p!$A$2:$B$874,2,FALSE)))=1,"·",0)</f>
        <v>0</v>
      </c>
      <c r="E453" s="53" t="str">
        <f>IF(TYPE(SEARCH(E$1,+VLOOKUP($A453,datos14p!$A$2:$B$874,2,FALSE)))=1,"·",0)</f>
        <v>·</v>
      </c>
      <c r="F453" s="53">
        <f>IF(TYPE(SEARCH(F$1,+VLOOKUP($A453,datos14p!$A$2:$B$874,2,FALSE)))=1,"·",0)</f>
        <v>0</v>
      </c>
      <c r="G453" s="53">
        <f>IF(TYPE(SEARCH(G$1,+VLOOKUP($A453,datos14p!$A$2:$B$874,2,FALSE)))=1,"·",0)</f>
        <v>0</v>
      </c>
      <c r="H453" s="53">
        <f>IF(TYPE(SEARCH(H$1,+VLOOKUP($A453,datos14p!$A$2:$B$874,2,FALSE)))=1,"·",0)</f>
        <v>0</v>
      </c>
      <c r="I453" s="53">
        <f>IF(TYPE(SEARCH(I$1,+VLOOKUP($A453,datos14p!$A$2:$B$874,2,FALSE)))=1,"·",0)</f>
        <v>0</v>
      </c>
      <c r="J453" s="53">
        <f>IF(TYPE(SEARCH(J$1,+VLOOKUP($A453,datos14p!$A$2:$B$874,2,FALSE)))=1,"·",0)</f>
        <v>0</v>
      </c>
      <c r="K453" s="53" t="str">
        <f>IF(TYPE(SEARCH(K$1,+VLOOKUP($A453,datos14p!$A$2:$B$874,2,FALSE)))=1,"·",0)</f>
        <v>·</v>
      </c>
      <c r="L453" s="53">
        <f>IF(TYPE(SEARCH(L$1,+VLOOKUP($A453,datos14p!$A$2:$B$874,2,FALSE)))=1,"·",0)</f>
        <v>0</v>
      </c>
      <c r="M453" s="53">
        <f>IF(TYPE(SEARCH(M$1,+VLOOKUP($A453,datos14p!$A$2:$B$874,2,FALSE)))=1,"·",0)</f>
        <v>0</v>
      </c>
    </row>
    <row r="454" spans="1:13" s="9" customFormat="1">
      <c r="A454" s="60" t="s">
        <v>1247</v>
      </c>
      <c r="B454" s="53">
        <f>IF(TYPE(SEARCH(B$1,+VLOOKUP($A454,datos14p!$A$2:$B$874,2,FALSE)))=1,"·",0)</f>
        <v>0</v>
      </c>
      <c r="C454" s="53" t="str">
        <f>IF(TYPE(SEARCH(C$1,+VLOOKUP($A454,datos14p!$A$2:$B$874,2,FALSE)))=1,"·",0)</f>
        <v>·</v>
      </c>
      <c r="D454" s="53">
        <f>IF(TYPE(SEARCH(D$1,+VLOOKUP($A454,datos14p!$A$2:$B$874,2,FALSE)))=1,"·",0)</f>
        <v>0</v>
      </c>
      <c r="E454" s="53">
        <f>IF(TYPE(SEARCH(E$1,+VLOOKUP($A454,datos14p!$A$2:$B$874,2,FALSE)))=1,"·",0)</f>
        <v>0</v>
      </c>
      <c r="F454" s="53">
        <f>IF(TYPE(SEARCH(F$1,+VLOOKUP($A454,datos14p!$A$2:$B$874,2,FALSE)))=1,"·",0)</f>
        <v>0</v>
      </c>
      <c r="G454" s="53" t="str">
        <f>IF(TYPE(SEARCH(G$1,+VLOOKUP($A454,datos14p!$A$2:$B$874,2,FALSE)))=1,"·",0)</f>
        <v>·</v>
      </c>
      <c r="H454" s="53">
        <f>IF(TYPE(SEARCH(H$1,+VLOOKUP($A454,datos14p!$A$2:$B$874,2,FALSE)))=1,"·",0)</f>
        <v>0</v>
      </c>
      <c r="I454" s="53">
        <f>IF(TYPE(SEARCH(I$1,+VLOOKUP($A454,datos14p!$A$2:$B$874,2,FALSE)))=1,"·",0)</f>
        <v>0</v>
      </c>
      <c r="J454" s="53">
        <f>IF(TYPE(SEARCH(J$1,+VLOOKUP($A454,datos14p!$A$2:$B$874,2,FALSE)))=1,"·",0)</f>
        <v>0</v>
      </c>
      <c r="K454" s="53">
        <f>IF(TYPE(SEARCH(K$1,+VLOOKUP($A454,datos14p!$A$2:$B$874,2,FALSE)))=1,"·",0)</f>
        <v>0</v>
      </c>
      <c r="L454" s="53">
        <f>IF(TYPE(SEARCH(L$1,+VLOOKUP($A454,datos14p!$A$2:$B$874,2,FALSE)))=1,"·",0)</f>
        <v>0</v>
      </c>
      <c r="M454" s="53">
        <f>IF(TYPE(SEARCH(M$1,+VLOOKUP($A454,datos14p!$A$2:$B$874,2,FALSE)))=1,"·",0)</f>
        <v>0</v>
      </c>
    </row>
    <row r="455" spans="1:13" s="9" customFormat="1">
      <c r="A455" s="60" t="s">
        <v>1248</v>
      </c>
      <c r="B455" s="53">
        <f>IF(TYPE(SEARCH(B$1,+VLOOKUP($A455,datos14p!$A$2:$B$874,2,FALSE)))=1,"·",0)</f>
        <v>0</v>
      </c>
      <c r="C455" s="53" t="str">
        <f>IF(TYPE(SEARCH(C$1,+VLOOKUP($A455,datos14p!$A$2:$B$874,2,FALSE)))=1,"·",0)</f>
        <v>·</v>
      </c>
      <c r="D455" s="53">
        <f>IF(TYPE(SEARCH(D$1,+VLOOKUP($A455,datos14p!$A$2:$B$874,2,FALSE)))=1,"·",0)</f>
        <v>0</v>
      </c>
      <c r="E455" s="53" t="str">
        <f>IF(TYPE(SEARCH(E$1,+VLOOKUP($A455,datos14p!$A$2:$B$874,2,FALSE)))=1,"·",0)</f>
        <v>·</v>
      </c>
      <c r="F455" s="53">
        <f>IF(TYPE(SEARCH(F$1,+VLOOKUP($A455,datos14p!$A$2:$B$874,2,FALSE)))=1,"·",0)</f>
        <v>0</v>
      </c>
      <c r="G455" s="53">
        <f>IF(TYPE(SEARCH(G$1,+VLOOKUP($A455,datos14p!$A$2:$B$874,2,FALSE)))=1,"·",0)</f>
        <v>0</v>
      </c>
      <c r="H455" s="53">
        <f>IF(TYPE(SEARCH(H$1,+VLOOKUP($A455,datos14p!$A$2:$B$874,2,FALSE)))=1,"·",0)</f>
        <v>0</v>
      </c>
      <c r="I455" s="53">
        <f>IF(TYPE(SEARCH(I$1,+VLOOKUP($A455,datos14p!$A$2:$B$874,2,FALSE)))=1,"·",0)</f>
        <v>0</v>
      </c>
      <c r="J455" s="53">
        <f>IF(TYPE(SEARCH(J$1,+VLOOKUP($A455,datos14p!$A$2:$B$874,2,FALSE)))=1,"·",0)</f>
        <v>0</v>
      </c>
      <c r="K455" s="53" t="str">
        <f>IF(TYPE(SEARCH(K$1,+VLOOKUP($A455,datos14p!$A$2:$B$874,2,FALSE)))=1,"·",0)</f>
        <v>·</v>
      </c>
      <c r="L455" s="53">
        <f>IF(TYPE(SEARCH(L$1,+VLOOKUP($A455,datos14p!$A$2:$B$874,2,FALSE)))=1,"·",0)</f>
        <v>0</v>
      </c>
      <c r="M455" s="53">
        <f>IF(TYPE(SEARCH(M$1,+VLOOKUP($A455,datos14p!$A$2:$B$874,2,FALSE)))=1,"·",0)</f>
        <v>0</v>
      </c>
    </row>
    <row r="456" spans="1:13" s="9" customFormat="1">
      <c r="A456" s="60" t="s">
        <v>1249</v>
      </c>
      <c r="B456" s="53">
        <f>IF(TYPE(SEARCH(B$1,+VLOOKUP($A456,datos14p!$A$2:$B$874,2,FALSE)))=1,"·",0)</f>
        <v>0</v>
      </c>
      <c r="C456" s="53" t="str">
        <f>IF(TYPE(SEARCH(C$1,+VLOOKUP($A456,datos14p!$A$2:$B$874,2,FALSE)))=1,"·",0)</f>
        <v>·</v>
      </c>
      <c r="D456" s="53" t="str">
        <f>IF(TYPE(SEARCH(D$1,+VLOOKUP($A456,datos14p!$A$2:$B$874,2,FALSE)))=1,"·",0)</f>
        <v>·</v>
      </c>
      <c r="E456" s="53">
        <f>IF(TYPE(SEARCH(E$1,+VLOOKUP($A456,datos14p!$A$2:$B$874,2,FALSE)))=1,"·",0)</f>
        <v>0</v>
      </c>
      <c r="F456" s="53">
        <f>IF(TYPE(SEARCH(F$1,+VLOOKUP($A456,datos14p!$A$2:$B$874,2,FALSE)))=1,"·",0)</f>
        <v>0</v>
      </c>
      <c r="G456" s="53">
        <f>IF(TYPE(SEARCH(G$1,+VLOOKUP($A456,datos14p!$A$2:$B$874,2,FALSE)))=1,"·",0)</f>
        <v>0</v>
      </c>
      <c r="H456" s="53" t="str">
        <f>IF(TYPE(SEARCH(H$1,+VLOOKUP($A456,datos14p!$A$2:$B$874,2,FALSE)))=1,"·",0)</f>
        <v>·</v>
      </c>
      <c r="I456" s="53">
        <f>IF(TYPE(SEARCH(I$1,+VLOOKUP($A456,datos14p!$A$2:$B$874,2,FALSE)))=1,"·",0)</f>
        <v>0</v>
      </c>
      <c r="J456" s="53">
        <f>IF(TYPE(SEARCH(J$1,+VLOOKUP($A456,datos14p!$A$2:$B$874,2,FALSE)))=1,"·",0)</f>
        <v>0</v>
      </c>
      <c r="K456" s="53">
        <f>IF(TYPE(SEARCH(K$1,+VLOOKUP($A456,datos14p!$A$2:$B$874,2,FALSE)))=1,"·",0)</f>
        <v>0</v>
      </c>
      <c r="L456" s="53">
        <f>IF(TYPE(SEARCH(L$1,+VLOOKUP($A456,datos14p!$A$2:$B$874,2,FALSE)))=1,"·",0)</f>
        <v>0</v>
      </c>
      <c r="M456" s="53">
        <f>IF(TYPE(SEARCH(M$1,+VLOOKUP($A456,datos14p!$A$2:$B$874,2,FALSE)))=1,"·",0)</f>
        <v>0</v>
      </c>
    </row>
    <row r="457" spans="1:13" s="9" customFormat="1">
      <c r="A457" s="60" t="s">
        <v>1250</v>
      </c>
      <c r="B457" s="53">
        <f>IF(TYPE(SEARCH(B$1,+VLOOKUP($A457,datos14p!$A$2:$B$874,2,FALSE)))=1,"·",0)</f>
        <v>0</v>
      </c>
      <c r="C457" s="53">
        <f>IF(TYPE(SEARCH(C$1,+VLOOKUP($A457,datos14p!$A$2:$B$874,2,FALSE)))=1,"·",0)</f>
        <v>0</v>
      </c>
      <c r="D457" s="53">
        <f>IF(TYPE(SEARCH(D$1,+VLOOKUP($A457,datos14p!$A$2:$B$874,2,FALSE)))=1,"·",0)</f>
        <v>0</v>
      </c>
      <c r="E457" s="53">
        <f>IF(TYPE(SEARCH(E$1,+VLOOKUP($A457,datos14p!$A$2:$B$874,2,FALSE)))=1,"·",0)</f>
        <v>0</v>
      </c>
      <c r="F457" s="53">
        <f>IF(TYPE(SEARCH(F$1,+VLOOKUP($A457,datos14p!$A$2:$B$874,2,FALSE)))=1,"·",0)</f>
        <v>0</v>
      </c>
      <c r="G457" s="53">
        <f>IF(TYPE(SEARCH(G$1,+VLOOKUP($A457,datos14p!$A$2:$B$874,2,FALSE)))=1,"·",0)</f>
        <v>0</v>
      </c>
      <c r="H457" s="53">
        <f>IF(TYPE(SEARCH(H$1,+VLOOKUP($A457,datos14p!$A$2:$B$874,2,FALSE)))=1,"·",0)</f>
        <v>0</v>
      </c>
      <c r="I457" s="53">
        <f>IF(TYPE(SEARCH(I$1,+VLOOKUP($A457,datos14p!$A$2:$B$874,2,FALSE)))=1,"·",0)</f>
        <v>0</v>
      </c>
      <c r="J457" s="53">
        <f>IF(TYPE(SEARCH(J$1,+VLOOKUP($A457,datos14p!$A$2:$B$874,2,FALSE)))=1,"·",0)</f>
        <v>0</v>
      </c>
      <c r="K457" s="53">
        <f>IF(TYPE(SEARCH(K$1,+VLOOKUP($A457,datos14p!$A$2:$B$874,2,FALSE)))=1,"·",0)</f>
        <v>0</v>
      </c>
      <c r="L457" s="53">
        <f>IF(TYPE(SEARCH(L$1,+VLOOKUP($A457,datos14p!$A$2:$B$874,2,FALSE)))=1,"·",0)</f>
        <v>0</v>
      </c>
      <c r="M457" s="53">
        <f>IF(TYPE(SEARCH(M$1,+VLOOKUP($A457,datos14p!$A$2:$B$874,2,FALSE)))=1,"·",0)</f>
        <v>0</v>
      </c>
    </row>
    <row r="458" spans="1:13" s="9" customFormat="1">
      <c r="A458" s="60" t="s">
        <v>1251</v>
      </c>
      <c r="B458" s="53">
        <f>IF(TYPE(SEARCH(B$1,+VLOOKUP($A458,datos14p!$A$2:$B$874,2,FALSE)))=1,"·",0)</f>
        <v>0</v>
      </c>
      <c r="C458" s="53">
        <f>IF(TYPE(SEARCH(C$1,+VLOOKUP($A458,datos14p!$A$2:$B$874,2,FALSE)))=1,"·",0)</f>
        <v>0</v>
      </c>
      <c r="D458" s="53">
        <f>IF(TYPE(SEARCH(D$1,+VLOOKUP($A458,datos14p!$A$2:$B$874,2,FALSE)))=1,"·",0)</f>
        <v>0</v>
      </c>
      <c r="E458" s="53">
        <f>IF(TYPE(SEARCH(E$1,+VLOOKUP($A458,datos14p!$A$2:$B$874,2,FALSE)))=1,"·",0)</f>
        <v>0</v>
      </c>
      <c r="F458" s="53">
        <f>IF(TYPE(SEARCH(F$1,+VLOOKUP($A458,datos14p!$A$2:$B$874,2,FALSE)))=1,"·",0)</f>
        <v>0</v>
      </c>
      <c r="G458" s="53">
        <f>IF(TYPE(SEARCH(G$1,+VLOOKUP($A458,datos14p!$A$2:$B$874,2,FALSE)))=1,"·",0)</f>
        <v>0</v>
      </c>
      <c r="H458" s="53">
        <f>IF(TYPE(SEARCH(H$1,+VLOOKUP($A458,datos14p!$A$2:$B$874,2,FALSE)))=1,"·",0)</f>
        <v>0</v>
      </c>
      <c r="I458" s="53">
        <f>IF(TYPE(SEARCH(I$1,+VLOOKUP($A458,datos14p!$A$2:$B$874,2,FALSE)))=1,"·",0)</f>
        <v>0</v>
      </c>
      <c r="J458" s="53">
        <f>IF(TYPE(SEARCH(J$1,+VLOOKUP($A458,datos14p!$A$2:$B$874,2,FALSE)))=1,"·",0)</f>
        <v>0</v>
      </c>
      <c r="K458" s="53">
        <f>IF(TYPE(SEARCH(K$1,+VLOOKUP($A458,datos14p!$A$2:$B$874,2,FALSE)))=1,"·",0)</f>
        <v>0</v>
      </c>
      <c r="L458" s="53">
        <f>IF(TYPE(SEARCH(L$1,+VLOOKUP($A458,datos14p!$A$2:$B$874,2,FALSE)))=1,"·",0)</f>
        <v>0</v>
      </c>
      <c r="M458" s="53">
        <f>IF(TYPE(SEARCH(M$1,+VLOOKUP($A458,datos14p!$A$2:$B$874,2,FALSE)))=1,"·",0)</f>
        <v>0</v>
      </c>
    </row>
    <row r="459" spans="1:13" s="9" customFormat="1">
      <c r="A459" s="60" t="s">
        <v>1252</v>
      </c>
      <c r="B459" s="53">
        <f>IF(TYPE(SEARCH(B$1,+VLOOKUP($A459,datos14p!$A$2:$B$874,2,FALSE)))=1,"·",0)</f>
        <v>0</v>
      </c>
      <c r="C459" s="53">
        <f>IF(TYPE(SEARCH(C$1,+VLOOKUP($A459,datos14p!$A$2:$B$874,2,FALSE)))=1,"·",0)</f>
        <v>0</v>
      </c>
      <c r="D459" s="53">
        <f>IF(TYPE(SEARCH(D$1,+VLOOKUP($A459,datos14p!$A$2:$B$874,2,FALSE)))=1,"·",0)</f>
        <v>0</v>
      </c>
      <c r="E459" s="53">
        <f>IF(TYPE(SEARCH(E$1,+VLOOKUP($A459,datos14p!$A$2:$B$874,2,FALSE)))=1,"·",0)</f>
        <v>0</v>
      </c>
      <c r="F459" s="53">
        <f>IF(TYPE(SEARCH(F$1,+VLOOKUP($A459,datos14p!$A$2:$B$874,2,FALSE)))=1,"·",0)</f>
        <v>0</v>
      </c>
      <c r="G459" s="53">
        <f>IF(TYPE(SEARCH(G$1,+VLOOKUP($A459,datos14p!$A$2:$B$874,2,FALSE)))=1,"·",0)</f>
        <v>0</v>
      </c>
      <c r="H459" s="53">
        <f>IF(TYPE(SEARCH(H$1,+VLOOKUP($A459,datos14p!$A$2:$B$874,2,FALSE)))=1,"·",0)</f>
        <v>0</v>
      </c>
      <c r="I459" s="53">
        <f>IF(TYPE(SEARCH(I$1,+VLOOKUP($A459,datos14p!$A$2:$B$874,2,FALSE)))=1,"·",0)</f>
        <v>0</v>
      </c>
      <c r="J459" s="53">
        <f>IF(TYPE(SEARCH(J$1,+VLOOKUP($A459,datos14p!$A$2:$B$874,2,FALSE)))=1,"·",0)</f>
        <v>0</v>
      </c>
      <c r="K459" s="53">
        <f>IF(TYPE(SEARCH(K$1,+VLOOKUP($A459,datos14p!$A$2:$B$874,2,FALSE)))=1,"·",0)</f>
        <v>0</v>
      </c>
      <c r="L459" s="53">
        <f>IF(TYPE(SEARCH(L$1,+VLOOKUP($A459,datos14p!$A$2:$B$874,2,FALSE)))=1,"·",0)</f>
        <v>0</v>
      </c>
      <c r="M459" s="53">
        <f>IF(TYPE(SEARCH(M$1,+VLOOKUP($A459,datos14p!$A$2:$B$874,2,FALSE)))=1,"·",0)</f>
        <v>0</v>
      </c>
    </row>
    <row r="460" spans="1:13" s="9" customFormat="1">
      <c r="A460" s="60" t="s">
        <v>1253</v>
      </c>
      <c r="B460" s="53" t="str">
        <f>IF(TYPE(SEARCH(B$1,+VLOOKUP($A460,datos14p!$A$2:$B$874,2,FALSE)))=1,"·",0)</f>
        <v>·</v>
      </c>
      <c r="C460" s="53">
        <f>IF(TYPE(SEARCH(C$1,+VLOOKUP($A460,datos14p!$A$2:$B$874,2,FALSE)))=1,"·",0)</f>
        <v>0</v>
      </c>
      <c r="D460" s="53" t="str">
        <f>IF(TYPE(SEARCH(D$1,+VLOOKUP($A460,datos14p!$A$2:$B$874,2,FALSE)))=1,"·",0)</f>
        <v>·</v>
      </c>
      <c r="E460" s="53">
        <f>IF(TYPE(SEARCH(E$1,+VLOOKUP($A460,datos14p!$A$2:$B$874,2,FALSE)))=1,"·",0)</f>
        <v>0</v>
      </c>
      <c r="F460" s="53">
        <f>IF(TYPE(SEARCH(F$1,+VLOOKUP($A460,datos14p!$A$2:$B$874,2,FALSE)))=1,"·",0)</f>
        <v>0</v>
      </c>
      <c r="G460" s="53">
        <f>IF(TYPE(SEARCH(G$1,+VLOOKUP($A460,datos14p!$A$2:$B$874,2,FALSE)))=1,"·",0)</f>
        <v>0</v>
      </c>
      <c r="H460" s="53">
        <f>IF(TYPE(SEARCH(H$1,+VLOOKUP($A460,datos14p!$A$2:$B$874,2,FALSE)))=1,"·",0)</f>
        <v>0</v>
      </c>
      <c r="I460" s="53">
        <f>IF(TYPE(SEARCH(I$1,+VLOOKUP($A460,datos14p!$A$2:$B$874,2,FALSE)))=1,"·",0)</f>
        <v>0</v>
      </c>
      <c r="J460" s="53" t="str">
        <f>IF(TYPE(SEARCH(J$1,+VLOOKUP($A460,datos14p!$A$2:$B$874,2,FALSE)))=1,"·",0)</f>
        <v>·</v>
      </c>
      <c r="K460" s="53">
        <f>IF(TYPE(SEARCH(K$1,+VLOOKUP($A460,datos14p!$A$2:$B$874,2,FALSE)))=1,"·",0)</f>
        <v>0</v>
      </c>
      <c r="L460" s="53">
        <f>IF(TYPE(SEARCH(L$1,+VLOOKUP($A460,datos14p!$A$2:$B$874,2,FALSE)))=1,"·",0)</f>
        <v>0</v>
      </c>
      <c r="M460" s="53">
        <f>IF(TYPE(SEARCH(M$1,+VLOOKUP($A460,datos14p!$A$2:$B$874,2,FALSE)))=1,"·",0)</f>
        <v>0</v>
      </c>
    </row>
    <row r="461" spans="1:13" s="9" customFormat="1">
      <c r="A461" s="60" t="s">
        <v>1254</v>
      </c>
      <c r="B461" s="53" t="str">
        <f>IF(TYPE(SEARCH(B$1,+VLOOKUP($A461,datos14p!$A$2:$B$874,2,FALSE)))=1,"·",0)</f>
        <v>·</v>
      </c>
      <c r="C461" s="53" t="str">
        <f>IF(TYPE(SEARCH(C$1,+VLOOKUP($A461,datos14p!$A$2:$B$874,2,FALSE)))=1,"·",0)</f>
        <v>·</v>
      </c>
      <c r="D461" s="53">
        <f>IF(TYPE(SEARCH(D$1,+VLOOKUP($A461,datos14p!$A$2:$B$874,2,FALSE)))=1,"·",0)</f>
        <v>0</v>
      </c>
      <c r="E461" s="53">
        <f>IF(TYPE(SEARCH(E$1,+VLOOKUP($A461,datos14p!$A$2:$B$874,2,FALSE)))=1,"·",0)</f>
        <v>0</v>
      </c>
      <c r="F461" s="53">
        <f>IF(TYPE(SEARCH(F$1,+VLOOKUP($A461,datos14p!$A$2:$B$874,2,FALSE)))=1,"·",0)</f>
        <v>0</v>
      </c>
      <c r="G461" s="53">
        <f>IF(TYPE(SEARCH(G$1,+VLOOKUP($A461,datos14p!$A$2:$B$874,2,FALSE)))=1,"·",0)</f>
        <v>0</v>
      </c>
      <c r="H461" s="53">
        <f>IF(TYPE(SEARCH(H$1,+VLOOKUP($A461,datos14p!$A$2:$B$874,2,FALSE)))=1,"·",0)</f>
        <v>0</v>
      </c>
      <c r="I461" s="53">
        <f>IF(TYPE(SEARCH(I$1,+VLOOKUP($A461,datos14p!$A$2:$B$874,2,FALSE)))=1,"·",0)</f>
        <v>0</v>
      </c>
      <c r="J461" s="53" t="str">
        <f>IF(TYPE(SEARCH(J$1,+VLOOKUP($A461,datos14p!$A$2:$B$874,2,FALSE)))=1,"·",0)</f>
        <v>·</v>
      </c>
      <c r="K461" s="53">
        <f>IF(TYPE(SEARCH(K$1,+VLOOKUP($A461,datos14p!$A$2:$B$874,2,FALSE)))=1,"·",0)</f>
        <v>0</v>
      </c>
      <c r="L461" s="53">
        <f>IF(TYPE(SEARCH(L$1,+VLOOKUP($A461,datos14p!$A$2:$B$874,2,FALSE)))=1,"·",0)</f>
        <v>0</v>
      </c>
      <c r="M461" s="53">
        <f>IF(TYPE(SEARCH(M$1,+VLOOKUP($A461,datos14p!$A$2:$B$874,2,FALSE)))=1,"·",0)</f>
        <v>0</v>
      </c>
    </row>
    <row r="462" spans="1:13" s="9" customFormat="1">
      <c r="A462" s="60" t="s">
        <v>1255</v>
      </c>
      <c r="B462" s="53" t="str">
        <f>IF(TYPE(SEARCH(B$1,+VLOOKUP($A462,datos14p!$A$2:$B$874,2,FALSE)))=1,"·",0)</f>
        <v>·</v>
      </c>
      <c r="C462" s="53" t="str">
        <f>IF(TYPE(SEARCH(C$1,+VLOOKUP($A462,datos14p!$A$2:$B$874,2,FALSE)))=1,"·",0)</f>
        <v>·</v>
      </c>
      <c r="D462" s="53">
        <f>IF(TYPE(SEARCH(D$1,+VLOOKUP($A462,datos14p!$A$2:$B$874,2,FALSE)))=1,"·",0)</f>
        <v>0</v>
      </c>
      <c r="E462" s="53">
        <f>IF(TYPE(SEARCH(E$1,+VLOOKUP($A462,datos14p!$A$2:$B$874,2,FALSE)))=1,"·",0)</f>
        <v>0</v>
      </c>
      <c r="F462" s="53">
        <f>IF(TYPE(SEARCH(F$1,+VLOOKUP($A462,datos14p!$A$2:$B$874,2,FALSE)))=1,"·",0)</f>
        <v>0</v>
      </c>
      <c r="G462" s="53">
        <f>IF(TYPE(SEARCH(G$1,+VLOOKUP($A462,datos14p!$A$2:$B$874,2,FALSE)))=1,"·",0)</f>
        <v>0</v>
      </c>
      <c r="H462" s="53">
        <f>IF(TYPE(SEARCH(H$1,+VLOOKUP($A462,datos14p!$A$2:$B$874,2,FALSE)))=1,"·",0)</f>
        <v>0</v>
      </c>
      <c r="I462" s="53">
        <f>IF(TYPE(SEARCH(I$1,+VLOOKUP($A462,datos14p!$A$2:$B$874,2,FALSE)))=1,"·",0)</f>
        <v>0</v>
      </c>
      <c r="J462" s="53">
        <f>IF(TYPE(SEARCH(J$1,+VLOOKUP($A462,datos14p!$A$2:$B$874,2,FALSE)))=1,"·",0)</f>
        <v>0</v>
      </c>
      <c r="K462" s="53">
        <f>IF(TYPE(SEARCH(K$1,+VLOOKUP($A462,datos14p!$A$2:$B$874,2,FALSE)))=1,"·",0)</f>
        <v>0</v>
      </c>
      <c r="L462" s="53">
        <f>IF(TYPE(SEARCH(L$1,+VLOOKUP($A462,datos14p!$A$2:$B$874,2,FALSE)))=1,"·",0)</f>
        <v>0</v>
      </c>
      <c r="M462" s="53" t="str">
        <f>IF(TYPE(SEARCH(M$1,+VLOOKUP($A462,datos14p!$A$2:$B$874,2,FALSE)))=1,"·",0)</f>
        <v>·</v>
      </c>
    </row>
    <row r="463" spans="1:13" s="9" customFormat="1">
      <c r="A463" s="60" t="s">
        <v>1256</v>
      </c>
      <c r="B463" s="53" t="str">
        <f>IF(TYPE(SEARCH(B$1,+VLOOKUP($A463,datos14p!$A$2:$B$874,2,FALSE)))=1,"·",0)</f>
        <v>·</v>
      </c>
      <c r="C463" s="53">
        <f>IF(TYPE(SEARCH(C$1,+VLOOKUP($A463,datos14p!$A$2:$B$874,2,FALSE)))=1,"·",0)</f>
        <v>0</v>
      </c>
      <c r="D463" s="53">
        <f>IF(TYPE(SEARCH(D$1,+VLOOKUP($A463,datos14p!$A$2:$B$874,2,FALSE)))=1,"·",0)</f>
        <v>0</v>
      </c>
      <c r="E463" s="53">
        <f>IF(TYPE(SEARCH(E$1,+VLOOKUP($A463,datos14p!$A$2:$B$874,2,FALSE)))=1,"·",0)</f>
        <v>0</v>
      </c>
      <c r="F463" s="53">
        <f>IF(TYPE(SEARCH(F$1,+VLOOKUP($A463,datos14p!$A$2:$B$874,2,FALSE)))=1,"·",0)</f>
        <v>0</v>
      </c>
      <c r="G463" s="53">
        <f>IF(TYPE(SEARCH(G$1,+VLOOKUP($A463,datos14p!$A$2:$B$874,2,FALSE)))=1,"·",0)</f>
        <v>0</v>
      </c>
      <c r="H463" s="53">
        <f>IF(TYPE(SEARCH(H$1,+VLOOKUP($A463,datos14p!$A$2:$B$874,2,FALSE)))=1,"·",0)</f>
        <v>0</v>
      </c>
      <c r="I463" s="53">
        <f>IF(TYPE(SEARCH(I$1,+VLOOKUP($A463,datos14p!$A$2:$B$874,2,FALSE)))=1,"·",0)</f>
        <v>0</v>
      </c>
      <c r="J463" s="53">
        <f>IF(TYPE(SEARCH(J$1,+VLOOKUP($A463,datos14p!$A$2:$B$874,2,FALSE)))=1,"·",0)</f>
        <v>0</v>
      </c>
      <c r="K463" s="53">
        <f>IF(TYPE(SEARCH(K$1,+VLOOKUP($A463,datos14p!$A$2:$B$874,2,FALSE)))=1,"·",0)</f>
        <v>0</v>
      </c>
      <c r="L463" s="53">
        <f>IF(TYPE(SEARCH(L$1,+VLOOKUP($A463,datos14p!$A$2:$B$874,2,FALSE)))=1,"·",0)</f>
        <v>0</v>
      </c>
      <c r="M463" s="53">
        <f>IF(TYPE(SEARCH(M$1,+VLOOKUP($A463,datos14p!$A$2:$B$874,2,FALSE)))=1,"·",0)</f>
        <v>0</v>
      </c>
    </row>
    <row r="464" spans="1:13" s="9" customFormat="1">
      <c r="A464" s="60" t="s">
        <v>1257</v>
      </c>
      <c r="B464" s="53">
        <f>IF(TYPE(SEARCH(B$1,+VLOOKUP($A464,datos14p!$A$2:$B$874,2,FALSE)))=1,"·",0)</f>
        <v>0</v>
      </c>
      <c r="C464" s="53">
        <f>IF(TYPE(SEARCH(C$1,+VLOOKUP($A464,datos14p!$A$2:$B$874,2,FALSE)))=1,"·",0)</f>
        <v>0</v>
      </c>
      <c r="D464" s="53">
        <f>IF(TYPE(SEARCH(D$1,+VLOOKUP($A464,datos14p!$A$2:$B$874,2,FALSE)))=1,"·",0)</f>
        <v>0</v>
      </c>
      <c r="E464" s="53">
        <f>IF(TYPE(SEARCH(E$1,+VLOOKUP($A464,datos14p!$A$2:$B$874,2,FALSE)))=1,"·",0)</f>
        <v>0</v>
      </c>
      <c r="F464" s="53">
        <f>IF(TYPE(SEARCH(F$1,+VLOOKUP($A464,datos14p!$A$2:$B$874,2,FALSE)))=1,"·",0)</f>
        <v>0</v>
      </c>
      <c r="G464" s="53">
        <f>IF(TYPE(SEARCH(G$1,+VLOOKUP($A464,datos14p!$A$2:$B$874,2,FALSE)))=1,"·",0)</f>
        <v>0</v>
      </c>
      <c r="H464" s="53">
        <f>IF(TYPE(SEARCH(H$1,+VLOOKUP($A464,datos14p!$A$2:$B$874,2,FALSE)))=1,"·",0)</f>
        <v>0</v>
      </c>
      <c r="I464" s="53">
        <f>IF(TYPE(SEARCH(I$1,+VLOOKUP($A464,datos14p!$A$2:$B$874,2,FALSE)))=1,"·",0)</f>
        <v>0</v>
      </c>
      <c r="J464" s="53">
        <f>IF(TYPE(SEARCH(J$1,+VLOOKUP($A464,datos14p!$A$2:$B$874,2,FALSE)))=1,"·",0)</f>
        <v>0</v>
      </c>
      <c r="K464" s="53">
        <f>IF(TYPE(SEARCH(K$1,+VLOOKUP($A464,datos14p!$A$2:$B$874,2,FALSE)))=1,"·",0)</f>
        <v>0</v>
      </c>
      <c r="L464" s="53">
        <f>IF(TYPE(SEARCH(L$1,+VLOOKUP($A464,datos14p!$A$2:$B$874,2,FALSE)))=1,"·",0)</f>
        <v>0</v>
      </c>
      <c r="M464" s="53">
        <f>IF(TYPE(SEARCH(M$1,+VLOOKUP($A464,datos14p!$A$2:$B$874,2,FALSE)))=1,"·",0)</f>
        <v>0</v>
      </c>
    </row>
    <row r="465" spans="1:13" s="9" customFormat="1">
      <c r="A465" s="60" t="s">
        <v>1258</v>
      </c>
      <c r="B465" s="53">
        <f>IF(TYPE(SEARCH(B$1,+VLOOKUP($A465,datos14p!$A$2:$B$874,2,FALSE)))=1,"·",0)</f>
        <v>0</v>
      </c>
      <c r="C465" s="53">
        <f>IF(TYPE(SEARCH(C$1,+VLOOKUP($A465,datos14p!$A$2:$B$874,2,FALSE)))=1,"·",0)</f>
        <v>0</v>
      </c>
      <c r="D465" s="53">
        <f>IF(TYPE(SEARCH(D$1,+VLOOKUP($A465,datos14p!$A$2:$B$874,2,FALSE)))=1,"·",0)</f>
        <v>0</v>
      </c>
      <c r="E465" s="53">
        <f>IF(TYPE(SEARCH(E$1,+VLOOKUP($A465,datos14p!$A$2:$B$874,2,FALSE)))=1,"·",0)</f>
        <v>0</v>
      </c>
      <c r="F465" s="53">
        <f>IF(TYPE(SEARCH(F$1,+VLOOKUP($A465,datos14p!$A$2:$B$874,2,FALSE)))=1,"·",0)</f>
        <v>0</v>
      </c>
      <c r="G465" s="53">
        <f>IF(TYPE(SEARCH(G$1,+VLOOKUP($A465,datos14p!$A$2:$B$874,2,FALSE)))=1,"·",0)</f>
        <v>0</v>
      </c>
      <c r="H465" s="53">
        <f>IF(TYPE(SEARCH(H$1,+VLOOKUP($A465,datos14p!$A$2:$B$874,2,FALSE)))=1,"·",0)</f>
        <v>0</v>
      </c>
      <c r="I465" s="53">
        <f>IF(TYPE(SEARCH(I$1,+VLOOKUP($A465,datos14p!$A$2:$B$874,2,FALSE)))=1,"·",0)</f>
        <v>0</v>
      </c>
      <c r="J465" s="53">
        <f>IF(TYPE(SEARCH(J$1,+VLOOKUP($A465,datos14p!$A$2:$B$874,2,FALSE)))=1,"·",0)</f>
        <v>0</v>
      </c>
      <c r="K465" s="53">
        <f>IF(TYPE(SEARCH(K$1,+VLOOKUP($A465,datos14p!$A$2:$B$874,2,FALSE)))=1,"·",0)</f>
        <v>0</v>
      </c>
      <c r="L465" s="53">
        <f>IF(TYPE(SEARCH(L$1,+VLOOKUP($A465,datos14p!$A$2:$B$874,2,FALSE)))=1,"·",0)</f>
        <v>0</v>
      </c>
      <c r="M465" s="53">
        <f>IF(TYPE(SEARCH(M$1,+VLOOKUP($A465,datos14p!$A$2:$B$874,2,FALSE)))=1,"·",0)</f>
        <v>0</v>
      </c>
    </row>
    <row r="466" spans="1:13" s="9" customFormat="1">
      <c r="A466" s="60" t="s">
        <v>1259</v>
      </c>
      <c r="B466" s="53">
        <f>IF(TYPE(SEARCH(B$1,+VLOOKUP($A466,datos14p!$A$2:$B$874,2,FALSE)))=1,"·",0)</f>
        <v>0</v>
      </c>
      <c r="C466" s="53">
        <f>IF(TYPE(SEARCH(C$1,+VLOOKUP($A466,datos14p!$A$2:$B$874,2,FALSE)))=1,"·",0)</f>
        <v>0</v>
      </c>
      <c r="D466" s="53">
        <f>IF(TYPE(SEARCH(D$1,+VLOOKUP($A466,datos14p!$A$2:$B$874,2,FALSE)))=1,"·",0)</f>
        <v>0</v>
      </c>
      <c r="E466" s="53">
        <f>IF(TYPE(SEARCH(E$1,+VLOOKUP($A466,datos14p!$A$2:$B$874,2,FALSE)))=1,"·",0)</f>
        <v>0</v>
      </c>
      <c r="F466" s="53">
        <f>IF(TYPE(SEARCH(F$1,+VLOOKUP($A466,datos14p!$A$2:$B$874,2,FALSE)))=1,"·",0)</f>
        <v>0</v>
      </c>
      <c r="G466" s="53">
        <f>IF(TYPE(SEARCH(G$1,+VLOOKUP($A466,datos14p!$A$2:$B$874,2,FALSE)))=1,"·",0)</f>
        <v>0</v>
      </c>
      <c r="H466" s="53">
        <f>IF(TYPE(SEARCH(H$1,+VLOOKUP($A466,datos14p!$A$2:$B$874,2,FALSE)))=1,"·",0)</f>
        <v>0</v>
      </c>
      <c r="I466" s="53">
        <f>IF(TYPE(SEARCH(I$1,+VLOOKUP($A466,datos14p!$A$2:$B$874,2,FALSE)))=1,"·",0)</f>
        <v>0</v>
      </c>
      <c r="J466" s="53">
        <f>IF(TYPE(SEARCH(J$1,+VLOOKUP($A466,datos14p!$A$2:$B$874,2,FALSE)))=1,"·",0)</f>
        <v>0</v>
      </c>
      <c r="K466" s="53">
        <f>IF(TYPE(SEARCH(K$1,+VLOOKUP($A466,datos14p!$A$2:$B$874,2,FALSE)))=1,"·",0)</f>
        <v>0</v>
      </c>
      <c r="L466" s="53">
        <f>IF(TYPE(SEARCH(L$1,+VLOOKUP($A466,datos14p!$A$2:$B$874,2,FALSE)))=1,"·",0)</f>
        <v>0</v>
      </c>
      <c r="M466" s="53">
        <f>IF(TYPE(SEARCH(M$1,+VLOOKUP($A466,datos14p!$A$2:$B$874,2,FALSE)))=1,"·",0)</f>
        <v>0</v>
      </c>
    </row>
    <row r="467" spans="1:13" s="9" customFormat="1">
      <c r="A467" s="60" t="s">
        <v>1260</v>
      </c>
      <c r="B467" s="53">
        <f>IF(TYPE(SEARCH(B$1,+VLOOKUP($A467,datos14p!$A$2:$B$874,2,FALSE)))=1,"·",0)</f>
        <v>0</v>
      </c>
      <c r="C467" s="53">
        <f>IF(TYPE(SEARCH(C$1,+VLOOKUP($A467,datos14p!$A$2:$B$874,2,FALSE)))=1,"·",0)</f>
        <v>0</v>
      </c>
      <c r="D467" s="53">
        <f>IF(TYPE(SEARCH(D$1,+VLOOKUP($A467,datos14p!$A$2:$B$874,2,FALSE)))=1,"·",0)</f>
        <v>0</v>
      </c>
      <c r="E467" s="53">
        <f>IF(TYPE(SEARCH(E$1,+VLOOKUP($A467,datos14p!$A$2:$B$874,2,FALSE)))=1,"·",0)</f>
        <v>0</v>
      </c>
      <c r="F467" s="53">
        <f>IF(TYPE(SEARCH(F$1,+VLOOKUP($A467,datos14p!$A$2:$B$874,2,FALSE)))=1,"·",0)</f>
        <v>0</v>
      </c>
      <c r="G467" s="53">
        <f>IF(TYPE(SEARCH(G$1,+VLOOKUP($A467,datos14p!$A$2:$B$874,2,FALSE)))=1,"·",0)</f>
        <v>0</v>
      </c>
      <c r="H467" s="53">
        <f>IF(TYPE(SEARCH(H$1,+VLOOKUP($A467,datos14p!$A$2:$B$874,2,FALSE)))=1,"·",0)</f>
        <v>0</v>
      </c>
      <c r="I467" s="53">
        <f>IF(TYPE(SEARCH(I$1,+VLOOKUP($A467,datos14p!$A$2:$B$874,2,FALSE)))=1,"·",0)</f>
        <v>0</v>
      </c>
      <c r="J467" s="53">
        <f>IF(TYPE(SEARCH(J$1,+VLOOKUP($A467,datos14p!$A$2:$B$874,2,FALSE)))=1,"·",0)</f>
        <v>0</v>
      </c>
      <c r="K467" s="53">
        <f>IF(TYPE(SEARCH(K$1,+VLOOKUP($A467,datos14p!$A$2:$B$874,2,FALSE)))=1,"·",0)</f>
        <v>0</v>
      </c>
      <c r="L467" s="53">
        <f>IF(TYPE(SEARCH(L$1,+VLOOKUP($A467,datos14p!$A$2:$B$874,2,FALSE)))=1,"·",0)</f>
        <v>0</v>
      </c>
      <c r="M467" s="53">
        <f>IF(TYPE(SEARCH(M$1,+VLOOKUP($A467,datos14p!$A$2:$B$874,2,FALSE)))=1,"·",0)</f>
        <v>0</v>
      </c>
    </row>
    <row r="468" spans="1:13" s="9" customFormat="1">
      <c r="A468" s="60" t="s">
        <v>1261</v>
      </c>
      <c r="B468" s="53" t="str">
        <f>IF(TYPE(SEARCH(B$1,+VLOOKUP($A468,datos14p!$A$2:$B$874,2,FALSE)))=1,"·",0)</f>
        <v>·</v>
      </c>
      <c r="C468" s="53">
        <f>IF(TYPE(SEARCH(C$1,+VLOOKUP($A468,datos14p!$A$2:$B$874,2,FALSE)))=1,"·",0)</f>
        <v>0</v>
      </c>
      <c r="D468" s="53">
        <f>IF(TYPE(SEARCH(D$1,+VLOOKUP($A468,datos14p!$A$2:$B$874,2,FALSE)))=1,"·",0)</f>
        <v>0</v>
      </c>
      <c r="E468" s="53">
        <f>IF(TYPE(SEARCH(E$1,+VLOOKUP($A468,datos14p!$A$2:$B$874,2,FALSE)))=1,"·",0)</f>
        <v>0</v>
      </c>
      <c r="F468" s="53">
        <f>IF(TYPE(SEARCH(F$1,+VLOOKUP($A468,datos14p!$A$2:$B$874,2,FALSE)))=1,"·",0)</f>
        <v>0</v>
      </c>
      <c r="G468" s="53">
        <f>IF(TYPE(SEARCH(G$1,+VLOOKUP($A468,datos14p!$A$2:$B$874,2,FALSE)))=1,"·",0)</f>
        <v>0</v>
      </c>
      <c r="H468" s="53">
        <f>IF(TYPE(SEARCH(H$1,+VLOOKUP($A468,datos14p!$A$2:$B$874,2,FALSE)))=1,"·",0)</f>
        <v>0</v>
      </c>
      <c r="I468" s="53">
        <f>IF(TYPE(SEARCH(I$1,+VLOOKUP($A468,datos14p!$A$2:$B$874,2,FALSE)))=1,"·",0)</f>
        <v>0</v>
      </c>
      <c r="J468" s="53">
        <f>IF(TYPE(SEARCH(J$1,+VLOOKUP($A468,datos14p!$A$2:$B$874,2,FALSE)))=1,"·",0)</f>
        <v>0</v>
      </c>
      <c r="K468" s="53">
        <f>IF(TYPE(SEARCH(K$1,+VLOOKUP($A468,datos14p!$A$2:$B$874,2,FALSE)))=1,"·",0)</f>
        <v>0</v>
      </c>
      <c r="L468" s="53">
        <f>IF(TYPE(SEARCH(L$1,+VLOOKUP($A468,datos14p!$A$2:$B$874,2,FALSE)))=1,"·",0)</f>
        <v>0</v>
      </c>
      <c r="M468" s="53">
        <f>IF(TYPE(SEARCH(M$1,+VLOOKUP($A468,datos14p!$A$2:$B$874,2,FALSE)))=1,"·",0)</f>
        <v>0</v>
      </c>
    </row>
    <row r="469" spans="1:13" s="9" customFormat="1">
      <c r="A469" s="60" t="s">
        <v>1262</v>
      </c>
      <c r="B469" s="53">
        <f>IF(TYPE(SEARCH(B$1,+VLOOKUP($A469,datos14p!$A$2:$B$874,2,FALSE)))=1,"·",0)</f>
        <v>0</v>
      </c>
      <c r="C469" s="53" t="str">
        <f>IF(TYPE(SEARCH(C$1,+VLOOKUP($A469,datos14p!$A$2:$B$874,2,FALSE)))=1,"·",0)</f>
        <v>·</v>
      </c>
      <c r="D469" s="53">
        <f>IF(TYPE(SEARCH(D$1,+VLOOKUP($A469,datos14p!$A$2:$B$874,2,FALSE)))=1,"·",0)</f>
        <v>0</v>
      </c>
      <c r="E469" s="53">
        <f>IF(TYPE(SEARCH(E$1,+VLOOKUP($A469,datos14p!$A$2:$B$874,2,FALSE)))=1,"·",0)</f>
        <v>0</v>
      </c>
      <c r="F469" s="53">
        <f>IF(TYPE(SEARCH(F$1,+VLOOKUP($A469,datos14p!$A$2:$B$874,2,FALSE)))=1,"·",0)</f>
        <v>0</v>
      </c>
      <c r="G469" s="53">
        <f>IF(TYPE(SEARCH(G$1,+VLOOKUP($A469,datos14p!$A$2:$B$874,2,FALSE)))=1,"·",0)</f>
        <v>0</v>
      </c>
      <c r="H469" s="53">
        <f>IF(TYPE(SEARCH(H$1,+VLOOKUP($A469,datos14p!$A$2:$B$874,2,FALSE)))=1,"·",0)</f>
        <v>0</v>
      </c>
      <c r="I469" s="53">
        <f>IF(TYPE(SEARCH(I$1,+VLOOKUP($A469,datos14p!$A$2:$B$874,2,FALSE)))=1,"·",0)</f>
        <v>0</v>
      </c>
      <c r="J469" s="53" t="str">
        <f>IF(TYPE(SEARCH(J$1,+VLOOKUP($A469,datos14p!$A$2:$B$874,2,FALSE)))=1,"·",0)</f>
        <v>·</v>
      </c>
      <c r="K469" s="53">
        <f>IF(TYPE(SEARCH(K$1,+VLOOKUP($A469,datos14p!$A$2:$B$874,2,FALSE)))=1,"·",0)</f>
        <v>0</v>
      </c>
      <c r="L469" s="53">
        <f>IF(TYPE(SEARCH(L$1,+VLOOKUP($A469,datos14p!$A$2:$B$874,2,FALSE)))=1,"·",0)</f>
        <v>0</v>
      </c>
      <c r="M469" s="53">
        <f>IF(TYPE(SEARCH(M$1,+VLOOKUP($A469,datos14p!$A$2:$B$874,2,FALSE)))=1,"·",0)</f>
        <v>0</v>
      </c>
    </row>
    <row r="470" spans="1:13" s="9" customFormat="1">
      <c r="A470" s="60" t="s">
        <v>1263</v>
      </c>
      <c r="B470" s="53">
        <f>IF(TYPE(SEARCH(B$1,+VLOOKUP($A470,datos14p!$A$2:$B$874,2,FALSE)))=1,"·",0)</f>
        <v>0</v>
      </c>
      <c r="C470" s="53">
        <f>IF(TYPE(SEARCH(C$1,+VLOOKUP($A470,datos14p!$A$2:$B$874,2,FALSE)))=1,"·",0)</f>
        <v>0</v>
      </c>
      <c r="D470" s="53">
        <f>IF(TYPE(SEARCH(D$1,+VLOOKUP($A470,datos14p!$A$2:$B$874,2,FALSE)))=1,"·",0)</f>
        <v>0</v>
      </c>
      <c r="E470" s="53" t="str">
        <f>IF(TYPE(SEARCH(E$1,+VLOOKUP($A470,datos14p!$A$2:$B$874,2,FALSE)))=1,"·",0)</f>
        <v>·</v>
      </c>
      <c r="F470" s="53">
        <f>IF(TYPE(SEARCH(F$1,+VLOOKUP($A470,datos14p!$A$2:$B$874,2,FALSE)))=1,"·",0)</f>
        <v>0</v>
      </c>
      <c r="G470" s="53">
        <f>IF(TYPE(SEARCH(G$1,+VLOOKUP($A470,datos14p!$A$2:$B$874,2,FALSE)))=1,"·",0)</f>
        <v>0</v>
      </c>
      <c r="H470" s="53">
        <f>IF(TYPE(SEARCH(H$1,+VLOOKUP($A470,datos14p!$A$2:$B$874,2,FALSE)))=1,"·",0)</f>
        <v>0</v>
      </c>
      <c r="I470" s="53">
        <f>IF(TYPE(SEARCH(I$1,+VLOOKUP($A470,datos14p!$A$2:$B$874,2,FALSE)))=1,"·",0)</f>
        <v>0</v>
      </c>
      <c r="J470" s="53">
        <f>IF(TYPE(SEARCH(J$1,+VLOOKUP($A470,datos14p!$A$2:$B$874,2,FALSE)))=1,"·",0)</f>
        <v>0</v>
      </c>
      <c r="K470" s="53" t="str">
        <f>IF(TYPE(SEARCH(K$1,+VLOOKUP($A470,datos14p!$A$2:$B$874,2,FALSE)))=1,"·",0)</f>
        <v>·</v>
      </c>
      <c r="L470" s="53">
        <f>IF(TYPE(SEARCH(L$1,+VLOOKUP($A470,datos14p!$A$2:$B$874,2,FALSE)))=1,"·",0)</f>
        <v>0</v>
      </c>
      <c r="M470" s="53">
        <f>IF(TYPE(SEARCH(M$1,+VLOOKUP($A470,datos14p!$A$2:$B$874,2,FALSE)))=1,"·",0)</f>
        <v>0</v>
      </c>
    </row>
    <row r="471" spans="1:13" s="9" customFormat="1">
      <c r="A471" s="60" t="s">
        <v>1264</v>
      </c>
      <c r="B471" s="53" t="str">
        <f>IF(TYPE(SEARCH(B$1,+VLOOKUP($A471,datos14p!$A$2:$B$874,2,FALSE)))=1,"·",0)</f>
        <v>·</v>
      </c>
      <c r="C471" s="53" t="str">
        <f>IF(TYPE(SEARCH(C$1,+VLOOKUP($A471,datos14p!$A$2:$B$874,2,FALSE)))=1,"·",0)</f>
        <v>·</v>
      </c>
      <c r="D471" s="53">
        <f>IF(TYPE(SEARCH(D$1,+VLOOKUP($A471,datos14p!$A$2:$B$874,2,FALSE)))=1,"·",0)</f>
        <v>0</v>
      </c>
      <c r="E471" s="53">
        <f>IF(TYPE(SEARCH(E$1,+VLOOKUP($A471,datos14p!$A$2:$B$874,2,FALSE)))=1,"·",0)</f>
        <v>0</v>
      </c>
      <c r="F471" s="53">
        <f>IF(TYPE(SEARCH(F$1,+VLOOKUP($A471,datos14p!$A$2:$B$874,2,FALSE)))=1,"·",0)</f>
        <v>0</v>
      </c>
      <c r="G471" s="53">
        <f>IF(TYPE(SEARCH(G$1,+VLOOKUP($A471,datos14p!$A$2:$B$874,2,FALSE)))=1,"·",0)</f>
        <v>0</v>
      </c>
      <c r="H471" s="53">
        <f>IF(TYPE(SEARCH(H$1,+VLOOKUP($A471,datos14p!$A$2:$B$874,2,FALSE)))=1,"·",0)</f>
        <v>0</v>
      </c>
      <c r="I471" s="53">
        <f>IF(TYPE(SEARCH(I$1,+VLOOKUP($A471,datos14p!$A$2:$B$874,2,FALSE)))=1,"·",0)</f>
        <v>0</v>
      </c>
      <c r="J471" s="53">
        <f>IF(TYPE(SEARCH(J$1,+VLOOKUP($A471,datos14p!$A$2:$B$874,2,FALSE)))=1,"·",0)</f>
        <v>0</v>
      </c>
      <c r="K471" s="53">
        <f>IF(TYPE(SEARCH(K$1,+VLOOKUP($A471,datos14p!$A$2:$B$874,2,FALSE)))=1,"·",0)</f>
        <v>0</v>
      </c>
      <c r="L471" s="53">
        <f>IF(TYPE(SEARCH(L$1,+VLOOKUP($A471,datos14p!$A$2:$B$874,2,FALSE)))=1,"·",0)</f>
        <v>0</v>
      </c>
      <c r="M471" s="53">
        <f>IF(TYPE(SEARCH(M$1,+VLOOKUP($A471,datos14p!$A$2:$B$874,2,FALSE)))=1,"·",0)</f>
        <v>0</v>
      </c>
    </row>
    <row r="472" spans="1:13" s="9" customFormat="1">
      <c r="A472" s="60" t="s">
        <v>1265</v>
      </c>
      <c r="B472" s="53" t="str">
        <f>IF(TYPE(SEARCH(B$1,+VLOOKUP($A472,datos14p!$A$2:$B$874,2,FALSE)))=1,"·",0)</f>
        <v>·</v>
      </c>
      <c r="C472" s="53">
        <f>IF(TYPE(SEARCH(C$1,+VLOOKUP($A472,datos14p!$A$2:$B$874,2,FALSE)))=1,"·",0)</f>
        <v>0</v>
      </c>
      <c r="D472" s="53">
        <f>IF(TYPE(SEARCH(D$1,+VLOOKUP($A472,datos14p!$A$2:$B$874,2,FALSE)))=1,"·",0)</f>
        <v>0</v>
      </c>
      <c r="E472" s="53">
        <f>IF(TYPE(SEARCH(E$1,+VLOOKUP($A472,datos14p!$A$2:$B$874,2,FALSE)))=1,"·",0)</f>
        <v>0</v>
      </c>
      <c r="F472" s="53">
        <f>IF(TYPE(SEARCH(F$1,+VLOOKUP($A472,datos14p!$A$2:$B$874,2,FALSE)))=1,"·",0)</f>
        <v>0</v>
      </c>
      <c r="G472" s="53">
        <f>IF(TYPE(SEARCH(G$1,+VLOOKUP($A472,datos14p!$A$2:$B$874,2,FALSE)))=1,"·",0)</f>
        <v>0</v>
      </c>
      <c r="H472" s="53">
        <f>IF(TYPE(SEARCH(H$1,+VLOOKUP($A472,datos14p!$A$2:$B$874,2,FALSE)))=1,"·",0)</f>
        <v>0</v>
      </c>
      <c r="I472" s="53">
        <f>IF(TYPE(SEARCH(I$1,+VLOOKUP($A472,datos14p!$A$2:$B$874,2,FALSE)))=1,"·",0)</f>
        <v>0</v>
      </c>
      <c r="J472" s="53">
        <f>IF(TYPE(SEARCH(J$1,+VLOOKUP($A472,datos14p!$A$2:$B$874,2,FALSE)))=1,"·",0)</f>
        <v>0</v>
      </c>
      <c r="K472" s="53">
        <f>IF(TYPE(SEARCH(K$1,+VLOOKUP($A472,datos14p!$A$2:$B$874,2,FALSE)))=1,"·",0)</f>
        <v>0</v>
      </c>
      <c r="L472" s="53">
        <f>IF(TYPE(SEARCH(L$1,+VLOOKUP($A472,datos14p!$A$2:$B$874,2,FALSE)))=1,"·",0)</f>
        <v>0</v>
      </c>
      <c r="M472" s="53">
        <f>IF(TYPE(SEARCH(M$1,+VLOOKUP($A472,datos14p!$A$2:$B$874,2,FALSE)))=1,"·",0)</f>
        <v>0</v>
      </c>
    </row>
    <row r="473" spans="1:13" s="9" customFormat="1">
      <c r="A473" s="60" t="s">
        <v>1266</v>
      </c>
      <c r="B473" s="53" t="str">
        <f>IF(TYPE(SEARCH(B$1,+VLOOKUP($A473,datos14p!$A$2:$B$874,2,FALSE)))=1,"·",0)</f>
        <v>·</v>
      </c>
      <c r="C473" s="53" t="str">
        <f>IF(TYPE(SEARCH(C$1,+VLOOKUP($A473,datos14p!$A$2:$B$874,2,FALSE)))=1,"·",0)</f>
        <v>·</v>
      </c>
      <c r="D473" s="53" t="str">
        <f>IF(TYPE(SEARCH(D$1,+VLOOKUP($A473,datos14p!$A$2:$B$874,2,FALSE)))=1,"·",0)</f>
        <v>·</v>
      </c>
      <c r="E473" s="53">
        <f>IF(TYPE(SEARCH(E$1,+VLOOKUP($A473,datos14p!$A$2:$B$874,2,FALSE)))=1,"·",0)</f>
        <v>0</v>
      </c>
      <c r="F473" s="53">
        <f>IF(TYPE(SEARCH(F$1,+VLOOKUP($A473,datos14p!$A$2:$B$874,2,FALSE)))=1,"·",0)</f>
        <v>0</v>
      </c>
      <c r="G473" s="53">
        <f>IF(TYPE(SEARCH(G$1,+VLOOKUP($A473,datos14p!$A$2:$B$874,2,FALSE)))=1,"·",0)</f>
        <v>0</v>
      </c>
      <c r="H473" s="53">
        <f>IF(TYPE(SEARCH(H$1,+VLOOKUP($A473,datos14p!$A$2:$B$874,2,FALSE)))=1,"·",0)</f>
        <v>0</v>
      </c>
      <c r="I473" s="53">
        <f>IF(TYPE(SEARCH(I$1,+VLOOKUP($A473,datos14p!$A$2:$B$874,2,FALSE)))=1,"·",0)</f>
        <v>0</v>
      </c>
      <c r="J473" s="53">
        <f>IF(TYPE(SEARCH(J$1,+VLOOKUP($A473,datos14p!$A$2:$B$874,2,FALSE)))=1,"·",0)</f>
        <v>0</v>
      </c>
      <c r="K473" s="53">
        <f>IF(TYPE(SEARCH(K$1,+VLOOKUP($A473,datos14p!$A$2:$B$874,2,FALSE)))=1,"·",0)</f>
        <v>0</v>
      </c>
      <c r="L473" s="53">
        <f>IF(TYPE(SEARCH(L$1,+VLOOKUP($A473,datos14p!$A$2:$B$874,2,FALSE)))=1,"·",0)</f>
        <v>0</v>
      </c>
      <c r="M473" s="53">
        <f>IF(TYPE(SEARCH(M$1,+VLOOKUP($A473,datos14p!$A$2:$B$874,2,FALSE)))=1,"·",0)</f>
        <v>0</v>
      </c>
    </row>
    <row r="474" spans="1:13" s="9" customFormat="1">
      <c r="A474" s="60" t="s">
        <v>1267</v>
      </c>
      <c r="B474" s="53" t="str">
        <f>IF(TYPE(SEARCH(B$1,+VLOOKUP($A474,datos14p!$A$2:$B$874,2,FALSE)))=1,"·",0)</f>
        <v>·</v>
      </c>
      <c r="C474" s="53" t="str">
        <f>IF(TYPE(SEARCH(C$1,+VLOOKUP($A474,datos14p!$A$2:$B$874,2,FALSE)))=1,"·",0)</f>
        <v>·</v>
      </c>
      <c r="D474" s="53">
        <f>IF(TYPE(SEARCH(D$1,+VLOOKUP($A474,datos14p!$A$2:$B$874,2,FALSE)))=1,"·",0)</f>
        <v>0</v>
      </c>
      <c r="E474" s="53" t="str">
        <f>IF(TYPE(SEARCH(E$1,+VLOOKUP($A474,datos14p!$A$2:$B$874,2,FALSE)))=1,"·",0)</f>
        <v>·</v>
      </c>
      <c r="F474" s="53">
        <f>IF(TYPE(SEARCH(F$1,+VLOOKUP($A474,datos14p!$A$2:$B$874,2,FALSE)))=1,"·",0)</f>
        <v>0</v>
      </c>
      <c r="G474" s="53">
        <f>IF(TYPE(SEARCH(G$1,+VLOOKUP($A474,datos14p!$A$2:$B$874,2,FALSE)))=1,"·",0)</f>
        <v>0</v>
      </c>
      <c r="H474" s="53">
        <f>IF(TYPE(SEARCH(H$1,+VLOOKUP($A474,datos14p!$A$2:$B$874,2,FALSE)))=1,"·",0)</f>
        <v>0</v>
      </c>
      <c r="I474" s="53">
        <f>IF(TYPE(SEARCH(I$1,+VLOOKUP($A474,datos14p!$A$2:$B$874,2,FALSE)))=1,"·",0)</f>
        <v>0</v>
      </c>
      <c r="J474" s="53">
        <f>IF(TYPE(SEARCH(J$1,+VLOOKUP($A474,datos14p!$A$2:$B$874,2,FALSE)))=1,"·",0)</f>
        <v>0</v>
      </c>
      <c r="K474" s="53">
        <f>IF(TYPE(SEARCH(K$1,+VLOOKUP($A474,datos14p!$A$2:$B$874,2,FALSE)))=1,"·",0)</f>
        <v>0</v>
      </c>
      <c r="L474" s="53">
        <f>IF(TYPE(SEARCH(L$1,+VLOOKUP($A474,datos14p!$A$2:$B$874,2,FALSE)))=1,"·",0)</f>
        <v>0</v>
      </c>
      <c r="M474" s="53">
        <f>IF(TYPE(SEARCH(M$1,+VLOOKUP($A474,datos14p!$A$2:$B$874,2,FALSE)))=1,"·",0)</f>
        <v>0</v>
      </c>
    </row>
    <row r="475" spans="1:13" s="9" customFormat="1">
      <c r="A475" s="60" t="s">
        <v>1268</v>
      </c>
      <c r="B475" s="53">
        <f>IF(TYPE(SEARCH(B$1,+VLOOKUP($A475,datos14p!$A$2:$B$874,2,FALSE)))=1,"·",0)</f>
        <v>0</v>
      </c>
      <c r="C475" s="53" t="str">
        <f>IF(TYPE(SEARCH(C$1,+VLOOKUP($A475,datos14p!$A$2:$B$874,2,FALSE)))=1,"·",0)</f>
        <v>·</v>
      </c>
      <c r="D475" s="53">
        <f>IF(TYPE(SEARCH(D$1,+VLOOKUP($A475,datos14p!$A$2:$B$874,2,FALSE)))=1,"·",0)</f>
        <v>0</v>
      </c>
      <c r="E475" s="53" t="str">
        <f>IF(TYPE(SEARCH(E$1,+VLOOKUP($A475,datos14p!$A$2:$B$874,2,FALSE)))=1,"·",0)</f>
        <v>·</v>
      </c>
      <c r="F475" s="53">
        <f>IF(TYPE(SEARCH(F$1,+VLOOKUP($A475,datos14p!$A$2:$B$874,2,FALSE)))=1,"·",0)</f>
        <v>0</v>
      </c>
      <c r="G475" s="53">
        <f>IF(TYPE(SEARCH(G$1,+VLOOKUP($A475,datos14p!$A$2:$B$874,2,FALSE)))=1,"·",0)</f>
        <v>0</v>
      </c>
      <c r="H475" s="53">
        <f>IF(TYPE(SEARCH(H$1,+VLOOKUP($A475,datos14p!$A$2:$B$874,2,FALSE)))=1,"·",0)</f>
        <v>0</v>
      </c>
      <c r="I475" s="53">
        <f>IF(TYPE(SEARCH(I$1,+VLOOKUP($A475,datos14p!$A$2:$B$874,2,FALSE)))=1,"·",0)</f>
        <v>0</v>
      </c>
      <c r="J475" s="53">
        <f>IF(TYPE(SEARCH(J$1,+VLOOKUP($A475,datos14p!$A$2:$B$874,2,FALSE)))=1,"·",0)</f>
        <v>0</v>
      </c>
      <c r="K475" s="53" t="str">
        <f>IF(TYPE(SEARCH(K$1,+VLOOKUP($A475,datos14p!$A$2:$B$874,2,FALSE)))=1,"·",0)</f>
        <v>·</v>
      </c>
      <c r="L475" s="53">
        <f>IF(TYPE(SEARCH(L$1,+VLOOKUP($A475,datos14p!$A$2:$B$874,2,FALSE)))=1,"·",0)</f>
        <v>0</v>
      </c>
      <c r="M475" s="53">
        <f>IF(TYPE(SEARCH(M$1,+VLOOKUP($A475,datos14p!$A$2:$B$874,2,FALSE)))=1,"·",0)</f>
        <v>0</v>
      </c>
    </row>
    <row r="476" spans="1:13" s="9" customFormat="1">
      <c r="A476" s="60" t="s">
        <v>1269</v>
      </c>
      <c r="B476" s="53">
        <f>IF(TYPE(SEARCH(B$1,+VLOOKUP($A476,datos14p!$A$2:$B$874,2,FALSE)))=1,"·",0)</f>
        <v>0</v>
      </c>
      <c r="C476" s="53" t="str">
        <f>IF(TYPE(SEARCH(C$1,+VLOOKUP($A476,datos14p!$A$2:$B$874,2,FALSE)))=1,"·",0)</f>
        <v>·</v>
      </c>
      <c r="D476" s="53">
        <f>IF(TYPE(SEARCH(D$1,+VLOOKUP($A476,datos14p!$A$2:$B$874,2,FALSE)))=1,"·",0)</f>
        <v>0</v>
      </c>
      <c r="E476" s="53">
        <f>IF(TYPE(SEARCH(E$1,+VLOOKUP($A476,datos14p!$A$2:$B$874,2,FALSE)))=1,"·",0)</f>
        <v>0</v>
      </c>
      <c r="F476" s="53">
        <f>IF(TYPE(SEARCH(F$1,+VLOOKUP($A476,datos14p!$A$2:$B$874,2,FALSE)))=1,"·",0)</f>
        <v>0</v>
      </c>
      <c r="G476" s="53">
        <f>IF(TYPE(SEARCH(G$1,+VLOOKUP($A476,datos14p!$A$2:$B$874,2,FALSE)))=1,"·",0)</f>
        <v>0</v>
      </c>
      <c r="H476" s="53">
        <f>IF(TYPE(SEARCH(H$1,+VLOOKUP($A476,datos14p!$A$2:$B$874,2,FALSE)))=1,"·",0)</f>
        <v>0</v>
      </c>
      <c r="I476" s="53">
        <f>IF(TYPE(SEARCH(I$1,+VLOOKUP($A476,datos14p!$A$2:$B$874,2,FALSE)))=1,"·",0)</f>
        <v>0</v>
      </c>
      <c r="J476" s="53">
        <f>IF(TYPE(SEARCH(J$1,+VLOOKUP($A476,datos14p!$A$2:$B$874,2,FALSE)))=1,"·",0)</f>
        <v>0</v>
      </c>
      <c r="K476" s="53">
        <f>IF(TYPE(SEARCH(K$1,+VLOOKUP($A476,datos14p!$A$2:$B$874,2,FALSE)))=1,"·",0)</f>
        <v>0</v>
      </c>
      <c r="L476" s="53">
        <f>IF(TYPE(SEARCH(L$1,+VLOOKUP($A476,datos14p!$A$2:$B$874,2,FALSE)))=1,"·",0)</f>
        <v>0</v>
      </c>
      <c r="M476" s="53">
        <f>IF(TYPE(SEARCH(M$1,+VLOOKUP($A476,datos14p!$A$2:$B$874,2,FALSE)))=1,"·",0)</f>
        <v>0</v>
      </c>
    </row>
    <row r="477" spans="1:13" s="9" customFormat="1">
      <c r="A477" s="60" t="s">
        <v>1270</v>
      </c>
      <c r="B477" s="53">
        <f>IF(TYPE(SEARCH(B$1,+VLOOKUP($A477,datos14p!$A$2:$B$874,2,FALSE)))=1,"·",0)</f>
        <v>0</v>
      </c>
      <c r="C477" s="53">
        <f>IF(TYPE(SEARCH(C$1,+VLOOKUP($A477,datos14p!$A$2:$B$874,2,FALSE)))=1,"·",0)</f>
        <v>0</v>
      </c>
      <c r="D477" s="53">
        <f>IF(TYPE(SEARCH(D$1,+VLOOKUP($A477,datos14p!$A$2:$B$874,2,FALSE)))=1,"·",0)</f>
        <v>0</v>
      </c>
      <c r="E477" s="53" t="str">
        <f>IF(TYPE(SEARCH(E$1,+VLOOKUP($A477,datos14p!$A$2:$B$874,2,FALSE)))=1,"·",0)</f>
        <v>·</v>
      </c>
      <c r="F477" s="53">
        <f>IF(TYPE(SEARCH(F$1,+VLOOKUP($A477,datos14p!$A$2:$B$874,2,FALSE)))=1,"·",0)</f>
        <v>0</v>
      </c>
      <c r="G477" s="53">
        <f>IF(TYPE(SEARCH(G$1,+VLOOKUP($A477,datos14p!$A$2:$B$874,2,FALSE)))=1,"·",0)</f>
        <v>0</v>
      </c>
      <c r="H477" s="53">
        <f>IF(TYPE(SEARCH(H$1,+VLOOKUP($A477,datos14p!$A$2:$B$874,2,FALSE)))=1,"·",0)</f>
        <v>0</v>
      </c>
      <c r="I477" s="53">
        <f>IF(TYPE(SEARCH(I$1,+VLOOKUP($A477,datos14p!$A$2:$B$874,2,FALSE)))=1,"·",0)</f>
        <v>0</v>
      </c>
      <c r="J477" s="53">
        <f>IF(TYPE(SEARCH(J$1,+VLOOKUP($A477,datos14p!$A$2:$B$874,2,FALSE)))=1,"·",0)</f>
        <v>0</v>
      </c>
      <c r="K477" s="53" t="str">
        <f>IF(TYPE(SEARCH(K$1,+VLOOKUP($A477,datos14p!$A$2:$B$874,2,FALSE)))=1,"·",0)</f>
        <v>·</v>
      </c>
      <c r="L477" s="53">
        <f>IF(TYPE(SEARCH(L$1,+VLOOKUP($A477,datos14p!$A$2:$B$874,2,FALSE)))=1,"·",0)</f>
        <v>0</v>
      </c>
      <c r="M477" s="53">
        <f>IF(TYPE(SEARCH(M$1,+VLOOKUP($A477,datos14p!$A$2:$B$874,2,FALSE)))=1,"·",0)</f>
        <v>0</v>
      </c>
    </row>
    <row r="478" spans="1:13" s="9" customFormat="1">
      <c r="A478" s="60" t="s">
        <v>1271</v>
      </c>
      <c r="B478" s="53" t="str">
        <f>IF(TYPE(SEARCH(B$1,+VLOOKUP($A478,datos14p!$A$2:$B$874,2,FALSE)))=1,"·",0)</f>
        <v>·</v>
      </c>
      <c r="C478" s="53">
        <f>IF(TYPE(SEARCH(C$1,+VLOOKUP($A478,datos14p!$A$2:$B$874,2,FALSE)))=1,"·",0)</f>
        <v>0</v>
      </c>
      <c r="D478" s="53">
        <f>IF(TYPE(SEARCH(D$1,+VLOOKUP($A478,datos14p!$A$2:$B$874,2,FALSE)))=1,"·",0)</f>
        <v>0</v>
      </c>
      <c r="E478" s="53" t="str">
        <f>IF(TYPE(SEARCH(E$1,+VLOOKUP($A478,datos14p!$A$2:$B$874,2,FALSE)))=1,"·",0)</f>
        <v>·</v>
      </c>
      <c r="F478" s="53">
        <f>IF(TYPE(SEARCH(F$1,+VLOOKUP($A478,datos14p!$A$2:$B$874,2,FALSE)))=1,"·",0)</f>
        <v>0</v>
      </c>
      <c r="G478" s="53">
        <f>IF(TYPE(SEARCH(G$1,+VLOOKUP($A478,datos14p!$A$2:$B$874,2,FALSE)))=1,"·",0)</f>
        <v>0</v>
      </c>
      <c r="H478" s="53">
        <f>IF(TYPE(SEARCH(H$1,+VLOOKUP($A478,datos14p!$A$2:$B$874,2,FALSE)))=1,"·",0)</f>
        <v>0</v>
      </c>
      <c r="I478" s="53">
        <f>IF(TYPE(SEARCH(I$1,+VLOOKUP($A478,datos14p!$A$2:$B$874,2,FALSE)))=1,"·",0)</f>
        <v>0</v>
      </c>
      <c r="J478" s="53">
        <f>IF(TYPE(SEARCH(J$1,+VLOOKUP($A478,datos14p!$A$2:$B$874,2,FALSE)))=1,"·",0)</f>
        <v>0</v>
      </c>
      <c r="K478" s="53" t="str">
        <f>IF(TYPE(SEARCH(K$1,+VLOOKUP($A478,datos14p!$A$2:$B$874,2,FALSE)))=1,"·",0)</f>
        <v>·</v>
      </c>
      <c r="L478" s="53">
        <f>IF(TYPE(SEARCH(L$1,+VLOOKUP($A478,datos14p!$A$2:$B$874,2,FALSE)))=1,"·",0)</f>
        <v>0</v>
      </c>
      <c r="M478" s="53">
        <f>IF(TYPE(SEARCH(M$1,+VLOOKUP($A478,datos14p!$A$2:$B$874,2,FALSE)))=1,"·",0)</f>
        <v>0</v>
      </c>
    </row>
    <row r="479" spans="1:13" s="9" customFormat="1">
      <c r="A479" s="60" t="s">
        <v>1272</v>
      </c>
      <c r="B479" s="53" t="str">
        <f>IF(TYPE(SEARCH(B$1,+VLOOKUP($A479,datos14p!$A$2:$B$874,2,FALSE)))=1,"·",0)</f>
        <v>·</v>
      </c>
      <c r="C479" s="53" t="str">
        <f>IF(TYPE(SEARCH(C$1,+VLOOKUP($A479,datos14p!$A$2:$B$874,2,FALSE)))=1,"·",0)</f>
        <v>·</v>
      </c>
      <c r="D479" s="53" t="str">
        <f>IF(TYPE(SEARCH(D$1,+VLOOKUP($A479,datos14p!$A$2:$B$874,2,FALSE)))=1,"·",0)</f>
        <v>·</v>
      </c>
      <c r="E479" s="53">
        <f>IF(TYPE(SEARCH(E$1,+VLOOKUP($A479,datos14p!$A$2:$B$874,2,FALSE)))=1,"·",0)</f>
        <v>0</v>
      </c>
      <c r="F479" s="53">
        <f>IF(TYPE(SEARCH(F$1,+VLOOKUP($A479,datos14p!$A$2:$B$874,2,FALSE)))=1,"·",0)</f>
        <v>0</v>
      </c>
      <c r="G479" s="53">
        <f>IF(TYPE(SEARCH(G$1,+VLOOKUP($A479,datos14p!$A$2:$B$874,2,FALSE)))=1,"·",0)</f>
        <v>0</v>
      </c>
      <c r="H479" s="53">
        <f>IF(TYPE(SEARCH(H$1,+VLOOKUP($A479,datos14p!$A$2:$B$874,2,FALSE)))=1,"·",0)</f>
        <v>0</v>
      </c>
      <c r="I479" s="53">
        <f>IF(TYPE(SEARCH(I$1,+VLOOKUP($A479,datos14p!$A$2:$B$874,2,FALSE)))=1,"·",0)</f>
        <v>0</v>
      </c>
      <c r="J479" s="53">
        <f>IF(TYPE(SEARCH(J$1,+VLOOKUP($A479,datos14p!$A$2:$B$874,2,FALSE)))=1,"·",0)</f>
        <v>0</v>
      </c>
      <c r="K479" s="53">
        <f>IF(TYPE(SEARCH(K$1,+VLOOKUP($A479,datos14p!$A$2:$B$874,2,FALSE)))=1,"·",0)</f>
        <v>0</v>
      </c>
      <c r="L479" s="53">
        <f>IF(TYPE(SEARCH(L$1,+VLOOKUP($A479,datos14p!$A$2:$B$874,2,FALSE)))=1,"·",0)</f>
        <v>0</v>
      </c>
      <c r="M479" s="53">
        <f>IF(TYPE(SEARCH(M$1,+VLOOKUP($A479,datos14p!$A$2:$B$874,2,FALSE)))=1,"·",0)</f>
        <v>0</v>
      </c>
    </row>
    <row r="480" spans="1:13" s="9" customFormat="1">
      <c r="A480" s="60" t="s">
        <v>1273</v>
      </c>
      <c r="B480" s="53">
        <f>IF(TYPE(SEARCH(B$1,+VLOOKUP($A480,datos14p!$A$2:$B$874,2,FALSE)))=1,"·",0)</f>
        <v>0</v>
      </c>
      <c r="C480" s="53">
        <f>IF(TYPE(SEARCH(C$1,+VLOOKUP($A480,datos14p!$A$2:$B$874,2,FALSE)))=1,"·",0)</f>
        <v>0</v>
      </c>
      <c r="D480" s="53">
        <f>IF(TYPE(SEARCH(D$1,+VLOOKUP($A480,datos14p!$A$2:$B$874,2,FALSE)))=1,"·",0)</f>
        <v>0</v>
      </c>
      <c r="E480" s="53" t="str">
        <f>IF(TYPE(SEARCH(E$1,+VLOOKUP($A480,datos14p!$A$2:$B$874,2,FALSE)))=1,"·",0)</f>
        <v>·</v>
      </c>
      <c r="F480" s="53">
        <f>IF(TYPE(SEARCH(F$1,+VLOOKUP($A480,datos14p!$A$2:$B$874,2,FALSE)))=1,"·",0)</f>
        <v>0</v>
      </c>
      <c r="G480" s="53">
        <f>IF(TYPE(SEARCH(G$1,+VLOOKUP($A480,datos14p!$A$2:$B$874,2,FALSE)))=1,"·",0)</f>
        <v>0</v>
      </c>
      <c r="H480" s="53">
        <f>IF(TYPE(SEARCH(H$1,+VLOOKUP($A480,datos14p!$A$2:$B$874,2,FALSE)))=1,"·",0)</f>
        <v>0</v>
      </c>
      <c r="I480" s="53">
        <f>IF(TYPE(SEARCH(I$1,+VLOOKUP($A480,datos14p!$A$2:$B$874,2,FALSE)))=1,"·",0)</f>
        <v>0</v>
      </c>
      <c r="J480" s="53">
        <f>IF(TYPE(SEARCH(J$1,+VLOOKUP($A480,datos14p!$A$2:$B$874,2,FALSE)))=1,"·",0)</f>
        <v>0</v>
      </c>
      <c r="K480" s="53" t="str">
        <f>IF(TYPE(SEARCH(K$1,+VLOOKUP($A480,datos14p!$A$2:$B$874,2,FALSE)))=1,"·",0)</f>
        <v>·</v>
      </c>
      <c r="L480" s="53">
        <f>IF(TYPE(SEARCH(L$1,+VLOOKUP($A480,datos14p!$A$2:$B$874,2,FALSE)))=1,"·",0)</f>
        <v>0</v>
      </c>
      <c r="M480" s="53">
        <f>IF(TYPE(SEARCH(M$1,+VLOOKUP($A480,datos14p!$A$2:$B$874,2,FALSE)))=1,"·",0)</f>
        <v>0</v>
      </c>
    </row>
    <row r="481" spans="1:13" s="9" customFormat="1">
      <c r="A481" s="60" t="s">
        <v>1274</v>
      </c>
      <c r="B481" s="53">
        <f>IF(TYPE(SEARCH(B$1,+VLOOKUP($A481,datos14p!$A$2:$B$874,2,FALSE)))=1,"·",0)</f>
        <v>0</v>
      </c>
      <c r="C481" s="53">
        <f>IF(TYPE(SEARCH(C$1,+VLOOKUP($A481,datos14p!$A$2:$B$874,2,FALSE)))=1,"·",0)</f>
        <v>0</v>
      </c>
      <c r="D481" s="53">
        <f>IF(TYPE(SEARCH(D$1,+VLOOKUP($A481,datos14p!$A$2:$B$874,2,FALSE)))=1,"·",0)</f>
        <v>0</v>
      </c>
      <c r="E481" s="53">
        <f>IF(TYPE(SEARCH(E$1,+VLOOKUP($A481,datos14p!$A$2:$B$874,2,FALSE)))=1,"·",0)</f>
        <v>0</v>
      </c>
      <c r="F481" s="53">
        <f>IF(TYPE(SEARCH(F$1,+VLOOKUP($A481,datos14p!$A$2:$B$874,2,FALSE)))=1,"·",0)</f>
        <v>0</v>
      </c>
      <c r="G481" s="53">
        <f>IF(TYPE(SEARCH(G$1,+VLOOKUP($A481,datos14p!$A$2:$B$874,2,FALSE)))=1,"·",0)</f>
        <v>0</v>
      </c>
      <c r="H481" s="53">
        <f>IF(TYPE(SEARCH(H$1,+VLOOKUP($A481,datos14p!$A$2:$B$874,2,FALSE)))=1,"·",0)</f>
        <v>0</v>
      </c>
      <c r="I481" s="53">
        <f>IF(TYPE(SEARCH(I$1,+VLOOKUP($A481,datos14p!$A$2:$B$874,2,FALSE)))=1,"·",0)</f>
        <v>0</v>
      </c>
      <c r="J481" s="53" t="str">
        <f>IF(TYPE(SEARCH(J$1,+VLOOKUP($A481,datos14p!$A$2:$B$874,2,FALSE)))=1,"·",0)</f>
        <v>·</v>
      </c>
      <c r="K481" s="53">
        <f>IF(TYPE(SEARCH(K$1,+VLOOKUP($A481,datos14p!$A$2:$B$874,2,FALSE)))=1,"·",0)</f>
        <v>0</v>
      </c>
      <c r="L481" s="53">
        <f>IF(TYPE(SEARCH(L$1,+VLOOKUP($A481,datos14p!$A$2:$B$874,2,FALSE)))=1,"·",0)</f>
        <v>0</v>
      </c>
      <c r="M481" s="53">
        <f>IF(TYPE(SEARCH(M$1,+VLOOKUP($A481,datos14p!$A$2:$B$874,2,FALSE)))=1,"·",0)</f>
        <v>0</v>
      </c>
    </row>
    <row r="482" spans="1:13" s="9" customFormat="1">
      <c r="A482" s="60" t="s">
        <v>1275</v>
      </c>
      <c r="B482" s="53">
        <f>IF(TYPE(SEARCH(B$1,+VLOOKUP($A482,datos14p!$A$2:$B$874,2,FALSE)))=1,"·",0)</f>
        <v>0</v>
      </c>
      <c r="C482" s="53">
        <f>IF(TYPE(SEARCH(C$1,+VLOOKUP($A482,datos14p!$A$2:$B$874,2,FALSE)))=1,"·",0)</f>
        <v>0</v>
      </c>
      <c r="D482" s="53">
        <f>IF(TYPE(SEARCH(D$1,+VLOOKUP($A482,datos14p!$A$2:$B$874,2,FALSE)))=1,"·",0)</f>
        <v>0</v>
      </c>
      <c r="E482" s="53" t="str">
        <f>IF(TYPE(SEARCH(E$1,+VLOOKUP($A482,datos14p!$A$2:$B$874,2,FALSE)))=1,"·",0)</f>
        <v>·</v>
      </c>
      <c r="F482" s="53">
        <f>IF(TYPE(SEARCH(F$1,+VLOOKUP($A482,datos14p!$A$2:$B$874,2,FALSE)))=1,"·",0)</f>
        <v>0</v>
      </c>
      <c r="G482" s="53">
        <f>IF(TYPE(SEARCH(G$1,+VLOOKUP($A482,datos14p!$A$2:$B$874,2,FALSE)))=1,"·",0)</f>
        <v>0</v>
      </c>
      <c r="H482" s="53">
        <f>IF(TYPE(SEARCH(H$1,+VLOOKUP($A482,datos14p!$A$2:$B$874,2,FALSE)))=1,"·",0)</f>
        <v>0</v>
      </c>
      <c r="I482" s="53" t="str">
        <f>IF(TYPE(SEARCH(I$1,+VLOOKUP($A482,datos14p!$A$2:$B$874,2,FALSE)))=1,"·",0)</f>
        <v>·</v>
      </c>
      <c r="J482" s="53" t="str">
        <f>IF(TYPE(SEARCH(J$1,+VLOOKUP($A482,datos14p!$A$2:$B$874,2,FALSE)))=1,"·",0)</f>
        <v>·</v>
      </c>
      <c r="K482" s="53">
        <f>IF(TYPE(SEARCH(K$1,+VLOOKUP($A482,datos14p!$A$2:$B$874,2,FALSE)))=1,"·",0)</f>
        <v>0</v>
      </c>
      <c r="L482" s="53">
        <f>IF(TYPE(SEARCH(L$1,+VLOOKUP($A482,datos14p!$A$2:$B$874,2,FALSE)))=1,"·",0)</f>
        <v>0</v>
      </c>
      <c r="M482" s="53">
        <f>IF(TYPE(SEARCH(M$1,+VLOOKUP($A482,datos14p!$A$2:$B$874,2,FALSE)))=1,"·",0)</f>
        <v>0</v>
      </c>
    </row>
    <row r="483" spans="1:13" s="9" customFormat="1">
      <c r="A483" s="60" t="s">
        <v>1276</v>
      </c>
      <c r="B483" s="53">
        <f>IF(TYPE(SEARCH(B$1,+VLOOKUP($A483,datos14p!$A$2:$B$874,2,FALSE)))=1,"·",0)</f>
        <v>0</v>
      </c>
      <c r="C483" s="53" t="str">
        <f>IF(TYPE(SEARCH(C$1,+VLOOKUP($A483,datos14p!$A$2:$B$874,2,FALSE)))=1,"·",0)</f>
        <v>·</v>
      </c>
      <c r="D483" s="53">
        <f>IF(TYPE(SEARCH(D$1,+VLOOKUP($A483,datos14p!$A$2:$B$874,2,FALSE)))=1,"·",0)</f>
        <v>0</v>
      </c>
      <c r="E483" s="53">
        <f>IF(TYPE(SEARCH(E$1,+VLOOKUP($A483,datos14p!$A$2:$B$874,2,FALSE)))=1,"·",0)</f>
        <v>0</v>
      </c>
      <c r="F483" s="53">
        <f>IF(TYPE(SEARCH(F$1,+VLOOKUP($A483,datos14p!$A$2:$B$874,2,FALSE)))=1,"·",0)</f>
        <v>0</v>
      </c>
      <c r="G483" s="53">
        <f>IF(TYPE(SEARCH(G$1,+VLOOKUP($A483,datos14p!$A$2:$B$874,2,FALSE)))=1,"·",0)</f>
        <v>0</v>
      </c>
      <c r="H483" s="53">
        <f>IF(TYPE(SEARCH(H$1,+VLOOKUP($A483,datos14p!$A$2:$B$874,2,FALSE)))=1,"·",0)</f>
        <v>0</v>
      </c>
      <c r="I483" s="53">
        <f>IF(TYPE(SEARCH(I$1,+VLOOKUP($A483,datos14p!$A$2:$B$874,2,FALSE)))=1,"·",0)</f>
        <v>0</v>
      </c>
      <c r="J483" s="53">
        <f>IF(TYPE(SEARCH(J$1,+VLOOKUP($A483,datos14p!$A$2:$B$874,2,FALSE)))=1,"·",0)</f>
        <v>0</v>
      </c>
      <c r="K483" s="53">
        <f>IF(TYPE(SEARCH(K$1,+VLOOKUP($A483,datos14p!$A$2:$B$874,2,FALSE)))=1,"·",0)</f>
        <v>0</v>
      </c>
      <c r="L483" s="53">
        <f>IF(TYPE(SEARCH(L$1,+VLOOKUP($A483,datos14p!$A$2:$B$874,2,FALSE)))=1,"·",0)</f>
        <v>0</v>
      </c>
      <c r="M483" s="53">
        <f>IF(TYPE(SEARCH(M$1,+VLOOKUP($A483,datos14p!$A$2:$B$874,2,FALSE)))=1,"·",0)</f>
        <v>0</v>
      </c>
    </row>
    <row r="484" spans="1:13" s="9" customFormat="1">
      <c r="A484" s="60" t="s">
        <v>1277</v>
      </c>
      <c r="B484" s="53" t="str">
        <f>IF(TYPE(SEARCH(B$1,+VLOOKUP($A484,datos14p!$A$2:$B$874,2,FALSE)))=1,"·",0)</f>
        <v>·</v>
      </c>
      <c r="C484" s="53">
        <f>IF(TYPE(SEARCH(C$1,+VLOOKUP($A484,datos14p!$A$2:$B$874,2,FALSE)))=1,"·",0)</f>
        <v>0</v>
      </c>
      <c r="D484" s="53">
        <f>IF(TYPE(SEARCH(D$1,+VLOOKUP($A484,datos14p!$A$2:$B$874,2,FALSE)))=1,"·",0)</f>
        <v>0</v>
      </c>
      <c r="E484" s="53">
        <f>IF(TYPE(SEARCH(E$1,+VLOOKUP($A484,datos14p!$A$2:$B$874,2,FALSE)))=1,"·",0)</f>
        <v>0</v>
      </c>
      <c r="F484" s="53">
        <f>IF(TYPE(SEARCH(F$1,+VLOOKUP($A484,datos14p!$A$2:$B$874,2,FALSE)))=1,"·",0)</f>
        <v>0</v>
      </c>
      <c r="G484" s="53">
        <f>IF(TYPE(SEARCH(G$1,+VLOOKUP($A484,datos14p!$A$2:$B$874,2,FALSE)))=1,"·",0)</f>
        <v>0</v>
      </c>
      <c r="H484" s="53">
        <f>IF(TYPE(SEARCH(H$1,+VLOOKUP($A484,datos14p!$A$2:$B$874,2,FALSE)))=1,"·",0)</f>
        <v>0</v>
      </c>
      <c r="I484" s="53">
        <f>IF(TYPE(SEARCH(I$1,+VLOOKUP($A484,datos14p!$A$2:$B$874,2,FALSE)))=1,"·",0)</f>
        <v>0</v>
      </c>
      <c r="J484" s="53" t="str">
        <f>IF(TYPE(SEARCH(J$1,+VLOOKUP($A484,datos14p!$A$2:$B$874,2,FALSE)))=1,"·",0)</f>
        <v>·</v>
      </c>
      <c r="K484" s="53">
        <f>IF(TYPE(SEARCH(K$1,+VLOOKUP($A484,datos14p!$A$2:$B$874,2,FALSE)))=1,"·",0)</f>
        <v>0</v>
      </c>
      <c r="L484" s="53">
        <f>IF(TYPE(SEARCH(L$1,+VLOOKUP($A484,datos14p!$A$2:$B$874,2,FALSE)))=1,"·",0)</f>
        <v>0</v>
      </c>
      <c r="M484" s="53">
        <f>IF(TYPE(SEARCH(M$1,+VLOOKUP($A484,datos14p!$A$2:$B$874,2,FALSE)))=1,"·",0)</f>
        <v>0</v>
      </c>
    </row>
    <row r="485" spans="1:13" s="9" customFormat="1">
      <c r="A485" s="60" t="s">
        <v>1278</v>
      </c>
      <c r="B485" s="53">
        <f>IF(TYPE(SEARCH(B$1,+VLOOKUP($A485,datos14p!$A$2:$B$874,2,FALSE)))=1,"·",0)</f>
        <v>0</v>
      </c>
      <c r="C485" s="53" t="str">
        <f>IF(TYPE(SEARCH(C$1,+VLOOKUP($A485,datos14p!$A$2:$B$874,2,FALSE)))=1,"·",0)</f>
        <v>·</v>
      </c>
      <c r="D485" s="53">
        <f>IF(TYPE(SEARCH(D$1,+VLOOKUP($A485,datos14p!$A$2:$B$874,2,FALSE)))=1,"·",0)</f>
        <v>0</v>
      </c>
      <c r="E485" s="53">
        <f>IF(TYPE(SEARCH(E$1,+VLOOKUP($A485,datos14p!$A$2:$B$874,2,FALSE)))=1,"·",0)</f>
        <v>0</v>
      </c>
      <c r="F485" s="53">
        <f>IF(TYPE(SEARCH(F$1,+VLOOKUP($A485,datos14p!$A$2:$B$874,2,FALSE)))=1,"·",0)</f>
        <v>0</v>
      </c>
      <c r="G485" s="53" t="str">
        <f>IF(TYPE(SEARCH(G$1,+VLOOKUP($A485,datos14p!$A$2:$B$874,2,FALSE)))=1,"·",0)</f>
        <v>·</v>
      </c>
      <c r="H485" s="53">
        <f>IF(TYPE(SEARCH(H$1,+VLOOKUP($A485,datos14p!$A$2:$B$874,2,FALSE)))=1,"·",0)</f>
        <v>0</v>
      </c>
      <c r="I485" s="53">
        <f>IF(TYPE(SEARCH(I$1,+VLOOKUP($A485,datos14p!$A$2:$B$874,2,FALSE)))=1,"·",0)</f>
        <v>0</v>
      </c>
      <c r="J485" s="53">
        <f>IF(TYPE(SEARCH(J$1,+VLOOKUP($A485,datos14p!$A$2:$B$874,2,FALSE)))=1,"·",0)</f>
        <v>0</v>
      </c>
      <c r="K485" s="53">
        <f>IF(TYPE(SEARCH(K$1,+VLOOKUP($A485,datos14p!$A$2:$B$874,2,FALSE)))=1,"·",0)</f>
        <v>0</v>
      </c>
      <c r="L485" s="53" t="str">
        <f>IF(TYPE(SEARCH(L$1,+VLOOKUP($A485,datos14p!$A$2:$B$874,2,FALSE)))=1,"·",0)</f>
        <v>·</v>
      </c>
      <c r="M485" s="53">
        <f>IF(TYPE(SEARCH(M$1,+VLOOKUP($A485,datos14p!$A$2:$B$874,2,FALSE)))=1,"·",0)</f>
        <v>0</v>
      </c>
    </row>
    <row r="486" spans="1:13" s="9" customFormat="1">
      <c r="A486" s="60" t="s">
        <v>1279</v>
      </c>
      <c r="B486" s="53">
        <f>IF(TYPE(SEARCH(B$1,+VLOOKUP($A486,datos14p!$A$2:$B$874,2,FALSE)))=1,"·",0)</f>
        <v>0</v>
      </c>
      <c r="C486" s="53">
        <f>IF(TYPE(SEARCH(C$1,+VLOOKUP($A486,datos14p!$A$2:$B$874,2,FALSE)))=1,"·",0)</f>
        <v>0</v>
      </c>
      <c r="D486" s="53">
        <f>IF(TYPE(SEARCH(D$1,+VLOOKUP($A486,datos14p!$A$2:$B$874,2,FALSE)))=1,"·",0)</f>
        <v>0</v>
      </c>
      <c r="E486" s="53">
        <f>IF(TYPE(SEARCH(E$1,+VLOOKUP($A486,datos14p!$A$2:$B$874,2,FALSE)))=1,"·",0)</f>
        <v>0</v>
      </c>
      <c r="F486" s="53">
        <f>IF(TYPE(SEARCH(F$1,+VLOOKUP($A486,datos14p!$A$2:$B$874,2,FALSE)))=1,"·",0)</f>
        <v>0</v>
      </c>
      <c r="G486" s="53" t="str">
        <f>IF(TYPE(SEARCH(G$1,+VLOOKUP($A486,datos14p!$A$2:$B$874,2,FALSE)))=1,"·",0)</f>
        <v>·</v>
      </c>
      <c r="H486" s="53">
        <f>IF(TYPE(SEARCH(H$1,+VLOOKUP($A486,datos14p!$A$2:$B$874,2,FALSE)))=1,"·",0)</f>
        <v>0</v>
      </c>
      <c r="I486" s="53">
        <f>IF(TYPE(SEARCH(I$1,+VLOOKUP($A486,datos14p!$A$2:$B$874,2,FALSE)))=1,"·",0)</f>
        <v>0</v>
      </c>
      <c r="J486" s="53">
        <f>IF(TYPE(SEARCH(J$1,+VLOOKUP($A486,datos14p!$A$2:$B$874,2,FALSE)))=1,"·",0)</f>
        <v>0</v>
      </c>
      <c r="K486" s="53">
        <f>IF(TYPE(SEARCH(K$1,+VLOOKUP($A486,datos14p!$A$2:$B$874,2,FALSE)))=1,"·",0)</f>
        <v>0</v>
      </c>
      <c r="L486" s="53" t="str">
        <f>IF(TYPE(SEARCH(L$1,+VLOOKUP($A486,datos14p!$A$2:$B$874,2,FALSE)))=1,"·",0)</f>
        <v>·</v>
      </c>
      <c r="M486" s="53">
        <f>IF(TYPE(SEARCH(M$1,+VLOOKUP($A486,datos14p!$A$2:$B$874,2,FALSE)))=1,"·",0)</f>
        <v>0</v>
      </c>
    </row>
    <row r="487" spans="1:13" s="9" customFormat="1">
      <c r="A487" s="60" t="s">
        <v>1280</v>
      </c>
      <c r="B487" s="53">
        <f>IF(TYPE(SEARCH(B$1,+VLOOKUP($A487,datos14p!$A$2:$B$874,2,FALSE)))=1,"·",0)</f>
        <v>0</v>
      </c>
      <c r="C487" s="53">
        <f>IF(TYPE(SEARCH(C$1,+VLOOKUP($A487,datos14p!$A$2:$B$874,2,FALSE)))=1,"·",0)</f>
        <v>0</v>
      </c>
      <c r="D487" s="53">
        <f>IF(TYPE(SEARCH(D$1,+VLOOKUP($A487,datos14p!$A$2:$B$874,2,FALSE)))=1,"·",0)</f>
        <v>0</v>
      </c>
      <c r="E487" s="53" t="str">
        <f>IF(TYPE(SEARCH(E$1,+VLOOKUP($A487,datos14p!$A$2:$B$874,2,FALSE)))=1,"·",0)</f>
        <v>·</v>
      </c>
      <c r="F487" s="53">
        <f>IF(TYPE(SEARCH(F$1,+VLOOKUP($A487,datos14p!$A$2:$B$874,2,FALSE)))=1,"·",0)</f>
        <v>0</v>
      </c>
      <c r="G487" s="53">
        <f>IF(TYPE(SEARCH(G$1,+VLOOKUP($A487,datos14p!$A$2:$B$874,2,FALSE)))=1,"·",0)</f>
        <v>0</v>
      </c>
      <c r="H487" s="53">
        <f>IF(TYPE(SEARCH(H$1,+VLOOKUP($A487,datos14p!$A$2:$B$874,2,FALSE)))=1,"·",0)</f>
        <v>0</v>
      </c>
      <c r="I487" s="53">
        <f>IF(TYPE(SEARCH(I$1,+VLOOKUP($A487,datos14p!$A$2:$B$874,2,FALSE)))=1,"·",0)</f>
        <v>0</v>
      </c>
      <c r="J487" s="53">
        <f>IF(TYPE(SEARCH(J$1,+VLOOKUP($A487,datos14p!$A$2:$B$874,2,FALSE)))=1,"·",0)</f>
        <v>0</v>
      </c>
      <c r="K487" s="53">
        <f>IF(TYPE(SEARCH(K$1,+VLOOKUP($A487,datos14p!$A$2:$B$874,2,FALSE)))=1,"·",0)</f>
        <v>0</v>
      </c>
      <c r="L487" s="53">
        <f>IF(TYPE(SEARCH(L$1,+VLOOKUP($A487,datos14p!$A$2:$B$874,2,FALSE)))=1,"·",0)</f>
        <v>0</v>
      </c>
      <c r="M487" s="53">
        <f>IF(TYPE(SEARCH(M$1,+VLOOKUP($A487,datos14p!$A$2:$B$874,2,FALSE)))=1,"·",0)</f>
        <v>0</v>
      </c>
    </row>
    <row r="488" spans="1:13" s="9" customFormat="1">
      <c r="A488" s="60" t="s">
        <v>1281</v>
      </c>
      <c r="B488" s="53" t="str">
        <f>IF(TYPE(SEARCH(B$1,+VLOOKUP($A488,datos14p!$A$2:$B$874,2,FALSE)))=1,"·",0)</f>
        <v>·</v>
      </c>
      <c r="C488" s="53">
        <f>IF(TYPE(SEARCH(C$1,+VLOOKUP($A488,datos14p!$A$2:$B$874,2,FALSE)))=1,"·",0)</f>
        <v>0</v>
      </c>
      <c r="D488" s="53">
        <f>IF(TYPE(SEARCH(D$1,+VLOOKUP($A488,datos14p!$A$2:$B$874,2,FALSE)))=1,"·",0)</f>
        <v>0</v>
      </c>
      <c r="E488" s="53">
        <f>IF(TYPE(SEARCH(E$1,+VLOOKUP($A488,datos14p!$A$2:$B$874,2,FALSE)))=1,"·",0)</f>
        <v>0</v>
      </c>
      <c r="F488" s="53">
        <f>IF(TYPE(SEARCH(F$1,+VLOOKUP($A488,datos14p!$A$2:$B$874,2,FALSE)))=1,"·",0)</f>
        <v>0</v>
      </c>
      <c r="G488" s="53">
        <f>IF(TYPE(SEARCH(G$1,+VLOOKUP($A488,datos14p!$A$2:$B$874,2,FALSE)))=1,"·",0)</f>
        <v>0</v>
      </c>
      <c r="H488" s="53">
        <f>IF(TYPE(SEARCH(H$1,+VLOOKUP($A488,datos14p!$A$2:$B$874,2,FALSE)))=1,"·",0)</f>
        <v>0</v>
      </c>
      <c r="I488" s="53">
        <f>IF(TYPE(SEARCH(I$1,+VLOOKUP($A488,datos14p!$A$2:$B$874,2,FALSE)))=1,"·",0)</f>
        <v>0</v>
      </c>
      <c r="J488" s="53">
        <f>IF(TYPE(SEARCH(J$1,+VLOOKUP($A488,datos14p!$A$2:$B$874,2,FALSE)))=1,"·",0)</f>
        <v>0</v>
      </c>
      <c r="K488" s="53">
        <f>IF(TYPE(SEARCH(K$1,+VLOOKUP($A488,datos14p!$A$2:$B$874,2,FALSE)))=1,"·",0)</f>
        <v>0</v>
      </c>
      <c r="L488" s="53">
        <f>IF(TYPE(SEARCH(L$1,+VLOOKUP($A488,datos14p!$A$2:$B$874,2,FALSE)))=1,"·",0)</f>
        <v>0</v>
      </c>
      <c r="M488" s="53">
        <f>IF(TYPE(SEARCH(M$1,+VLOOKUP($A488,datos14p!$A$2:$B$874,2,FALSE)))=1,"·",0)</f>
        <v>0</v>
      </c>
    </row>
    <row r="489" spans="1:13" s="9" customFormat="1">
      <c r="A489" s="60" t="s">
        <v>1282</v>
      </c>
      <c r="B489" s="53" t="str">
        <f>IF(TYPE(SEARCH(B$1,+VLOOKUP($A489,datos14p!$A$2:$B$874,2,FALSE)))=1,"·",0)</f>
        <v>·</v>
      </c>
      <c r="C489" s="53">
        <f>IF(TYPE(SEARCH(C$1,+VLOOKUP($A489,datos14p!$A$2:$B$874,2,FALSE)))=1,"·",0)</f>
        <v>0</v>
      </c>
      <c r="D489" s="53">
        <f>IF(TYPE(SEARCH(D$1,+VLOOKUP($A489,datos14p!$A$2:$B$874,2,FALSE)))=1,"·",0)</f>
        <v>0</v>
      </c>
      <c r="E489" s="53">
        <f>IF(TYPE(SEARCH(E$1,+VLOOKUP($A489,datos14p!$A$2:$B$874,2,FALSE)))=1,"·",0)</f>
        <v>0</v>
      </c>
      <c r="F489" s="53">
        <f>IF(TYPE(SEARCH(F$1,+VLOOKUP($A489,datos14p!$A$2:$B$874,2,FALSE)))=1,"·",0)</f>
        <v>0</v>
      </c>
      <c r="G489" s="53">
        <f>IF(TYPE(SEARCH(G$1,+VLOOKUP($A489,datos14p!$A$2:$B$874,2,FALSE)))=1,"·",0)</f>
        <v>0</v>
      </c>
      <c r="H489" s="53">
        <f>IF(TYPE(SEARCH(H$1,+VLOOKUP($A489,datos14p!$A$2:$B$874,2,FALSE)))=1,"·",0)</f>
        <v>0</v>
      </c>
      <c r="I489" s="53">
        <f>IF(TYPE(SEARCH(I$1,+VLOOKUP($A489,datos14p!$A$2:$B$874,2,FALSE)))=1,"·",0)</f>
        <v>0</v>
      </c>
      <c r="J489" s="53">
        <f>IF(TYPE(SEARCH(J$1,+VLOOKUP($A489,datos14p!$A$2:$B$874,2,FALSE)))=1,"·",0)</f>
        <v>0</v>
      </c>
      <c r="K489" s="53">
        <f>IF(TYPE(SEARCH(K$1,+VLOOKUP($A489,datos14p!$A$2:$B$874,2,FALSE)))=1,"·",0)</f>
        <v>0</v>
      </c>
      <c r="L489" s="53">
        <f>IF(TYPE(SEARCH(L$1,+VLOOKUP($A489,datos14p!$A$2:$B$874,2,FALSE)))=1,"·",0)</f>
        <v>0</v>
      </c>
      <c r="M489" s="53">
        <f>IF(TYPE(SEARCH(M$1,+VLOOKUP($A489,datos14p!$A$2:$B$874,2,FALSE)))=1,"·",0)</f>
        <v>0</v>
      </c>
    </row>
    <row r="490" spans="1:13" s="9" customFormat="1">
      <c r="A490" s="60" t="s">
        <v>1283</v>
      </c>
      <c r="B490" s="53" t="str">
        <f>IF(TYPE(SEARCH(B$1,+VLOOKUP($A490,datos14p!$A$2:$B$874,2,FALSE)))=1,"·",0)</f>
        <v>·</v>
      </c>
      <c r="C490" s="53">
        <f>IF(TYPE(SEARCH(C$1,+VLOOKUP($A490,datos14p!$A$2:$B$874,2,FALSE)))=1,"·",0)</f>
        <v>0</v>
      </c>
      <c r="D490" s="53">
        <f>IF(TYPE(SEARCH(D$1,+VLOOKUP($A490,datos14p!$A$2:$B$874,2,FALSE)))=1,"·",0)</f>
        <v>0</v>
      </c>
      <c r="E490" s="53">
        <f>IF(TYPE(SEARCH(E$1,+VLOOKUP($A490,datos14p!$A$2:$B$874,2,FALSE)))=1,"·",0)</f>
        <v>0</v>
      </c>
      <c r="F490" s="53">
        <f>IF(TYPE(SEARCH(F$1,+VLOOKUP($A490,datos14p!$A$2:$B$874,2,FALSE)))=1,"·",0)</f>
        <v>0</v>
      </c>
      <c r="G490" s="53">
        <f>IF(TYPE(SEARCH(G$1,+VLOOKUP($A490,datos14p!$A$2:$B$874,2,FALSE)))=1,"·",0)</f>
        <v>0</v>
      </c>
      <c r="H490" s="53">
        <f>IF(TYPE(SEARCH(H$1,+VLOOKUP($A490,datos14p!$A$2:$B$874,2,FALSE)))=1,"·",0)</f>
        <v>0</v>
      </c>
      <c r="I490" s="53">
        <f>IF(TYPE(SEARCH(I$1,+VLOOKUP($A490,datos14p!$A$2:$B$874,2,FALSE)))=1,"·",0)</f>
        <v>0</v>
      </c>
      <c r="J490" s="53">
        <f>IF(TYPE(SEARCH(J$1,+VLOOKUP($A490,datos14p!$A$2:$B$874,2,FALSE)))=1,"·",0)</f>
        <v>0</v>
      </c>
      <c r="K490" s="53">
        <f>IF(TYPE(SEARCH(K$1,+VLOOKUP($A490,datos14p!$A$2:$B$874,2,FALSE)))=1,"·",0)</f>
        <v>0</v>
      </c>
      <c r="L490" s="53">
        <f>IF(TYPE(SEARCH(L$1,+VLOOKUP($A490,datos14p!$A$2:$B$874,2,FALSE)))=1,"·",0)</f>
        <v>0</v>
      </c>
      <c r="M490" s="53">
        <f>IF(TYPE(SEARCH(M$1,+VLOOKUP($A490,datos14p!$A$2:$B$874,2,FALSE)))=1,"·",0)</f>
        <v>0</v>
      </c>
    </row>
    <row r="491" spans="1:13" s="9" customFormat="1">
      <c r="A491" s="60" t="s">
        <v>1284</v>
      </c>
      <c r="B491" s="53">
        <f>IF(TYPE(SEARCH(B$1,+VLOOKUP($A491,datos14p!$A$2:$B$874,2,FALSE)))=1,"·",0)</f>
        <v>0</v>
      </c>
      <c r="C491" s="53" t="str">
        <f>IF(TYPE(SEARCH(C$1,+VLOOKUP($A491,datos14p!$A$2:$B$874,2,FALSE)))=1,"·",0)</f>
        <v>·</v>
      </c>
      <c r="D491" s="53">
        <f>IF(TYPE(SEARCH(D$1,+VLOOKUP($A491,datos14p!$A$2:$B$874,2,FALSE)))=1,"·",0)</f>
        <v>0</v>
      </c>
      <c r="E491" s="53">
        <f>IF(TYPE(SEARCH(E$1,+VLOOKUP($A491,datos14p!$A$2:$B$874,2,FALSE)))=1,"·",0)</f>
        <v>0</v>
      </c>
      <c r="F491" s="53">
        <f>IF(TYPE(SEARCH(F$1,+VLOOKUP($A491,datos14p!$A$2:$B$874,2,FALSE)))=1,"·",0)</f>
        <v>0</v>
      </c>
      <c r="G491" s="53">
        <f>IF(TYPE(SEARCH(G$1,+VLOOKUP($A491,datos14p!$A$2:$B$874,2,FALSE)))=1,"·",0)</f>
        <v>0</v>
      </c>
      <c r="H491" s="53">
        <f>IF(TYPE(SEARCH(H$1,+VLOOKUP($A491,datos14p!$A$2:$B$874,2,FALSE)))=1,"·",0)</f>
        <v>0</v>
      </c>
      <c r="I491" s="53">
        <f>IF(TYPE(SEARCH(I$1,+VLOOKUP($A491,datos14p!$A$2:$B$874,2,FALSE)))=1,"·",0)</f>
        <v>0</v>
      </c>
      <c r="J491" s="53">
        <f>IF(TYPE(SEARCH(J$1,+VLOOKUP($A491,datos14p!$A$2:$B$874,2,FALSE)))=1,"·",0)</f>
        <v>0</v>
      </c>
      <c r="K491" s="53">
        <f>IF(TYPE(SEARCH(K$1,+VLOOKUP($A491,datos14p!$A$2:$B$874,2,FALSE)))=1,"·",0)</f>
        <v>0</v>
      </c>
      <c r="L491" s="53">
        <f>IF(TYPE(SEARCH(L$1,+VLOOKUP($A491,datos14p!$A$2:$B$874,2,FALSE)))=1,"·",0)</f>
        <v>0</v>
      </c>
      <c r="M491" s="53">
        <f>IF(TYPE(SEARCH(M$1,+VLOOKUP($A491,datos14p!$A$2:$B$874,2,FALSE)))=1,"·",0)</f>
        <v>0</v>
      </c>
    </row>
    <row r="492" spans="1:13" s="9" customFormat="1">
      <c r="A492" s="60" t="s">
        <v>1285</v>
      </c>
      <c r="B492" s="53">
        <f>IF(TYPE(SEARCH(B$1,+VLOOKUP($A492,datos14p!$A$2:$B$874,2,FALSE)))=1,"·",0)</f>
        <v>0</v>
      </c>
      <c r="C492" s="53">
        <f>IF(TYPE(SEARCH(C$1,+VLOOKUP($A492,datos14p!$A$2:$B$874,2,FALSE)))=1,"·",0)</f>
        <v>0</v>
      </c>
      <c r="D492" s="53">
        <f>IF(TYPE(SEARCH(D$1,+VLOOKUP($A492,datos14p!$A$2:$B$874,2,FALSE)))=1,"·",0)</f>
        <v>0</v>
      </c>
      <c r="E492" s="53" t="str">
        <f>IF(TYPE(SEARCH(E$1,+VLOOKUP($A492,datos14p!$A$2:$B$874,2,FALSE)))=1,"·",0)</f>
        <v>·</v>
      </c>
      <c r="F492" s="53">
        <f>IF(TYPE(SEARCH(F$1,+VLOOKUP($A492,datos14p!$A$2:$B$874,2,FALSE)))=1,"·",0)</f>
        <v>0</v>
      </c>
      <c r="G492" s="53">
        <f>IF(TYPE(SEARCH(G$1,+VLOOKUP($A492,datos14p!$A$2:$B$874,2,FALSE)))=1,"·",0)</f>
        <v>0</v>
      </c>
      <c r="H492" s="53">
        <f>IF(TYPE(SEARCH(H$1,+VLOOKUP($A492,datos14p!$A$2:$B$874,2,FALSE)))=1,"·",0)</f>
        <v>0</v>
      </c>
      <c r="I492" s="53">
        <f>IF(TYPE(SEARCH(I$1,+VLOOKUP($A492,datos14p!$A$2:$B$874,2,FALSE)))=1,"·",0)</f>
        <v>0</v>
      </c>
      <c r="J492" s="53">
        <f>IF(TYPE(SEARCH(J$1,+VLOOKUP($A492,datos14p!$A$2:$B$874,2,FALSE)))=1,"·",0)</f>
        <v>0</v>
      </c>
      <c r="K492" s="53">
        <f>IF(TYPE(SEARCH(K$1,+VLOOKUP($A492,datos14p!$A$2:$B$874,2,FALSE)))=1,"·",0)</f>
        <v>0</v>
      </c>
      <c r="L492" s="53">
        <f>IF(TYPE(SEARCH(L$1,+VLOOKUP($A492,datos14p!$A$2:$B$874,2,FALSE)))=1,"·",0)</f>
        <v>0</v>
      </c>
      <c r="M492" s="53">
        <f>IF(TYPE(SEARCH(M$1,+VLOOKUP($A492,datos14p!$A$2:$B$874,2,FALSE)))=1,"·",0)</f>
        <v>0</v>
      </c>
    </row>
    <row r="493" spans="1:13" s="9" customFormat="1">
      <c r="A493" s="60" t="s">
        <v>1286</v>
      </c>
      <c r="B493" s="53">
        <f>IF(TYPE(SEARCH(B$1,+VLOOKUP($A493,datos14p!$A$2:$B$874,2,FALSE)))=1,"·",0)</f>
        <v>0</v>
      </c>
      <c r="C493" s="53">
        <f>IF(TYPE(SEARCH(C$1,+VLOOKUP($A493,datos14p!$A$2:$B$874,2,FALSE)))=1,"·",0)</f>
        <v>0</v>
      </c>
      <c r="D493" s="53">
        <f>IF(TYPE(SEARCH(D$1,+VLOOKUP($A493,datos14p!$A$2:$B$874,2,FALSE)))=1,"·",0)</f>
        <v>0</v>
      </c>
      <c r="E493" s="53">
        <f>IF(TYPE(SEARCH(E$1,+VLOOKUP($A493,datos14p!$A$2:$B$874,2,FALSE)))=1,"·",0)</f>
        <v>0</v>
      </c>
      <c r="F493" s="53">
        <f>IF(TYPE(SEARCH(F$1,+VLOOKUP($A493,datos14p!$A$2:$B$874,2,FALSE)))=1,"·",0)</f>
        <v>0</v>
      </c>
      <c r="G493" s="53">
        <f>IF(TYPE(SEARCH(G$1,+VLOOKUP($A493,datos14p!$A$2:$B$874,2,FALSE)))=1,"·",0)</f>
        <v>0</v>
      </c>
      <c r="H493" s="53">
        <f>IF(TYPE(SEARCH(H$1,+VLOOKUP($A493,datos14p!$A$2:$B$874,2,FALSE)))=1,"·",0)</f>
        <v>0</v>
      </c>
      <c r="I493" s="53">
        <f>IF(TYPE(SEARCH(I$1,+VLOOKUP($A493,datos14p!$A$2:$B$874,2,FALSE)))=1,"·",0)</f>
        <v>0</v>
      </c>
      <c r="J493" s="53">
        <f>IF(TYPE(SEARCH(J$1,+VLOOKUP($A493,datos14p!$A$2:$B$874,2,FALSE)))=1,"·",0)</f>
        <v>0</v>
      </c>
      <c r="K493" s="53">
        <f>IF(TYPE(SEARCH(K$1,+VLOOKUP($A493,datos14p!$A$2:$B$874,2,FALSE)))=1,"·",0)</f>
        <v>0</v>
      </c>
      <c r="L493" s="53" t="str">
        <f>IF(TYPE(SEARCH(L$1,+VLOOKUP($A493,datos14p!$A$2:$B$874,2,FALSE)))=1,"·",0)</f>
        <v>·</v>
      </c>
      <c r="M493" s="53">
        <f>IF(TYPE(SEARCH(M$1,+VLOOKUP($A493,datos14p!$A$2:$B$874,2,FALSE)))=1,"·",0)</f>
        <v>0</v>
      </c>
    </row>
    <row r="494" spans="1:13" s="9" customFormat="1">
      <c r="A494" s="60" t="s">
        <v>1287</v>
      </c>
      <c r="B494" s="53">
        <f>IF(TYPE(SEARCH(B$1,+VLOOKUP($A494,datos14p!$A$2:$B$874,2,FALSE)))=1,"·",0)</f>
        <v>0</v>
      </c>
      <c r="C494" s="53">
        <f>IF(TYPE(SEARCH(C$1,+VLOOKUP($A494,datos14p!$A$2:$B$874,2,FALSE)))=1,"·",0)</f>
        <v>0</v>
      </c>
      <c r="D494" s="53">
        <f>IF(TYPE(SEARCH(D$1,+VLOOKUP($A494,datos14p!$A$2:$B$874,2,FALSE)))=1,"·",0)</f>
        <v>0</v>
      </c>
      <c r="E494" s="53">
        <f>IF(TYPE(SEARCH(E$1,+VLOOKUP($A494,datos14p!$A$2:$B$874,2,FALSE)))=1,"·",0)</f>
        <v>0</v>
      </c>
      <c r="F494" s="53">
        <f>IF(TYPE(SEARCH(F$1,+VLOOKUP($A494,datos14p!$A$2:$B$874,2,FALSE)))=1,"·",0)</f>
        <v>0</v>
      </c>
      <c r="G494" s="53">
        <f>IF(TYPE(SEARCH(G$1,+VLOOKUP($A494,datos14p!$A$2:$B$874,2,FALSE)))=1,"·",0)</f>
        <v>0</v>
      </c>
      <c r="H494" s="53">
        <f>IF(TYPE(SEARCH(H$1,+VLOOKUP($A494,datos14p!$A$2:$B$874,2,FALSE)))=1,"·",0)</f>
        <v>0</v>
      </c>
      <c r="I494" s="53">
        <f>IF(TYPE(SEARCH(I$1,+VLOOKUP($A494,datos14p!$A$2:$B$874,2,FALSE)))=1,"·",0)</f>
        <v>0</v>
      </c>
      <c r="J494" s="53">
        <f>IF(TYPE(SEARCH(J$1,+VLOOKUP($A494,datos14p!$A$2:$B$874,2,FALSE)))=1,"·",0)</f>
        <v>0</v>
      </c>
      <c r="K494" s="53">
        <f>IF(TYPE(SEARCH(K$1,+VLOOKUP($A494,datos14p!$A$2:$B$874,2,FALSE)))=1,"·",0)</f>
        <v>0</v>
      </c>
      <c r="L494" s="53" t="str">
        <f>IF(TYPE(SEARCH(L$1,+VLOOKUP($A494,datos14p!$A$2:$B$874,2,FALSE)))=1,"·",0)</f>
        <v>·</v>
      </c>
      <c r="M494" s="53">
        <f>IF(TYPE(SEARCH(M$1,+VLOOKUP($A494,datos14p!$A$2:$B$874,2,FALSE)))=1,"·",0)</f>
        <v>0</v>
      </c>
    </row>
    <row r="495" spans="1:13" s="9" customFormat="1">
      <c r="A495" s="60" t="s">
        <v>1288</v>
      </c>
      <c r="B495" s="53">
        <f>IF(TYPE(SEARCH(B$1,+VLOOKUP($A495,datos14p!$A$2:$B$874,2,FALSE)))=1,"·",0)</f>
        <v>0</v>
      </c>
      <c r="C495" s="53">
        <f>IF(TYPE(SEARCH(C$1,+VLOOKUP($A495,datos14p!$A$2:$B$874,2,FALSE)))=1,"·",0)</f>
        <v>0</v>
      </c>
      <c r="D495" s="53">
        <f>IF(TYPE(SEARCH(D$1,+VLOOKUP($A495,datos14p!$A$2:$B$874,2,FALSE)))=1,"·",0)</f>
        <v>0</v>
      </c>
      <c r="E495" s="53">
        <f>IF(TYPE(SEARCH(E$1,+VLOOKUP($A495,datos14p!$A$2:$B$874,2,FALSE)))=1,"·",0)</f>
        <v>0</v>
      </c>
      <c r="F495" s="53">
        <f>IF(TYPE(SEARCH(F$1,+VLOOKUP($A495,datos14p!$A$2:$B$874,2,FALSE)))=1,"·",0)</f>
        <v>0</v>
      </c>
      <c r="G495" s="53">
        <f>IF(TYPE(SEARCH(G$1,+VLOOKUP($A495,datos14p!$A$2:$B$874,2,FALSE)))=1,"·",0)</f>
        <v>0</v>
      </c>
      <c r="H495" s="53">
        <f>IF(TYPE(SEARCH(H$1,+VLOOKUP($A495,datos14p!$A$2:$B$874,2,FALSE)))=1,"·",0)</f>
        <v>0</v>
      </c>
      <c r="I495" s="53">
        <f>IF(TYPE(SEARCH(I$1,+VLOOKUP($A495,datos14p!$A$2:$B$874,2,FALSE)))=1,"·",0)</f>
        <v>0</v>
      </c>
      <c r="J495" s="53">
        <f>IF(TYPE(SEARCH(J$1,+VLOOKUP($A495,datos14p!$A$2:$B$874,2,FALSE)))=1,"·",0)</f>
        <v>0</v>
      </c>
      <c r="K495" s="53">
        <f>IF(TYPE(SEARCH(K$1,+VLOOKUP($A495,datos14p!$A$2:$B$874,2,FALSE)))=1,"·",0)</f>
        <v>0</v>
      </c>
      <c r="L495" s="53">
        <f>IF(TYPE(SEARCH(L$1,+VLOOKUP($A495,datos14p!$A$2:$B$874,2,FALSE)))=1,"·",0)</f>
        <v>0</v>
      </c>
      <c r="M495" s="53">
        <f>IF(TYPE(SEARCH(M$1,+VLOOKUP($A495,datos14p!$A$2:$B$874,2,FALSE)))=1,"·",0)</f>
        <v>0</v>
      </c>
    </row>
    <row r="496" spans="1:13" s="9" customFormat="1">
      <c r="A496" s="60" t="s">
        <v>1289</v>
      </c>
      <c r="B496" s="53">
        <f>IF(TYPE(SEARCH(B$1,+VLOOKUP($A496,datos14p!$A$2:$B$874,2,FALSE)))=1,"·",0)</f>
        <v>0</v>
      </c>
      <c r="C496" s="53">
        <f>IF(TYPE(SEARCH(C$1,+VLOOKUP($A496,datos14p!$A$2:$B$874,2,FALSE)))=1,"·",0)</f>
        <v>0</v>
      </c>
      <c r="D496" s="53">
        <f>IF(TYPE(SEARCH(D$1,+VLOOKUP($A496,datos14p!$A$2:$B$874,2,FALSE)))=1,"·",0)</f>
        <v>0</v>
      </c>
      <c r="E496" s="53">
        <f>IF(TYPE(SEARCH(E$1,+VLOOKUP($A496,datos14p!$A$2:$B$874,2,FALSE)))=1,"·",0)</f>
        <v>0</v>
      </c>
      <c r="F496" s="53">
        <f>IF(TYPE(SEARCH(F$1,+VLOOKUP($A496,datos14p!$A$2:$B$874,2,FALSE)))=1,"·",0)</f>
        <v>0</v>
      </c>
      <c r="G496" s="53">
        <f>IF(TYPE(SEARCH(G$1,+VLOOKUP($A496,datos14p!$A$2:$B$874,2,FALSE)))=1,"·",0)</f>
        <v>0</v>
      </c>
      <c r="H496" s="53">
        <f>IF(TYPE(SEARCH(H$1,+VLOOKUP($A496,datos14p!$A$2:$B$874,2,FALSE)))=1,"·",0)</f>
        <v>0</v>
      </c>
      <c r="I496" s="53">
        <f>IF(TYPE(SEARCH(I$1,+VLOOKUP($A496,datos14p!$A$2:$B$874,2,FALSE)))=1,"·",0)</f>
        <v>0</v>
      </c>
      <c r="J496" s="53">
        <f>IF(TYPE(SEARCH(J$1,+VLOOKUP($A496,datos14p!$A$2:$B$874,2,FALSE)))=1,"·",0)</f>
        <v>0</v>
      </c>
      <c r="K496" s="53">
        <f>IF(TYPE(SEARCH(K$1,+VLOOKUP($A496,datos14p!$A$2:$B$874,2,FALSE)))=1,"·",0)</f>
        <v>0</v>
      </c>
      <c r="L496" s="53">
        <f>IF(TYPE(SEARCH(L$1,+VLOOKUP($A496,datos14p!$A$2:$B$874,2,FALSE)))=1,"·",0)</f>
        <v>0</v>
      </c>
      <c r="M496" s="53">
        <f>IF(TYPE(SEARCH(M$1,+VLOOKUP($A496,datos14p!$A$2:$B$874,2,FALSE)))=1,"·",0)</f>
        <v>0</v>
      </c>
    </row>
    <row r="497" spans="1:13" s="9" customFormat="1">
      <c r="A497" s="60" t="s">
        <v>1290</v>
      </c>
      <c r="B497" s="53">
        <f>IF(TYPE(SEARCH(B$1,+VLOOKUP($A497,datos14p!$A$2:$B$874,2,FALSE)))=1,"·",0)</f>
        <v>0</v>
      </c>
      <c r="C497" s="53">
        <f>IF(TYPE(SEARCH(C$1,+VLOOKUP($A497,datos14p!$A$2:$B$874,2,FALSE)))=1,"·",0)</f>
        <v>0</v>
      </c>
      <c r="D497" s="53">
        <f>IF(TYPE(SEARCH(D$1,+VLOOKUP($A497,datos14p!$A$2:$B$874,2,FALSE)))=1,"·",0)</f>
        <v>0</v>
      </c>
      <c r="E497" s="53">
        <f>IF(TYPE(SEARCH(E$1,+VLOOKUP($A497,datos14p!$A$2:$B$874,2,FALSE)))=1,"·",0)</f>
        <v>0</v>
      </c>
      <c r="F497" s="53">
        <f>IF(TYPE(SEARCH(F$1,+VLOOKUP($A497,datos14p!$A$2:$B$874,2,FALSE)))=1,"·",0)</f>
        <v>0</v>
      </c>
      <c r="G497" s="53">
        <f>IF(TYPE(SEARCH(G$1,+VLOOKUP($A497,datos14p!$A$2:$B$874,2,FALSE)))=1,"·",0)</f>
        <v>0</v>
      </c>
      <c r="H497" s="53">
        <f>IF(TYPE(SEARCH(H$1,+VLOOKUP($A497,datos14p!$A$2:$B$874,2,FALSE)))=1,"·",0)</f>
        <v>0</v>
      </c>
      <c r="I497" s="53">
        <f>IF(TYPE(SEARCH(I$1,+VLOOKUP($A497,datos14p!$A$2:$B$874,2,FALSE)))=1,"·",0)</f>
        <v>0</v>
      </c>
      <c r="J497" s="53">
        <f>IF(TYPE(SEARCH(J$1,+VLOOKUP($A497,datos14p!$A$2:$B$874,2,FALSE)))=1,"·",0)</f>
        <v>0</v>
      </c>
      <c r="K497" s="53">
        <f>IF(TYPE(SEARCH(K$1,+VLOOKUP($A497,datos14p!$A$2:$B$874,2,FALSE)))=1,"·",0)</f>
        <v>0</v>
      </c>
      <c r="L497" s="53">
        <f>IF(TYPE(SEARCH(L$1,+VLOOKUP($A497,datos14p!$A$2:$B$874,2,FALSE)))=1,"·",0)</f>
        <v>0</v>
      </c>
      <c r="M497" s="53">
        <f>IF(TYPE(SEARCH(M$1,+VLOOKUP($A497,datos14p!$A$2:$B$874,2,FALSE)))=1,"·",0)</f>
        <v>0</v>
      </c>
    </row>
    <row r="498" spans="1:13" s="9" customFormat="1">
      <c r="A498" s="60" t="s">
        <v>1291</v>
      </c>
      <c r="B498" s="53">
        <f>IF(TYPE(SEARCH(B$1,+VLOOKUP($A498,datos14p!$A$2:$B$874,2,FALSE)))=1,"·",0)</f>
        <v>0</v>
      </c>
      <c r="C498" s="53">
        <f>IF(TYPE(SEARCH(C$1,+VLOOKUP($A498,datos14p!$A$2:$B$874,2,FALSE)))=1,"·",0)</f>
        <v>0</v>
      </c>
      <c r="D498" s="53">
        <f>IF(TYPE(SEARCH(D$1,+VLOOKUP($A498,datos14p!$A$2:$B$874,2,FALSE)))=1,"·",0)</f>
        <v>0</v>
      </c>
      <c r="E498" s="53">
        <f>IF(TYPE(SEARCH(E$1,+VLOOKUP($A498,datos14p!$A$2:$B$874,2,FALSE)))=1,"·",0)</f>
        <v>0</v>
      </c>
      <c r="F498" s="53">
        <f>IF(TYPE(SEARCH(F$1,+VLOOKUP($A498,datos14p!$A$2:$B$874,2,FALSE)))=1,"·",0)</f>
        <v>0</v>
      </c>
      <c r="G498" s="53">
        <f>IF(TYPE(SEARCH(G$1,+VLOOKUP($A498,datos14p!$A$2:$B$874,2,FALSE)))=1,"·",0)</f>
        <v>0</v>
      </c>
      <c r="H498" s="53">
        <f>IF(TYPE(SEARCH(H$1,+VLOOKUP($A498,datos14p!$A$2:$B$874,2,FALSE)))=1,"·",0)</f>
        <v>0</v>
      </c>
      <c r="I498" s="53">
        <f>IF(TYPE(SEARCH(I$1,+VLOOKUP($A498,datos14p!$A$2:$B$874,2,FALSE)))=1,"·",0)</f>
        <v>0</v>
      </c>
      <c r="J498" s="53">
        <f>IF(TYPE(SEARCH(J$1,+VLOOKUP($A498,datos14p!$A$2:$B$874,2,FALSE)))=1,"·",0)</f>
        <v>0</v>
      </c>
      <c r="K498" s="53">
        <f>IF(TYPE(SEARCH(K$1,+VLOOKUP($A498,datos14p!$A$2:$B$874,2,FALSE)))=1,"·",0)</f>
        <v>0</v>
      </c>
      <c r="L498" s="53">
        <f>IF(TYPE(SEARCH(L$1,+VLOOKUP($A498,datos14p!$A$2:$B$874,2,FALSE)))=1,"·",0)</f>
        <v>0</v>
      </c>
      <c r="M498" s="53">
        <f>IF(TYPE(SEARCH(M$1,+VLOOKUP($A498,datos14p!$A$2:$B$874,2,FALSE)))=1,"·",0)</f>
        <v>0</v>
      </c>
    </row>
    <row r="499" spans="1:13" s="9" customFormat="1">
      <c r="A499" s="60" t="s">
        <v>1292</v>
      </c>
      <c r="B499" s="53">
        <f>IF(TYPE(SEARCH(B$1,+VLOOKUP($A499,datos14p!$A$2:$B$874,2,FALSE)))=1,"·",0)</f>
        <v>0</v>
      </c>
      <c r="C499" s="53">
        <f>IF(TYPE(SEARCH(C$1,+VLOOKUP($A499,datos14p!$A$2:$B$874,2,FALSE)))=1,"·",0)</f>
        <v>0</v>
      </c>
      <c r="D499" s="53">
        <f>IF(TYPE(SEARCH(D$1,+VLOOKUP($A499,datos14p!$A$2:$B$874,2,FALSE)))=1,"·",0)</f>
        <v>0</v>
      </c>
      <c r="E499" s="53">
        <f>IF(TYPE(SEARCH(E$1,+VLOOKUP($A499,datos14p!$A$2:$B$874,2,FALSE)))=1,"·",0)</f>
        <v>0</v>
      </c>
      <c r="F499" s="53">
        <f>IF(TYPE(SEARCH(F$1,+VLOOKUP($A499,datos14p!$A$2:$B$874,2,FALSE)))=1,"·",0)</f>
        <v>0</v>
      </c>
      <c r="G499" s="53">
        <f>IF(TYPE(SEARCH(G$1,+VLOOKUP($A499,datos14p!$A$2:$B$874,2,FALSE)))=1,"·",0)</f>
        <v>0</v>
      </c>
      <c r="H499" s="53">
        <f>IF(TYPE(SEARCH(H$1,+VLOOKUP($A499,datos14p!$A$2:$B$874,2,FALSE)))=1,"·",0)</f>
        <v>0</v>
      </c>
      <c r="I499" s="53">
        <f>IF(TYPE(SEARCH(I$1,+VLOOKUP($A499,datos14p!$A$2:$B$874,2,FALSE)))=1,"·",0)</f>
        <v>0</v>
      </c>
      <c r="J499" s="53">
        <f>IF(TYPE(SEARCH(J$1,+VLOOKUP($A499,datos14p!$A$2:$B$874,2,FALSE)))=1,"·",0)</f>
        <v>0</v>
      </c>
      <c r="K499" s="53">
        <f>IF(TYPE(SEARCH(K$1,+VLOOKUP($A499,datos14p!$A$2:$B$874,2,FALSE)))=1,"·",0)</f>
        <v>0</v>
      </c>
      <c r="L499" s="53">
        <f>IF(TYPE(SEARCH(L$1,+VLOOKUP($A499,datos14p!$A$2:$B$874,2,FALSE)))=1,"·",0)</f>
        <v>0</v>
      </c>
      <c r="M499" s="53">
        <f>IF(TYPE(SEARCH(M$1,+VLOOKUP($A499,datos14p!$A$2:$B$874,2,FALSE)))=1,"·",0)</f>
        <v>0</v>
      </c>
    </row>
    <row r="500" spans="1:13" s="9" customFormat="1">
      <c r="A500" s="60" t="s">
        <v>1293</v>
      </c>
      <c r="B500" s="53">
        <f>IF(TYPE(SEARCH(B$1,+VLOOKUP($A500,datos14p!$A$2:$B$874,2,FALSE)))=1,"·",0)</f>
        <v>0</v>
      </c>
      <c r="C500" s="53">
        <f>IF(TYPE(SEARCH(C$1,+VLOOKUP($A500,datos14p!$A$2:$B$874,2,FALSE)))=1,"·",0)</f>
        <v>0</v>
      </c>
      <c r="D500" s="53">
        <f>IF(TYPE(SEARCH(D$1,+VLOOKUP($A500,datos14p!$A$2:$B$874,2,FALSE)))=1,"·",0)</f>
        <v>0</v>
      </c>
      <c r="E500" s="53">
        <f>IF(TYPE(SEARCH(E$1,+VLOOKUP($A500,datos14p!$A$2:$B$874,2,FALSE)))=1,"·",0)</f>
        <v>0</v>
      </c>
      <c r="F500" s="53">
        <f>IF(TYPE(SEARCH(F$1,+VLOOKUP($A500,datos14p!$A$2:$B$874,2,FALSE)))=1,"·",0)</f>
        <v>0</v>
      </c>
      <c r="G500" s="53">
        <f>IF(TYPE(SEARCH(G$1,+VLOOKUP($A500,datos14p!$A$2:$B$874,2,FALSE)))=1,"·",0)</f>
        <v>0</v>
      </c>
      <c r="H500" s="53">
        <f>IF(TYPE(SEARCH(H$1,+VLOOKUP($A500,datos14p!$A$2:$B$874,2,FALSE)))=1,"·",0)</f>
        <v>0</v>
      </c>
      <c r="I500" s="53">
        <f>IF(TYPE(SEARCH(I$1,+VLOOKUP($A500,datos14p!$A$2:$B$874,2,FALSE)))=1,"·",0)</f>
        <v>0</v>
      </c>
      <c r="J500" s="53">
        <f>IF(TYPE(SEARCH(J$1,+VLOOKUP($A500,datos14p!$A$2:$B$874,2,FALSE)))=1,"·",0)</f>
        <v>0</v>
      </c>
      <c r="K500" s="53">
        <f>IF(TYPE(SEARCH(K$1,+VLOOKUP($A500,datos14p!$A$2:$B$874,2,FALSE)))=1,"·",0)</f>
        <v>0</v>
      </c>
      <c r="L500" s="53">
        <f>IF(TYPE(SEARCH(L$1,+VLOOKUP($A500,datos14p!$A$2:$B$874,2,FALSE)))=1,"·",0)</f>
        <v>0</v>
      </c>
      <c r="M500" s="53">
        <f>IF(TYPE(SEARCH(M$1,+VLOOKUP($A500,datos14p!$A$2:$B$874,2,FALSE)))=1,"·",0)</f>
        <v>0</v>
      </c>
    </row>
    <row r="501" spans="1:13" s="9" customFormat="1">
      <c r="A501" s="60" t="s">
        <v>1294</v>
      </c>
      <c r="B501" s="53">
        <f>IF(TYPE(SEARCH(B$1,+VLOOKUP($A501,datos14p!$A$2:$B$874,2,FALSE)))=1,"·",0)</f>
        <v>0</v>
      </c>
      <c r="C501" s="53">
        <f>IF(TYPE(SEARCH(C$1,+VLOOKUP($A501,datos14p!$A$2:$B$874,2,FALSE)))=1,"·",0)</f>
        <v>0</v>
      </c>
      <c r="D501" s="53">
        <f>IF(TYPE(SEARCH(D$1,+VLOOKUP($A501,datos14p!$A$2:$B$874,2,FALSE)))=1,"·",0)</f>
        <v>0</v>
      </c>
      <c r="E501" s="53">
        <f>IF(TYPE(SEARCH(E$1,+VLOOKUP($A501,datos14p!$A$2:$B$874,2,FALSE)))=1,"·",0)</f>
        <v>0</v>
      </c>
      <c r="F501" s="53">
        <f>IF(TYPE(SEARCH(F$1,+VLOOKUP($A501,datos14p!$A$2:$B$874,2,FALSE)))=1,"·",0)</f>
        <v>0</v>
      </c>
      <c r="G501" s="53">
        <f>IF(TYPE(SEARCH(G$1,+VLOOKUP($A501,datos14p!$A$2:$B$874,2,FALSE)))=1,"·",0)</f>
        <v>0</v>
      </c>
      <c r="H501" s="53">
        <f>IF(TYPE(SEARCH(H$1,+VLOOKUP($A501,datos14p!$A$2:$B$874,2,FALSE)))=1,"·",0)</f>
        <v>0</v>
      </c>
      <c r="I501" s="53">
        <f>IF(TYPE(SEARCH(I$1,+VLOOKUP($A501,datos14p!$A$2:$B$874,2,FALSE)))=1,"·",0)</f>
        <v>0</v>
      </c>
      <c r="J501" s="53">
        <f>IF(TYPE(SEARCH(J$1,+VLOOKUP($A501,datos14p!$A$2:$B$874,2,FALSE)))=1,"·",0)</f>
        <v>0</v>
      </c>
      <c r="K501" s="53">
        <f>IF(TYPE(SEARCH(K$1,+VLOOKUP($A501,datos14p!$A$2:$B$874,2,FALSE)))=1,"·",0)</f>
        <v>0</v>
      </c>
      <c r="L501" s="53">
        <f>IF(TYPE(SEARCH(L$1,+VLOOKUP($A501,datos14p!$A$2:$B$874,2,FALSE)))=1,"·",0)</f>
        <v>0</v>
      </c>
      <c r="M501" s="53">
        <f>IF(TYPE(SEARCH(M$1,+VLOOKUP($A501,datos14p!$A$2:$B$874,2,FALSE)))=1,"·",0)</f>
        <v>0</v>
      </c>
    </row>
    <row r="502" spans="1:13" s="9" customFormat="1">
      <c r="A502" s="60" t="s">
        <v>1295</v>
      </c>
      <c r="B502" s="53">
        <f>IF(TYPE(SEARCH(B$1,+VLOOKUP($A502,datos14p!$A$2:$B$874,2,FALSE)))=1,"·",0)</f>
        <v>0</v>
      </c>
      <c r="C502" s="53">
        <f>IF(TYPE(SEARCH(C$1,+VLOOKUP($A502,datos14p!$A$2:$B$874,2,FALSE)))=1,"·",0)</f>
        <v>0</v>
      </c>
      <c r="D502" s="53">
        <f>IF(TYPE(SEARCH(D$1,+VLOOKUP($A502,datos14p!$A$2:$B$874,2,FALSE)))=1,"·",0)</f>
        <v>0</v>
      </c>
      <c r="E502" s="53">
        <f>IF(TYPE(SEARCH(E$1,+VLOOKUP($A502,datos14p!$A$2:$B$874,2,FALSE)))=1,"·",0)</f>
        <v>0</v>
      </c>
      <c r="F502" s="53">
        <f>IF(TYPE(SEARCH(F$1,+VLOOKUP($A502,datos14p!$A$2:$B$874,2,FALSE)))=1,"·",0)</f>
        <v>0</v>
      </c>
      <c r="G502" s="53">
        <f>IF(TYPE(SEARCH(G$1,+VLOOKUP($A502,datos14p!$A$2:$B$874,2,FALSE)))=1,"·",0)</f>
        <v>0</v>
      </c>
      <c r="H502" s="53">
        <f>IF(TYPE(SEARCH(H$1,+VLOOKUP($A502,datos14p!$A$2:$B$874,2,FALSE)))=1,"·",0)</f>
        <v>0</v>
      </c>
      <c r="I502" s="53">
        <f>IF(TYPE(SEARCH(I$1,+VLOOKUP($A502,datos14p!$A$2:$B$874,2,FALSE)))=1,"·",0)</f>
        <v>0</v>
      </c>
      <c r="J502" s="53">
        <f>IF(TYPE(SEARCH(J$1,+VLOOKUP($A502,datos14p!$A$2:$B$874,2,FALSE)))=1,"·",0)</f>
        <v>0</v>
      </c>
      <c r="K502" s="53">
        <f>IF(TYPE(SEARCH(K$1,+VLOOKUP($A502,datos14p!$A$2:$B$874,2,FALSE)))=1,"·",0)</f>
        <v>0</v>
      </c>
      <c r="L502" s="53">
        <f>IF(TYPE(SEARCH(L$1,+VLOOKUP($A502,datos14p!$A$2:$B$874,2,FALSE)))=1,"·",0)</f>
        <v>0</v>
      </c>
      <c r="M502" s="53">
        <f>IF(TYPE(SEARCH(M$1,+VLOOKUP($A502,datos14p!$A$2:$B$874,2,FALSE)))=1,"·",0)</f>
        <v>0</v>
      </c>
    </row>
    <row r="503" spans="1:13" s="9" customFormat="1">
      <c r="A503" s="60" t="s">
        <v>1296</v>
      </c>
      <c r="B503" s="53">
        <f>IF(TYPE(SEARCH(B$1,+VLOOKUP($A503,datos14p!$A$2:$B$874,2,FALSE)))=1,"·",0)</f>
        <v>0</v>
      </c>
      <c r="C503" s="53">
        <f>IF(TYPE(SEARCH(C$1,+VLOOKUP($A503,datos14p!$A$2:$B$874,2,FALSE)))=1,"·",0)</f>
        <v>0</v>
      </c>
      <c r="D503" s="53">
        <f>IF(TYPE(SEARCH(D$1,+VLOOKUP($A503,datos14p!$A$2:$B$874,2,FALSE)))=1,"·",0)</f>
        <v>0</v>
      </c>
      <c r="E503" s="53">
        <f>IF(TYPE(SEARCH(E$1,+VLOOKUP($A503,datos14p!$A$2:$B$874,2,FALSE)))=1,"·",0)</f>
        <v>0</v>
      </c>
      <c r="F503" s="53">
        <f>IF(TYPE(SEARCH(F$1,+VLOOKUP($A503,datos14p!$A$2:$B$874,2,FALSE)))=1,"·",0)</f>
        <v>0</v>
      </c>
      <c r="G503" s="53">
        <f>IF(TYPE(SEARCH(G$1,+VLOOKUP($A503,datos14p!$A$2:$B$874,2,FALSE)))=1,"·",0)</f>
        <v>0</v>
      </c>
      <c r="H503" s="53">
        <f>IF(TYPE(SEARCH(H$1,+VLOOKUP($A503,datos14p!$A$2:$B$874,2,FALSE)))=1,"·",0)</f>
        <v>0</v>
      </c>
      <c r="I503" s="53">
        <f>IF(TYPE(SEARCH(I$1,+VLOOKUP($A503,datos14p!$A$2:$B$874,2,FALSE)))=1,"·",0)</f>
        <v>0</v>
      </c>
      <c r="J503" s="53">
        <f>IF(TYPE(SEARCH(J$1,+VLOOKUP($A503,datos14p!$A$2:$B$874,2,FALSE)))=1,"·",0)</f>
        <v>0</v>
      </c>
      <c r="K503" s="53">
        <f>IF(TYPE(SEARCH(K$1,+VLOOKUP($A503,datos14p!$A$2:$B$874,2,FALSE)))=1,"·",0)</f>
        <v>0</v>
      </c>
      <c r="L503" s="53">
        <f>IF(TYPE(SEARCH(L$1,+VLOOKUP($A503,datos14p!$A$2:$B$874,2,FALSE)))=1,"·",0)</f>
        <v>0</v>
      </c>
      <c r="M503" s="53">
        <f>IF(TYPE(SEARCH(M$1,+VLOOKUP($A503,datos14p!$A$2:$B$874,2,FALSE)))=1,"·",0)</f>
        <v>0</v>
      </c>
    </row>
    <row r="504" spans="1:13" s="9" customFormat="1">
      <c r="A504" s="60" t="s">
        <v>1297</v>
      </c>
      <c r="B504" s="53">
        <f>IF(TYPE(SEARCH(B$1,+VLOOKUP($A504,datos14p!$A$2:$B$874,2,FALSE)))=1,"·",0)</f>
        <v>0</v>
      </c>
      <c r="C504" s="53">
        <f>IF(TYPE(SEARCH(C$1,+VLOOKUP($A504,datos14p!$A$2:$B$874,2,FALSE)))=1,"·",0)</f>
        <v>0</v>
      </c>
      <c r="D504" s="53">
        <f>IF(TYPE(SEARCH(D$1,+VLOOKUP($A504,datos14p!$A$2:$B$874,2,FALSE)))=1,"·",0)</f>
        <v>0</v>
      </c>
      <c r="E504" s="53">
        <f>IF(TYPE(SEARCH(E$1,+VLOOKUP($A504,datos14p!$A$2:$B$874,2,FALSE)))=1,"·",0)</f>
        <v>0</v>
      </c>
      <c r="F504" s="53">
        <f>IF(TYPE(SEARCH(F$1,+VLOOKUP($A504,datos14p!$A$2:$B$874,2,FALSE)))=1,"·",0)</f>
        <v>0</v>
      </c>
      <c r="G504" s="53">
        <f>IF(TYPE(SEARCH(G$1,+VLOOKUP($A504,datos14p!$A$2:$B$874,2,FALSE)))=1,"·",0)</f>
        <v>0</v>
      </c>
      <c r="H504" s="53">
        <f>IF(TYPE(SEARCH(H$1,+VLOOKUP($A504,datos14p!$A$2:$B$874,2,FALSE)))=1,"·",0)</f>
        <v>0</v>
      </c>
      <c r="I504" s="53">
        <f>IF(TYPE(SEARCH(I$1,+VLOOKUP($A504,datos14p!$A$2:$B$874,2,FALSE)))=1,"·",0)</f>
        <v>0</v>
      </c>
      <c r="J504" s="53">
        <f>IF(TYPE(SEARCH(J$1,+VLOOKUP($A504,datos14p!$A$2:$B$874,2,FALSE)))=1,"·",0)</f>
        <v>0</v>
      </c>
      <c r="K504" s="53">
        <f>IF(TYPE(SEARCH(K$1,+VLOOKUP($A504,datos14p!$A$2:$B$874,2,FALSE)))=1,"·",0)</f>
        <v>0</v>
      </c>
      <c r="L504" s="53">
        <f>IF(TYPE(SEARCH(L$1,+VLOOKUP($A504,datos14p!$A$2:$B$874,2,FALSE)))=1,"·",0)</f>
        <v>0</v>
      </c>
      <c r="M504" s="53">
        <f>IF(TYPE(SEARCH(M$1,+VLOOKUP($A504,datos14p!$A$2:$B$874,2,FALSE)))=1,"·",0)</f>
        <v>0</v>
      </c>
    </row>
    <row r="505" spans="1:13" s="9" customFormat="1">
      <c r="A505" s="60" t="s">
        <v>1298</v>
      </c>
      <c r="B505" s="53">
        <f>IF(TYPE(SEARCH(B$1,+VLOOKUP($A505,datos14p!$A$2:$B$874,2,FALSE)))=1,"·",0)</f>
        <v>0</v>
      </c>
      <c r="C505" s="53">
        <f>IF(TYPE(SEARCH(C$1,+VLOOKUP($A505,datos14p!$A$2:$B$874,2,FALSE)))=1,"·",0)</f>
        <v>0</v>
      </c>
      <c r="D505" s="53">
        <f>IF(TYPE(SEARCH(D$1,+VLOOKUP($A505,datos14p!$A$2:$B$874,2,FALSE)))=1,"·",0)</f>
        <v>0</v>
      </c>
      <c r="E505" s="53">
        <f>IF(TYPE(SEARCH(E$1,+VLOOKUP($A505,datos14p!$A$2:$B$874,2,FALSE)))=1,"·",0)</f>
        <v>0</v>
      </c>
      <c r="F505" s="53">
        <f>IF(TYPE(SEARCH(F$1,+VLOOKUP($A505,datos14p!$A$2:$B$874,2,FALSE)))=1,"·",0)</f>
        <v>0</v>
      </c>
      <c r="G505" s="53">
        <f>IF(TYPE(SEARCH(G$1,+VLOOKUP($A505,datos14p!$A$2:$B$874,2,FALSE)))=1,"·",0)</f>
        <v>0</v>
      </c>
      <c r="H505" s="53">
        <f>IF(TYPE(SEARCH(H$1,+VLOOKUP($A505,datos14p!$A$2:$B$874,2,FALSE)))=1,"·",0)</f>
        <v>0</v>
      </c>
      <c r="I505" s="53">
        <f>IF(TYPE(SEARCH(I$1,+VLOOKUP($A505,datos14p!$A$2:$B$874,2,FALSE)))=1,"·",0)</f>
        <v>0</v>
      </c>
      <c r="J505" s="53">
        <f>IF(TYPE(SEARCH(J$1,+VLOOKUP($A505,datos14p!$A$2:$B$874,2,FALSE)))=1,"·",0)</f>
        <v>0</v>
      </c>
      <c r="K505" s="53">
        <f>IF(TYPE(SEARCH(K$1,+VLOOKUP($A505,datos14p!$A$2:$B$874,2,FALSE)))=1,"·",0)</f>
        <v>0</v>
      </c>
      <c r="L505" s="53">
        <f>IF(TYPE(SEARCH(L$1,+VLOOKUP($A505,datos14p!$A$2:$B$874,2,FALSE)))=1,"·",0)</f>
        <v>0</v>
      </c>
      <c r="M505" s="53">
        <f>IF(TYPE(SEARCH(M$1,+VLOOKUP($A505,datos14p!$A$2:$B$874,2,FALSE)))=1,"·",0)</f>
        <v>0</v>
      </c>
    </row>
    <row r="506" spans="1:13" s="9" customFormat="1">
      <c r="A506" s="60" t="s">
        <v>1299</v>
      </c>
      <c r="B506" s="53">
        <f>IF(TYPE(SEARCH(B$1,+VLOOKUP($A506,datos14p!$A$2:$B$874,2,FALSE)))=1,"·",0)</f>
        <v>0</v>
      </c>
      <c r="C506" s="53">
        <f>IF(TYPE(SEARCH(C$1,+VLOOKUP($A506,datos14p!$A$2:$B$874,2,FALSE)))=1,"·",0)</f>
        <v>0</v>
      </c>
      <c r="D506" s="53">
        <f>IF(TYPE(SEARCH(D$1,+VLOOKUP($A506,datos14p!$A$2:$B$874,2,FALSE)))=1,"·",0)</f>
        <v>0</v>
      </c>
      <c r="E506" s="53">
        <f>IF(TYPE(SEARCH(E$1,+VLOOKUP($A506,datos14p!$A$2:$B$874,2,FALSE)))=1,"·",0)</f>
        <v>0</v>
      </c>
      <c r="F506" s="53">
        <f>IF(TYPE(SEARCH(F$1,+VLOOKUP($A506,datos14p!$A$2:$B$874,2,FALSE)))=1,"·",0)</f>
        <v>0</v>
      </c>
      <c r="G506" s="53">
        <f>IF(TYPE(SEARCH(G$1,+VLOOKUP($A506,datos14p!$A$2:$B$874,2,FALSE)))=1,"·",0)</f>
        <v>0</v>
      </c>
      <c r="H506" s="53">
        <f>IF(TYPE(SEARCH(H$1,+VLOOKUP($A506,datos14p!$A$2:$B$874,2,FALSE)))=1,"·",0)</f>
        <v>0</v>
      </c>
      <c r="I506" s="53">
        <f>IF(TYPE(SEARCH(I$1,+VLOOKUP($A506,datos14p!$A$2:$B$874,2,FALSE)))=1,"·",0)</f>
        <v>0</v>
      </c>
      <c r="J506" s="53">
        <f>IF(TYPE(SEARCH(J$1,+VLOOKUP($A506,datos14p!$A$2:$B$874,2,FALSE)))=1,"·",0)</f>
        <v>0</v>
      </c>
      <c r="K506" s="53">
        <f>IF(TYPE(SEARCH(K$1,+VLOOKUP($A506,datos14p!$A$2:$B$874,2,FALSE)))=1,"·",0)</f>
        <v>0</v>
      </c>
      <c r="L506" s="53">
        <f>IF(TYPE(SEARCH(L$1,+VLOOKUP($A506,datos14p!$A$2:$B$874,2,FALSE)))=1,"·",0)</f>
        <v>0</v>
      </c>
      <c r="M506" s="53">
        <f>IF(TYPE(SEARCH(M$1,+VLOOKUP($A506,datos14p!$A$2:$B$874,2,FALSE)))=1,"·",0)</f>
        <v>0</v>
      </c>
    </row>
    <row r="507" spans="1:13" s="9" customFormat="1">
      <c r="A507" s="60" t="s">
        <v>1300</v>
      </c>
      <c r="B507" s="53">
        <f>IF(TYPE(SEARCH(B$1,+VLOOKUP($A507,datos14p!$A$2:$B$874,2,FALSE)))=1,"·",0)</f>
        <v>0</v>
      </c>
      <c r="C507" s="53">
        <f>IF(TYPE(SEARCH(C$1,+VLOOKUP($A507,datos14p!$A$2:$B$874,2,FALSE)))=1,"·",0)</f>
        <v>0</v>
      </c>
      <c r="D507" s="53">
        <f>IF(TYPE(SEARCH(D$1,+VLOOKUP($A507,datos14p!$A$2:$B$874,2,FALSE)))=1,"·",0)</f>
        <v>0</v>
      </c>
      <c r="E507" s="53">
        <f>IF(TYPE(SEARCH(E$1,+VLOOKUP($A507,datos14p!$A$2:$B$874,2,FALSE)))=1,"·",0)</f>
        <v>0</v>
      </c>
      <c r="F507" s="53">
        <f>IF(TYPE(SEARCH(F$1,+VLOOKUP($A507,datos14p!$A$2:$B$874,2,FALSE)))=1,"·",0)</f>
        <v>0</v>
      </c>
      <c r="G507" s="53">
        <f>IF(TYPE(SEARCH(G$1,+VLOOKUP($A507,datos14p!$A$2:$B$874,2,FALSE)))=1,"·",0)</f>
        <v>0</v>
      </c>
      <c r="H507" s="53">
        <f>IF(TYPE(SEARCH(H$1,+VLOOKUP($A507,datos14p!$A$2:$B$874,2,FALSE)))=1,"·",0)</f>
        <v>0</v>
      </c>
      <c r="I507" s="53">
        <f>IF(TYPE(SEARCH(I$1,+VLOOKUP($A507,datos14p!$A$2:$B$874,2,FALSE)))=1,"·",0)</f>
        <v>0</v>
      </c>
      <c r="J507" s="53">
        <f>IF(TYPE(SEARCH(J$1,+VLOOKUP($A507,datos14p!$A$2:$B$874,2,FALSE)))=1,"·",0)</f>
        <v>0</v>
      </c>
      <c r="K507" s="53">
        <f>IF(TYPE(SEARCH(K$1,+VLOOKUP($A507,datos14p!$A$2:$B$874,2,FALSE)))=1,"·",0)</f>
        <v>0</v>
      </c>
      <c r="L507" s="53">
        <f>IF(TYPE(SEARCH(L$1,+VLOOKUP($A507,datos14p!$A$2:$B$874,2,FALSE)))=1,"·",0)</f>
        <v>0</v>
      </c>
      <c r="M507" s="53">
        <f>IF(TYPE(SEARCH(M$1,+VLOOKUP($A507,datos14p!$A$2:$B$874,2,FALSE)))=1,"·",0)</f>
        <v>0</v>
      </c>
    </row>
    <row r="508" spans="1:13" s="9" customFormat="1">
      <c r="A508" s="60" t="s">
        <v>1301</v>
      </c>
      <c r="B508" s="53">
        <f>IF(TYPE(SEARCH(B$1,+VLOOKUP($A508,datos14p!$A$2:$B$874,2,FALSE)))=1,"·",0)</f>
        <v>0</v>
      </c>
      <c r="C508" s="53">
        <f>IF(TYPE(SEARCH(C$1,+VLOOKUP($A508,datos14p!$A$2:$B$874,2,FALSE)))=1,"·",0)</f>
        <v>0</v>
      </c>
      <c r="D508" s="53">
        <f>IF(TYPE(SEARCH(D$1,+VLOOKUP($A508,datos14p!$A$2:$B$874,2,FALSE)))=1,"·",0)</f>
        <v>0</v>
      </c>
      <c r="E508" s="53">
        <f>IF(TYPE(SEARCH(E$1,+VLOOKUP($A508,datos14p!$A$2:$B$874,2,FALSE)))=1,"·",0)</f>
        <v>0</v>
      </c>
      <c r="F508" s="53">
        <f>IF(TYPE(SEARCH(F$1,+VLOOKUP($A508,datos14p!$A$2:$B$874,2,FALSE)))=1,"·",0)</f>
        <v>0</v>
      </c>
      <c r="G508" s="53">
        <f>IF(TYPE(SEARCH(G$1,+VLOOKUP($A508,datos14p!$A$2:$B$874,2,FALSE)))=1,"·",0)</f>
        <v>0</v>
      </c>
      <c r="H508" s="53">
        <f>IF(TYPE(SEARCH(H$1,+VLOOKUP($A508,datos14p!$A$2:$B$874,2,FALSE)))=1,"·",0)</f>
        <v>0</v>
      </c>
      <c r="I508" s="53">
        <f>IF(TYPE(SEARCH(I$1,+VLOOKUP($A508,datos14p!$A$2:$B$874,2,FALSE)))=1,"·",0)</f>
        <v>0</v>
      </c>
      <c r="J508" s="53">
        <f>IF(TYPE(SEARCH(J$1,+VLOOKUP($A508,datos14p!$A$2:$B$874,2,FALSE)))=1,"·",0)</f>
        <v>0</v>
      </c>
      <c r="K508" s="53">
        <f>IF(TYPE(SEARCH(K$1,+VLOOKUP($A508,datos14p!$A$2:$B$874,2,FALSE)))=1,"·",0)</f>
        <v>0</v>
      </c>
      <c r="L508" s="53">
        <f>IF(TYPE(SEARCH(L$1,+VLOOKUP($A508,datos14p!$A$2:$B$874,2,FALSE)))=1,"·",0)</f>
        <v>0</v>
      </c>
      <c r="M508" s="53">
        <f>IF(TYPE(SEARCH(M$1,+VLOOKUP($A508,datos14p!$A$2:$B$874,2,FALSE)))=1,"·",0)</f>
        <v>0</v>
      </c>
    </row>
    <row r="509" spans="1:13" s="9" customFormat="1">
      <c r="A509" s="60" t="s">
        <v>1302</v>
      </c>
      <c r="B509" s="53">
        <f>IF(TYPE(SEARCH(B$1,+VLOOKUP($A509,datos14p!$A$2:$B$874,2,FALSE)))=1,"·",0)</f>
        <v>0</v>
      </c>
      <c r="C509" s="53">
        <f>IF(TYPE(SEARCH(C$1,+VLOOKUP($A509,datos14p!$A$2:$B$874,2,FALSE)))=1,"·",0)</f>
        <v>0</v>
      </c>
      <c r="D509" s="53">
        <f>IF(TYPE(SEARCH(D$1,+VLOOKUP($A509,datos14p!$A$2:$B$874,2,FALSE)))=1,"·",0)</f>
        <v>0</v>
      </c>
      <c r="E509" s="53">
        <f>IF(TYPE(SEARCH(E$1,+VLOOKUP($A509,datos14p!$A$2:$B$874,2,FALSE)))=1,"·",0)</f>
        <v>0</v>
      </c>
      <c r="F509" s="53">
        <f>IF(TYPE(SEARCH(F$1,+VLOOKUP($A509,datos14p!$A$2:$B$874,2,FALSE)))=1,"·",0)</f>
        <v>0</v>
      </c>
      <c r="G509" s="53">
        <f>IF(TYPE(SEARCH(G$1,+VLOOKUP($A509,datos14p!$A$2:$B$874,2,FALSE)))=1,"·",0)</f>
        <v>0</v>
      </c>
      <c r="H509" s="53">
        <f>IF(TYPE(SEARCH(H$1,+VLOOKUP($A509,datos14p!$A$2:$B$874,2,FALSE)))=1,"·",0)</f>
        <v>0</v>
      </c>
      <c r="I509" s="53">
        <f>IF(TYPE(SEARCH(I$1,+VLOOKUP($A509,datos14p!$A$2:$B$874,2,FALSE)))=1,"·",0)</f>
        <v>0</v>
      </c>
      <c r="J509" s="53">
        <f>IF(TYPE(SEARCH(J$1,+VLOOKUP($A509,datos14p!$A$2:$B$874,2,FALSE)))=1,"·",0)</f>
        <v>0</v>
      </c>
      <c r="K509" s="53">
        <f>IF(TYPE(SEARCH(K$1,+VLOOKUP($A509,datos14p!$A$2:$B$874,2,FALSE)))=1,"·",0)</f>
        <v>0</v>
      </c>
      <c r="L509" s="53">
        <f>IF(TYPE(SEARCH(L$1,+VLOOKUP($A509,datos14p!$A$2:$B$874,2,FALSE)))=1,"·",0)</f>
        <v>0</v>
      </c>
      <c r="M509" s="53">
        <f>IF(TYPE(SEARCH(M$1,+VLOOKUP($A509,datos14p!$A$2:$B$874,2,FALSE)))=1,"·",0)</f>
        <v>0</v>
      </c>
    </row>
    <row r="510" spans="1:13" s="9" customFormat="1">
      <c r="A510" s="60" t="s">
        <v>1303</v>
      </c>
      <c r="B510" s="53">
        <f>IF(TYPE(SEARCH(B$1,+VLOOKUP($A510,datos14p!$A$2:$B$874,2,FALSE)))=1,"·",0)</f>
        <v>0</v>
      </c>
      <c r="C510" s="53">
        <f>IF(TYPE(SEARCH(C$1,+VLOOKUP($A510,datos14p!$A$2:$B$874,2,FALSE)))=1,"·",0)</f>
        <v>0</v>
      </c>
      <c r="D510" s="53">
        <f>IF(TYPE(SEARCH(D$1,+VLOOKUP($A510,datos14p!$A$2:$B$874,2,FALSE)))=1,"·",0)</f>
        <v>0</v>
      </c>
      <c r="E510" s="53">
        <f>IF(TYPE(SEARCH(E$1,+VLOOKUP($A510,datos14p!$A$2:$B$874,2,FALSE)))=1,"·",0)</f>
        <v>0</v>
      </c>
      <c r="F510" s="53">
        <f>IF(TYPE(SEARCH(F$1,+VLOOKUP($A510,datos14p!$A$2:$B$874,2,FALSE)))=1,"·",0)</f>
        <v>0</v>
      </c>
      <c r="G510" s="53">
        <f>IF(TYPE(SEARCH(G$1,+VLOOKUP($A510,datos14p!$A$2:$B$874,2,FALSE)))=1,"·",0)</f>
        <v>0</v>
      </c>
      <c r="H510" s="53">
        <f>IF(TYPE(SEARCH(H$1,+VLOOKUP($A510,datos14p!$A$2:$B$874,2,FALSE)))=1,"·",0)</f>
        <v>0</v>
      </c>
      <c r="I510" s="53">
        <f>IF(TYPE(SEARCH(I$1,+VLOOKUP($A510,datos14p!$A$2:$B$874,2,FALSE)))=1,"·",0)</f>
        <v>0</v>
      </c>
      <c r="J510" s="53">
        <f>IF(TYPE(SEARCH(J$1,+VLOOKUP($A510,datos14p!$A$2:$B$874,2,FALSE)))=1,"·",0)</f>
        <v>0</v>
      </c>
      <c r="K510" s="53">
        <f>IF(TYPE(SEARCH(K$1,+VLOOKUP($A510,datos14p!$A$2:$B$874,2,FALSE)))=1,"·",0)</f>
        <v>0</v>
      </c>
      <c r="L510" s="53">
        <f>IF(TYPE(SEARCH(L$1,+VLOOKUP($A510,datos14p!$A$2:$B$874,2,FALSE)))=1,"·",0)</f>
        <v>0</v>
      </c>
      <c r="M510" s="53">
        <f>IF(TYPE(SEARCH(M$1,+VLOOKUP($A510,datos14p!$A$2:$B$874,2,FALSE)))=1,"·",0)</f>
        <v>0</v>
      </c>
    </row>
    <row r="511" spans="1:13" s="9" customFormat="1">
      <c r="A511" s="60" t="s">
        <v>157</v>
      </c>
      <c r="B511" s="53">
        <f>IF(TYPE(SEARCH(B$1,+VLOOKUP($A511,datos14p!$A$2:$B$874,2,FALSE)))=1,"·",0)</f>
        <v>0</v>
      </c>
      <c r="C511" s="53">
        <f>IF(TYPE(SEARCH(C$1,+VLOOKUP($A511,datos14p!$A$2:$B$874,2,FALSE)))=1,"·",0)</f>
        <v>0</v>
      </c>
      <c r="D511" s="53" t="str">
        <f>IF(TYPE(SEARCH(D$1,+VLOOKUP($A511,datos14p!$A$2:$B$874,2,FALSE)))=1,"·",0)</f>
        <v>·</v>
      </c>
      <c r="E511" s="53">
        <f>IF(TYPE(SEARCH(E$1,+VLOOKUP($A511,datos14p!$A$2:$B$874,2,FALSE)))=1,"·",0)</f>
        <v>0</v>
      </c>
      <c r="F511" s="53">
        <f>IF(TYPE(SEARCH(F$1,+VLOOKUP($A511,datos14p!$A$2:$B$874,2,FALSE)))=1,"·",0)</f>
        <v>0</v>
      </c>
      <c r="G511" s="53">
        <f>IF(TYPE(SEARCH(G$1,+VLOOKUP($A511,datos14p!$A$2:$B$874,2,FALSE)))=1,"·",0)</f>
        <v>0</v>
      </c>
      <c r="H511" s="53">
        <f>IF(TYPE(SEARCH(H$1,+VLOOKUP($A511,datos14p!$A$2:$B$874,2,FALSE)))=1,"·",0)</f>
        <v>0</v>
      </c>
      <c r="I511" s="53">
        <f>IF(TYPE(SEARCH(I$1,+VLOOKUP($A511,datos14p!$A$2:$B$874,2,FALSE)))=1,"·",0)</f>
        <v>0</v>
      </c>
      <c r="J511" s="53">
        <f>IF(TYPE(SEARCH(J$1,+VLOOKUP($A511,datos14p!$A$2:$B$874,2,FALSE)))=1,"·",0)</f>
        <v>0</v>
      </c>
      <c r="K511" s="53" t="str">
        <f>IF(TYPE(SEARCH(K$1,+VLOOKUP($A511,datos14p!$A$2:$B$874,2,FALSE)))=1,"·",0)</f>
        <v>·</v>
      </c>
      <c r="L511" s="53">
        <f>IF(TYPE(SEARCH(L$1,+VLOOKUP($A511,datos14p!$A$2:$B$874,2,FALSE)))=1,"·",0)</f>
        <v>0</v>
      </c>
      <c r="M511" s="53" t="str">
        <f>IF(TYPE(SEARCH(M$1,+VLOOKUP($A511,datos14p!$A$2:$B$874,2,FALSE)))=1,"·",0)</f>
        <v>·</v>
      </c>
    </row>
    <row r="512" spans="1:13" s="9" customFormat="1">
      <c r="A512" s="60" t="s">
        <v>158</v>
      </c>
      <c r="B512" s="53">
        <f>IF(TYPE(SEARCH(B$1,+VLOOKUP($A512,datos14p!$A$2:$B$874,2,FALSE)))=1,"·",0)</f>
        <v>0</v>
      </c>
      <c r="C512" s="53" t="str">
        <f>IF(TYPE(SEARCH(C$1,+VLOOKUP($A512,datos14p!$A$2:$B$874,2,FALSE)))=1,"·",0)</f>
        <v>·</v>
      </c>
      <c r="D512" s="53">
        <f>IF(TYPE(SEARCH(D$1,+VLOOKUP($A512,datos14p!$A$2:$B$874,2,FALSE)))=1,"·",0)</f>
        <v>0</v>
      </c>
      <c r="E512" s="53" t="str">
        <f>IF(TYPE(SEARCH(E$1,+VLOOKUP($A512,datos14p!$A$2:$B$874,2,FALSE)))=1,"·",0)</f>
        <v>·</v>
      </c>
      <c r="F512" s="53">
        <f>IF(TYPE(SEARCH(F$1,+VLOOKUP($A512,datos14p!$A$2:$B$874,2,FALSE)))=1,"·",0)</f>
        <v>0</v>
      </c>
      <c r="G512" s="53">
        <f>IF(TYPE(SEARCH(G$1,+VLOOKUP($A512,datos14p!$A$2:$B$874,2,FALSE)))=1,"·",0)</f>
        <v>0</v>
      </c>
      <c r="H512" s="53">
        <f>IF(TYPE(SEARCH(H$1,+VLOOKUP($A512,datos14p!$A$2:$B$874,2,FALSE)))=1,"·",0)</f>
        <v>0</v>
      </c>
      <c r="I512" s="53">
        <f>IF(TYPE(SEARCH(I$1,+VLOOKUP($A512,datos14p!$A$2:$B$874,2,FALSE)))=1,"·",0)</f>
        <v>0</v>
      </c>
      <c r="J512" s="53">
        <f>IF(TYPE(SEARCH(J$1,+VLOOKUP($A512,datos14p!$A$2:$B$874,2,FALSE)))=1,"·",0)</f>
        <v>0</v>
      </c>
      <c r="K512" s="53" t="str">
        <f>IF(TYPE(SEARCH(K$1,+VLOOKUP($A512,datos14p!$A$2:$B$874,2,FALSE)))=1,"·",0)</f>
        <v>·</v>
      </c>
      <c r="L512" s="53">
        <f>IF(TYPE(SEARCH(L$1,+VLOOKUP($A512,datos14p!$A$2:$B$874,2,FALSE)))=1,"·",0)</f>
        <v>0</v>
      </c>
      <c r="M512" s="53">
        <f>IF(TYPE(SEARCH(M$1,+VLOOKUP($A512,datos14p!$A$2:$B$874,2,FALSE)))=1,"·",0)</f>
        <v>0</v>
      </c>
    </row>
    <row r="513" spans="1:13" s="9" customFormat="1">
      <c r="A513" s="60" t="s">
        <v>159</v>
      </c>
      <c r="B513" s="53">
        <f>IF(TYPE(SEARCH(B$1,+VLOOKUP($A513,datos14p!$A$2:$B$874,2,FALSE)))=1,"·",0)</f>
        <v>0</v>
      </c>
      <c r="C513" s="53" t="str">
        <f>IF(TYPE(SEARCH(C$1,+VLOOKUP($A513,datos14p!$A$2:$B$874,2,FALSE)))=1,"·",0)</f>
        <v>·</v>
      </c>
      <c r="D513" s="53" t="str">
        <f>IF(TYPE(SEARCH(D$1,+VLOOKUP($A513,datos14p!$A$2:$B$874,2,FALSE)))=1,"·",0)</f>
        <v>·</v>
      </c>
      <c r="E513" s="53" t="str">
        <f>IF(TYPE(SEARCH(E$1,+VLOOKUP($A513,datos14p!$A$2:$B$874,2,FALSE)))=1,"·",0)</f>
        <v>·</v>
      </c>
      <c r="F513" s="53">
        <f>IF(TYPE(SEARCH(F$1,+VLOOKUP($A513,datos14p!$A$2:$B$874,2,FALSE)))=1,"·",0)</f>
        <v>0</v>
      </c>
      <c r="G513" s="53">
        <f>IF(TYPE(SEARCH(G$1,+VLOOKUP($A513,datos14p!$A$2:$B$874,2,FALSE)))=1,"·",0)</f>
        <v>0</v>
      </c>
      <c r="H513" s="53">
        <f>IF(TYPE(SEARCH(H$1,+VLOOKUP($A513,datos14p!$A$2:$B$874,2,FALSE)))=1,"·",0)</f>
        <v>0</v>
      </c>
      <c r="I513" s="53">
        <f>IF(TYPE(SEARCH(I$1,+VLOOKUP($A513,datos14p!$A$2:$B$874,2,FALSE)))=1,"·",0)</f>
        <v>0</v>
      </c>
      <c r="J513" s="53">
        <f>IF(TYPE(SEARCH(J$1,+VLOOKUP($A513,datos14p!$A$2:$B$874,2,FALSE)))=1,"·",0)</f>
        <v>0</v>
      </c>
      <c r="K513" s="53">
        <f>IF(TYPE(SEARCH(K$1,+VLOOKUP($A513,datos14p!$A$2:$B$874,2,FALSE)))=1,"·",0)</f>
        <v>0</v>
      </c>
      <c r="L513" s="53">
        <f>IF(TYPE(SEARCH(L$1,+VLOOKUP($A513,datos14p!$A$2:$B$874,2,FALSE)))=1,"·",0)</f>
        <v>0</v>
      </c>
      <c r="M513" s="53">
        <f>IF(TYPE(SEARCH(M$1,+VLOOKUP($A513,datos14p!$A$2:$B$874,2,FALSE)))=1,"·",0)</f>
        <v>0</v>
      </c>
    </row>
    <row r="514" spans="1:13" s="9" customFormat="1">
      <c r="A514" s="60" t="s">
        <v>160</v>
      </c>
      <c r="B514" s="53">
        <f>IF(TYPE(SEARCH(B$1,+VLOOKUP($A514,datos14p!$A$2:$B$874,2,FALSE)))=1,"·",0)</f>
        <v>0</v>
      </c>
      <c r="C514" s="53" t="str">
        <f>IF(TYPE(SEARCH(C$1,+VLOOKUP($A514,datos14p!$A$2:$B$874,2,FALSE)))=1,"·",0)</f>
        <v>·</v>
      </c>
      <c r="D514" s="53" t="str">
        <f>IF(TYPE(SEARCH(D$1,+VLOOKUP($A514,datos14p!$A$2:$B$874,2,FALSE)))=1,"·",0)</f>
        <v>·</v>
      </c>
      <c r="E514" s="53" t="str">
        <f>IF(TYPE(SEARCH(E$1,+VLOOKUP($A514,datos14p!$A$2:$B$874,2,FALSE)))=1,"·",0)</f>
        <v>·</v>
      </c>
      <c r="F514" s="53">
        <f>IF(TYPE(SEARCH(F$1,+VLOOKUP($A514,datos14p!$A$2:$B$874,2,FALSE)))=1,"·",0)</f>
        <v>0</v>
      </c>
      <c r="G514" s="53">
        <f>IF(TYPE(SEARCH(G$1,+VLOOKUP($A514,datos14p!$A$2:$B$874,2,FALSE)))=1,"·",0)</f>
        <v>0</v>
      </c>
      <c r="H514" s="53">
        <f>IF(TYPE(SEARCH(H$1,+VLOOKUP($A514,datos14p!$A$2:$B$874,2,FALSE)))=1,"·",0)</f>
        <v>0</v>
      </c>
      <c r="I514" s="53">
        <f>IF(TYPE(SEARCH(I$1,+VLOOKUP($A514,datos14p!$A$2:$B$874,2,FALSE)))=1,"·",0)</f>
        <v>0</v>
      </c>
      <c r="J514" s="53">
        <f>IF(TYPE(SEARCH(J$1,+VLOOKUP($A514,datos14p!$A$2:$B$874,2,FALSE)))=1,"·",0)</f>
        <v>0</v>
      </c>
      <c r="K514" s="53">
        <f>IF(TYPE(SEARCH(K$1,+VLOOKUP($A514,datos14p!$A$2:$B$874,2,FALSE)))=1,"·",0)</f>
        <v>0</v>
      </c>
      <c r="L514" s="53">
        <f>IF(TYPE(SEARCH(L$1,+VLOOKUP($A514,datos14p!$A$2:$B$874,2,FALSE)))=1,"·",0)</f>
        <v>0</v>
      </c>
      <c r="M514" s="53">
        <f>IF(TYPE(SEARCH(M$1,+VLOOKUP($A514,datos14p!$A$2:$B$874,2,FALSE)))=1,"·",0)</f>
        <v>0</v>
      </c>
    </row>
    <row r="515" spans="1:13" s="9" customFormat="1">
      <c r="A515" s="60" t="s">
        <v>161</v>
      </c>
      <c r="B515" s="53">
        <f>IF(TYPE(SEARCH(B$1,+VLOOKUP($A515,datos14p!$A$2:$B$874,2,FALSE)))=1,"·",0)</f>
        <v>0</v>
      </c>
      <c r="C515" s="53" t="str">
        <f>IF(TYPE(SEARCH(C$1,+VLOOKUP($A515,datos14p!$A$2:$B$874,2,FALSE)))=1,"·",0)</f>
        <v>·</v>
      </c>
      <c r="D515" s="53" t="str">
        <f>IF(TYPE(SEARCH(D$1,+VLOOKUP($A515,datos14p!$A$2:$B$874,2,FALSE)))=1,"·",0)</f>
        <v>·</v>
      </c>
      <c r="E515" s="53" t="str">
        <f>IF(TYPE(SEARCH(E$1,+VLOOKUP($A515,datos14p!$A$2:$B$874,2,FALSE)))=1,"·",0)</f>
        <v>·</v>
      </c>
      <c r="F515" s="53">
        <f>IF(TYPE(SEARCH(F$1,+VLOOKUP($A515,datos14p!$A$2:$B$874,2,FALSE)))=1,"·",0)</f>
        <v>0</v>
      </c>
      <c r="G515" s="53">
        <f>IF(TYPE(SEARCH(G$1,+VLOOKUP($A515,datos14p!$A$2:$B$874,2,FALSE)))=1,"·",0)</f>
        <v>0</v>
      </c>
      <c r="H515" s="53">
        <f>IF(TYPE(SEARCH(H$1,+VLOOKUP($A515,datos14p!$A$2:$B$874,2,FALSE)))=1,"·",0)</f>
        <v>0</v>
      </c>
      <c r="I515" s="53">
        <f>IF(TYPE(SEARCH(I$1,+VLOOKUP($A515,datos14p!$A$2:$B$874,2,FALSE)))=1,"·",0)</f>
        <v>0</v>
      </c>
      <c r="J515" s="53">
        <f>IF(TYPE(SEARCH(J$1,+VLOOKUP($A515,datos14p!$A$2:$B$874,2,FALSE)))=1,"·",0)</f>
        <v>0</v>
      </c>
      <c r="K515" s="53">
        <f>IF(TYPE(SEARCH(K$1,+VLOOKUP($A515,datos14p!$A$2:$B$874,2,FALSE)))=1,"·",0)</f>
        <v>0</v>
      </c>
      <c r="L515" s="53">
        <f>IF(TYPE(SEARCH(L$1,+VLOOKUP($A515,datos14p!$A$2:$B$874,2,FALSE)))=1,"·",0)</f>
        <v>0</v>
      </c>
      <c r="M515" s="53">
        <f>IF(TYPE(SEARCH(M$1,+VLOOKUP($A515,datos14p!$A$2:$B$874,2,FALSE)))=1,"·",0)</f>
        <v>0</v>
      </c>
    </row>
    <row r="516" spans="1:13" s="9" customFormat="1">
      <c r="A516" s="60" t="s">
        <v>162</v>
      </c>
      <c r="B516" s="53">
        <f>IF(TYPE(SEARCH(B$1,+VLOOKUP($A516,datos14p!$A$2:$B$874,2,FALSE)))=1,"·",0)</f>
        <v>0</v>
      </c>
      <c r="C516" s="53" t="str">
        <f>IF(TYPE(SEARCH(C$1,+VLOOKUP($A516,datos14p!$A$2:$B$874,2,FALSE)))=1,"·",0)</f>
        <v>·</v>
      </c>
      <c r="D516" s="53">
        <f>IF(TYPE(SEARCH(D$1,+VLOOKUP($A516,datos14p!$A$2:$B$874,2,FALSE)))=1,"·",0)</f>
        <v>0</v>
      </c>
      <c r="E516" s="53" t="str">
        <f>IF(TYPE(SEARCH(E$1,+VLOOKUP($A516,datos14p!$A$2:$B$874,2,FALSE)))=1,"·",0)</f>
        <v>·</v>
      </c>
      <c r="F516" s="53">
        <f>IF(TYPE(SEARCH(F$1,+VLOOKUP($A516,datos14p!$A$2:$B$874,2,FALSE)))=1,"·",0)</f>
        <v>0</v>
      </c>
      <c r="G516" s="53">
        <f>IF(TYPE(SEARCH(G$1,+VLOOKUP($A516,datos14p!$A$2:$B$874,2,FALSE)))=1,"·",0)</f>
        <v>0</v>
      </c>
      <c r="H516" s="53">
        <f>IF(TYPE(SEARCH(H$1,+VLOOKUP($A516,datos14p!$A$2:$B$874,2,FALSE)))=1,"·",0)</f>
        <v>0</v>
      </c>
      <c r="I516" s="53">
        <f>IF(TYPE(SEARCH(I$1,+VLOOKUP($A516,datos14p!$A$2:$B$874,2,FALSE)))=1,"·",0)</f>
        <v>0</v>
      </c>
      <c r="J516" s="53">
        <f>IF(TYPE(SEARCH(J$1,+VLOOKUP($A516,datos14p!$A$2:$B$874,2,FALSE)))=1,"·",0)</f>
        <v>0</v>
      </c>
      <c r="K516" s="53" t="str">
        <f>IF(TYPE(SEARCH(K$1,+VLOOKUP($A516,datos14p!$A$2:$B$874,2,FALSE)))=1,"·",0)</f>
        <v>·</v>
      </c>
      <c r="L516" s="53">
        <f>IF(TYPE(SEARCH(L$1,+VLOOKUP($A516,datos14p!$A$2:$B$874,2,FALSE)))=1,"·",0)</f>
        <v>0</v>
      </c>
      <c r="M516" s="53">
        <f>IF(TYPE(SEARCH(M$1,+VLOOKUP($A516,datos14p!$A$2:$B$874,2,FALSE)))=1,"·",0)</f>
        <v>0</v>
      </c>
    </row>
    <row r="517" spans="1:13" s="9" customFormat="1">
      <c r="A517" s="60" t="s">
        <v>163</v>
      </c>
      <c r="B517" s="53">
        <f>IF(TYPE(SEARCH(B$1,+VLOOKUP($A517,datos14p!$A$2:$B$874,2,FALSE)))=1,"·",0)</f>
        <v>0</v>
      </c>
      <c r="C517" s="53" t="str">
        <f>IF(TYPE(SEARCH(C$1,+VLOOKUP($A517,datos14p!$A$2:$B$874,2,FALSE)))=1,"·",0)</f>
        <v>·</v>
      </c>
      <c r="D517" s="53">
        <f>IF(TYPE(SEARCH(D$1,+VLOOKUP($A517,datos14p!$A$2:$B$874,2,FALSE)))=1,"·",0)</f>
        <v>0</v>
      </c>
      <c r="E517" s="53" t="str">
        <f>IF(TYPE(SEARCH(E$1,+VLOOKUP($A517,datos14p!$A$2:$B$874,2,FALSE)))=1,"·",0)</f>
        <v>·</v>
      </c>
      <c r="F517" s="53">
        <f>IF(TYPE(SEARCH(F$1,+VLOOKUP($A517,datos14p!$A$2:$B$874,2,FALSE)))=1,"·",0)</f>
        <v>0</v>
      </c>
      <c r="G517" s="53">
        <f>IF(TYPE(SEARCH(G$1,+VLOOKUP($A517,datos14p!$A$2:$B$874,2,FALSE)))=1,"·",0)</f>
        <v>0</v>
      </c>
      <c r="H517" s="53">
        <f>IF(TYPE(SEARCH(H$1,+VLOOKUP($A517,datos14p!$A$2:$B$874,2,FALSE)))=1,"·",0)</f>
        <v>0</v>
      </c>
      <c r="I517" s="53">
        <f>IF(TYPE(SEARCH(I$1,+VLOOKUP($A517,datos14p!$A$2:$B$874,2,FALSE)))=1,"·",0)</f>
        <v>0</v>
      </c>
      <c r="J517" s="53">
        <f>IF(TYPE(SEARCH(J$1,+VLOOKUP($A517,datos14p!$A$2:$B$874,2,FALSE)))=1,"·",0)</f>
        <v>0</v>
      </c>
      <c r="K517" s="53" t="str">
        <f>IF(TYPE(SEARCH(K$1,+VLOOKUP($A517,datos14p!$A$2:$B$874,2,FALSE)))=1,"·",0)</f>
        <v>·</v>
      </c>
      <c r="L517" s="53">
        <f>IF(TYPE(SEARCH(L$1,+VLOOKUP($A517,datos14p!$A$2:$B$874,2,FALSE)))=1,"·",0)</f>
        <v>0</v>
      </c>
      <c r="M517" s="53">
        <f>IF(TYPE(SEARCH(M$1,+VLOOKUP($A517,datos14p!$A$2:$B$874,2,FALSE)))=1,"·",0)</f>
        <v>0</v>
      </c>
    </row>
    <row r="518" spans="1:13" s="9" customFormat="1">
      <c r="A518" s="60" t="s">
        <v>164</v>
      </c>
      <c r="B518" s="53">
        <f>IF(TYPE(SEARCH(B$1,+VLOOKUP($A518,datos14p!$A$2:$B$874,2,FALSE)))=1,"·",0)</f>
        <v>0</v>
      </c>
      <c r="C518" s="53">
        <f>IF(TYPE(SEARCH(C$1,+VLOOKUP($A518,datos14p!$A$2:$B$874,2,FALSE)))=1,"·",0)</f>
        <v>0</v>
      </c>
      <c r="D518" s="53">
        <f>IF(TYPE(SEARCH(D$1,+VLOOKUP($A518,datos14p!$A$2:$B$874,2,FALSE)))=1,"·",0)</f>
        <v>0</v>
      </c>
      <c r="E518" s="53" t="str">
        <f>IF(TYPE(SEARCH(E$1,+VLOOKUP($A518,datos14p!$A$2:$B$874,2,FALSE)))=1,"·",0)</f>
        <v>·</v>
      </c>
      <c r="F518" s="53">
        <f>IF(TYPE(SEARCH(F$1,+VLOOKUP($A518,datos14p!$A$2:$B$874,2,FALSE)))=1,"·",0)</f>
        <v>0</v>
      </c>
      <c r="G518" s="53">
        <f>IF(TYPE(SEARCH(G$1,+VLOOKUP($A518,datos14p!$A$2:$B$874,2,FALSE)))=1,"·",0)</f>
        <v>0</v>
      </c>
      <c r="H518" s="53">
        <f>IF(TYPE(SEARCH(H$1,+VLOOKUP($A518,datos14p!$A$2:$B$874,2,FALSE)))=1,"·",0)</f>
        <v>0</v>
      </c>
      <c r="I518" s="53">
        <f>IF(TYPE(SEARCH(I$1,+VLOOKUP($A518,datos14p!$A$2:$B$874,2,FALSE)))=1,"·",0)</f>
        <v>0</v>
      </c>
      <c r="J518" s="53">
        <f>IF(TYPE(SEARCH(J$1,+VLOOKUP($A518,datos14p!$A$2:$B$874,2,FALSE)))=1,"·",0)</f>
        <v>0</v>
      </c>
      <c r="K518" s="53" t="str">
        <f>IF(TYPE(SEARCH(K$1,+VLOOKUP($A518,datos14p!$A$2:$B$874,2,FALSE)))=1,"·",0)</f>
        <v>·</v>
      </c>
      <c r="L518" s="53">
        <f>IF(TYPE(SEARCH(L$1,+VLOOKUP($A518,datos14p!$A$2:$B$874,2,FALSE)))=1,"·",0)</f>
        <v>0</v>
      </c>
      <c r="M518" s="53">
        <f>IF(TYPE(SEARCH(M$1,+VLOOKUP($A518,datos14p!$A$2:$B$874,2,FALSE)))=1,"·",0)</f>
        <v>0</v>
      </c>
    </row>
    <row r="519" spans="1:13" s="9" customFormat="1">
      <c r="A519" s="60" t="s">
        <v>165</v>
      </c>
      <c r="B519" s="53">
        <f>IF(TYPE(SEARCH(B$1,+VLOOKUP($A519,datos14p!$A$2:$B$874,2,FALSE)))=1,"·",0)</f>
        <v>0</v>
      </c>
      <c r="C519" s="53" t="str">
        <f>IF(TYPE(SEARCH(C$1,+VLOOKUP($A519,datos14p!$A$2:$B$874,2,FALSE)))=1,"·",0)</f>
        <v>·</v>
      </c>
      <c r="D519" s="53">
        <f>IF(TYPE(SEARCH(D$1,+VLOOKUP($A519,datos14p!$A$2:$B$874,2,FALSE)))=1,"·",0)</f>
        <v>0</v>
      </c>
      <c r="E519" s="53" t="str">
        <f>IF(TYPE(SEARCH(E$1,+VLOOKUP($A519,datos14p!$A$2:$B$874,2,FALSE)))=1,"·",0)</f>
        <v>·</v>
      </c>
      <c r="F519" s="53">
        <f>IF(TYPE(SEARCH(F$1,+VLOOKUP($A519,datos14p!$A$2:$B$874,2,FALSE)))=1,"·",0)</f>
        <v>0</v>
      </c>
      <c r="G519" s="53">
        <f>IF(TYPE(SEARCH(G$1,+VLOOKUP($A519,datos14p!$A$2:$B$874,2,FALSE)))=1,"·",0)</f>
        <v>0</v>
      </c>
      <c r="H519" s="53">
        <f>IF(TYPE(SEARCH(H$1,+VLOOKUP($A519,datos14p!$A$2:$B$874,2,FALSE)))=1,"·",0)</f>
        <v>0</v>
      </c>
      <c r="I519" s="53">
        <f>IF(TYPE(SEARCH(I$1,+VLOOKUP($A519,datos14p!$A$2:$B$874,2,FALSE)))=1,"·",0)</f>
        <v>0</v>
      </c>
      <c r="J519" s="53">
        <f>IF(TYPE(SEARCH(J$1,+VLOOKUP($A519,datos14p!$A$2:$B$874,2,FALSE)))=1,"·",0)</f>
        <v>0</v>
      </c>
      <c r="K519" s="53">
        <f>IF(TYPE(SEARCH(K$1,+VLOOKUP($A519,datos14p!$A$2:$B$874,2,FALSE)))=1,"·",0)</f>
        <v>0</v>
      </c>
      <c r="L519" s="53">
        <f>IF(TYPE(SEARCH(L$1,+VLOOKUP($A519,datos14p!$A$2:$B$874,2,FALSE)))=1,"·",0)</f>
        <v>0</v>
      </c>
      <c r="M519" s="53">
        <f>IF(TYPE(SEARCH(M$1,+VLOOKUP($A519,datos14p!$A$2:$B$874,2,FALSE)))=1,"·",0)</f>
        <v>0</v>
      </c>
    </row>
    <row r="520" spans="1:13" s="9" customFormat="1">
      <c r="A520" s="60" t="s">
        <v>166</v>
      </c>
      <c r="B520" s="53">
        <f>IF(TYPE(SEARCH(B$1,+VLOOKUP($A520,datos14p!$A$2:$B$874,2,FALSE)))=1,"·",0)</f>
        <v>0</v>
      </c>
      <c r="C520" s="53">
        <f>IF(TYPE(SEARCH(C$1,+VLOOKUP($A520,datos14p!$A$2:$B$874,2,FALSE)))=1,"·",0)</f>
        <v>0</v>
      </c>
      <c r="D520" s="53">
        <f>IF(TYPE(SEARCH(D$1,+VLOOKUP($A520,datos14p!$A$2:$B$874,2,FALSE)))=1,"·",0)</f>
        <v>0</v>
      </c>
      <c r="E520" s="53">
        <f>IF(TYPE(SEARCH(E$1,+VLOOKUP($A520,datos14p!$A$2:$B$874,2,FALSE)))=1,"·",0)</f>
        <v>0</v>
      </c>
      <c r="F520" s="53">
        <f>IF(TYPE(SEARCH(F$1,+VLOOKUP($A520,datos14p!$A$2:$B$874,2,FALSE)))=1,"·",0)</f>
        <v>0</v>
      </c>
      <c r="G520" s="53">
        <f>IF(TYPE(SEARCH(G$1,+VLOOKUP($A520,datos14p!$A$2:$B$874,2,FALSE)))=1,"·",0)</f>
        <v>0</v>
      </c>
      <c r="H520" s="53">
        <f>IF(TYPE(SEARCH(H$1,+VLOOKUP($A520,datos14p!$A$2:$B$874,2,FALSE)))=1,"·",0)</f>
        <v>0</v>
      </c>
      <c r="I520" s="53">
        <f>IF(TYPE(SEARCH(I$1,+VLOOKUP($A520,datos14p!$A$2:$B$874,2,FALSE)))=1,"·",0)</f>
        <v>0</v>
      </c>
      <c r="J520" s="53">
        <f>IF(TYPE(SEARCH(J$1,+VLOOKUP($A520,datos14p!$A$2:$B$874,2,FALSE)))=1,"·",0)</f>
        <v>0</v>
      </c>
      <c r="K520" s="53">
        <f>IF(TYPE(SEARCH(K$1,+VLOOKUP($A520,datos14p!$A$2:$B$874,2,FALSE)))=1,"·",0)</f>
        <v>0</v>
      </c>
      <c r="L520" s="53">
        <f>IF(TYPE(SEARCH(L$1,+VLOOKUP($A520,datos14p!$A$2:$B$874,2,FALSE)))=1,"·",0)</f>
        <v>0</v>
      </c>
      <c r="M520" s="53">
        <f>IF(TYPE(SEARCH(M$1,+VLOOKUP($A520,datos14p!$A$2:$B$874,2,FALSE)))=1,"·",0)</f>
        <v>0</v>
      </c>
    </row>
    <row r="521" spans="1:13" s="9" customFormat="1">
      <c r="A521" s="60" t="s">
        <v>1304</v>
      </c>
      <c r="B521" s="53">
        <f>IF(TYPE(SEARCH(B$1,+VLOOKUP($A521,datos14p!$A$2:$B$874,2,FALSE)))=1,"·",0)</f>
        <v>0</v>
      </c>
      <c r="C521" s="53">
        <f>IF(TYPE(SEARCH(C$1,+VLOOKUP($A521,datos14p!$A$2:$B$874,2,FALSE)))=1,"·",0)</f>
        <v>0</v>
      </c>
      <c r="D521" s="53">
        <f>IF(TYPE(SEARCH(D$1,+VLOOKUP($A521,datos14p!$A$2:$B$874,2,FALSE)))=1,"·",0)</f>
        <v>0</v>
      </c>
      <c r="E521" s="53">
        <f>IF(TYPE(SEARCH(E$1,+VLOOKUP($A521,datos14p!$A$2:$B$874,2,FALSE)))=1,"·",0)</f>
        <v>0</v>
      </c>
      <c r="F521" s="53">
        <f>IF(TYPE(SEARCH(F$1,+VLOOKUP($A521,datos14p!$A$2:$B$874,2,FALSE)))=1,"·",0)</f>
        <v>0</v>
      </c>
      <c r="G521" s="53">
        <f>IF(TYPE(SEARCH(G$1,+VLOOKUP($A521,datos14p!$A$2:$B$874,2,FALSE)))=1,"·",0)</f>
        <v>0</v>
      </c>
      <c r="H521" s="53">
        <f>IF(TYPE(SEARCH(H$1,+VLOOKUP($A521,datos14p!$A$2:$B$874,2,FALSE)))=1,"·",0)</f>
        <v>0</v>
      </c>
      <c r="I521" s="53">
        <f>IF(TYPE(SEARCH(I$1,+VLOOKUP($A521,datos14p!$A$2:$B$874,2,FALSE)))=1,"·",0)</f>
        <v>0</v>
      </c>
      <c r="J521" s="53">
        <f>IF(TYPE(SEARCH(J$1,+VLOOKUP($A521,datos14p!$A$2:$B$874,2,FALSE)))=1,"·",0)</f>
        <v>0</v>
      </c>
      <c r="K521" s="53">
        <f>IF(TYPE(SEARCH(K$1,+VLOOKUP($A521,datos14p!$A$2:$B$874,2,FALSE)))=1,"·",0)</f>
        <v>0</v>
      </c>
      <c r="L521" s="53">
        <f>IF(TYPE(SEARCH(L$1,+VLOOKUP($A521,datos14p!$A$2:$B$874,2,FALSE)))=1,"·",0)</f>
        <v>0</v>
      </c>
      <c r="M521" s="53" t="str">
        <f>IF(TYPE(SEARCH(M$1,+VLOOKUP($A521,datos14p!$A$2:$B$874,2,FALSE)))=1,"·",0)</f>
        <v>·</v>
      </c>
    </row>
    <row r="522" spans="1:13" s="9" customFormat="1">
      <c r="A522" s="60" t="s">
        <v>1305</v>
      </c>
      <c r="B522" s="53" t="str">
        <f>IF(TYPE(SEARCH(B$1,+VLOOKUP($A522,datos14p!$A$2:$B$874,2,FALSE)))=1,"·",0)</f>
        <v>·</v>
      </c>
      <c r="C522" s="53">
        <f>IF(TYPE(SEARCH(C$1,+VLOOKUP($A522,datos14p!$A$2:$B$874,2,FALSE)))=1,"·",0)</f>
        <v>0</v>
      </c>
      <c r="D522" s="53">
        <f>IF(TYPE(SEARCH(D$1,+VLOOKUP($A522,datos14p!$A$2:$B$874,2,FALSE)))=1,"·",0)</f>
        <v>0</v>
      </c>
      <c r="E522" s="53">
        <f>IF(TYPE(SEARCH(E$1,+VLOOKUP($A522,datos14p!$A$2:$B$874,2,FALSE)))=1,"·",0)</f>
        <v>0</v>
      </c>
      <c r="F522" s="53">
        <f>IF(TYPE(SEARCH(F$1,+VLOOKUP($A522,datos14p!$A$2:$B$874,2,FALSE)))=1,"·",0)</f>
        <v>0</v>
      </c>
      <c r="G522" s="53">
        <f>IF(TYPE(SEARCH(G$1,+VLOOKUP($A522,datos14p!$A$2:$B$874,2,FALSE)))=1,"·",0)</f>
        <v>0</v>
      </c>
      <c r="H522" s="53">
        <f>IF(TYPE(SEARCH(H$1,+VLOOKUP($A522,datos14p!$A$2:$B$874,2,FALSE)))=1,"·",0)</f>
        <v>0</v>
      </c>
      <c r="I522" s="53">
        <f>IF(TYPE(SEARCH(I$1,+VLOOKUP($A522,datos14p!$A$2:$B$874,2,FALSE)))=1,"·",0)</f>
        <v>0</v>
      </c>
      <c r="J522" s="53" t="str">
        <f>IF(TYPE(SEARCH(J$1,+VLOOKUP($A522,datos14p!$A$2:$B$874,2,FALSE)))=1,"·",0)</f>
        <v>·</v>
      </c>
      <c r="K522" s="53">
        <f>IF(TYPE(SEARCH(K$1,+VLOOKUP($A522,datos14p!$A$2:$B$874,2,FALSE)))=1,"·",0)</f>
        <v>0</v>
      </c>
      <c r="L522" s="53">
        <f>IF(TYPE(SEARCH(L$1,+VLOOKUP($A522,datos14p!$A$2:$B$874,2,FALSE)))=1,"·",0)</f>
        <v>0</v>
      </c>
      <c r="M522" s="53">
        <f>IF(TYPE(SEARCH(M$1,+VLOOKUP($A522,datos14p!$A$2:$B$874,2,FALSE)))=1,"·",0)</f>
        <v>0</v>
      </c>
    </row>
    <row r="523" spans="1:13" s="9" customFormat="1">
      <c r="A523" s="60" t="s">
        <v>1306</v>
      </c>
      <c r="B523" s="53" t="str">
        <f>IF(TYPE(SEARCH(B$1,+VLOOKUP($A523,datos14p!$A$2:$B$874,2,FALSE)))=1,"·",0)</f>
        <v>·</v>
      </c>
      <c r="C523" s="53">
        <f>IF(TYPE(SEARCH(C$1,+VLOOKUP($A523,datos14p!$A$2:$B$874,2,FALSE)))=1,"·",0)</f>
        <v>0</v>
      </c>
      <c r="D523" s="53">
        <f>IF(TYPE(SEARCH(D$1,+VLOOKUP($A523,datos14p!$A$2:$B$874,2,FALSE)))=1,"·",0)</f>
        <v>0</v>
      </c>
      <c r="E523" s="53">
        <f>IF(TYPE(SEARCH(E$1,+VLOOKUP($A523,datos14p!$A$2:$B$874,2,FALSE)))=1,"·",0)</f>
        <v>0</v>
      </c>
      <c r="F523" s="53">
        <f>IF(TYPE(SEARCH(F$1,+VLOOKUP($A523,datos14p!$A$2:$B$874,2,FALSE)))=1,"·",0)</f>
        <v>0</v>
      </c>
      <c r="G523" s="53">
        <f>IF(TYPE(SEARCH(G$1,+VLOOKUP($A523,datos14p!$A$2:$B$874,2,FALSE)))=1,"·",0)</f>
        <v>0</v>
      </c>
      <c r="H523" s="53">
        <f>IF(TYPE(SEARCH(H$1,+VLOOKUP($A523,datos14p!$A$2:$B$874,2,FALSE)))=1,"·",0)</f>
        <v>0</v>
      </c>
      <c r="I523" s="53">
        <f>IF(TYPE(SEARCH(I$1,+VLOOKUP($A523,datos14p!$A$2:$B$874,2,FALSE)))=1,"·",0)</f>
        <v>0</v>
      </c>
      <c r="J523" s="53" t="str">
        <f>IF(TYPE(SEARCH(J$1,+VLOOKUP($A523,datos14p!$A$2:$B$874,2,FALSE)))=1,"·",0)</f>
        <v>·</v>
      </c>
      <c r="K523" s="53">
        <f>IF(TYPE(SEARCH(K$1,+VLOOKUP($A523,datos14p!$A$2:$B$874,2,FALSE)))=1,"·",0)</f>
        <v>0</v>
      </c>
      <c r="L523" s="53">
        <f>IF(TYPE(SEARCH(L$1,+VLOOKUP($A523,datos14p!$A$2:$B$874,2,FALSE)))=1,"·",0)</f>
        <v>0</v>
      </c>
      <c r="M523" s="53">
        <f>IF(TYPE(SEARCH(M$1,+VLOOKUP($A523,datos14p!$A$2:$B$874,2,FALSE)))=1,"·",0)</f>
        <v>0</v>
      </c>
    </row>
    <row r="524" spans="1:13" s="9" customFormat="1">
      <c r="A524" s="60" t="s">
        <v>1307</v>
      </c>
      <c r="B524" s="53" t="str">
        <f>IF(TYPE(SEARCH(B$1,+VLOOKUP($A524,datos14p!$A$2:$B$874,2,FALSE)))=1,"·",0)</f>
        <v>·</v>
      </c>
      <c r="C524" s="53" t="str">
        <f>IF(TYPE(SEARCH(C$1,+VLOOKUP($A524,datos14p!$A$2:$B$874,2,FALSE)))=1,"·",0)</f>
        <v>·</v>
      </c>
      <c r="D524" s="53">
        <f>IF(TYPE(SEARCH(D$1,+VLOOKUP($A524,datos14p!$A$2:$B$874,2,FALSE)))=1,"·",0)</f>
        <v>0</v>
      </c>
      <c r="E524" s="53">
        <f>IF(TYPE(SEARCH(E$1,+VLOOKUP($A524,datos14p!$A$2:$B$874,2,FALSE)))=1,"·",0)</f>
        <v>0</v>
      </c>
      <c r="F524" s="53">
        <f>IF(TYPE(SEARCH(F$1,+VLOOKUP($A524,datos14p!$A$2:$B$874,2,FALSE)))=1,"·",0)</f>
        <v>0</v>
      </c>
      <c r="G524" s="53">
        <f>IF(TYPE(SEARCH(G$1,+VLOOKUP($A524,datos14p!$A$2:$B$874,2,FALSE)))=1,"·",0)</f>
        <v>0</v>
      </c>
      <c r="H524" s="53">
        <f>IF(TYPE(SEARCH(H$1,+VLOOKUP($A524,datos14p!$A$2:$B$874,2,FALSE)))=1,"·",0)</f>
        <v>0</v>
      </c>
      <c r="I524" s="53">
        <f>IF(TYPE(SEARCH(I$1,+VLOOKUP($A524,datos14p!$A$2:$B$874,2,FALSE)))=1,"·",0)</f>
        <v>0</v>
      </c>
      <c r="J524" s="53" t="str">
        <f>IF(TYPE(SEARCH(J$1,+VLOOKUP($A524,datos14p!$A$2:$B$874,2,FALSE)))=1,"·",0)</f>
        <v>·</v>
      </c>
      <c r="K524" s="53">
        <f>IF(TYPE(SEARCH(K$1,+VLOOKUP($A524,datos14p!$A$2:$B$874,2,FALSE)))=1,"·",0)</f>
        <v>0</v>
      </c>
      <c r="L524" s="53">
        <f>IF(TYPE(SEARCH(L$1,+VLOOKUP($A524,datos14p!$A$2:$B$874,2,FALSE)))=1,"·",0)</f>
        <v>0</v>
      </c>
      <c r="M524" s="53">
        <f>IF(TYPE(SEARCH(M$1,+VLOOKUP($A524,datos14p!$A$2:$B$874,2,FALSE)))=1,"·",0)</f>
        <v>0</v>
      </c>
    </row>
    <row r="525" spans="1:13" s="9" customFormat="1">
      <c r="A525" s="60" t="s">
        <v>1308</v>
      </c>
      <c r="B525" s="53" t="str">
        <f>IF(TYPE(SEARCH(B$1,+VLOOKUP($A525,datos14p!$A$2:$B$874,2,FALSE)))=1,"·",0)</f>
        <v>·</v>
      </c>
      <c r="C525" s="53" t="str">
        <f>IF(TYPE(SEARCH(C$1,+VLOOKUP($A525,datos14p!$A$2:$B$874,2,FALSE)))=1,"·",0)</f>
        <v>·</v>
      </c>
      <c r="D525" s="53">
        <f>IF(TYPE(SEARCH(D$1,+VLOOKUP($A525,datos14p!$A$2:$B$874,2,FALSE)))=1,"·",0)</f>
        <v>0</v>
      </c>
      <c r="E525" s="53">
        <f>IF(TYPE(SEARCH(E$1,+VLOOKUP($A525,datos14p!$A$2:$B$874,2,FALSE)))=1,"·",0)</f>
        <v>0</v>
      </c>
      <c r="F525" s="53">
        <f>IF(TYPE(SEARCH(F$1,+VLOOKUP($A525,datos14p!$A$2:$B$874,2,FALSE)))=1,"·",0)</f>
        <v>0</v>
      </c>
      <c r="G525" s="53">
        <f>IF(TYPE(SEARCH(G$1,+VLOOKUP($A525,datos14p!$A$2:$B$874,2,FALSE)))=1,"·",0)</f>
        <v>0</v>
      </c>
      <c r="H525" s="53">
        <f>IF(TYPE(SEARCH(H$1,+VLOOKUP($A525,datos14p!$A$2:$B$874,2,FALSE)))=1,"·",0)</f>
        <v>0</v>
      </c>
      <c r="I525" s="53">
        <f>IF(TYPE(SEARCH(I$1,+VLOOKUP($A525,datos14p!$A$2:$B$874,2,FALSE)))=1,"·",0)</f>
        <v>0</v>
      </c>
      <c r="J525" s="53" t="str">
        <f>IF(TYPE(SEARCH(J$1,+VLOOKUP($A525,datos14p!$A$2:$B$874,2,FALSE)))=1,"·",0)</f>
        <v>·</v>
      </c>
      <c r="K525" s="53">
        <f>IF(TYPE(SEARCH(K$1,+VLOOKUP($A525,datos14p!$A$2:$B$874,2,FALSE)))=1,"·",0)</f>
        <v>0</v>
      </c>
      <c r="L525" s="53">
        <f>IF(TYPE(SEARCH(L$1,+VLOOKUP($A525,datos14p!$A$2:$B$874,2,FALSE)))=1,"·",0)</f>
        <v>0</v>
      </c>
      <c r="M525" s="53">
        <f>IF(TYPE(SEARCH(M$1,+VLOOKUP($A525,datos14p!$A$2:$B$874,2,FALSE)))=1,"·",0)</f>
        <v>0</v>
      </c>
    </row>
    <row r="526" spans="1:13" s="9" customFormat="1">
      <c r="A526" s="60" t="s">
        <v>1309</v>
      </c>
      <c r="B526" s="53" t="str">
        <f>IF(TYPE(SEARCH(B$1,+VLOOKUP($A526,datos14p!$A$2:$B$874,2,FALSE)))=1,"·",0)</f>
        <v>·</v>
      </c>
      <c r="C526" s="53">
        <f>IF(TYPE(SEARCH(C$1,+VLOOKUP($A526,datos14p!$A$2:$B$874,2,FALSE)))=1,"·",0)</f>
        <v>0</v>
      </c>
      <c r="D526" s="53">
        <f>IF(TYPE(SEARCH(D$1,+VLOOKUP($A526,datos14p!$A$2:$B$874,2,FALSE)))=1,"·",0)</f>
        <v>0</v>
      </c>
      <c r="E526" s="53">
        <f>IF(TYPE(SEARCH(E$1,+VLOOKUP($A526,datos14p!$A$2:$B$874,2,FALSE)))=1,"·",0)</f>
        <v>0</v>
      </c>
      <c r="F526" s="53">
        <f>IF(TYPE(SEARCH(F$1,+VLOOKUP($A526,datos14p!$A$2:$B$874,2,FALSE)))=1,"·",0)</f>
        <v>0</v>
      </c>
      <c r="G526" s="53">
        <f>IF(TYPE(SEARCH(G$1,+VLOOKUP($A526,datos14p!$A$2:$B$874,2,FALSE)))=1,"·",0)</f>
        <v>0</v>
      </c>
      <c r="H526" s="53">
        <f>IF(TYPE(SEARCH(H$1,+VLOOKUP($A526,datos14p!$A$2:$B$874,2,FALSE)))=1,"·",0)</f>
        <v>0</v>
      </c>
      <c r="I526" s="53">
        <f>IF(TYPE(SEARCH(I$1,+VLOOKUP($A526,datos14p!$A$2:$B$874,2,FALSE)))=1,"·",0)</f>
        <v>0</v>
      </c>
      <c r="J526" s="53" t="str">
        <f>IF(TYPE(SEARCH(J$1,+VLOOKUP($A526,datos14p!$A$2:$B$874,2,FALSE)))=1,"·",0)</f>
        <v>·</v>
      </c>
      <c r="K526" s="53">
        <f>IF(TYPE(SEARCH(K$1,+VLOOKUP($A526,datos14p!$A$2:$B$874,2,FALSE)))=1,"·",0)</f>
        <v>0</v>
      </c>
      <c r="L526" s="53">
        <f>IF(TYPE(SEARCH(L$1,+VLOOKUP($A526,datos14p!$A$2:$B$874,2,FALSE)))=1,"·",0)</f>
        <v>0</v>
      </c>
      <c r="M526" s="53">
        <f>IF(TYPE(SEARCH(M$1,+VLOOKUP($A526,datos14p!$A$2:$B$874,2,FALSE)))=1,"·",0)</f>
        <v>0</v>
      </c>
    </row>
    <row r="527" spans="1:13" s="9" customFormat="1">
      <c r="A527" s="60" t="s">
        <v>1310</v>
      </c>
      <c r="B527" s="53">
        <f>IF(TYPE(SEARCH(B$1,+VLOOKUP($A527,datos14p!$A$2:$B$874,2,FALSE)))=1,"·",0)</f>
        <v>0</v>
      </c>
      <c r="C527" s="53" t="str">
        <f>IF(TYPE(SEARCH(C$1,+VLOOKUP($A527,datos14p!$A$2:$B$874,2,FALSE)))=1,"·",0)</f>
        <v>·</v>
      </c>
      <c r="D527" s="53">
        <f>IF(TYPE(SEARCH(D$1,+VLOOKUP($A527,datos14p!$A$2:$B$874,2,FALSE)))=1,"·",0)</f>
        <v>0</v>
      </c>
      <c r="E527" s="53">
        <f>IF(TYPE(SEARCH(E$1,+VLOOKUP($A527,datos14p!$A$2:$B$874,2,FALSE)))=1,"·",0)</f>
        <v>0</v>
      </c>
      <c r="F527" s="53">
        <f>IF(TYPE(SEARCH(F$1,+VLOOKUP($A527,datos14p!$A$2:$B$874,2,FALSE)))=1,"·",0)</f>
        <v>0</v>
      </c>
      <c r="G527" s="53">
        <f>IF(TYPE(SEARCH(G$1,+VLOOKUP($A527,datos14p!$A$2:$B$874,2,FALSE)))=1,"·",0)</f>
        <v>0</v>
      </c>
      <c r="H527" s="53">
        <f>IF(TYPE(SEARCH(H$1,+VLOOKUP($A527,datos14p!$A$2:$B$874,2,FALSE)))=1,"·",0)</f>
        <v>0</v>
      </c>
      <c r="I527" s="53">
        <f>IF(TYPE(SEARCH(I$1,+VLOOKUP($A527,datos14p!$A$2:$B$874,2,FALSE)))=1,"·",0)</f>
        <v>0</v>
      </c>
      <c r="J527" s="53">
        <f>IF(TYPE(SEARCH(J$1,+VLOOKUP($A527,datos14p!$A$2:$B$874,2,FALSE)))=1,"·",0)</f>
        <v>0</v>
      </c>
      <c r="K527" s="53">
        <f>IF(TYPE(SEARCH(K$1,+VLOOKUP($A527,datos14p!$A$2:$B$874,2,FALSE)))=1,"·",0)</f>
        <v>0</v>
      </c>
      <c r="L527" s="53">
        <f>IF(TYPE(SEARCH(L$1,+VLOOKUP($A527,datos14p!$A$2:$B$874,2,FALSE)))=1,"·",0)</f>
        <v>0</v>
      </c>
      <c r="M527" s="53" t="str">
        <f>IF(TYPE(SEARCH(M$1,+VLOOKUP($A527,datos14p!$A$2:$B$874,2,FALSE)))=1,"·",0)</f>
        <v>·</v>
      </c>
    </row>
    <row r="528" spans="1:13" s="9" customFormat="1">
      <c r="A528" s="60" t="s">
        <v>1311</v>
      </c>
      <c r="B528" s="53" t="str">
        <f>IF(TYPE(SEARCH(B$1,+VLOOKUP($A528,datos14p!$A$2:$B$874,2,FALSE)))=1,"·",0)</f>
        <v>·</v>
      </c>
      <c r="C528" s="53">
        <f>IF(TYPE(SEARCH(C$1,+VLOOKUP($A528,datos14p!$A$2:$B$874,2,FALSE)))=1,"·",0)</f>
        <v>0</v>
      </c>
      <c r="D528" s="53">
        <f>IF(TYPE(SEARCH(D$1,+VLOOKUP($A528,datos14p!$A$2:$B$874,2,FALSE)))=1,"·",0)</f>
        <v>0</v>
      </c>
      <c r="E528" s="53">
        <f>IF(TYPE(SEARCH(E$1,+VLOOKUP($A528,datos14p!$A$2:$B$874,2,FALSE)))=1,"·",0)</f>
        <v>0</v>
      </c>
      <c r="F528" s="53">
        <f>IF(TYPE(SEARCH(F$1,+VLOOKUP($A528,datos14p!$A$2:$B$874,2,FALSE)))=1,"·",0)</f>
        <v>0</v>
      </c>
      <c r="G528" s="53">
        <f>IF(TYPE(SEARCH(G$1,+VLOOKUP($A528,datos14p!$A$2:$B$874,2,FALSE)))=1,"·",0)</f>
        <v>0</v>
      </c>
      <c r="H528" s="53" t="str">
        <f>IF(TYPE(SEARCH(H$1,+VLOOKUP($A528,datos14p!$A$2:$B$874,2,FALSE)))=1,"·",0)</f>
        <v>·</v>
      </c>
      <c r="I528" s="53">
        <f>IF(TYPE(SEARCH(I$1,+VLOOKUP($A528,datos14p!$A$2:$B$874,2,FALSE)))=1,"·",0)</f>
        <v>0</v>
      </c>
      <c r="J528" s="53" t="str">
        <f>IF(TYPE(SEARCH(J$1,+VLOOKUP($A528,datos14p!$A$2:$B$874,2,FALSE)))=1,"·",0)</f>
        <v>·</v>
      </c>
      <c r="K528" s="53">
        <f>IF(TYPE(SEARCH(K$1,+VLOOKUP($A528,datos14p!$A$2:$B$874,2,FALSE)))=1,"·",0)</f>
        <v>0</v>
      </c>
      <c r="L528" s="53">
        <f>IF(TYPE(SEARCH(L$1,+VLOOKUP($A528,datos14p!$A$2:$B$874,2,FALSE)))=1,"·",0)</f>
        <v>0</v>
      </c>
      <c r="M528" s="53">
        <f>IF(TYPE(SEARCH(M$1,+VLOOKUP($A528,datos14p!$A$2:$B$874,2,FALSE)))=1,"·",0)</f>
        <v>0</v>
      </c>
    </row>
    <row r="529" spans="1:13" s="9" customFormat="1">
      <c r="A529" s="60" t="s">
        <v>1312</v>
      </c>
      <c r="B529" s="53" t="str">
        <f>IF(TYPE(SEARCH(B$1,+VLOOKUP($A529,datos14p!$A$2:$B$874,2,FALSE)))=1,"·",0)</f>
        <v>·</v>
      </c>
      <c r="C529" s="53">
        <f>IF(TYPE(SEARCH(C$1,+VLOOKUP($A529,datos14p!$A$2:$B$874,2,FALSE)))=1,"·",0)</f>
        <v>0</v>
      </c>
      <c r="D529" s="53">
        <f>IF(TYPE(SEARCH(D$1,+VLOOKUP($A529,datos14p!$A$2:$B$874,2,FALSE)))=1,"·",0)</f>
        <v>0</v>
      </c>
      <c r="E529" s="53">
        <f>IF(TYPE(SEARCH(E$1,+VLOOKUP($A529,datos14p!$A$2:$B$874,2,FALSE)))=1,"·",0)</f>
        <v>0</v>
      </c>
      <c r="F529" s="53">
        <f>IF(TYPE(SEARCH(F$1,+VLOOKUP($A529,datos14p!$A$2:$B$874,2,FALSE)))=1,"·",0)</f>
        <v>0</v>
      </c>
      <c r="G529" s="53">
        <f>IF(TYPE(SEARCH(G$1,+VLOOKUP($A529,datos14p!$A$2:$B$874,2,FALSE)))=1,"·",0)</f>
        <v>0</v>
      </c>
      <c r="H529" s="53" t="str">
        <f>IF(TYPE(SEARCH(H$1,+VLOOKUP($A529,datos14p!$A$2:$B$874,2,FALSE)))=1,"·",0)</f>
        <v>·</v>
      </c>
      <c r="I529" s="53">
        <f>IF(TYPE(SEARCH(I$1,+VLOOKUP($A529,datos14p!$A$2:$B$874,2,FALSE)))=1,"·",0)</f>
        <v>0</v>
      </c>
      <c r="J529" s="53" t="str">
        <f>IF(TYPE(SEARCH(J$1,+VLOOKUP($A529,datos14p!$A$2:$B$874,2,FALSE)))=1,"·",0)</f>
        <v>·</v>
      </c>
      <c r="K529" s="53">
        <f>IF(TYPE(SEARCH(K$1,+VLOOKUP($A529,datos14p!$A$2:$B$874,2,FALSE)))=1,"·",0)</f>
        <v>0</v>
      </c>
      <c r="L529" s="53">
        <f>IF(TYPE(SEARCH(L$1,+VLOOKUP($A529,datos14p!$A$2:$B$874,2,FALSE)))=1,"·",0)</f>
        <v>0</v>
      </c>
      <c r="M529" s="53">
        <f>IF(TYPE(SEARCH(M$1,+VLOOKUP($A529,datos14p!$A$2:$B$874,2,FALSE)))=1,"·",0)</f>
        <v>0</v>
      </c>
    </row>
    <row r="530" spans="1:13" s="9" customFormat="1">
      <c r="A530" s="60" t="s">
        <v>1313</v>
      </c>
      <c r="B530" s="53" t="str">
        <f>IF(TYPE(SEARCH(B$1,+VLOOKUP($A530,datos14p!$A$2:$B$874,2,FALSE)))=1,"·",0)</f>
        <v>·</v>
      </c>
      <c r="C530" s="53">
        <f>IF(TYPE(SEARCH(C$1,+VLOOKUP($A530,datos14p!$A$2:$B$874,2,FALSE)))=1,"·",0)</f>
        <v>0</v>
      </c>
      <c r="D530" s="53">
        <f>IF(TYPE(SEARCH(D$1,+VLOOKUP($A530,datos14p!$A$2:$B$874,2,FALSE)))=1,"·",0)</f>
        <v>0</v>
      </c>
      <c r="E530" s="53">
        <f>IF(TYPE(SEARCH(E$1,+VLOOKUP($A530,datos14p!$A$2:$B$874,2,FALSE)))=1,"·",0)</f>
        <v>0</v>
      </c>
      <c r="F530" s="53">
        <f>IF(TYPE(SEARCH(F$1,+VLOOKUP($A530,datos14p!$A$2:$B$874,2,FALSE)))=1,"·",0)</f>
        <v>0</v>
      </c>
      <c r="G530" s="53">
        <f>IF(TYPE(SEARCH(G$1,+VLOOKUP($A530,datos14p!$A$2:$B$874,2,FALSE)))=1,"·",0)</f>
        <v>0</v>
      </c>
      <c r="H530" s="53">
        <f>IF(TYPE(SEARCH(H$1,+VLOOKUP($A530,datos14p!$A$2:$B$874,2,FALSE)))=1,"·",0)</f>
        <v>0</v>
      </c>
      <c r="I530" s="53">
        <f>IF(TYPE(SEARCH(I$1,+VLOOKUP($A530,datos14p!$A$2:$B$874,2,FALSE)))=1,"·",0)</f>
        <v>0</v>
      </c>
      <c r="J530" s="53" t="str">
        <f>IF(TYPE(SEARCH(J$1,+VLOOKUP($A530,datos14p!$A$2:$B$874,2,FALSE)))=1,"·",0)</f>
        <v>·</v>
      </c>
      <c r="K530" s="53">
        <f>IF(TYPE(SEARCH(K$1,+VLOOKUP($A530,datos14p!$A$2:$B$874,2,FALSE)))=1,"·",0)</f>
        <v>0</v>
      </c>
      <c r="L530" s="53">
        <f>IF(TYPE(SEARCH(L$1,+VLOOKUP($A530,datos14p!$A$2:$B$874,2,FALSE)))=1,"·",0)</f>
        <v>0</v>
      </c>
      <c r="M530" s="53">
        <f>IF(TYPE(SEARCH(M$1,+VLOOKUP($A530,datos14p!$A$2:$B$874,2,FALSE)))=1,"·",0)</f>
        <v>0</v>
      </c>
    </row>
    <row r="531" spans="1:13" s="9" customFormat="1">
      <c r="A531" s="60" t="s">
        <v>1314</v>
      </c>
      <c r="B531" s="53" t="str">
        <f>IF(TYPE(SEARCH(B$1,+VLOOKUP($A531,datos14p!$A$2:$B$874,2,FALSE)))=1,"·",0)</f>
        <v>·</v>
      </c>
      <c r="C531" s="53" t="str">
        <f>IF(TYPE(SEARCH(C$1,+VLOOKUP($A531,datos14p!$A$2:$B$874,2,FALSE)))=1,"·",0)</f>
        <v>·</v>
      </c>
      <c r="D531" s="53">
        <f>IF(TYPE(SEARCH(D$1,+VLOOKUP($A531,datos14p!$A$2:$B$874,2,FALSE)))=1,"·",0)</f>
        <v>0</v>
      </c>
      <c r="E531" s="53">
        <f>IF(TYPE(SEARCH(E$1,+VLOOKUP($A531,datos14p!$A$2:$B$874,2,FALSE)))=1,"·",0)</f>
        <v>0</v>
      </c>
      <c r="F531" s="53">
        <f>IF(TYPE(SEARCH(F$1,+VLOOKUP($A531,datos14p!$A$2:$B$874,2,FALSE)))=1,"·",0)</f>
        <v>0</v>
      </c>
      <c r="G531" s="53">
        <f>IF(TYPE(SEARCH(G$1,+VLOOKUP($A531,datos14p!$A$2:$B$874,2,FALSE)))=1,"·",0)</f>
        <v>0</v>
      </c>
      <c r="H531" s="53">
        <f>IF(TYPE(SEARCH(H$1,+VLOOKUP($A531,datos14p!$A$2:$B$874,2,FALSE)))=1,"·",0)</f>
        <v>0</v>
      </c>
      <c r="I531" s="53">
        <f>IF(TYPE(SEARCH(I$1,+VLOOKUP($A531,datos14p!$A$2:$B$874,2,FALSE)))=1,"·",0)</f>
        <v>0</v>
      </c>
      <c r="J531" s="53" t="str">
        <f>IF(TYPE(SEARCH(J$1,+VLOOKUP($A531,datos14p!$A$2:$B$874,2,FALSE)))=1,"·",0)</f>
        <v>·</v>
      </c>
      <c r="K531" s="53" t="str">
        <f>IF(TYPE(SEARCH(K$1,+VLOOKUP($A531,datos14p!$A$2:$B$874,2,FALSE)))=1,"·",0)</f>
        <v>·</v>
      </c>
      <c r="L531" s="53">
        <f>IF(TYPE(SEARCH(L$1,+VLOOKUP($A531,datos14p!$A$2:$B$874,2,FALSE)))=1,"·",0)</f>
        <v>0</v>
      </c>
      <c r="M531" s="53">
        <f>IF(TYPE(SEARCH(M$1,+VLOOKUP($A531,datos14p!$A$2:$B$874,2,FALSE)))=1,"·",0)</f>
        <v>0</v>
      </c>
    </row>
    <row r="532" spans="1:13" s="9" customFormat="1">
      <c r="A532" s="60" t="s">
        <v>1315</v>
      </c>
      <c r="B532" s="53">
        <f>IF(TYPE(SEARCH(B$1,+VLOOKUP($A532,datos14p!$A$2:$B$874,2,FALSE)))=1,"·",0)</f>
        <v>0</v>
      </c>
      <c r="C532" s="53" t="str">
        <f>IF(TYPE(SEARCH(C$1,+VLOOKUP($A532,datos14p!$A$2:$B$874,2,FALSE)))=1,"·",0)</f>
        <v>·</v>
      </c>
      <c r="D532" s="53">
        <f>IF(TYPE(SEARCH(D$1,+VLOOKUP($A532,datos14p!$A$2:$B$874,2,FALSE)))=1,"·",0)</f>
        <v>0</v>
      </c>
      <c r="E532" s="53">
        <f>IF(TYPE(SEARCH(E$1,+VLOOKUP($A532,datos14p!$A$2:$B$874,2,FALSE)))=1,"·",0)</f>
        <v>0</v>
      </c>
      <c r="F532" s="53">
        <f>IF(TYPE(SEARCH(F$1,+VLOOKUP($A532,datos14p!$A$2:$B$874,2,FALSE)))=1,"·",0)</f>
        <v>0</v>
      </c>
      <c r="G532" s="53">
        <f>IF(TYPE(SEARCH(G$1,+VLOOKUP($A532,datos14p!$A$2:$B$874,2,FALSE)))=1,"·",0)</f>
        <v>0</v>
      </c>
      <c r="H532" s="53">
        <f>IF(TYPE(SEARCH(H$1,+VLOOKUP($A532,datos14p!$A$2:$B$874,2,FALSE)))=1,"·",0)</f>
        <v>0</v>
      </c>
      <c r="I532" s="53">
        <f>IF(TYPE(SEARCH(I$1,+VLOOKUP($A532,datos14p!$A$2:$B$874,2,FALSE)))=1,"·",0)</f>
        <v>0</v>
      </c>
      <c r="J532" s="53">
        <f>IF(TYPE(SEARCH(J$1,+VLOOKUP($A532,datos14p!$A$2:$B$874,2,FALSE)))=1,"·",0)</f>
        <v>0</v>
      </c>
      <c r="K532" s="53">
        <f>IF(TYPE(SEARCH(K$1,+VLOOKUP($A532,datos14p!$A$2:$B$874,2,FALSE)))=1,"·",0)</f>
        <v>0</v>
      </c>
      <c r="L532" s="53">
        <f>IF(TYPE(SEARCH(L$1,+VLOOKUP($A532,datos14p!$A$2:$B$874,2,FALSE)))=1,"·",0)</f>
        <v>0</v>
      </c>
      <c r="M532" s="53">
        <f>IF(TYPE(SEARCH(M$1,+VLOOKUP($A532,datos14p!$A$2:$B$874,2,FALSE)))=1,"·",0)</f>
        <v>0</v>
      </c>
    </row>
    <row r="533" spans="1:13" s="9" customFormat="1">
      <c r="A533" s="60" t="s">
        <v>1316</v>
      </c>
      <c r="B533" s="53" t="str">
        <f>IF(TYPE(SEARCH(B$1,+VLOOKUP($A533,datos14p!$A$2:$B$874,2,FALSE)))=1,"·",0)</f>
        <v>·</v>
      </c>
      <c r="C533" s="53" t="str">
        <f>IF(TYPE(SEARCH(C$1,+VLOOKUP($A533,datos14p!$A$2:$B$874,2,FALSE)))=1,"·",0)</f>
        <v>·</v>
      </c>
      <c r="D533" s="53" t="str">
        <f>IF(TYPE(SEARCH(D$1,+VLOOKUP($A533,datos14p!$A$2:$B$874,2,FALSE)))=1,"·",0)</f>
        <v>·</v>
      </c>
      <c r="E533" s="53">
        <f>IF(TYPE(SEARCH(E$1,+VLOOKUP($A533,datos14p!$A$2:$B$874,2,FALSE)))=1,"·",0)</f>
        <v>0</v>
      </c>
      <c r="F533" s="53">
        <f>IF(TYPE(SEARCH(F$1,+VLOOKUP($A533,datos14p!$A$2:$B$874,2,FALSE)))=1,"·",0)</f>
        <v>0</v>
      </c>
      <c r="G533" s="53">
        <f>IF(TYPE(SEARCH(G$1,+VLOOKUP($A533,datos14p!$A$2:$B$874,2,FALSE)))=1,"·",0)</f>
        <v>0</v>
      </c>
      <c r="H533" s="53">
        <f>IF(TYPE(SEARCH(H$1,+VLOOKUP($A533,datos14p!$A$2:$B$874,2,FALSE)))=1,"·",0)</f>
        <v>0</v>
      </c>
      <c r="I533" s="53">
        <f>IF(TYPE(SEARCH(I$1,+VLOOKUP($A533,datos14p!$A$2:$B$874,2,FALSE)))=1,"·",0)</f>
        <v>0</v>
      </c>
      <c r="J533" s="53">
        <f>IF(TYPE(SEARCH(J$1,+VLOOKUP($A533,datos14p!$A$2:$B$874,2,FALSE)))=1,"·",0)</f>
        <v>0</v>
      </c>
      <c r="K533" s="53">
        <f>IF(TYPE(SEARCH(K$1,+VLOOKUP($A533,datos14p!$A$2:$B$874,2,FALSE)))=1,"·",0)</f>
        <v>0</v>
      </c>
      <c r="L533" s="53">
        <f>IF(TYPE(SEARCH(L$1,+VLOOKUP($A533,datos14p!$A$2:$B$874,2,FALSE)))=1,"·",0)</f>
        <v>0</v>
      </c>
      <c r="M533" s="53">
        <f>IF(TYPE(SEARCH(M$1,+VLOOKUP($A533,datos14p!$A$2:$B$874,2,FALSE)))=1,"·",0)</f>
        <v>0</v>
      </c>
    </row>
    <row r="534" spans="1:13" s="9" customFormat="1">
      <c r="A534" s="60" t="s">
        <v>1317</v>
      </c>
      <c r="B534" s="53">
        <f>IF(TYPE(SEARCH(B$1,+VLOOKUP($A534,datos14p!$A$2:$B$874,2,FALSE)))=1,"·",0)</f>
        <v>0</v>
      </c>
      <c r="C534" s="53" t="str">
        <f>IF(TYPE(SEARCH(C$1,+VLOOKUP($A534,datos14p!$A$2:$B$874,2,FALSE)))=1,"·",0)</f>
        <v>·</v>
      </c>
      <c r="D534" s="53" t="str">
        <f>IF(TYPE(SEARCH(D$1,+VLOOKUP($A534,datos14p!$A$2:$B$874,2,FALSE)))=1,"·",0)</f>
        <v>·</v>
      </c>
      <c r="E534" s="53">
        <f>IF(TYPE(SEARCH(E$1,+VLOOKUP($A534,datos14p!$A$2:$B$874,2,FALSE)))=1,"·",0)</f>
        <v>0</v>
      </c>
      <c r="F534" s="53">
        <f>IF(TYPE(SEARCH(F$1,+VLOOKUP($A534,datos14p!$A$2:$B$874,2,FALSE)))=1,"·",0)</f>
        <v>0</v>
      </c>
      <c r="G534" s="53">
        <f>IF(TYPE(SEARCH(G$1,+VLOOKUP($A534,datos14p!$A$2:$B$874,2,FALSE)))=1,"·",0)</f>
        <v>0</v>
      </c>
      <c r="H534" s="53">
        <f>IF(TYPE(SEARCH(H$1,+VLOOKUP($A534,datos14p!$A$2:$B$874,2,FALSE)))=1,"·",0)</f>
        <v>0</v>
      </c>
      <c r="I534" s="53">
        <f>IF(TYPE(SEARCH(I$1,+VLOOKUP($A534,datos14p!$A$2:$B$874,2,FALSE)))=1,"·",0)</f>
        <v>0</v>
      </c>
      <c r="J534" s="53" t="str">
        <f>IF(TYPE(SEARCH(J$1,+VLOOKUP($A534,datos14p!$A$2:$B$874,2,FALSE)))=1,"·",0)</f>
        <v>·</v>
      </c>
      <c r="K534" s="53">
        <f>IF(TYPE(SEARCH(K$1,+VLOOKUP($A534,datos14p!$A$2:$B$874,2,FALSE)))=1,"·",0)</f>
        <v>0</v>
      </c>
      <c r="L534" s="53">
        <f>IF(TYPE(SEARCH(L$1,+VLOOKUP($A534,datos14p!$A$2:$B$874,2,FALSE)))=1,"·",0)</f>
        <v>0</v>
      </c>
      <c r="M534" s="53">
        <f>IF(TYPE(SEARCH(M$1,+VLOOKUP($A534,datos14p!$A$2:$B$874,2,FALSE)))=1,"·",0)</f>
        <v>0</v>
      </c>
    </row>
    <row r="535" spans="1:13" s="9" customFormat="1">
      <c r="A535" s="60" t="s">
        <v>1318</v>
      </c>
      <c r="B535" s="53" t="str">
        <f>IF(TYPE(SEARCH(B$1,+VLOOKUP($A535,datos14p!$A$2:$B$874,2,FALSE)))=1,"·",0)</f>
        <v>·</v>
      </c>
      <c r="C535" s="53" t="str">
        <f>IF(TYPE(SEARCH(C$1,+VLOOKUP($A535,datos14p!$A$2:$B$874,2,FALSE)))=1,"·",0)</f>
        <v>·</v>
      </c>
      <c r="D535" s="53">
        <f>IF(TYPE(SEARCH(D$1,+VLOOKUP($A535,datos14p!$A$2:$B$874,2,FALSE)))=1,"·",0)</f>
        <v>0</v>
      </c>
      <c r="E535" s="53">
        <f>IF(TYPE(SEARCH(E$1,+VLOOKUP($A535,datos14p!$A$2:$B$874,2,FALSE)))=1,"·",0)</f>
        <v>0</v>
      </c>
      <c r="F535" s="53">
        <f>IF(TYPE(SEARCH(F$1,+VLOOKUP($A535,datos14p!$A$2:$B$874,2,FALSE)))=1,"·",0)</f>
        <v>0</v>
      </c>
      <c r="G535" s="53">
        <f>IF(TYPE(SEARCH(G$1,+VLOOKUP($A535,datos14p!$A$2:$B$874,2,FALSE)))=1,"·",0)</f>
        <v>0</v>
      </c>
      <c r="H535" s="53">
        <f>IF(TYPE(SEARCH(H$1,+VLOOKUP($A535,datos14p!$A$2:$B$874,2,FALSE)))=1,"·",0)</f>
        <v>0</v>
      </c>
      <c r="I535" s="53">
        <f>IF(TYPE(SEARCH(I$1,+VLOOKUP($A535,datos14p!$A$2:$B$874,2,FALSE)))=1,"·",0)</f>
        <v>0</v>
      </c>
      <c r="J535" s="53" t="str">
        <f>IF(TYPE(SEARCH(J$1,+VLOOKUP($A535,datos14p!$A$2:$B$874,2,FALSE)))=1,"·",0)</f>
        <v>·</v>
      </c>
      <c r="K535" s="53">
        <f>IF(TYPE(SEARCH(K$1,+VLOOKUP($A535,datos14p!$A$2:$B$874,2,FALSE)))=1,"·",0)</f>
        <v>0</v>
      </c>
      <c r="L535" s="53">
        <f>IF(TYPE(SEARCH(L$1,+VLOOKUP($A535,datos14p!$A$2:$B$874,2,FALSE)))=1,"·",0)</f>
        <v>0</v>
      </c>
      <c r="M535" s="53">
        <f>IF(TYPE(SEARCH(M$1,+VLOOKUP($A535,datos14p!$A$2:$B$874,2,FALSE)))=1,"·",0)</f>
        <v>0</v>
      </c>
    </row>
    <row r="536" spans="1:13" s="9" customFormat="1">
      <c r="A536" s="60" t="s">
        <v>1319</v>
      </c>
      <c r="B536" s="53">
        <f>IF(TYPE(SEARCH(B$1,+VLOOKUP($A536,datos14p!$A$2:$B$874,2,FALSE)))=1,"·",0)</f>
        <v>0</v>
      </c>
      <c r="C536" s="53" t="str">
        <f>IF(TYPE(SEARCH(C$1,+VLOOKUP($A536,datos14p!$A$2:$B$874,2,FALSE)))=1,"·",0)</f>
        <v>·</v>
      </c>
      <c r="D536" s="53" t="str">
        <f>IF(TYPE(SEARCH(D$1,+VLOOKUP($A536,datos14p!$A$2:$B$874,2,FALSE)))=1,"·",0)</f>
        <v>·</v>
      </c>
      <c r="E536" s="53">
        <f>IF(TYPE(SEARCH(E$1,+VLOOKUP($A536,datos14p!$A$2:$B$874,2,FALSE)))=1,"·",0)</f>
        <v>0</v>
      </c>
      <c r="F536" s="53">
        <f>IF(TYPE(SEARCH(F$1,+VLOOKUP($A536,datos14p!$A$2:$B$874,2,FALSE)))=1,"·",0)</f>
        <v>0</v>
      </c>
      <c r="G536" s="53">
        <f>IF(TYPE(SEARCH(G$1,+VLOOKUP($A536,datos14p!$A$2:$B$874,2,FALSE)))=1,"·",0)</f>
        <v>0</v>
      </c>
      <c r="H536" s="53">
        <f>IF(TYPE(SEARCH(H$1,+VLOOKUP($A536,datos14p!$A$2:$B$874,2,FALSE)))=1,"·",0)</f>
        <v>0</v>
      </c>
      <c r="I536" s="53">
        <f>IF(TYPE(SEARCH(I$1,+VLOOKUP($A536,datos14p!$A$2:$B$874,2,FALSE)))=1,"·",0)</f>
        <v>0</v>
      </c>
      <c r="J536" s="53">
        <f>IF(TYPE(SEARCH(J$1,+VLOOKUP($A536,datos14p!$A$2:$B$874,2,FALSE)))=1,"·",0)</f>
        <v>0</v>
      </c>
      <c r="K536" s="53" t="str">
        <f>IF(TYPE(SEARCH(K$1,+VLOOKUP($A536,datos14p!$A$2:$B$874,2,FALSE)))=1,"·",0)</f>
        <v>·</v>
      </c>
      <c r="L536" s="53">
        <f>IF(TYPE(SEARCH(L$1,+VLOOKUP($A536,datos14p!$A$2:$B$874,2,FALSE)))=1,"·",0)</f>
        <v>0</v>
      </c>
      <c r="M536" s="53">
        <f>IF(TYPE(SEARCH(M$1,+VLOOKUP($A536,datos14p!$A$2:$B$874,2,FALSE)))=1,"·",0)</f>
        <v>0</v>
      </c>
    </row>
    <row r="537" spans="1:13" s="9" customFormat="1">
      <c r="A537" s="60" t="s">
        <v>1320</v>
      </c>
      <c r="B537" s="53" t="str">
        <f>IF(TYPE(SEARCH(B$1,+VLOOKUP($A537,datos14p!$A$2:$B$874,2,FALSE)))=1,"·",0)</f>
        <v>·</v>
      </c>
      <c r="C537" s="53" t="str">
        <f>IF(TYPE(SEARCH(C$1,+VLOOKUP($A537,datos14p!$A$2:$B$874,2,FALSE)))=1,"·",0)</f>
        <v>·</v>
      </c>
      <c r="D537" s="53">
        <f>IF(TYPE(SEARCH(D$1,+VLOOKUP($A537,datos14p!$A$2:$B$874,2,FALSE)))=1,"·",0)</f>
        <v>0</v>
      </c>
      <c r="E537" s="53">
        <f>IF(TYPE(SEARCH(E$1,+VLOOKUP($A537,datos14p!$A$2:$B$874,2,FALSE)))=1,"·",0)</f>
        <v>0</v>
      </c>
      <c r="F537" s="53">
        <f>IF(TYPE(SEARCH(F$1,+VLOOKUP($A537,datos14p!$A$2:$B$874,2,FALSE)))=1,"·",0)</f>
        <v>0</v>
      </c>
      <c r="G537" s="53">
        <f>IF(TYPE(SEARCH(G$1,+VLOOKUP($A537,datos14p!$A$2:$B$874,2,FALSE)))=1,"·",0)</f>
        <v>0</v>
      </c>
      <c r="H537" s="53">
        <f>IF(TYPE(SEARCH(H$1,+VLOOKUP($A537,datos14p!$A$2:$B$874,2,FALSE)))=1,"·",0)</f>
        <v>0</v>
      </c>
      <c r="I537" s="53">
        <f>IF(TYPE(SEARCH(I$1,+VLOOKUP($A537,datos14p!$A$2:$B$874,2,FALSE)))=1,"·",0)</f>
        <v>0</v>
      </c>
      <c r="J537" s="53" t="str">
        <f>IF(TYPE(SEARCH(J$1,+VLOOKUP($A537,datos14p!$A$2:$B$874,2,FALSE)))=1,"·",0)</f>
        <v>·</v>
      </c>
      <c r="K537" s="53">
        <f>IF(TYPE(SEARCH(K$1,+VLOOKUP($A537,datos14p!$A$2:$B$874,2,FALSE)))=1,"·",0)</f>
        <v>0</v>
      </c>
      <c r="L537" s="53">
        <f>IF(TYPE(SEARCH(L$1,+VLOOKUP($A537,datos14p!$A$2:$B$874,2,FALSE)))=1,"·",0)</f>
        <v>0</v>
      </c>
      <c r="M537" s="53">
        <f>IF(TYPE(SEARCH(M$1,+VLOOKUP($A537,datos14p!$A$2:$B$874,2,FALSE)))=1,"·",0)</f>
        <v>0</v>
      </c>
    </row>
    <row r="538" spans="1:13" s="9" customFormat="1">
      <c r="A538" s="60" t="s">
        <v>1321</v>
      </c>
      <c r="B538" s="53" t="str">
        <f>IF(TYPE(SEARCH(B$1,+VLOOKUP($A538,datos14p!$A$2:$B$874,2,FALSE)))=1,"·",0)</f>
        <v>·</v>
      </c>
      <c r="C538" s="53" t="str">
        <f>IF(TYPE(SEARCH(C$1,+VLOOKUP($A538,datos14p!$A$2:$B$874,2,FALSE)))=1,"·",0)</f>
        <v>·</v>
      </c>
      <c r="D538" s="53">
        <f>IF(TYPE(SEARCH(D$1,+VLOOKUP($A538,datos14p!$A$2:$B$874,2,FALSE)))=1,"·",0)</f>
        <v>0</v>
      </c>
      <c r="E538" s="53">
        <f>IF(TYPE(SEARCH(E$1,+VLOOKUP($A538,datos14p!$A$2:$B$874,2,FALSE)))=1,"·",0)</f>
        <v>0</v>
      </c>
      <c r="F538" s="53">
        <f>IF(TYPE(SEARCH(F$1,+VLOOKUP($A538,datos14p!$A$2:$B$874,2,FALSE)))=1,"·",0)</f>
        <v>0</v>
      </c>
      <c r="G538" s="53">
        <f>IF(TYPE(SEARCH(G$1,+VLOOKUP($A538,datos14p!$A$2:$B$874,2,FALSE)))=1,"·",0)</f>
        <v>0</v>
      </c>
      <c r="H538" s="53">
        <f>IF(TYPE(SEARCH(H$1,+VLOOKUP($A538,datos14p!$A$2:$B$874,2,FALSE)))=1,"·",0)</f>
        <v>0</v>
      </c>
      <c r="I538" s="53">
        <f>IF(TYPE(SEARCH(I$1,+VLOOKUP($A538,datos14p!$A$2:$B$874,2,FALSE)))=1,"·",0)</f>
        <v>0</v>
      </c>
      <c r="J538" s="53">
        <f>IF(TYPE(SEARCH(J$1,+VLOOKUP($A538,datos14p!$A$2:$B$874,2,FALSE)))=1,"·",0)</f>
        <v>0</v>
      </c>
      <c r="K538" s="53" t="str">
        <f>IF(TYPE(SEARCH(K$1,+VLOOKUP($A538,datos14p!$A$2:$B$874,2,FALSE)))=1,"·",0)</f>
        <v>·</v>
      </c>
      <c r="L538" s="53">
        <f>IF(TYPE(SEARCH(L$1,+VLOOKUP($A538,datos14p!$A$2:$B$874,2,FALSE)))=1,"·",0)</f>
        <v>0</v>
      </c>
      <c r="M538" s="53">
        <f>IF(TYPE(SEARCH(M$1,+VLOOKUP($A538,datos14p!$A$2:$B$874,2,FALSE)))=1,"·",0)</f>
        <v>0</v>
      </c>
    </row>
    <row r="539" spans="1:13" s="9" customFormat="1">
      <c r="A539" s="60" t="s">
        <v>1322</v>
      </c>
      <c r="B539" s="53" t="str">
        <f>IF(TYPE(SEARCH(B$1,+VLOOKUP($A539,datos14p!$A$2:$B$874,2,FALSE)))=1,"·",0)</f>
        <v>·</v>
      </c>
      <c r="C539" s="53" t="str">
        <f>IF(TYPE(SEARCH(C$1,+VLOOKUP($A539,datos14p!$A$2:$B$874,2,FALSE)))=1,"·",0)</f>
        <v>·</v>
      </c>
      <c r="D539" s="53">
        <f>IF(TYPE(SEARCH(D$1,+VLOOKUP($A539,datos14p!$A$2:$B$874,2,FALSE)))=1,"·",0)</f>
        <v>0</v>
      </c>
      <c r="E539" s="53">
        <f>IF(TYPE(SEARCH(E$1,+VLOOKUP($A539,datos14p!$A$2:$B$874,2,FALSE)))=1,"·",0)</f>
        <v>0</v>
      </c>
      <c r="F539" s="53">
        <f>IF(TYPE(SEARCH(F$1,+VLOOKUP($A539,datos14p!$A$2:$B$874,2,FALSE)))=1,"·",0)</f>
        <v>0</v>
      </c>
      <c r="G539" s="53">
        <f>IF(TYPE(SEARCH(G$1,+VLOOKUP($A539,datos14p!$A$2:$B$874,2,FALSE)))=1,"·",0)</f>
        <v>0</v>
      </c>
      <c r="H539" s="53">
        <f>IF(TYPE(SEARCH(H$1,+VLOOKUP($A539,datos14p!$A$2:$B$874,2,FALSE)))=1,"·",0)</f>
        <v>0</v>
      </c>
      <c r="I539" s="53">
        <f>IF(TYPE(SEARCH(I$1,+VLOOKUP($A539,datos14p!$A$2:$B$874,2,FALSE)))=1,"·",0)</f>
        <v>0</v>
      </c>
      <c r="J539" s="53" t="str">
        <f>IF(TYPE(SEARCH(J$1,+VLOOKUP($A539,datos14p!$A$2:$B$874,2,FALSE)))=1,"·",0)</f>
        <v>·</v>
      </c>
      <c r="K539" s="53">
        <f>IF(TYPE(SEARCH(K$1,+VLOOKUP($A539,datos14p!$A$2:$B$874,2,FALSE)))=1,"·",0)</f>
        <v>0</v>
      </c>
      <c r="L539" s="53">
        <f>IF(TYPE(SEARCH(L$1,+VLOOKUP($A539,datos14p!$A$2:$B$874,2,FALSE)))=1,"·",0)</f>
        <v>0</v>
      </c>
      <c r="M539" s="53">
        <f>IF(TYPE(SEARCH(M$1,+VLOOKUP($A539,datos14p!$A$2:$B$874,2,FALSE)))=1,"·",0)</f>
        <v>0</v>
      </c>
    </row>
    <row r="540" spans="1:13" s="9" customFormat="1">
      <c r="A540" s="60" t="s">
        <v>1323</v>
      </c>
      <c r="B540" s="53" t="str">
        <f>IF(TYPE(SEARCH(B$1,+VLOOKUP($A540,datos14p!$A$2:$B$874,2,FALSE)))=1,"·",0)</f>
        <v>·</v>
      </c>
      <c r="C540" s="53">
        <f>IF(TYPE(SEARCH(C$1,+VLOOKUP($A540,datos14p!$A$2:$B$874,2,FALSE)))=1,"·",0)</f>
        <v>0</v>
      </c>
      <c r="D540" s="53" t="str">
        <f>IF(TYPE(SEARCH(D$1,+VLOOKUP($A540,datos14p!$A$2:$B$874,2,FALSE)))=1,"·",0)</f>
        <v>·</v>
      </c>
      <c r="E540" s="53">
        <f>IF(TYPE(SEARCH(E$1,+VLOOKUP($A540,datos14p!$A$2:$B$874,2,FALSE)))=1,"·",0)</f>
        <v>0</v>
      </c>
      <c r="F540" s="53">
        <f>IF(TYPE(SEARCH(F$1,+VLOOKUP($A540,datos14p!$A$2:$B$874,2,FALSE)))=1,"·",0)</f>
        <v>0</v>
      </c>
      <c r="G540" s="53">
        <f>IF(TYPE(SEARCH(G$1,+VLOOKUP($A540,datos14p!$A$2:$B$874,2,FALSE)))=1,"·",0)</f>
        <v>0</v>
      </c>
      <c r="H540" s="53">
        <f>IF(TYPE(SEARCH(H$1,+VLOOKUP($A540,datos14p!$A$2:$B$874,2,FALSE)))=1,"·",0)</f>
        <v>0</v>
      </c>
      <c r="I540" s="53">
        <f>IF(TYPE(SEARCH(I$1,+VLOOKUP($A540,datos14p!$A$2:$B$874,2,FALSE)))=1,"·",0)</f>
        <v>0</v>
      </c>
      <c r="J540" s="53" t="str">
        <f>IF(TYPE(SEARCH(J$1,+VLOOKUP($A540,datos14p!$A$2:$B$874,2,FALSE)))=1,"·",0)</f>
        <v>·</v>
      </c>
      <c r="K540" s="53">
        <f>IF(TYPE(SEARCH(K$1,+VLOOKUP($A540,datos14p!$A$2:$B$874,2,FALSE)))=1,"·",0)</f>
        <v>0</v>
      </c>
      <c r="L540" s="53">
        <f>IF(TYPE(SEARCH(L$1,+VLOOKUP($A540,datos14p!$A$2:$B$874,2,FALSE)))=1,"·",0)</f>
        <v>0</v>
      </c>
      <c r="M540" s="53">
        <f>IF(TYPE(SEARCH(M$1,+VLOOKUP($A540,datos14p!$A$2:$B$874,2,FALSE)))=1,"·",0)</f>
        <v>0</v>
      </c>
    </row>
    <row r="541" spans="1:13" s="9" customFormat="1">
      <c r="A541" s="60" t="s">
        <v>1324</v>
      </c>
      <c r="B541" s="53" t="str">
        <f>IF(TYPE(SEARCH(B$1,+VLOOKUP($A541,datos14p!$A$2:$B$874,2,FALSE)))=1,"·",0)</f>
        <v>·</v>
      </c>
      <c r="C541" s="53" t="str">
        <f>IF(TYPE(SEARCH(C$1,+VLOOKUP($A541,datos14p!$A$2:$B$874,2,FALSE)))=1,"·",0)</f>
        <v>·</v>
      </c>
      <c r="D541" s="53">
        <f>IF(TYPE(SEARCH(D$1,+VLOOKUP($A541,datos14p!$A$2:$B$874,2,FALSE)))=1,"·",0)</f>
        <v>0</v>
      </c>
      <c r="E541" s="53">
        <f>IF(TYPE(SEARCH(E$1,+VLOOKUP($A541,datos14p!$A$2:$B$874,2,FALSE)))=1,"·",0)</f>
        <v>0</v>
      </c>
      <c r="F541" s="53">
        <f>IF(TYPE(SEARCH(F$1,+VLOOKUP($A541,datos14p!$A$2:$B$874,2,FALSE)))=1,"·",0)</f>
        <v>0</v>
      </c>
      <c r="G541" s="53">
        <f>IF(TYPE(SEARCH(G$1,+VLOOKUP($A541,datos14p!$A$2:$B$874,2,FALSE)))=1,"·",0)</f>
        <v>0</v>
      </c>
      <c r="H541" s="53">
        <f>IF(TYPE(SEARCH(H$1,+VLOOKUP($A541,datos14p!$A$2:$B$874,2,FALSE)))=1,"·",0)</f>
        <v>0</v>
      </c>
      <c r="I541" s="53">
        <f>IF(TYPE(SEARCH(I$1,+VLOOKUP($A541,datos14p!$A$2:$B$874,2,FALSE)))=1,"·",0)</f>
        <v>0</v>
      </c>
      <c r="J541" s="53" t="str">
        <f>IF(TYPE(SEARCH(J$1,+VLOOKUP($A541,datos14p!$A$2:$B$874,2,FALSE)))=1,"·",0)</f>
        <v>·</v>
      </c>
      <c r="K541" s="53">
        <f>IF(TYPE(SEARCH(K$1,+VLOOKUP($A541,datos14p!$A$2:$B$874,2,FALSE)))=1,"·",0)</f>
        <v>0</v>
      </c>
      <c r="L541" s="53">
        <f>IF(TYPE(SEARCH(L$1,+VLOOKUP($A541,datos14p!$A$2:$B$874,2,FALSE)))=1,"·",0)</f>
        <v>0</v>
      </c>
      <c r="M541" s="53">
        <f>IF(TYPE(SEARCH(M$1,+VLOOKUP($A541,datos14p!$A$2:$B$874,2,FALSE)))=1,"·",0)</f>
        <v>0</v>
      </c>
    </row>
    <row r="542" spans="1:13" s="9" customFormat="1">
      <c r="A542" s="60" t="s">
        <v>1325</v>
      </c>
      <c r="B542" s="53" t="str">
        <f>IF(TYPE(SEARCH(B$1,+VLOOKUP($A542,datos14p!$A$2:$B$874,2,FALSE)))=1,"·",0)</f>
        <v>·</v>
      </c>
      <c r="C542" s="53" t="str">
        <f>IF(TYPE(SEARCH(C$1,+VLOOKUP($A542,datos14p!$A$2:$B$874,2,FALSE)))=1,"·",0)</f>
        <v>·</v>
      </c>
      <c r="D542" s="53">
        <f>IF(TYPE(SEARCH(D$1,+VLOOKUP($A542,datos14p!$A$2:$B$874,2,FALSE)))=1,"·",0)</f>
        <v>0</v>
      </c>
      <c r="E542" s="53">
        <f>IF(TYPE(SEARCH(E$1,+VLOOKUP($A542,datos14p!$A$2:$B$874,2,FALSE)))=1,"·",0)</f>
        <v>0</v>
      </c>
      <c r="F542" s="53">
        <f>IF(TYPE(SEARCH(F$1,+VLOOKUP($A542,datos14p!$A$2:$B$874,2,FALSE)))=1,"·",0)</f>
        <v>0</v>
      </c>
      <c r="G542" s="53">
        <f>IF(TYPE(SEARCH(G$1,+VLOOKUP($A542,datos14p!$A$2:$B$874,2,FALSE)))=1,"·",0)</f>
        <v>0</v>
      </c>
      <c r="H542" s="53">
        <f>IF(TYPE(SEARCH(H$1,+VLOOKUP($A542,datos14p!$A$2:$B$874,2,FALSE)))=1,"·",0)</f>
        <v>0</v>
      </c>
      <c r="I542" s="53">
        <f>IF(TYPE(SEARCH(I$1,+VLOOKUP($A542,datos14p!$A$2:$B$874,2,FALSE)))=1,"·",0)</f>
        <v>0</v>
      </c>
      <c r="J542" s="53" t="str">
        <f>IF(TYPE(SEARCH(J$1,+VLOOKUP($A542,datos14p!$A$2:$B$874,2,FALSE)))=1,"·",0)</f>
        <v>·</v>
      </c>
      <c r="K542" s="53">
        <f>IF(TYPE(SEARCH(K$1,+VLOOKUP($A542,datos14p!$A$2:$B$874,2,FALSE)))=1,"·",0)</f>
        <v>0</v>
      </c>
      <c r="L542" s="53">
        <f>IF(TYPE(SEARCH(L$1,+VLOOKUP($A542,datos14p!$A$2:$B$874,2,FALSE)))=1,"·",0)</f>
        <v>0</v>
      </c>
      <c r="M542" s="53">
        <f>IF(TYPE(SEARCH(M$1,+VLOOKUP($A542,datos14p!$A$2:$B$874,2,FALSE)))=1,"·",0)</f>
        <v>0</v>
      </c>
    </row>
    <row r="543" spans="1:13" s="9" customFormat="1">
      <c r="A543" s="60" t="s">
        <v>1326</v>
      </c>
      <c r="B543" s="53" t="str">
        <f>IF(TYPE(SEARCH(B$1,+VLOOKUP($A543,datos14p!$A$2:$B$874,2,FALSE)))=1,"·",0)</f>
        <v>·</v>
      </c>
      <c r="C543" s="53" t="str">
        <f>IF(TYPE(SEARCH(C$1,+VLOOKUP($A543,datos14p!$A$2:$B$874,2,FALSE)))=1,"·",0)</f>
        <v>·</v>
      </c>
      <c r="D543" s="53">
        <f>IF(TYPE(SEARCH(D$1,+VLOOKUP($A543,datos14p!$A$2:$B$874,2,FALSE)))=1,"·",0)</f>
        <v>0</v>
      </c>
      <c r="E543" s="53">
        <f>IF(TYPE(SEARCH(E$1,+VLOOKUP($A543,datos14p!$A$2:$B$874,2,FALSE)))=1,"·",0)</f>
        <v>0</v>
      </c>
      <c r="F543" s="53">
        <f>IF(TYPE(SEARCH(F$1,+VLOOKUP($A543,datos14p!$A$2:$B$874,2,FALSE)))=1,"·",0)</f>
        <v>0</v>
      </c>
      <c r="G543" s="53">
        <f>IF(TYPE(SEARCH(G$1,+VLOOKUP($A543,datos14p!$A$2:$B$874,2,FALSE)))=1,"·",0)</f>
        <v>0</v>
      </c>
      <c r="H543" s="53">
        <f>IF(TYPE(SEARCH(H$1,+VLOOKUP($A543,datos14p!$A$2:$B$874,2,FALSE)))=1,"·",0)</f>
        <v>0</v>
      </c>
      <c r="I543" s="53">
        <f>IF(TYPE(SEARCH(I$1,+VLOOKUP($A543,datos14p!$A$2:$B$874,2,FALSE)))=1,"·",0)</f>
        <v>0</v>
      </c>
      <c r="J543" s="53">
        <f>IF(TYPE(SEARCH(J$1,+VLOOKUP($A543,datos14p!$A$2:$B$874,2,FALSE)))=1,"·",0)</f>
        <v>0</v>
      </c>
      <c r="K543" s="53" t="str">
        <f>IF(TYPE(SEARCH(K$1,+VLOOKUP($A543,datos14p!$A$2:$B$874,2,FALSE)))=1,"·",0)</f>
        <v>·</v>
      </c>
      <c r="L543" s="53">
        <f>IF(TYPE(SEARCH(L$1,+VLOOKUP($A543,datos14p!$A$2:$B$874,2,FALSE)))=1,"·",0)</f>
        <v>0</v>
      </c>
      <c r="M543" s="53">
        <f>IF(TYPE(SEARCH(M$1,+VLOOKUP($A543,datos14p!$A$2:$B$874,2,FALSE)))=1,"·",0)</f>
        <v>0</v>
      </c>
    </row>
    <row r="544" spans="1:13" s="9" customFormat="1">
      <c r="A544" s="60" t="s">
        <v>1327</v>
      </c>
      <c r="B544" s="53">
        <f>IF(TYPE(SEARCH(B$1,+VLOOKUP($A544,datos14p!$A$2:$B$874,2,FALSE)))=1,"·",0)</f>
        <v>0</v>
      </c>
      <c r="C544" s="53">
        <f>IF(TYPE(SEARCH(C$1,+VLOOKUP($A544,datos14p!$A$2:$B$874,2,FALSE)))=1,"·",0)</f>
        <v>0</v>
      </c>
      <c r="D544" s="53">
        <f>IF(TYPE(SEARCH(D$1,+VLOOKUP($A544,datos14p!$A$2:$B$874,2,FALSE)))=1,"·",0)</f>
        <v>0</v>
      </c>
      <c r="E544" s="53">
        <f>IF(TYPE(SEARCH(E$1,+VLOOKUP($A544,datos14p!$A$2:$B$874,2,FALSE)))=1,"·",0)</f>
        <v>0</v>
      </c>
      <c r="F544" s="53">
        <f>IF(TYPE(SEARCH(F$1,+VLOOKUP($A544,datos14p!$A$2:$B$874,2,FALSE)))=1,"·",0)</f>
        <v>0</v>
      </c>
      <c r="G544" s="53">
        <f>IF(TYPE(SEARCH(G$1,+VLOOKUP($A544,datos14p!$A$2:$B$874,2,FALSE)))=1,"·",0)</f>
        <v>0</v>
      </c>
      <c r="H544" s="53">
        <f>IF(TYPE(SEARCH(H$1,+VLOOKUP($A544,datos14p!$A$2:$B$874,2,FALSE)))=1,"·",0)</f>
        <v>0</v>
      </c>
      <c r="I544" s="53">
        <f>IF(TYPE(SEARCH(I$1,+VLOOKUP($A544,datos14p!$A$2:$B$874,2,FALSE)))=1,"·",0)</f>
        <v>0</v>
      </c>
      <c r="J544" s="53">
        <f>IF(TYPE(SEARCH(J$1,+VLOOKUP($A544,datos14p!$A$2:$B$874,2,FALSE)))=1,"·",0)</f>
        <v>0</v>
      </c>
      <c r="K544" s="53">
        <f>IF(TYPE(SEARCH(K$1,+VLOOKUP($A544,datos14p!$A$2:$B$874,2,FALSE)))=1,"·",0)</f>
        <v>0</v>
      </c>
      <c r="L544" s="53">
        <f>IF(TYPE(SEARCH(L$1,+VLOOKUP($A544,datos14p!$A$2:$B$874,2,FALSE)))=1,"·",0)</f>
        <v>0</v>
      </c>
      <c r="M544" s="53" t="str">
        <f>IF(TYPE(SEARCH(M$1,+VLOOKUP($A544,datos14p!$A$2:$B$874,2,FALSE)))=1,"·",0)</f>
        <v>·</v>
      </c>
    </row>
    <row r="545" spans="1:13" s="9" customFormat="1">
      <c r="A545" s="60" t="s">
        <v>1328</v>
      </c>
      <c r="B545" s="53">
        <f>IF(TYPE(SEARCH(B$1,+VLOOKUP($A545,datos14p!$A$2:$B$874,2,FALSE)))=1,"·",0)</f>
        <v>0</v>
      </c>
      <c r="C545" s="53">
        <f>IF(TYPE(SEARCH(C$1,+VLOOKUP($A545,datos14p!$A$2:$B$874,2,FALSE)))=1,"·",0)</f>
        <v>0</v>
      </c>
      <c r="D545" s="53">
        <f>IF(TYPE(SEARCH(D$1,+VLOOKUP($A545,datos14p!$A$2:$B$874,2,FALSE)))=1,"·",0)</f>
        <v>0</v>
      </c>
      <c r="E545" s="53">
        <f>IF(TYPE(SEARCH(E$1,+VLOOKUP($A545,datos14p!$A$2:$B$874,2,FALSE)))=1,"·",0)</f>
        <v>0</v>
      </c>
      <c r="F545" s="53">
        <f>IF(TYPE(SEARCH(F$1,+VLOOKUP($A545,datos14p!$A$2:$B$874,2,FALSE)))=1,"·",0)</f>
        <v>0</v>
      </c>
      <c r="G545" s="53">
        <f>IF(TYPE(SEARCH(G$1,+VLOOKUP($A545,datos14p!$A$2:$B$874,2,FALSE)))=1,"·",0)</f>
        <v>0</v>
      </c>
      <c r="H545" s="53">
        <f>IF(TYPE(SEARCH(H$1,+VLOOKUP($A545,datos14p!$A$2:$B$874,2,FALSE)))=1,"·",0)</f>
        <v>0</v>
      </c>
      <c r="I545" s="53">
        <f>IF(TYPE(SEARCH(I$1,+VLOOKUP($A545,datos14p!$A$2:$B$874,2,FALSE)))=1,"·",0)</f>
        <v>0</v>
      </c>
      <c r="J545" s="53">
        <f>IF(TYPE(SEARCH(J$1,+VLOOKUP($A545,datos14p!$A$2:$B$874,2,FALSE)))=1,"·",0)</f>
        <v>0</v>
      </c>
      <c r="K545" s="53">
        <f>IF(TYPE(SEARCH(K$1,+VLOOKUP($A545,datos14p!$A$2:$B$874,2,FALSE)))=1,"·",0)</f>
        <v>0</v>
      </c>
      <c r="L545" s="53">
        <f>IF(TYPE(SEARCH(L$1,+VLOOKUP($A545,datos14p!$A$2:$B$874,2,FALSE)))=1,"·",0)</f>
        <v>0</v>
      </c>
      <c r="M545" s="53">
        <f>IF(TYPE(SEARCH(M$1,+VLOOKUP($A545,datos14p!$A$2:$B$874,2,FALSE)))=1,"·",0)</f>
        <v>0</v>
      </c>
    </row>
    <row r="546" spans="1:13" s="9" customFormat="1">
      <c r="A546" s="60" t="s">
        <v>1329</v>
      </c>
      <c r="B546" s="53">
        <f>IF(TYPE(SEARCH(B$1,+VLOOKUP($A546,datos14p!$A$2:$B$874,2,FALSE)))=1,"·",0)</f>
        <v>0</v>
      </c>
      <c r="C546" s="53">
        <f>IF(TYPE(SEARCH(C$1,+VLOOKUP($A546,datos14p!$A$2:$B$874,2,FALSE)))=1,"·",0)</f>
        <v>0</v>
      </c>
      <c r="D546" s="53">
        <f>IF(TYPE(SEARCH(D$1,+VLOOKUP($A546,datos14p!$A$2:$B$874,2,FALSE)))=1,"·",0)</f>
        <v>0</v>
      </c>
      <c r="E546" s="53">
        <f>IF(TYPE(SEARCH(E$1,+VLOOKUP($A546,datos14p!$A$2:$B$874,2,FALSE)))=1,"·",0)</f>
        <v>0</v>
      </c>
      <c r="F546" s="53">
        <f>IF(TYPE(SEARCH(F$1,+VLOOKUP($A546,datos14p!$A$2:$B$874,2,FALSE)))=1,"·",0)</f>
        <v>0</v>
      </c>
      <c r="G546" s="53">
        <f>IF(TYPE(SEARCH(G$1,+VLOOKUP($A546,datos14p!$A$2:$B$874,2,FALSE)))=1,"·",0)</f>
        <v>0</v>
      </c>
      <c r="H546" s="53">
        <f>IF(TYPE(SEARCH(H$1,+VLOOKUP($A546,datos14p!$A$2:$B$874,2,FALSE)))=1,"·",0)</f>
        <v>0</v>
      </c>
      <c r="I546" s="53">
        <f>IF(TYPE(SEARCH(I$1,+VLOOKUP($A546,datos14p!$A$2:$B$874,2,FALSE)))=1,"·",0)</f>
        <v>0</v>
      </c>
      <c r="J546" s="53">
        <f>IF(TYPE(SEARCH(J$1,+VLOOKUP($A546,datos14p!$A$2:$B$874,2,FALSE)))=1,"·",0)</f>
        <v>0</v>
      </c>
      <c r="K546" s="53">
        <f>IF(TYPE(SEARCH(K$1,+VLOOKUP($A546,datos14p!$A$2:$B$874,2,FALSE)))=1,"·",0)</f>
        <v>0</v>
      </c>
      <c r="L546" s="53">
        <f>IF(TYPE(SEARCH(L$1,+VLOOKUP($A546,datos14p!$A$2:$B$874,2,FALSE)))=1,"·",0)</f>
        <v>0</v>
      </c>
      <c r="M546" s="53">
        <f>IF(TYPE(SEARCH(M$1,+VLOOKUP($A546,datos14p!$A$2:$B$874,2,FALSE)))=1,"·",0)</f>
        <v>0</v>
      </c>
    </row>
    <row r="547" spans="1:13" s="9" customFormat="1">
      <c r="A547" s="60" t="s">
        <v>1330</v>
      </c>
      <c r="B547" s="53">
        <f>IF(TYPE(SEARCH(B$1,+VLOOKUP($A547,datos14p!$A$2:$B$874,2,FALSE)))=1,"·",0)</f>
        <v>0</v>
      </c>
      <c r="C547" s="53">
        <f>IF(TYPE(SEARCH(C$1,+VLOOKUP($A547,datos14p!$A$2:$B$874,2,FALSE)))=1,"·",0)</f>
        <v>0</v>
      </c>
      <c r="D547" s="53">
        <f>IF(TYPE(SEARCH(D$1,+VLOOKUP($A547,datos14p!$A$2:$B$874,2,FALSE)))=1,"·",0)</f>
        <v>0</v>
      </c>
      <c r="E547" s="53">
        <f>IF(TYPE(SEARCH(E$1,+VLOOKUP($A547,datos14p!$A$2:$B$874,2,FALSE)))=1,"·",0)</f>
        <v>0</v>
      </c>
      <c r="F547" s="53">
        <f>IF(TYPE(SEARCH(F$1,+VLOOKUP($A547,datos14p!$A$2:$B$874,2,FALSE)))=1,"·",0)</f>
        <v>0</v>
      </c>
      <c r="G547" s="53">
        <f>IF(TYPE(SEARCH(G$1,+VLOOKUP($A547,datos14p!$A$2:$B$874,2,FALSE)))=1,"·",0)</f>
        <v>0</v>
      </c>
      <c r="H547" s="53">
        <f>IF(TYPE(SEARCH(H$1,+VLOOKUP($A547,datos14p!$A$2:$B$874,2,FALSE)))=1,"·",0)</f>
        <v>0</v>
      </c>
      <c r="I547" s="53">
        <f>IF(TYPE(SEARCH(I$1,+VLOOKUP($A547,datos14p!$A$2:$B$874,2,FALSE)))=1,"·",0)</f>
        <v>0</v>
      </c>
      <c r="J547" s="53">
        <f>IF(TYPE(SEARCH(J$1,+VLOOKUP($A547,datos14p!$A$2:$B$874,2,FALSE)))=1,"·",0)</f>
        <v>0</v>
      </c>
      <c r="K547" s="53">
        <f>IF(TYPE(SEARCH(K$1,+VLOOKUP($A547,datos14p!$A$2:$B$874,2,FALSE)))=1,"·",0)</f>
        <v>0</v>
      </c>
      <c r="L547" s="53">
        <f>IF(TYPE(SEARCH(L$1,+VLOOKUP($A547,datos14p!$A$2:$B$874,2,FALSE)))=1,"·",0)</f>
        <v>0</v>
      </c>
      <c r="M547" s="53">
        <f>IF(TYPE(SEARCH(M$1,+VLOOKUP($A547,datos14p!$A$2:$B$874,2,FALSE)))=1,"·",0)</f>
        <v>0</v>
      </c>
    </row>
    <row r="548" spans="1:13" s="9" customFormat="1">
      <c r="A548" s="60" t="s">
        <v>1331</v>
      </c>
      <c r="B548" s="53">
        <f>IF(TYPE(SEARCH(B$1,+VLOOKUP($A548,datos14p!$A$2:$B$874,2,FALSE)))=1,"·",0)</f>
        <v>0</v>
      </c>
      <c r="C548" s="53">
        <f>IF(TYPE(SEARCH(C$1,+VLOOKUP($A548,datos14p!$A$2:$B$874,2,FALSE)))=1,"·",0)</f>
        <v>0</v>
      </c>
      <c r="D548" s="53">
        <f>IF(TYPE(SEARCH(D$1,+VLOOKUP($A548,datos14p!$A$2:$B$874,2,FALSE)))=1,"·",0)</f>
        <v>0</v>
      </c>
      <c r="E548" s="53">
        <f>IF(TYPE(SEARCH(E$1,+VLOOKUP($A548,datos14p!$A$2:$B$874,2,FALSE)))=1,"·",0)</f>
        <v>0</v>
      </c>
      <c r="F548" s="53">
        <f>IF(TYPE(SEARCH(F$1,+VLOOKUP($A548,datos14p!$A$2:$B$874,2,FALSE)))=1,"·",0)</f>
        <v>0</v>
      </c>
      <c r="G548" s="53">
        <f>IF(TYPE(SEARCH(G$1,+VLOOKUP($A548,datos14p!$A$2:$B$874,2,FALSE)))=1,"·",0)</f>
        <v>0</v>
      </c>
      <c r="H548" s="53">
        <f>IF(TYPE(SEARCH(H$1,+VLOOKUP($A548,datos14p!$A$2:$B$874,2,FALSE)))=1,"·",0)</f>
        <v>0</v>
      </c>
      <c r="I548" s="53">
        <f>IF(TYPE(SEARCH(I$1,+VLOOKUP($A548,datos14p!$A$2:$B$874,2,FALSE)))=1,"·",0)</f>
        <v>0</v>
      </c>
      <c r="J548" s="53">
        <f>IF(TYPE(SEARCH(J$1,+VLOOKUP($A548,datos14p!$A$2:$B$874,2,FALSE)))=1,"·",0)</f>
        <v>0</v>
      </c>
      <c r="K548" s="53">
        <f>IF(TYPE(SEARCH(K$1,+VLOOKUP($A548,datos14p!$A$2:$B$874,2,FALSE)))=1,"·",0)</f>
        <v>0</v>
      </c>
      <c r="L548" s="53">
        <f>IF(TYPE(SEARCH(L$1,+VLOOKUP($A548,datos14p!$A$2:$B$874,2,FALSE)))=1,"·",0)</f>
        <v>0</v>
      </c>
      <c r="M548" s="53">
        <f>IF(TYPE(SEARCH(M$1,+VLOOKUP($A548,datos14p!$A$2:$B$874,2,FALSE)))=1,"·",0)</f>
        <v>0</v>
      </c>
    </row>
    <row r="549" spans="1:13" s="9" customFormat="1">
      <c r="A549" s="60" t="s">
        <v>1332</v>
      </c>
      <c r="B549" s="53">
        <f>IF(TYPE(SEARCH(B$1,+VLOOKUP($A549,datos14p!$A$2:$B$874,2,FALSE)))=1,"·",0)</f>
        <v>0</v>
      </c>
      <c r="C549" s="53">
        <f>IF(TYPE(SEARCH(C$1,+VLOOKUP($A549,datos14p!$A$2:$B$874,2,FALSE)))=1,"·",0)</f>
        <v>0</v>
      </c>
      <c r="D549" s="53">
        <f>IF(TYPE(SEARCH(D$1,+VLOOKUP($A549,datos14p!$A$2:$B$874,2,FALSE)))=1,"·",0)</f>
        <v>0</v>
      </c>
      <c r="E549" s="53">
        <f>IF(TYPE(SEARCH(E$1,+VLOOKUP($A549,datos14p!$A$2:$B$874,2,FALSE)))=1,"·",0)</f>
        <v>0</v>
      </c>
      <c r="F549" s="53">
        <f>IF(TYPE(SEARCH(F$1,+VLOOKUP($A549,datos14p!$A$2:$B$874,2,FALSE)))=1,"·",0)</f>
        <v>0</v>
      </c>
      <c r="G549" s="53">
        <f>IF(TYPE(SEARCH(G$1,+VLOOKUP($A549,datos14p!$A$2:$B$874,2,FALSE)))=1,"·",0)</f>
        <v>0</v>
      </c>
      <c r="H549" s="53">
        <f>IF(TYPE(SEARCH(H$1,+VLOOKUP($A549,datos14p!$A$2:$B$874,2,FALSE)))=1,"·",0)</f>
        <v>0</v>
      </c>
      <c r="I549" s="53">
        <f>IF(TYPE(SEARCH(I$1,+VLOOKUP($A549,datos14p!$A$2:$B$874,2,FALSE)))=1,"·",0)</f>
        <v>0</v>
      </c>
      <c r="J549" s="53">
        <f>IF(TYPE(SEARCH(J$1,+VLOOKUP($A549,datos14p!$A$2:$B$874,2,FALSE)))=1,"·",0)</f>
        <v>0</v>
      </c>
      <c r="K549" s="53">
        <f>IF(TYPE(SEARCH(K$1,+VLOOKUP($A549,datos14p!$A$2:$B$874,2,FALSE)))=1,"·",0)</f>
        <v>0</v>
      </c>
      <c r="L549" s="53">
        <f>IF(TYPE(SEARCH(L$1,+VLOOKUP($A549,datos14p!$A$2:$B$874,2,FALSE)))=1,"·",0)</f>
        <v>0</v>
      </c>
      <c r="M549" s="53">
        <f>IF(TYPE(SEARCH(M$1,+VLOOKUP($A549,datos14p!$A$2:$B$874,2,FALSE)))=1,"·",0)</f>
        <v>0</v>
      </c>
    </row>
    <row r="550" spans="1:13" s="9" customFormat="1">
      <c r="A550" s="60" t="s">
        <v>1333</v>
      </c>
      <c r="B550" s="53">
        <f>IF(TYPE(SEARCH(B$1,+VLOOKUP($A550,datos14p!$A$2:$B$874,2,FALSE)))=1,"·",0)</f>
        <v>0</v>
      </c>
      <c r="C550" s="53">
        <f>IF(TYPE(SEARCH(C$1,+VLOOKUP($A550,datos14p!$A$2:$B$874,2,FALSE)))=1,"·",0)</f>
        <v>0</v>
      </c>
      <c r="D550" s="53">
        <f>IF(TYPE(SEARCH(D$1,+VLOOKUP($A550,datos14p!$A$2:$B$874,2,FALSE)))=1,"·",0)</f>
        <v>0</v>
      </c>
      <c r="E550" s="53">
        <f>IF(TYPE(SEARCH(E$1,+VLOOKUP($A550,datos14p!$A$2:$B$874,2,FALSE)))=1,"·",0)</f>
        <v>0</v>
      </c>
      <c r="F550" s="53">
        <f>IF(TYPE(SEARCH(F$1,+VLOOKUP($A550,datos14p!$A$2:$B$874,2,FALSE)))=1,"·",0)</f>
        <v>0</v>
      </c>
      <c r="G550" s="53">
        <f>IF(TYPE(SEARCH(G$1,+VLOOKUP($A550,datos14p!$A$2:$B$874,2,FALSE)))=1,"·",0)</f>
        <v>0</v>
      </c>
      <c r="H550" s="53">
        <f>IF(TYPE(SEARCH(H$1,+VLOOKUP($A550,datos14p!$A$2:$B$874,2,FALSE)))=1,"·",0)</f>
        <v>0</v>
      </c>
      <c r="I550" s="53">
        <f>IF(TYPE(SEARCH(I$1,+VLOOKUP($A550,datos14p!$A$2:$B$874,2,FALSE)))=1,"·",0)</f>
        <v>0</v>
      </c>
      <c r="J550" s="53">
        <f>IF(TYPE(SEARCH(J$1,+VLOOKUP($A550,datos14p!$A$2:$B$874,2,FALSE)))=1,"·",0)</f>
        <v>0</v>
      </c>
      <c r="K550" s="53">
        <f>IF(TYPE(SEARCH(K$1,+VLOOKUP($A550,datos14p!$A$2:$B$874,2,FALSE)))=1,"·",0)</f>
        <v>0</v>
      </c>
      <c r="L550" s="53">
        <f>IF(TYPE(SEARCH(L$1,+VLOOKUP($A550,datos14p!$A$2:$B$874,2,FALSE)))=1,"·",0)</f>
        <v>0</v>
      </c>
      <c r="M550" s="53">
        <f>IF(TYPE(SEARCH(M$1,+VLOOKUP($A550,datos14p!$A$2:$B$874,2,FALSE)))=1,"·",0)</f>
        <v>0</v>
      </c>
    </row>
    <row r="551" spans="1:13" s="9" customFormat="1">
      <c r="A551" s="60" t="s">
        <v>1334</v>
      </c>
      <c r="B551" s="53">
        <f>IF(TYPE(SEARCH(B$1,+VLOOKUP($A551,datos14p!$A$2:$B$874,2,FALSE)))=1,"·",0)</f>
        <v>0</v>
      </c>
      <c r="C551" s="53">
        <f>IF(TYPE(SEARCH(C$1,+VLOOKUP($A551,datos14p!$A$2:$B$874,2,FALSE)))=1,"·",0)</f>
        <v>0</v>
      </c>
      <c r="D551" s="53">
        <f>IF(TYPE(SEARCH(D$1,+VLOOKUP($A551,datos14p!$A$2:$B$874,2,FALSE)))=1,"·",0)</f>
        <v>0</v>
      </c>
      <c r="E551" s="53">
        <f>IF(TYPE(SEARCH(E$1,+VLOOKUP($A551,datos14p!$A$2:$B$874,2,FALSE)))=1,"·",0)</f>
        <v>0</v>
      </c>
      <c r="F551" s="53">
        <f>IF(TYPE(SEARCH(F$1,+VLOOKUP($A551,datos14p!$A$2:$B$874,2,FALSE)))=1,"·",0)</f>
        <v>0</v>
      </c>
      <c r="G551" s="53">
        <f>IF(TYPE(SEARCH(G$1,+VLOOKUP($A551,datos14p!$A$2:$B$874,2,FALSE)))=1,"·",0)</f>
        <v>0</v>
      </c>
      <c r="H551" s="53">
        <f>IF(TYPE(SEARCH(H$1,+VLOOKUP($A551,datos14p!$A$2:$B$874,2,FALSE)))=1,"·",0)</f>
        <v>0</v>
      </c>
      <c r="I551" s="53">
        <f>IF(TYPE(SEARCH(I$1,+VLOOKUP($A551,datos14p!$A$2:$B$874,2,FALSE)))=1,"·",0)</f>
        <v>0</v>
      </c>
      <c r="J551" s="53">
        <f>IF(TYPE(SEARCH(J$1,+VLOOKUP($A551,datos14p!$A$2:$B$874,2,FALSE)))=1,"·",0)</f>
        <v>0</v>
      </c>
      <c r="K551" s="53">
        <f>IF(TYPE(SEARCH(K$1,+VLOOKUP($A551,datos14p!$A$2:$B$874,2,FALSE)))=1,"·",0)</f>
        <v>0</v>
      </c>
      <c r="L551" s="53">
        <f>IF(TYPE(SEARCH(L$1,+VLOOKUP($A551,datos14p!$A$2:$B$874,2,FALSE)))=1,"·",0)</f>
        <v>0</v>
      </c>
      <c r="M551" s="53">
        <f>IF(TYPE(SEARCH(M$1,+VLOOKUP($A551,datos14p!$A$2:$B$874,2,FALSE)))=1,"·",0)</f>
        <v>0</v>
      </c>
    </row>
    <row r="552" spans="1:13" s="9" customFormat="1">
      <c r="A552" s="60" t="s">
        <v>1335</v>
      </c>
      <c r="B552" s="53">
        <f>IF(TYPE(SEARCH(B$1,+VLOOKUP($A552,datos14p!$A$2:$B$874,2,FALSE)))=1,"·",0)</f>
        <v>0</v>
      </c>
      <c r="C552" s="53">
        <f>IF(TYPE(SEARCH(C$1,+VLOOKUP($A552,datos14p!$A$2:$B$874,2,FALSE)))=1,"·",0)</f>
        <v>0</v>
      </c>
      <c r="D552" s="53">
        <f>IF(TYPE(SEARCH(D$1,+VLOOKUP($A552,datos14p!$A$2:$B$874,2,FALSE)))=1,"·",0)</f>
        <v>0</v>
      </c>
      <c r="E552" s="53">
        <f>IF(TYPE(SEARCH(E$1,+VLOOKUP($A552,datos14p!$A$2:$B$874,2,FALSE)))=1,"·",0)</f>
        <v>0</v>
      </c>
      <c r="F552" s="53">
        <f>IF(TYPE(SEARCH(F$1,+VLOOKUP($A552,datos14p!$A$2:$B$874,2,FALSE)))=1,"·",0)</f>
        <v>0</v>
      </c>
      <c r="G552" s="53">
        <f>IF(TYPE(SEARCH(G$1,+VLOOKUP($A552,datos14p!$A$2:$B$874,2,FALSE)))=1,"·",0)</f>
        <v>0</v>
      </c>
      <c r="H552" s="53">
        <f>IF(TYPE(SEARCH(H$1,+VLOOKUP($A552,datos14p!$A$2:$B$874,2,FALSE)))=1,"·",0)</f>
        <v>0</v>
      </c>
      <c r="I552" s="53">
        <f>IF(TYPE(SEARCH(I$1,+VLOOKUP($A552,datos14p!$A$2:$B$874,2,FALSE)))=1,"·",0)</f>
        <v>0</v>
      </c>
      <c r="J552" s="53">
        <f>IF(TYPE(SEARCH(J$1,+VLOOKUP($A552,datos14p!$A$2:$B$874,2,FALSE)))=1,"·",0)</f>
        <v>0</v>
      </c>
      <c r="K552" s="53">
        <f>IF(TYPE(SEARCH(K$1,+VLOOKUP($A552,datos14p!$A$2:$B$874,2,FALSE)))=1,"·",0)</f>
        <v>0</v>
      </c>
      <c r="L552" s="53">
        <f>IF(TYPE(SEARCH(L$1,+VLOOKUP($A552,datos14p!$A$2:$B$874,2,FALSE)))=1,"·",0)</f>
        <v>0</v>
      </c>
      <c r="M552" s="53">
        <f>IF(TYPE(SEARCH(M$1,+VLOOKUP($A552,datos14p!$A$2:$B$874,2,FALSE)))=1,"·",0)</f>
        <v>0</v>
      </c>
    </row>
    <row r="553" spans="1:13" s="9" customFormat="1">
      <c r="A553" s="60" t="s">
        <v>1336</v>
      </c>
      <c r="B553" s="53">
        <f>IF(TYPE(SEARCH(B$1,+VLOOKUP($A553,datos14p!$A$2:$B$874,2,FALSE)))=1,"·",0)</f>
        <v>0</v>
      </c>
      <c r="C553" s="53">
        <f>IF(TYPE(SEARCH(C$1,+VLOOKUP($A553,datos14p!$A$2:$B$874,2,FALSE)))=1,"·",0)</f>
        <v>0</v>
      </c>
      <c r="D553" s="53">
        <f>IF(TYPE(SEARCH(D$1,+VLOOKUP($A553,datos14p!$A$2:$B$874,2,FALSE)))=1,"·",0)</f>
        <v>0</v>
      </c>
      <c r="E553" s="53">
        <f>IF(TYPE(SEARCH(E$1,+VLOOKUP($A553,datos14p!$A$2:$B$874,2,FALSE)))=1,"·",0)</f>
        <v>0</v>
      </c>
      <c r="F553" s="53">
        <f>IF(TYPE(SEARCH(F$1,+VLOOKUP($A553,datos14p!$A$2:$B$874,2,FALSE)))=1,"·",0)</f>
        <v>0</v>
      </c>
      <c r="G553" s="53">
        <f>IF(TYPE(SEARCH(G$1,+VLOOKUP($A553,datos14p!$A$2:$B$874,2,FALSE)))=1,"·",0)</f>
        <v>0</v>
      </c>
      <c r="H553" s="53">
        <f>IF(TYPE(SEARCH(H$1,+VLOOKUP($A553,datos14p!$A$2:$B$874,2,FALSE)))=1,"·",0)</f>
        <v>0</v>
      </c>
      <c r="I553" s="53">
        <f>IF(TYPE(SEARCH(I$1,+VLOOKUP($A553,datos14p!$A$2:$B$874,2,FALSE)))=1,"·",0)</f>
        <v>0</v>
      </c>
      <c r="J553" s="53">
        <f>IF(TYPE(SEARCH(J$1,+VLOOKUP($A553,datos14p!$A$2:$B$874,2,FALSE)))=1,"·",0)</f>
        <v>0</v>
      </c>
      <c r="K553" s="53">
        <f>IF(TYPE(SEARCH(K$1,+VLOOKUP($A553,datos14p!$A$2:$B$874,2,FALSE)))=1,"·",0)</f>
        <v>0</v>
      </c>
      <c r="L553" s="53">
        <f>IF(TYPE(SEARCH(L$1,+VLOOKUP($A553,datos14p!$A$2:$B$874,2,FALSE)))=1,"·",0)</f>
        <v>0</v>
      </c>
      <c r="M553" s="53">
        <f>IF(TYPE(SEARCH(M$1,+VLOOKUP($A553,datos14p!$A$2:$B$874,2,FALSE)))=1,"·",0)</f>
        <v>0</v>
      </c>
    </row>
    <row r="554" spans="1:13" s="9" customFormat="1">
      <c r="A554" s="60" t="s">
        <v>1337</v>
      </c>
      <c r="B554" s="53">
        <f>IF(TYPE(SEARCH(B$1,+VLOOKUP($A554,datos14p!$A$2:$B$874,2,FALSE)))=1,"·",0)</f>
        <v>0</v>
      </c>
      <c r="C554" s="53">
        <f>IF(TYPE(SEARCH(C$1,+VLOOKUP($A554,datos14p!$A$2:$B$874,2,FALSE)))=1,"·",0)</f>
        <v>0</v>
      </c>
      <c r="D554" s="53">
        <f>IF(TYPE(SEARCH(D$1,+VLOOKUP($A554,datos14p!$A$2:$B$874,2,FALSE)))=1,"·",0)</f>
        <v>0</v>
      </c>
      <c r="E554" s="53">
        <f>IF(TYPE(SEARCH(E$1,+VLOOKUP($A554,datos14p!$A$2:$B$874,2,FALSE)))=1,"·",0)</f>
        <v>0</v>
      </c>
      <c r="F554" s="53">
        <f>IF(TYPE(SEARCH(F$1,+VLOOKUP($A554,datos14p!$A$2:$B$874,2,FALSE)))=1,"·",0)</f>
        <v>0</v>
      </c>
      <c r="G554" s="53">
        <f>IF(TYPE(SEARCH(G$1,+VLOOKUP($A554,datos14p!$A$2:$B$874,2,FALSE)))=1,"·",0)</f>
        <v>0</v>
      </c>
      <c r="H554" s="53">
        <f>IF(TYPE(SEARCH(H$1,+VLOOKUP($A554,datos14p!$A$2:$B$874,2,FALSE)))=1,"·",0)</f>
        <v>0</v>
      </c>
      <c r="I554" s="53">
        <f>IF(TYPE(SEARCH(I$1,+VLOOKUP($A554,datos14p!$A$2:$B$874,2,FALSE)))=1,"·",0)</f>
        <v>0</v>
      </c>
      <c r="J554" s="53">
        <f>IF(TYPE(SEARCH(J$1,+VLOOKUP($A554,datos14p!$A$2:$B$874,2,FALSE)))=1,"·",0)</f>
        <v>0</v>
      </c>
      <c r="K554" s="53">
        <f>IF(TYPE(SEARCH(K$1,+VLOOKUP($A554,datos14p!$A$2:$B$874,2,FALSE)))=1,"·",0)</f>
        <v>0</v>
      </c>
      <c r="L554" s="53">
        <f>IF(TYPE(SEARCH(L$1,+VLOOKUP($A554,datos14p!$A$2:$B$874,2,FALSE)))=1,"·",0)</f>
        <v>0</v>
      </c>
      <c r="M554" s="53">
        <f>IF(TYPE(SEARCH(M$1,+VLOOKUP($A554,datos14p!$A$2:$B$874,2,FALSE)))=1,"·",0)</f>
        <v>0</v>
      </c>
    </row>
    <row r="555" spans="1:13" s="9" customFormat="1">
      <c r="A555" s="60" t="s">
        <v>1338</v>
      </c>
      <c r="B555" s="53">
        <f>IF(TYPE(SEARCH(B$1,+VLOOKUP($A555,datos14p!$A$2:$B$874,2,FALSE)))=1,"·",0)</f>
        <v>0</v>
      </c>
      <c r="C555" s="53">
        <f>IF(TYPE(SEARCH(C$1,+VLOOKUP($A555,datos14p!$A$2:$B$874,2,FALSE)))=1,"·",0)</f>
        <v>0</v>
      </c>
      <c r="D555" s="53">
        <f>IF(TYPE(SEARCH(D$1,+VLOOKUP($A555,datos14p!$A$2:$B$874,2,FALSE)))=1,"·",0)</f>
        <v>0</v>
      </c>
      <c r="E555" s="53">
        <f>IF(TYPE(SEARCH(E$1,+VLOOKUP($A555,datos14p!$A$2:$B$874,2,FALSE)))=1,"·",0)</f>
        <v>0</v>
      </c>
      <c r="F555" s="53">
        <f>IF(TYPE(SEARCH(F$1,+VLOOKUP($A555,datos14p!$A$2:$B$874,2,FALSE)))=1,"·",0)</f>
        <v>0</v>
      </c>
      <c r="G555" s="53">
        <f>IF(TYPE(SEARCH(G$1,+VLOOKUP($A555,datos14p!$A$2:$B$874,2,FALSE)))=1,"·",0)</f>
        <v>0</v>
      </c>
      <c r="H555" s="53">
        <f>IF(TYPE(SEARCH(H$1,+VLOOKUP($A555,datos14p!$A$2:$B$874,2,FALSE)))=1,"·",0)</f>
        <v>0</v>
      </c>
      <c r="I555" s="53">
        <f>IF(TYPE(SEARCH(I$1,+VLOOKUP($A555,datos14p!$A$2:$B$874,2,FALSE)))=1,"·",0)</f>
        <v>0</v>
      </c>
      <c r="J555" s="53">
        <f>IF(TYPE(SEARCH(J$1,+VLOOKUP($A555,datos14p!$A$2:$B$874,2,FALSE)))=1,"·",0)</f>
        <v>0</v>
      </c>
      <c r="K555" s="53">
        <f>IF(TYPE(SEARCH(K$1,+VLOOKUP($A555,datos14p!$A$2:$B$874,2,FALSE)))=1,"·",0)</f>
        <v>0</v>
      </c>
      <c r="L555" s="53">
        <f>IF(TYPE(SEARCH(L$1,+VLOOKUP($A555,datos14p!$A$2:$B$874,2,FALSE)))=1,"·",0)</f>
        <v>0</v>
      </c>
      <c r="M555" s="53">
        <f>IF(TYPE(SEARCH(M$1,+VLOOKUP($A555,datos14p!$A$2:$B$874,2,FALSE)))=1,"·",0)</f>
        <v>0</v>
      </c>
    </row>
    <row r="556" spans="1:13" s="9" customFormat="1">
      <c r="A556" s="60" t="s">
        <v>1339</v>
      </c>
      <c r="B556" s="53">
        <f>IF(TYPE(SEARCH(B$1,+VLOOKUP($A556,datos14p!$A$2:$B$874,2,FALSE)))=1,"·",0)</f>
        <v>0</v>
      </c>
      <c r="C556" s="53">
        <f>IF(TYPE(SEARCH(C$1,+VLOOKUP($A556,datos14p!$A$2:$B$874,2,FALSE)))=1,"·",0)</f>
        <v>0</v>
      </c>
      <c r="D556" s="53">
        <f>IF(TYPE(SEARCH(D$1,+VLOOKUP($A556,datos14p!$A$2:$B$874,2,FALSE)))=1,"·",0)</f>
        <v>0</v>
      </c>
      <c r="E556" s="53">
        <f>IF(TYPE(SEARCH(E$1,+VLOOKUP($A556,datos14p!$A$2:$B$874,2,FALSE)))=1,"·",0)</f>
        <v>0</v>
      </c>
      <c r="F556" s="53">
        <f>IF(TYPE(SEARCH(F$1,+VLOOKUP($A556,datos14p!$A$2:$B$874,2,FALSE)))=1,"·",0)</f>
        <v>0</v>
      </c>
      <c r="G556" s="53">
        <f>IF(TYPE(SEARCH(G$1,+VLOOKUP($A556,datos14p!$A$2:$B$874,2,FALSE)))=1,"·",0)</f>
        <v>0</v>
      </c>
      <c r="H556" s="53">
        <f>IF(TYPE(SEARCH(H$1,+VLOOKUP($A556,datos14p!$A$2:$B$874,2,FALSE)))=1,"·",0)</f>
        <v>0</v>
      </c>
      <c r="I556" s="53">
        <f>IF(TYPE(SEARCH(I$1,+VLOOKUP($A556,datos14p!$A$2:$B$874,2,FALSE)))=1,"·",0)</f>
        <v>0</v>
      </c>
      <c r="J556" s="53">
        <f>IF(TYPE(SEARCH(J$1,+VLOOKUP($A556,datos14p!$A$2:$B$874,2,FALSE)))=1,"·",0)</f>
        <v>0</v>
      </c>
      <c r="K556" s="53">
        <f>IF(TYPE(SEARCH(K$1,+VLOOKUP($A556,datos14p!$A$2:$B$874,2,FALSE)))=1,"·",0)</f>
        <v>0</v>
      </c>
      <c r="L556" s="53">
        <f>IF(TYPE(SEARCH(L$1,+VLOOKUP($A556,datos14p!$A$2:$B$874,2,FALSE)))=1,"·",0)</f>
        <v>0</v>
      </c>
      <c r="M556" s="53">
        <f>IF(TYPE(SEARCH(M$1,+VLOOKUP($A556,datos14p!$A$2:$B$874,2,FALSE)))=1,"·",0)</f>
        <v>0</v>
      </c>
    </row>
    <row r="557" spans="1:13" s="9" customFormat="1">
      <c r="A557" s="60" t="s">
        <v>1340</v>
      </c>
      <c r="B557" s="53">
        <f>IF(TYPE(SEARCH(B$1,+VLOOKUP($A557,datos14p!$A$2:$B$874,2,FALSE)))=1,"·",0)</f>
        <v>0</v>
      </c>
      <c r="C557" s="53">
        <f>IF(TYPE(SEARCH(C$1,+VLOOKUP($A557,datos14p!$A$2:$B$874,2,FALSE)))=1,"·",0)</f>
        <v>0</v>
      </c>
      <c r="D557" s="53">
        <f>IF(TYPE(SEARCH(D$1,+VLOOKUP($A557,datos14p!$A$2:$B$874,2,FALSE)))=1,"·",0)</f>
        <v>0</v>
      </c>
      <c r="E557" s="53">
        <f>IF(TYPE(SEARCH(E$1,+VLOOKUP($A557,datos14p!$A$2:$B$874,2,FALSE)))=1,"·",0)</f>
        <v>0</v>
      </c>
      <c r="F557" s="53">
        <f>IF(TYPE(SEARCH(F$1,+VLOOKUP($A557,datos14p!$A$2:$B$874,2,FALSE)))=1,"·",0)</f>
        <v>0</v>
      </c>
      <c r="G557" s="53">
        <f>IF(TYPE(SEARCH(G$1,+VLOOKUP($A557,datos14p!$A$2:$B$874,2,FALSE)))=1,"·",0)</f>
        <v>0</v>
      </c>
      <c r="H557" s="53">
        <f>IF(TYPE(SEARCH(H$1,+VLOOKUP($A557,datos14p!$A$2:$B$874,2,FALSE)))=1,"·",0)</f>
        <v>0</v>
      </c>
      <c r="I557" s="53">
        <f>IF(TYPE(SEARCH(I$1,+VLOOKUP($A557,datos14p!$A$2:$B$874,2,FALSE)))=1,"·",0)</f>
        <v>0</v>
      </c>
      <c r="J557" s="53">
        <f>IF(TYPE(SEARCH(J$1,+VLOOKUP($A557,datos14p!$A$2:$B$874,2,FALSE)))=1,"·",0)</f>
        <v>0</v>
      </c>
      <c r="K557" s="53">
        <f>IF(TYPE(SEARCH(K$1,+VLOOKUP($A557,datos14p!$A$2:$B$874,2,FALSE)))=1,"·",0)</f>
        <v>0</v>
      </c>
      <c r="L557" s="53">
        <f>IF(TYPE(SEARCH(L$1,+VLOOKUP($A557,datos14p!$A$2:$B$874,2,FALSE)))=1,"·",0)</f>
        <v>0</v>
      </c>
      <c r="M557" s="53">
        <f>IF(TYPE(SEARCH(M$1,+VLOOKUP($A557,datos14p!$A$2:$B$874,2,FALSE)))=1,"·",0)</f>
        <v>0</v>
      </c>
    </row>
    <row r="558" spans="1:13" s="9" customFormat="1">
      <c r="A558" s="60" t="s">
        <v>1341</v>
      </c>
      <c r="B558" s="53">
        <f>IF(TYPE(SEARCH(B$1,+VLOOKUP($A558,datos14p!$A$2:$B$874,2,FALSE)))=1,"·",0)</f>
        <v>0</v>
      </c>
      <c r="C558" s="53">
        <f>IF(TYPE(SEARCH(C$1,+VLOOKUP($A558,datos14p!$A$2:$B$874,2,FALSE)))=1,"·",0)</f>
        <v>0</v>
      </c>
      <c r="D558" s="53">
        <f>IF(TYPE(SEARCH(D$1,+VLOOKUP($A558,datos14p!$A$2:$B$874,2,FALSE)))=1,"·",0)</f>
        <v>0</v>
      </c>
      <c r="E558" s="53">
        <f>IF(TYPE(SEARCH(E$1,+VLOOKUP($A558,datos14p!$A$2:$B$874,2,FALSE)))=1,"·",0)</f>
        <v>0</v>
      </c>
      <c r="F558" s="53">
        <f>IF(TYPE(SEARCH(F$1,+VLOOKUP($A558,datos14p!$A$2:$B$874,2,FALSE)))=1,"·",0)</f>
        <v>0</v>
      </c>
      <c r="G558" s="53">
        <f>IF(TYPE(SEARCH(G$1,+VLOOKUP($A558,datos14p!$A$2:$B$874,2,FALSE)))=1,"·",0)</f>
        <v>0</v>
      </c>
      <c r="H558" s="53">
        <f>IF(TYPE(SEARCH(H$1,+VLOOKUP($A558,datos14p!$A$2:$B$874,2,FALSE)))=1,"·",0)</f>
        <v>0</v>
      </c>
      <c r="I558" s="53">
        <f>IF(TYPE(SEARCH(I$1,+VLOOKUP($A558,datos14p!$A$2:$B$874,2,FALSE)))=1,"·",0)</f>
        <v>0</v>
      </c>
      <c r="J558" s="53">
        <f>IF(TYPE(SEARCH(J$1,+VLOOKUP($A558,datos14p!$A$2:$B$874,2,FALSE)))=1,"·",0)</f>
        <v>0</v>
      </c>
      <c r="K558" s="53">
        <f>IF(TYPE(SEARCH(K$1,+VLOOKUP($A558,datos14p!$A$2:$B$874,2,FALSE)))=1,"·",0)</f>
        <v>0</v>
      </c>
      <c r="L558" s="53">
        <f>IF(TYPE(SEARCH(L$1,+VLOOKUP($A558,datos14p!$A$2:$B$874,2,FALSE)))=1,"·",0)</f>
        <v>0</v>
      </c>
      <c r="M558" s="53">
        <f>IF(TYPE(SEARCH(M$1,+VLOOKUP($A558,datos14p!$A$2:$B$874,2,FALSE)))=1,"·",0)</f>
        <v>0</v>
      </c>
    </row>
    <row r="559" spans="1:13" s="9" customFormat="1">
      <c r="A559" s="60" t="s">
        <v>1342</v>
      </c>
      <c r="B559" s="53">
        <f>IF(TYPE(SEARCH(B$1,+VLOOKUP($A559,datos14p!$A$2:$B$874,2,FALSE)))=1,"·",0)</f>
        <v>0</v>
      </c>
      <c r="C559" s="53">
        <f>IF(TYPE(SEARCH(C$1,+VLOOKUP($A559,datos14p!$A$2:$B$874,2,FALSE)))=1,"·",0)</f>
        <v>0</v>
      </c>
      <c r="D559" s="53">
        <f>IF(TYPE(SEARCH(D$1,+VLOOKUP($A559,datos14p!$A$2:$B$874,2,FALSE)))=1,"·",0)</f>
        <v>0</v>
      </c>
      <c r="E559" s="53">
        <f>IF(TYPE(SEARCH(E$1,+VLOOKUP($A559,datos14p!$A$2:$B$874,2,FALSE)))=1,"·",0)</f>
        <v>0</v>
      </c>
      <c r="F559" s="53">
        <f>IF(TYPE(SEARCH(F$1,+VLOOKUP($A559,datos14p!$A$2:$B$874,2,FALSE)))=1,"·",0)</f>
        <v>0</v>
      </c>
      <c r="G559" s="53">
        <f>IF(TYPE(SEARCH(G$1,+VLOOKUP($A559,datos14p!$A$2:$B$874,2,FALSE)))=1,"·",0)</f>
        <v>0</v>
      </c>
      <c r="H559" s="53">
        <f>IF(TYPE(SEARCH(H$1,+VLOOKUP($A559,datos14p!$A$2:$B$874,2,FALSE)))=1,"·",0)</f>
        <v>0</v>
      </c>
      <c r="I559" s="53">
        <f>IF(TYPE(SEARCH(I$1,+VLOOKUP($A559,datos14p!$A$2:$B$874,2,FALSE)))=1,"·",0)</f>
        <v>0</v>
      </c>
      <c r="J559" s="53">
        <f>IF(TYPE(SEARCH(J$1,+VLOOKUP($A559,datos14p!$A$2:$B$874,2,FALSE)))=1,"·",0)</f>
        <v>0</v>
      </c>
      <c r="K559" s="53">
        <f>IF(TYPE(SEARCH(K$1,+VLOOKUP($A559,datos14p!$A$2:$B$874,2,FALSE)))=1,"·",0)</f>
        <v>0</v>
      </c>
      <c r="L559" s="53">
        <f>IF(TYPE(SEARCH(L$1,+VLOOKUP($A559,datos14p!$A$2:$B$874,2,FALSE)))=1,"·",0)</f>
        <v>0</v>
      </c>
      <c r="M559" s="53">
        <f>IF(TYPE(SEARCH(M$1,+VLOOKUP($A559,datos14p!$A$2:$B$874,2,FALSE)))=1,"·",0)</f>
        <v>0</v>
      </c>
    </row>
    <row r="560" spans="1:13" s="9" customFormat="1">
      <c r="A560" s="60" t="s">
        <v>167</v>
      </c>
      <c r="B560" s="53">
        <f>IF(TYPE(SEARCH(B$1,+VLOOKUP($A560,datos14p!$A$2:$B$874,2,FALSE)))=1,"·",0)</f>
        <v>0</v>
      </c>
      <c r="C560" s="53">
        <f>IF(TYPE(SEARCH(C$1,+VLOOKUP($A560,datos14p!$A$2:$B$874,2,FALSE)))=1,"·",0)</f>
        <v>0</v>
      </c>
      <c r="D560" s="53">
        <f>IF(TYPE(SEARCH(D$1,+VLOOKUP($A560,datos14p!$A$2:$B$874,2,FALSE)))=1,"·",0)</f>
        <v>0</v>
      </c>
      <c r="E560" s="53">
        <f>IF(TYPE(SEARCH(E$1,+VLOOKUP($A560,datos14p!$A$2:$B$874,2,FALSE)))=1,"·",0)</f>
        <v>0</v>
      </c>
      <c r="F560" s="53">
        <f>IF(TYPE(SEARCH(F$1,+VLOOKUP($A560,datos14p!$A$2:$B$874,2,FALSE)))=1,"·",0)</f>
        <v>0</v>
      </c>
      <c r="G560" s="53">
        <f>IF(TYPE(SEARCH(G$1,+VLOOKUP($A560,datos14p!$A$2:$B$874,2,FALSE)))=1,"·",0)</f>
        <v>0</v>
      </c>
      <c r="H560" s="53">
        <f>IF(TYPE(SEARCH(H$1,+VLOOKUP($A560,datos14p!$A$2:$B$874,2,FALSE)))=1,"·",0)</f>
        <v>0</v>
      </c>
      <c r="I560" s="53">
        <f>IF(TYPE(SEARCH(I$1,+VLOOKUP($A560,datos14p!$A$2:$B$874,2,FALSE)))=1,"·",0)</f>
        <v>0</v>
      </c>
      <c r="J560" s="53">
        <f>IF(TYPE(SEARCH(J$1,+VLOOKUP($A560,datos14p!$A$2:$B$874,2,FALSE)))=1,"·",0)</f>
        <v>0</v>
      </c>
      <c r="K560" s="53">
        <f>IF(TYPE(SEARCH(K$1,+VLOOKUP($A560,datos14p!$A$2:$B$874,2,FALSE)))=1,"·",0)</f>
        <v>0</v>
      </c>
      <c r="L560" s="53">
        <f>IF(TYPE(SEARCH(L$1,+VLOOKUP($A560,datos14p!$A$2:$B$874,2,FALSE)))=1,"·",0)</f>
        <v>0</v>
      </c>
      <c r="M560" s="53">
        <f>IF(TYPE(SEARCH(M$1,+VLOOKUP($A560,datos14p!$A$2:$B$874,2,FALSE)))=1,"·",0)</f>
        <v>0</v>
      </c>
    </row>
    <row r="561" spans="1:13" s="9" customFormat="1">
      <c r="A561" s="60" t="s">
        <v>168</v>
      </c>
      <c r="B561" s="53">
        <f>IF(TYPE(SEARCH(B$1,+VLOOKUP($A561,datos14p!$A$2:$B$874,2,FALSE)))=1,"·",0)</f>
        <v>0</v>
      </c>
      <c r="C561" s="53">
        <f>IF(TYPE(SEARCH(C$1,+VLOOKUP($A561,datos14p!$A$2:$B$874,2,FALSE)))=1,"·",0)</f>
        <v>0</v>
      </c>
      <c r="D561" s="53">
        <f>IF(TYPE(SEARCH(D$1,+VLOOKUP($A561,datos14p!$A$2:$B$874,2,FALSE)))=1,"·",0)</f>
        <v>0</v>
      </c>
      <c r="E561" s="53">
        <f>IF(TYPE(SEARCH(E$1,+VLOOKUP($A561,datos14p!$A$2:$B$874,2,FALSE)))=1,"·",0)</f>
        <v>0</v>
      </c>
      <c r="F561" s="53">
        <f>IF(TYPE(SEARCH(F$1,+VLOOKUP($A561,datos14p!$A$2:$B$874,2,FALSE)))=1,"·",0)</f>
        <v>0</v>
      </c>
      <c r="G561" s="53">
        <f>IF(TYPE(SEARCH(G$1,+VLOOKUP($A561,datos14p!$A$2:$B$874,2,FALSE)))=1,"·",0)</f>
        <v>0</v>
      </c>
      <c r="H561" s="53">
        <f>IF(TYPE(SEARCH(H$1,+VLOOKUP($A561,datos14p!$A$2:$B$874,2,FALSE)))=1,"·",0)</f>
        <v>0</v>
      </c>
      <c r="I561" s="53">
        <f>IF(TYPE(SEARCH(I$1,+VLOOKUP($A561,datos14p!$A$2:$B$874,2,FALSE)))=1,"·",0)</f>
        <v>0</v>
      </c>
      <c r="J561" s="53">
        <f>IF(TYPE(SEARCH(J$1,+VLOOKUP($A561,datos14p!$A$2:$B$874,2,FALSE)))=1,"·",0)</f>
        <v>0</v>
      </c>
      <c r="K561" s="53">
        <f>IF(TYPE(SEARCH(K$1,+VLOOKUP($A561,datos14p!$A$2:$B$874,2,FALSE)))=1,"·",0)</f>
        <v>0</v>
      </c>
      <c r="L561" s="53">
        <f>IF(TYPE(SEARCH(L$1,+VLOOKUP($A561,datos14p!$A$2:$B$874,2,FALSE)))=1,"·",0)</f>
        <v>0</v>
      </c>
      <c r="M561" s="53">
        <f>IF(TYPE(SEARCH(M$1,+VLOOKUP($A561,datos14p!$A$2:$B$874,2,FALSE)))=1,"·",0)</f>
        <v>0</v>
      </c>
    </row>
    <row r="562" spans="1:13" s="9" customFormat="1">
      <c r="A562" s="60" t="s">
        <v>169</v>
      </c>
      <c r="B562" s="53">
        <f>IF(TYPE(SEARCH(B$1,+VLOOKUP($A562,datos14p!$A$2:$B$874,2,FALSE)))=1,"·",0)</f>
        <v>0</v>
      </c>
      <c r="C562" s="53">
        <f>IF(TYPE(SEARCH(C$1,+VLOOKUP($A562,datos14p!$A$2:$B$874,2,FALSE)))=1,"·",0)</f>
        <v>0</v>
      </c>
      <c r="D562" s="53">
        <f>IF(TYPE(SEARCH(D$1,+VLOOKUP($A562,datos14p!$A$2:$B$874,2,FALSE)))=1,"·",0)</f>
        <v>0</v>
      </c>
      <c r="E562" s="53">
        <f>IF(TYPE(SEARCH(E$1,+VLOOKUP($A562,datos14p!$A$2:$B$874,2,FALSE)))=1,"·",0)</f>
        <v>0</v>
      </c>
      <c r="F562" s="53">
        <f>IF(TYPE(SEARCH(F$1,+VLOOKUP($A562,datos14p!$A$2:$B$874,2,FALSE)))=1,"·",0)</f>
        <v>0</v>
      </c>
      <c r="G562" s="53">
        <f>IF(TYPE(SEARCH(G$1,+VLOOKUP($A562,datos14p!$A$2:$B$874,2,FALSE)))=1,"·",0)</f>
        <v>0</v>
      </c>
      <c r="H562" s="53">
        <f>IF(TYPE(SEARCH(H$1,+VLOOKUP($A562,datos14p!$A$2:$B$874,2,FALSE)))=1,"·",0)</f>
        <v>0</v>
      </c>
      <c r="I562" s="53">
        <f>IF(TYPE(SEARCH(I$1,+VLOOKUP($A562,datos14p!$A$2:$B$874,2,FALSE)))=1,"·",0)</f>
        <v>0</v>
      </c>
      <c r="J562" s="53">
        <f>IF(TYPE(SEARCH(J$1,+VLOOKUP($A562,datos14p!$A$2:$B$874,2,FALSE)))=1,"·",0)</f>
        <v>0</v>
      </c>
      <c r="K562" s="53">
        <f>IF(TYPE(SEARCH(K$1,+VLOOKUP($A562,datos14p!$A$2:$B$874,2,FALSE)))=1,"·",0)</f>
        <v>0</v>
      </c>
      <c r="L562" s="53">
        <f>IF(TYPE(SEARCH(L$1,+VLOOKUP($A562,datos14p!$A$2:$B$874,2,FALSE)))=1,"·",0)</f>
        <v>0</v>
      </c>
      <c r="M562" s="53">
        <f>IF(TYPE(SEARCH(M$1,+VLOOKUP($A562,datos14p!$A$2:$B$874,2,FALSE)))=1,"·",0)</f>
        <v>0</v>
      </c>
    </row>
    <row r="563" spans="1:13" s="9" customFormat="1">
      <c r="A563" s="60" t="s">
        <v>170</v>
      </c>
      <c r="B563" s="53">
        <f>IF(TYPE(SEARCH(B$1,+VLOOKUP($A563,datos14p!$A$2:$B$874,2,FALSE)))=1,"·",0)</f>
        <v>0</v>
      </c>
      <c r="C563" s="53">
        <f>IF(TYPE(SEARCH(C$1,+VLOOKUP($A563,datos14p!$A$2:$B$874,2,FALSE)))=1,"·",0)</f>
        <v>0</v>
      </c>
      <c r="D563" s="53">
        <f>IF(TYPE(SEARCH(D$1,+VLOOKUP($A563,datos14p!$A$2:$B$874,2,FALSE)))=1,"·",0)</f>
        <v>0</v>
      </c>
      <c r="E563" s="53">
        <f>IF(TYPE(SEARCH(E$1,+VLOOKUP($A563,datos14p!$A$2:$B$874,2,FALSE)))=1,"·",0)</f>
        <v>0</v>
      </c>
      <c r="F563" s="53">
        <f>IF(TYPE(SEARCH(F$1,+VLOOKUP($A563,datos14p!$A$2:$B$874,2,FALSE)))=1,"·",0)</f>
        <v>0</v>
      </c>
      <c r="G563" s="53">
        <f>IF(TYPE(SEARCH(G$1,+VLOOKUP($A563,datos14p!$A$2:$B$874,2,FALSE)))=1,"·",0)</f>
        <v>0</v>
      </c>
      <c r="H563" s="53">
        <f>IF(TYPE(SEARCH(H$1,+VLOOKUP($A563,datos14p!$A$2:$B$874,2,FALSE)))=1,"·",0)</f>
        <v>0</v>
      </c>
      <c r="I563" s="53">
        <f>IF(TYPE(SEARCH(I$1,+VLOOKUP($A563,datos14p!$A$2:$B$874,2,FALSE)))=1,"·",0)</f>
        <v>0</v>
      </c>
      <c r="J563" s="53">
        <f>IF(TYPE(SEARCH(J$1,+VLOOKUP($A563,datos14p!$A$2:$B$874,2,FALSE)))=1,"·",0)</f>
        <v>0</v>
      </c>
      <c r="K563" s="53">
        <f>IF(TYPE(SEARCH(K$1,+VLOOKUP($A563,datos14p!$A$2:$B$874,2,FALSE)))=1,"·",0)</f>
        <v>0</v>
      </c>
      <c r="L563" s="53">
        <f>IF(TYPE(SEARCH(L$1,+VLOOKUP($A563,datos14p!$A$2:$B$874,2,FALSE)))=1,"·",0)</f>
        <v>0</v>
      </c>
      <c r="M563" s="53">
        <f>IF(TYPE(SEARCH(M$1,+VLOOKUP($A563,datos14p!$A$2:$B$874,2,FALSE)))=1,"·",0)</f>
        <v>0</v>
      </c>
    </row>
    <row r="564" spans="1:13" s="9" customFormat="1">
      <c r="A564" s="60" t="s">
        <v>171</v>
      </c>
      <c r="B564" s="53">
        <f>IF(TYPE(SEARCH(B$1,+VLOOKUP($A564,datos14p!$A$2:$B$874,2,FALSE)))=1,"·",0)</f>
        <v>0</v>
      </c>
      <c r="C564" s="53">
        <f>IF(TYPE(SEARCH(C$1,+VLOOKUP($A564,datos14p!$A$2:$B$874,2,FALSE)))=1,"·",0)</f>
        <v>0</v>
      </c>
      <c r="D564" s="53">
        <f>IF(TYPE(SEARCH(D$1,+VLOOKUP($A564,datos14p!$A$2:$B$874,2,FALSE)))=1,"·",0)</f>
        <v>0</v>
      </c>
      <c r="E564" s="53">
        <f>IF(TYPE(SEARCH(E$1,+VLOOKUP($A564,datos14p!$A$2:$B$874,2,FALSE)))=1,"·",0)</f>
        <v>0</v>
      </c>
      <c r="F564" s="53">
        <f>IF(TYPE(SEARCH(F$1,+VLOOKUP($A564,datos14p!$A$2:$B$874,2,FALSE)))=1,"·",0)</f>
        <v>0</v>
      </c>
      <c r="G564" s="53">
        <f>IF(TYPE(SEARCH(G$1,+VLOOKUP($A564,datos14p!$A$2:$B$874,2,FALSE)))=1,"·",0)</f>
        <v>0</v>
      </c>
      <c r="H564" s="53">
        <f>IF(TYPE(SEARCH(H$1,+VLOOKUP($A564,datos14p!$A$2:$B$874,2,FALSE)))=1,"·",0)</f>
        <v>0</v>
      </c>
      <c r="I564" s="53">
        <f>IF(TYPE(SEARCH(I$1,+VLOOKUP($A564,datos14p!$A$2:$B$874,2,FALSE)))=1,"·",0)</f>
        <v>0</v>
      </c>
      <c r="J564" s="53">
        <f>IF(TYPE(SEARCH(J$1,+VLOOKUP($A564,datos14p!$A$2:$B$874,2,FALSE)))=1,"·",0)</f>
        <v>0</v>
      </c>
      <c r="K564" s="53">
        <f>IF(TYPE(SEARCH(K$1,+VLOOKUP($A564,datos14p!$A$2:$B$874,2,FALSE)))=1,"·",0)</f>
        <v>0</v>
      </c>
      <c r="L564" s="53">
        <f>IF(TYPE(SEARCH(L$1,+VLOOKUP($A564,datos14p!$A$2:$B$874,2,FALSE)))=1,"·",0)</f>
        <v>0</v>
      </c>
      <c r="M564" s="53">
        <f>IF(TYPE(SEARCH(M$1,+VLOOKUP($A564,datos14p!$A$2:$B$874,2,FALSE)))=1,"·",0)</f>
        <v>0</v>
      </c>
    </row>
    <row r="565" spans="1:13" s="9" customFormat="1">
      <c r="A565" s="60" t="s">
        <v>172</v>
      </c>
      <c r="B565" s="53">
        <f>IF(TYPE(SEARCH(B$1,+VLOOKUP($A565,datos14p!$A$2:$B$874,2,FALSE)))=1,"·",0)</f>
        <v>0</v>
      </c>
      <c r="C565" s="53">
        <f>IF(TYPE(SEARCH(C$1,+VLOOKUP($A565,datos14p!$A$2:$B$874,2,FALSE)))=1,"·",0)</f>
        <v>0</v>
      </c>
      <c r="D565" s="53">
        <f>IF(TYPE(SEARCH(D$1,+VLOOKUP($A565,datos14p!$A$2:$B$874,2,FALSE)))=1,"·",0)</f>
        <v>0</v>
      </c>
      <c r="E565" s="53">
        <f>IF(TYPE(SEARCH(E$1,+VLOOKUP($A565,datos14p!$A$2:$B$874,2,FALSE)))=1,"·",0)</f>
        <v>0</v>
      </c>
      <c r="F565" s="53">
        <f>IF(TYPE(SEARCH(F$1,+VLOOKUP($A565,datos14p!$A$2:$B$874,2,FALSE)))=1,"·",0)</f>
        <v>0</v>
      </c>
      <c r="G565" s="53">
        <f>IF(TYPE(SEARCH(G$1,+VLOOKUP($A565,datos14p!$A$2:$B$874,2,FALSE)))=1,"·",0)</f>
        <v>0</v>
      </c>
      <c r="H565" s="53">
        <f>IF(TYPE(SEARCH(H$1,+VLOOKUP($A565,datos14p!$A$2:$B$874,2,FALSE)))=1,"·",0)</f>
        <v>0</v>
      </c>
      <c r="I565" s="53">
        <f>IF(TYPE(SEARCH(I$1,+VLOOKUP($A565,datos14p!$A$2:$B$874,2,FALSE)))=1,"·",0)</f>
        <v>0</v>
      </c>
      <c r="J565" s="53">
        <f>IF(TYPE(SEARCH(J$1,+VLOOKUP($A565,datos14p!$A$2:$B$874,2,FALSE)))=1,"·",0)</f>
        <v>0</v>
      </c>
      <c r="K565" s="53">
        <f>IF(TYPE(SEARCH(K$1,+VLOOKUP($A565,datos14p!$A$2:$B$874,2,FALSE)))=1,"·",0)</f>
        <v>0</v>
      </c>
      <c r="L565" s="53">
        <f>IF(TYPE(SEARCH(L$1,+VLOOKUP($A565,datos14p!$A$2:$B$874,2,FALSE)))=1,"·",0)</f>
        <v>0</v>
      </c>
      <c r="M565" s="53">
        <f>IF(TYPE(SEARCH(M$1,+VLOOKUP($A565,datos14p!$A$2:$B$874,2,FALSE)))=1,"·",0)</f>
        <v>0</v>
      </c>
    </row>
    <row r="566" spans="1:13" s="9" customFormat="1">
      <c r="A566" s="60" t="s">
        <v>173</v>
      </c>
      <c r="B566" s="53">
        <f>IF(TYPE(SEARCH(B$1,+VLOOKUP($A566,datos14p!$A$2:$B$874,2,FALSE)))=1,"·",0)</f>
        <v>0</v>
      </c>
      <c r="C566" s="53">
        <f>IF(TYPE(SEARCH(C$1,+VLOOKUP($A566,datos14p!$A$2:$B$874,2,FALSE)))=1,"·",0)</f>
        <v>0</v>
      </c>
      <c r="D566" s="53">
        <f>IF(TYPE(SEARCH(D$1,+VLOOKUP($A566,datos14p!$A$2:$B$874,2,FALSE)))=1,"·",0)</f>
        <v>0</v>
      </c>
      <c r="E566" s="53">
        <f>IF(TYPE(SEARCH(E$1,+VLOOKUP($A566,datos14p!$A$2:$B$874,2,FALSE)))=1,"·",0)</f>
        <v>0</v>
      </c>
      <c r="F566" s="53">
        <f>IF(TYPE(SEARCH(F$1,+VLOOKUP($A566,datos14p!$A$2:$B$874,2,FALSE)))=1,"·",0)</f>
        <v>0</v>
      </c>
      <c r="G566" s="53">
        <f>IF(TYPE(SEARCH(G$1,+VLOOKUP($A566,datos14p!$A$2:$B$874,2,FALSE)))=1,"·",0)</f>
        <v>0</v>
      </c>
      <c r="H566" s="53">
        <f>IF(TYPE(SEARCH(H$1,+VLOOKUP($A566,datos14p!$A$2:$B$874,2,FALSE)))=1,"·",0)</f>
        <v>0</v>
      </c>
      <c r="I566" s="53">
        <f>IF(TYPE(SEARCH(I$1,+VLOOKUP($A566,datos14p!$A$2:$B$874,2,FALSE)))=1,"·",0)</f>
        <v>0</v>
      </c>
      <c r="J566" s="53">
        <f>IF(TYPE(SEARCH(J$1,+VLOOKUP($A566,datos14p!$A$2:$B$874,2,FALSE)))=1,"·",0)</f>
        <v>0</v>
      </c>
      <c r="K566" s="53">
        <f>IF(TYPE(SEARCH(K$1,+VLOOKUP($A566,datos14p!$A$2:$B$874,2,FALSE)))=1,"·",0)</f>
        <v>0</v>
      </c>
      <c r="L566" s="53">
        <f>IF(TYPE(SEARCH(L$1,+VLOOKUP($A566,datos14p!$A$2:$B$874,2,FALSE)))=1,"·",0)</f>
        <v>0</v>
      </c>
      <c r="M566" s="53">
        <f>IF(TYPE(SEARCH(M$1,+VLOOKUP($A566,datos14p!$A$2:$B$874,2,FALSE)))=1,"·",0)</f>
        <v>0</v>
      </c>
    </row>
    <row r="567" spans="1:13" s="9" customFormat="1">
      <c r="A567" s="60" t="s">
        <v>174</v>
      </c>
      <c r="B567" s="53">
        <f>IF(TYPE(SEARCH(B$1,+VLOOKUP($A567,datos14p!$A$2:$B$874,2,FALSE)))=1,"·",0)</f>
        <v>0</v>
      </c>
      <c r="C567" s="53">
        <f>IF(TYPE(SEARCH(C$1,+VLOOKUP($A567,datos14p!$A$2:$B$874,2,FALSE)))=1,"·",0)</f>
        <v>0</v>
      </c>
      <c r="D567" s="53">
        <f>IF(TYPE(SEARCH(D$1,+VLOOKUP($A567,datos14p!$A$2:$B$874,2,FALSE)))=1,"·",0)</f>
        <v>0</v>
      </c>
      <c r="E567" s="53">
        <f>IF(TYPE(SEARCH(E$1,+VLOOKUP($A567,datos14p!$A$2:$B$874,2,FALSE)))=1,"·",0)</f>
        <v>0</v>
      </c>
      <c r="F567" s="53">
        <f>IF(TYPE(SEARCH(F$1,+VLOOKUP($A567,datos14p!$A$2:$B$874,2,FALSE)))=1,"·",0)</f>
        <v>0</v>
      </c>
      <c r="G567" s="53">
        <f>IF(TYPE(SEARCH(G$1,+VLOOKUP($A567,datos14p!$A$2:$B$874,2,FALSE)))=1,"·",0)</f>
        <v>0</v>
      </c>
      <c r="H567" s="53">
        <f>IF(TYPE(SEARCH(H$1,+VLOOKUP($A567,datos14p!$A$2:$B$874,2,FALSE)))=1,"·",0)</f>
        <v>0</v>
      </c>
      <c r="I567" s="53">
        <f>IF(TYPE(SEARCH(I$1,+VLOOKUP($A567,datos14p!$A$2:$B$874,2,FALSE)))=1,"·",0)</f>
        <v>0</v>
      </c>
      <c r="J567" s="53">
        <f>IF(TYPE(SEARCH(J$1,+VLOOKUP($A567,datos14p!$A$2:$B$874,2,FALSE)))=1,"·",0)</f>
        <v>0</v>
      </c>
      <c r="K567" s="53">
        <f>IF(TYPE(SEARCH(K$1,+VLOOKUP($A567,datos14p!$A$2:$B$874,2,FALSE)))=1,"·",0)</f>
        <v>0</v>
      </c>
      <c r="L567" s="53">
        <f>IF(TYPE(SEARCH(L$1,+VLOOKUP($A567,datos14p!$A$2:$B$874,2,FALSE)))=1,"·",0)</f>
        <v>0</v>
      </c>
      <c r="M567" s="53">
        <f>IF(TYPE(SEARCH(M$1,+VLOOKUP($A567,datos14p!$A$2:$B$874,2,FALSE)))=1,"·",0)</f>
        <v>0</v>
      </c>
    </row>
    <row r="568" spans="1:13" s="9" customFormat="1">
      <c r="A568" s="60" t="s">
        <v>175</v>
      </c>
      <c r="B568" s="53">
        <f>IF(TYPE(SEARCH(B$1,+VLOOKUP($A568,datos14p!$A$2:$B$874,2,FALSE)))=1,"·",0)</f>
        <v>0</v>
      </c>
      <c r="C568" s="53">
        <f>IF(TYPE(SEARCH(C$1,+VLOOKUP($A568,datos14p!$A$2:$B$874,2,FALSE)))=1,"·",0)</f>
        <v>0</v>
      </c>
      <c r="D568" s="53">
        <f>IF(TYPE(SEARCH(D$1,+VLOOKUP($A568,datos14p!$A$2:$B$874,2,FALSE)))=1,"·",0)</f>
        <v>0</v>
      </c>
      <c r="E568" s="53">
        <f>IF(TYPE(SEARCH(E$1,+VLOOKUP($A568,datos14p!$A$2:$B$874,2,FALSE)))=1,"·",0)</f>
        <v>0</v>
      </c>
      <c r="F568" s="53">
        <f>IF(TYPE(SEARCH(F$1,+VLOOKUP($A568,datos14p!$A$2:$B$874,2,FALSE)))=1,"·",0)</f>
        <v>0</v>
      </c>
      <c r="G568" s="53">
        <f>IF(TYPE(SEARCH(G$1,+VLOOKUP($A568,datos14p!$A$2:$B$874,2,FALSE)))=1,"·",0)</f>
        <v>0</v>
      </c>
      <c r="H568" s="53">
        <f>IF(TYPE(SEARCH(H$1,+VLOOKUP($A568,datos14p!$A$2:$B$874,2,FALSE)))=1,"·",0)</f>
        <v>0</v>
      </c>
      <c r="I568" s="53">
        <f>IF(TYPE(SEARCH(I$1,+VLOOKUP($A568,datos14p!$A$2:$B$874,2,FALSE)))=1,"·",0)</f>
        <v>0</v>
      </c>
      <c r="J568" s="53">
        <f>IF(TYPE(SEARCH(J$1,+VLOOKUP($A568,datos14p!$A$2:$B$874,2,FALSE)))=1,"·",0)</f>
        <v>0</v>
      </c>
      <c r="K568" s="53">
        <f>IF(TYPE(SEARCH(K$1,+VLOOKUP($A568,datos14p!$A$2:$B$874,2,FALSE)))=1,"·",0)</f>
        <v>0</v>
      </c>
      <c r="L568" s="53">
        <f>IF(TYPE(SEARCH(L$1,+VLOOKUP($A568,datos14p!$A$2:$B$874,2,FALSE)))=1,"·",0)</f>
        <v>0</v>
      </c>
      <c r="M568" s="53">
        <f>IF(TYPE(SEARCH(M$1,+VLOOKUP($A568,datos14p!$A$2:$B$874,2,FALSE)))=1,"·",0)</f>
        <v>0</v>
      </c>
    </row>
    <row r="569" spans="1:13" s="9" customFormat="1">
      <c r="A569" s="60" t="s">
        <v>1343</v>
      </c>
      <c r="B569" s="53">
        <f>IF(TYPE(SEARCH(B$1,+VLOOKUP($A569,datos14p!$A$2:$B$874,2,FALSE)))=1,"·",0)</f>
        <v>0</v>
      </c>
      <c r="C569" s="53">
        <f>IF(TYPE(SEARCH(C$1,+VLOOKUP($A569,datos14p!$A$2:$B$874,2,FALSE)))=1,"·",0)</f>
        <v>0</v>
      </c>
      <c r="D569" s="53">
        <f>IF(TYPE(SEARCH(D$1,+VLOOKUP($A569,datos14p!$A$2:$B$874,2,FALSE)))=1,"·",0)</f>
        <v>0</v>
      </c>
      <c r="E569" s="53">
        <f>IF(TYPE(SEARCH(E$1,+VLOOKUP($A569,datos14p!$A$2:$B$874,2,FALSE)))=1,"·",0)</f>
        <v>0</v>
      </c>
      <c r="F569" s="53">
        <f>IF(TYPE(SEARCH(F$1,+VLOOKUP($A569,datos14p!$A$2:$B$874,2,FALSE)))=1,"·",0)</f>
        <v>0</v>
      </c>
      <c r="G569" s="53">
        <f>IF(TYPE(SEARCH(G$1,+VLOOKUP($A569,datos14p!$A$2:$B$874,2,FALSE)))=1,"·",0)</f>
        <v>0</v>
      </c>
      <c r="H569" s="53">
        <f>IF(TYPE(SEARCH(H$1,+VLOOKUP($A569,datos14p!$A$2:$B$874,2,FALSE)))=1,"·",0)</f>
        <v>0</v>
      </c>
      <c r="I569" s="53">
        <f>IF(TYPE(SEARCH(I$1,+VLOOKUP($A569,datos14p!$A$2:$B$874,2,FALSE)))=1,"·",0)</f>
        <v>0</v>
      </c>
      <c r="J569" s="53">
        <f>IF(TYPE(SEARCH(J$1,+VLOOKUP($A569,datos14p!$A$2:$B$874,2,FALSE)))=1,"·",0)</f>
        <v>0</v>
      </c>
      <c r="K569" s="53">
        <f>IF(TYPE(SEARCH(K$1,+VLOOKUP($A569,datos14p!$A$2:$B$874,2,FALSE)))=1,"·",0)</f>
        <v>0</v>
      </c>
      <c r="L569" s="53">
        <f>IF(TYPE(SEARCH(L$1,+VLOOKUP($A569,datos14p!$A$2:$B$874,2,FALSE)))=1,"·",0)</f>
        <v>0</v>
      </c>
      <c r="M569" s="53">
        <f>IF(TYPE(SEARCH(M$1,+VLOOKUP($A569,datos14p!$A$2:$B$874,2,FALSE)))=1,"·",0)</f>
        <v>0</v>
      </c>
    </row>
    <row r="570" spans="1:13" s="9" customFormat="1">
      <c r="A570" s="60" t="s">
        <v>1344</v>
      </c>
      <c r="B570" s="53">
        <f>IF(TYPE(SEARCH(B$1,+VLOOKUP($A570,datos14p!$A$2:$B$874,2,FALSE)))=1,"·",0)</f>
        <v>0</v>
      </c>
      <c r="C570" s="53">
        <f>IF(TYPE(SEARCH(C$1,+VLOOKUP($A570,datos14p!$A$2:$B$874,2,FALSE)))=1,"·",0)</f>
        <v>0</v>
      </c>
      <c r="D570" s="53">
        <f>IF(TYPE(SEARCH(D$1,+VLOOKUP($A570,datos14p!$A$2:$B$874,2,FALSE)))=1,"·",0)</f>
        <v>0</v>
      </c>
      <c r="E570" s="53">
        <f>IF(TYPE(SEARCH(E$1,+VLOOKUP($A570,datos14p!$A$2:$B$874,2,FALSE)))=1,"·",0)</f>
        <v>0</v>
      </c>
      <c r="F570" s="53">
        <f>IF(TYPE(SEARCH(F$1,+VLOOKUP($A570,datos14p!$A$2:$B$874,2,FALSE)))=1,"·",0)</f>
        <v>0</v>
      </c>
      <c r="G570" s="53">
        <f>IF(TYPE(SEARCH(G$1,+VLOOKUP($A570,datos14p!$A$2:$B$874,2,FALSE)))=1,"·",0)</f>
        <v>0</v>
      </c>
      <c r="H570" s="53">
        <f>IF(TYPE(SEARCH(H$1,+VLOOKUP($A570,datos14p!$A$2:$B$874,2,FALSE)))=1,"·",0)</f>
        <v>0</v>
      </c>
      <c r="I570" s="53">
        <f>IF(TYPE(SEARCH(I$1,+VLOOKUP($A570,datos14p!$A$2:$B$874,2,FALSE)))=1,"·",0)</f>
        <v>0</v>
      </c>
      <c r="J570" s="53">
        <f>IF(TYPE(SEARCH(J$1,+VLOOKUP($A570,datos14p!$A$2:$B$874,2,FALSE)))=1,"·",0)</f>
        <v>0</v>
      </c>
      <c r="K570" s="53">
        <f>IF(TYPE(SEARCH(K$1,+VLOOKUP($A570,datos14p!$A$2:$B$874,2,FALSE)))=1,"·",0)</f>
        <v>0</v>
      </c>
      <c r="L570" s="53">
        <f>IF(TYPE(SEARCH(L$1,+VLOOKUP($A570,datos14p!$A$2:$B$874,2,FALSE)))=1,"·",0)</f>
        <v>0</v>
      </c>
      <c r="M570" s="53">
        <f>IF(TYPE(SEARCH(M$1,+VLOOKUP($A570,datos14p!$A$2:$B$874,2,FALSE)))=1,"·",0)</f>
        <v>0</v>
      </c>
    </row>
    <row r="571" spans="1:13" s="9" customFormat="1">
      <c r="A571" s="60" t="s">
        <v>1345</v>
      </c>
      <c r="B571" s="53">
        <f>IF(TYPE(SEARCH(B$1,+VLOOKUP($A571,datos14p!$A$2:$B$874,2,FALSE)))=1,"·",0)</f>
        <v>0</v>
      </c>
      <c r="C571" s="53">
        <f>IF(TYPE(SEARCH(C$1,+VLOOKUP($A571,datos14p!$A$2:$B$874,2,FALSE)))=1,"·",0)</f>
        <v>0</v>
      </c>
      <c r="D571" s="53">
        <f>IF(TYPE(SEARCH(D$1,+VLOOKUP($A571,datos14p!$A$2:$B$874,2,FALSE)))=1,"·",0)</f>
        <v>0</v>
      </c>
      <c r="E571" s="53">
        <f>IF(TYPE(SEARCH(E$1,+VLOOKUP($A571,datos14p!$A$2:$B$874,2,FALSE)))=1,"·",0)</f>
        <v>0</v>
      </c>
      <c r="F571" s="53">
        <f>IF(TYPE(SEARCH(F$1,+VLOOKUP($A571,datos14p!$A$2:$B$874,2,FALSE)))=1,"·",0)</f>
        <v>0</v>
      </c>
      <c r="G571" s="53">
        <f>IF(TYPE(SEARCH(G$1,+VLOOKUP($A571,datos14p!$A$2:$B$874,2,FALSE)))=1,"·",0)</f>
        <v>0</v>
      </c>
      <c r="H571" s="53">
        <f>IF(TYPE(SEARCH(H$1,+VLOOKUP($A571,datos14p!$A$2:$B$874,2,FALSE)))=1,"·",0)</f>
        <v>0</v>
      </c>
      <c r="I571" s="53">
        <f>IF(TYPE(SEARCH(I$1,+VLOOKUP($A571,datos14p!$A$2:$B$874,2,FALSE)))=1,"·",0)</f>
        <v>0</v>
      </c>
      <c r="J571" s="53">
        <f>IF(TYPE(SEARCH(J$1,+VLOOKUP($A571,datos14p!$A$2:$B$874,2,FALSE)))=1,"·",0)</f>
        <v>0</v>
      </c>
      <c r="K571" s="53">
        <f>IF(TYPE(SEARCH(K$1,+VLOOKUP($A571,datos14p!$A$2:$B$874,2,FALSE)))=1,"·",0)</f>
        <v>0</v>
      </c>
      <c r="L571" s="53">
        <f>IF(TYPE(SEARCH(L$1,+VLOOKUP($A571,datos14p!$A$2:$B$874,2,FALSE)))=1,"·",0)</f>
        <v>0</v>
      </c>
      <c r="M571" s="53">
        <f>IF(TYPE(SEARCH(M$1,+VLOOKUP($A571,datos14p!$A$2:$B$874,2,FALSE)))=1,"·",0)</f>
        <v>0</v>
      </c>
    </row>
    <row r="572" spans="1:13" s="9" customFormat="1">
      <c r="A572" s="60" t="s">
        <v>1346</v>
      </c>
      <c r="B572" s="53">
        <f>IF(TYPE(SEARCH(B$1,+VLOOKUP($A572,datos14p!$A$2:$B$874,2,FALSE)))=1,"·",0)</f>
        <v>0</v>
      </c>
      <c r="C572" s="53">
        <f>IF(TYPE(SEARCH(C$1,+VLOOKUP($A572,datos14p!$A$2:$B$874,2,FALSE)))=1,"·",0)</f>
        <v>0</v>
      </c>
      <c r="D572" s="53">
        <f>IF(TYPE(SEARCH(D$1,+VLOOKUP($A572,datos14p!$A$2:$B$874,2,FALSE)))=1,"·",0)</f>
        <v>0</v>
      </c>
      <c r="E572" s="53">
        <f>IF(TYPE(SEARCH(E$1,+VLOOKUP($A572,datos14p!$A$2:$B$874,2,FALSE)))=1,"·",0)</f>
        <v>0</v>
      </c>
      <c r="F572" s="53">
        <f>IF(TYPE(SEARCH(F$1,+VLOOKUP($A572,datos14p!$A$2:$B$874,2,FALSE)))=1,"·",0)</f>
        <v>0</v>
      </c>
      <c r="G572" s="53">
        <f>IF(TYPE(SEARCH(G$1,+VLOOKUP($A572,datos14p!$A$2:$B$874,2,FALSE)))=1,"·",0)</f>
        <v>0</v>
      </c>
      <c r="H572" s="53">
        <f>IF(TYPE(SEARCH(H$1,+VLOOKUP($A572,datos14p!$A$2:$B$874,2,FALSE)))=1,"·",0)</f>
        <v>0</v>
      </c>
      <c r="I572" s="53">
        <f>IF(TYPE(SEARCH(I$1,+VLOOKUP($A572,datos14p!$A$2:$B$874,2,FALSE)))=1,"·",0)</f>
        <v>0</v>
      </c>
      <c r="J572" s="53">
        <f>IF(TYPE(SEARCH(J$1,+VLOOKUP($A572,datos14p!$A$2:$B$874,2,FALSE)))=1,"·",0)</f>
        <v>0</v>
      </c>
      <c r="K572" s="53">
        <f>IF(TYPE(SEARCH(K$1,+VLOOKUP($A572,datos14p!$A$2:$B$874,2,FALSE)))=1,"·",0)</f>
        <v>0</v>
      </c>
      <c r="L572" s="53">
        <f>IF(TYPE(SEARCH(L$1,+VLOOKUP($A572,datos14p!$A$2:$B$874,2,FALSE)))=1,"·",0)</f>
        <v>0</v>
      </c>
      <c r="M572" s="53">
        <f>IF(TYPE(SEARCH(M$1,+VLOOKUP($A572,datos14p!$A$2:$B$874,2,FALSE)))=1,"·",0)</f>
        <v>0</v>
      </c>
    </row>
    <row r="573" spans="1:13" s="9" customFormat="1">
      <c r="A573" s="60" t="s">
        <v>1347</v>
      </c>
      <c r="B573" s="53">
        <f>IF(TYPE(SEARCH(B$1,+VLOOKUP($A573,datos14p!$A$2:$B$874,2,FALSE)))=1,"·",0)</f>
        <v>0</v>
      </c>
      <c r="C573" s="53">
        <f>IF(TYPE(SEARCH(C$1,+VLOOKUP($A573,datos14p!$A$2:$B$874,2,FALSE)))=1,"·",0)</f>
        <v>0</v>
      </c>
      <c r="D573" s="53">
        <f>IF(TYPE(SEARCH(D$1,+VLOOKUP($A573,datos14p!$A$2:$B$874,2,FALSE)))=1,"·",0)</f>
        <v>0</v>
      </c>
      <c r="E573" s="53">
        <f>IF(TYPE(SEARCH(E$1,+VLOOKUP($A573,datos14p!$A$2:$B$874,2,FALSE)))=1,"·",0)</f>
        <v>0</v>
      </c>
      <c r="F573" s="53">
        <f>IF(TYPE(SEARCH(F$1,+VLOOKUP($A573,datos14p!$A$2:$B$874,2,FALSE)))=1,"·",0)</f>
        <v>0</v>
      </c>
      <c r="G573" s="53">
        <f>IF(TYPE(SEARCH(G$1,+VLOOKUP($A573,datos14p!$A$2:$B$874,2,FALSE)))=1,"·",0)</f>
        <v>0</v>
      </c>
      <c r="H573" s="53">
        <f>IF(TYPE(SEARCH(H$1,+VLOOKUP($A573,datos14p!$A$2:$B$874,2,FALSE)))=1,"·",0)</f>
        <v>0</v>
      </c>
      <c r="I573" s="53">
        <f>IF(TYPE(SEARCH(I$1,+VLOOKUP($A573,datos14p!$A$2:$B$874,2,FALSE)))=1,"·",0)</f>
        <v>0</v>
      </c>
      <c r="J573" s="53">
        <f>IF(TYPE(SEARCH(J$1,+VLOOKUP($A573,datos14p!$A$2:$B$874,2,FALSE)))=1,"·",0)</f>
        <v>0</v>
      </c>
      <c r="K573" s="53">
        <f>IF(TYPE(SEARCH(K$1,+VLOOKUP($A573,datos14p!$A$2:$B$874,2,FALSE)))=1,"·",0)</f>
        <v>0</v>
      </c>
      <c r="L573" s="53">
        <f>IF(TYPE(SEARCH(L$1,+VLOOKUP($A573,datos14p!$A$2:$B$874,2,FALSE)))=1,"·",0)</f>
        <v>0</v>
      </c>
      <c r="M573" s="53">
        <f>IF(TYPE(SEARCH(M$1,+VLOOKUP($A573,datos14p!$A$2:$B$874,2,FALSE)))=1,"·",0)</f>
        <v>0</v>
      </c>
    </row>
    <row r="574" spans="1:13" s="9" customFormat="1">
      <c r="A574" s="60" t="s">
        <v>1348</v>
      </c>
      <c r="B574" s="53">
        <f>IF(TYPE(SEARCH(B$1,+VLOOKUP($A574,datos14p!$A$2:$B$874,2,FALSE)))=1,"·",0)</f>
        <v>0</v>
      </c>
      <c r="C574" s="53">
        <f>IF(TYPE(SEARCH(C$1,+VLOOKUP($A574,datos14p!$A$2:$B$874,2,FALSE)))=1,"·",0)</f>
        <v>0</v>
      </c>
      <c r="D574" s="53">
        <f>IF(TYPE(SEARCH(D$1,+VLOOKUP($A574,datos14p!$A$2:$B$874,2,FALSE)))=1,"·",0)</f>
        <v>0</v>
      </c>
      <c r="E574" s="53">
        <f>IF(TYPE(SEARCH(E$1,+VLOOKUP($A574,datos14p!$A$2:$B$874,2,FALSE)))=1,"·",0)</f>
        <v>0</v>
      </c>
      <c r="F574" s="53">
        <f>IF(TYPE(SEARCH(F$1,+VLOOKUP($A574,datos14p!$A$2:$B$874,2,FALSE)))=1,"·",0)</f>
        <v>0</v>
      </c>
      <c r="G574" s="53">
        <f>IF(TYPE(SEARCH(G$1,+VLOOKUP($A574,datos14p!$A$2:$B$874,2,FALSE)))=1,"·",0)</f>
        <v>0</v>
      </c>
      <c r="H574" s="53">
        <f>IF(TYPE(SEARCH(H$1,+VLOOKUP($A574,datos14p!$A$2:$B$874,2,FALSE)))=1,"·",0)</f>
        <v>0</v>
      </c>
      <c r="I574" s="53">
        <f>IF(TYPE(SEARCH(I$1,+VLOOKUP($A574,datos14p!$A$2:$B$874,2,FALSE)))=1,"·",0)</f>
        <v>0</v>
      </c>
      <c r="J574" s="53">
        <f>IF(TYPE(SEARCH(J$1,+VLOOKUP($A574,datos14p!$A$2:$B$874,2,FALSE)))=1,"·",0)</f>
        <v>0</v>
      </c>
      <c r="K574" s="53">
        <f>IF(TYPE(SEARCH(K$1,+VLOOKUP($A574,datos14p!$A$2:$B$874,2,FALSE)))=1,"·",0)</f>
        <v>0</v>
      </c>
      <c r="L574" s="53">
        <f>IF(TYPE(SEARCH(L$1,+VLOOKUP($A574,datos14p!$A$2:$B$874,2,FALSE)))=1,"·",0)</f>
        <v>0</v>
      </c>
      <c r="M574" s="53">
        <f>IF(TYPE(SEARCH(M$1,+VLOOKUP($A574,datos14p!$A$2:$B$874,2,FALSE)))=1,"·",0)</f>
        <v>0</v>
      </c>
    </row>
    <row r="575" spans="1:13" s="9" customFormat="1">
      <c r="A575" s="60" t="s">
        <v>1349</v>
      </c>
      <c r="B575" s="53">
        <f>IF(TYPE(SEARCH(B$1,+VLOOKUP($A575,datos14p!$A$2:$B$874,2,FALSE)))=1,"·",0)</f>
        <v>0</v>
      </c>
      <c r="C575" s="53">
        <f>IF(TYPE(SEARCH(C$1,+VLOOKUP($A575,datos14p!$A$2:$B$874,2,FALSE)))=1,"·",0)</f>
        <v>0</v>
      </c>
      <c r="D575" s="53">
        <f>IF(TYPE(SEARCH(D$1,+VLOOKUP($A575,datos14p!$A$2:$B$874,2,FALSE)))=1,"·",0)</f>
        <v>0</v>
      </c>
      <c r="E575" s="53">
        <f>IF(TYPE(SEARCH(E$1,+VLOOKUP($A575,datos14p!$A$2:$B$874,2,FALSE)))=1,"·",0)</f>
        <v>0</v>
      </c>
      <c r="F575" s="53">
        <f>IF(TYPE(SEARCH(F$1,+VLOOKUP($A575,datos14p!$A$2:$B$874,2,FALSE)))=1,"·",0)</f>
        <v>0</v>
      </c>
      <c r="G575" s="53">
        <f>IF(TYPE(SEARCH(G$1,+VLOOKUP($A575,datos14p!$A$2:$B$874,2,FALSE)))=1,"·",0)</f>
        <v>0</v>
      </c>
      <c r="H575" s="53">
        <f>IF(TYPE(SEARCH(H$1,+VLOOKUP($A575,datos14p!$A$2:$B$874,2,FALSE)))=1,"·",0)</f>
        <v>0</v>
      </c>
      <c r="I575" s="53">
        <f>IF(TYPE(SEARCH(I$1,+VLOOKUP($A575,datos14p!$A$2:$B$874,2,FALSE)))=1,"·",0)</f>
        <v>0</v>
      </c>
      <c r="J575" s="53">
        <f>IF(TYPE(SEARCH(J$1,+VLOOKUP($A575,datos14p!$A$2:$B$874,2,FALSE)))=1,"·",0)</f>
        <v>0</v>
      </c>
      <c r="K575" s="53">
        <f>IF(TYPE(SEARCH(K$1,+VLOOKUP($A575,datos14p!$A$2:$B$874,2,FALSE)))=1,"·",0)</f>
        <v>0</v>
      </c>
      <c r="L575" s="53">
        <f>IF(TYPE(SEARCH(L$1,+VLOOKUP($A575,datos14p!$A$2:$B$874,2,FALSE)))=1,"·",0)</f>
        <v>0</v>
      </c>
      <c r="M575" s="53">
        <f>IF(TYPE(SEARCH(M$1,+VLOOKUP($A575,datos14p!$A$2:$B$874,2,FALSE)))=1,"·",0)</f>
        <v>0</v>
      </c>
    </row>
    <row r="576" spans="1:13" s="9" customFormat="1">
      <c r="A576" s="60" t="s">
        <v>1350</v>
      </c>
      <c r="B576" s="53">
        <f>IF(TYPE(SEARCH(B$1,+VLOOKUP($A576,datos14p!$A$2:$B$874,2,FALSE)))=1,"·",0)</f>
        <v>0</v>
      </c>
      <c r="C576" s="53">
        <f>IF(TYPE(SEARCH(C$1,+VLOOKUP($A576,datos14p!$A$2:$B$874,2,FALSE)))=1,"·",0)</f>
        <v>0</v>
      </c>
      <c r="D576" s="53">
        <f>IF(TYPE(SEARCH(D$1,+VLOOKUP($A576,datos14p!$A$2:$B$874,2,FALSE)))=1,"·",0)</f>
        <v>0</v>
      </c>
      <c r="E576" s="53">
        <f>IF(TYPE(SEARCH(E$1,+VLOOKUP($A576,datos14p!$A$2:$B$874,2,FALSE)))=1,"·",0)</f>
        <v>0</v>
      </c>
      <c r="F576" s="53">
        <f>IF(TYPE(SEARCH(F$1,+VLOOKUP($A576,datos14p!$A$2:$B$874,2,FALSE)))=1,"·",0)</f>
        <v>0</v>
      </c>
      <c r="G576" s="53">
        <f>IF(TYPE(SEARCH(G$1,+VLOOKUP($A576,datos14p!$A$2:$B$874,2,FALSE)))=1,"·",0)</f>
        <v>0</v>
      </c>
      <c r="H576" s="53">
        <f>IF(TYPE(SEARCH(H$1,+VLOOKUP($A576,datos14p!$A$2:$B$874,2,FALSE)))=1,"·",0)</f>
        <v>0</v>
      </c>
      <c r="I576" s="53">
        <f>IF(TYPE(SEARCH(I$1,+VLOOKUP($A576,datos14p!$A$2:$B$874,2,FALSE)))=1,"·",0)</f>
        <v>0</v>
      </c>
      <c r="J576" s="53">
        <f>IF(TYPE(SEARCH(J$1,+VLOOKUP($A576,datos14p!$A$2:$B$874,2,FALSE)))=1,"·",0)</f>
        <v>0</v>
      </c>
      <c r="K576" s="53">
        <f>IF(TYPE(SEARCH(K$1,+VLOOKUP($A576,datos14p!$A$2:$B$874,2,FALSE)))=1,"·",0)</f>
        <v>0</v>
      </c>
      <c r="L576" s="53">
        <f>IF(TYPE(SEARCH(L$1,+VLOOKUP($A576,datos14p!$A$2:$B$874,2,FALSE)))=1,"·",0)</f>
        <v>0</v>
      </c>
      <c r="M576" s="53">
        <f>IF(TYPE(SEARCH(M$1,+VLOOKUP($A576,datos14p!$A$2:$B$874,2,FALSE)))=1,"·",0)</f>
        <v>0</v>
      </c>
    </row>
    <row r="577" spans="1:13" s="9" customFormat="1">
      <c r="A577" s="186" t="s">
        <v>176</v>
      </c>
      <c r="B577" s="53">
        <f>IF(TYPE(SEARCH(B$1,+VLOOKUP($A577,datos14p!$A$2:$B$874,2,FALSE)))=1,"·",0)</f>
        <v>0</v>
      </c>
      <c r="C577" s="53">
        <f>IF(TYPE(SEARCH(C$1,+VLOOKUP($A577,datos14p!$A$2:$B$874,2,FALSE)))=1,"·",0)</f>
        <v>0</v>
      </c>
      <c r="D577" s="53">
        <f>IF(TYPE(SEARCH(D$1,+VLOOKUP($A577,datos14p!$A$2:$B$874,2,FALSE)))=1,"·",0)</f>
        <v>0</v>
      </c>
      <c r="E577" s="53" t="str">
        <f>IF(TYPE(SEARCH(E$1,+VLOOKUP($A577,datos14p!$A$2:$B$874,2,FALSE)))=1,"·",0)</f>
        <v>·</v>
      </c>
      <c r="F577" s="53">
        <f>IF(TYPE(SEARCH(F$1,+VLOOKUP($A577,datos14p!$A$2:$B$874,2,FALSE)))=1,"·",0)</f>
        <v>0</v>
      </c>
      <c r="G577" s="53">
        <f>IF(TYPE(SEARCH(G$1,+VLOOKUP($A577,datos14p!$A$2:$B$874,2,FALSE)))=1,"·",0)</f>
        <v>0</v>
      </c>
      <c r="H577" s="53">
        <f>IF(TYPE(SEARCH(H$1,+VLOOKUP($A577,datos14p!$A$2:$B$874,2,FALSE)))=1,"·",0)</f>
        <v>0</v>
      </c>
      <c r="I577" s="53">
        <f>IF(TYPE(SEARCH(I$1,+VLOOKUP($A577,datos14p!$A$2:$B$874,2,FALSE)))=1,"·",0)</f>
        <v>0</v>
      </c>
      <c r="J577" s="53">
        <f>IF(TYPE(SEARCH(J$1,+VLOOKUP($A577,datos14p!$A$2:$B$874,2,FALSE)))=1,"·",0)</f>
        <v>0</v>
      </c>
      <c r="K577" s="53" t="str">
        <f>IF(TYPE(SEARCH(K$1,+VLOOKUP($A577,datos14p!$A$2:$B$874,2,FALSE)))=1,"·",0)</f>
        <v>·</v>
      </c>
      <c r="L577" s="53">
        <f>IF(TYPE(SEARCH(L$1,+VLOOKUP($A577,datos14p!$A$2:$B$874,2,FALSE)))=1,"·",0)</f>
        <v>0</v>
      </c>
      <c r="M577" s="53">
        <f>IF(TYPE(SEARCH(M$1,+VLOOKUP($A577,datos14p!$A$2:$B$874,2,FALSE)))=1,"·",0)</f>
        <v>0</v>
      </c>
    </row>
    <row r="578" spans="1:13" s="9" customFormat="1">
      <c r="A578" s="186" t="s">
        <v>177</v>
      </c>
      <c r="B578" s="53">
        <f>IF(TYPE(SEARCH(B$1,+VLOOKUP($A578,datos14p!$A$2:$B$874,2,FALSE)))=1,"·",0)</f>
        <v>0</v>
      </c>
      <c r="C578" s="53">
        <f>IF(TYPE(SEARCH(C$1,+VLOOKUP($A578,datos14p!$A$2:$B$874,2,FALSE)))=1,"·",0)</f>
        <v>0</v>
      </c>
      <c r="D578" s="53">
        <f>IF(TYPE(SEARCH(D$1,+VLOOKUP($A578,datos14p!$A$2:$B$874,2,FALSE)))=1,"·",0)</f>
        <v>0</v>
      </c>
      <c r="E578" s="53" t="str">
        <f>IF(TYPE(SEARCH(E$1,+VLOOKUP($A578,datos14p!$A$2:$B$874,2,FALSE)))=1,"·",0)</f>
        <v>·</v>
      </c>
      <c r="F578" s="53">
        <f>IF(TYPE(SEARCH(F$1,+VLOOKUP($A578,datos14p!$A$2:$B$874,2,FALSE)))=1,"·",0)</f>
        <v>0</v>
      </c>
      <c r="G578" s="53">
        <f>IF(TYPE(SEARCH(G$1,+VLOOKUP($A578,datos14p!$A$2:$B$874,2,FALSE)))=1,"·",0)</f>
        <v>0</v>
      </c>
      <c r="H578" s="53">
        <f>IF(TYPE(SEARCH(H$1,+VLOOKUP($A578,datos14p!$A$2:$B$874,2,FALSE)))=1,"·",0)</f>
        <v>0</v>
      </c>
      <c r="I578" s="53">
        <f>IF(TYPE(SEARCH(I$1,+VLOOKUP($A578,datos14p!$A$2:$B$874,2,FALSE)))=1,"·",0)</f>
        <v>0</v>
      </c>
      <c r="J578" s="53">
        <f>IF(TYPE(SEARCH(J$1,+VLOOKUP($A578,datos14p!$A$2:$B$874,2,FALSE)))=1,"·",0)</f>
        <v>0</v>
      </c>
      <c r="K578" s="53" t="str">
        <f>IF(TYPE(SEARCH(K$1,+VLOOKUP($A578,datos14p!$A$2:$B$874,2,FALSE)))=1,"·",0)</f>
        <v>·</v>
      </c>
      <c r="L578" s="53">
        <f>IF(TYPE(SEARCH(L$1,+VLOOKUP($A578,datos14p!$A$2:$B$874,2,FALSE)))=1,"·",0)</f>
        <v>0</v>
      </c>
      <c r="M578" s="53">
        <f>IF(TYPE(SEARCH(M$1,+VLOOKUP($A578,datos14p!$A$2:$B$874,2,FALSE)))=1,"·",0)</f>
        <v>0</v>
      </c>
    </row>
    <row r="579" spans="1:13" s="9" customFormat="1">
      <c r="A579" s="186" t="s">
        <v>178</v>
      </c>
      <c r="B579" s="53">
        <f>IF(TYPE(SEARCH(B$1,+VLOOKUP($A579,datos14p!$A$2:$B$874,2,FALSE)))=1,"·",0)</f>
        <v>0</v>
      </c>
      <c r="C579" s="53" t="str">
        <f>IF(TYPE(SEARCH(C$1,+VLOOKUP($A579,datos14p!$A$2:$B$874,2,FALSE)))=1,"·",0)</f>
        <v>·</v>
      </c>
      <c r="D579" s="53">
        <f>IF(TYPE(SEARCH(D$1,+VLOOKUP($A579,datos14p!$A$2:$B$874,2,FALSE)))=1,"·",0)</f>
        <v>0</v>
      </c>
      <c r="E579" s="53">
        <f>IF(TYPE(SEARCH(E$1,+VLOOKUP($A579,datos14p!$A$2:$B$874,2,FALSE)))=1,"·",0)</f>
        <v>0</v>
      </c>
      <c r="F579" s="53">
        <f>IF(TYPE(SEARCH(F$1,+VLOOKUP($A579,datos14p!$A$2:$B$874,2,FALSE)))=1,"·",0)</f>
        <v>0</v>
      </c>
      <c r="G579" s="53">
        <f>IF(TYPE(SEARCH(G$1,+VLOOKUP($A579,datos14p!$A$2:$B$874,2,FALSE)))=1,"·",0)</f>
        <v>0</v>
      </c>
      <c r="H579" s="53">
        <f>IF(TYPE(SEARCH(H$1,+VLOOKUP($A579,datos14p!$A$2:$B$874,2,FALSE)))=1,"·",0)</f>
        <v>0</v>
      </c>
      <c r="I579" s="53">
        <f>IF(TYPE(SEARCH(I$1,+VLOOKUP($A579,datos14p!$A$2:$B$874,2,FALSE)))=1,"·",0)</f>
        <v>0</v>
      </c>
      <c r="J579" s="53">
        <f>IF(TYPE(SEARCH(J$1,+VLOOKUP($A579,datos14p!$A$2:$B$874,2,FALSE)))=1,"·",0)</f>
        <v>0</v>
      </c>
      <c r="K579" s="53" t="str">
        <f>IF(TYPE(SEARCH(K$1,+VLOOKUP($A579,datos14p!$A$2:$B$874,2,FALSE)))=1,"·",0)</f>
        <v>·</v>
      </c>
      <c r="L579" s="53">
        <f>IF(TYPE(SEARCH(L$1,+VLOOKUP($A579,datos14p!$A$2:$B$874,2,FALSE)))=1,"·",0)</f>
        <v>0</v>
      </c>
      <c r="M579" s="53">
        <f>IF(TYPE(SEARCH(M$1,+VLOOKUP($A579,datos14p!$A$2:$B$874,2,FALSE)))=1,"·",0)</f>
        <v>0</v>
      </c>
    </row>
    <row r="580" spans="1:13" s="9" customFormat="1">
      <c r="A580" s="186" t="s">
        <v>179</v>
      </c>
      <c r="B580" s="53">
        <f>IF(TYPE(SEARCH(B$1,+VLOOKUP($A580,datos14p!$A$2:$B$874,2,FALSE)))=1,"·",0)</f>
        <v>0</v>
      </c>
      <c r="C580" s="53">
        <f>IF(TYPE(SEARCH(C$1,+VLOOKUP($A580,datos14p!$A$2:$B$874,2,FALSE)))=1,"·",0)</f>
        <v>0</v>
      </c>
      <c r="D580" s="53">
        <f>IF(TYPE(SEARCH(D$1,+VLOOKUP($A580,datos14p!$A$2:$B$874,2,FALSE)))=1,"·",0)</f>
        <v>0</v>
      </c>
      <c r="E580" s="53" t="str">
        <f>IF(TYPE(SEARCH(E$1,+VLOOKUP($A580,datos14p!$A$2:$B$874,2,FALSE)))=1,"·",0)</f>
        <v>·</v>
      </c>
      <c r="F580" s="53">
        <f>IF(TYPE(SEARCH(F$1,+VLOOKUP($A580,datos14p!$A$2:$B$874,2,FALSE)))=1,"·",0)</f>
        <v>0</v>
      </c>
      <c r="G580" s="53">
        <f>IF(TYPE(SEARCH(G$1,+VLOOKUP($A580,datos14p!$A$2:$B$874,2,FALSE)))=1,"·",0)</f>
        <v>0</v>
      </c>
      <c r="H580" s="53">
        <f>IF(TYPE(SEARCH(H$1,+VLOOKUP($A580,datos14p!$A$2:$B$874,2,FALSE)))=1,"·",0)</f>
        <v>0</v>
      </c>
      <c r="I580" s="53">
        <f>IF(TYPE(SEARCH(I$1,+VLOOKUP($A580,datos14p!$A$2:$B$874,2,FALSE)))=1,"·",0)</f>
        <v>0</v>
      </c>
      <c r="J580" s="53">
        <f>IF(TYPE(SEARCH(J$1,+VLOOKUP($A580,datos14p!$A$2:$B$874,2,FALSE)))=1,"·",0)</f>
        <v>0</v>
      </c>
      <c r="K580" s="53" t="str">
        <f>IF(TYPE(SEARCH(K$1,+VLOOKUP($A580,datos14p!$A$2:$B$874,2,FALSE)))=1,"·",0)</f>
        <v>·</v>
      </c>
      <c r="L580" s="53">
        <f>IF(TYPE(SEARCH(L$1,+VLOOKUP($A580,datos14p!$A$2:$B$874,2,FALSE)))=1,"·",0)</f>
        <v>0</v>
      </c>
      <c r="M580" s="53">
        <f>IF(TYPE(SEARCH(M$1,+VLOOKUP($A580,datos14p!$A$2:$B$874,2,FALSE)))=1,"·",0)</f>
        <v>0</v>
      </c>
    </row>
    <row r="581" spans="1:13" s="9" customFormat="1">
      <c r="A581" s="186" t="s">
        <v>180</v>
      </c>
      <c r="B581" s="53">
        <f>IF(TYPE(SEARCH(B$1,+VLOOKUP($A581,datos14p!$A$2:$B$874,2,FALSE)))=1,"·",0)</f>
        <v>0</v>
      </c>
      <c r="C581" s="53">
        <f>IF(TYPE(SEARCH(C$1,+VLOOKUP($A581,datos14p!$A$2:$B$874,2,FALSE)))=1,"·",0)</f>
        <v>0</v>
      </c>
      <c r="D581" s="53">
        <f>IF(TYPE(SEARCH(D$1,+VLOOKUP($A581,datos14p!$A$2:$B$874,2,FALSE)))=1,"·",0)</f>
        <v>0</v>
      </c>
      <c r="E581" s="53" t="str">
        <f>IF(TYPE(SEARCH(E$1,+VLOOKUP($A581,datos14p!$A$2:$B$874,2,FALSE)))=1,"·",0)</f>
        <v>·</v>
      </c>
      <c r="F581" s="53">
        <f>IF(TYPE(SEARCH(F$1,+VLOOKUP($A581,datos14p!$A$2:$B$874,2,FALSE)))=1,"·",0)</f>
        <v>0</v>
      </c>
      <c r="G581" s="53">
        <f>IF(TYPE(SEARCH(G$1,+VLOOKUP($A581,datos14p!$A$2:$B$874,2,FALSE)))=1,"·",0)</f>
        <v>0</v>
      </c>
      <c r="H581" s="53">
        <f>IF(TYPE(SEARCH(H$1,+VLOOKUP($A581,datos14p!$A$2:$B$874,2,FALSE)))=1,"·",0)</f>
        <v>0</v>
      </c>
      <c r="I581" s="53">
        <f>IF(TYPE(SEARCH(I$1,+VLOOKUP($A581,datos14p!$A$2:$B$874,2,FALSE)))=1,"·",0)</f>
        <v>0</v>
      </c>
      <c r="J581" s="53">
        <f>IF(TYPE(SEARCH(J$1,+VLOOKUP($A581,datos14p!$A$2:$B$874,2,FALSE)))=1,"·",0)</f>
        <v>0</v>
      </c>
      <c r="K581" s="53" t="str">
        <f>IF(TYPE(SEARCH(K$1,+VLOOKUP($A581,datos14p!$A$2:$B$874,2,FALSE)))=1,"·",0)</f>
        <v>·</v>
      </c>
      <c r="L581" s="53">
        <f>IF(TYPE(SEARCH(L$1,+VLOOKUP($A581,datos14p!$A$2:$B$874,2,FALSE)))=1,"·",0)</f>
        <v>0</v>
      </c>
      <c r="M581" s="53">
        <f>IF(TYPE(SEARCH(M$1,+VLOOKUP($A581,datos14p!$A$2:$B$874,2,FALSE)))=1,"·",0)</f>
        <v>0</v>
      </c>
    </row>
    <row r="582" spans="1:13" s="9" customFormat="1">
      <c r="A582" s="186" t="s">
        <v>181</v>
      </c>
      <c r="B582" s="53">
        <f>IF(TYPE(SEARCH(B$1,+VLOOKUP($A582,datos14p!$A$2:$B$874,2,FALSE)))=1,"·",0)</f>
        <v>0</v>
      </c>
      <c r="C582" s="53">
        <f>IF(TYPE(SEARCH(C$1,+VLOOKUP($A582,datos14p!$A$2:$B$874,2,FALSE)))=1,"·",0)</f>
        <v>0</v>
      </c>
      <c r="D582" s="53" t="str">
        <f>IF(TYPE(SEARCH(D$1,+VLOOKUP($A582,datos14p!$A$2:$B$874,2,FALSE)))=1,"·",0)</f>
        <v>·</v>
      </c>
      <c r="E582" s="53" t="str">
        <f>IF(TYPE(SEARCH(E$1,+VLOOKUP($A582,datos14p!$A$2:$B$874,2,FALSE)))=1,"·",0)</f>
        <v>·</v>
      </c>
      <c r="F582" s="53">
        <f>IF(TYPE(SEARCH(F$1,+VLOOKUP($A582,datos14p!$A$2:$B$874,2,FALSE)))=1,"·",0)</f>
        <v>0</v>
      </c>
      <c r="G582" s="53">
        <f>IF(TYPE(SEARCH(G$1,+VLOOKUP($A582,datos14p!$A$2:$B$874,2,FALSE)))=1,"·",0)</f>
        <v>0</v>
      </c>
      <c r="H582" s="53">
        <f>IF(TYPE(SEARCH(H$1,+VLOOKUP($A582,datos14p!$A$2:$B$874,2,FALSE)))=1,"·",0)</f>
        <v>0</v>
      </c>
      <c r="I582" s="53">
        <f>IF(TYPE(SEARCH(I$1,+VLOOKUP($A582,datos14p!$A$2:$B$874,2,FALSE)))=1,"·",0)</f>
        <v>0</v>
      </c>
      <c r="J582" s="53">
        <f>IF(TYPE(SEARCH(J$1,+VLOOKUP($A582,datos14p!$A$2:$B$874,2,FALSE)))=1,"·",0)</f>
        <v>0</v>
      </c>
      <c r="K582" s="53" t="str">
        <f>IF(TYPE(SEARCH(K$1,+VLOOKUP($A582,datos14p!$A$2:$B$874,2,FALSE)))=1,"·",0)</f>
        <v>·</v>
      </c>
      <c r="L582" s="53">
        <f>IF(TYPE(SEARCH(L$1,+VLOOKUP($A582,datos14p!$A$2:$B$874,2,FALSE)))=1,"·",0)</f>
        <v>0</v>
      </c>
      <c r="M582" s="53">
        <f>IF(TYPE(SEARCH(M$1,+VLOOKUP($A582,datos14p!$A$2:$B$874,2,FALSE)))=1,"·",0)</f>
        <v>0</v>
      </c>
    </row>
    <row r="583" spans="1:13" s="9" customFormat="1">
      <c r="A583" s="186" t="s">
        <v>182</v>
      </c>
      <c r="B583" s="53">
        <f>IF(TYPE(SEARCH(B$1,+VLOOKUP($A583,datos14p!$A$2:$B$874,2,FALSE)))=1,"·",0)</f>
        <v>0</v>
      </c>
      <c r="C583" s="53">
        <f>IF(TYPE(SEARCH(C$1,+VLOOKUP($A583,datos14p!$A$2:$B$874,2,FALSE)))=1,"·",0)</f>
        <v>0</v>
      </c>
      <c r="D583" s="53">
        <f>IF(TYPE(SEARCH(D$1,+VLOOKUP($A583,datos14p!$A$2:$B$874,2,FALSE)))=1,"·",0)</f>
        <v>0</v>
      </c>
      <c r="E583" s="53" t="str">
        <f>IF(TYPE(SEARCH(E$1,+VLOOKUP($A583,datos14p!$A$2:$B$874,2,FALSE)))=1,"·",0)</f>
        <v>·</v>
      </c>
      <c r="F583" s="53">
        <f>IF(TYPE(SEARCH(F$1,+VLOOKUP($A583,datos14p!$A$2:$B$874,2,FALSE)))=1,"·",0)</f>
        <v>0</v>
      </c>
      <c r="G583" s="53">
        <f>IF(TYPE(SEARCH(G$1,+VLOOKUP($A583,datos14p!$A$2:$B$874,2,FALSE)))=1,"·",0)</f>
        <v>0</v>
      </c>
      <c r="H583" s="53">
        <f>IF(TYPE(SEARCH(H$1,+VLOOKUP($A583,datos14p!$A$2:$B$874,2,FALSE)))=1,"·",0)</f>
        <v>0</v>
      </c>
      <c r="I583" s="53">
        <f>IF(TYPE(SEARCH(I$1,+VLOOKUP($A583,datos14p!$A$2:$B$874,2,FALSE)))=1,"·",0)</f>
        <v>0</v>
      </c>
      <c r="J583" s="53">
        <f>IF(TYPE(SEARCH(J$1,+VLOOKUP($A583,datos14p!$A$2:$B$874,2,FALSE)))=1,"·",0)</f>
        <v>0</v>
      </c>
      <c r="K583" s="53" t="str">
        <f>IF(TYPE(SEARCH(K$1,+VLOOKUP($A583,datos14p!$A$2:$B$874,2,FALSE)))=1,"·",0)</f>
        <v>·</v>
      </c>
      <c r="L583" s="53">
        <f>IF(TYPE(SEARCH(L$1,+VLOOKUP($A583,datos14p!$A$2:$B$874,2,FALSE)))=1,"·",0)</f>
        <v>0</v>
      </c>
      <c r="M583" s="53">
        <f>IF(TYPE(SEARCH(M$1,+VLOOKUP($A583,datos14p!$A$2:$B$874,2,FALSE)))=1,"·",0)</f>
        <v>0</v>
      </c>
    </row>
    <row r="584" spans="1:13" s="9" customFormat="1">
      <c r="A584" s="186" t="s">
        <v>183</v>
      </c>
      <c r="B584" s="53" t="str">
        <f>IF(TYPE(SEARCH(B$1,+VLOOKUP($A584,datos14p!$A$2:$B$874,2,FALSE)))=1,"·",0)</f>
        <v>·</v>
      </c>
      <c r="C584" s="53">
        <f>IF(TYPE(SEARCH(C$1,+VLOOKUP($A584,datos14p!$A$2:$B$874,2,FALSE)))=1,"·",0)</f>
        <v>0</v>
      </c>
      <c r="D584" s="53">
        <f>IF(TYPE(SEARCH(D$1,+VLOOKUP($A584,datos14p!$A$2:$B$874,2,FALSE)))=1,"·",0)</f>
        <v>0</v>
      </c>
      <c r="E584" s="53" t="str">
        <f>IF(TYPE(SEARCH(E$1,+VLOOKUP($A584,datos14p!$A$2:$B$874,2,FALSE)))=1,"·",0)</f>
        <v>·</v>
      </c>
      <c r="F584" s="53">
        <f>IF(TYPE(SEARCH(F$1,+VLOOKUP($A584,datos14p!$A$2:$B$874,2,FALSE)))=1,"·",0)</f>
        <v>0</v>
      </c>
      <c r="G584" s="53">
        <f>IF(TYPE(SEARCH(G$1,+VLOOKUP($A584,datos14p!$A$2:$B$874,2,FALSE)))=1,"·",0)</f>
        <v>0</v>
      </c>
      <c r="H584" s="53">
        <f>IF(TYPE(SEARCH(H$1,+VLOOKUP($A584,datos14p!$A$2:$B$874,2,FALSE)))=1,"·",0)</f>
        <v>0</v>
      </c>
      <c r="I584" s="53">
        <f>IF(TYPE(SEARCH(I$1,+VLOOKUP($A584,datos14p!$A$2:$B$874,2,FALSE)))=1,"·",0)</f>
        <v>0</v>
      </c>
      <c r="J584" s="53">
        <f>IF(TYPE(SEARCH(J$1,+VLOOKUP($A584,datos14p!$A$2:$B$874,2,FALSE)))=1,"·",0)</f>
        <v>0</v>
      </c>
      <c r="K584" s="53" t="str">
        <f>IF(TYPE(SEARCH(K$1,+VLOOKUP($A584,datos14p!$A$2:$B$874,2,FALSE)))=1,"·",0)</f>
        <v>·</v>
      </c>
      <c r="L584" s="53">
        <f>IF(TYPE(SEARCH(L$1,+VLOOKUP($A584,datos14p!$A$2:$B$874,2,FALSE)))=1,"·",0)</f>
        <v>0</v>
      </c>
      <c r="M584" s="53">
        <f>IF(TYPE(SEARCH(M$1,+VLOOKUP($A584,datos14p!$A$2:$B$874,2,FALSE)))=1,"·",0)</f>
        <v>0</v>
      </c>
    </row>
    <row r="585" spans="1:13" s="9" customFormat="1">
      <c r="A585" s="186" t="s">
        <v>184</v>
      </c>
      <c r="B585" s="53">
        <f>IF(TYPE(SEARCH(B$1,+VLOOKUP($A585,datos14p!$A$2:$B$874,2,FALSE)))=1,"·",0)</f>
        <v>0</v>
      </c>
      <c r="C585" s="53">
        <f>IF(TYPE(SEARCH(C$1,+VLOOKUP($A585,datos14p!$A$2:$B$874,2,FALSE)))=1,"·",0)</f>
        <v>0</v>
      </c>
      <c r="D585" s="53">
        <f>IF(TYPE(SEARCH(D$1,+VLOOKUP($A585,datos14p!$A$2:$B$874,2,FALSE)))=1,"·",0)</f>
        <v>0</v>
      </c>
      <c r="E585" s="53" t="str">
        <f>IF(TYPE(SEARCH(E$1,+VLOOKUP($A585,datos14p!$A$2:$B$874,2,FALSE)))=1,"·",0)</f>
        <v>·</v>
      </c>
      <c r="F585" s="53">
        <f>IF(TYPE(SEARCH(F$1,+VLOOKUP($A585,datos14p!$A$2:$B$874,2,FALSE)))=1,"·",0)</f>
        <v>0</v>
      </c>
      <c r="G585" s="53">
        <f>IF(TYPE(SEARCH(G$1,+VLOOKUP($A585,datos14p!$A$2:$B$874,2,FALSE)))=1,"·",0)</f>
        <v>0</v>
      </c>
      <c r="H585" s="53">
        <f>IF(TYPE(SEARCH(H$1,+VLOOKUP($A585,datos14p!$A$2:$B$874,2,FALSE)))=1,"·",0)</f>
        <v>0</v>
      </c>
      <c r="I585" s="53">
        <f>IF(TYPE(SEARCH(I$1,+VLOOKUP($A585,datos14p!$A$2:$B$874,2,FALSE)))=1,"·",0)</f>
        <v>0</v>
      </c>
      <c r="J585" s="53">
        <f>IF(TYPE(SEARCH(J$1,+VLOOKUP($A585,datos14p!$A$2:$B$874,2,FALSE)))=1,"·",0)</f>
        <v>0</v>
      </c>
      <c r="K585" s="53" t="str">
        <f>IF(TYPE(SEARCH(K$1,+VLOOKUP($A585,datos14p!$A$2:$B$874,2,FALSE)))=1,"·",0)</f>
        <v>·</v>
      </c>
      <c r="L585" s="53">
        <f>IF(TYPE(SEARCH(L$1,+VLOOKUP($A585,datos14p!$A$2:$B$874,2,FALSE)))=1,"·",0)</f>
        <v>0</v>
      </c>
      <c r="M585" s="53">
        <f>IF(TYPE(SEARCH(M$1,+VLOOKUP($A585,datos14p!$A$2:$B$874,2,FALSE)))=1,"·",0)</f>
        <v>0</v>
      </c>
    </row>
    <row r="586" spans="1:13" s="9" customFormat="1">
      <c r="A586" s="186" t="s">
        <v>185</v>
      </c>
      <c r="B586" s="53">
        <f>IF(TYPE(SEARCH(B$1,+VLOOKUP($A586,datos14p!$A$2:$B$874,2,FALSE)))=1,"·",0)</f>
        <v>0</v>
      </c>
      <c r="C586" s="53">
        <f>IF(TYPE(SEARCH(C$1,+VLOOKUP($A586,datos14p!$A$2:$B$874,2,FALSE)))=1,"·",0)</f>
        <v>0</v>
      </c>
      <c r="D586" s="53">
        <f>IF(TYPE(SEARCH(D$1,+VLOOKUP($A586,datos14p!$A$2:$B$874,2,FALSE)))=1,"·",0)</f>
        <v>0</v>
      </c>
      <c r="E586" s="53" t="str">
        <f>IF(TYPE(SEARCH(E$1,+VLOOKUP($A586,datos14p!$A$2:$B$874,2,FALSE)))=1,"·",0)</f>
        <v>·</v>
      </c>
      <c r="F586" s="53">
        <f>IF(TYPE(SEARCH(F$1,+VLOOKUP($A586,datos14p!$A$2:$B$874,2,FALSE)))=1,"·",0)</f>
        <v>0</v>
      </c>
      <c r="G586" s="53">
        <f>IF(TYPE(SEARCH(G$1,+VLOOKUP($A586,datos14p!$A$2:$B$874,2,FALSE)))=1,"·",0)</f>
        <v>0</v>
      </c>
      <c r="H586" s="53">
        <f>IF(TYPE(SEARCH(H$1,+VLOOKUP($A586,datos14p!$A$2:$B$874,2,FALSE)))=1,"·",0)</f>
        <v>0</v>
      </c>
      <c r="I586" s="53">
        <f>IF(TYPE(SEARCH(I$1,+VLOOKUP($A586,datos14p!$A$2:$B$874,2,FALSE)))=1,"·",0)</f>
        <v>0</v>
      </c>
      <c r="J586" s="53">
        <f>IF(TYPE(SEARCH(J$1,+VLOOKUP($A586,datos14p!$A$2:$B$874,2,FALSE)))=1,"·",0)</f>
        <v>0</v>
      </c>
      <c r="K586" s="53" t="str">
        <f>IF(TYPE(SEARCH(K$1,+VLOOKUP($A586,datos14p!$A$2:$B$874,2,FALSE)))=1,"·",0)</f>
        <v>·</v>
      </c>
      <c r="L586" s="53">
        <f>IF(TYPE(SEARCH(L$1,+VLOOKUP($A586,datos14p!$A$2:$B$874,2,FALSE)))=1,"·",0)</f>
        <v>0</v>
      </c>
      <c r="M586" s="53">
        <f>IF(TYPE(SEARCH(M$1,+VLOOKUP($A586,datos14p!$A$2:$B$874,2,FALSE)))=1,"·",0)</f>
        <v>0</v>
      </c>
    </row>
    <row r="587" spans="1:13" s="9" customFormat="1">
      <c r="A587" s="186" t="s">
        <v>186</v>
      </c>
      <c r="B587" s="53">
        <f>IF(TYPE(SEARCH(B$1,+VLOOKUP($A587,datos14p!$A$2:$B$874,2,FALSE)))=1,"·",0)</f>
        <v>0</v>
      </c>
      <c r="C587" s="53">
        <f>IF(TYPE(SEARCH(C$1,+VLOOKUP($A587,datos14p!$A$2:$B$874,2,FALSE)))=1,"·",0)</f>
        <v>0</v>
      </c>
      <c r="D587" s="53">
        <f>IF(TYPE(SEARCH(D$1,+VLOOKUP($A587,datos14p!$A$2:$B$874,2,FALSE)))=1,"·",0)</f>
        <v>0</v>
      </c>
      <c r="E587" s="53" t="str">
        <f>IF(TYPE(SEARCH(E$1,+VLOOKUP($A587,datos14p!$A$2:$B$874,2,FALSE)))=1,"·",0)</f>
        <v>·</v>
      </c>
      <c r="F587" s="53">
        <f>IF(TYPE(SEARCH(F$1,+VLOOKUP($A587,datos14p!$A$2:$B$874,2,FALSE)))=1,"·",0)</f>
        <v>0</v>
      </c>
      <c r="G587" s="53">
        <f>IF(TYPE(SEARCH(G$1,+VLOOKUP($A587,datos14p!$A$2:$B$874,2,FALSE)))=1,"·",0)</f>
        <v>0</v>
      </c>
      <c r="H587" s="53">
        <f>IF(TYPE(SEARCH(H$1,+VLOOKUP($A587,datos14p!$A$2:$B$874,2,FALSE)))=1,"·",0)</f>
        <v>0</v>
      </c>
      <c r="I587" s="53">
        <f>IF(TYPE(SEARCH(I$1,+VLOOKUP($A587,datos14p!$A$2:$B$874,2,FALSE)))=1,"·",0)</f>
        <v>0</v>
      </c>
      <c r="J587" s="53">
        <f>IF(TYPE(SEARCH(J$1,+VLOOKUP($A587,datos14p!$A$2:$B$874,2,FALSE)))=1,"·",0)</f>
        <v>0</v>
      </c>
      <c r="K587" s="53" t="str">
        <f>IF(TYPE(SEARCH(K$1,+VLOOKUP($A587,datos14p!$A$2:$B$874,2,FALSE)))=1,"·",0)</f>
        <v>·</v>
      </c>
      <c r="L587" s="53">
        <f>IF(TYPE(SEARCH(L$1,+VLOOKUP($A587,datos14p!$A$2:$B$874,2,FALSE)))=1,"·",0)</f>
        <v>0</v>
      </c>
      <c r="M587" s="53">
        <f>IF(TYPE(SEARCH(M$1,+VLOOKUP($A587,datos14p!$A$2:$B$874,2,FALSE)))=1,"·",0)</f>
        <v>0</v>
      </c>
    </row>
    <row r="588" spans="1:13" s="9" customFormat="1">
      <c r="A588" s="186" t="s">
        <v>187</v>
      </c>
      <c r="B588" s="53" t="str">
        <f>IF(TYPE(SEARCH(B$1,+VLOOKUP($A588,datos14p!$A$2:$B$874,2,FALSE)))=1,"·",0)</f>
        <v>·</v>
      </c>
      <c r="C588" s="53">
        <f>IF(TYPE(SEARCH(C$1,+VLOOKUP($A588,datos14p!$A$2:$B$874,2,FALSE)))=1,"·",0)</f>
        <v>0</v>
      </c>
      <c r="D588" s="53">
        <f>IF(TYPE(SEARCH(D$1,+VLOOKUP($A588,datos14p!$A$2:$B$874,2,FALSE)))=1,"·",0)</f>
        <v>0</v>
      </c>
      <c r="E588" s="53">
        <f>IF(TYPE(SEARCH(E$1,+VLOOKUP($A588,datos14p!$A$2:$B$874,2,FALSE)))=1,"·",0)</f>
        <v>0</v>
      </c>
      <c r="F588" s="53">
        <f>IF(TYPE(SEARCH(F$1,+VLOOKUP($A588,datos14p!$A$2:$B$874,2,FALSE)))=1,"·",0)</f>
        <v>0</v>
      </c>
      <c r="G588" s="53">
        <f>IF(TYPE(SEARCH(G$1,+VLOOKUP($A588,datos14p!$A$2:$B$874,2,FALSE)))=1,"·",0)</f>
        <v>0</v>
      </c>
      <c r="H588" s="53">
        <f>IF(TYPE(SEARCH(H$1,+VLOOKUP($A588,datos14p!$A$2:$B$874,2,FALSE)))=1,"·",0)</f>
        <v>0</v>
      </c>
      <c r="I588" s="53">
        <f>IF(TYPE(SEARCH(I$1,+VLOOKUP($A588,datos14p!$A$2:$B$874,2,FALSE)))=1,"·",0)</f>
        <v>0</v>
      </c>
      <c r="J588" s="53">
        <f>IF(TYPE(SEARCH(J$1,+VLOOKUP($A588,datos14p!$A$2:$B$874,2,FALSE)))=1,"·",0)</f>
        <v>0</v>
      </c>
      <c r="K588" s="53">
        <f>IF(TYPE(SEARCH(K$1,+VLOOKUP($A588,datos14p!$A$2:$B$874,2,FALSE)))=1,"·",0)</f>
        <v>0</v>
      </c>
      <c r="L588" s="53">
        <f>IF(TYPE(SEARCH(L$1,+VLOOKUP($A588,datos14p!$A$2:$B$874,2,FALSE)))=1,"·",0)</f>
        <v>0</v>
      </c>
      <c r="M588" s="53">
        <f>IF(TYPE(SEARCH(M$1,+VLOOKUP($A588,datos14p!$A$2:$B$874,2,FALSE)))=1,"·",0)</f>
        <v>0</v>
      </c>
    </row>
    <row r="589" spans="1:13" s="9" customFormat="1">
      <c r="A589" s="186" t="s">
        <v>188</v>
      </c>
      <c r="B589" s="53">
        <f>IF(TYPE(SEARCH(B$1,+VLOOKUP($A589,datos14p!$A$2:$B$874,2,FALSE)))=1,"·",0)</f>
        <v>0</v>
      </c>
      <c r="C589" s="53">
        <f>IF(TYPE(SEARCH(C$1,+VLOOKUP($A589,datos14p!$A$2:$B$874,2,FALSE)))=1,"·",0)</f>
        <v>0</v>
      </c>
      <c r="D589" s="53">
        <f>IF(TYPE(SEARCH(D$1,+VLOOKUP($A589,datos14p!$A$2:$B$874,2,FALSE)))=1,"·",0)</f>
        <v>0</v>
      </c>
      <c r="E589" s="53" t="str">
        <f>IF(TYPE(SEARCH(E$1,+VLOOKUP($A589,datos14p!$A$2:$B$874,2,FALSE)))=1,"·",0)</f>
        <v>·</v>
      </c>
      <c r="F589" s="53">
        <f>IF(TYPE(SEARCH(F$1,+VLOOKUP($A589,datos14p!$A$2:$B$874,2,FALSE)))=1,"·",0)</f>
        <v>0</v>
      </c>
      <c r="G589" s="53">
        <f>IF(TYPE(SEARCH(G$1,+VLOOKUP($A589,datos14p!$A$2:$B$874,2,FALSE)))=1,"·",0)</f>
        <v>0</v>
      </c>
      <c r="H589" s="53">
        <f>IF(TYPE(SEARCH(H$1,+VLOOKUP($A589,datos14p!$A$2:$B$874,2,FALSE)))=1,"·",0)</f>
        <v>0</v>
      </c>
      <c r="I589" s="53">
        <f>IF(TYPE(SEARCH(I$1,+VLOOKUP($A589,datos14p!$A$2:$B$874,2,FALSE)))=1,"·",0)</f>
        <v>0</v>
      </c>
      <c r="J589" s="53">
        <f>IF(TYPE(SEARCH(J$1,+VLOOKUP($A589,datos14p!$A$2:$B$874,2,FALSE)))=1,"·",0)</f>
        <v>0</v>
      </c>
      <c r="K589" s="53" t="str">
        <f>IF(TYPE(SEARCH(K$1,+VLOOKUP($A589,datos14p!$A$2:$B$874,2,FALSE)))=1,"·",0)</f>
        <v>·</v>
      </c>
      <c r="L589" s="53">
        <f>IF(TYPE(SEARCH(L$1,+VLOOKUP($A589,datos14p!$A$2:$B$874,2,FALSE)))=1,"·",0)</f>
        <v>0</v>
      </c>
      <c r="M589" s="53">
        <f>IF(TYPE(SEARCH(M$1,+VLOOKUP($A589,datos14p!$A$2:$B$874,2,FALSE)))=1,"·",0)</f>
        <v>0</v>
      </c>
    </row>
    <row r="590" spans="1:13" s="9" customFormat="1">
      <c r="A590" s="186" t="s">
        <v>189</v>
      </c>
      <c r="B590" s="53">
        <f>IF(TYPE(SEARCH(B$1,+VLOOKUP($A590,datos14p!$A$2:$B$874,2,FALSE)))=1,"·",0)</f>
        <v>0</v>
      </c>
      <c r="C590" s="53">
        <f>IF(TYPE(SEARCH(C$1,+VLOOKUP($A590,datos14p!$A$2:$B$874,2,FALSE)))=1,"·",0)</f>
        <v>0</v>
      </c>
      <c r="D590" s="53">
        <f>IF(TYPE(SEARCH(D$1,+VLOOKUP($A590,datos14p!$A$2:$B$874,2,FALSE)))=1,"·",0)</f>
        <v>0</v>
      </c>
      <c r="E590" s="53" t="str">
        <f>IF(TYPE(SEARCH(E$1,+VLOOKUP($A590,datos14p!$A$2:$B$874,2,FALSE)))=1,"·",0)</f>
        <v>·</v>
      </c>
      <c r="F590" s="53">
        <f>IF(TYPE(SEARCH(F$1,+VLOOKUP($A590,datos14p!$A$2:$B$874,2,FALSE)))=1,"·",0)</f>
        <v>0</v>
      </c>
      <c r="G590" s="53">
        <f>IF(TYPE(SEARCH(G$1,+VLOOKUP($A590,datos14p!$A$2:$B$874,2,FALSE)))=1,"·",0)</f>
        <v>0</v>
      </c>
      <c r="H590" s="53">
        <f>IF(TYPE(SEARCH(H$1,+VLOOKUP($A590,datos14p!$A$2:$B$874,2,FALSE)))=1,"·",0)</f>
        <v>0</v>
      </c>
      <c r="I590" s="53">
        <f>IF(TYPE(SEARCH(I$1,+VLOOKUP($A590,datos14p!$A$2:$B$874,2,FALSE)))=1,"·",0)</f>
        <v>0</v>
      </c>
      <c r="J590" s="53">
        <f>IF(TYPE(SEARCH(J$1,+VLOOKUP($A590,datos14p!$A$2:$B$874,2,FALSE)))=1,"·",0)</f>
        <v>0</v>
      </c>
      <c r="K590" s="53" t="str">
        <f>IF(TYPE(SEARCH(K$1,+VLOOKUP($A590,datos14p!$A$2:$B$874,2,FALSE)))=1,"·",0)</f>
        <v>·</v>
      </c>
      <c r="L590" s="53">
        <f>IF(TYPE(SEARCH(L$1,+VLOOKUP($A590,datos14p!$A$2:$B$874,2,FALSE)))=1,"·",0)</f>
        <v>0</v>
      </c>
      <c r="M590" s="53">
        <f>IF(TYPE(SEARCH(M$1,+VLOOKUP($A590,datos14p!$A$2:$B$874,2,FALSE)))=1,"·",0)</f>
        <v>0</v>
      </c>
    </row>
    <row r="591" spans="1:13" s="9" customFormat="1">
      <c r="A591" s="186" t="s">
        <v>190</v>
      </c>
      <c r="B591" s="53">
        <f>IF(TYPE(SEARCH(B$1,+VLOOKUP($A591,datos14p!$A$2:$B$874,2,FALSE)))=1,"·",0)</f>
        <v>0</v>
      </c>
      <c r="C591" s="53">
        <f>IF(TYPE(SEARCH(C$1,+VLOOKUP($A591,datos14p!$A$2:$B$874,2,FALSE)))=1,"·",0)</f>
        <v>0</v>
      </c>
      <c r="D591" s="53">
        <f>IF(TYPE(SEARCH(D$1,+VLOOKUP($A591,datos14p!$A$2:$B$874,2,FALSE)))=1,"·",0)</f>
        <v>0</v>
      </c>
      <c r="E591" s="53" t="str">
        <f>IF(TYPE(SEARCH(E$1,+VLOOKUP($A591,datos14p!$A$2:$B$874,2,FALSE)))=1,"·",0)</f>
        <v>·</v>
      </c>
      <c r="F591" s="53">
        <f>IF(TYPE(SEARCH(F$1,+VLOOKUP($A591,datos14p!$A$2:$B$874,2,FALSE)))=1,"·",0)</f>
        <v>0</v>
      </c>
      <c r="G591" s="53">
        <f>IF(TYPE(SEARCH(G$1,+VLOOKUP($A591,datos14p!$A$2:$B$874,2,FALSE)))=1,"·",0)</f>
        <v>0</v>
      </c>
      <c r="H591" s="53">
        <f>IF(TYPE(SEARCH(H$1,+VLOOKUP($A591,datos14p!$A$2:$B$874,2,FALSE)))=1,"·",0)</f>
        <v>0</v>
      </c>
      <c r="I591" s="53">
        <f>IF(TYPE(SEARCH(I$1,+VLOOKUP($A591,datos14p!$A$2:$B$874,2,FALSE)))=1,"·",0)</f>
        <v>0</v>
      </c>
      <c r="J591" s="53">
        <f>IF(TYPE(SEARCH(J$1,+VLOOKUP($A591,datos14p!$A$2:$B$874,2,FALSE)))=1,"·",0)</f>
        <v>0</v>
      </c>
      <c r="K591" s="53" t="str">
        <f>IF(TYPE(SEARCH(K$1,+VLOOKUP($A591,datos14p!$A$2:$B$874,2,FALSE)))=1,"·",0)</f>
        <v>·</v>
      </c>
      <c r="L591" s="53">
        <f>IF(TYPE(SEARCH(L$1,+VLOOKUP($A591,datos14p!$A$2:$B$874,2,FALSE)))=1,"·",0)</f>
        <v>0</v>
      </c>
      <c r="M591" s="53">
        <f>IF(TYPE(SEARCH(M$1,+VLOOKUP($A591,datos14p!$A$2:$B$874,2,FALSE)))=1,"·",0)</f>
        <v>0</v>
      </c>
    </row>
    <row r="592" spans="1:13" s="9" customFormat="1">
      <c r="A592" s="186" t="s">
        <v>191</v>
      </c>
      <c r="B592" s="53">
        <f>IF(TYPE(SEARCH(B$1,+VLOOKUP($A592,datos14p!$A$2:$B$874,2,FALSE)))=1,"·",0)</f>
        <v>0</v>
      </c>
      <c r="C592" s="53">
        <f>IF(TYPE(SEARCH(C$1,+VLOOKUP($A592,datos14p!$A$2:$B$874,2,FALSE)))=1,"·",0)</f>
        <v>0</v>
      </c>
      <c r="D592" s="53">
        <f>IF(TYPE(SEARCH(D$1,+VLOOKUP($A592,datos14p!$A$2:$B$874,2,FALSE)))=1,"·",0)</f>
        <v>0</v>
      </c>
      <c r="E592" s="53" t="str">
        <f>IF(TYPE(SEARCH(E$1,+VLOOKUP($A592,datos14p!$A$2:$B$874,2,FALSE)))=1,"·",0)</f>
        <v>·</v>
      </c>
      <c r="F592" s="53">
        <f>IF(TYPE(SEARCH(F$1,+VLOOKUP($A592,datos14p!$A$2:$B$874,2,FALSE)))=1,"·",0)</f>
        <v>0</v>
      </c>
      <c r="G592" s="53">
        <f>IF(TYPE(SEARCH(G$1,+VLOOKUP($A592,datos14p!$A$2:$B$874,2,FALSE)))=1,"·",0)</f>
        <v>0</v>
      </c>
      <c r="H592" s="53">
        <f>IF(TYPE(SEARCH(H$1,+VLOOKUP($A592,datos14p!$A$2:$B$874,2,FALSE)))=1,"·",0)</f>
        <v>0</v>
      </c>
      <c r="I592" s="53">
        <f>IF(TYPE(SEARCH(I$1,+VLOOKUP($A592,datos14p!$A$2:$B$874,2,FALSE)))=1,"·",0)</f>
        <v>0</v>
      </c>
      <c r="J592" s="53">
        <f>IF(TYPE(SEARCH(J$1,+VLOOKUP($A592,datos14p!$A$2:$B$874,2,FALSE)))=1,"·",0)</f>
        <v>0</v>
      </c>
      <c r="K592" s="53" t="str">
        <f>IF(TYPE(SEARCH(K$1,+VLOOKUP($A592,datos14p!$A$2:$B$874,2,FALSE)))=1,"·",0)</f>
        <v>·</v>
      </c>
      <c r="L592" s="53">
        <f>IF(TYPE(SEARCH(L$1,+VLOOKUP($A592,datos14p!$A$2:$B$874,2,FALSE)))=1,"·",0)</f>
        <v>0</v>
      </c>
      <c r="M592" s="53">
        <f>IF(TYPE(SEARCH(M$1,+VLOOKUP($A592,datos14p!$A$2:$B$874,2,FALSE)))=1,"·",0)</f>
        <v>0</v>
      </c>
    </row>
    <row r="593" spans="1:13" s="9" customFormat="1">
      <c r="A593" s="186" t="s">
        <v>458</v>
      </c>
      <c r="B593" s="53" t="str">
        <f>IF(TYPE(SEARCH(B$1,+VLOOKUP($A593,datos14p!$A$2:$B$874,2,FALSE)))=1,"·",0)</f>
        <v>·</v>
      </c>
      <c r="C593" s="53">
        <f>IF(TYPE(SEARCH(C$1,+VLOOKUP($A593,datos14p!$A$2:$B$874,2,FALSE)))=1,"·",0)</f>
        <v>0</v>
      </c>
      <c r="D593" s="53">
        <f>IF(TYPE(SEARCH(D$1,+VLOOKUP($A593,datos14p!$A$2:$B$874,2,FALSE)))=1,"·",0)</f>
        <v>0</v>
      </c>
      <c r="E593" s="53">
        <f>IF(TYPE(SEARCH(E$1,+VLOOKUP($A593,datos14p!$A$2:$B$874,2,FALSE)))=1,"·",0)</f>
        <v>0</v>
      </c>
      <c r="F593" s="53">
        <f>IF(TYPE(SEARCH(F$1,+VLOOKUP($A593,datos14p!$A$2:$B$874,2,FALSE)))=1,"·",0)</f>
        <v>0</v>
      </c>
      <c r="G593" s="53">
        <f>IF(TYPE(SEARCH(G$1,+VLOOKUP($A593,datos14p!$A$2:$B$874,2,FALSE)))=1,"·",0)</f>
        <v>0</v>
      </c>
      <c r="H593" s="53">
        <f>IF(TYPE(SEARCH(H$1,+VLOOKUP($A593,datos14p!$A$2:$B$874,2,FALSE)))=1,"·",0)</f>
        <v>0</v>
      </c>
      <c r="I593" s="53">
        <f>IF(TYPE(SEARCH(I$1,+VLOOKUP($A593,datos14p!$A$2:$B$874,2,FALSE)))=1,"·",0)</f>
        <v>0</v>
      </c>
      <c r="J593" s="53">
        <f>IF(TYPE(SEARCH(J$1,+VLOOKUP($A593,datos14p!$A$2:$B$874,2,FALSE)))=1,"·",0)</f>
        <v>0</v>
      </c>
      <c r="K593" s="53">
        <f>IF(TYPE(SEARCH(K$1,+VLOOKUP($A593,datos14p!$A$2:$B$874,2,FALSE)))=1,"·",0)</f>
        <v>0</v>
      </c>
      <c r="L593" s="53">
        <f>IF(TYPE(SEARCH(L$1,+VLOOKUP($A593,datos14p!$A$2:$B$874,2,FALSE)))=1,"·",0)</f>
        <v>0</v>
      </c>
      <c r="M593" s="53">
        <f>IF(TYPE(SEARCH(M$1,+VLOOKUP($A593,datos14p!$A$2:$B$874,2,FALSE)))=1,"·",0)</f>
        <v>0</v>
      </c>
    </row>
    <row r="594" spans="1:13" s="9" customFormat="1">
      <c r="A594" s="186" t="s">
        <v>192</v>
      </c>
      <c r="B594" s="53" t="str">
        <f>IF(TYPE(SEARCH(B$1,+VLOOKUP($A594,datos14p!$A$2:$B$874,2,FALSE)))=1,"·",0)</f>
        <v>·</v>
      </c>
      <c r="C594" s="53">
        <f>IF(TYPE(SEARCH(C$1,+VLOOKUP($A594,datos14p!$A$2:$B$874,2,FALSE)))=1,"·",0)</f>
        <v>0</v>
      </c>
      <c r="D594" s="53">
        <f>IF(TYPE(SEARCH(D$1,+VLOOKUP($A594,datos14p!$A$2:$B$874,2,FALSE)))=1,"·",0)</f>
        <v>0</v>
      </c>
      <c r="E594" s="53" t="str">
        <f>IF(TYPE(SEARCH(E$1,+VLOOKUP($A594,datos14p!$A$2:$B$874,2,FALSE)))=1,"·",0)</f>
        <v>·</v>
      </c>
      <c r="F594" s="53">
        <f>IF(TYPE(SEARCH(F$1,+VLOOKUP($A594,datos14p!$A$2:$B$874,2,FALSE)))=1,"·",0)</f>
        <v>0</v>
      </c>
      <c r="G594" s="53">
        <f>IF(TYPE(SEARCH(G$1,+VLOOKUP($A594,datos14p!$A$2:$B$874,2,FALSE)))=1,"·",0)</f>
        <v>0</v>
      </c>
      <c r="H594" s="53">
        <f>IF(TYPE(SEARCH(H$1,+VLOOKUP($A594,datos14p!$A$2:$B$874,2,FALSE)))=1,"·",0)</f>
        <v>0</v>
      </c>
      <c r="I594" s="53">
        <f>IF(TYPE(SEARCH(I$1,+VLOOKUP($A594,datos14p!$A$2:$B$874,2,FALSE)))=1,"·",0)</f>
        <v>0</v>
      </c>
      <c r="J594" s="53" t="str">
        <f>IF(TYPE(SEARCH(J$1,+VLOOKUP($A594,datos14p!$A$2:$B$874,2,FALSE)))=1,"·",0)</f>
        <v>·</v>
      </c>
      <c r="K594" s="53">
        <f>IF(TYPE(SEARCH(K$1,+VLOOKUP($A594,datos14p!$A$2:$B$874,2,FALSE)))=1,"·",0)</f>
        <v>0</v>
      </c>
      <c r="L594" s="53">
        <f>IF(TYPE(SEARCH(L$1,+VLOOKUP($A594,datos14p!$A$2:$B$874,2,FALSE)))=1,"·",0)</f>
        <v>0</v>
      </c>
      <c r="M594" s="53">
        <f>IF(TYPE(SEARCH(M$1,+VLOOKUP($A594,datos14p!$A$2:$B$874,2,FALSE)))=1,"·",0)</f>
        <v>0</v>
      </c>
    </row>
    <row r="595" spans="1:13" s="9" customFormat="1">
      <c r="A595" s="186" t="s">
        <v>193</v>
      </c>
      <c r="B595" s="53" t="str">
        <f>IF(TYPE(SEARCH(B$1,+VLOOKUP($A595,datos14p!$A$2:$B$874,2,FALSE)))=1,"·",0)</f>
        <v>·</v>
      </c>
      <c r="C595" s="53">
        <f>IF(TYPE(SEARCH(C$1,+VLOOKUP($A595,datos14p!$A$2:$B$874,2,FALSE)))=1,"·",0)</f>
        <v>0</v>
      </c>
      <c r="D595" s="53">
        <f>IF(TYPE(SEARCH(D$1,+VLOOKUP($A595,datos14p!$A$2:$B$874,2,FALSE)))=1,"·",0)</f>
        <v>0</v>
      </c>
      <c r="E595" s="53">
        <f>IF(TYPE(SEARCH(E$1,+VLOOKUP($A595,datos14p!$A$2:$B$874,2,FALSE)))=1,"·",0)</f>
        <v>0</v>
      </c>
      <c r="F595" s="53">
        <f>IF(TYPE(SEARCH(F$1,+VLOOKUP($A595,datos14p!$A$2:$B$874,2,FALSE)))=1,"·",0)</f>
        <v>0</v>
      </c>
      <c r="G595" s="53">
        <f>IF(TYPE(SEARCH(G$1,+VLOOKUP($A595,datos14p!$A$2:$B$874,2,FALSE)))=1,"·",0)</f>
        <v>0</v>
      </c>
      <c r="H595" s="53">
        <f>IF(TYPE(SEARCH(H$1,+VLOOKUP($A595,datos14p!$A$2:$B$874,2,FALSE)))=1,"·",0)</f>
        <v>0</v>
      </c>
      <c r="I595" s="53">
        <f>IF(TYPE(SEARCH(I$1,+VLOOKUP($A595,datos14p!$A$2:$B$874,2,FALSE)))=1,"·",0)</f>
        <v>0</v>
      </c>
      <c r="J595" s="53">
        <f>IF(TYPE(SEARCH(J$1,+VLOOKUP($A595,datos14p!$A$2:$B$874,2,FALSE)))=1,"·",0)</f>
        <v>0</v>
      </c>
      <c r="K595" s="53">
        <f>IF(TYPE(SEARCH(K$1,+VLOOKUP($A595,datos14p!$A$2:$B$874,2,FALSE)))=1,"·",0)</f>
        <v>0</v>
      </c>
      <c r="L595" s="53">
        <f>IF(TYPE(SEARCH(L$1,+VLOOKUP($A595,datos14p!$A$2:$B$874,2,FALSE)))=1,"·",0)</f>
        <v>0</v>
      </c>
      <c r="M595" s="53">
        <f>IF(TYPE(SEARCH(M$1,+VLOOKUP($A595,datos14p!$A$2:$B$874,2,FALSE)))=1,"·",0)</f>
        <v>0</v>
      </c>
    </row>
    <row r="596" spans="1:13" s="9" customFormat="1">
      <c r="A596" s="186" t="s">
        <v>194</v>
      </c>
      <c r="B596" s="53">
        <f>IF(TYPE(SEARCH(B$1,+VLOOKUP($A596,datos14p!$A$2:$B$874,2,FALSE)))=1,"·",0)</f>
        <v>0</v>
      </c>
      <c r="C596" s="53">
        <f>IF(TYPE(SEARCH(C$1,+VLOOKUP($A596,datos14p!$A$2:$B$874,2,FALSE)))=1,"·",0)</f>
        <v>0</v>
      </c>
      <c r="D596" s="53">
        <f>IF(TYPE(SEARCH(D$1,+VLOOKUP($A596,datos14p!$A$2:$B$874,2,FALSE)))=1,"·",0)</f>
        <v>0</v>
      </c>
      <c r="E596" s="53">
        <f>IF(TYPE(SEARCH(E$1,+VLOOKUP($A596,datos14p!$A$2:$B$874,2,FALSE)))=1,"·",0)</f>
        <v>0</v>
      </c>
      <c r="F596" s="53">
        <f>IF(TYPE(SEARCH(F$1,+VLOOKUP($A596,datos14p!$A$2:$B$874,2,FALSE)))=1,"·",0)</f>
        <v>0</v>
      </c>
      <c r="G596" s="53">
        <f>IF(TYPE(SEARCH(G$1,+VLOOKUP($A596,datos14p!$A$2:$B$874,2,FALSE)))=1,"·",0)</f>
        <v>0</v>
      </c>
      <c r="H596" s="53">
        <f>IF(TYPE(SEARCH(H$1,+VLOOKUP($A596,datos14p!$A$2:$B$874,2,FALSE)))=1,"·",0)</f>
        <v>0</v>
      </c>
      <c r="I596" s="53">
        <f>IF(TYPE(SEARCH(I$1,+VLOOKUP($A596,datos14p!$A$2:$B$874,2,FALSE)))=1,"·",0)</f>
        <v>0</v>
      </c>
      <c r="J596" s="53">
        <f>IF(TYPE(SEARCH(J$1,+VLOOKUP($A596,datos14p!$A$2:$B$874,2,FALSE)))=1,"·",0)</f>
        <v>0</v>
      </c>
      <c r="K596" s="53" t="str">
        <f>IF(TYPE(SEARCH(K$1,+VLOOKUP($A596,datos14p!$A$2:$B$874,2,FALSE)))=1,"·",0)</f>
        <v>·</v>
      </c>
      <c r="L596" s="53" t="str">
        <f>IF(TYPE(SEARCH(L$1,+VLOOKUP($A596,datos14p!$A$2:$B$874,2,FALSE)))=1,"·",0)</f>
        <v>·</v>
      </c>
      <c r="M596" s="53">
        <f>IF(TYPE(SEARCH(M$1,+VLOOKUP($A596,datos14p!$A$2:$B$874,2,FALSE)))=1,"·",0)</f>
        <v>0</v>
      </c>
    </row>
    <row r="597" spans="1:13" s="9" customFormat="1">
      <c r="A597" s="186" t="s">
        <v>195</v>
      </c>
      <c r="B597" s="53">
        <f>IF(TYPE(SEARCH(B$1,+VLOOKUP($A597,datos14p!$A$2:$B$874,2,FALSE)))=1,"·",0)</f>
        <v>0</v>
      </c>
      <c r="C597" s="53">
        <f>IF(TYPE(SEARCH(C$1,+VLOOKUP($A597,datos14p!$A$2:$B$874,2,FALSE)))=1,"·",0)</f>
        <v>0</v>
      </c>
      <c r="D597" s="53">
        <f>IF(TYPE(SEARCH(D$1,+VLOOKUP($A597,datos14p!$A$2:$B$874,2,FALSE)))=1,"·",0)</f>
        <v>0</v>
      </c>
      <c r="E597" s="53">
        <f>IF(TYPE(SEARCH(E$1,+VLOOKUP($A597,datos14p!$A$2:$B$874,2,FALSE)))=1,"·",0)</f>
        <v>0</v>
      </c>
      <c r="F597" s="53">
        <f>IF(TYPE(SEARCH(F$1,+VLOOKUP($A597,datos14p!$A$2:$B$874,2,FALSE)))=1,"·",0)</f>
        <v>0</v>
      </c>
      <c r="G597" s="53">
        <f>IF(TYPE(SEARCH(G$1,+VLOOKUP($A597,datos14p!$A$2:$B$874,2,FALSE)))=1,"·",0)</f>
        <v>0</v>
      </c>
      <c r="H597" s="53">
        <f>IF(TYPE(SEARCH(H$1,+VLOOKUP($A597,datos14p!$A$2:$B$874,2,FALSE)))=1,"·",0)</f>
        <v>0</v>
      </c>
      <c r="I597" s="53">
        <f>IF(TYPE(SEARCH(I$1,+VLOOKUP($A597,datos14p!$A$2:$B$874,2,FALSE)))=1,"·",0)</f>
        <v>0</v>
      </c>
      <c r="J597" s="53">
        <f>IF(TYPE(SEARCH(J$1,+VLOOKUP($A597,datos14p!$A$2:$B$874,2,FALSE)))=1,"·",0)</f>
        <v>0</v>
      </c>
      <c r="K597" s="53">
        <f>IF(TYPE(SEARCH(K$1,+VLOOKUP($A597,datos14p!$A$2:$B$874,2,FALSE)))=1,"·",0)</f>
        <v>0</v>
      </c>
      <c r="L597" s="53" t="str">
        <f>IF(TYPE(SEARCH(L$1,+VLOOKUP($A597,datos14p!$A$2:$B$874,2,FALSE)))=1,"·",0)</f>
        <v>·</v>
      </c>
      <c r="M597" s="53">
        <f>IF(TYPE(SEARCH(M$1,+VLOOKUP($A597,datos14p!$A$2:$B$874,2,FALSE)))=1,"·",0)</f>
        <v>0</v>
      </c>
    </row>
    <row r="598" spans="1:13" s="9" customFormat="1">
      <c r="A598" s="186" t="s">
        <v>196</v>
      </c>
      <c r="B598" s="53">
        <f>IF(TYPE(SEARCH(B$1,+VLOOKUP($A598,datos14p!$A$2:$B$874,2,FALSE)))=1,"·",0)</f>
        <v>0</v>
      </c>
      <c r="C598" s="53">
        <f>IF(TYPE(SEARCH(C$1,+VLOOKUP($A598,datos14p!$A$2:$B$874,2,FALSE)))=1,"·",0)</f>
        <v>0</v>
      </c>
      <c r="D598" s="53">
        <f>IF(TYPE(SEARCH(D$1,+VLOOKUP($A598,datos14p!$A$2:$B$874,2,FALSE)))=1,"·",0)</f>
        <v>0</v>
      </c>
      <c r="E598" s="53" t="str">
        <f>IF(TYPE(SEARCH(E$1,+VLOOKUP($A598,datos14p!$A$2:$B$874,2,FALSE)))=1,"·",0)</f>
        <v>·</v>
      </c>
      <c r="F598" s="53">
        <f>IF(TYPE(SEARCH(F$1,+VLOOKUP($A598,datos14p!$A$2:$B$874,2,FALSE)))=1,"·",0)</f>
        <v>0</v>
      </c>
      <c r="G598" s="53">
        <f>IF(TYPE(SEARCH(G$1,+VLOOKUP($A598,datos14p!$A$2:$B$874,2,FALSE)))=1,"·",0)</f>
        <v>0</v>
      </c>
      <c r="H598" s="53">
        <f>IF(TYPE(SEARCH(H$1,+VLOOKUP($A598,datos14p!$A$2:$B$874,2,FALSE)))=1,"·",0)</f>
        <v>0</v>
      </c>
      <c r="I598" s="53">
        <f>IF(TYPE(SEARCH(I$1,+VLOOKUP($A598,datos14p!$A$2:$B$874,2,FALSE)))=1,"·",0)</f>
        <v>0</v>
      </c>
      <c r="J598" s="53">
        <f>IF(TYPE(SEARCH(J$1,+VLOOKUP($A598,datos14p!$A$2:$B$874,2,FALSE)))=1,"·",0)</f>
        <v>0</v>
      </c>
      <c r="K598" s="53" t="str">
        <f>IF(TYPE(SEARCH(K$1,+VLOOKUP($A598,datos14p!$A$2:$B$874,2,FALSE)))=1,"·",0)</f>
        <v>·</v>
      </c>
      <c r="L598" s="53">
        <f>IF(TYPE(SEARCH(L$1,+VLOOKUP($A598,datos14p!$A$2:$B$874,2,FALSE)))=1,"·",0)</f>
        <v>0</v>
      </c>
      <c r="M598" s="53">
        <f>IF(TYPE(SEARCH(M$1,+VLOOKUP($A598,datos14p!$A$2:$B$874,2,FALSE)))=1,"·",0)</f>
        <v>0</v>
      </c>
    </row>
    <row r="599" spans="1:13" s="9" customFormat="1">
      <c r="A599" s="186" t="s">
        <v>197</v>
      </c>
      <c r="B599" s="53" t="str">
        <f>IF(TYPE(SEARCH(B$1,+VLOOKUP($A599,datos14p!$A$2:$B$874,2,FALSE)))=1,"·",0)</f>
        <v>·</v>
      </c>
      <c r="C599" s="53">
        <f>IF(TYPE(SEARCH(C$1,+VLOOKUP($A599,datos14p!$A$2:$B$874,2,FALSE)))=1,"·",0)</f>
        <v>0</v>
      </c>
      <c r="D599" s="53">
        <f>IF(TYPE(SEARCH(D$1,+VLOOKUP($A599,datos14p!$A$2:$B$874,2,FALSE)))=1,"·",0)</f>
        <v>0</v>
      </c>
      <c r="E599" s="53">
        <f>IF(TYPE(SEARCH(E$1,+VLOOKUP($A599,datos14p!$A$2:$B$874,2,FALSE)))=1,"·",0)</f>
        <v>0</v>
      </c>
      <c r="F599" s="53">
        <f>IF(TYPE(SEARCH(F$1,+VLOOKUP($A599,datos14p!$A$2:$B$874,2,FALSE)))=1,"·",0)</f>
        <v>0</v>
      </c>
      <c r="G599" s="53">
        <f>IF(TYPE(SEARCH(G$1,+VLOOKUP($A599,datos14p!$A$2:$B$874,2,FALSE)))=1,"·",0)</f>
        <v>0</v>
      </c>
      <c r="H599" s="53">
        <f>IF(TYPE(SEARCH(H$1,+VLOOKUP($A599,datos14p!$A$2:$B$874,2,FALSE)))=1,"·",0)</f>
        <v>0</v>
      </c>
      <c r="I599" s="53">
        <f>IF(TYPE(SEARCH(I$1,+VLOOKUP($A599,datos14p!$A$2:$B$874,2,FALSE)))=1,"·",0)</f>
        <v>0</v>
      </c>
      <c r="J599" s="53">
        <f>IF(TYPE(SEARCH(J$1,+VLOOKUP($A599,datos14p!$A$2:$B$874,2,FALSE)))=1,"·",0)</f>
        <v>0</v>
      </c>
      <c r="K599" s="53" t="str">
        <f>IF(TYPE(SEARCH(K$1,+VLOOKUP($A599,datos14p!$A$2:$B$874,2,FALSE)))=1,"·",0)</f>
        <v>·</v>
      </c>
      <c r="L599" s="53" t="str">
        <f>IF(TYPE(SEARCH(L$1,+VLOOKUP($A599,datos14p!$A$2:$B$874,2,FALSE)))=1,"·",0)</f>
        <v>·</v>
      </c>
      <c r="M599" s="53">
        <f>IF(TYPE(SEARCH(M$1,+VLOOKUP($A599,datos14p!$A$2:$B$874,2,FALSE)))=1,"·",0)</f>
        <v>0</v>
      </c>
    </row>
    <row r="600" spans="1:13" s="9" customFormat="1">
      <c r="A600" s="186" t="s">
        <v>198</v>
      </c>
      <c r="B600" s="53" t="str">
        <f>IF(TYPE(SEARCH(B$1,+VLOOKUP($A600,datos14p!$A$2:$B$874,2,FALSE)))=1,"·",0)</f>
        <v>·</v>
      </c>
      <c r="C600" s="53">
        <f>IF(TYPE(SEARCH(C$1,+VLOOKUP($A600,datos14p!$A$2:$B$874,2,FALSE)))=1,"·",0)</f>
        <v>0</v>
      </c>
      <c r="D600" s="53">
        <f>IF(TYPE(SEARCH(D$1,+VLOOKUP($A600,datos14p!$A$2:$B$874,2,FALSE)))=1,"·",0)</f>
        <v>0</v>
      </c>
      <c r="E600" s="53">
        <f>IF(TYPE(SEARCH(E$1,+VLOOKUP($A600,datos14p!$A$2:$B$874,2,FALSE)))=1,"·",0)</f>
        <v>0</v>
      </c>
      <c r="F600" s="53">
        <f>IF(TYPE(SEARCH(F$1,+VLOOKUP($A600,datos14p!$A$2:$B$874,2,FALSE)))=1,"·",0)</f>
        <v>0</v>
      </c>
      <c r="G600" s="53">
        <f>IF(TYPE(SEARCH(G$1,+VLOOKUP($A600,datos14p!$A$2:$B$874,2,FALSE)))=1,"·",0)</f>
        <v>0</v>
      </c>
      <c r="H600" s="53">
        <f>IF(TYPE(SEARCH(H$1,+VLOOKUP($A600,datos14p!$A$2:$B$874,2,FALSE)))=1,"·",0)</f>
        <v>0</v>
      </c>
      <c r="I600" s="53">
        <f>IF(TYPE(SEARCH(I$1,+VLOOKUP($A600,datos14p!$A$2:$B$874,2,FALSE)))=1,"·",0)</f>
        <v>0</v>
      </c>
      <c r="J600" s="53" t="str">
        <f>IF(TYPE(SEARCH(J$1,+VLOOKUP($A600,datos14p!$A$2:$B$874,2,FALSE)))=1,"·",0)</f>
        <v>·</v>
      </c>
      <c r="K600" s="53">
        <f>IF(TYPE(SEARCH(K$1,+VLOOKUP($A600,datos14p!$A$2:$B$874,2,FALSE)))=1,"·",0)</f>
        <v>0</v>
      </c>
      <c r="L600" s="53">
        <f>IF(TYPE(SEARCH(L$1,+VLOOKUP($A600,datos14p!$A$2:$B$874,2,FALSE)))=1,"·",0)</f>
        <v>0</v>
      </c>
      <c r="M600" s="53">
        <f>IF(TYPE(SEARCH(M$1,+VLOOKUP($A600,datos14p!$A$2:$B$874,2,FALSE)))=1,"·",0)</f>
        <v>0</v>
      </c>
    </row>
    <row r="601" spans="1:13" s="9" customFormat="1">
      <c r="A601" s="186" t="s">
        <v>199</v>
      </c>
      <c r="B601" s="53" t="str">
        <f>IF(TYPE(SEARCH(B$1,+VLOOKUP($A601,datos14p!$A$2:$B$874,2,FALSE)))=1,"·",0)</f>
        <v>·</v>
      </c>
      <c r="C601" s="53" t="str">
        <f>IF(TYPE(SEARCH(C$1,+VLOOKUP($A601,datos14p!$A$2:$B$874,2,FALSE)))=1,"·",0)</f>
        <v>·</v>
      </c>
      <c r="D601" s="53">
        <f>IF(TYPE(SEARCH(D$1,+VLOOKUP($A601,datos14p!$A$2:$B$874,2,FALSE)))=1,"·",0)</f>
        <v>0</v>
      </c>
      <c r="E601" s="53" t="str">
        <f>IF(TYPE(SEARCH(E$1,+VLOOKUP($A601,datos14p!$A$2:$B$874,2,FALSE)))=1,"·",0)</f>
        <v>·</v>
      </c>
      <c r="F601" s="53">
        <f>IF(TYPE(SEARCH(F$1,+VLOOKUP($A601,datos14p!$A$2:$B$874,2,FALSE)))=1,"·",0)</f>
        <v>0</v>
      </c>
      <c r="G601" s="53">
        <f>IF(TYPE(SEARCH(G$1,+VLOOKUP($A601,datos14p!$A$2:$B$874,2,FALSE)))=1,"·",0)</f>
        <v>0</v>
      </c>
      <c r="H601" s="53">
        <f>IF(TYPE(SEARCH(H$1,+VLOOKUP($A601,datos14p!$A$2:$B$874,2,FALSE)))=1,"·",0)</f>
        <v>0</v>
      </c>
      <c r="I601" s="53">
        <f>IF(TYPE(SEARCH(I$1,+VLOOKUP($A601,datos14p!$A$2:$B$874,2,FALSE)))=1,"·",0)</f>
        <v>0</v>
      </c>
      <c r="J601" s="53">
        <f>IF(TYPE(SEARCH(J$1,+VLOOKUP($A601,datos14p!$A$2:$B$874,2,FALSE)))=1,"·",0)</f>
        <v>0</v>
      </c>
      <c r="K601" s="53">
        <f>IF(TYPE(SEARCH(K$1,+VLOOKUP($A601,datos14p!$A$2:$B$874,2,FALSE)))=1,"·",0)</f>
        <v>0</v>
      </c>
      <c r="L601" s="53">
        <f>IF(TYPE(SEARCH(L$1,+VLOOKUP($A601,datos14p!$A$2:$B$874,2,FALSE)))=1,"·",0)</f>
        <v>0</v>
      </c>
      <c r="M601" s="53">
        <f>IF(TYPE(SEARCH(M$1,+VLOOKUP($A601,datos14p!$A$2:$B$874,2,FALSE)))=1,"·",0)</f>
        <v>0</v>
      </c>
    </row>
    <row r="602" spans="1:13" s="9" customFormat="1">
      <c r="A602" s="186" t="s">
        <v>200</v>
      </c>
      <c r="B602" s="53" t="str">
        <f>IF(TYPE(SEARCH(B$1,+VLOOKUP($A602,datos14p!$A$2:$B$874,2,FALSE)))=1,"·",0)</f>
        <v>·</v>
      </c>
      <c r="C602" s="53">
        <f>IF(TYPE(SEARCH(C$1,+VLOOKUP($A602,datos14p!$A$2:$B$874,2,FALSE)))=1,"·",0)</f>
        <v>0</v>
      </c>
      <c r="D602" s="53">
        <f>IF(TYPE(SEARCH(D$1,+VLOOKUP($A602,datos14p!$A$2:$B$874,2,FALSE)))=1,"·",0)</f>
        <v>0</v>
      </c>
      <c r="E602" s="53">
        <f>IF(TYPE(SEARCH(E$1,+VLOOKUP($A602,datos14p!$A$2:$B$874,2,FALSE)))=1,"·",0)</f>
        <v>0</v>
      </c>
      <c r="F602" s="53">
        <f>IF(TYPE(SEARCH(F$1,+VLOOKUP($A602,datos14p!$A$2:$B$874,2,FALSE)))=1,"·",0)</f>
        <v>0</v>
      </c>
      <c r="G602" s="53">
        <f>IF(TYPE(SEARCH(G$1,+VLOOKUP($A602,datos14p!$A$2:$B$874,2,FALSE)))=1,"·",0)</f>
        <v>0</v>
      </c>
      <c r="H602" s="53">
        <f>IF(TYPE(SEARCH(H$1,+VLOOKUP($A602,datos14p!$A$2:$B$874,2,FALSE)))=1,"·",0)</f>
        <v>0</v>
      </c>
      <c r="I602" s="53">
        <f>IF(TYPE(SEARCH(I$1,+VLOOKUP($A602,datos14p!$A$2:$B$874,2,FALSE)))=1,"·",0)</f>
        <v>0</v>
      </c>
      <c r="J602" s="53">
        <f>IF(TYPE(SEARCH(J$1,+VLOOKUP($A602,datos14p!$A$2:$B$874,2,FALSE)))=1,"·",0)</f>
        <v>0</v>
      </c>
      <c r="K602" s="53">
        <f>IF(TYPE(SEARCH(K$1,+VLOOKUP($A602,datos14p!$A$2:$B$874,2,FALSE)))=1,"·",0)</f>
        <v>0</v>
      </c>
      <c r="L602" s="53" t="str">
        <f>IF(TYPE(SEARCH(L$1,+VLOOKUP($A602,datos14p!$A$2:$B$874,2,FALSE)))=1,"·",0)</f>
        <v>·</v>
      </c>
      <c r="M602" s="53">
        <f>IF(TYPE(SEARCH(M$1,+VLOOKUP($A602,datos14p!$A$2:$B$874,2,FALSE)))=1,"·",0)</f>
        <v>0</v>
      </c>
    </row>
    <row r="603" spans="1:13" s="9" customFormat="1">
      <c r="A603" s="186" t="s">
        <v>201</v>
      </c>
      <c r="B603" s="53" t="str">
        <f>IF(TYPE(SEARCH(B$1,+VLOOKUP($A603,datos14p!$A$2:$B$874,2,FALSE)))=1,"·",0)</f>
        <v>·</v>
      </c>
      <c r="C603" s="53">
        <f>IF(TYPE(SEARCH(C$1,+VLOOKUP($A603,datos14p!$A$2:$B$874,2,FALSE)))=1,"·",0)</f>
        <v>0</v>
      </c>
      <c r="D603" s="53">
        <f>IF(TYPE(SEARCH(D$1,+VLOOKUP($A603,datos14p!$A$2:$B$874,2,FALSE)))=1,"·",0)</f>
        <v>0</v>
      </c>
      <c r="E603" s="53">
        <f>IF(TYPE(SEARCH(E$1,+VLOOKUP($A603,datos14p!$A$2:$B$874,2,FALSE)))=1,"·",0)</f>
        <v>0</v>
      </c>
      <c r="F603" s="53">
        <f>IF(TYPE(SEARCH(F$1,+VLOOKUP($A603,datos14p!$A$2:$B$874,2,FALSE)))=1,"·",0)</f>
        <v>0</v>
      </c>
      <c r="G603" s="53">
        <f>IF(TYPE(SEARCH(G$1,+VLOOKUP($A603,datos14p!$A$2:$B$874,2,FALSE)))=1,"·",0)</f>
        <v>0</v>
      </c>
      <c r="H603" s="53">
        <f>IF(TYPE(SEARCH(H$1,+VLOOKUP($A603,datos14p!$A$2:$B$874,2,FALSE)))=1,"·",0)</f>
        <v>0</v>
      </c>
      <c r="I603" s="53">
        <f>IF(TYPE(SEARCH(I$1,+VLOOKUP($A603,datos14p!$A$2:$B$874,2,FALSE)))=1,"·",0)</f>
        <v>0</v>
      </c>
      <c r="J603" s="53">
        <f>IF(TYPE(SEARCH(J$1,+VLOOKUP($A603,datos14p!$A$2:$B$874,2,FALSE)))=1,"·",0)</f>
        <v>0</v>
      </c>
      <c r="K603" s="53">
        <f>IF(TYPE(SEARCH(K$1,+VLOOKUP($A603,datos14p!$A$2:$B$874,2,FALSE)))=1,"·",0)</f>
        <v>0</v>
      </c>
      <c r="L603" s="53">
        <f>IF(TYPE(SEARCH(L$1,+VLOOKUP($A603,datos14p!$A$2:$B$874,2,FALSE)))=1,"·",0)</f>
        <v>0</v>
      </c>
      <c r="M603" s="53">
        <f>IF(TYPE(SEARCH(M$1,+VLOOKUP($A603,datos14p!$A$2:$B$874,2,FALSE)))=1,"·",0)</f>
        <v>0</v>
      </c>
    </row>
    <row r="604" spans="1:13" s="9" customFormat="1">
      <c r="A604" s="186" t="s">
        <v>202</v>
      </c>
      <c r="B604" s="53">
        <f>IF(TYPE(SEARCH(B$1,+VLOOKUP($A604,datos14p!$A$2:$B$874,2,FALSE)))=1,"·",0)</f>
        <v>0</v>
      </c>
      <c r="C604" s="53">
        <f>IF(TYPE(SEARCH(C$1,+VLOOKUP($A604,datos14p!$A$2:$B$874,2,FALSE)))=1,"·",0)</f>
        <v>0</v>
      </c>
      <c r="D604" s="53">
        <f>IF(TYPE(SEARCH(D$1,+VLOOKUP($A604,datos14p!$A$2:$B$874,2,FALSE)))=1,"·",0)</f>
        <v>0</v>
      </c>
      <c r="E604" s="53">
        <f>IF(TYPE(SEARCH(E$1,+VLOOKUP($A604,datos14p!$A$2:$B$874,2,FALSE)))=1,"·",0)</f>
        <v>0</v>
      </c>
      <c r="F604" s="53">
        <f>IF(TYPE(SEARCH(F$1,+VLOOKUP($A604,datos14p!$A$2:$B$874,2,FALSE)))=1,"·",0)</f>
        <v>0</v>
      </c>
      <c r="G604" s="53">
        <f>IF(TYPE(SEARCH(G$1,+VLOOKUP($A604,datos14p!$A$2:$B$874,2,FALSE)))=1,"·",0)</f>
        <v>0</v>
      </c>
      <c r="H604" s="53">
        <f>IF(TYPE(SEARCH(H$1,+VLOOKUP($A604,datos14p!$A$2:$B$874,2,FALSE)))=1,"·",0)</f>
        <v>0</v>
      </c>
      <c r="I604" s="53">
        <f>IF(TYPE(SEARCH(I$1,+VLOOKUP($A604,datos14p!$A$2:$B$874,2,FALSE)))=1,"·",0)</f>
        <v>0</v>
      </c>
      <c r="J604" s="53">
        <f>IF(TYPE(SEARCH(J$1,+VLOOKUP($A604,datos14p!$A$2:$B$874,2,FALSE)))=1,"·",0)</f>
        <v>0</v>
      </c>
      <c r="K604" s="53">
        <f>IF(TYPE(SEARCH(K$1,+VLOOKUP($A604,datos14p!$A$2:$B$874,2,FALSE)))=1,"·",0)</f>
        <v>0</v>
      </c>
      <c r="L604" s="53" t="str">
        <f>IF(TYPE(SEARCH(L$1,+VLOOKUP($A604,datos14p!$A$2:$B$874,2,FALSE)))=1,"·",0)</f>
        <v>·</v>
      </c>
      <c r="M604" s="53">
        <f>IF(TYPE(SEARCH(M$1,+VLOOKUP($A604,datos14p!$A$2:$B$874,2,FALSE)))=1,"·",0)</f>
        <v>0</v>
      </c>
    </row>
    <row r="605" spans="1:13" s="9" customFormat="1">
      <c r="A605" s="186" t="s">
        <v>203</v>
      </c>
      <c r="B605" s="53" t="str">
        <f>IF(TYPE(SEARCH(B$1,+VLOOKUP($A605,datos14p!$A$2:$B$874,2,FALSE)))=1,"·",0)</f>
        <v>·</v>
      </c>
      <c r="C605" s="53">
        <f>IF(TYPE(SEARCH(C$1,+VLOOKUP($A605,datos14p!$A$2:$B$874,2,FALSE)))=1,"·",0)</f>
        <v>0</v>
      </c>
      <c r="D605" s="53">
        <f>IF(TYPE(SEARCH(D$1,+VLOOKUP($A605,datos14p!$A$2:$B$874,2,FALSE)))=1,"·",0)</f>
        <v>0</v>
      </c>
      <c r="E605" s="53">
        <f>IF(TYPE(SEARCH(E$1,+VLOOKUP($A605,datos14p!$A$2:$B$874,2,FALSE)))=1,"·",0)</f>
        <v>0</v>
      </c>
      <c r="F605" s="53">
        <f>IF(TYPE(SEARCH(F$1,+VLOOKUP($A605,datos14p!$A$2:$B$874,2,FALSE)))=1,"·",0)</f>
        <v>0</v>
      </c>
      <c r="G605" s="53">
        <f>IF(TYPE(SEARCH(G$1,+VLOOKUP($A605,datos14p!$A$2:$B$874,2,FALSE)))=1,"·",0)</f>
        <v>0</v>
      </c>
      <c r="H605" s="53">
        <f>IF(TYPE(SEARCH(H$1,+VLOOKUP($A605,datos14p!$A$2:$B$874,2,FALSE)))=1,"·",0)</f>
        <v>0</v>
      </c>
      <c r="I605" s="53">
        <f>IF(TYPE(SEARCH(I$1,+VLOOKUP($A605,datos14p!$A$2:$B$874,2,FALSE)))=1,"·",0)</f>
        <v>0</v>
      </c>
      <c r="J605" s="53">
        <f>IF(TYPE(SEARCH(J$1,+VLOOKUP($A605,datos14p!$A$2:$B$874,2,FALSE)))=1,"·",0)</f>
        <v>0</v>
      </c>
      <c r="K605" s="53" t="str">
        <f>IF(TYPE(SEARCH(K$1,+VLOOKUP($A605,datos14p!$A$2:$B$874,2,FALSE)))=1,"·",0)</f>
        <v>·</v>
      </c>
      <c r="L605" s="53" t="str">
        <f>IF(TYPE(SEARCH(L$1,+VLOOKUP($A605,datos14p!$A$2:$B$874,2,FALSE)))=1,"·",0)</f>
        <v>·</v>
      </c>
      <c r="M605" s="53">
        <f>IF(TYPE(SEARCH(M$1,+VLOOKUP($A605,datos14p!$A$2:$B$874,2,FALSE)))=1,"·",0)</f>
        <v>0</v>
      </c>
    </row>
    <row r="606" spans="1:13" s="9" customFormat="1">
      <c r="A606" s="60" t="s">
        <v>204</v>
      </c>
      <c r="B606" s="53">
        <f>IF(TYPE(SEARCH(B$1,+VLOOKUP($A606,datos14p!$A$2:$B$874,2,FALSE)))=1,"·",0)</f>
        <v>0</v>
      </c>
      <c r="C606" s="53" t="str">
        <f>IF(TYPE(SEARCH(C$1,+VLOOKUP($A606,datos14p!$A$2:$B$874,2,FALSE)))=1,"·",0)</f>
        <v>·</v>
      </c>
      <c r="D606" s="53">
        <f>IF(TYPE(SEARCH(D$1,+VLOOKUP($A606,datos14p!$A$2:$B$874,2,FALSE)))=1,"·",0)</f>
        <v>0</v>
      </c>
      <c r="E606" s="53" t="str">
        <f>IF(TYPE(SEARCH(E$1,+VLOOKUP($A606,datos14p!$A$2:$B$874,2,FALSE)))=1,"·",0)</f>
        <v>·</v>
      </c>
      <c r="F606" s="53">
        <f>IF(TYPE(SEARCH(F$1,+VLOOKUP($A606,datos14p!$A$2:$B$874,2,FALSE)))=1,"·",0)</f>
        <v>0</v>
      </c>
      <c r="G606" s="53">
        <f>IF(TYPE(SEARCH(G$1,+VLOOKUP($A606,datos14p!$A$2:$B$874,2,FALSE)))=1,"·",0)</f>
        <v>0</v>
      </c>
      <c r="H606" s="53">
        <f>IF(TYPE(SEARCH(H$1,+VLOOKUP($A606,datos14p!$A$2:$B$874,2,FALSE)))=1,"·",0)</f>
        <v>0</v>
      </c>
      <c r="I606" s="53">
        <f>IF(TYPE(SEARCH(I$1,+VLOOKUP($A606,datos14p!$A$2:$B$874,2,FALSE)))=1,"·",0)</f>
        <v>0</v>
      </c>
      <c r="J606" s="53">
        <f>IF(TYPE(SEARCH(J$1,+VLOOKUP($A606,datos14p!$A$2:$B$874,2,FALSE)))=1,"·",0)</f>
        <v>0</v>
      </c>
      <c r="K606" s="53">
        <f>IF(TYPE(SEARCH(K$1,+VLOOKUP($A606,datos14p!$A$2:$B$874,2,FALSE)))=1,"·",0)</f>
        <v>0</v>
      </c>
      <c r="L606" s="53">
        <f>IF(TYPE(SEARCH(L$1,+VLOOKUP($A606,datos14p!$A$2:$B$874,2,FALSE)))=1,"·",0)</f>
        <v>0</v>
      </c>
      <c r="M606" s="53">
        <f>IF(TYPE(SEARCH(M$1,+VLOOKUP($A606,datos14p!$A$2:$B$874,2,FALSE)))=1,"·",0)</f>
        <v>0</v>
      </c>
    </row>
    <row r="607" spans="1:13" s="9" customFormat="1">
      <c r="A607" s="60" t="s">
        <v>205</v>
      </c>
      <c r="B607" s="53">
        <f>IF(TYPE(SEARCH(B$1,+VLOOKUP($A607,datos14p!$A$2:$B$874,2,FALSE)))=1,"·",0)</f>
        <v>0</v>
      </c>
      <c r="C607" s="53">
        <f>IF(TYPE(SEARCH(C$1,+VLOOKUP($A607,datos14p!$A$2:$B$874,2,FALSE)))=1,"·",0)</f>
        <v>0</v>
      </c>
      <c r="D607" s="53">
        <f>IF(TYPE(SEARCH(D$1,+VLOOKUP($A607,datos14p!$A$2:$B$874,2,FALSE)))=1,"·",0)</f>
        <v>0</v>
      </c>
      <c r="E607" s="53">
        <f>IF(TYPE(SEARCH(E$1,+VLOOKUP($A607,datos14p!$A$2:$B$874,2,FALSE)))=1,"·",0)</f>
        <v>0</v>
      </c>
      <c r="F607" s="53">
        <f>IF(TYPE(SEARCH(F$1,+VLOOKUP($A607,datos14p!$A$2:$B$874,2,FALSE)))=1,"·",0)</f>
        <v>0</v>
      </c>
      <c r="G607" s="53">
        <f>IF(TYPE(SEARCH(G$1,+VLOOKUP($A607,datos14p!$A$2:$B$874,2,FALSE)))=1,"·",0)</f>
        <v>0</v>
      </c>
      <c r="H607" s="53">
        <f>IF(TYPE(SEARCH(H$1,+VLOOKUP($A607,datos14p!$A$2:$B$874,2,FALSE)))=1,"·",0)</f>
        <v>0</v>
      </c>
      <c r="I607" s="53">
        <f>IF(TYPE(SEARCH(I$1,+VLOOKUP($A607,datos14p!$A$2:$B$874,2,FALSE)))=1,"·",0)</f>
        <v>0</v>
      </c>
      <c r="J607" s="53" t="str">
        <f>IF(TYPE(SEARCH(J$1,+VLOOKUP($A607,datos14p!$A$2:$B$874,2,FALSE)))=1,"·",0)</f>
        <v>·</v>
      </c>
      <c r="K607" s="53">
        <f>IF(TYPE(SEARCH(K$1,+VLOOKUP($A607,datos14p!$A$2:$B$874,2,FALSE)))=1,"·",0)</f>
        <v>0</v>
      </c>
      <c r="L607" s="53">
        <f>IF(TYPE(SEARCH(L$1,+VLOOKUP($A607,datos14p!$A$2:$B$874,2,FALSE)))=1,"·",0)</f>
        <v>0</v>
      </c>
      <c r="M607" s="53">
        <f>IF(TYPE(SEARCH(M$1,+VLOOKUP($A607,datos14p!$A$2:$B$874,2,FALSE)))=1,"·",0)</f>
        <v>0</v>
      </c>
    </row>
    <row r="608" spans="1:13" s="9" customFormat="1">
      <c r="A608" s="60" t="s">
        <v>206</v>
      </c>
      <c r="B608" s="53">
        <f>IF(TYPE(SEARCH(B$1,+VLOOKUP($A608,datos14p!$A$2:$B$874,2,FALSE)))=1,"·",0)</f>
        <v>0</v>
      </c>
      <c r="C608" s="53">
        <f>IF(TYPE(SEARCH(C$1,+VLOOKUP($A608,datos14p!$A$2:$B$874,2,FALSE)))=1,"·",0)</f>
        <v>0</v>
      </c>
      <c r="D608" s="53">
        <f>IF(TYPE(SEARCH(D$1,+VLOOKUP($A608,datos14p!$A$2:$B$874,2,FALSE)))=1,"·",0)</f>
        <v>0</v>
      </c>
      <c r="E608" s="53">
        <f>IF(TYPE(SEARCH(E$1,+VLOOKUP($A608,datos14p!$A$2:$B$874,2,FALSE)))=1,"·",0)</f>
        <v>0</v>
      </c>
      <c r="F608" s="53">
        <f>IF(TYPE(SEARCH(F$1,+VLOOKUP($A608,datos14p!$A$2:$B$874,2,FALSE)))=1,"·",0)</f>
        <v>0</v>
      </c>
      <c r="G608" s="53">
        <f>IF(TYPE(SEARCH(G$1,+VLOOKUP($A608,datos14p!$A$2:$B$874,2,FALSE)))=1,"·",0)</f>
        <v>0</v>
      </c>
      <c r="H608" s="53">
        <f>IF(TYPE(SEARCH(H$1,+VLOOKUP($A608,datos14p!$A$2:$B$874,2,FALSE)))=1,"·",0)</f>
        <v>0</v>
      </c>
      <c r="I608" s="53">
        <f>IF(TYPE(SEARCH(I$1,+VLOOKUP($A608,datos14p!$A$2:$B$874,2,FALSE)))=1,"·",0)</f>
        <v>0</v>
      </c>
      <c r="J608" s="53" t="str">
        <f>IF(TYPE(SEARCH(J$1,+VLOOKUP($A608,datos14p!$A$2:$B$874,2,FALSE)))=1,"·",0)</f>
        <v>·</v>
      </c>
      <c r="K608" s="53">
        <f>IF(TYPE(SEARCH(K$1,+VLOOKUP($A608,datos14p!$A$2:$B$874,2,FALSE)))=1,"·",0)</f>
        <v>0</v>
      </c>
      <c r="L608" s="53">
        <f>IF(TYPE(SEARCH(L$1,+VLOOKUP($A608,datos14p!$A$2:$B$874,2,FALSE)))=1,"·",0)</f>
        <v>0</v>
      </c>
      <c r="M608" s="53">
        <f>IF(TYPE(SEARCH(M$1,+VLOOKUP($A608,datos14p!$A$2:$B$874,2,FALSE)))=1,"·",0)</f>
        <v>0</v>
      </c>
    </row>
    <row r="609" spans="1:13" s="9" customFormat="1">
      <c r="A609" s="60" t="s">
        <v>207</v>
      </c>
      <c r="B609" s="53">
        <f>IF(TYPE(SEARCH(B$1,+VLOOKUP($A609,datos14p!$A$2:$B$874,2,FALSE)))=1,"·",0)</f>
        <v>0</v>
      </c>
      <c r="C609" s="53">
        <f>IF(TYPE(SEARCH(C$1,+VLOOKUP($A609,datos14p!$A$2:$B$874,2,FALSE)))=1,"·",0)</f>
        <v>0</v>
      </c>
      <c r="D609" s="53">
        <f>IF(TYPE(SEARCH(D$1,+VLOOKUP($A609,datos14p!$A$2:$B$874,2,FALSE)))=1,"·",0)</f>
        <v>0</v>
      </c>
      <c r="E609" s="53">
        <f>IF(TYPE(SEARCH(E$1,+VLOOKUP($A609,datos14p!$A$2:$B$874,2,FALSE)))=1,"·",0)</f>
        <v>0</v>
      </c>
      <c r="F609" s="53">
        <f>IF(TYPE(SEARCH(F$1,+VLOOKUP($A609,datos14p!$A$2:$B$874,2,FALSE)))=1,"·",0)</f>
        <v>0</v>
      </c>
      <c r="G609" s="53" t="str">
        <f>IF(TYPE(SEARCH(G$1,+VLOOKUP($A609,datos14p!$A$2:$B$874,2,FALSE)))=1,"·",0)</f>
        <v>·</v>
      </c>
      <c r="H609" s="53" t="str">
        <f>IF(TYPE(SEARCH(H$1,+VLOOKUP($A609,datos14p!$A$2:$B$874,2,FALSE)))=1,"·",0)</f>
        <v>·</v>
      </c>
      <c r="I609" s="53">
        <f>IF(TYPE(SEARCH(I$1,+VLOOKUP($A609,datos14p!$A$2:$B$874,2,FALSE)))=1,"·",0)</f>
        <v>0</v>
      </c>
      <c r="J609" s="53">
        <f>IF(TYPE(SEARCH(J$1,+VLOOKUP($A609,datos14p!$A$2:$B$874,2,FALSE)))=1,"·",0)</f>
        <v>0</v>
      </c>
      <c r="K609" s="53">
        <f>IF(TYPE(SEARCH(K$1,+VLOOKUP($A609,datos14p!$A$2:$B$874,2,FALSE)))=1,"·",0)</f>
        <v>0</v>
      </c>
      <c r="L609" s="53">
        <f>IF(TYPE(SEARCH(L$1,+VLOOKUP($A609,datos14p!$A$2:$B$874,2,FALSE)))=1,"·",0)</f>
        <v>0</v>
      </c>
      <c r="M609" s="53">
        <f>IF(TYPE(SEARCH(M$1,+VLOOKUP($A609,datos14p!$A$2:$B$874,2,FALSE)))=1,"·",0)</f>
        <v>0</v>
      </c>
    </row>
    <row r="610" spans="1:13" s="9" customFormat="1">
      <c r="A610" s="60" t="s">
        <v>208</v>
      </c>
      <c r="B610" s="53">
        <f>IF(TYPE(SEARCH(B$1,+VLOOKUP($A610,datos14p!$A$2:$B$874,2,FALSE)))=1,"·",0)</f>
        <v>0</v>
      </c>
      <c r="C610" s="53">
        <f>IF(TYPE(SEARCH(C$1,+VLOOKUP($A610,datos14p!$A$2:$B$874,2,FALSE)))=1,"·",0)</f>
        <v>0</v>
      </c>
      <c r="D610" s="53" t="str">
        <f>IF(TYPE(SEARCH(D$1,+VLOOKUP($A610,datos14p!$A$2:$B$874,2,FALSE)))=1,"·",0)</f>
        <v>·</v>
      </c>
      <c r="E610" s="53">
        <f>IF(TYPE(SEARCH(E$1,+VLOOKUP($A610,datos14p!$A$2:$B$874,2,FALSE)))=1,"·",0)</f>
        <v>0</v>
      </c>
      <c r="F610" s="53">
        <f>IF(TYPE(SEARCH(F$1,+VLOOKUP($A610,datos14p!$A$2:$B$874,2,FALSE)))=1,"·",0)</f>
        <v>0</v>
      </c>
      <c r="G610" s="53" t="str">
        <f>IF(TYPE(SEARCH(G$1,+VLOOKUP($A610,datos14p!$A$2:$B$874,2,FALSE)))=1,"·",0)</f>
        <v>·</v>
      </c>
      <c r="H610" s="53" t="str">
        <f>IF(TYPE(SEARCH(H$1,+VLOOKUP($A610,datos14p!$A$2:$B$874,2,FALSE)))=1,"·",0)</f>
        <v>·</v>
      </c>
      <c r="I610" s="53">
        <f>IF(TYPE(SEARCH(I$1,+VLOOKUP($A610,datos14p!$A$2:$B$874,2,FALSE)))=1,"·",0)</f>
        <v>0</v>
      </c>
      <c r="J610" s="53">
        <f>IF(TYPE(SEARCH(J$1,+VLOOKUP($A610,datos14p!$A$2:$B$874,2,FALSE)))=1,"·",0)</f>
        <v>0</v>
      </c>
      <c r="K610" s="53">
        <f>IF(TYPE(SEARCH(K$1,+VLOOKUP($A610,datos14p!$A$2:$B$874,2,FALSE)))=1,"·",0)</f>
        <v>0</v>
      </c>
      <c r="L610" s="53">
        <f>IF(TYPE(SEARCH(L$1,+VLOOKUP($A610,datos14p!$A$2:$B$874,2,FALSE)))=1,"·",0)</f>
        <v>0</v>
      </c>
      <c r="M610" s="53">
        <f>IF(TYPE(SEARCH(M$1,+VLOOKUP($A610,datos14p!$A$2:$B$874,2,FALSE)))=1,"·",0)</f>
        <v>0</v>
      </c>
    </row>
    <row r="611" spans="1:13" s="9" customFormat="1">
      <c r="A611" s="60" t="s">
        <v>209</v>
      </c>
      <c r="B611" s="53">
        <f>IF(TYPE(SEARCH(B$1,+VLOOKUP($A611,datos14p!$A$2:$B$874,2,FALSE)))=1,"·",0)</f>
        <v>0</v>
      </c>
      <c r="C611" s="53">
        <f>IF(TYPE(SEARCH(C$1,+VLOOKUP($A611,datos14p!$A$2:$B$874,2,FALSE)))=1,"·",0)</f>
        <v>0</v>
      </c>
      <c r="D611" s="53">
        <f>IF(TYPE(SEARCH(D$1,+VLOOKUP($A611,datos14p!$A$2:$B$874,2,FALSE)))=1,"·",0)</f>
        <v>0</v>
      </c>
      <c r="E611" s="53">
        <f>IF(TYPE(SEARCH(E$1,+VLOOKUP($A611,datos14p!$A$2:$B$874,2,FALSE)))=1,"·",0)</f>
        <v>0</v>
      </c>
      <c r="F611" s="53">
        <f>IF(TYPE(SEARCH(F$1,+VLOOKUP($A611,datos14p!$A$2:$B$874,2,FALSE)))=1,"·",0)</f>
        <v>0</v>
      </c>
      <c r="G611" s="53" t="str">
        <f>IF(TYPE(SEARCH(G$1,+VLOOKUP($A611,datos14p!$A$2:$B$874,2,FALSE)))=1,"·",0)</f>
        <v>·</v>
      </c>
      <c r="H611" s="53" t="str">
        <f>IF(TYPE(SEARCH(H$1,+VLOOKUP($A611,datos14p!$A$2:$B$874,2,FALSE)))=1,"·",0)</f>
        <v>·</v>
      </c>
      <c r="I611" s="53">
        <f>IF(TYPE(SEARCH(I$1,+VLOOKUP($A611,datos14p!$A$2:$B$874,2,FALSE)))=1,"·",0)</f>
        <v>0</v>
      </c>
      <c r="J611" s="53">
        <f>IF(TYPE(SEARCH(J$1,+VLOOKUP($A611,datos14p!$A$2:$B$874,2,FALSE)))=1,"·",0)</f>
        <v>0</v>
      </c>
      <c r="K611" s="53">
        <f>IF(TYPE(SEARCH(K$1,+VLOOKUP($A611,datos14p!$A$2:$B$874,2,FALSE)))=1,"·",0)</f>
        <v>0</v>
      </c>
      <c r="L611" s="53">
        <f>IF(TYPE(SEARCH(L$1,+VLOOKUP($A611,datos14p!$A$2:$B$874,2,FALSE)))=1,"·",0)</f>
        <v>0</v>
      </c>
      <c r="M611" s="53">
        <f>IF(TYPE(SEARCH(M$1,+VLOOKUP($A611,datos14p!$A$2:$B$874,2,FALSE)))=1,"·",0)</f>
        <v>0</v>
      </c>
    </row>
    <row r="612" spans="1:13" s="9" customFormat="1">
      <c r="A612" s="60" t="s">
        <v>210</v>
      </c>
      <c r="B612" s="53">
        <f>IF(TYPE(SEARCH(B$1,+VLOOKUP($A612,datos14p!$A$2:$B$874,2,FALSE)))=1,"·",0)</f>
        <v>0</v>
      </c>
      <c r="C612" s="53">
        <f>IF(TYPE(SEARCH(C$1,+VLOOKUP($A612,datos14p!$A$2:$B$874,2,FALSE)))=1,"·",0)</f>
        <v>0</v>
      </c>
      <c r="D612" s="53">
        <f>IF(TYPE(SEARCH(D$1,+VLOOKUP($A612,datos14p!$A$2:$B$874,2,FALSE)))=1,"·",0)</f>
        <v>0</v>
      </c>
      <c r="E612" s="53" t="str">
        <f>IF(TYPE(SEARCH(E$1,+VLOOKUP($A612,datos14p!$A$2:$B$874,2,FALSE)))=1,"·",0)</f>
        <v>·</v>
      </c>
      <c r="F612" s="53">
        <f>IF(TYPE(SEARCH(F$1,+VLOOKUP($A612,datos14p!$A$2:$B$874,2,FALSE)))=1,"·",0)</f>
        <v>0</v>
      </c>
      <c r="G612" s="53">
        <f>IF(TYPE(SEARCH(G$1,+VLOOKUP($A612,datos14p!$A$2:$B$874,2,FALSE)))=1,"·",0)</f>
        <v>0</v>
      </c>
      <c r="H612" s="53" t="str">
        <f>IF(TYPE(SEARCH(H$1,+VLOOKUP($A612,datos14p!$A$2:$B$874,2,FALSE)))=1,"·",0)</f>
        <v>·</v>
      </c>
      <c r="I612" s="53">
        <f>IF(TYPE(SEARCH(I$1,+VLOOKUP($A612,datos14p!$A$2:$B$874,2,FALSE)))=1,"·",0)</f>
        <v>0</v>
      </c>
      <c r="J612" s="53" t="str">
        <f>IF(TYPE(SEARCH(J$1,+VLOOKUP($A612,datos14p!$A$2:$B$874,2,FALSE)))=1,"·",0)</f>
        <v>·</v>
      </c>
      <c r="K612" s="53">
        <f>IF(TYPE(SEARCH(K$1,+VLOOKUP($A612,datos14p!$A$2:$B$874,2,FALSE)))=1,"·",0)</f>
        <v>0</v>
      </c>
      <c r="L612" s="53">
        <f>IF(TYPE(SEARCH(L$1,+VLOOKUP($A612,datos14p!$A$2:$B$874,2,FALSE)))=1,"·",0)</f>
        <v>0</v>
      </c>
      <c r="M612" s="53">
        <f>IF(TYPE(SEARCH(M$1,+VLOOKUP($A612,datos14p!$A$2:$B$874,2,FALSE)))=1,"·",0)</f>
        <v>0</v>
      </c>
    </row>
    <row r="613" spans="1:13" s="9" customFormat="1">
      <c r="A613" s="60" t="s">
        <v>211</v>
      </c>
      <c r="B613" s="53">
        <f>IF(TYPE(SEARCH(B$1,+VLOOKUP($A613,datos14p!$A$2:$B$874,2,FALSE)))=1,"·",0)</f>
        <v>0</v>
      </c>
      <c r="C613" s="53">
        <f>IF(TYPE(SEARCH(C$1,+VLOOKUP($A613,datos14p!$A$2:$B$874,2,FALSE)))=1,"·",0)</f>
        <v>0</v>
      </c>
      <c r="D613" s="53">
        <f>IF(TYPE(SEARCH(D$1,+VLOOKUP($A613,datos14p!$A$2:$B$874,2,FALSE)))=1,"·",0)</f>
        <v>0</v>
      </c>
      <c r="E613" s="53">
        <f>IF(TYPE(SEARCH(E$1,+VLOOKUP($A613,datos14p!$A$2:$B$874,2,FALSE)))=1,"·",0)</f>
        <v>0</v>
      </c>
      <c r="F613" s="53">
        <f>IF(TYPE(SEARCH(F$1,+VLOOKUP($A613,datos14p!$A$2:$B$874,2,FALSE)))=1,"·",0)</f>
        <v>0</v>
      </c>
      <c r="G613" s="53" t="str">
        <f>IF(TYPE(SEARCH(G$1,+VLOOKUP($A613,datos14p!$A$2:$B$874,2,FALSE)))=1,"·",0)</f>
        <v>·</v>
      </c>
      <c r="H613" s="53" t="str">
        <f>IF(TYPE(SEARCH(H$1,+VLOOKUP($A613,datos14p!$A$2:$B$874,2,FALSE)))=1,"·",0)</f>
        <v>·</v>
      </c>
      <c r="I613" s="53">
        <f>IF(TYPE(SEARCH(I$1,+VLOOKUP($A613,datos14p!$A$2:$B$874,2,FALSE)))=1,"·",0)</f>
        <v>0</v>
      </c>
      <c r="J613" s="53">
        <f>IF(TYPE(SEARCH(J$1,+VLOOKUP($A613,datos14p!$A$2:$B$874,2,FALSE)))=1,"·",0)</f>
        <v>0</v>
      </c>
      <c r="K613" s="53">
        <f>IF(TYPE(SEARCH(K$1,+VLOOKUP($A613,datos14p!$A$2:$B$874,2,FALSE)))=1,"·",0)</f>
        <v>0</v>
      </c>
      <c r="L613" s="53">
        <f>IF(TYPE(SEARCH(L$1,+VLOOKUP($A613,datos14p!$A$2:$B$874,2,FALSE)))=1,"·",0)</f>
        <v>0</v>
      </c>
      <c r="M613" s="53">
        <f>IF(TYPE(SEARCH(M$1,+VLOOKUP($A613,datos14p!$A$2:$B$874,2,FALSE)))=1,"·",0)</f>
        <v>0</v>
      </c>
    </row>
    <row r="614" spans="1:13" s="9" customFormat="1">
      <c r="A614" s="60" t="s">
        <v>212</v>
      </c>
      <c r="B614" s="53">
        <f>IF(TYPE(SEARCH(B$1,+VLOOKUP($A614,datos14p!$A$2:$B$874,2,FALSE)))=1,"·",0)</f>
        <v>0</v>
      </c>
      <c r="C614" s="53" t="str">
        <f>IF(TYPE(SEARCH(C$1,+VLOOKUP($A614,datos14p!$A$2:$B$874,2,FALSE)))=1,"·",0)</f>
        <v>·</v>
      </c>
      <c r="D614" s="53">
        <f>IF(TYPE(SEARCH(D$1,+VLOOKUP($A614,datos14p!$A$2:$B$874,2,FALSE)))=1,"·",0)</f>
        <v>0</v>
      </c>
      <c r="E614" s="53">
        <f>IF(TYPE(SEARCH(E$1,+VLOOKUP($A614,datos14p!$A$2:$B$874,2,FALSE)))=1,"·",0)</f>
        <v>0</v>
      </c>
      <c r="F614" s="53">
        <f>IF(TYPE(SEARCH(F$1,+VLOOKUP($A614,datos14p!$A$2:$B$874,2,FALSE)))=1,"·",0)</f>
        <v>0</v>
      </c>
      <c r="G614" s="53" t="str">
        <f>IF(TYPE(SEARCH(G$1,+VLOOKUP($A614,datos14p!$A$2:$B$874,2,FALSE)))=1,"·",0)</f>
        <v>·</v>
      </c>
      <c r="H614" s="53" t="str">
        <f>IF(TYPE(SEARCH(H$1,+VLOOKUP($A614,datos14p!$A$2:$B$874,2,FALSE)))=1,"·",0)</f>
        <v>·</v>
      </c>
      <c r="I614" s="53">
        <f>IF(TYPE(SEARCH(I$1,+VLOOKUP($A614,datos14p!$A$2:$B$874,2,FALSE)))=1,"·",0)</f>
        <v>0</v>
      </c>
      <c r="J614" s="53">
        <f>IF(TYPE(SEARCH(J$1,+VLOOKUP($A614,datos14p!$A$2:$B$874,2,FALSE)))=1,"·",0)</f>
        <v>0</v>
      </c>
      <c r="K614" s="53">
        <f>IF(TYPE(SEARCH(K$1,+VLOOKUP($A614,datos14p!$A$2:$B$874,2,FALSE)))=1,"·",0)</f>
        <v>0</v>
      </c>
      <c r="L614" s="53">
        <f>IF(TYPE(SEARCH(L$1,+VLOOKUP($A614,datos14p!$A$2:$B$874,2,FALSE)))=1,"·",0)</f>
        <v>0</v>
      </c>
      <c r="M614" s="53">
        <f>IF(TYPE(SEARCH(M$1,+VLOOKUP($A614,datos14p!$A$2:$B$874,2,FALSE)))=1,"·",0)</f>
        <v>0</v>
      </c>
    </row>
    <row r="615" spans="1:13" s="9" customFormat="1">
      <c r="A615" s="60" t="s">
        <v>213</v>
      </c>
      <c r="B615" s="53">
        <f>IF(TYPE(SEARCH(B$1,+VLOOKUP($A615,datos14p!$A$2:$B$874,2,FALSE)))=1,"·",0)</f>
        <v>0</v>
      </c>
      <c r="C615" s="53">
        <f>IF(TYPE(SEARCH(C$1,+VLOOKUP($A615,datos14p!$A$2:$B$874,2,FALSE)))=1,"·",0)</f>
        <v>0</v>
      </c>
      <c r="D615" s="53">
        <f>IF(TYPE(SEARCH(D$1,+VLOOKUP($A615,datos14p!$A$2:$B$874,2,FALSE)))=1,"·",0)</f>
        <v>0</v>
      </c>
      <c r="E615" s="53" t="str">
        <f>IF(TYPE(SEARCH(E$1,+VLOOKUP($A615,datos14p!$A$2:$B$874,2,FALSE)))=1,"·",0)</f>
        <v>·</v>
      </c>
      <c r="F615" s="53">
        <f>IF(TYPE(SEARCH(F$1,+VLOOKUP($A615,datos14p!$A$2:$B$874,2,FALSE)))=1,"·",0)</f>
        <v>0</v>
      </c>
      <c r="G615" s="53">
        <f>IF(TYPE(SEARCH(G$1,+VLOOKUP($A615,datos14p!$A$2:$B$874,2,FALSE)))=1,"·",0)</f>
        <v>0</v>
      </c>
      <c r="H615" s="53">
        <f>IF(TYPE(SEARCH(H$1,+VLOOKUP($A615,datos14p!$A$2:$B$874,2,FALSE)))=1,"·",0)</f>
        <v>0</v>
      </c>
      <c r="I615" s="53">
        <f>IF(TYPE(SEARCH(I$1,+VLOOKUP($A615,datos14p!$A$2:$B$874,2,FALSE)))=1,"·",0)</f>
        <v>0</v>
      </c>
      <c r="J615" s="53" t="str">
        <f>IF(TYPE(SEARCH(J$1,+VLOOKUP($A615,datos14p!$A$2:$B$874,2,FALSE)))=1,"·",0)</f>
        <v>·</v>
      </c>
      <c r="K615" s="53">
        <f>IF(TYPE(SEARCH(K$1,+VLOOKUP($A615,datos14p!$A$2:$B$874,2,FALSE)))=1,"·",0)</f>
        <v>0</v>
      </c>
      <c r="L615" s="53">
        <f>IF(TYPE(SEARCH(L$1,+VLOOKUP($A615,datos14p!$A$2:$B$874,2,FALSE)))=1,"·",0)</f>
        <v>0</v>
      </c>
      <c r="M615" s="53">
        <f>IF(TYPE(SEARCH(M$1,+VLOOKUP($A615,datos14p!$A$2:$B$874,2,FALSE)))=1,"·",0)</f>
        <v>0</v>
      </c>
    </row>
    <row r="616" spans="1:13" s="9" customFormat="1">
      <c r="A616" s="60" t="s">
        <v>214</v>
      </c>
      <c r="B616" s="53">
        <f>IF(TYPE(SEARCH(B$1,+VLOOKUP($A616,datos14p!$A$2:$B$874,2,FALSE)))=1,"·",0)</f>
        <v>0</v>
      </c>
      <c r="C616" s="53">
        <f>IF(TYPE(SEARCH(C$1,+VLOOKUP($A616,datos14p!$A$2:$B$874,2,FALSE)))=1,"·",0)</f>
        <v>0</v>
      </c>
      <c r="D616" s="53" t="str">
        <f>IF(TYPE(SEARCH(D$1,+VLOOKUP($A616,datos14p!$A$2:$B$874,2,FALSE)))=1,"·",0)</f>
        <v>·</v>
      </c>
      <c r="E616" s="53">
        <f>IF(TYPE(SEARCH(E$1,+VLOOKUP($A616,datos14p!$A$2:$B$874,2,FALSE)))=1,"·",0)</f>
        <v>0</v>
      </c>
      <c r="F616" s="53">
        <f>IF(TYPE(SEARCH(F$1,+VLOOKUP($A616,datos14p!$A$2:$B$874,2,FALSE)))=1,"·",0)</f>
        <v>0</v>
      </c>
      <c r="G616" s="53">
        <f>IF(TYPE(SEARCH(G$1,+VLOOKUP($A616,datos14p!$A$2:$B$874,2,FALSE)))=1,"·",0)</f>
        <v>0</v>
      </c>
      <c r="H616" s="53">
        <f>IF(TYPE(SEARCH(H$1,+VLOOKUP($A616,datos14p!$A$2:$B$874,2,FALSE)))=1,"·",0)</f>
        <v>0</v>
      </c>
      <c r="I616" s="53">
        <f>IF(TYPE(SEARCH(I$1,+VLOOKUP($A616,datos14p!$A$2:$B$874,2,FALSE)))=1,"·",0)</f>
        <v>0</v>
      </c>
      <c r="J616" s="53">
        <f>IF(TYPE(SEARCH(J$1,+VLOOKUP($A616,datos14p!$A$2:$B$874,2,FALSE)))=1,"·",0)</f>
        <v>0</v>
      </c>
      <c r="K616" s="53">
        <f>IF(TYPE(SEARCH(K$1,+VLOOKUP($A616,datos14p!$A$2:$B$874,2,FALSE)))=1,"·",0)</f>
        <v>0</v>
      </c>
      <c r="L616" s="53">
        <f>IF(TYPE(SEARCH(L$1,+VLOOKUP($A616,datos14p!$A$2:$B$874,2,FALSE)))=1,"·",0)</f>
        <v>0</v>
      </c>
      <c r="M616" s="53">
        <f>IF(TYPE(SEARCH(M$1,+VLOOKUP($A616,datos14p!$A$2:$B$874,2,FALSE)))=1,"·",0)</f>
        <v>0</v>
      </c>
    </row>
    <row r="617" spans="1:13" s="9" customFormat="1">
      <c r="A617" s="60" t="s">
        <v>215</v>
      </c>
      <c r="B617" s="53">
        <f>IF(TYPE(SEARCH(B$1,+VLOOKUP($A617,datos14p!$A$2:$B$874,2,FALSE)))=1,"·",0)</f>
        <v>0</v>
      </c>
      <c r="C617" s="53">
        <f>IF(TYPE(SEARCH(C$1,+VLOOKUP($A617,datos14p!$A$2:$B$874,2,FALSE)))=1,"·",0)</f>
        <v>0</v>
      </c>
      <c r="D617" s="53">
        <f>IF(TYPE(SEARCH(D$1,+VLOOKUP($A617,datos14p!$A$2:$B$874,2,FALSE)))=1,"·",0)</f>
        <v>0</v>
      </c>
      <c r="E617" s="53" t="str">
        <f>IF(TYPE(SEARCH(E$1,+VLOOKUP($A617,datos14p!$A$2:$B$874,2,FALSE)))=1,"·",0)</f>
        <v>·</v>
      </c>
      <c r="F617" s="53">
        <f>IF(TYPE(SEARCH(F$1,+VLOOKUP($A617,datos14p!$A$2:$B$874,2,FALSE)))=1,"·",0)</f>
        <v>0</v>
      </c>
      <c r="G617" s="53">
        <f>IF(TYPE(SEARCH(G$1,+VLOOKUP($A617,datos14p!$A$2:$B$874,2,FALSE)))=1,"·",0)</f>
        <v>0</v>
      </c>
      <c r="H617" s="53">
        <f>IF(TYPE(SEARCH(H$1,+VLOOKUP($A617,datos14p!$A$2:$B$874,2,FALSE)))=1,"·",0)</f>
        <v>0</v>
      </c>
      <c r="I617" s="53">
        <f>IF(TYPE(SEARCH(I$1,+VLOOKUP($A617,datos14p!$A$2:$B$874,2,FALSE)))=1,"·",0)</f>
        <v>0</v>
      </c>
      <c r="J617" s="53" t="str">
        <f>IF(TYPE(SEARCH(J$1,+VLOOKUP($A617,datos14p!$A$2:$B$874,2,FALSE)))=1,"·",0)</f>
        <v>·</v>
      </c>
      <c r="K617" s="53" t="str">
        <f>IF(TYPE(SEARCH(K$1,+VLOOKUP($A617,datos14p!$A$2:$B$874,2,FALSE)))=1,"·",0)</f>
        <v>·</v>
      </c>
      <c r="L617" s="53">
        <f>IF(TYPE(SEARCH(L$1,+VLOOKUP($A617,datos14p!$A$2:$B$874,2,FALSE)))=1,"·",0)</f>
        <v>0</v>
      </c>
      <c r="M617" s="53">
        <f>IF(TYPE(SEARCH(M$1,+VLOOKUP($A617,datos14p!$A$2:$B$874,2,FALSE)))=1,"·",0)</f>
        <v>0</v>
      </c>
    </row>
    <row r="618" spans="1:13" s="9" customFormat="1">
      <c r="A618" s="60" t="s">
        <v>216</v>
      </c>
      <c r="B618" s="53">
        <f>IF(TYPE(SEARCH(B$1,+VLOOKUP($A618,datos14p!$A$2:$B$874,2,FALSE)))=1,"·",0)</f>
        <v>0</v>
      </c>
      <c r="C618" s="53" t="str">
        <f>IF(TYPE(SEARCH(C$1,+VLOOKUP($A618,datos14p!$A$2:$B$874,2,FALSE)))=1,"·",0)</f>
        <v>·</v>
      </c>
      <c r="D618" s="53">
        <f>IF(TYPE(SEARCH(D$1,+VLOOKUP($A618,datos14p!$A$2:$B$874,2,FALSE)))=1,"·",0)</f>
        <v>0</v>
      </c>
      <c r="E618" s="53">
        <f>IF(TYPE(SEARCH(E$1,+VLOOKUP($A618,datos14p!$A$2:$B$874,2,FALSE)))=1,"·",0)</f>
        <v>0</v>
      </c>
      <c r="F618" s="53">
        <f>IF(TYPE(SEARCH(F$1,+VLOOKUP($A618,datos14p!$A$2:$B$874,2,FALSE)))=1,"·",0)</f>
        <v>0</v>
      </c>
      <c r="G618" s="53">
        <f>IF(TYPE(SEARCH(G$1,+VLOOKUP($A618,datos14p!$A$2:$B$874,2,FALSE)))=1,"·",0)</f>
        <v>0</v>
      </c>
      <c r="H618" s="53">
        <f>IF(TYPE(SEARCH(H$1,+VLOOKUP($A618,datos14p!$A$2:$B$874,2,FALSE)))=1,"·",0)</f>
        <v>0</v>
      </c>
      <c r="I618" s="53">
        <f>IF(TYPE(SEARCH(I$1,+VLOOKUP($A618,datos14p!$A$2:$B$874,2,FALSE)))=1,"·",0)</f>
        <v>0</v>
      </c>
      <c r="J618" s="53" t="str">
        <f>IF(TYPE(SEARCH(J$1,+VLOOKUP($A618,datos14p!$A$2:$B$874,2,FALSE)))=1,"·",0)</f>
        <v>·</v>
      </c>
      <c r="K618" s="53" t="str">
        <f>IF(TYPE(SEARCH(K$1,+VLOOKUP($A618,datos14p!$A$2:$B$874,2,FALSE)))=1,"·",0)</f>
        <v>·</v>
      </c>
      <c r="L618" s="53">
        <f>IF(TYPE(SEARCH(L$1,+VLOOKUP($A618,datos14p!$A$2:$B$874,2,FALSE)))=1,"·",0)</f>
        <v>0</v>
      </c>
      <c r="M618" s="53">
        <f>IF(TYPE(SEARCH(M$1,+VLOOKUP($A618,datos14p!$A$2:$B$874,2,FALSE)))=1,"·",0)</f>
        <v>0</v>
      </c>
    </row>
    <row r="619" spans="1:13" s="9" customFormat="1">
      <c r="A619" s="60" t="s">
        <v>217</v>
      </c>
      <c r="B619" s="53">
        <f>IF(TYPE(SEARCH(B$1,+VLOOKUP($A619,datos14p!$A$2:$B$874,2,FALSE)))=1,"·",0)</f>
        <v>0</v>
      </c>
      <c r="C619" s="53" t="str">
        <f>IF(TYPE(SEARCH(C$1,+VLOOKUP($A619,datos14p!$A$2:$B$874,2,FALSE)))=1,"·",0)</f>
        <v>·</v>
      </c>
      <c r="D619" s="53">
        <f>IF(TYPE(SEARCH(D$1,+VLOOKUP($A619,datos14p!$A$2:$B$874,2,FALSE)))=1,"·",0)</f>
        <v>0</v>
      </c>
      <c r="E619" s="53" t="str">
        <f>IF(TYPE(SEARCH(E$1,+VLOOKUP($A619,datos14p!$A$2:$B$874,2,FALSE)))=1,"·",0)</f>
        <v>·</v>
      </c>
      <c r="F619" s="53">
        <f>IF(TYPE(SEARCH(F$1,+VLOOKUP($A619,datos14p!$A$2:$B$874,2,FALSE)))=1,"·",0)</f>
        <v>0</v>
      </c>
      <c r="G619" s="53">
        <f>IF(TYPE(SEARCH(G$1,+VLOOKUP($A619,datos14p!$A$2:$B$874,2,FALSE)))=1,"·",0)</f>
        <v>0</v>
      </c>
      <c r="H619" s="53">
        <f>IF(TYPE(SEARCH(H$1,+VLOOKUP($A619,datos14p!$A$2:$B$874,2,FALSE)))=1,"·",0)</f>
        <v>0</v>
      </c>
      <c r="I619" s="53">
        <f>IF(TYPE(SEARCH(I$1,+VLOOKUP($A619,datos14p!$A$2:$B$874,2,FALSE)))=1,"·",0)</f>
        <v>0</v>
      </c>
      <c r="J619" s="53">
        <f>IF(TYPE(SEARCH(J$1,+VLOOKUP($A619,datos14p!$A$2:$B$874,2,FALSE)))=1,"·",0)</f>
        <v>0</v>
      </c>
      <c r="K619" s="53" t="str">
        <f>IF(TYPE(SEARCH(K$1,+VLOOKUP($A619,datos14p!$A$2:$B$874,2,FALSE)))=1,"·",0)</f>
        <v>·</v>
      </c>
      <c r="L619" s="53">
        <f>IF(TYPE(SEARCH(L$1,+VLOOKUP($A619,datos14p!$A$2:$B$874,2,FALSE)))=1,"·",0)</f>
        <v>0</v>
      </c>
      <c r="M619" s="53">
        <f>IF(TYPE(SEARCH(M$1,+VLOOKUP($A619,datos14p!$A$2:$B$874,2,FALSE)))=1,"·",0)</f>
        <v>0</v>
      </c>
    </row>
    <row r="620" spans="1:13" s="9" customFormat="1">
      <c r="A620" s="60" t="s">
        <v>218</v>
      </c>
      <c r="B620" s="53">
        <f>IF(TYPE(SEARCH(B$1,+VLOOKUP($A620,datos14p!$A$2:$B$874,2,FALSE)))=1,"·",0)</f>
        <v>0</v>
      </c>
      <c r="C620" s="53" t="str">
        <f>IF(TYPE(SEARCH(C$1,+VLOOKUP($A620,datos14p!$A$2:$B$874,2,FALSE)))=1,"·",0)</f>
        <v>·</v>
      </c>
      <c r="D620" s="53">
        <f>IF(TYPE(SEARCH(D$1,+VLOOKUP($A620,datos14p!$A$2:$B$874,2,FALSE)))=1,"·",0)</f>
        <v>0</v>
      </c>
      <c r="E620" s="53">
        <f>IF(TYPE(SEARCH(E$1,+VLOOKUP($A620,datos14p!$A$2:$B$874,2,FALSE)))=1,"·",0)</f>
        <v>0</v>
      </c>
      <c r="F620" s="53">
        <f>IF(TYPE(SEARCH(F$1,+VLOOKUP($A620,datos14p!$A$2:$B$874,2,FALSE)))=1,"·",0)</f>
        <v>0</v>
      </c>
      <c r="G620" s="53" t="str">
        <f>IF(TYPE(SEARCH(G$1,+VLOOKUP($A620,datos14p!$A$2:$B$874,2,FALSE)))=1,"·",0)</f>
        <v>·</v>
      </c>
      <c r="H620" s="53" t="str">
        <f>IF(TYPE(SEARCH(H$1,+VLOOKUP($A620,datos14p!$A$2:$B$874,2,FALSE)))=1,"·",0)</f>
        <v>·</v>
      </c>
      <c r="I620" s="53">
        <f>IF(TYPE(SEARCH(I$1,+VLOOKUP($A620,datos14p!$A$2:$B$874,2,FALSE)))=1,"·",0)</f>
        <v>0</v>
      </c>
      <c r="J620" s="53" t="str">
        <f>IF(TYPE(SEARCH(J$1,+VLOOKUP($A620,datos14p!$A$2:$B$874,2,FALSE)))=1,"·",0)</f>
        <v>·</v>
      </c>
      <c r="K620" s="53" t="str">
        <f>IF(TYPE(SEARCH(K$1,+VLOOKUP($A620,datos14p!$A$2:$B$874,2,FALSE)))=1,"·",0)</f>
        <v>·</v>
      </c>
      <c r="L620" s="53">
        <f>IF(TYPE(SEARCH(L$1,+VLOOKUP($A620,datos14p!$A$2:$B$874,2,FALSE)))=1,"·",0)</f>
        <v>0</v>
      </c>
      <c r="M620" s="53">
        <f>IF(TYPE(SEARCH(M$1,+VLOOKUP($A620,datos14p!$A$2:$B$874,2,FALSE)))=1,"·",0)</f>
        <v>0</v>
      </c>
    </row>
    <row r="621" spans="1:13" s="9" customFormat="1">
      <c r="A621" s="60" t="s">
        <v>219</v>
      </c>
      <c r="B621" s="53">
        <f>IF(TYPE(SEARCH(B$1,+VLOOKUP($A621,datos14p!$A$2:$B$874,2,FALSE)))=1,"·",0)</f>
        <v>0</v>
      </c>
      <c r="C621" s="53">
        <f>IF(TYPE(SEARCH(C$1,+VLOOKUP($A621,datos14p!$A$2:$B$874,2,FALSE)))=1,"·",0)</f>
        <v>0</v>
      </c>
      <c r="D621" s="53">
        <f>IF(TYPE(SEARCH(D$1,+VLOOKUP($A621,datos14p!$A$2:$B$874,2,FALSE)))=1,"·",0)</f>
        <v>0</v>
      </c>
      <c r="E621" s="53">
        <f>IF(TYPE(SEARCH(E$1,+VLOOKUP($A621,datos14p!$A$2:$B$874,2,FALSE)))=1,"·",0)</f>
        <v>0</v>
      </c>
      <c r="F621" s="53">
        <f>IF(TYPE(SEARCH(F$1,+VLOOKUP($A621,datos14p!$A$2:$B$874,2,FALSE)))=1,"·",0)</f>
        <v>0</v>
      </c>
      <c r="G621" s="53">
        <f>IF(TYPE(SEARCH(G$1,+VLOOKUP($A621,datos14p!$A$2:$B$874,2,FALSE)))=1,"·",0)</f>
        <v>0</v>
      </c>
      <c r="H621" s="53">
        <f>IF(TYPE(SEARCH(H$1,+VLOOKUP($A621,datos14p!$A$2:$B$874,2,FALSE)))=1,"·",0)</f>
        <v>0</v>
      </c>
      <c r="I621" s="53">
        <f>IF(TYPE(SEARCH(I$1,+VLOOKUP($A621,datos14p!$A$2:$B$874,2,FALSE)))=1,"·",0)</f>
        <v>0</v>
      </c>
      <c r="J621" s="53" t="str">
        <f>IF(TYPE(SEARCH(J$1,+VLOOKUP($A621,datos14p!$A$2:$B$874,2,FALSE)))=1,"·",0)</f>
        <v>·</v>
      </c>
      <c r="K621" s="53" t="str">
        <f>IF(TYPE(SEARCH(K$1,+VLOOKUP($A621,datos14p!$A$2:$B$874,2,FALSE)))=1,"·",0)</f>
        <v>·</v>
      </c>
      <c r="L621" s="53" t="str">
        <f>IF(TYPE(SEARCH(L$1,+VLOOKUP($A621,datos14p!$A$2:$B$874,2,FALSE)))=1,"·",0)</f>
        <v>·</v>
      </c>
      <c r="M621" s="53">
        <f>IF(TYPE(SEARCH(M$1,+VLOOKUP($A621,datos14p!$A$2:$B$874,2,FALSE)))=1,"·",0)</f>
        <v>0</v>
      </c>
    </row>
    <row r="622" spans="1:13" s="9" customFormat="1">
      <c r="A622" s="60" t="s">
        <v>220</v>
      </c>
      <c r="B622" s="53">
        <f>IF(TYPE(SEARCH(B$1,+VLOOKUP($A622,datos14p!$A$2:$B$874,2,FALSE)))=1,"·",0)</f>
        <v>0</v>
      </c>
      <c r="C622" s="53">
        <f>IF(TYPE(SEARCH(C$1,+VLOOKUP($A622,datos14p!$A$2:$B$874,2,FALSE)))=1,"·",0)</f>
        <v>0</v>
      </c>
      <c r="D622" s="53">
        <f>IF(TYPE(SEARCH(D$1,+VLOOKUP($A622,datos14p!$A$2:$B$874,2,FALSE)))=1,"·",0)</f>
        <v>0</v>
      </c>
      <c r="E622" s="53" t="str">
        <f>IF(TYPE(SEARCH(E$1,+VLOOKUP($A622,datos14p!$A$2:$B$874,2,FALSE)))=1,"·",0)</f>
        <v>·</v>
      </c>
      <c r="F622" s="53">
        <f>IF(TYPE(SEARCH(F$1,+VLOOKUP($A622,datos14p!$A$2:$B$874,2,FALSE)))=1,"·",0)</f>
        <v>0</v>
      </c>
      <c r="G622" s="53">
        <f>IF(TYPE(SEARCH(G$1,+VLOOKUP($A622,datos14p!$A$2:$B$874,2,FALSE)))=1,"·",0)</f>
        <v>0</v>
      </c>
      <c r="H622" s="53">
        <f>IF(TYPE(SEARCH(H$1,+VLOOKUP($A622,datos14p!$A$2:$B$874,2,FALSE)))=1,"·",0)</f>
        <v>0</v>
      </c>
      <c r="I622" s="53">
        <f>IF(TYPE(SEARCH(I$1,+VLOOKUP($A622,datos14p!$A$2:$B$874,2,FALSE)))=1,"·",0)</f>
        <v>0</v>
      </c>
      <c r="J622" s="53">
        <f>IF(TYPE(SEARCH(J$1,+VLOOKUP($A622,datos14p!$A$2:$B$874,2,FALSE)))=1,"·",0)</f>
        <v>0</v>
      </c>
      <c r="K622" s="53">
        <f>IF(TYPE(SEARCH(K$1,+VLOOKUP($A622,datos14p!$A$2:$B$874,2,FALSE)))=1,"·",0)</f>
        <v>0</v>
      </c>
      <c r="L622" s="53">
        <f>IF(TYPE(SEARCH(L$1,+VLOOKUP($A622,datos14p!$A$2:$B$874,2,FALSE)))=1,"·",0)</f>
        <v>0</v>
      </c>
      <c r="M622" s="53">
        <f>IF(TYPE(SEARCH(M$1,+VLOOKUP($A622,datos14p!$A$2:$B$874,2,FALSE)))=1,"·",0)</f>
        <v>0</v>
      </c>
    </row>
    <row r="623" spans="1:13" s="9" customFormat="1">
      <c r="A623" s="60" t="s">
        <v>221</v>
      </c>
      <c r="B623" s="53">
        <f>IF(TYPE(SEARCH(B$1,+VLOOKUP($A623,datos14p!$A$2:$B$874,2,FALSE)))=1,"·",0)</f>
        <v>0</v>
      </c>
      <c r="C623" s="53">
        <f>IF(TYPE(SEARCH(C$1,+VLOOKUP($A623,datos14p!$A$2:$B$874,2,FALSE)))=1,"·",0)</f>
        <v>0</v>
      </c>
      <c r="D623" s="53">
        <f>IF(TYPE(SEARCH(D$1,+VLOOKUP($A623,datos14p!$A$2:$B$874,2,FALSE)))=1,"·",0)</f>
        <v>0</v>
      </c>
      <c r="E623" s="53">
        <f>IF(TYPE(SEARCH(E$1,+VLOOKUP($A623,datos14p!$A$2:$B$874,2,FALSE)))=1,"·",0)</f>
        <v>0</v>
      </c>
      <c r="F623" s="53">
        <f>IF(TYPE(SEARCH(F$1,+VLOOKUP($A623,datos14p!$A$2:$B$874,2,FALSE)))=1,"·",0)</f>
        <v>0</v>
      </c>
      <c r="G623" s="53">
        <f>IF(TYPE(SEARCH(G$1,+VLOOKUP($A623,datos14p!$A$2:$B$874,2,FALSE)))=1,"·",0)</f>
        <v>0</v>
      </c>
      <c r="H623" s="53">
        <f>IF(TYPE(SEARCH(H$1,+VLOOKUP($A623,datos14p!$A$2:$B$874,2,FALSE)))=1,"·",0)</f>
        <v>0</v>
      </c>
      <c r="I623" s="53">
        <f>IF(TYPE(SEARCH(I$1,+VLOOKUP($A623,datos14p!$A$2:$B$874,2,FALSE)))=1,"·",0)</f>
        <v>0</v>
      </c>
      <c r="J623" s="53" t="str">
        <f>IF(TYPE(SEARCH(J$1,+VLOOKUP($A623,datos14p!$A$2:$B$874,2,FALSE)))=1,"·",0)</f>
        <v>·</v>
      </c>
      <c r="K623" s="53">
        <f>IF(TYPE(SEARCH(K$1,+VLOOKUP($A623,datos14p!$A$2:$B$874,2,FALSE)))=1,"·",0)</f>
        <v>0</v>
      </c>
      <c r="L623" s="53">
        <f>IF(TYPE(SEARCH(L$1,+VLOOKUP($A623,datos14p!$A$2:$B$874,2,FALSE)))=1,"·",0)</f>
        <v>0</v>
      </c>
      <c r="M623" s="53">
        <f>IF(TYPE(SEARCH(M$1,+VLOOKUP($A623,datos14p!$A$2:$B$874,2,FALSE)))=1,"·",0)</f>
        <v>0</v>
      </c>
    </row>
    <row r="624" spans="1:13" s="9" customFormat="1">
      <c r="A624" s="60" t="s">
        <v>222</v>
      </c>
      <c r="B624" s="53">
        <f>IF(TYPE(SEARCH(B$1,+VLOOKUP($A624,datos14p!$A$2:$B$874,2,FALSE)))=1,"·",0)</f>
        <v>0</v>
      </c>
      <c r="C624" s="53" t="str">
        <f>IF(TYPE(SEARCH(C$1,+VLOOKUP($A624,datos14p!$A$2:$B$874,2,FALSE)))=1,"·",0)</f>
        <v>·</v>
      </c>
      <c r="D624" s="53">
        <f>IF(TYPE(SEARCH(D$1,+VLOOKUP($A624,datos14p!$A$2:$B$874,2,FALSE)))=1,"·",0)</f>
        <v>0</v>
      </c>
      <c r="E624" s="53">
        <f>IF(TYPE(SEARCH(E$1,+VLOOKUP($A624,datos14p!$A$2:$B$874,2,FALSE)))=1,"·",0)</f>
        <v>0</v>
      </c>
      <c r="F624" s="53">
        <f>IF(TYPE(SEARCH(F$1,+VLOOKUP($A624,datos14p!$A$2:$B$874,2,FALSE)))=1,"·",0)</f>
        <v>0</v>
      </c>
      <c r="G624" s="53" t="str">
        <f>IF(TYPE(SEARCH(G$1,+VLOOKUP($A624,datos14p!$A$2:$B$874,2,FALSE)))=1,"·",0)</f>
        <v>·</v>
      </c>
      <c r="H624" s="53" t="str">
        <f>IF(TYPE(SEARCH(H$1,+VLOOKUP($A624,datos14p!$A$2:$B$874,2,FALSE)))=1,"·",0)</f>
        <v>·</v>
      </c>
      <c r="I624" s="53">
        <f>IF(TYPE(SEARCH(I$1,+VLOOKUP($A624,datos14p!$A$2:$B$874,2,FALSE)))=1,"·",0)</f>
        <v>0</v>
      </c>
      <c r="J624" s="53">
        <f>IF(TYPE(SEARCH(J$1,+VLOOKUP($A624,datos14p!$A$2:$B$874,2,FALSE)))=1,"·",0)</f>
        <v>0</v>
      </c>
      <c r="K624" s="53">
        <f>IF(TYPE(SEARCH(K$1,+VLOOKUP($A624,datos14p!$A$2:$B$874,2,FALSE)))=1,"·",0)</f>
        <v>0</v>
      </c>
      <c r="L624" s="53">
        <f>IF(TYPE(SEARCH(L$1,+VLOOKUP($A624,datos14p!$A$2:$B$874,2,FALSE)))=1,"·",0)</f>
        <v>0</v>
      </c>
      <c r="M624" s="53">
        <f>IF(TYPE(SEARCH(M$1,+VLOOKUP($A624,datos14p!$A$2:$B$874,2,FALSE)))=1,"·",0)</f>
        <v>0</v>
      </c>
    </row>
    <row r="625" spans="1:13" s="9" customFormat="1">
      <c r="A625" s="60" t="s">
        <v>223</v>
      </c>
      <c r="B625" s="53">
        <f>IF(TYPE(SEARCH(B$1,+VLOOKUP($A625,datos14p!$A$2:$B$874,2,FALSE)))=1,"·",0)</f>
        <v>0</v>
      </c>
      <c r="C625" s="53" t="str">
        <f>IF(TYPE(SEARCH(C$1,+VLOOKUP($A625,datos14p!$A$2:$B$874,2,FALSE)))=1,"·",0)</f>
        <v>·</v>
      </c>
      <c r="D625" s="53">
        <f>IF(TYPE(SEARCH(D$1,+VLOOKUP($A625,datos14p!$A$2:$B$874,2,FALSE)))=1,"·",0)</f>
        <v>0</v>
      </c>
      <c r="E625" s="53" t="str">
        <f>IF(TYPE(SEARCH(E$1,+VLOOKUP($A625,datos14p!$A$2:$B$874,2,FALSE)))=1,"·",0)</f>
        <v>·</v>
      </c>
      <c r="F625" s="53">
        <f>IF(TYPE(SEARCH(F$1,+VLOOKUP($A625,datos14p!$A$2:$B$874,2,FALSE)))=1,"·",0)</f>
        <v>0</v>
      </c>
      <c r="G625" s="53">
        <f>IF(TYPE(SEARCH(G$1,+VLOOKUP($A625,datos14p!$A$2:$B$874,2,FALSE)))=1,"·",0)</f>
        <v>0</v>
      </c>
      <c r="H625" s="53">
        <f>IF(TYPE(SEARCH(H$1,+VLOOKUP($A625,datos14p!$A$2:$B$874,2,FALSE)))=1,"·",0)</f>
        <v>0</v>
      </c>
      <c r="I625" s="53">
        <f>IF(TYPE(SEARCH(I$1,+VLOOKUP($A625,datos14p!$A$2:$B$874,2,FALSE)))=1,"·",0)</f>
        <v>0</v>
      </c>
      <c r="J625" s="53">
        <f>IF(TYPE(SEARCH(J$1,+VLOOKUP($A625,datos14p!$A$2:$B$874,2,FALSE)))=1,"·",0)</f>
        <v>0</v>
      </c>
      <c r="K625" s="53">
        <f>IF(TYPE(SEARCH(K$1,+VLOOKUP($A625,datos14p!$A$2:$B$874,2,FALSE)))=1,"·",0)</f>
        <v>0</v>
      </c>
      <c r="L625" s="53">
        <f>IF(TYPE(SEARCH(L$1,+VLOOKUP($A625,datos14p!$A$2:$B$874,2,FALSE)))=1,"·",0)</f>
        <v>0</v>
      </c>
      <c r="M625" s="53">
        <f>IF(TYPE(SEARCH(M$1,+VLOOKUP($A625,datos14p!$A$2:$B$874,2,FALSE)))=1,"·",0)</f>
        <v>0</v>
      </c>
    </row>
    <row r="626" spans="1:13" s="9" customFormat="1">
      <c r="A626" s="60" t="s">
        <v>224</v>
      </c>
      <c r="B626" s="53">
        <f>IF(TYPE(SEARCH(B$1,+VLOOKUP($A626,datos14p!$A$2:$B$874,2,FALSE)))=1,"·",0)</f>
        <v>0</v>
      </c>
      <c r="C626" s="53" t="str">
        <f>IF(TYPE(SEARCH(C$1,+VLOOKUP($A626,datos14p!$A$2:$B$874,2,FALSE)))=1,"·",0)</f>
        <v>·</v>
      </c>
      <c r="D626" s="53">
        <f>IF(TYPE(SEARCH(D$1,+VLOOKUP($A626,datos14p!$A$2:$B$874,2,FALSE)))=1,"·",0)</f>
        <v>0</v>
      </c>
      <c r="E626" s="53" t="str">
        <f>IF(TYPE(SEARCH(E$1,+VLOOKUP($A626,datos14p!$A$2:$B$874,2,FALSE)))=1,"·",0)</f>
        <v>·</v>
      </c>
      <c r="F626" s="53">
        <f>IF(TYPE(SEARCH(F$1,+VLOOKUP($A626,datos14p!$A$2:$B$874,2,FALSE)))=1,"·",0)</f>
        <v>0</v>
      </c>
      <c r="G626" s="53">
        <f>IF(TYPE(SEARCH(G$1,+VLOOKUP($A626,datos14p!$A$2:$B$874,2,FALSE)))=1,"·",0)</f>
        <v>0</v>
      </c>
      <c r="H626" s="53">
        <f>IF(TYPE(SEARCH(H$1,+VLOOKUP($A626,datos14p!$A$2:$B$874,2,FALSE)))=1,"·",0)</f>
        <v>0</v>
      </c>
      <c r="I626" s="53">
        <f>IF(TYPE(SEARCH(I$1,+VLOOKUP($A626,datos14p!$A$2:$B$874,2,FALSE)))=1,"·",0)</f>
        <v>0</v>
      </c>
      <c r="J626" s="53" t="str">
        <f>IF(TYPE(SEARCH(J$1,+VLOOKUP($A626,datos14p!$A$2:$B$874,2,FALSE)))=1,"·",0)</f>
        <v>·</v>
      </c>
      <c r="K626" s="53" t="str">
        <f>IF(TYPE(SEARCH(K$1,+VLOOKUP($A626,datos14p!$A$2:$B$874,2,FALSE)))=1,"·",0)</f>
        <v>·</v>
      </c>
      <c r="L626" s="53">
        <f>IF(TYPE(SEARCH(L$1,+VLOOKUP($A626,datos14p!$A$2:$B$874,2,FALSE)))=1,"·",0)</f>
        <v>0</v>
      </c>
      <c r="M626" s="53">
        <f>IF(TYPE(SEARCH(M$1,+VLOOKUP($A626,datos14p!$A$2:$B$874,2,FALSE)))=1,"·",0)</f>
        <v>0</v>
      </c>
    </row>
    <row r="627" spans="1:13" s="9" customFormat="1">
      <c r="A627" s="60" t="s">
        <v>225</v>
      </c>
      <c r="B627" s="53">
        <f>IF(TYPE(SEARCH(B$1,+VLOOKUP($A627,datos14p!$A$2:$B$874,2,FALSE)))=1,"·",0)</f>
        <v>0</v>
      </c>
      <c r="C627" s="53" t="str">
        <f>IF(TYPE(SEARCH(C$1,+VLOOKUP($A627,datos14p!$A$2:$B$874,2,FALSE)))=1,"·",0)</f>
        <v>·</v>
      </c>
      <c r="D627" s="53">
        <f>IF(TYPE(SEARCH(D$1,+VLOOKUP($A627,datos14p!$A$2:$B$874,2,FALSE)))=1,"·",0)</f>
        <v>0</v>
      </c>
      <c r="E627" s="53" t="str">
        <f>IF(TYPE(SEARCH(E$1,+VLOOKUP($A627,datos14p!$A$2:$B$874,2,FALSE)))=1,"·",0)</f>
        <v>·</v>
      </c>
      <c r="F627" s="53">
        <f>IF(TYPE(SEARCH(F$1,+VLOOKUP($A627,datos14p!$A$2:$B$874,2,FALSE)))=1,"·",0)</f>
        <v>0</v>
      </c>
      <c r="G627" s="53">
        <f>IF(TYPE(SEARCH(G$1,+VLOOKUP($A627,datos14p!$A$2:$B$874,2,FALSE)))=1,"·",0)</f>
        <v>0</v>
      </c>
      <c r="H627" s="53">
        <f>IF(TYPE(SEARCH(H$1,+VLOOKUP($A627,datos14p!$A$2:$B$874,2,FALSE)))=1,"·",0)</f>
        <v>0</v>
      </c>
      <c r="I627" s="53">
        <f>IF(TYPE(SEARCH(I$1,+VLOOKUP($A627,datos14p!$A$2:$B$874,2,FALSE)))=1,"·",0)</f>
        <v>0</v>
      </c>
      <c r="J627" s="53">
        <f>IF(TYPE(SEARCH(J$1,+VLOOKUP($A627,datos14p!$A$2:$B$874,2,FALSE)))=1,"·",0)</f>
        <v>0</v>
      </c>
      <c r="K627" s="53" t="str">
        <f>IF(TYPE(SEARCH(K$1,+VLOOKUP($A627,datos14p!$A$2:$B$874,2,FALSE)))=1,"·",0)</f>
        <v>·</v>
      </c>
      <c r="L627" s="53">
        <f>IF(TYPE(SEARCH(L$1,+VLOOKUP($A627,datos14p!$A$2:$B$874,2,FALSE)))=1,"·",0)</f>
        <v>0</v>
      </c>
      <c r="M627" s="53">
        <f>IF(TYPE(SEARCH(M$1,+VLOOKUP($A627,datos14p!$A$2:$B$874,2,FALSE)))=1,"·",0)</f>
        <v>0</v>
      </c>
    </row>
    <row r="628" spans="1:13" s="9" customFormat="1">
      <c r="A628" s="60" t="s">
        <v>226</v>
      </c>
      <c r="B628" s="53">
        <f>IF(TYPE(SEARCH(B$1,+VLOOKUP($A628,datos14p!$A$2:$B$874,2,FALSE)))=1,"·",0)</f>
        <v>0</v>
      </c>
      <c r="C628" s="53">
        <f>IF(TYPE(SEARCH(C$1,+VLOOKUP($A628,datos14p!$A$2:$B$874,2,FALSE)))=1,"·",0)</f>
        <v>0</v>
      </c>
      <c r="D628" s="53">
        <f>IF(TYPE(SEARCH(D$1,+VLOOKUP($A628,datos14p!$A$2:$B$874,2,FALSE)))=1,"·",0)</f>
        <v>0</v>
      </c>
      <c r="E628" s="53" t="str">
        <f>IF(TYPE(SEARCH(E$1,+VLOOKUP($A628,datos14p!$A$2:$B$874,2,FALSE)))=1,"·",0)</f>
        <v>·</v>
      </c>
      <c r="F628" s="53">
        <f>IF(TYPE(SEARCH(F$1,+VLOOKUP($A628,datos14p!$A$2:$B$874,2,FALSE)))=1,"·",0)</f>
        <v>0</v>
      </c>
      <c r="G628" s="53">
        <f>IF(TYPE(SEARCH(G$1,+VLOOKUP($A628,datos14p!$A$2:$B$874,2,FALSE)))=1,"·",0)</f>
        <v>0</v>
      </c>
      <c r="H628" s="53">
        <f>IF(TYPE(SEARCH(H$1,+VLOOKUP($A628,datos14p!$A$2:$B$874,2,FALSE)))=1,"·",0)</f>
        <v>0</v>
      </c>
      <c r="I628" s="53">
        <f>IF(TYPE(SEARCH(I$1,+VLOOKUP($A628,datos14p!$A$2:$B$874,2,FALSE)))=1,"·",0)</f>
        <v>0</v>
      </c>
      <c r="J628" s="53">
        <f>IF(TYPE(SEARCH(J$1,+VLOOKUP($A628,datos14p!$A$2:$B$874,2,FALSE)))=1,"·",0)</f>
        <v>0</v>
      </c>
      <c r="K628" s="53" t="str">
        <f>IF(TYPE(SEARCH(K$1,+VLOOKUP($A628,datos14p!$A$2:$B$874,2,FALSE)))=1,"·",0)</f>
        <v>·</v>
      </c>
      <c r="L628" s="53">
        <f>IF(TYPE(SEARCH(L$1,+VLOOKUP($A628,datos14p!$A$2:$B$874,2,FALSE)))=1,"·",0)</f>
        <v>0</v>
      </c>
      <c r="M628" s="53" t="str">
        <f>IF(TYPE(SEARCH(M$1,+VLOOKUP($A628,datos14p!$A$2:$B$874,2,FALSE)))=1,"·",0)</f>
        <v>·</v>
      </c>
    </row>
    <row r="629" spans="1:13" s="9" customFormat="1">
      <c r="A629" s="60" t="s">
        <v>227</v>
      </c>
      <c r="B629" s="53">
        <f>IF(TYPE(SEARCH(B$1,+VLOOKUP($A629,datos14p!$A$2:$B$874,2,FALSE)))=1,"·",0)</f>
        <v>0</v>
      </c>
      <c r="C629" s="53" t="str">
        <f>IF(TYPE(SEARCH(C$1,+VLOOKUP($A629,datos14p!$A$2:$B$874,2,FALSE)))=1,"·",0)</f>
        <v>·</v>
      </c>
      <c r="D629" s="53">
        <f>IF(TYPE(SEARCH(D$1,+VLOOKUP($A629,datos14p!$A$2:$B$874,2,FALSE)))=1,"·",0)</f>
        <v>0</v>
      </c>
      <c r="E629" s="53">
        <f>IF(TYPE(SEARCH(E$1,+VLOOKUP($A629,datos14p!$A$2:$B$874,2,FALSE)))=1,"·",0)</f>
        <v>0</v>
      </c>
      <c r="F629" s="53">
        <f>IF(TYPE(SEARCH(F$1,+VLOOKUP($A629,datos14p!$A$2:$B$874,2,FALSE)))=1,"·",0)</f>
        <v>0</v>
      </c>
      <c r="G629" s="53">
        <f>IF(TYPE(SEARCH(G$1,+VLOOKUP($A629,datos14p!$A$2:$B$874,2,FALSE)))=1,"·",0)</f>
        <v>0</v>
      </c>
      <c r="H629" s="53">
        <f>IF(TYPE(SEARCH(H$1,+VLOOKUP($A629,datos14p!$A$2:$B$874,2,FALSE)))=1,"·",0)</f>
        <v>0</v>
      </c>
      <c r="I629" s="53">
        <f>IF(TYPE(SEARCH(I$1,+VLOOKUP($A629,datos14p!$A$2:$B$874,2,FALSE)))=1,"·",0)</f>
        <v>0</v>
      </c>
      <c r="J629" s="53">
        <f>IF(TYPE(SEARCH(J$1,+VLOOKUP($A629,datos14p!$A$2:$B$874,2,FALSE)))=1,"·",0)</f>
        <v>0</v>
      </c>
      <c r="K629" s="53">
        <f>IF(TYPE(SEARCH(K$1,+VLOOKUP($A629,datos14p!$A$2:$B$874,2,FALSE)))=1,"·",0)</f>
        <v>0</v>
      </c>
      <c r="L629" s="53">
        <f>IF(TYPE(SEARCH(L$1,+VLOOKUP($A629,datos14p!$A$2:$B$874,2,FALSE)))=1,"·",0)</f>
        <v>0</v>
      </c>
      <c r="M629" s="53">
        <f>IF(TYPE(SEARCH(M$1,+VLOOKUP($A629,datos14p!$A$2:$B$874,2,FALSE)))=1,"·",0)</f>
        <v>0</v>
      </c>
    </row>
    <row r="630" spans="1:13" s="9" customFormat="1">
      <c r="A630" s="60" t="s">
        <v>228</v>
      </c>
      <c r="B630" s="53">
        <f>IF(TYPE(SEARCH(B$1,+VLOOKUP($A630,datos14p!$A$2:$B$874,2,FALSE)))=1,"·",0)</f>
        <v>0</v>
      </c>
      <c r="C630" s="53">
        <f>IF(TYPE(SEARCH(C$1,+VLOOKUP($A630,datos14p!$A$2:$B$874,2,FALSE)))=1,"·",0)</f>
        <v>0</v>
      </c>
      <c r="D630" s="53">
        <f>IF(TYPE(SEARCH(D$1,+VLOOKUP($A630,datos14p!$A$2:$B$874,2,FALSE)))=1,"·",0)</f>
        <v>0</v>
      </c>
      <c r="E630" s="53" t="str">
        <f>IF(TYPE(SEARCH(E$1,+VLOOKUP($A630,datos14p!$A$2:$B$874,2,FALSE)))=1,"·",0)</f>
        <v>·</v>
      </c>
      <c r="F630" s="53">
        <f>IF(TYPE(SEARCH(F$1,+VLOOKUP($A630,datos14p!$A$2:$B$874,2,FALSE)))=1,"·",0)</f>
        <v>0</v>
      </c>
      <c r="G630" s="53">
        <f>IF(TYPE(SEARCH(G$1,+VLOOKUP($A630,datos14p!$A$2:$B$874,2,FALSE)))=1,"·",0)</f>
        <v>0</v>
      </c>
      <c r="H630" s="53">
        <f>IF(TYPE(SEARCH(H$1,+VLOOKUP($A630,datos14p!$A$2:$B$874,2,FALSE)))=1,"·",0)</f>
        <v>0</v>
      </c>
      <c r="I630" s="53">
        <f>IF(TYPE(SEARCH(I$1,+VLOOKUP($A630,datos14p!$A$2:$B$874,2,FALSE)))=1,"·",0)</f>
        <v>0</v>
      </c>
      <c r="J630" s="53" t="str">
        <f>IF(TYPE(SEARCH(J$1,+VLOOKUP($A630,datos14p!$A$2:$B$874,2,FALSE)))=1,"·",0)</f>
        <v>·</v>
      </c>
      <c r="K630" s="53" t="str">
        <f>IF(TYPE(SEARCH(K$1,+VLOOKUP($A630,datos14p!$A$2:$B$874,2,FALSE)))=1,"·",0)</f>
        <v>·</v>
      </c>
      <c r="L630" s="53">
        <f>IF(TYPE(SEARCH(L$1,+VLOOKUP($A630,datos14p!$A$2:$B$874,2,FALSE)))=1,"·",0)</f>
        <v>0</v>
      </c>
      <c r="M630" s="53">
        <f>IF(TYPE(SEARCH(M$1,+VLOOKUP($A630,datos14p!$A$2:$B$874,2,FALSE)))=1,"·",0)</f>
        <v>0</v>
      </c>
    </row>
    <row r="631" spans="1:13" s="9" customFormat="1">
      <c r="A631" s="60" t="s">
        <v>229</v>
      </c>
      <c r="B631" s="53">
        <f>IF(TYPE(SEARCH(B$1,+VLOOKUP($A631,datos14p!$A$2:$B$874,2,FALSE)))=1,"·",0)</f>
        <v>0</v>
      </c>
      <c r="C631" s="53" t="str">
        <f>IF(TYPE(SEARCH(C$1,+VLOOKUP($A631,datos14p!$A$2:$B$874,2,FALSE)))=1,"·",0)</f>
        <v>·</v>
      </c>
      <c r="D631" s="53">
        <f>IF(TYPE(SEARCH(D$1,+VLOOKUP($A631,datos14p!$A$2:$B$874,2,FALSE)))=1,"·",0)</f>
        <v>0</v>
      </c>
      <c r="E631" s="53" t="str">
        <f>IF(TYPE(SEARCH(E$1,+VLOOKUP($A631,datos14p!$A$2:$B$874,2,FALSE)))=1,"·",0)</f>
        <v>·</v>
      </c>
      <c r="F631" s="53">
        <f>IF(TYPE(SEARCH(F$1,+VLOOKUP($A631,datos14p!$A$2:$B$874,2,FALSE)))=1,"·",0)</f>
        <v>0</v>
      </c>
      <c r="G631" s="53">
        <f>IF(TYPE(SEARCH(G$1,+VLOOKUP($A631,datos14p!$A$2:$B$874,2,FALSE)))=1,"·",0)</f>
        <v>0</v>
      </c>
      <c r="H631" s="53">
        <f>IF(TYPE(SEARCH(H$1,+VLOOKUP($A631,datos14p!$A$2:$B$874,2,FALSE)))=1,"·",0)</f>
        <v>0</v>
      </c>
      <c r="I631" s="53">
        <f>IF(TYPE(SEARCH(I$1,+VLOOKUP($A631,datos14p!$A$2:$B$874,2,FALSE)))=1,"·",0)</f>
        <v>0</v>
      </c>
      <c r="J631" s="53" t="str">
        <f>IF(TYPE(SEARCH(J$1,+VLOOKUP($A631,datos14p!$A$2:$B$874,2,FALSE)))=1,"·",0)</f>
        <v>·</v>
      </c>
      <c r="K631" s="53">
        <f>IF(TYPE(SEARCH(K$1,+VLOOKUP($A631,datos14p!$A$2:$B$874,2,FALSE)))=1,"·",0)</f>
        <v>0</v>
      </c>
      <c r="L631" s="53">
        <f>IF(TYPE(SEARCH(L$1,+VLOOKUP($A631,datos14p!$A$2:$B$874,2,FALSE)))=1,"·",0)</f>
        <v>0</v>
      </c>
      <c r="M631" s="53">
        <f>IF(TYPE(SEARCH(M$1,+VLOOKUP($A631,datos14p!$A$2:$B$874,2,FALSE)))=1,"·",0)</f>
        <v>0</v>
      </c>
    </row>
    <row r="632" spans="1:13" s="9" customFormat="1">
      <c r="A632" s="60" t="s">
        <v>230</v>
      </c>
      <c r="B632" s="53">
        <f>IF(TYPE(SEARCH(B$1,+VLOOKUP($A632,datos14p!$A$2:$B$874,2,FALSE)))=1,"·",0)</f>
        <v>0</v>
      </c>
      <c r="C632" s="53" t="str">
        <f>IF(TYPE(SEARCH(C$1,+VLOOKUP($A632,datos14p!$A$2:$B$874,2,FALSE)))=1,"·",0)</f>
        <v>·</v>
      </c>
      <c r="D632" s="53">
        <f>IF(TYPE(SEARCH(D$1,+VLOOKUP($A632,datos14p!$A$2:$B$874,2,FALSE)))=1,"·",0)</f>
        <v>0</v>
      </c>
      <c r="E632" s="53" t="str">
        <f>IF(TYPE(SEARCH(E$1,+VLOOKUP($A632,datos14p!$A$2:$B$874,2,FALSE)))=1,"·",0)</f>
        <v>·</v>
      </c>
      <c r="F632" s="53">
        <f>IF(TYPE(SEARCH(F$1,+VLOOKUP($A632,datos14p!$A$2:$B$874,2,FALSE)))=1,"·",0)</f>
        <v>0</v>
      </c>
      <c r="G632" s="53">
        <f>IF(TYPE(SEARCH(G$1,+VLOOKUP($A632,datos14p!$A$2:$B$874,2,FALSE)))=1,"·",0)</f>
        <v>0</v>
      </c>
      <c r="H632" s="53">
        <f>IF(TYPE(SEARCH(H$1,+VLOOKUP($A632,datos14p!$A$2:$B$874,2,FALSE)))=1,"·",0)</f>
        <v>0</v>
      </c>
      <c r="I632" s="53">
        <f>IF(TYPE(SEARCH(I$1,+VLOOKUP($A632,datos14p!$A$2:$B$874,2,FALSE)))=1,"·",0)</f>
        <v>0</v>
      </c>
      <c r="J632" s="53" t="str">
        <f>IF(TYPE(SEARCH(J$1,+VLOOKUP($A632,datos14p!$A$2:$B$874,2,FALSE)))=1,"·",0)</f>
        <v>·</v>
      </c>
      <c r="K632" s="53">
        <f>IF(TYPE(SEARCH(K$1,+VLOOKUP($A632,datos14p!$A$2:$B$874,2,FALSE)))=1,"·",0)</f>
        <v>0</v>
      </c>
      <c r="L632" s="53">
        <f>IF(TYPE(SEARCH(L$1,+VLOOKUP($A632,datos14p!$A$2:$B$874,2,FALSE)))=1,"·",0)</f>
        <v>0</v>
      </c>
      <c r="M632" s="53">
        <f>IF(TYPE(SEARCH(M$1,+VLOOKUP($A632,datos14p!$A$2:$B$874,2,FALSE)))=1,"·",0)</f>
        <v>0</v>
      </c>
    </row>
    <row r="633" spans="1:13" s="9" customFormat="1">
      <c r="A633" s="60" t="s">
        <v>231</v>
      </c>
      <c r="B633" s="53">
        <f>IF(TYPE(SEARCH(B$1,+VLOOKUP($A633,datos14p!$A$2:$B$874,2,FALSE)))=1,"·",0)</f>
        <v>0</v>
      </c>
      <c r="C633" s="53" t="str">
        <f>IF(TYPE(SEARCH(C$1,+VLOOKUP($A633,datos14p!$A$2:$B$874,2,FALSE)))=1,"·",0)</f>
        <v>·</v>
      </c>
      <c r="D633" s="53">
        <f>IF(TYPE(SEARCH(D$1,+VLOOKUP($A633,datos14p!$A$2:$B$874,2,FALSE)))=1,"·",0)</f>
        <v>0</v>
      </c>
      <c r="E633" s="53" t="str">
        <f>IF(TYPE(SEARCH(E$1,+VLOOKUP($A633,datos14p!$A$2:$B$874,2,FALSE)))=1,"·",0)</f>
        <v>·</v>
      </c>
      <c r="F633" s="53">
        <f>IF(TYPE(SEARCH(F$1,+VLOOKUP($A633,datos14p!$A$2:$B$874,2,FALSE)))=1,"·",0)</f>
        <v>0</v>
      </c>
      <c r="G633" s="53" t="str">
        <f>IF(TYPE(SEARCH(G$1,+VLOOKUP($A633,datos14p!$A$2:$B$874,2,FALSE)))=1,"·",0)</f>
        <v>·</v>
      </c>
      <c r="H633" s="53" t="str">
        <f>IF(TYPE(SEARCH(H$1,+VLOOKUP($A633,datos14p!$A$2:$B$874,2,FALSE)))=1,"·",0)</f>
        <v>·</v>
      </c>
      <c r="I633" s="53">
        <f>IF(TYPE(SEARCH(I$1,+VLOOKUP($A633,datos14p!$A$2:$B$874,2,FALSE)))=1,"·",0)</f>
        <v>0</v>
      </c>
      <c r="J633" s="53" t="str">
        <f>IF(TYPE(SEARCH(J$1,+VLOOKUP($A633,datos14p!$A$2:$B$874,2,FALSE)))=1,"·",0)</f>
        <v>·</v>
      </c>
      <c r="K633" s="53" t="str">
        <f>IF(TYPE(SEARCH(K$1,+VLOOKUP($A633,datos14p!$A$2:$B$874,2,FALSE)))=1,"·",0)</f>
        <v>·</v>
      </c>
      <c r="L633" s="53">
        <f>IF(TYPE(SEARCH(L$1,+VLOOKUP($A633,datos14p!$A$2:$B$874,2,FALSE)))=1,"·",0)</f>
        <v>0</v>
      </c>
      <c r="M633" s="53">
        <f>IF(TYPE(SEARCH(M$1,+VLOOKUP($A633,datos14p!$A$2:$B$874,2,FALSE)))=1,"·",0)</f>
        <v>0</v>
      </c>
    </row>
    <row r="634" spans="1:13" s="9" customFormat="1">
      <c r="A634" s="60" t="s">
        <v>232</v>
      </c>
      <c r="B634" s="53">
        <f>IF(TYPE(SEARCH(B$1,+VLOOKUP($A634,datos14p!$A$2:$B$874,2,FALSE)))=1,"·",0)</f>
        <v>0</v>
      </c>
      <c r="C634" s="53">
        <f>IF(TYPE(SEARCH(C$1,+VLOOKUP($A634,datos14p!$A$2:$B$874,2,FALSE)))=1,"·",0)</f>
        <v>0</v>
      </c>
      <c r="D634" s="53">
        <f>IF(TYPE(SEARCH(D$1,+VLOOKUP($A634,datos14p!$A$2:$B$874,2,FALSE)))=1,"·",0)</f>
        <v>0</v>
      </c>
      <c r="E634" s="53" t="str">
        <f>IF(TYPE(SEARCH(E$1,+VLOOKUP($A634,datos14p!$A$2:$B$874,2,FALSE)))=1,"·",0)</f>
        <v>·</v>
      </c>
      <c r="F634" s="53">
        <f>IF(TYPE(SEARCH(F$1,+VLOOKUP($A634,datos14p!$A$2:$B$874,2,FALSE)))=1,"·",0)</f>
        <v>0</v>
      </c>
      <c r="G634" s="53">
        <f>IF(TYPE(SEARCH(G$1,+VLOOKUP($A634,datos14p!$A$2:$B$874,2,FALSE)))=1,"·",0)</f>
        <v>0</v>
      </c>
      <c r="H634" s="53">
        <f>IF(TYPE(SEARCH(H$1,+VLOOKUP($A634,datos14p!$A$2:$B$874,2,FALSE)))=1,"·",0)</f>
        <v>0</v>
      </c>
      <c r="I634" s="53">
        <f>IF(TYPE(SEARCH(I$1,+VLOOKUP($A634,datos14p!$A$2:$B$874,2,FALSE)))=1,"·",0)</f>
        <v>0</v>
      </c>
      <c r="J634" s="53" t="str">
        <f>IF(TYPE(SEARCH(J$1,+VLOOKUP($A634,datos14p!$A$2:$B$874,2,FALSE)))=1,"·",0)</f>
        <v>·</v>
      </c>
      <c r="K634" s="53" t="str">
        <f>IF(TYPE(SEARCH(K$1,+VLOOKUP($A634,datos14p!$A$2:$B$874,2,FALSE)))=1,"·",0)</f>
        <v>·</v>
      </c>
      <c r="L634" s="53">
        <f>IF(TYPE(SEARCH(L$1,+VLOOKUP($A634,datos14p!$A$2:$B$874,2,FALSE)))=1,"·",0)</f>
        <v>0</v>
      </c>
      <c r="M634" s="53">
        <f>IF(TYPE(SEARCH(M$1,+VLOOKUP($A634,datos14p!$A$2:$B$874,2,FALSE)))=1,"·",0)</f>
        <v>0</v>
      </c>
    </row>
    <row r="635" spans="1:13" s="9" customFormat="1">
      <c r="A635" s="60" t="s">
        <v>233</v>
      </c>
      <c r="B635" s="53">
        <f>IF(TYPE(SEARCH(B$1,+VLOOKUP($A635,datos14p!$A$2:$B$874,2,FALSE)))=1,"·",0)</f>
        <v>0</v>
      </c>
      <c r="C635" s="53" t="str">
        <f>IF(TYPE(SEARCH(C$1,+VLOOKUP($A635,datos14p!$A$2:$B$874,2,FALSE)))=1,"·",0)</f>
        <v>·</v>
      </c>
      <c r="D635" s="53">
        <f>IF(TYPE(SEARCH(D$1,+VLOOKUP($A635,datos14p!$A$2:$B$874,2,FALSE)))=1,"·",0)</f>
        <v>0</v>
      </c>
      <c r="E635" s="53" t="str">
        <f>IF(TYPE(SEARCH(E$1,+VLOOKUP($A635,datos14p!$A$2:$B$874,2,FALSE)))=1,"·",0)</f>
        <v>·</v>
      </c>
      <c r="F635" s="53">
        <f>IF(TYPE(SEARCH(F$1,+VLOOKUP($A635,datos14p!$A$2:$B$874,2,FALSE)))=1,"·",0)</f>
        <v>0</v>
      </c>
      <c r="G635" s="53">
        <f>IF(TYPE(SEARCH(G$1,+VLOOKUP($A635,datos14p!$A$2:$B$874,2,FALSE)))=1,"·",0)</f>
        <v>0</v>
      </c>
      <c r="H635" s="53">
        <f>IF(TYPE(SEARCH(H$1,+VLOOKUP($A635,datos14p!$A$2:$B$874,2,FALSE)))=1,"·",0)</f>
        <v>0</v>
      </c>
      <c r="I635" s="53">
        <f>IF(TYPE(SEARCH(I$1,+VLOOKUP($A635,datos14p!$A$2:$B$874,2,FALSE)))=1,"·",0)</f>
        <v>0</v>
      </c>
      <c r="J635" s="53" t="str">
        <f>IF(TYPE(SEARCH(J$1,+VLOOKUP($A635,datos14p!$A$2:$B$874,2,FALSE)))=1,"·",0)</f>
        <v>·</v>
      </c>
      <c r="K635" s="53">
        <f>IF(TYPE(SEARCH(K$1,+VLOOKUP($A635,datos14p!$A$2:$B$874,2,FALSE)))=1,"·",0)</f>
        <v>0</v>
      </c>
      <c r="L635" s="53">
        <f>IF(TYPE(SEARCH(L$1,+VLOOKUP($A635,datos14p!$A$2:$B$874,2,FALSE)))=1,"·",0)</f>
        <v>0</v>
      </c>
      <c r="M635" s="53">
        <f>IF(TYPE(SEARCH(M$1,+VLOOKUP($A635,datos14p!$A$2:$B$874,2,FALSE)))=1,"·",0)</f>
        <v>0</v>
      </c>
    </row>
    <row r="636" spans="1:13" s="9" customFormat="1">
      <c r="A636" s="60" t="s">
        <v>234</v>
      </c>
      <c r="B636" s="53">
        <f>IF(TYPE(SEARCH(B$1,+VLOOKUP($A636,datos14p!$A$2:$B$874,2,FALSE)))=1,"·",0)</f>
        <v>0</v>
      </c>
      <c r="C636" s="53">
        <f>IF(TYPE(SEARCH(C$1,+VLOOKUP($A636,datos14p!$A$2:$B$874,2,FALSE)))=1,"·",0)</f>
        <v>0</v>
      </c>
      <c r="D636" s="53">
        <f>IF(TYPE(SEARCH(D$1,+VLOOKUP($A636,datos14p!$A$2:$B$874,2,FALSE)))=1,"·",0)</f>
        <v>0</v>
      </c>
      <c r="E636" s="53" t="str">
        <f>IF(TYPE(SEARCH(E$1,+VLOOKUP($A636,datos14p!$A$2:$B$874,2,FALSE)))=1,"·",0)</f>
        <v>·</v>
      </c>
      <c r="F636" s="53">
        <f>IF(TYPE(SEARCH(F$1,+VLOOKUP($A636,datos14p!$A$2:$B$874,2,FALSE)))=1,"·",0)</f>
        <v>0</v>
      </c>
      <c r="G636" s="53">
        <f>IF(TYPE(SEARCH(G$1,+VLOOKUP($A636,datos14p!$A$2:$B$874,2,FALSE)))=1,"·",0)</f>
        <v>0</v>
      </c>
      <c r="H636" s="53">
        <f>IF(TYPE(SEARCH(H$1,+VLOOKUP($A636,datos14p!$A$2:$B$874,2,FALSE)))=1,"·",0)</f>
        <v>0</v>
      </c>
      <c r="I636" s="53">
        <f>IF(TYPE(SEARCH(I$1,+VLOOKUP($A636,datos14p!$A$2:$B$874,2,FALSE)))=1,"·",0)</f>
        <v>0</v>
      </c>
      <c r="J636" s="53">
        <f>IF(TYPE(SEARCH(J$1,+VLOOKUP($A636,datos14p!$A$2:$B$874,2,FALSE)))=1,"·",0)</f>
        <v>0</v>
      </c>
      <c r="K636" s="53" t="str">
        <f>IF(TYPE(SEARCH(K$1,+VLOOKUP($A636,datos14p!$A$2:$B$874,2,FALSE)))=1,"·",0)</f>
        <v>·</v>
      </c>
      <c r="L636" s="53">
        <f>IF(TYPE(SEARCH(L$1,+VLOOKUP($A636,datos14p!$A$2:$B$874,2,FALSE)))=1,"·",0)</f>
        <v>0</v>
      </c>
      <c r="M636" s="53">
        <f>IF(TYPE(SEARCH(M$1,+VLOOKUP($A636,datos14p!$A$2:$B$874,2,FALSE)))=1,"·",0)</f>
        <v>0</v>
      </c>
    </row>
    <row r="637" spans="1:13" s="9" customFormat="1">
      <c r="A637" s="60" t="s">
        <v>235</v>
      </c>
      <c r="B637" s="53">
        <f>IF(TYPE(SEARCH(B$1,+VLOOKUP($A637,datos14p!$A$2:$B$874,2,FALSE)))=1,"·",0)</f>
        <v>0</v>
      </c>
      <c r="C637" s="53" t="str">
        <f>IF(TYPE(SEARCH(C$1,+VLOOKUP($A637,datos14p!$A$2:$B$874,2,FALSE)))=1,"·",0)</f>
        <v>·</v>
      </c>
      <c r="D637" s="53">
        <f>IF(TYPE(SEARCH(D$1,+VLOOKUP($A637,datos14p!$A$2:$B$874,2,FALSE)))=1,"·",0)</f>
        <v>0</v>
      </c>
      <c r="E637" s="53" t="str">
        <f>IF(TYPE(SEARCH(E$1,+VLOOKUP($A637,datos14p!$A$2:$B$874,2,FALSE)))=1,"·",0)</f>
        <v>·</v>
      </c>
      <c r="F637" s="53">
        <f>IF(TYPE(SEARCH(F$1,+VLOOKUP($A637,datos14p!$A$2:$B$874,2,FALSE)))=1,"·",0)</f>
        <v>0</v>
      </c>
      <c r="G637" s="53">
        <f>IF(TYPE(SEARCH(G$1,+VLOOKUP($A637,datos14p!$A$2:$B$874,2,FALSE)))=1,"·",0)</f>
        <v>0</v>
      </c>
      <c r="H637" s="53">
        <f>IF(TYPE(SEARCH(H$1,+VLOOKUP($A637,datos14p!$A$2:$B$874,2,FALSE)))=1,"·",0)</f>
        <v>0</v>
      </c>
      <c r="I637" s="53">
        <f>IF(TYPE(SEARCH(I$1,+VLOOKUP($A637,datos14p!$A$2:$B$874,2,FALSE)))=1,"·",0)</f>
        <v>0</v>
      </c>
      <c r="J637" s="53" t="str">
        <f>IF(TYPE(SEARCH(J$1,+VLOOKUP($A637,datos14p!$A$2:$B$874,2,FALSE)))=1,"·",0)</f>
        <v>·</v>
      </c>
      <c r="K637" s="53">
        <f>IF(TYPE(SEARCH(K$1,+VLOOKUP($A637,datos14p!$A$2:$B$874,2,FALSE)))=1,"·",0)</f>
        <v>0</v>
      </c>
      <c r="L637" s="53">
        <f>IF(TYPE(SEARCH(L$1,+VLOOKUP($A637,datos14p!$A$2:$B$874,2,FALSE)))=1,"·",0)</f>
        <v>0</v>
      </c>
      <c r="M637" s="53">
        <f>IF(TYPE(SEARCH(M$1,+VLOOKUP($A637,datos14p!$A$2:$B$874,2,FALSE)))=1,"·",0)</f>
        <v>0</v>
      </c>
    </row>
    <row r="638" spans="1:13" s="9" customFormat="1">
      <c r="A638" s="60" t="s">
        <v>236</v>
      </c>
      <c r="B638" s="53">
        <f>IF(TYPE(SEARCH(B$1,+VLOOKUP($A638,datos14p!$A$2:$B$874,2,FALSE)))=1,"·",0)</f>
        <v>0</v>
      </c>
      <c r="C638" s="53" t="str">
        <f>IF(TYPE(SEARCH(C$1,+VLOOKUP($A638,datos14p!$A$2:$B$874,2,FALSE)))=1,"·",0)</f>
        <v>·</v>
      </c>
      <c r="D638" s="53">
        <f>IF(TYPE(SEARCH(D$1,+VLOOKUP($A638,datos14p!$A$2:$B$874,2,FALSE)))=1,"·",0)</f>
        <v>0</v>
      </c>
      <c r="E638" s="53">
        <f>IF(TYPE(SEARCH(E$1,+VLOOKUP($A638,datos14p!$A$2:$B$874,2,FALSE)))=1,"·",0)</f>
        <v>0</v>
      </c>
      <c r="F638" s="53">
        <f>IF(TYPE(SEARCH(F$1,+VLOOKUP($A638,datos14p!$A$2:$B$874,2,FALSE)))=1,"·",0)</f>
        <v>0</v>
      </c>
      <c r="G638" s="53">
        <f>IF(TYPE(SEARCH(G$1,+VLOOKUP($A638,datos14p!$A$2:$B$874,2,FALSE)))=1,"·",0)</f>
        <v>0</v>
      </c>
      <c r="H638" s="53">
        <f>IF(TYPE(SEARCH(H$1,+VLOOKUP($A638,datos14p!$A$2:$B$874,2,FALSE)))=1,"·",0)</f>
        <v>0</v>
      </c>
      <c r="I638" s="53">
        <f>IF(TYPE(SEARCH(I$1,+VLOOKUP($A638,datos14p!$A$2:$B$874,2,FALSE)))=1,"·",0)</f>
        <v>0</v>
      </c>
      <c r="J638" s="53" t="str">
        <f>IF(TYPE(SEARCH(J$1,+VLOOKUP($A638,datos14p!$A$2:$B$874,2,FALSE)))=1,"·",0)</f>
        <v>·</v>
      </c>
      <c r="K638" s="53">
        <f>IF(TYPE(SEARCH(K$1,+VLOOKUP($A638,datos14p!$A$2:$B$874,2,FALSE)))=1,"·",0)</f>
        <v>0</v>
      </c>
      <c r="L638" s="53">
        <f>IF(TYPE(SEARCH(L$1,+VLOOKUP($A638,datos14p!$A$2:$B$874,2,FALSE)))=1,"·",0)</f>
        <v>0</v>
      </c>
      <c r="M638" s="53">
        <f>IF(TYPE(SEARCH(M$1,+VLOOKUP($A638,datos14p!$A$2:$B$874,2,FALSE)))=1,"·",0)</f>
        <v>0</v>
      </c>
    </row>
    <row r="639" spans="1:13" s="9" customFormat="1">
      <c r="A639" s="60" t="s">
        <v>237</v>
      </c>
      <c r="B639" s="53">
        <f>IF(TYPE(SEARCH(B$1,+VLOOKUP($A639,datos14p!$A$2:$B$874,2,FALSE)))=1,"·",0)</f>
        <v>0</v>
      </c>
      <c r="C639" s="53">
        <f>IF(TYPE(SEARCH(C$1,+VLOOKUP($A639,datos14p!$A$2:$B$874,2,FALSE)))=1,"·",0)</f>
        <v>0</v>
      </c>
      <c r="D639" s="53">
        <f>IF(TYPE(SEARCH(D$1,+VLOOKUP($A639,datos14p!$A$2:$B$874,2,FALSE)))=1,"·",0)</f>
        <v>0</v>
      </c>
      <c r="E639" s="53">
        <f>IF(TYPE(SEARCH(E$1,+VLOOKUP($A639,datos14p!$A$2:$B$874,2,FALSE)))=1,"·",0)</f>
        <v>0</v>
      </c>
      <c r="F639" s="53">
        <f>IF(TYPE(SEARCH(F$1,+VLOOKUP($A639,datos14p!$A$2:$B$874,2,FALSE)))=1,"·",0)</f>
        <v>0</v>
      </c>
      <c r="G639" s="53" t="str">
        <f>IF(TYPE(SEARCH(G$1,+VLOOKUP($A639,datos14p!$A$2:$B$874,2,FALSE)))=1,"·",0)</f>
        <v>·</v>
      </c>
      <c r="H639" s="53" t="str">
        <f>IF(TYPE(SEARCH(H$1,+VLOOKUP($A639,datos14p!$A$2:$B$874,2,FALSE)))=1,"·",0)</f>
        <v>·</v>
      </c>
      <c r="I639" s="53">
        <f>IF(TYPE(SEARCH(I$1,+VLOOKUP($A639,datos14p!$A$2:$B$874,2,FALSE)))=1,"·",0)</f>
        <v>0</v>
      </c>
      <c r="J639" s="53">
        <f>IF(TYPE(SEARCH(J$1,+VLOOKUP($A639,datos14p!$A$2:$B$874,2,FALSE)))=1,"·",0)</f>
        <v>0</v>
      </c>
      <c r="K639" s="53">
        <f>IF(TYPE(SEARCH(K$1,+VLOOKUP($A639,datos14p!$A$2:$B$874,2,FALSE)))=1,"·",0)</f>
        <v>0</v>
      </c>
      <c r="L639" s="53">
        <f>IF(TYPE(SEARCH(L$1,+VLOOKUP($A639,datos14p!$A$2:$B$874,2,FALSE)))=1,"·",0)</f>
        <v>0</v>
      </c>
      <c r="M639" s="53">
        <f>IF(TYPE(SEARCH(M$1,+VLOOKUP($A639,datos14p!$A$2:$B$874,2,FALSE)))=1,"·",0)</f>
        <v>0</v>
      </c>
    </row>
    <row r="640" spans="1:13" s="9" customFormat="1">
      <c r="A640" s="60" t="s">
        <v>238</v>
      </c>
      <c r="B640" s="53">
        <f>IF(TYPE(SEARCH(B$1,+VLOOKUP($A640,datos14p!$A$2:$B$874,2,FALSE)))=1,"·",0)</f>
        <v>0</v>
      </c>
      <c r="C640" s="53">
        <f>IF(TYPE(SEARCH(C$1,+VLOOKUP($A640,datos14p!$A$2:$B$874,2,FALSE)))=1,"·",0)</f>
        <v>0</v>
      </c>
      <c r="D640" s="53">
        <f>IF(TYPE(SEARCH(D$1,+VLOOKUP($A640,datos14p!$A$2:$B$874,2,FALSE)))=1,"·",0)</f>
        <v>0</v>
      </c>
      <c r="E640" s="53" t="str">
        <f>IF(TYPE(SEARCH(E$1,+VLOOKUP($A640,datos14p!$A$2:$B$874,2,FALSE)))=1,"·",0)</f>
        <v>·</v>
      </c>
      <c r="F640" s="53">
        <f>IF(TYPE(SEARCH(F$1,+VLOOKUP($A640,datos14p!$A$2:$B$874,2,FALSE)))=1,"·",0)</f>
        <v>0</v>
      </c>
      <c r="G640" s="53" t="str">
        <f>IF(TYPE(SEARCH(G$1,+VLOOKUP($A640,datos14p!$A$2:$B$874,2,FALSE)))=1,"·",0)</f>
        <v>·</v>
      </c>
      <c r="H640" s="53" t="str">
        <f>IF(TYPE(SEARCH(H$1,+VLOOKUP($A640,datos14p!$A$2:$B$874,2,FALSE)))=1,"·",0)</f>
        <v>·</v>
      </c>
      <c r="I640" s="53">
        <f>IF(TYPE(SEARCH(I$1,+VLOOKUP($A640,datos14p!$A$2:$B$874,2,FALSE)))=1,"·",0)</f>
        <v>0</v>
      </c>
      <c r="J640" s="53" t="str">
        <f>IF(TYPE(SEARCH(J$1,+VLOOKUP($A640,datos14p!$A$2:$B$874,2,FALSE)))=1,"·",0)</f>
        <v>·</v>
      </c>
      <c r="K640" s="53">
        <f>IF(TYPE(SEARCH(K$1,+VLOOKUP($A640,datos14p!$A$2:$B$874,2,FALSE)))=1,"·",0)</f>
        <v>0</v>
      </c>
      <c r="L640" s="53">
        <f>IF(TYPE(SEARCH(L$1,+VLOOKUP($A640,datos14p!$A$2:$B$874,2,FALSE)))=1,"·",0)</f>
        <v>0</v>
      </c>
      <c r="M640" s="53">
        <f>IF(TYPE(SEARCH(M$1,+VLOOKUP($A640,datos14p!$A$2:$B$874,2,FALSE)))=1,"·",0)</f>
        <v>0</v>
      </c>
    </row>
    <row r="641" spans="1:13" s="9" customFormat="1">
      <c r="A641" s="60" t="s">
        <v>239</v>
      </c>
      <c r="B641" s="53">
        <f>IF(TYPE(SEARCH(B$1,+VLOOKUP($A641,datos14p!$A$2:$B$874,2,FALSE)))=1,"·",0)</f>
        <v>0</v>
      </c>
      <c r="C641" s="53">
        <f>IF(TYPE(SEARCH(C$1,+VLOOKUP($A641,datos14p!$A$2:$B$874,2,FALSE)))=1,"·",0)</f>
        <v>0</v>
      </c>
      <c r="D641" s="53">
        <f>IF(TYPE(SEARCH(D$1,+VLOOKUP($A641,datos14p!$A$2:$B$874,2,FALSE)))=1,"·",0)</f>
        <v>0</v>
      </c>
      <c r="E641" s="53" t="str">
        <f>IF(TYPE(SEARCH(E$1,+VLOOKUP($A641,datos14p!$A$2:$B$874,2,FALSE)))=1,"·",0)</f>
        <v>·</v>
      </c>
      <c r="F641" s="53">
        <f>IF(TYPE(SEARCH(F$1,+VLOOKUP($A641,datos14p!$A$2:$B$874,2,FALSE)))=1,"·",0)</f>
        <v>0</v>
      </c>
      <c r="G641" s="53" t="str">
        <f>IF(TYPE(SEARCH(G$1,+VLOOKUP($A641,datos14p!$A$2:$B$874,2,FALSE)))=1,"·",0)</f>
        <v>·</v>
      </c>
      <c r="H641" s="53" t="str">
        <f>IF(TYPE(SEARCH(H$1,+VLOOKUP($A641,datos14p!$A$2:$B$874,2,FALSE)))=1,"·",0)</f>
        <v>·</v>
      </c>
      <c r="I641" s="53">
        <f>IF(TYPE(SEARCH(I$1,+VLOOKUP($A641,datos14p!$A$2:$B$874,2,FALSE)))=1,"·",0)</f>
        <v>0</v>
      </c>
      <c r="J641" s="53">
        <f>IF(TYPE(SEARCH(J$1,+VLOOKUP($A641,datos14p!$A$2:$B$874,2,FALSE)))=1,"·",0)</f>
        <v>0</v>
      </c>
      <c r="K641" s="53">
        <f>IF(TYPE(SEARCH(K$1,+VLOOKUP($A641,datos14p!$A$2:$B$874,2,FALSE)))=1,"·",0)</f>
        <v>0</v>
      </c>
      <c r="L641" s="53">
        <f>IF(TYPE(SEARCH(L$1,+VLOOKUP($A641,datos14p!$A$2:$B$874,2,FALSE)))=1,"·",0)</f>
        <v>0</v>
      </c>
      <c r="M641" s="53">
        <f>IF(TYPE(SEARCH(M$1,+VLOOKUP($A641,datos14p!$A$2:$B$874,2,FALSE)))=1,"·",0)</f>
        <v>0</v>
      </c>
    </row>
    <row r="642" spans="1:13" s="9" customFormat="1">
      <c r="A642" s="60" t="s">
        <v>240</v>
      </c>
      <c r="B642" s="53">
        <f>IF(TYPE(SEARCH(B$1,+VLOOKUP($A642,datos14p!$A$2:$B$874,2,FALSE)))=1,"·",0)</f>
        <v>0</v>
      </c>
      <c r="C642" s="53">
        <f>IF(TYPE(SEARCH(C$1,+VLOOKUP($A642,datos14p!$A$2:$B$874,2,FALSE)))=1,"·",0)</f>
        <v>0</v>
      </c>
      <c r="D642" s="53">
        <f>IF(TYPE(SEARCH(D$1,+VLOOKUP($A642,datos14p!$A$2:$B$874,2,FALSE)))=1,"·",0)</f>
        <v>0</v>
      </c>
      <c r="E642" s="53" t="str">
        <f>IF(TYPE(SEARCH(E$1,+VLOOKUP($A642,datos14p!$A$2:$B$874,2,FALSE)))=1,"·",0)</f>
        <v>·</v>
      </c>
      <c r="F642" s="53">
        <f>IF(TYPE(SEARCH(F$1,+VLOOKUP($A642,datos14p!$A$2:$B$874,2,FALSE)))=1,"·",0)</f>
        <v>0</v>
      </c>
      <c r="G642" s="53">
        <f>IF(TYPE(SEARCH(G$1,+VLOOKUP($A642,datos14p!$A$2:$B$874,2,FALSE)))=1,"·",0)</f>
        <v>0</v>
      </c>
      <c r="H642" s="53">
        <f>IF(TYPE(SEARCH(H$1,+VLOOKUP($A642,datos14p!$A$2:$B$874,2,FALSE)))=1,"·",0)</f>
        <v>0</v>
      </c>
      <c r="I642" s="53">
        <f>IF(TYPE(SEARCH(I$1,+VLOOKUP($A642,datos14p!$A$2:$B$874,2,FALSE)))=1,"·",0)</f>
        <v>0</v>
      </c>
      <c r="J642" s="53" t="str">
        <f>IF(TYPE(SEARCH(J$1,+VLOOKUP($A642,datos14p!$A$2:$B$874,2,FALSE)))=1,"·",0)</f>
        <v>·</v>
      </c>
      <c r="K642" s="53" t="str">
        <f>IF(TYPE(SEARCH(K$1,+VLOOKUP($A642,datos14p!$A$2:$B$874,2,FALSE)))=1,"·",0)</f>
        <v>·</v>
      </c>
      <c r="L642" s="53">
        <f>IF(TYPE(SEARCH(L$1,+VLOOKUP($A642,datos14p!$A$2:$B$874,2,FALSE)))=1,"·",0)</f>
        <v>0</v>
      </c>
      <c r="M642" s="53">
        <f>IF(TYPE(SEARCH(M$1,+VLOOKUP($A642,datos14p!$A$2:$B$874,2,FALSE)))=1,"·",0)</f>
        <v>0</v>
      </c>
    </row>
    <row r="643" spans="1:13" s="9" customFormat="1">
      <c r="A643" s="60" t="s">
        <v>241</v>
      </c>
      <c r="B643" s="53">
        <f>IF(TYPE(SEARCH(B$1,+VLOOKUP($A643,datos14p!$A$2:$B$874,2,FALSE)))=1,"·",0)</f>
        <v>0</v>
      </c>
      <c r="C643" s="53" t="str">
        <f>IF(TYPE(SEARCH(C$1,+VLOOKUP($A643,datos14p!$A$2:$B$874,2,FALSE)))=1,"·",0)</f>
        <v>·</v>
      </c>
      <c r="D643" s="53">
        <f>IF(TYPE(SEARCH(D$1,+VLOOKUP($A643,datos14p!$A$2:$B$874,2,FALSE)))=1,"·",0)</f>
        <v>0</v>
      </c>
      <c r="E643" s="53">
        <f>IF(TYPE(SEARCH(E$1,+VLOOKUP($A643,datos14p!$A$2:$B$874,2,FALSE)))=1,"·",0)</f>
        <v>0</v>
      </c>
      <c r="F643" s="53">
        <f>IF(TYPE(SEARCH(F$1,+VLOOKUP($A643,datos14p!$A$2:$B$874,2,FALSE)))=1,"·",0)</f>
        <v>0</v>
      </c>
      <c r="G643" s="53">
        <f>IF(TYPE(SEARCH(G$1,+VLOOKUP($A643,datos14p!$A$2:$B$874,2,FALSE)))=1,"·",0)</f>
        <v>0</v>
      </c>
      <c r="H643" s="53">
        <f>IF(TYPE(SEARCH(H$1,+VLOOKUP($A643,datos14p!$A$2:$B$874,2,FALSE)))=1,"·",0)</f>
        <v>0</v>
      </c>
      <c r="I643" s="53">
        <f>IF(TYPE(SEARCH(I$1,+VLOOKUP($A643,datos14p!$A$2:$B$874,2,FALSE)))=1,"·",0)</f>
        <v>0</v>
      </c>
      <c r="J643" s="53" t="str">
        <f>IF(TYPE(SEARCH(J$1,+VLOOKUP($A643,datos14p!$A$2:$B$874,2,FALSE)))=1,"·",0)</f>
        <v>·</v>
      </c>
      <c r="K643" s="53">
        <f>IF(TYPE(SEARCH(K$1,+VLOOKUP($A643,datos14p!$A$2:$B$874,2,FALSE)))=1,"·",0)</f>
        <v>0</v>
      </c>
      <c r="L643" s="53">
        <f>IF(TYPE(SEARCH(L$1,+VLOOKUP($A643,datos14p!$A$2:$B$874,2,FALSE)))=1,"·",0)</f>
        <v>0</v>
      </c>
      <c r="M643" s="53">
        <f>IF(TYPE(SEARCH(M$1,+VLOOKUP($A643,datos14p!$A$2:$B$874,2,FALSE)))=1,"·",0)</f>
        <v>0</v>
      </c>
    </row>
    <row r="644" spans="1:13" s="9" customFormat="1">
      <c r="A644" s="60" t="s">
        <v>242</v>
      </c>
      <c r="B644" s="53">
        <f>IF(TYPE(SEARCH(B$1,+VLOOKUP($A644,datos14p!$A$2:$B$874,2,FALSE)))=1,"·",0)</f>
        <v>0</v>
      </c>
      <c r="C644" s="53" t="str">
        <f>IF(TYPE(SEARCH(C$1,+VLOOKUP($A644,datos14p!$A$2:$B$874,2,FALSE)))=1,"·",0)</f>
        <v>·</v>
      </c>
      <c r="D644" s="53">
        <f>IF(TYPE(SEARCH(D$1,+VLOOKUP($A644,datos14p!$A$2:$B$874,2,FALSE)))=1,"·",0)</f>
        <v>0</v>
      </c>
      <c r="E644" s="53" t="str">
        <f>IF(TYPE(SEARCH(E$1,+VLOOKUP($A644,datos14p!$A$2:$B$874,2,FALSE)))=1,"·",0)</f>
        <v>·</v>
      </c>
      <c r="F644" s="53">
        <f>IF(TYPE(SEARCH(F$1,+VLOOKUP($A644,datos14p!$A$2:$B$874,2,FALSE)))=1,"·",0)</f>
        <v>0</v>
      </c>
      <c r="G644" s="53">
        <f>IF(TYPE(SEARCH(G$1,+VLOOKUP($A644,datos14p!$A$2:$B$874,2,FALSE)))=1,"·",0)</f>
        <v>0</v>
      </c>
      <c r="H644" s="53">
        <f>IF(TYPE(SEARCH(H$1,+VLOOKUP($A644,datos14p!$A$2:$B$874,2,FALSE)))=1,"·",0)</f>
        <v>0</v>
      </c>
      <c r="I644" s="53">
        <f>IF(TYPE(SEARCH(I$1,+VLOOKUP($A644,datos14p!$A$2:$B$874,2,FALSE)))=1,"·",0)</f>
        <v>0</v>
      </c>
      <c r="J644" s="53" t="str">
        <f>IF(TYPE(SEARCH(J$1,+VLOOKUP($A644,datos14p!$A$2:$B$874,2,FALSE)))=1,"·",0)</f>
        <v>·</v>
      </c>
      <c r="K644" s="53">
        <f>IF(TYPE(SEARCH(K$1,+VLOOKUP($A644,datos14p!$A$2:$B$874,2,FALSE)))=1,"·",0)</f>
        <v>0</v>
      </c>
      <c r="L644" s="53">
        <f>IF(TYPE(SEARCH(L$1,+VLOOKUP($A644,datos14p!$A$2:$B$874,2,FALSE)))=1,"·",0)</f>
        <v>0</v>
      </c>
      <c r="M644" s="53">
        <f>IF(TYPE(SEARCH(M$1,+VLOOKUP($A644,datos14p!$A$2:$B$874,2,FALSE)))=1,"·",0)</f>
        <v>0</v>
      </c>
    </row>
    <row r="645" spans="1:13" s="9" customFormat="1">
      <c r="A645" s="60" t="s">
        <v>243</v>
      </c>
      <c r="B645" s="53">
        <f>IF(TYPE(SEARCH(B$1,+VLOOKUP($A645,datos14p!$A$2:$B$874,2,FALSE)))=1,"·",0)</f>
        <v>0</v>
      </c>
      <c r="C645" s="53">
        <f>IF(TYPE(SEARCH(C$1,+VLOOKUP($A645,datos14p!$A$2:$B$874,2,FALSE)))=1,"·",0)</f>
        <v>0</v>
      </c>
      <c r="D645" s="53">
        <f>IF(TYPE(SEARCH(D$1,+VLOOKUP($A645,datos14p!$A$2:$B$874,2,FALSE)))=1,"·",0)</f>
        <v>0</v>
      </c>
      <c r="E645" s="53" t="str">
        <f>IF(TYPE(SEARCH(E$1,+VLOOKUP($A645,datos14p!$A$2:$B$874,2,FALSE)))=1,"·",0)</f>
        <v>·</v>
      </c>
      <c r="F645" s="53">
        <f>IF(TYPE(SEARCH(F$1,+VLOOKUP($A645,datos14p!$A$2:$B$874,2,FALSE)))=1,"·",0)</f>
        <v>0</v>
      </c>
      <c r="G645" s="53">
        <f>IF(TYPE(SEARCH(G$1,+VLOOKUP($A645,datos14p!$A$2:$B$874,2,FALSE)))=1,"·",0)</f>
        <v>0</v>
      </c>
      <c r="H645" s="53">
        <f>IF(TYPE(SEARCH(H$1,+VLOOKUP($A645,datos14p!$A$2:$B$874,2,FALSE)))=1,"·",0)</f>
        <v>0</v>
      </c>
      <c r="I645" s="53">
        <f>IF(TYPE(SEARCH(I$1,+VLOOKUP($A645,datos14p!$A$2:$B$874,2,FALSE)))=1,"·",0)</f>
        <v>0</v>
      </c>
      <c r="J645" s="53">
        <f>IF(TYPE(SEARCH(J$1,+VLOOKUP($A645,datos14p!$A$2:$B$874,2,FALSE)))=1,"·",0)</f>
        <v>0</v>
      </c>
      <c r="K645" s="53" t="str">
        <f>IF(TYPE(SEARCH(K$1,+VLOOKUP($A645,datos14p!$A$2:$B$874,2,FALSE)))=1,"·",0)</f>
        <v>·</v>
      </c>
      <c r="L645" s="53">
        <f>IF(TYPE(SEARCH(L$1,+VLOOKUP($A645,datos14p!$A$2:$B$874,2,FALSE)))=1,"·",0)</f>
        <v>0</v>
      </c>
      <c r="M645" s="53">
        <f>IF(TYPE(SEARCH(M$1,+VLOOKUP($A645,datos14p!$A$2:$B$874,2,FALSE)))=1,"·",0)</f>
        <v>0</v>
      </c>
    </row>
    <row r="646" spans="1:13" s="9" customFormat="1">
      <c r="A646" s="60" t="s">
        <v>244</v>
      </c>
      <c r="B646" s="53">
        <f>IF(TYPE(SEARCH(B$1,+VLOOKUP($A646,datos14p!$A$2:$B$874,2,FALSE)))=1,"·",0)</f>
        <v>0</v>
      </c>
      <c r="C646" s="53" t="str">
        <f>IF(TYPE(SEARCH(C$1,+VLOOKUP($A646,datos14p!$A$2:$B$874,2,FALSE)))=1,"·",0)</f>
        <v>·</v>
      </c>
      <c r="D646" s="53">
        <f>IF(TYPE(SEARCH(D$1,+VLOOKUP($A646,datos14p!$A$2:$B$874,2,FALSE)))=1,"·",0)</f>
        <v>0</v>
      </c>
      <c r="E646" s="53" t="str">
        <f>IF(TYPE(SEARCH(E$1,+VLOOKUP($A646,datos14p!$A$2:$B$874,2,FALSE)))=1,"·",0)</f>
        <v>·</v>
      </c>
      <c r="F646" s="53">
        <f>IF(TYPE(SEARCH(F$1,+VLOOKUP($A646,datos14p!$A$2:$B$874,2,FALSE)))=1,"·",0)</f>
        <v>0</v>
      </c>
      <c r="G646" s="53">
        <f>IF(TYPE(SEARCH(G$1,+VLOOKUP($A646,datos14p!$A$2:$B$874,2,FALSE)))=1,"·",0)</f>
        <v>0</v>
      </c>
      <c r="H646" s="53">
        <f>IF(TYPE(SEARCH(H$1,+VLOOKUP($A646,datos14p!$A$2:$B$874,2,FALSE)))=1,"·",0)</f>
        <v>0</v>
      </c>
      <c r="I646" s="53">
        <f>IF(TYPE(SEARCH(I$1,+VLOOKUP($A646,datos14p!$A$2:$B$874,2,FALSE)))=1,"·",0)</f>
        <v>0</v>
      </c>
      <c r="J646" s="53" t="str">
        <f>IF(TYPE(SEARCH(J$1,+VLOOKUP($A646,datos14p!$A$2:$B$874,2,FALSE)))=1,"·",0)</f>
        <v>·</v>
      </c>
      <c r="K646" s="53">
        <f>IF(TYPE(SEARCH(K$1,+VLOOKUP($A646,datos14p!$A$2:$B$874,2,FALSE)))=1,"·",0)</f>
        <v>0</v>
      </c>
      <c r="L646" s="53">
        <f>IF(TYPE(SEARCH(L$1,+VLOOKUP($A646,datos14p!$A$2:$B$874,2,FALSE)))=1,"·",0)</f>
        <v>0</v>
      </c>
      <c r="M646" s="53">
        <f>IF(TYPE(SEARCH(M$1,+VLOOKUP($A646,datos14p!$A$2:$B$874,2,FALSE)))=1,"·",0)</f>
        <v>0</v>
      </c>
    </row>
    <row r="647" spans="1:13" s="9" customFormat="1">
      <c r="A647" s="60" t="s">
        <v>245</v>
      </c>
      <c r="B647" s="53">
        <f>IF(TYPE(SEARCH(B$1,+VLOOKUP($A647,datos14p!$A$2:$B$874,2,FALSE)))=1,"·",0)</f>
        <v>0</v>
      </c>
      <c r="C647" s="53">
        <f>IF(TYPE(SEARCH(C$1,+VLOOKUP($A647,datos14p!$A$2:$B$874,2,FALSE)))=1,"·",0)</f>
        <v>0</v>
      </c>
      <c r="D647" s="53">
        <f>IF(TYPE(SEARCH(D$1,+VLOOKUP($A647,datos14p!$A$2:$B$874,2,FALSE)))=1,"·",0)</f>
        <v>0</v>
      </c>
      <c r="E647" s="53" t="str">
        <f>IF(TYPE(SEARCH(E$1,+VLOOKUP($A647,datos14p!$A$2:$B$874,2,FALSE)))=1,"·",0)</f>
        <v>·</v>
      </c>
      <c r="F647" s="53">
        <f>IF(TYPE(SEARCH(F$1,+VLOOKUP($A647,datos14p!$A$2:$B$874,2,FALSE)))=1,"·",0)</f>
        <v>0</v>
      </c>
      <c r="G647" s="53">
        <f>IF(TYPE(SEARCH(G$1,+VLOOKUP($A647,datos14p!$A$2:$B$874,2,FALSE)))=1,"·",0)</f>
        <v>0</v>
      </c>
      <c r="H647" s="53">
        <f>IF(TYPE(SEARCH(H$1,+VLOOKUP($A647,datos14p!$A$2:$B$874,2,FALSE)))=1,"·",0)</f>
        <v>0</v>
      </c>
      <c r="I647" s="53">
        <f>IF(TYPE(SEARCH(I$1,+VLOOKUP($A647,datos14p!$A$2:$B$874,2,FALSE)))=1,"·",0)</f>
        <v>0</v>
      </c>
      <c r="J647" s="53" t="str">
        <f>IF(TYPE(SEARCH(J$1,+VLOOKUP($A647,datos14p!$A$2:$B$874,2,FALSE)))=1,"·",0)</f>
        <v>·</v>
      </c>
      <c r="K647" s="53" t="str">
        <f>IF(TYPE(SEARCH(K$1,+VLOOKUP($A647,datos14p!$A$2:$B$874,2,FALSE)))=1,"·",0)</f>
        <v>·</v>
      </c>
      <c r="L647" s="53">
        <f>IF(TYPE(SEARCH(L$1,+VLOOKUP($A647,datos14p!$A$2:$B$874,2,FALSE)))=1,"·",0)</f>
        <v>0</v>
      </c>
      <c r="M647" s="53">
        <f>IF(TYPE(SEARCH(M$1,+VLOOKUP($A647,datos14p!$A$2:$B$874,2,FALSE)))=1,"·",0)</f>
        <v>0</v>
      </c>
    </row>
    <row r="648" spans="1:13" s="9" customFormat="1">
      <c r="A648" s="60" t="s">
        <v>246</v>
      </c>
      <c r="B648" s="53">
        <f>IF(TYPE(SEARCH(B$1,+VLOOKUP($A648,datos14p!$A$2:$B$874,2,FALSE)))=1,"·",0)</f>
        <v>0</v>
      </c>
      <c r="C648" s="53" t="str">
        <f>IF(TYPE(SEARCH(C$1,+VLOOKUP($A648,datos14p!$A$2:$B$874,2,FALSE)))=1,"·",0)</f>
        <v>·</v>
      </c>
      <c r="D648" s="53">
        <f>IF(TYPE(SEARCH(D$1,+VLOOKUP($A648,datos14p!$A$2:$B$874,2,FALSE)))=1,"·",0)</f>
        <v>0</v>
      </c>
      <c r="E648" s="53" t="str">
        <f>IF(TYPE(SEARCH(E$1,+VLOOKUP($A648,datos14p!$A$2:$B$874,2,FALSE)))=1,"·",0)</f>
        <v>·</v>
      </c>
      <c r="F648" s="53">
        <f>IF(TYPE(SEARCH(F$1,+VLOOKUP($A648,datos14p!$A$2:$B$874,2,FALSE)))=1,"·",0)</f>
        <v>0</v>
      </c>
      <c r="G648" s="53">
        <f>IF(TYPE(SEARCH(G$1,+VLOOKUP($A648,datos14p!$A$2:$B$874,2,FALSE)))=1,"·",0)</f>
        <v>0</v>
      </c>
      <c r="H648" s="53">
        <f>IF(TYPE(SEARCH(H$1,+VLOOKUP($A648,datos14p!$A$2:$B$874,2,FALSE)))=1,"·",0)</f>
        <v>0</v>
      </c>
      <c r="I648" s="53">
        <f>IF(TYPE(SEARCH(I$1,+VLOOKUP($A648,datos14p!$A$2:$B$874,2,FALSE)))=1,"·",0)</f>
        <v>0</v>
      </c>
      <c r="J648" s="53" t="str">
        <f>IF(TYPE(SEARCH(J$1,+VLOOKUP($A648,datos14p!$A$2:$B$874,2,FALSE)))=1,"·",0)</f>
        <v>·</v>
      </c>
      <c r="K648" s="53">
        <f>IF(TYPE(SEARCH(K$1,+VLOOKUP($A648,datos14p!$A$2:$B$874,2,FALSE)))=1,"·",0)</f>
        <v>0</v>
      </c>
      <c r="L648" s="53">
        <f>IF(TYPE(SEARCH(L$1,+VLOOKUP($A648,datos14p!$A$2:$B$874,2,FALSE)))=1,"·",0)</f>
        <v>0</v>
      </c>
      <c r="M648" s="53">
        <f>IF(TYPE(SEARCH(M$1,+VLOOKUP($A648,datos14p!$A$2:$B$874,2,FALSE)))=1,"·",0)</f>
        <v>0</v>
      </c>
    </row>
    <row r="649" spans="1:13" s="9" customFormat="1">
      <c r="A649" s="60" t="s">
        <v>247</v>
      </c>
      <c r="B649" s="53">
        <f>IF(TYPE(SEARCH(B$1,+VLOOKUP($A649,datos14p!$A$2:$B$874,2,FALSE)))=1,"·",0)</f>
        <v>0</v>
      </c>
      <c r="C649" s="53" t="str">
        <f>IF(TYPE(SEARCH(C$1,+VLOOKUP($A649,datos14p!$A$2:$B$874,2,FALSE)))=1,"·",0)</f>
        <v>·</v>
      </c>
      <c r="D649" s="53" t="str">
        <f>IF(TYPE(SEARCH(D$1,+VLOOKUP($A649,datos14p!$A$2:$B$874,2,FALSE)))=1,"·",0)</f>
        <v>·</v>
      </c>
      <c r="E649" s="53">
        <f>IF(TYPE(SEARCH(E$1,+VLOOKUP($A649,datos14p!$A$2:$B$874,2,FALSE)))=1,"·",0)</f>
        <v>0</v>
      </c>
      <c r="F649" s="53">
        <f>IF(TYPE(SEARCH(F$1,+VLOOKUP($A649,datos14p!$A$2:$B$874,2,FALSE)))=1,"·",0)</f>
        <v>0</v>
      </c>
      <c r="G649" s="53">
        <f>IF(TYPE(SEARCH(G$1,+VLOOKUP($A649,datos14p!$A$2:$B$874,2,FALSE)))=1,"·",0)</f>
        <v>0</v>
      </c>
      <c r="H649" s="53">
        <f>IF(TYPE(SEARCH(H$1,+VLOOKUP($A649,datos14p!$A$2:$B$874,2,FALSE)))=1,"·",0)</f>
        <v>0</v>
      </c>
      <c r="I649" s="53">
        <f>IF(TYPE(SEARCH(I$1,+VLOOKUP($A649,datos14p!$A$2:$B$874,2,FALSE)))=1,"·",0)</f>
        <v>0</v>
      </c>
      <c r="J649" s="53" t="str">
        <f>IF(TYPE(SEARCH(J$1,+VLOOKUP($A649,datos14p!$A$2:$B$874,2,FALSE)))=1,"·",0)</f>
        <v>·</v>
      </c>
      <c r="K649" s="53">
        <f>IF(TYPE(SEARCH(K$1,+VLOOKUP($A649,datos14p!$A$2:$B$874,2,FALSE)))=1,"·",0)</f>
        <v>0</v>
      </c>
      <c r="L649" s="53">
        <f>IF(TYPE(SEARCH(L$1,+VLOOKUP($A649,datos14p!$A$2:$B$874,2,FALSE)))=1,"·",0)</f>
        <v>0</v>
      </c>
      <c r="M649" s="53">
        <f>IF(TYPE(SEARCH(M$1,+VLOOKUP($A649,datos14p!$A$2:$B$874,2,FALSE)))=1,"·",0)</f>
        <v>0</v>
      </c>
    </row>
    <row r="650" spans="1:13" s="9" customFormat="1">
      <c r="A650" s="60" t="s">
        <v>248</v>
      </c>
      <c r="B650" s="53">
        <f>IF(TYPE(SEARCH(B$1,+VLOOKUP($A650,datos14p!$A$2:$B$874,2,FALSE)))=1,"·",0)</f>
        <v>0</v>
      </c>
      <c r="C650" s="53">
        <f>IF(TYPE(SEARCH(C$1,+VLOOKUP($A650,datos14p!$A$2:$B$874,2,FALSE)))=1,"·",0)</f>
        <v>0</v>
      </c>
      <c r="D650" s="53" t="str">
        <f>IF(TYPE(SEARCH(D$1,+VLOOKUP($A650,datos14p!$A$2:$B$874,2,FALSE)))=1,"·",0)</f>
        <v>·</v>
      </c>
      <c r="E650" s="53">
        <f>IF(TYPE(SEARCH(E$1,+VLOOKUP($A650,datos14p!$A$2:$B$874,2,FALSE)))=1,"·",0)</f>
        <v>0</v>
      </c>
      <c r="F650" s="53">
        <f>IF(TYPE(SEARCH(F$1,+VLOOKUP($A650,datos14p!$A$2:$B$874,2,FALSE)))=1,"·",0)</f>
        <v>0</v>
      </c>
      <c r="G650" s="53">
        <f>IF(TYPE(SEARCH(G$1,+VLOOKUP($A650,datos14p!$A$2:$B$874,2,FALSE)))=1,"·",0)</f>
        <v>0</v>
      </c>
      <c r="H650" s="53">
        <f>IF(TYPE(SEARCH(H$1,+VLOOKUP($A650,datos14p!$A$2:$B$874,2,FALSE)))=1,"·",0)</f>
        <v>0</v>
      </c>
      <c r="I650" s="53">
        <f>IF(TYPE(SEARCH(I$1,+VLOOKUP($A650,datos14p!$A$2:$B$874,2,FALSE)))=1,"·",0)</f>
        <v>0</v>
      </c>
      <c r="J650" s="53" t="str">
        <f>IF(TYPE(SEARCH(J$1,+VLOOKUP($A650,datos14p!$A$2:$B$874,2,FALSE)))=1,"·",0)</f>
        <v>·</v>
      </c>
      <c r="K650" s="53">
        <f>IF(TYPE(SEARCH(K$1,+VLOOKUP($A650,datos14p!$A$2:$B$874,2,FALSE)))=1,"·",0)</f>
        <v>0</v>
      </c>
      <c r="L650" s="53">
        <f>IF(TYPE(SEARCH(L$1,+VLOOKUP($A650,datos14p!$A$2:$B$874,2,FALSE)))=1,"·",0)</f>
        <v>0</v>
      </c>
      <c r="M650" s="53">
        <f>IF(TYPE(SEARCH(M$1,+VLOOKUP($A650,datos14p!$A$2:$B$874,2,FALSE)))=1,"·",0)</f>
        <v>0</v>
      </c>
    </row>
    <row r="651" spans="1:13" s="9" customFormat="1">
      <c r="A651" s="60" t="s">
        <v>249</v>
      </c>
      <c r="B651" s="53">
        <f>IF(TYPE(SEARCH(B$1,+VLOOKUP($A651,datos14p!$A$2:$B$874,2,FALSE)))=1,"·",0)</f>
        <v>0</v>
      </c>
      <c r="C651" s="53" t="str">
        <f>IF(TYPE(SEARCH(C$1,+VLOOKUP($A651,datos14p!$A$2:$B$874,2,FALSE)))=1,"·",0)</f>
        <v>·</v>
      </c>
      <c r="D651" s="53">
        <f>IF(TYPE(SEARCH(D$1,+VLOOKUP($A651,datos14p!$A$2:$B$874,2,FALSE)))=1,"·",0)</f>
        <v>0</v>
      </c>
      <c r="E651" s="53">
        <f>IF(TYPE(SEARCH(E$1,+VLOOKUP($A651,datos14p!$A$2:$B$874,2,FALSE)))=1,"·",0)</f>
        <v>0</v>
      </c>
      <c r="F651" s="53">
        <f>IF(TYPE(SEARCH(F$1,+VLOOKUP($A651,datos14p!$A$2:$B$874,2,FALSE)))=1,"·",0)</f>
        <v>0</v>
      </c>
      <c r="G651" s="53">
        <f>IF(TYPE(SEARCH(G$1,+VLOOKUP($A651,datos14p!$A$2:$B$874,2,FALSE)))=1,"·",0)</f>
        <v>0</v>
      </c>
      <c r="H651" s="53">
        <f>IF(TYPE(SEARCH(H$1,+VLOOKUP($A651,datos14p!$A$2:$B$874,2,FALSE)))=1,"·",0)</f>
        <v>0</v>
      </c>
      <c r="I651" s="53">
        <f>IF(TYPE(SEARCH(I$1,+VLOOKUP($A651,datos14p!$A$2:$B$874,2,FALSE)))=1,"·",0)</f>
        <v>0</v>
      </c>
      <c r="J651" s="53" t="str">
        <f>IF(TYPE(SEARCH(J$1,+VLOOKUP($A651,datos14p!$A$2:$B$874,2,FALSE)))=1,"·",0)</f>
        <v>·</v>
      </c>
      <c r="K651" s="53">
        <f>IF(TYPE(SEARCH(K$1,+VLOOKUP($A651,datos14p!$A$2:$B$874,2,FALSE)))=1,"·",0)</f>
        <v>0</v>
      </c>
      <c r="L651" s="53">
        <f>IF(TYPE(SEARCH(L$1,+VLOOKUP($A651,datos14p!$A$2:$B$874,2,FALSE)))=1,"·",0)</f>
        <v>0</v>
      </c>
      <c r="M651" s="53">
        <f>IF(TYPE(SEARCH(M$1,+VLOOKUP($A651,datos14p!$A$2:$B$874,2,FALSE)))=1,"·",0)</f>
        <v>0</v>
      </c>
    </row>
    <row r="652" spans="1:13" s="9" customFormat="1">
      <c r="A652" s="60" t="s">
        <v>250</v>
      </c>
      <c r="B652" s="53">
        <f>IF(TYPE(SEARCH(B$1,+VLOOKUP($A652,datos14p!$A$2:$B$874,2,FALSE)))=1,"·",0)</f>
        <v>0</v>
      </c>
      <c r="C652" s="53" t="str">
        <f>IF(TYPE(SEARCH(C$1,+VLOOKUP($A652,datos14p!$A$2:$B$874,2,FALSE)))=1,"·",0)</f>
        <v>·</v>
      </c>
      <c r="D652" s="53">
        <f>IF(TYPE(SEARCH(D$1,+VLOOKUP($A652,datos14p!$A$2:$B$874,2,FALSE)))=1,"·",0)</f>
        <v>0</v>
      </c>
      <c r="E652" s="53">
        <f>IF(TYPE(SEARCH(E$1,+VLOOKUP($A652,datos14p!$A$2:$B$874,2,FALSE)))=1,"·",0)</f>
        <v>0</v>
      </c>
      <c r="F652" s="53">
        <f>IF(TYPE(SEARCH(F$1,+VLOOKUP($A652,datos14p!$A$2:$B$874,2,FALSE)))=1,"·",0)</f>
        <v>0</v>
      </c>
      <c r="G652" s="53">
        <f>IF(TYPE(SEARCH(G$1,+VLOOKUP($A652,datos14p!$A$2:$B$874,2,FALSE)))=1,"·",0)</f>
        <v>0</v>
      </c>
      <c r="H652" s="53">
        <f>IF(TYPE(SEARCH(H$1,+VLOOKUP($A652,datos14p!$A$2:$B$874,2,FALSE)))=1,"·",0)</f>
        <v>0</v>
      </c>
      <c r="I652" s="53">
        <f>IF(TYPE(SEARCH(I$1,+VLOOKUP($A652,datos14p!$A$2:$B$874,2,FALSE)))=1,"·",0)</f>
        <v>0</v>
      </c>
      <c r="J652" s="53" t="str">
        <f>IF(TYPE(SEARCH(J$1,+VLOOKUP($A652,datos14p!$A$2:$B$874,2,FALSE)))=1,"·",0)</f>
        <v>·</v>
      </c>
      <c r="K652" s="53">
        <f>IF(TYPE(SEARCH(K$1,+VLOOKUP($A652,datos14p!$A$2:$B$874,2,FALSE)))=1,"·",0)</f>
        <v>0</v>
      </c>
      <c r="L652" s="53">
        <f>IF(TYPE(SEARCH(L$1,+VLOOKUP($A652,datos14p!$A$2:$B$874,2,FALSE)))=1,"·",0)</f>
        <v>0</v>
      </c>
      <c r="M652" s="53">
        <f>IF(TYPE(SEARCH(M$1,+VLOOKUP($A652,datos14p!$A$2:$B$874,2,FALSE)))=1,"·",0)</f>
        <v>0</v>
      </c>
    </row>
    <row r="653" spans="1:13" s="9" customFormat="1">
      <c r="A653" s="60" t="s">
        <v>251</v>
      </c>
      <c r="B653" s="53">
        <f>IF(TYPE(SEARCH(B$1,+VLOOKUP($A653,datos14p!$A$2:$B$874,2,FALSE)))=1,"·",0)</f>
        <v>0</v>
      </c>
      <c r="C653" s="53" t="str">
        <f>IF(TYPE(SEARCH(C$1,+VLOOKUP($A653,datos14p!$A$2:$B$874,2,FALSE)))=1,"·",0)</f>
        <v>·</v>
      </c>
      <c r="D653" s="53" t="str">
        <f>IF(TYPE(SEARCH(D$1,+VLOOKUP($A653,datos14p!$A$2:$B$874,2,FALSE)))=1,"·",0)</f>
        <v>·</v>
      </c>
      <c r="E653" s="53">
        <f>IF(TYPE(SEARCH(E$1,+VLOOKUP($A653,datos14p!$A$2:$B$874,2,FALSE)))=1,"·",0)</f>
        <v>0</v>
      </c>
      <c r="F653" s="53">
        <f>IF(TYPE(SEARCH(F$1,+VLOOKUP($A653,datos14p!$A$2:$B$874,2,FALSE)))=1,"·",0)</f>
        <v>0</v>
      </c>
      <c r="G653" s="53">
        <f>IF(TYPE(SEARCH(G$1,+VLOOKUP($A653,datos14p!$A$2:$B$874,2,FALSE)))=1,"·",0)</f>
        <v>0</v>
      </c>
      <c r="H653" s="53">
        <f>IF(TYPE(SEARCH(H$1,+VLOOKUP($A653,datos14p!$A$2:$B$874,2,FALSE)))=1,"·",0)</f>
        <v>0</v>
      </c>
      <c r="I653" s="53">
        <f>IF(TYPE(SEARCH(I$1,+VLOOKUP($A653,datos14p!$A$2:$B$874,2,FALSE)))=1,"·",0)</f>
        <v>0</v>
      </c>
      <c r="J653" s="53" t="str">
        <f>IF(TYPE(SEARCH(J$1,+VLOOKUP($A653,datos14p!$A$2:$B$874,2,FALSE)))=1,"·",0)</f>
        <v>·</v>
      </c>
      <c r="K653" s="53">
        <f>IF(TYPE(SEARCH(K$1,+VLOOKUP($A653,datos14p!$A$2:$B$874,2,FALSE)))=1,"·",0)</f>
        <v>0</v>
      </c>
      <c r="L653" s="53">
        <f>IF(TYPE(SEARCH(L$1,+VLOOKUP($A653,datos14p!$A$2:$B$874,2,FALSE)))=1,"·",0)</f>
        <v>0</v>
      </c>
      <c r="M653" s="53">
        <f>IF(TYPE(SEARCH(M$1,+VLOOKUP($A653,datos14p!$A$2:$B$874,2,FALSE)))=1,"·",0)</f>
        <v>0</v>
      </c>
    </row>
    <row r="654" spans="1:13" s="9" customFormat="1">
      <c r="A654" s="60" t="s">
        <v>252</v>
      </c>
      <c r="B654" s="53">
        <f>IF(TYPE(SEARCH(B$1,+VLOOKUP($A654,datos14p!$A$2:$B$874,2,FALSE)))=1,"·",0)</f>
        <v>0</v>
      </c>
      <c r="C654" s="53">
        <f>IF(TYPE(SEARCH(C$1,+VLOOKUP($A654,datos14p!$A$2:$B$874,2,FALSE)))=1,"·",0)</f>
        <v>0</v>
      </c>
      <c r="D654" s="53">
        <f>IF(TYPE(SEARCH(D$1,+VLOOKUP($A654,datos14p!$A$2:$B$874,2,FALSE)))=1,"·",0)</f>
        <v>0</v>
      </c>
      <c r="E654" s="53">
        <f>IF(TYPE(SEARCH(E$1,+VLOOKUP($A654,datos14p!$A$2:$B$874,2,FALSE)))=1,"·",0)</f>
        <v>0</v>
      </c>
      <c r="F654" s="53">
        <f>IF(TYPE(SEARCH(F$1,+VLOOKUP($A654,datos14p!$A$2:$B$874,2,FALSE)))=1,"·",0)</f>
        <v>0</v>
      </c>
      <c r="G654" s="53">
        <f>IF(TYPE(SEARCH(G$1,+VLOOKUP($A654,datos14p!$A$2:$B$874,2,FALSE)))=1,"·",0)</f>
        <v>0</v>
      </c>
      <c r="H654" s="53">
        <f>IF(TYPE(SEARCH(H$1,+VLOOKUP($A654,datos14p!$A$2:$B$874,2,FALSE)))=1,"·",0)</f>
        <v>0</v>
      </c>
      <c r="I654" s="53">
        <f>IF(TYPE(SEARCH(I$1,+VLOOKUP($A654,datos14p!$A$2:$B$874,2,FALSE)))=1,"·",0)</f>
        <v>0</v>
      </c>
      <c r="J654" s="53" t="str">
        <f>IF(TYPE(SEARCH(J$1,+VLOOKUP($A654,datos14p!$A$2:$B$874,2,FALSE)))=1,"·",0)</f>
        <v>·</v>
      </c>
      <c r="K654" s="53" t="str">
        <f>IF(TYPE(SEARCH(K$1,+VLOOKUP($A654,datos14p!$A$2:$B$874,2,FALSE)))=1,"·",0)</f>
        <v>·</v>
      </c>
      <c r="L654" s="53">
        <f>IF(TYPE(SEARCH(L$1,+VLOOKUP($A654,datos14p!$A$2:$B$874,2,FALSE)))=1,"·",0)</f>
        <v>0</v>
      </c>
      <c r="M654" s="53">
        <f>IF(TYPE(SEARCH(M$1,+VLOOKUP($A654,datos14p!$A$2:$B$874,2,FALSE)))=1,"·",0)</f>
        <v>0</v>
      </c>
    </row>
    <row r="655" spans="1:13" s="9" customFormat="1">
      <c r="A655" s="60" t="s">
        <v>253</v>
      </c>
      <c r="B655" s="53">
        <f>IF(TYPE(SEARCH(B$1,+VLOOKUP($A655,datos14p!$A$2:$B$874,2,FALSE)))=1,"·",0)</f>
        <v>0</v>
      </c>
      <c r="C655" s="53" t="str">
        <f>IF(TYPE(SEARCH(C$1,+VLOOKUP($A655,datos14p!$A$2:$B$874,2,FALSE)))=1,"·",0)</f>
        <v>·</v>
      </c>
      <c r="D655" s="53">
        <f>IF(TYPE(SEARCH(D$1,+VLOOKUP($A655,datos14p!$A$2:$B$874,2,FALSE)))=1,"·",0)</f>
        <v>0</v>
      </c>
      <c r="E655" s="53">
        <f>IF(TYPE(SEARCH(E$1,+VLOOKUP($A655,datos14p!$A$2:$B$874,2,FALSE)))=1,"·",0)</f>
        <v>0</v>
      </c>
      <c r="F655" s="53">
        <f>IF(TYPE(SEARCH(F$1,+VLOOKUP($A655,datos14p!$A$2:$B$874,2,FALSE)))=1,"·",0)</f>
        <v>0</v>
      </c>
      <c r="G655" s="53">
        <f>IF(TYPE(SEARCH(G$1,+VLOOKUP($A655,datos14p!$A$2:$B$874,2,FALSE)))=1,"·",0)</f>
        <v>0</v>
      </c>
      <c r="H655" s="53">
        <f>IF(TYPE(SEARCH(H$1,+VLOOKUP($A655,datos14p!$A$2:$B$874,2,FALSE)))=1,"·",0)</f>
        <v>0</v>
      </c>
      <c r="I655" s="53">
        <f>IF(TYPE(SEARCH(I$1,+VLOOKUP($A655,datos14p!$A$2:$B$874,2,FALSE)))=1,"·",0)</f>
        <v>0</v>
      </c>
      <c r="J655" s="53" t="str">
        <f>IF(TYPE(SEARCH(J$1,+VLOOKUP($A655,datos14p!$A$2:$B$874,2,FALSE)))=1,"·",0)</f>
        <v>·</v>
      </c>
      <c r="K655" s="53">
        <f>IF(TYPE(SEARCH(K$1,+VLOOKUP($A655,datos14p!$A$2:$B$874,2,FALSE)))=1,"·",0)</f>
        <v>0</v>
      </c>
      <c r="L655" s="53">
        <f>IF(TYPE(SEARCH(L$1,+VLOOKUP($A655,datos14p!$A$2:$B$874,2,FALSE)))=1,"·",0)</f>
        <v>0</v>
      </c>
      <c r="M655" s="53">
        <f>IF(TYPE(SEARCH(M$1,+VLOOKUP($A655,datos14p!$A$2:$B$874,2,FALSE)))=1,"·",0)</f>
        <v>0</v>
      </c>
    </row>
    <row r="656" spans="1:13" s="9" customFormat="1">
      <c r="A656" s="60" t="s">
        <v>254</v>
      </c>
      <c r="B656" s="53">
        <f>IF(TYPE(SEARCH(B$1,+VLOOKUP($A656,datos14p!$A$2:$B$874,2,FALSE)))=1,"·",0)</f>
        <v>0</v>
      </c>
      <c r="C656" s="53" t="str">
        <f>IF(TYPE(SEARCH(C$1,+VLOOKUP($A656,datos14p!$A$2:$B$874,2,FALSE)))=1,"·",0)</f>
        <v>·</v>
      </c>
      <c r="D656" s="53">
        <f>IF(TYPE(SEARCH(D$1,+VLOOKUP($A656,datos14p!$A$2:$B$874,2,FALSE)))=1,"·",0)</f>
        <v>0</v>
      </c>
      <c r="E656" s="53">
        <f>IF(TYPE(SEARCH(E$1,+VLOOKUP($A656,datos14p!$A$2:$B$874,2,FALSE)))=1,"·",0)</f>
        <v>0</v>
      </c>
      <c r="F656" s="53">
        <f>IF(TYPE(SEARCH(F$1,+VLOOKUP($A656,datos14p!$A$2:$B$874,2,FALSE)))=1,"·",0)</f>
        <v>0</v>
      </c>
      <c r="G656" s="53">
        <f>IF(TYPE(SEARCH(G$1,+VLOOKUP($A656,datos14p!$A$2:$B$874,2,FALSE)))=1,"·",0)</f>
        <v>0</v>
      </c>
      <c r="H656" s="53">
        <f>IF(TYPE(SEARCH(H$1,+VLOOKUP($A656,datos14p!$A$2:$B$874,2,FALSE)))=1,"·",0)</f>
        <v>0</v>
      </c>
      <c r="I656" s="53">
        <f>IF(TYPE(SEARCH(I$1,+VLOOKUP($A656,datos14p!$A$2:$B$874,2,FALSE)))=1,"·",0)</f>
        <v>0</v>
      </c>
      <c r="J656" s="53" t="str">
        <f>IF(TYPE(SEARCH(J$1,+VLOOKUP($A656,datos14p!$A$2:$B$874,2,FALSE)))=1,"·",0)</f>
        <v>·</v>
      </c>
      <c r="K656" s="53" t="str">
        <f>IF(TYPE(SEARCH(K$1,+VLOOKUP($A656,datos14p!$A$2:$B$874,2,FALSE)))=1,"·",0)</f>
        <v>·</v>
      </c>
      <c r="L656" s="53">
        <f>IF(TYPE(SEARCH(L$1,+VLOOKUP($A656,datos14p!$A$2:$B$874,2,FALSE)))=1,"·",0)</f>
        <v>0</v>
      </c>
      <c r="M656" s="53">
        <f>IF(TYPE(SEARCH(M$1,+VLOOKUP($A656,datos14p!$A$2:$B$874,2,FALSE)))=1,"·",0)</f>
        <v>0</v>
      </c>
    </row>
    <row r="657" spans="1:13" s="9" customFormat="1">
      <c r="A657" s="60" t="s">
        <v>1351</v>
      </c>
      <c r="B657" s="53">
        <f>IF(TYPE(SEARCH(B$1,+VLOOKUP($A657,datos14p!$A$2:$B$874,2,FALSE)))=1,"·",0)</f>
        <v>0</v>
      </c>
      <c r="C657" s="53" t="str">
        <f>IF(TYPE(SEARCH(C$1,+VLOOKUP($A657,datos14p!$A$2:$B$874,2,FALSE)))=1,"·",0)</f>
        <v>·</v>
      </c>
      <c r="D657" s="53">
        <f>IF(TYPE(SEARCH(D$1,+VLOOKUP($A657,datos14p!$A$2:$B$874,2,FALSE)))=1,"·",0)</f>
        <v>0</v>
      </c>
      <c r="E657" s="53" t="str">
        <f>IF(TYPE(SEARCH(E$1,+VLOOKUP($A657,datos14p!$A$2:$B$874,2,FALSE)))=1,"·",0)</f>
        <v>·</v>
      </c>
      <c r="F657" s="53">
        <f>IF(TYPE(SEARCH(F$1,+VLOOKUP($A657,datos14p!$A$2:$B$874,2,FALSE)))=1,"·",0)</f>
        <v>0</v>
      </c>
      <c r="G657" s="53" t="str">
        <f>IF(TYPE(SEARCH(G$1,+VLOOKUP($A657,datos14p!$A$2:$B$874,2,FALSE)))=1,"·",0)</f>
        <v>·</v>
      </c>
      <c r="H657" s="53">
        <f>IF(TYPE(SEARCH(H$1,+VLOOKUP($A657,datos14p!$A$2:$B$874,2,FALSE)))=1,"·",0)</f>
        <v>0</v>
      </c>
      <c r="I657" s="53">
        <f>IF(TYPE(SEARCH(I$1,+VLOOKUP($A657,datos14p!$A$2:$B$874,2,FALSE)))=1,"·",0)</f>
        <v>0</v>
      </c>
      <c r="J657" s="53">
        <f>IF(TYPE(SEARCH(J$1,+VLOOKUP($A657,datos14p!$A$2:$B$874,2,FALSE)))=1,"·",0)</f>
        <v>0</v>
      </c>
      <c r="K657" s="53">
        <f>IF(TYPE(SEARCH(K$1,+VLOOKUP($A657,datos14p!$A$2:$B$874,2,FALSE)))=1,"·",0)</f>
        <v>0</v>
      </c>
      <c r="L657" s="53">
        <f>IF(TYPE(SEARCH(L$1,+VLOOKUP($A657,datos14p!$A$2:$B$874,2,FALSE)))=1,"·",0)</f>
        <v>0</v>
      </c>
      <c r="M657" s="53">
        <f>IF(TYPE(SEARCH(M$1,+VLOOKUP($A657,datos14p!$A$2:$B$874,2,FALSE)))=1,"·",0)</f>
        <v>0</v>
      </c>
    </row>
    <row r="658" spans="1:13" s="9" customFormat="1">
      <c r="A658" s="60" t="s">
        <v>1352</v>
      </c>
      <c r="B658" s="53">
        <f>IF(TYPE(SEARCH(B$1,+VLOOKUP($A658,datos14p!$A$2:$B$874,2,FALSE)))=1,"·",0)</f>
        <v>0</v>
      </c>
      <c r="C658" s="53" t="str">
        <f>IF(TYPE(SEARCH(C$1,+VLOOKUP($A658,datos14p!$A$2:$B$874,2,FALSE)))=1,"·",0)</f>
        <v>·</v>
      </c>
      <c r="D658" s="53">
        <f>IF(TYPE(SEARCH(D$1,+VLOOKUP($A658,datos14p!$A$2:$B$874,2,FALSE)))=1,"·",0)</f>
        <v>0</v>
      </c>
      <c r="E658" s="53" t="str">
        <f>IF(TYPE(SEARCH(E$1,+VLOOKUP($A658,datos14p!$A$2:$B$874,2,FALSE)))=1,"·",0)</f>
        <v>·</v>
      </c>
      <c r="F658" s="53">
        <f>IF(TYPE(SEARCH(F$1,+VLOOKUP($A658,datos14p!$A$2:$B$874,2,FALSE)))=1,"·",0)</f>
        <v>0</v>
      </c>
      <c r="G658" s="53">
        <f>IF(TYPE(SEARCH(G$1,+VLOOKUP($A658,datos14p!$A$2:$B$874,2,FALSE)))=1,"·",0)</f>
        <v>0</v>
      </c>
      <c r="H658" s="53" t="str">
        <f>IF(TYPE(SEARCH(H$1,+VLOOKUP($A658,datos14p!$A$2:$B$874,2,FALSE)))=1,"·",0)</f>
        <v>·</v>
      </c>
      <c r="I658" s="53">
        <f>IF(TYPE(SEARCH(I$1,+VLOOKUP($A658,datos14p!$A$2:$B$874,2,FALSE)))=1,"·",0)</f>
        <v>0</v>
      </c>
      <c r="J658" s="53">
        <f>IF(TYPE(SEARCH(J$1,+VLOOKUP($A658,datos14p!$A$2:$B$874,2,FALSE)))=1,"·",0)</f>
        <v>0</v>
      </c>
      <c r="K658" s="53">
        <f>IF(TYPE(SEARCH(K$1,+VLOOKUP($A658,datos14p!$A$2:$B$874,2,FALSE)))=1,"·",0)</f>
        <v>0</v>
      </c>
      <c r="L658" s="53">
        <f>IF(TYPE(SEARCH(L$1,+VLOOKUP($A658,datos14p!$A$2:$B$874,2,FALSE)))=1,"·",0)</f>
        <v>0</v>
      </c>
      <c r="M658" s="53">
        <f>IF(TYPE(SEARCH(M$1,+VLOOKUP($A658,datos14p!$A$2:$B$874,2,FALSE)))=1,"·",0)</f>
        <v>0</v>
      </c>
    </row>
    <row r="659" spans="1:13" s="9" customFormat="1">
      <c r="A659" s="60" t="s">
        <v>1353</v>
      </c>
      <c r="B659" s="53" t="str">
        <f>IF(TYPE(SEARCH(B$1,+VLOOKUP($A659,datos14p!$A$2:$B$874,2,FALSE)))=1,"·",0)</f>
        <v>·</v>
      </c>
      <c r="C659" s="53">
        <f>IF(TYPE(SEARCH(C$1,+VLOOKUP($A659,datos14p!$A$2:$B$874,2,FALSE)))=1,"·",0)</f>
        <v>0</v>
      </c>
      <c r="D659" s="53">
        <f>IF(TYPE(SEARCH(D$1,+VLOOKUP($A659,datos14p!$A$2:$B$874,2,FALSE)))=1,"·",0)</f>
        <v>0</v>
      </c>
      <c r="E659" s="53">
        <f>IF(TYPE(SEARCH(E$1,+VLOOKUP($A659,datos14p!$A$2:$B$874,2,FALSE)))=1,"·",0)</f>
        <v>0</v>
      </c>
      <c r="F659" s="53">
        <f>IF(TYPE(SEARCH(F$1,+VLOOKUP($A659,datos14p!$A$2:$B$874,2,FALSE)))=1,"·",0)</f>
        <v>0</v>
      </c>
      <c r="G659" s="53">
        <f>IF(TYPE(SEARCH(G$1,+VLOOKUP($A659,datos14p!$A$2:$B$874,2,FALSE)))=1,"·",0)</f>
        <v>0</v>
      </c>
      <c r="H659" s="53">
        <f>IF(TYPE(SEARCH(H$1,+VLOOKUP($A659,datos14p!$A$2:$B$874,2,FALSE)))=1,"·",0)</f>
        <v>0</v>
      </c>
      <c r="I659" s="53">
        <f>IF(TYPE(SEARCH(I$1,+VLOOKUP($A659,datos14p!$A$2:$B$874,2,FALSE)))=1,"·",0)</f>
        <v>0</v>
      </c>
      <c r="J659" s="53">
        <f>IF(TYPE(SEARCH(J$1,+VLOOKUP($A659,datos14p!$A$2:$B$874,2,FALSE)))=1,"·",0)</f>
        <v>0</v>
      </c>
      <c r="K659" s="53">
        <f>IF(TYPE(SEARCH(K$1,+VLOOKUP($A659,datos14p!$A$2:$B$874,2,FALSE)))=1,"·",0)</f>
        <v>0</v>
      </c>
      <c r="L659" s="53">
        <f>IF(TYPE(SEARCH(L$1,+VLOOKUP($A659,datos14p!$A$2:$B$874,2,FALSE)))=1,"·",0)</f>
        <v>0</v>
      </c>
      <c r="M659" s="53">
        <f>IF(TYPE(SEARCH(M$1,+VLOOKUP($A659,datos14p!$A$2:$B$874,2,FALSE)))=1,"·",0)</f>
        <v>0</v>
      </c>
    </row>
    <row r="660" spans="1:13" s="9" customFormat="1">
      <c r="A660" s="60" t="s">
        <v>1354</v>
      </c>
      <c r="B660" s="53" t="str">
        <f>IF(TYPE(SEARCH(B$1,+VLOOKUP($A660,datos14p!$A$2:$B$874,2,FALSE)))=1,"·",0)</f>
        <v>·</v>
      </c>
      <c r="C660" s="53" t="str">
        <f>IF(TYPE(SEARCH(C$1,+VLOOKUP($A660,datos14p!$A$2:$B$874,2,FALSE)))=1,"·",0)</f>
        <v>·</v>
      </c>
      <c r="D660" s="53">
        <f>IF(TYPE(SEARCH(D$1,+VLOOKUP($A660,datos14p!$A$2:$B$874,2,FALSE)))=1,"·",0)</f>
        <v>0</v>
      </c>
      <c r="E660" s="53" t="str">
        <f>IF(TYPE(SEARCH(E$1,+VLOOKUP($A660,datos14p!$A$2:$B$874,2,FALSE)))=1,"·",0)</f>
        <v>·</v>
      </c>
      <c r="F660" s="53">
        <f>IF(TYPE(SEARCH(F$1,+VLOOKUP($A660,datos14p!$A$2:$B$874,2,FALSE)))=1,"·",0)</f>
        <v>0</v>
      </c>
      <c r="G660" s="53">
        <f>IF(TYPE(SEARCH(G$1,+VLOOKUP($A660,datos14p!$A$2:$B$874,2,FALSE)))=1,"·",0)</f>
        <v>0</v>
      </c>
      <c r="H660" s="53">
        <f>IF(TYPE(SEARCH(H$1,+VLOOKUP($A660,datos14p!$A$2:$B$874,2,FALSE)))=1,"·",0)</f>
        <v>0</v>
      </c>
      <c r="I660" s="53">
        <f>IF(TYPE(SEARCH(I$1,+VLOOKUP($A660,datos14p!$A$2:$B$874,2,FALSE)))=1,"·",0)</f>
        <v>0</v>
      </c>
      <c r="J660" s="53">
        <f>IF(TYPE(SEARCH(J$1,+VLOOKUP($A660,datos14p!$A$2:$B$874,2,FALSE)))=1,"·",0)</f>
        <v>0</v>
      </c>
      <c r="K660" s="53">
        <f>IF(TYPE(SEARCH(K$1,+VLOOKUP($A660,datos14p!$A$2:$B$874,2,FALSE)))=1,"·",0)</f>
        <v>0</v>
      </c>
      <c r="L660" s="53">
        <f>IF(TYPE(SEARCH(L$1,+VLOOKUP($A660,datos14p!$A$2:$B$874,2,FALSE)))=1,"·",0)</f>
        <v>0</v>
      </c>
      <c r="M660" s="53">
        <f>IF(TYPE(SEARCH(M$1,+VLOOKUP($A660,datos14p!$A$2:$B$874,2,FALSE)))=1,"·",0)</f>
        <v>0</v>
      </c>
    </row>
    <row r="661" spans="1:13" s="9" customFormat="1">
      <c r="A661" s="60" t="s">
        <v>1355</v>
      </c>
      <c r="B661" s="53" t="str">
        <f>IF(TYPE(SEARCH(B$1,+VLOOKUP($A661,datos14p!$A$2:$B$874,2,FALSE)))=1,"·",0)</f>
        <v>·</v>
      </c>
      <c r="C661" s="53" t="str">
        <f>IF(TYPE(SEARCH(C$1,+VLOOKUP($A661,datos14p!$A$2:$B$874,2,FALSE)))=1,"·",0)</f>
        <v>·</v>
      </c>
      <c r="D661" s="53">
        <f>IF(TYPE(SEARCH(D$1,+VLOOKUP($A661,datos14p!$A$2:$B$874,2,FALSE)))=1,"·",0)</f>
        <v>0</v>
      </c>
      <c r="E661" s="53">
        <f>IF(TYPE(SEARCH(E$1,+VLOOKUP($A661,datos14p!$A$2:$B$874,2,FALSE)))=1,"·",0)</f>
        <v>0</v>
      </c>
      <c r="F661" s="53">
        <f>IF(TYPE(SEARCH(F$1,+VLOOKUP($A661,datos14p!$A$2:$B$874,2,FALSE)))=1,"·",0)</f>
        <v>0</v>
      </c>
      <c r="G661" s="53">
        <f>IF(TYPE(SEARCH(G$1,+VLOOKUP($A661,datos14p!$A$2:$B$874,2,FALSE)))=1,"·",0)</f>
        <v>0</v>
      </c>
      <c r="H661" s="53">
        <f>IF(TYPE(SEARCH(H$1,+VLOOKUP($A661,datos14p!$A$2:$B$874,2,FALSE)))=1,"·",0)</f>
        <v>0</v>
      </c>
      <c r="I661" s="53">
        <f>IF(TYPE(SEARCH(I$1,+VLOOKUP($A661,datos14p!$A$2:$B$874,2,FALSE)))=1,"·",0)</f>
        <v>0</v>
      </c>
      <c r="J661" s="53">
        <f>IF(TYPE(SEARCH(J$1,+VLOOKUP($A661,datos14p!$A$2:$B$874,2,FALSE)))=1,"·",0)</f>
        <v>0</v>
      </c>
      <c r="K661" s="53">
        <f>IF(TYPE(SEARCH(K$1,+VLOOKUP($A661,datos14p!$A$2:$B$874,2,FALSE)))=1,"·",0)</f>
        <v>0</v>
      </c>
      <c r="L661" s="53">
        <f>IF(TYPE(SEARCH(L$1,+VLOOKUP($A661,datos14p!$A$2:$B$874,2,FALSE)))=1,"·",0)</f>
        <v>0</v>
      </c>
      <c r="M661" s="53">
        <f>IF(TYPE(SEARCH(M$1,+VLOOKUP($A661,datos14p!$A$2:$B$874,2,FALSE)))=1,"·",0)</f>
        <v>0</v>
      </c>
    </row>
    <row r="662" spans="1:13" s="9" customFormat="1">
      <c r="A662" s="60" t="s">
        <v>1356</v>
      </c>
      <c r="B662" s="53">
        <f>IF(TYPE(SEARCH(B$1,+VLOOKUP($A662,datos14p!$A$2:$B$874,2,FALSE)))=1,"·",0)</f>
        <v>0</v>
      </c>
      <c r="C662" s="53" t="str">
        <f>IF(TYPE(SEARCH(C$1,+VLOOKUP($A662,datos14p!$A$2:$B$874,2,FALSE)))=1,"·",0)</f>
        <v>·</v>
      </c>
      <c r="D662" s="53">
        <f>IF(TYPE(SEARCH(D$1,+VLOOKUP($A662,datos14p!$A$2:$B$874,2,FALSE)))=1,"·",0)</f>
        <v>0</v>
      </c>
      <c r="E662" s="53">
        <f>IF(TYPE(SEARCH(E$1,+VLOOKUP($A662,datos14p!$A$2:$B$874,2,FALSE)))=1,"·",0)</f>
        <v>0</v>
      </c>
      <c r="F662" s="53">
        <f>IF(TYPE(SEARCH(F$1,+VLOOKUP($A662,datos14p!$A$2:$B$874,2,FALSE)))=1,"·",0)</f>
        <v>0</v>
      </c>
      <c r="G662" s="53">
        <f>IF(TYPE(SEARCH(G$1,+VLOOKUP($A662,datos14p!$A$2:$B$874,2,FALSE)))=1,"·",0)</f>
        <v>0</v>
      </c>
      <c r="H662" s="53">
        <f>IF(TYPE(SEARCH(H$1,+VLOOKUP($A662,datos14p!$A$2:$B$874,2,FALSE)))=1,"·",0)</f>
        <v>0</v>
      </c>
      <c r="I662" s="53">
        <f>IF(TYPE(SEARCH(I$1,+VLOOKUP($A662,datos14p!$A$2:$B$874,2,FALSE)))=1,"·",0)</f>
        <v>0</v>
      </c>
      <c r="J662" s="53" t="str">
        <f>IF(TYPE(SEARCH(J$1,+VLOOKUP($A662,datos14p!$A$2:$B$874,2,FALSE)))=1,"·",0)</f>
        <v>·</v>
      </c>
      <c r="K662" s="53">
        <f>IF(TYPE(SEARCH(K$1,+VLOOKUP($A662,datos14p!$A$2:$B$874,2,FALSE)))=1,"·",0)</f>
        <v>0</v>
      </c>
      <c r="L662" s="53">
        <f>IF(TYPE(SEARCH(L$1,+VLOOKUP($A662,datos14p!$A$2:$B$874,2,FALSE)))=1,"·",0)</f>
        <v>0</v>
      </c>
      <c r="M662" s="53">
        <f>IF(TYPE(SEARCH(M$1,+VLOOKUP($A662,datos14p!$A$2:$B$874,2,FALSE)))=1,"·",0)</f>
        <v>0</v>
      </c>
    </row>
    <row r="663" spans="1:13" s="9" customFormat="1">
      <c r="A663" s="60" t="s">
        <v>1357</v>
      </c>
      <c r="B663" s="53">
        <f>IF(TYPE(SEARCH(B$1,+VLOOKUP($A663,datos14p!$A$2:$B$874,2,FALSE)))=1,"·",0)</f>
        <v>0</v>
      </c>
      <c r="C663" s="53" t="str">
        <f>IF(TYPE(SEARCH(C$1,+VLOOKUP($A663,datos14p!$A$2:$B$874,2,FALSE)))=1,"·",0)</f>
        <v>·</v>
      </c>
      <c r="D663" s="53" t="str">
        <f>IF(TYPE(SEARCH(D$1,+VLOOKUP($A663,datos14p!$A$2:$B$874,2,FALSE)))=1,"·",0)</f>
        <v>·</v>
      </c>
      <c r="E663" s="53">
        <f>IF(TYPE(SEARCH(E$1,+VLOOKUP($A663,datos14p!$A$2:$B$874,2,FALSE)))=1,"·",0)</f>
        <v>0</v>
      </c>
      <c r="F663" s="53">
        <f>IF(TYPE(SEARCH(F$1,+VLOOKUP($A663,datos14p!$A$2:$B$874,2,FALSE)))=1,"·",0)</f>
        <v>0</v>
      </c>
      <c r="G663" s="53">
        <f>IF(TYPE(SEARCH(G$1,+VLOOKUP($A663,datos14p!$A$2:$B$874,2,FALSE)))=1,"·",0)</f>
        <v>0</v>
      </c>
      <c r="H663" s="53">
        <f>IF(TYPE(SEARCH(H$1,+VLOOKUP($A663,datos14p!$A$2:$B$874,2,FALSE)))=1,"·",0)</f>
        <v>0</v>
      </c>
      <c r="I663" s="53">
        <f>IF(TYPE(SEARCH(I$1,+VLOOKUP($A663,datos14p!$A$2:$B$874,2,FALSE)))=1,"·",0)</f>
        <v>0</v>
      </c>
      <c r="J663" s="53" t="str">
        <f>IF(TYPE(SEARCH(J$1,+VLOOKUP($A663,datos14p!$A$2:$B$874,2,FALSE)))=1,"·",0)</f>
        <v>·</v>
      </c>
      <c r="K663" s="53">
        <f>IF(TYPE(SEARCH(K$1,+VLOOKUP($A663,datos14p!$A$2:$B$874,2,FALSE)))=1,"·",0)</f>
        <v>0</v>
      </c>
      <c r="L663" s="53">
        <f>IF(TYPE(SEARCH(L$1,+VLOOKUP($A663,datos14p!$A$2:$B$874,2,FALSE)))=1,"·",0)</f>
        <v>0</v>
      </c>
      <c r="M663" s="53">
        <f>IF(TYPE(SEARCH(M$1,+VLOOKUP($A663,datos14p!$A$2:$B$874,2,FALSE)))=1,"·",0)</f>
        <v>0</v>
      </c>
    </row>
    <row r="664" spans="1:13" s="9" customFormat="1">
      <c r="A664" s="60" t="s">
        <v>1358</v>
      </c>
      <c r="B664" s="53">
        <f>IF(TYPE(SEARCH(B$1,+VLOOKUP($A664,datos14p!$A$2:$B$874,2,FALSE)))=1,"·",0)</f>
        <v>0</v>
      </c>
      <c r="C664" s="53" t="str">
        <f>IF(TYPE(SEARCH(C$1,+VLOOKUP($A664,datos14p!$A$2:$B$874,2,FALSE)))=1,"·",0)</f>
        <v>·</v>
      </c>
      <c r="D664" s="53" t="str">
        <f>IF(TYPE(SEARCH(D$1,+VLOOKUP($A664,datos14p!$A$2:$B$874,2,FALSE)))=1,"·",0)</f>
        <v>·</v>
      </c>
      <c r="E664" s="53">
        <f>IF(TYPE(SEARCH(E$1,+VLOOKUP($A664,datos14p!$A$2:$B$874,2,FALSE)))=1,"·",0)</f>
        <v>0</v>
      </c>
      <c r="F664" s="53">
        <f>IF(TYPE(SEARCH(F$1,+VLOOKUP($A664,datos14p!$A$2:$B$874,2,FALSE)))=1,"·",0)</f>
        <v>0</v>
      </c>
      <c r="G664" s="53">
        <f>IF(TYPE(SEARCH(G$1,+VLOOKUP($A664,datos14p!$A$2:$B$874,2,FALSE)))=1,"·",0)</f>
        <v>0</v>
      </c>
      <c r="H664" s="53">
        <f>IF(TYPE(SEARCH(H$1,+VLOOKUP($A664,datos14p!$A$2:$B$874,2,FALSE)))=1,"·",0)</f>
        <v>0</v>
      </c>
      <c r="I664" s="53">
        <f>IF(TYPE(SEARCH(I$1,+VLOOKUP($A664,datos14p!$A$2:$B$874,2,FALSE)))=1,"·",0)</f>
        <v>0</v>
      </c>
      <c r="J664" s="53" t="str">
        <f>IF(TYPE(SEARCH(J$1,+VLOOKUP($A664,datos14p!$A$2:$B$874,2,FALSE)))=1,"·",0)</f>
        <v>·</v>
      </c>
      <c r="K664" s="53">
        <f>IF(TYPE(SEARCH(K$1,+VLOOKUP($A664,datos14p!$A$2:$B$874,2,FALSE)))=1,"·",0)</f>
        <v>0</v>
      </c>
      <c r="L664" s="53">
        <f>IF(TYPE(SEARCH(L$1,+VLOOKUP($A664,datos14p!$A$2:$B$874,2,FALSE)))=1,"·",0)</f>
        <v>0</v>
      </c>
      <c r="M664" s="53">
        <f>IF(TYPE(SEARCH(M$1,+VLOOKUP($A664,datos14p!$A$2:$B$874,2,FALSE)))=1,"·",0)</f>
        <v>0</v>
      </c>
    </row>
    <row r="665" spans="1:13" s="9" customFormat="1">
      <c r="A665" s="60" t="s">
        <v>1359</v>
      </c>
      <c r="B665" s="53" t="str">
        <f>IF(TYPE(SEARCH(B$1,+VLOOKUP($A665,datos14p!$A$2:$B$874,2,FALSE)))=1,"·",0)</f>
        <v>·</v>
      </c>
      <c r="C665" s="53" t="str">
        <f>IF(TYPE(SEARCH(C$1,+VLOOKUP($A665,datos14p!$A$2:$B$874,2,FALSE)))=1,"·",0)</f>
        <v>·</v>
      </c>
      <c r="D665" s="53">
        <f>IF(TYPE(SEARCH(D$1,+VLOOKUP($A665,datos14p!$A$2:$B$874,2,FALSE)))=1,"·",0)</f>
        <v>0</v>
      </c>
      <c r="E665" s="53">
        <f>IF(TYPE(SEARCH(E$1,+VLOOKUP($A665,datos14p!$A$2:$B$874,2,FALSE)))=1,"·",0)</f>
        <v>0</v>
      </c>
      <c r="F665" s="53">
        <f>IF(TYPE(SEARCH(F$1,+VLOOKUP($A665,datos14p!$A$2:$B$874,2,FALSE)))=1,"·",0)</f>
        <v>0</v>
      </c>
      <c r="G665" s="53">
        <f>IF(TYPE(SEARCH(G$1,+VLOOKUP($A665,datos14p!$A$2:$B$874,2,FALSE)))=1,"·",0)</f>
        <v>0</v>
      </c>
      <c r="H665" s="53">
        <f>IF(TYPE(SEARCH(H$1,+VLOOKUP($A665,datos14p!$A$2:$B$874,2,FALSE)))=1,"·",0)</f>
        <v>0</v>
      </c>
      <c r="I665" s="53">
        <f>IF(TYPE(SEARCH(I$1,+VLOOKUP($A665,datos14p!$A$2:$B$874,2,FALSE)))=1,"·",0)</f>
        <v>0</v>
      </c>
      <c r="J665" s="53" t="str">
        <f>IF(TYPE(SEARCH(J$1,+VLOOKUP($A665,datos14p!$A$2:$B$874,2,FALSE)))=1,"·",0)</f>
        <v>·</v>
      </c>
      <c r="K665" s="53">
        <f>IF(TYPE(SEARCH(K$1,+VLOOKUP($A665,datos14p!$A$2:$B$874,2,FALSE)))=1,"·",0)</f>
        <v>0</v>
      </c>
      <c r="L665" s="53">
        <f>IF(TYPE(SEARCH(L$1,+VLOOKUP($A665,datos14p!$A$2:$B$874,2,FALSE)))=1,"·",0)</f>
        <v>0</v>
      </c>
      <c r="M665" s="53">
        <f>IF(TYPE(SEARCH(M$1,+VLOOKUP($A665,datos14p!$A$2:$B$874,2,FALSE)))=1,"·",0)</f>
        <v>0</v>
      </c>
    </row>
    <row r="666" spans="1:13" s="9" customFormat="1">
      <c r="A666" s="60" t="s">
        <v>1360</v>
      </c>
      <c r="B666" s="53" t="str">
        <f>IF(TYPE(SEARCH(B$1,+VLOOKUP($A666,datos14p!$A$2:$B$874,2,FALSE)))=1,"·",0)</f>
        <v>·</v>
      </c>
      <c r="C666" s="53">
        <f>IF(TYPE(SEARCH(C$1,+VLOOKUP($A666,datos14p!$A$2:$B$874,2,FALSE)))=1,"·",0)</f>
        <v>0</v>
      </c>
      <c r="D666" s="53">
        <f>IF(TYPE(SEARCH(D$1,+VLOOKUP($A666,datos14p!$A$2:$B$874,2,FALSE)))=1,"·",0)</f>
        <v>0</v>
      </c>
      <c r="E666" s="53" t="str">
        <f>IF(TYPE(SEARCH(E$1,+VLOOKUP($A666,datos14p!$A$2:$B$874,2,FALSE)))=1,"·",0)</f>
        <v>·</v>
      </c>
      <c r="F666" s="53">
        <f>IF(TYPE(SEARCH(F$1,+VLOOKUP($A666,datos14p!$A$2:$B$874,2,FALSE)))=1,"·",0)</f>
        <v>0</v>
      </c>
      <c r="G666" s="53">
        <f>IF(TYPE(SEARCH(G$1,+VLOOKUP($A666,datos14p!$A$2:$B$874,2,FALSE)))=1,"·",0)</f>
        <v>0</v>
      </c>
      <c r="H666" s="53">
        <f>IF(TYPE(SEARCH(H$1,+VLOOKUP($A666,datos14p!$A$2:$B$874,2,FALSE)))=1,"·",0)</f>
        <v>0</v>
      </c>
      <c r="I666" s="53">
        <f>IF(TYPE(SEARCH(I$1,+VLOOKUP($A666,datos14p!$A$2:$B$874,2,FALSE)))=1,"·",0)</f>
        <v>0</v>
      </c>
      <c r="J666" s="53" t="str">
        <f>IF(TYPE(SEARCH(J$1,+VLOOKUP($A666,datos14p!$A$2:$B$874,2,FALSE)))=1,"·",0)</f>
        <v>·</v>
      </c>
      <c r="K666" s="53">
        <f>IF(TYPE(SEARCH(K$1,+VLOOKUP($A666,datos14p!$A$2:$B$874,2,FALSE)))=1,"·",0)</f>
        <v>0</v>
      </c>
      <c r="L666" s="53">
        <f>IF(TYPE(SEARCH(L$1,+VLOOKUP($A666,datos14p!$A$2:$B$874,2,FALSE)))=1,"·",0)</f>
        <v>0</v>
      </c>
      <c r="M666" s="53">
        <f>IF(TYPE(SEARCH(M$1,+VLOOKUP($A666,datos14p!$A$2:$B$874,2,FALSE)))=1,"·",0)</f>
        <v>0</v>
      </c>
    </row>
    <row r="667" spans="1:13" s="9" customFormat="1">
      <c r="A667" s="60" t="s">
        <v>1361</v>
      </c>
      <c r="B667" s="53" t="str">
        <f>IF(TYPE(SEARCH(B$1,+VLOOKUP($A667,datos14p!$A$2:$B$874,2,FALSE)))=1,"·",0)</f>
        <v>·</v>
      </c>
      <c r="C667" s="53" t="str">
        <f>IF(TYPE(SEARCH(C$1,+VLOOKUP($A667,datos14p!$A$2:$B$874,2,FALSE)))=1,"·",0)</f>
        <v>·</v>
      </c>
      <c r="D667" s="53">
        <f>IF(TYPE(SEARCH(D$1,+VLOOKUP($A667,datos14p!$A$2:$B$874,2,FALSE)))=1,"·",0)</f>
        <v>0</v>
      </c>
      <c r="E667" s="53">
        <f>IF(TYPE(SEARCH(E$1,+VLOOKUP($A667,datos14p!$A$2:$B$874,2,FALSE)))=1,"·",0)</f>
        <v>0</v>
      </c>
      <c r="F667" s="53">
        <f>IF(TYPE(SEARCH(F$1,+VLOOKUP($A667,datos14p!$A$2:$B$874,2,FALSE)))=1,"·",0)</f>
        <v>0</v>
      </c>
      <c r="G667" s="53">
        <f>IF(TYPE(SEARCH(G$1,+VLOOKUP($A667,datos14p!$A$2:$B$874,2,FALSE)))=1,"·",0)</f>
        <v>0</v>
      </c>
      <c r="H667" s="53">
        <f>IF(TYPE(SEARCH(H$1,+VLOOKUP($A667,datos14p!$A$2:$B$874,2,FALSE)))=1,"·",0)</f>
        <v>0</v>
      </c>
      <c r="I667" s="53">
        <f>IF(TYPE(SEARCH(I$1,+VLOOKUP($A667,datos14p!$A$2:$B$874,2,FALSE)))=1,"·",0)</f>
        <v>0</v>
      </c>
      <c r="J667" s="53" t="str">
        <f>IF(TYPE(SEARCH(J$1,+VLOOKUP($A667,datos14p!$A$2:$B$874,2,FALSE)))=1,"·",0)</f>
        <v>·</v>
      </c>
      <c r="K667" s="53">
        <f>IF(TYPE(SEARCH(K$1,+VLOOKUP($A667,datos14p!$A$2:$B$874,2,FALSE)))=1,"·",0)</f>
        <v>0</v>
      </c>
      <c r="L667" s="53">
        <f>IF(TYPE(SEARCH(L$1,+VLOOKUP($A667,datos14p!$A$2:$B$874,2,FALSE)))=1,"·",0)</f>
        <v>0</v>
      </c>
      <c r="M667" s="53">
        <f>IF(TYPE(SEARCH(M$1,+VLOOKUP($A667,datos14p!$A$2:$B$874,2,FALSE)))=1,"·",0)</f>
        <v>0</v>
      </c>
    </row>
    <row r="668" spans="1:13" s="9" customFormat="1">
      <c r="A668" s="60" t="s">
        <v>1362</v>
      </c>
      <c r="B668" s="53" t="str">
        <f>IF(TYPE(SEARCH(B$1,+VLOOKUP($A668,datos14p!$A$2:$B$874,2,FALSE)))=1,"·",0)</f>
        <v>·</v>
      </c>
      <c r="C668" s="53" t="str">
        <f>IF(TYPE(SEARCH(C$1,+VLOOKUP($A668,datos14p!$A$2:$B$874,2,FALSE)))=1,"·",0)</f>
        <v>·</v>
      </c>
      <c r="D668" s="53">
        <f>IF(TYPE(SEARCH(D$1,+VLOOKUP($A668,datos14p!$A$2:$B$874,2,FALSE)))=1,"·",0)</f>
        <v>0</v>
      </c>
      <c r="E668" s="53">
        <f>IF(TYPE(SEARCH(E$1,+VLOOKUP($A668,datos14p!$A$2:$B$874,2,FALSE)))=1,"·",0)</f>
        <v>0</v>
      </c>
      <c r="F668" s="53">
        <f>IF(TYPE(SEARCH(F$1,+VLOOKUP($A668,datos14p!$A$2:$B$874,2,FALSE)))=1,"·",0)</f>
        <v>0</v>
      </c>
      <c r="G668" s="53">
        <f>IF(TYPE(SEARCH(G$1,+VLOOKUP($A668,datos14p!$A$2:$B$874,2,FALSE)))=1,"·",0)</f>
        <v>0</v>
      </c>
      <c r="H668" s="53">
        <f>IF(TYPE(SEARCH(H$1,+VLOOKUP($A668,datos14p!$A$2:$B$874,2,FALSE)))=1,"·",0)</f>
        <v>0</v>
      </c>
      <c r="I668" s="53">
        <f>IF(TYPE(SEARCH(I$1,+VLOOKUP($A668,datos14p!$A$2:$B$874,2,FALSE)))=1,"·",0)</f>
        <v>0</v>
      </c>
      <c r="J668" s="53">
        <f>IF(TYPE(SEARCH(J$1,+VLOOKUP($A668,datos14p!$A$2:$B$874,2,FALSE)))=1,"·",0)</f>
        <v>0</v>
      </c>
      <c r="K668" s="53">
        <f>IF(TYPE(SEARCH(K$1,+VLOOKUP($A668,datos14p!$A$2:$B$874,2,FALSE)))=1,"·",0)</f>
        <v>0</v>
      </c>
      <c r="L668" s="53">
        <f>IF(TYPE(SEARCH(L$1,+VLOOKUP($A668,datos14p!$A$2:$B$874,2,FALSE)))=1,"·",0)</f>
        <v>0</v>
      </c>
      <c r="M668" s="53">
        <f>IF(TYPE(SEARCH(M$1,+VLOOKUP($A668,datos14p!$A$2:$B$874,2,FALSE)))=1,"·",0)</f>
        <v>0</v>
      </c>
    </row>
    <row r="669" spans="1:13" s="9" customFormat="1">
      <c r="A669" s="60" t="s">
        <v>1363</v>
      </c>
      <c r="B669" s="53" t="str">
        <f>IF(TYPE(SEARCH(B$1,+VLOOKUP($A669,datos14p!$A$2:$B$874,2,FALSE)))=1,"·",0)</f>
        <v>·</v>
      </c>
      <c r="C669" s="53">
        <f>IF(TYPE(SEARCH(C$1,+VLOOKUP($A669,datos14p!$A$2:$B$874,2,FALSE)))=1,"·",0)</f>
        <v>0</v>
      </c>
      <c r="D669" s="53">
        <f>IF(TYPE(SEARCH(D$1,+VLOOKUP($A669,datos14p!$A$2:$B$874,2,FALSE)))=1,"·",0)</f>
        <v>0</v>
      </c>
      <c r="E669" s="53">
        <f>IF(TYPE(SEARCH(E$1,+VLOOKUP($A669,datos14p!$A$2:$B$874,2,FALSE)))=1,"·",0)</f>
        <v>0</v>
      </c>
      <c r="F669" s="53">
        <f>IF(TYPE(SEARCH(F$1,+VLOOKUP($A669,datos14p!$A$2:$B$874,2,FALSE)))=1,"·",0)</f>
        <v>0</v>
      </c>
      <c r="G669" s="53">
        <f>IF(TYPE(SEARCH(G$1,+VLOOKUP($A669,datos14p!$A$2:$B$874,2,FALSE)))=1,"·",0)</f>
        <v>0</v>
      </c>
      <c r="H669" s="53">
        <f>IF(TYPE(SEARCH(H$1,+VLOOKUP($A669,datos14p!$A$2:$B$874,2,FALSE)))=1,"·",0)</f>
        <v>0</v>
      </c>
      <c r="I669" s="53">
        <f>IF(TYPE(SEARCH(I$1,+VLOOKUP($A669,datos14p!$A$2:$B$874,2,FALSE)))=1,"·",0)</f>
        <v>0</v>
      </c>
      <c r="J669" s="53">
        <f>IF(TYPE(SEARCH(J$1,+VLOOKUP($A669,datos14p!$A$2:$B$874,2,FALSE)))=1,"·",0)</f>
        <v>0</v>
      </c>
      <c r="K669" s="53">
        <f>IF(TYPE(SEARCH(K$1,+VLOOKUP($A669,datos14p!$A$2:$B$874,2,FALSE)))=1,"·",0)</f>
        <v>0</v>
      </c>
      <c r="L669" s="53">
        <f>IF(TYPE(SEARCH(L$1,+VLOOKUP($A669,datos14p!$A$2:$B$874,2,FALSE)))=1,"·",0)</f>
        <v>0</v>
      </c>
      <c r="M669" s="53">
        <f>IF(TYPE(SEARCH(M$1,+VLOOKUP($A669,datos14p!$A$2:$B$874,2,FALSE)))=1,"·",0)</f>
        <v>0</v>
      </c>
    </row>
    <row r="670" spans="1:13" s="9" customFormat="1">
      <c r="A670" s="60" t="s">
        <v>1364</v>
      </c>
      <c r="B670" s="53" t="str">
        <f>IF(TYPE(SEARCH(B$1,+VLOOKUP($A670,datos14p!$A$2:$B$874,2,FALSE)))=1,"·",0)</f>
        <v>·</v>
      </c>
      <c r="C670" s="53" t="str">
        <f>IF(TYPE(SEARCH(C$1,+VLOOKUP($A670,datos14p!$A$2:$B$874,2,FALSE)))=1,"·",0)</f>
        <v>·</v>
      </c>
      <c r="D670" s="53">
        <f>IF(TYPE(SEARCH(D$1,+VLOOKUP($A670,datos14p!$A$2:$B$874,2,FALSE)))=1,"·",0)</f>
        <v>0</v>
      </c>
      <c r="E670" s="53">
        <f>IF(TYPE(SEARCH(E$1,+VLOOKUP($A670,datos14p!$A$2:$B$874,2,FALSE)))=1,"·",0)</f>
        <v>0</v>
      </c>
      <c r="F670" s="53">
        <f>IF(TYPE(SEARCH(F$1,+VLOOKUP($A670,datos14p!$A$2:$B$874,2,FALSE)))=1,"·",0)</f>
        <v>0</v>
      </c>
      <c r="G670" s="53">
        <f>IF(TYPE(SEARCH(G$1,+VLOOKUP($A670,datos14p!$A$2:$B$874,2,FALSE)))=1,"·",0)</f>
        <v>0</v>
      </c>
      <c r="H670" s="53">
        <f>IF(TYPE(SEARCH(H$1,+VLOOKUP($A670,datos14p!$A$2:$B$874,2,FALSE)))=1,"·",0)</f>
        <v>0</v>
      </c>
      <c r="I670" s="53">
        <f>IF(TYPE(SEARCH(I$1,+VLOOKUP($A670,datos14p!$A$2:$B$874,2,FALSE)))=1,"·",0)</f>
        <v>0</v>
      </c>
      <c r="J670" s="53">
        <f>IF(TYPE(SEARCH(J$1,+VLOOKUP($A670,datos14p!$A$2:$B$874,2,FALSE)))=1,"·",0)</f>
        <v>0</v>
      </c>
      <c r="K670" s="53">
        <f>IF(TYPE(SEARCH(K$1,+VLOOKUP($A670,datos14p!$A$2:$B$874,2,FALSE)))=1,"·",0)</f>
        <v>0</v>
      </c>
      <c r="L670" s="53">
        <f>IF(TYPE(SEARCH(L$1,+VLOOKUP($A670,datos14p!$A$2:$B$874,2,FALSE)))=1,"·",0)</f>
        <v>0</v>
      </c>
      <c r="M670" s="53">
        <f>IF(TYPE(SEARCH(M$1,+VLOOKUP($A670,datos14p!$A$2:$B$874,2,FALSE)))=1,"·",0)</f>
        <v>0</v>
      </c>
    </row>
    <row r="671" spans="1:13" s="9" customFormat="1">
      <c r="A671" s="60" t="s">
        <v>1365</v>
      </c>
      <c r="B671" s="53" t="str">
        <f>IF(TYPE(SEARCH(B$1,+VLOOKUP($A671,datos14p!$A$2:$B$874,2,FALSE)))=1,"·",0)</f>
        <v>·</v>
      </c>
      <c r="C671" s="53">
        <f>IF(TYPE(SEARCH(C$1,+VLOOKUP($A671,datos14p!$A$2:$B$874,2,FALSE)))=1,"·",0)</f>
        <v>0</v>
      </c>
      <c r="D671" s="53">
        <f>IF(TYPE(SEARCH(D$1,+VLOOKUP($A671,datos14p!$A$2:$B$874,2,FALSE)))=1,"·",0)</f>
        <v>0</v>
      </c>
      <c r="E671" s="53">
        <f>IF(TYPE(SEARCH(E$1,+VLOOKUP($A671,datos14p!$A$2:$B$874,2,FALSE)))=1,"·",0)</f>
        <v>0</v>
      </c>
      <c r="F671" s="53">
        <f>IF(TYPE(SEARCH(F$1,+VLOOKUP($A671,datos14p!$A$2:$B$874,2,FALSE)))=1,"·",0)</f>
        <v>0</v>
      </c>
      <c r="G671" s="53">
        <f>IF(TYPE(SEARCH(G$1,+VLOOKUP($A671,datos14p!$A$2:$B$874,2,FALSE)))=1,"·",0)</f>
        <v>0</v>
      </c>
      <c r="H671" s="53">
        <f>IF(TYPE(SEARCH(H$1,+VLOOKUP($A671,datos14p!$A$2:$B$874,2,FALSE)))=1,"·",0)</f>
        <v>0</v>
      </c>
      <c r="I671" s="53">
        <f>IF(TYPE(SEARCH(I$1,+VLOOKUP($A671,datos14p!$A$2:$B$874,2,FALSE)))=1,"·",0)</f>
        <v>0</v>
      </c>
      <c r="J671" s="53">
        <f>IF(TYPE(SEARCH(J$1,+VLOOKUP($A671,datos14p!$A$2:$B$874,2,FALSE)))=1,"·",0)</f>
        <v>0</v>
      </c>
      <c r="K671" s="53">
        <f>IF(TYPE(SEARCH(K$1,+VLOOKUP($A671,datos14p!$A$2:$B$874,2,FALSE)))=1,"·",0)</f>
        <v>0</v>
      </c>
      <c r="L671" s="53">
        <f>IF(TYPE(SEARCH(L$1,+VLOOKUP($A671,datos14p!$A$2:$B$874,2,FALSE)))=1,"·",0)</f>
        <v>0</v>
      </c>
      <c r="M671" s="53">
        <f>IF(TYPE(SEARCH(M$1,+VLOOKUP($A671,datos14p!$A$2:$B$874,2,FALSE)))=1,"·",0)</f>
        <v>0</v>
      </c>
    </row>
    <row r="672" spans="1:13" s="9" customFormat="1">
      <c r="A672" s="60" t="s">
        <v>1366</v>
      </c>
      <c r="B672" s="53" t="str">
        <f>IF(TYPE(SEARCH(B$1,+VLOOKUP($A672,datos14p!$A$2:$B$874,2,FALSE)))=1,"·",0)</f>
        <v>·</v>
      </c>
      <c r="C672" s="53" t="str">
        <f>IF(TYPE(SEARCH(C$1,+VLOOKUP($A672,datos14p!$A$2:$B$874,2,FALSE)))=1,"·",0)</f>
        <v>·</v>
      </c>
      <c r="D672" s="53">
        <f>IF(TYPE(SEARCH(D$1,+VLOOKUP($A672,datos14p!$A$2:$B$874,2,FALSE)))=1,"·",0)</f>
        <v>0</v>
      </c>
      <c r="E672" s="53">
        <f>IF(TYPE(SEARCH(E$1,+VLOOKUP($A672,datos14p!$A$2:$B$874,2,FALSE)))=1,"·",0)</f>
        <v>0</v>
      </c>
      <c r="F672" s="53">
        <f>IF(TYPE(SEARCH(F$1,+VLOOKUP($A672,datos14p!$A$2:$B$874,2,FALSE)))=1,"·",0)</f>
        <v>0</v>
      </c>
      <c r="G672" s="53">
        <f>IF(TYPE(SEARCH(G$1,+VLOOKUP($A672,datos14p!$A$2:$B$874,2,FALSE)))=1,"·",0)</f>
        <v>0</v>
      </c>
      <c r="H672" s="53">
        <f>IF(TYPE(SEARCH(H$1,+VLOOKUP($A672,datos14p!$A$2:$B$874,2,FALSE)))=1,"·",0)</f>
        <v>0</v>
      </c>
      <c r="I672" s="53">
        <f>IF(TYPE(SEARCH(I$1,+VLOOKUP($A672,datos14p!$A$2:$B$874,2,FALSE)))=1,"·",0)</f>
        <v>0</v>
      </c>
      <c r="J672" s="53">
        <f>IF(TYPE(SEARCH(J$1,+VLOOKUP($A672,datos14p!$A$2:$B$874,2,FALSE)))=1,"·",0)</f>
        <v>0</v>
      </c>
      <c r="K672" s="53">
        <f>IF(TYPE(SEARCH(K$1,+VLOOKUP($A672,datos14p!$A$2:$B$874,2,FALSE)))=1,"·",0)</f>
        <v>0</v>
      </c>
      <c r="L672" s="53">
        <f>IF(TYPE(SEARCH(L$1,+VLOOKUP($A672,datos14p!$A$2:$B$874,2,FALSE)))=1,"·",0)</f>
        <v>0</v>
      </c>
      <c r="M672" s="53">
        <f>IF(TYPE(SEARCH(M$1,+VLOOKUP($A672,datos14p!$A$2:$B$874,2,FALSE)))=1,"·",0)</f>
        <v>0</v>
      </c>
    </row>
    <row r="673" spans="1:13" s="9" customFormat="1">
      <c r="A673" s="60" t="s">
        <v>1367</v>
      </c>
      <c r="B673" s="53" t="str">
        <f>IF(TYPE(SEARCH(B$1,+VLOOKUP($A673,datos14p!$A$2:$B$874,2,FALSE)))=1,"·",0)</f>
        <v>·</v>
      </c>
      <c r="C673" s="53" t="str">
        <f>IF(TYPE(SEARCH(C$1,+VLOOKUP($A673,datos14p!$A$2:$B$874,2,FALSE)))=1,"·",0)</f>
        <v>·</v>
      </c>
      <c r="D673" s="53">
        <f>IF(TYPE(SEARCH(D$1,+VLOOKUP($A673,datos14p!$A$2:$B$874,2,FALSE)))=1,"·",0)</f>
        <v>0</v>
      </c>
      <c r="E673" s="53" t="str">
        <f>IF(TYPE(SEARCH(E$1,+VLOOKUP($A673,datos14p!$A$2:$B$874,2,FALSE)))=1,"·",0)</f>
        <v>·</v>
      </c>
      <c r="F673" s="53">
        <f>IF(TYPE(SEARCH(F$1,+VLOOKUP($A673,datos14p!$A$2:$B$874,2,FALSE)))=1,"·",0)</f>
        <v>0</v>
      </c>
      <c r="G673" s="53">
        <f>IF(TYPE(SEARCH(G$1,+VLOOKUP($A673,datos14p!$A$2:$B$874,2,FALSE)))=1,"·",0)</f>
        <v>0</v>
      </c>
      <c r="H673" s="53">
        <f>IF(TYPE(SEARCH(H$1,+VLOOKUP($A673,datos14p!$A$2:$B$874,2,FALSE)))=1,"·",0)</f>
        <v>0</v>
      </c>
      <c r="I673" s="53">
        <f>IF(TYPE(SEARCH(I$1,+VLOOKUP($A673,datos14p!$A$2:$B$874,2,FALSE)))=1,"·",0)</f>
        <v>0</v>
      </c>
      <c r="J673" s="53">
        <f>IF(TYPE(SEARCH(J$1,+VLOOKUP($A673,datos14p!$A$2:$B$874,2,FALSE)))=1,"·",0)</f>
        <v>0</v>
      </c>
      <c r="K673" s="53">
        <f>IF(TYPE(SEARCH(K$1,+VLOOKUP($A673,datos14p!$A$2:$B$874,2,FALSE)))=1,"·",0)</f>
        <v>0</v>
      </c>
      <c r="L673" s="53">
        <f>IF(TYPE(SEARCH(L$1,+VLOOKUP($A673,datos14p!$A$2:$B$874,2,FALSE)))=1,"·",0)</f>
        <v>0</v>
      </c>
      <c r="M673" s="53">
        <f>IF(TYPE(SEARCH(M$1,+VLOOKUP($A673,datos14p!$A$2:$B$874,2,FALSE)))=1,"·",0)</f>
        <v>0</v>
      </c>
    </row>
    <row r="674" spans="1:13" s="9" customFormat="1">
      <c r="A674" s="60" t="s">
        <v>1368</v>
      </c>
      <c r="B674" s="53" t="str">
        <f>IF(TYPE(SEARCH(B$1,+VLOOKUP($A674,datos14p!$A$2:$B$874,2,FALSE)))=1,"·",0)</f>
        <v>·</v>
      </c>
      <c r="C674" s="53">
        <f>IF(TYPE(SEARCH(C$1,+VLOOKUP($A674,datos14p!$A$2:$B$874,2,FALSE)))=1,"·",0)</f>
        <v>0</v>
      </c>
      <c r="D674" s="53">
        <f>IF(TYPE(SEARCH(D$1,+VLOOKUP($A674,datos14p!$A$2:$B$874,2,FALSE)))=1,"·",0)</f>
        <v>0</v>
      </c>
      <c r="E674" s="53">
        <f>IF(TYPE(SEARCH(E$1,+VLOOKUP($A674,datos14p!$A$2:$B$874,2,FALSE)))=1,"·",0)</f>
        <v>0</v>
      </c>
      <c r="F674" s="53">
        <f>IF(TYPE(SEARCH(F$1,+VLOOKUP($A674,datos14p!$A$2:$B$874,2,FALSE)))=1,"·",0)</f>
        <v>0</v>
      </c>
      <c r="G674" s="53">
        <f>IF(TYPE(SEARCH(G$1,+VLOOKUP($A674,datos14p!$A$2:$B$874,2,FALSE)))=1,"·",0)</f>
        <v>0</v>
      </c>
      <c r="H674" s="53">
        <f>IF(TYPE(SEARCH(H$1,+VLOOKUP($A674,datos14p!$A$2:$B$874,2,FALSE)))=1,"·",0)</f>
        <v>0</v>
      </c>
      <c r="I674" s="53">
        <f>IF(TYPE(SEARCH(I$1,+VLOOKUP($A674,datos14p!$A$2:$B$874,2,FALSE)))=1,"·",0)</f>
        <v>0</v>
      </c>
      <c r="J674" s="53">
        <f>IF(TYPE(SEARCH(J$1,+VLOOKUP($A674,datos14p!$A$2:$B$874,2,FALSE)))=1,"·",0)</f>
        <v>0</v>
      </c>
      <c r="K674" s="53">
        <f>IF(TYPE(SEARCH(K$1,+VLOOKUP($A674,datos14p!$A$2:$B$874,2,FALSE)))=1,"·",0)</f>
        <v>0</v>
      </c>
      <c r="L674" s="53">
        <f>IF(TYPE(SEARCH(L$1,+VLOOKUP($A674,datos14p!$A$2:$B$874,2,FALSE)))=1,"·",0)</f>
        <v>0</v>
      </c>
      <c r="M674" s="53">
        <f>IF(TYPE(SEARCH(M$1,+VLOOKUP($A674,datos14p!$A$2:$B$874,2,FALSE)))=1,"·",0)</f>
        <v>0</v>
      </c>
    </row>
    <row r="675" spans="1:13" s="9" customFormat="1">
      <c r="A675" s="60" t="s">
        <v>1369</v>
      </c>
      <c r="B675" s="53">
        <f>IF(TYPE(SEARCH(B$1,+VLOOKUP($A675,datos14p!$A$2:$B$874,2,FALSE)))=1,"·",0)</f>
        <v>0</v>
      </c>
      <c r="C675" s="53">
        <f>IF(TYPE(SEARCH(C$1,+VLOOKUP($A675,datos14p!$A$2:$B$874,2,FALSE)))=1,"·",0)</f>
        <v>0</v>
      </c>
      <c r="D675" s="53">
        <f>IF(TYPE(SEARCH(D$1,+VLOOKUP($A675,datos14p!$A$2:$B$874,2,FALSE)))=1,"·",0)</f>
        <v>0</v>
      </c>
      <c r="E675" s="53">
        <f>IF(TYPE(SEARCH(E$1,+VLOOKUP($A675,datos14p!$A$2:$B$874,2,FALSE)))=1,"·",0)</f>
        <v>0</v>
      </c>
      <c r="F675" s="53">
        <f>IF(TYPE(SEARCH(F$1,+VLOOKUP($A675,datos14p!$A$2:$B$874,2,FALSE)))=1,"·",0)</f>
        <v>0</v>
      </c>
      <c r="G675" s="53">
        <f>IF(TYPE(SEARCH(G$1,+VLOOKUP($A675,datos14p!$A$2:$B$874,2,FALSE)))=1,"·",0)</f>
        <v>0</v>
      </c>
      <c r="H675" s="53">
        <f>IF(TYPE(SEARCH(H$1,+VLOOKUP($A675,datos14p!$A$2:$B$874,2,FALSE)))=1,"·",0)</f>
        <v>0</v>
      </c>
      <c r="I675" s="53">
        <f>IF(TYPE(SEARCH(I$1,+VLOOKUP($A675,datos14p!$A$2:$B$874,2,FALSE)))=1,"·",0)</f>
        <v>0</v>
      </c>
      <c r="J675" s="53">
        <f>IF(TYPE(SEARCH(J$1,+VLOOKUP($A675,datos14p!$A$2:$B$874,2,FALSE)))=1,"·",0)</f>
        <v>0</v>
      </c>
      <c r="K675" s="53">
        <f>IF(TYPE(SEARCH(K$1,+VLOOKUP($A675,datos14p!$A$2:$B$874,2,FALSE)))=1,"·",0)</f>
        <v>0</v>
      </c>
      <c r="L675" s="53">
        <f>IF(TYPE(SEARCH(L$1,+VLOOKUP($A675,datos14p!$A$2:$B$874,2,FALSE)))=1,"·",0)</f>
        <v>0</v>
      </c>
      <c r="M675" s="53">
        <f>IF(TYPE(SEARCH(M$1,+VLOOKUP($A675,datos14p!$A$2:$B$874,2,FALSE)))=1,"·",0)</f>
        <v>0</v>
      </c>
    </row>
    <row r="676" spans="1:13" s="9" customFormat="1">
      <c r="A676" s="60" t="s">
        <v>1370</v>
      </c>
      <c r="B676" s="53">
        <f>IF(TYPE(SEARCH(B$1,+VLOOKUP($A676,datos14p!$A$2:$B$874,2,FALSE)))=1,"·",0)</f>
        <v>0</v>
      </c>
      <c r="C676" s="53">
        <f>IF(TYPE(SEARCH(C$1,+VLOOKUP($A676,datos14p!$A$2:$B$874,2,FALSE)))=1,"·",0)</f>
        <v>0</v>
      </c>
      <c r="D676" s="53">
        <f>IF(TYPE(SEARCH(D$1,+VLOOKUP($A676,datos14p!$A$2:$B$874,2,FALSE)))=1,"·",0)</f>
        <v>0</v>
      </c>
      <c r="E676" s="53">
        <f>IF(TYPE(SEARCH(E$1,+VLOOKUP($A676,datos14p!$A$2:$B$874,2,FALSE)))=1,"·",0)</f>
        <v>0</v>
      </c>
      <c r="F676" s="53">
        <f>IF(TYPE(SEARCH(F$1,+VLOOKUP($A676,datos14p!$A$2:$B$874,2,FALSE)))=1,"·",0)</f>
        <v>0</v>
      </c>
      <c r="G676" s="53">
        <f>IF(TYPE(SEARCH(G$1,+VLOOKUP($A676,datos14p!$A$2:$B$874,2,FALSE)))=1,"·",0)</f>
        <v>0</v>
      </c>
      <c r="H676" s="53">
        <f>IF(TYPE(SEARCH(H$1,+VLOOKUP($A676,datos14p!$A$2:$B$874,2,FALSE)))=1,"·",0)</f>
        <v>0</v>
      </c>
      <c r="I676" s="53">
        <f>IF(TYPE(SEARCH(I$1,+VLOOKUP($A676,datos14p!$A$2:$B$874,2,FALSE)))=1,"·",0)</f>
        <v>0</v>
      </c>
      <c r="J676" s="53">
        <f>IF(TYPE(SEARCH(J$1,+VLOOKUP($A676,datos14p!$A$2:$B$874,2,FALSE)))=1,"·",0)</f>
        <v>0</v>
      </c>
      <c r="K676" s="53">
        <f>IF(TYPE(SEARCH(K$1,+VLOOKUP($A676,datos14p!$A$2:$B$874,2,FALSE)))=1,"·",0)</f>
        <v>0</v>
      </c>
      <c r="L676" s="53">
        <f>IF(TYPE(SEARCH(L$1,+VLOOKUP($A676,datos14p!$A$2:$B$874,2,FALSE)))=1,"·",0)</f>
        <v>0</v>
      </c>
      <c r="M676" s="53">
        <f>IF(TYPE(SEARCH(M$1,+VLOOKUP($A676,datos14p!$A$2:$B$874,2,FALSE)))=1,"·",0)</f>
        <v>0</v>
      </c>
    </row>
    <row r="677" spans="1:13" s="9" customFormat="1">
      <c r="A677" s="60" t="s">
        <v>1371</v>
      </c>
      <c r="B677" s="53">
        <f>IF(TYPE(SEARCH(B$1,+VLOOKUP($A677,datos14p!$A$2:$B$874,2,FALSE)))=1,"·",0)</f>
        <v>0</v>
      </c>
      <c r="C677" s="53">
        <f>IF(TYPE(SEARCH(C$1,+VLOOKUP($A677,datos14p!$A$2:$B$874,2,FALSE)))=1,"·",0)</f>
        <v>0</v>
      </c>
      <c r="D677" s="53">
        <f>IF(TYPE(SEARCH(D$1,+VLOOKUP($A677,datos14p!$A$2:$B$874,2,FALSE)))=1,"·",0)</f>
        <v>0</v>
      </c>
      <c r="E677" s="53">
        <f>IF(TYPE(SEARCH(E$1,+VLOOKUP($A677,datos14p!$A$2:$B$874,2,FALSE)))=1,"·",0)</f>
        <v>0</v>
      </c>
      <c r="F677" s="53">
        <f>IF(TYPE(SEARCH(F$1,+VLOOKUP($A677,datos14p!$A$2:$B$874,2,FALSE)))=1,"·",0)</f>
        <v>0</v>
      </c>
      <c r="G677" s="53">
        <f>IF(TYPE(SEARCH(G$1,+VLOOKUP($A677,datos14p!$A$2:$B$874,2,FALSE)))=1,"·",0)</f>
        <v>0</v>
      </c>
      <c r="H677" s="53">
        <f>IF(TYPE(SEARCH(H$1,+VLOOKUP($A677,datos14p!$A$2:$B$874,2,FALSE)))=1,"·",0)</f>
        <v>0</v>
      </c>
      <c r="I677" s="53">
        <f>IF(TYPE(SEARCH(I$1,+VLOOKUP($A677,datos14p!$A$2:$B$874,2,FALSE)))=1,"·",0)</f>
        <v>0</v>
      </c>
      <c r="J677" s="53">
        <f>IF(TYPE(SEARCH(J$1,+VLOOKUP($A677,datos14p!$A$2:$B$874,2,FALSE)))=1,"·",0)</f>
        <v>0</v>
      </c>
      <c r="K677" s="53">
        <f>IF(TYPE(SEARCH(K$1,+VLOOKUP($A677,datos14p!$A$2:$B$874,2,FALSE)))=1,"·",0)</f>
        <v>0</v>
      </c>
      <c r="L677" s="53">
        <f>IF(TYPE(SEARCH(L$1,+VLOOKUP($A677,datos14p!$A$2:$B$874,2,FALSE)))=1,"·",0)</f>
        <v>0</v>
      </c>
      <c r="M677" s="53">
        <f>IF(TYPE(SEARCH(M$1,+VLOOKUP($A677,datos14p!$A$2:$B$874,2,FALSE)))=1,"·",0)</f>
        <v>0</v>
      </c>
    </row>
    <row r="678" spans="1:13" s="9" customFormat="1">
      <c r="A678" s="60" t="s">
        <v>1372</v>
      </c>
      <c r="B678" s="53">
        <f>IF(TYPE(SEARCH(B$1,+VLOOKUP($A678,datos14p!$A$2:$B$874,2,FALSE)))=1,"·",0)</f>
        <v>0</v>
      </c>
      <c r="C678" s="53">
        <f>IF(TYPE(SEARCH(C$1,+VLOOKUP($A678,datos14p!$A$2:$B$874,2,FALSE)))=1,"·",0)</f>
        <v>0</v>
      </c>
      <c r="D678" s="53">
        <f>IF(TYPE(SEARCH(D$1,+VLOOKUP($A678,datos14p!$A$2:$B$874,2,FALSE)))=1,"·",0)</f>
        <v>0</v>
      </c>
      <c r="E678" s="53">
        <f>IF(TYPE(SEARCH(E$1,+VLOOKUP($A678,datos14p!$A$2:$B$874,2,FALSE)))=1,"·",0)</f>
        <v>0</v>
      </c>
      <c r="F678" s="53">
        <f>IF(TYPE(SEARCH(F$1,+VLOOKUP($A678,datos14p!$A$2:$B$874,2,FALSE)))=1,"·",0)</f>
        <v>0</v>
      </c>
      <c r="G678" s="53">
        <f>IF(TYPE(SEARCH(G$1,+VLOOKUP($A678,datos14p!$A$2:$B$874,2,FALSE)))=1,"·",0)</f>
        <v>0</v>
      </c>
      <c r="H678" s="53">
        <f>IF(TYPE(SEARCH(H$1,+VLOOKUP($A678,datos14p!$A$2:$B$874,2,FALSE)))=1,"·",0)</f>
        <v>0</v>
      </c>
      <c r="I678" s="53">
        <f>IF(TYPE(SEARCH(I$1,+VLOOKUP($A678,datos14p!$A$2:$B$874,2,FALSE)))=1,"·",0)</f>
        <v>0</v>
      </c>
      <c r="J678" s="53">
        <f>IF(TYPE(SEARCH(J$1,+VLOOKUP($A678,datos14p!$A$2:$B$874,2,FALSE)))=1,"·",0)</f>
        <v>0</v>
      </c>
      <c r="K678" s="53">
        <f>IF(TYPE(SEARCH(K$1,+VLOOKUP($A678,datos14p!$A$2:$B$874,2,FALSE)))=1,"·",0)</f>
        <v>0</v>
      </c>
      <c r="L678" s="53">
        <f>IF(TYPE(SEARCH(L$1,+VLOOKUP($A678,datos14p!$A$2:$B$874,2,FALSE)))=1,"·",0)</f>
        <v>0</v>
      </c>
      <c r="M678" s="53">
        <f>IF(TYPE(SEARCH(M$1,+VLOOKUP($A678,datos14p!$A$2:$B$874,2,FALSE)))=1,"·",0)</f>
        <v>0</v>
      </c>
    </row>
    <row r="679" spans="1:13" s="9" customFormat="1">
      <c r="A679" s="186" t="s">
        <v>255</v>
      </c>
      <c r="B679" s="53">
        <f>IF(TYPE(SEARCH(B$1,+VLOOKUP($A679,datos14p!$A$2:$B$874,2,FALSE)))=1,"·",0)</f>
        <v>0</v>
      </c>
      <c r="C679" s="53" t="str">
        <f>IF(TYPE(SEARCH(C$1,+VLOOKUP($A679,datos14p!$A$2:$B$874,2,FALSE)))=1,"·",0)</f>
        <v>·</v>
      </c>
      <c r="D679" s="53" t="str">
        <f>IF(TYPE(SEARCH(D$1,+VLOOKUP($A679,datos14p!$A$2:$B$874,2,FALSE)))=1,"·",0)</f>
        <v>·</v>
      </c>
      <c r="E679" s="53">
        <f>IF(TYPE(SEARCH(E$1,+VLOOKUP($A679,datos14p!$A$2:$B$874,2,FALSE)))=1,"·",0)</f>
        <v>0</v>
      </c>
      <c r="F679" s="53">
        <f>IF(TYPE(SEARCH(F$1,+VLOOKUP($A679,datos14p!$A$2:$B$874,2,FALSE)))=1,"·",0)</f>
        <v>0</v>
      </c>
      <c r="G679" s="53">
        <f>IF(TYPE(SEARCH(G$1,+VLOOKUP($A679,datos14p!$A$2:$B$874,2,FALSE)))=1,"·",0)</f>
        <v>0</v>
      </c>
      <c r="H679" s="53">
        <f>IF(TYPE(SEARCH(H$1,+VLOOKUP($A679,datos14p!$A$2:$B$874,2,FALSE)))=1,"·",0)</f>
        <v>0</v>
      </c>
      <c r="I679" s="53">
        <f>IF(TYPE(SEARCH(I$1,+VLOOKUP($A679,datos14p!$A$2:$B$874,2,FALSE)))=1,"·",0)</f>
        <v>0</v>
      </c>
      <c r="J679" s="53" t="str">
        <f>IF(TYPE(SEARCH(J$1,+VLOOKUP($A679,datos14p!$A$2:$B$874,2,FALSE)))=1,"·",0)</f>
        <v>·</v>
      </c>
      <c r="K679" s="53">
        <f>IF(TYPE(SEARCH(K$1,+VLOOKUP($A679,datos14p!$A$2:$B$874,2,FALSE)))=1,"·",0)</f>
        <v>0</v>
      </c>
      <c r="L679" s="53">
        <f>IF(TYPE(SEARCH(L$1,+VLOOKUP($A679,datos14p!$A$2:$B$874,2,FALSE)))=1,"·",0)</f>
        <v>0</v>
      </c>
      <c r="M679" s="53">
        <f>IF(TYPE(SEARCH(M$1,+VLOOKUP($A679,datos14p!$A$2:$B$874,2,FALSE)))=1,"·",0)</f>
        <v>0</v>
      </c>
    </row>
    <row r="680" spans="1:13" s="9" customFormat="1">
      <c r="A680" s="186" t="s">
        <v>256</v>
      </c>
      <c r="B680" s="53">
        <f>IF(TYPE(SEARCH(B$1,+VLOOKUP($A680,datos14p!$A$2:$B$874,2,FALSE)))=1,"·",0)</f>
        <v>0</v>
      </c>
      <c r="C680" s="53" t="str">
        <f>IF(TYPE(SEARCH(C$1,+VLOOKUP($A680,datos14p!$A$2:$B$874,2,FALSE)))=1,"·",0)</f>
        <v>·</v>
      </c>
      <c r="D680" s="53" t="str">
        <f>IF(TYPE(SEARCH(D$1,+VLOOKUP($A680,datos14p!$A$2:$B$874,2,FALSE)))=1,"·",0)</f>
        <v>·</v>
      </c>
      <c r="E680" s="53">
        <f>IF(TYPE(SEARCH(E$1,+VLOOKUP($A680,datos14p!$A$2:$B$874,2,FALSE)))=1,"·",0)</f>
        <v>0</v>
      </c>
      <c r="F680" s="53">
        <f>IF(TYPE(SEARCH(F$1,+VLOOKUP($A680,datos14p!$A$2:$B$874,2,FALSE)))=1,"·",0)</f>
        <v>0</v>
      </c>
      <c r="G680" s="53">
        <f>IF(TYPE(SEARCH(G$1,+VLOOKUP($A680,datos14p!$A$2:$B$874,2,FALSE)))=1,"·",0)</f>
        <v>0</v>
      </c>
      <c r="H680" s="53">
        <f>IF(TYPE(SEARCH(H$1,+VLOOKUP($A680,datos14p!$A$2:$B$874,2,FALSE)))=1,"·",0)</f>
        <v>0</v>
      </c>
      <c r="I680" s="53">
        <f>IF(TYPE(SEARCH(I$1,+VLOOKUP($A680,datos14p!$A$2:$B$874,2,FALSE)))=1,"·",0)</f>
        <v>0</v>
      </c>
      <c r="J680" s="53" t="str">
        <f>IF(TYPE(SEARCH(J$1,+VLOOKUP($A680,datos14p!$A$2:$B$874,2,FALSE)))=1,"·",0)</f>
        <v>·</v>
      </c>
      <c r="K680" s="53">
        <f>IF(TYPE(SEARCH(K$1,+VLOOKUP($A680,datos14p!$A$2:$B$874,2,FALSE)))=1,"·",0)</f>
        <v>0</v>
      </c>
      <c r="L680" s="53">
        <f>IF(TYPE(SEARCH(L$1,+VLOOKUP($A680,datos14p!$A$2:$B$874,2,FALSE)))=1,"·",0)</f>
        <v>0</v>
      </c>
      <c r="M680" s="53">
        <f>IF(TYPE(SEARCH(M$1,+VLOOKUP($A680,datos14p!$A$2:$B$874,2,FALSE)))=1,"·",0)</f>
        <v>0</v>
      </c>
    </row>
    <row r="681" spans="1:13" s="9" customFormat="1">
      <c r="A681" s="186" t="s">
        <v>257</v>
      </c>
      <c r="B681" s="53">
        <f>IF(TYPE(SEARCH(B$1,+VLOOKUP($A681,datos14p!$A$2:$B$874,2,FALSE)))=1,"·",0)</f>
        <v>0</v>
      </c>
      <c r="C681" s="53" t="str">
        <f>IF(TYPE(SEARCH(C$1,+VLOOKUP($A681,datos14p!$A$2:$B$874,2,FALSE)))=1,"·",0)</f>
        <v>·</v>
      </c>
      <c r="D681" s="53" t="str">
        <f>IF(TYPE(SEARCH(D$1,+VLOOKUP($A681,datos14p!$A$2:$B$874,2,FALSE)))=1,"·",0)</f>
        <v>·</v>
      </c>
      <c r="E681" s="53">
        <f>IF(TYPE(SEARCH(E$1,+VLOOKUP($A681,datos14p!$A$2:$B$874,2,FALSE)))=1,"·",0)</f>
        <v>0</v>
      </c>
      <c r="F681" s="53">
        <f>IF(TYPE(SEARCH(F$1,+VLOOKUP($A681,datos14p!$A$2:$B$874,2,FALSE)))=1,"·",0)</f>
        <v>0</v>
      </c>
      <c r="G681" s="53">
        <f>IF(TYPE(SEARCH(G$1,+VLOOKUP($A681,datos14p!$A$2:$B$874,2,FALSE)))=1,"·",0)</f>
        <v>0</v>
      </c>
      <c r="H681" s="53">
        <f>IF(TYPE(SEARCH(H$1,+VLOOKUP($A681,datos14p!$A$2:$B$874,2,FALSE)))=1,"·",0)</f>
        <v>0</v>
      </c>
      <c r="I681" s="53">
        <f>IF(TYPE(SEARCH(I$1,+VLOOKUP($A681,datos14p!$A$2:$B$874,2,FALSE)))=1,"·",0)</f>
        <v>0</v>
      </c>
      <c r="J681" s="53" t="str">
        <f>IF(TYPE(SEARCH(J$1,+VLOOKUP($A681,datos14p!$A$2:$B$874,2,FALSE)))=1,"·",0)</f>
        <v>·</v>
      </c>
      <c r="K681" s="53">
        <f>IF(TYPE(SEARCH(K$1,+VLOOKUP($A681,datos14p!$A$2:$B$874,2,FALSE)))=1,"·",0)</f>
        <v>0</v>
      </c>
      <c r="L681" s="53">
        <f>IF(TYPE(SEARCH(L$1,+VLOOKUP($A681,datos14p!$A$2:$B$874,2,FALSE)))=1,"·",0)</f>
        <v>0</v>
      </c>
      <c r="M681" s="53">
        <f>IF(TYPE(SEARCH(M$1,+VLOOKUP($A681,datos14p!$A$2:$B$874,2,FALSE)))=1,"·",0)</f>
        <v>0</v>
      </c>
    </row>
    <row r="682" spans="1:13" s="9" customFormat="1">
      <c r="A682" s="186" t="s">
        <v>258</v>
      </c>
      <c r="B682" s="53">
        <f>IF(TYPE(SEARCH(B$1,+VLOOKUP($A682,datos14p!$A$2:$B$874,2,FALSE)))=1,"·",0)</f>
        <v>0</v>
      </c>
      <c r="C682" s="53">
        <f>IF(TYPE(SEARCH(C$1,+VLOOKUP($A682,datos14p!$A$2:$B$874,2,FALSE)))=1,"·",0)</f>
        <v>0</v>
      </c>
      <c r="D682" s="53" t="str">
        <f>IF(TYPE(SEARCH(D$1,+VLOOKUP($A682,datos14p!$A$2:$B$874,2,FALSE)))=1,"·",0)</f>
        <v>·</v>
      </c>
      <c r="E682" s="53">
        <f>IF(TYPE(SEARCH(E$1,+VLOOKUP($A682,datos14p!$A$2:$B$874,2,FALSE)))=1,"·",0)</f>
        <v>0</v>
      </c>
      <c r="F682" s="53">
        <f>IF(TYPE(SEARCH(F$1,+VLOOKUP($A682,datos14p!$A$2:$B$874,2,FALSE)))=1,"·",0)</f>
        <v>0</v>
      </c>
      <c r="G682" s="53">
        <f>IF(TYPE(SEARCH(G$1,+VLOOKUP($A682,datos14p!$A$2:$B$874,2,FALSE)))=1,"·",0)</f>
        <v>0</v>
      </c>
      <c r="H682" s="53">
        <f>IF(TYPE(SEARCH(H$1,+VLOOKUP($A682,datos14p!$A$2:$B$874,2,FALSE)))=1,"·",0)</f>
        <v>0</v>
      </c>
      <c r="I682" s="53" t="str">
        <f>IF(TYPE(SEARCH(I$1,+VLOOKUP($A682,datos14p!$A$2:$B$874,2,FALSE)))=1,"·",0)</f>
        <v>·</v>
      </c>
      <c r="J682" s="53" t="str">
        <f>IF(TYPE(SEARCH(J$1,+VLOOKUP($A682,datos14p!$A$2:$B$874,2,FALSE)))=1,"·",0)</f>
        <v>·</v>
      </c>
      <c r="K682" s="53">
        <f>IF(TYPE(SEARCH(K$1,+VLOOKUP($A682,datos14p!$A$2:$B$874,2,FALSE)))=1,"·",0)</f>
        <v>0</v>
      </c>
      <c r="L682" s="53">
        <f>IF(TYPE(SEARCH(L$1,+VLOOKUP($A682,datos14p!$A$2:$B$874,2,FALSE)))=1,"·",0)</f>
        <v>0</v>
      </c>
      <c r="M682" s="53">
        <f>IF(TYPE(SEARCH(M$1,+VLOOKUP($A682,datos14p!$A$2:$B$874,2,FALSE)))=1,"·",0)</f>
        <v>0</v>
      </c>
    </row>
    <row r="683" spans="1:13" s="9" customFormat="1">
      <c r="A683" s="186" t="s">
        <v>259</v>
      </c>
      <c r="B683" s="53">
        <f>IF(TYPE(SEARCH(B$1,+VLOOKUP($A683,datos14p!$A$2:$B$874,2,FALSE)))=1,"·",0)</f>
        <v>0</v>
      </c>
      <c r="C683" s="53" t="str">
        <f>IF(TYPE(SEARCH(C$1,+VLOOKUP($A683,datos14p!$A$2:$B$874,2,FALSE)))=1,"·",0)</f>
        <v>·</v>
      </c>
      <c r="D683" s="53" t="str">
        <f>IF(TYPE(SEARCH(D$1,+VLOOKUP($A683,datos14p!$A$2:$B$874,2,FALSE)))=1,"·",0)</f>
        <v>·</v>
      </c>
      <c r="E683" s="53">
        <f>IF(TYPE(SEARCH(E$1,+VLOOKUP($A683,datos14p!$A$2:$B$874,2,FALSE)))=1,"·",0)</f>
        <v>0</v>
      </c>
      <c r="F683" s="53">
        <f>IF(TYPE(SEARCH(F$1,+VLOOKUP($A683,datos14p!$A$2:$B$874,2,FALSE)))=1,"·",0)</f>
        <v>0</v>
      </c>
      <c r="G683" s="53">
        <f>IF(TYPE(SEARCH(G$1,+VLOOKUP($A683,datos14p!$A$2:$B$874,2,FALSE)))=1,"·",0)</f>
        <v>0</v>
      </c>
      <c r="H683" s="53">
        <f>IF(TYPE(SEARCH(H$1,+VLOOKUP($A683,datos14p!$A$2:$B$874,2,FALSE)))=1,"·",0)</f>
        <v>0</v>
      </c>
      <c r="I683" s="53">
        <f>IF(TYPE(SEARCH(I$1,+VLOOKUP($A683,datos14p!$A$2:$B$874,2,FALSE)))=1,"·",0)</f>
        <v>0</v>
      </c>
      <c r="J683" s="53" t="str">
        <f>IF(TYPE(SEARCH(J$1,+VLOOKUP($A683,datos14p!$A$2:$B$874,2,FALSE)))=1,"·",0)</f>
        <v>·</v>
      </c>
      <c r="K683" s="53">
        <f>IF(TYPE(SEARCH(K$1,+VLOOKUP($A683,datos14p!$A$2:$B$874,2,FALSE)))=1,"·",0)</f>
        <v>0</v>
      </c>
      <c r="L683" s="53">
        <f>IF(TYPE(SEARCH(L$1,+VLOOKUP($A683,datos14p!$A$2:$B$874,2,FALSE)))=1,"·",0)</f>
        <v>0</v>
      </c>
      <c r="M683" s="53">
        <f>IF(TYPE(SEARCH(M$1,+VLOOKUP($A683,datos14p!$A$2:$B$874,2,FALSE)))=1,"·",0)</f>
        <v>0</v>
      </c>
    </row>
    <row r="684" spans="1:13" s="9" customFormat="1">
      <c r="A684" s="186" t="s">
        <v>260</v>
      </c>
      <c r="B684" s="53">
        <f>IF(TYPE(SEARCH(B$1,+VLOOKUP($A684,datos14p!$A$2:$B$874,2,FALSE)))=1,"·",0)</f>
        <v>0</v>
      </c>
      <c r="C684" s="53" t="str">
        <f>IF(TYPE(SEARCH(C$1,+VLOOKUP($A684,datos14p!$A$2:$B$874,2,FALSE)))=1,"·",0)</f>
        <v>·</v>
      </c>
      <c r="D684" s="53" t="str">
        <f>IF(TYPE(SEARCH(D$1,+VLOOKUP($A684,datos14p!$A$2:$B$874,2,FALSE)))=1,"·",0)</f>
        <v>·</v>
      </c>
      <c r="E684" s="53">
        <f>IF(TYPE(SEARCH(E$1,+VLOOKUP($A684,datos14p!$A$2:$B$874,2,FALSE)))=1,"·",0)</f>
        <v>0</v>
      </c>
      <c r="F684" s="53">
        <f>IF(TYPE(SEARCH(F$1,+VLOOKUP($A684,datos14p!$A$2:$B$874,2,FALSE)))=1,"·",0)</f>
        <v>0</v>
      </c>
      <c r="G684" s="53">
        <f>IF(TYPE(SEARCH(G$1,+VLOOKUP($A684,datos14p!$A$2:$B$874,2,FALSE)))=1,"·",0)</f>
        <v>0</v>
      </c>
      <c r="H684" s="53">
        <f>IF(TYPE(SEARCH(H$1,+VLOOKUP($A684,datos14p!$A$2:$B$874,2,FALSE)))=1,"·",0)</f>
        <v>0</v>
      </c>
      <c r="I684" s="53">
        <f>IF(TYPE(SEARCH(I$1,+VLOOKUP($A684,datos14p!$A$2:$B$874,2,FALSE)))=1,"·",0)</f>
        <v>0</v>
      </c>
      <c r="J684" s="53" t="str">
        <f>IF(TYPE(SEARCH(J$1,+VLOOKUP($A684,datos14p!$A$2:$B$874,2,FALSE)))=1,"·",0)</f>
        <v>·</v>
      </c>
      <c r="K684" s="53">
        <f>IF(TYPE(SEARCH(K$1,+VLOOKUP($A684,datos14p!$A$2:$B$874,2,FALSE)))=1,"·",0)</f>
        <v>0</v>
      </c>
      <c r="L684" s="53">
        <f>IF(TYPE(SEARCH(L$1,+VLOOKUP($A684,datos14p!$A$2:$B$874,2,FALSE)))=1,"·",0)</f>
        <v>0</v>
      </c>
      <c r="M684" s="53">
        <f>IF(TYPE(SEARCH(M$1,+VLOOKUP($A684,datos14p!$A$2:$B$874,2,FALSE)))=1,"·",0)</f>
        <v>0</v>
      </c>
    </row>
    <row r="685" spans="1:13" s="9" customFormat="1">
      <c r="A685" s="186" t="s">
        <v>261</v>
      </c>
      <c r="B685" s="53">
        <f>IF(TYPE(SEARCH(B$1,+VLOOKUP($A685,datos14p!$A$2:$B$874,2,FALSE)))=1,"·",0)</f>
        <v>0</v>
      </c>
      <c r="C685" s="53" t="str">
        <f>IF(TYPE(SEARCH(C$1,+VLOOKUP($A685,datos14p!$A$2:$B$874,2,FALSE)))=1,"·",0)</f>
        <v>·</v>
      </c>
      <c r="D685" s="53">
        <f>IF(TYPE(SEARCH(D$1,+VLOOKUP($A685,datos14p!$A$2:$B$874,2,FALSE)))=1,"·",0)</f>
        <v>0</v>
      </c>
      <c r="E685" s="53">
        <f>IF(TYPE(SEARCH(E$1,+VLOOKUP($A685,datos14p!$A$2:$B$874,2,FALSE)))=1,"·",0)</f>
        <v>0</v>
      </c>
      <c r="F685" s="53">
        <f>IF(TYPE(SEARCH(F$1,+VLOOKUP($A685,datos14p!$A$2:$B$874,2,FALSE)))=1,"·",0)</f>
        <v>0</v>
      </c>
      <c r="G685" s="53">
        <f>IF(TYPE(SEARCH(G$1,+VLOOKUP($A685,datos14p!$A$2:$B$874,2,FALSE)))=1,"·",0)</f>
        <v>0</v>
      </c>
      <c r="H685" s="53">
        <f>IF(TYPE(SEARCH(H$1,+VLOOKUP($A685,datos14p!$A$2:$B$874,2,FALSE)))=1,"·",0)</f>
        <v>0</v>
      </c>
      <c r="I685" s="53">
        <f>IF(TYPE(SEARCH(I$1,+VLOOKUP($A685,datos14p!$A$2:$B$874,2,FALSE)))=1,"·",0)</f>
        <v>0</v>
      </c>
      <c r="J685" s="53" t="str">
        <f>IF(TYPE(SEARCH(J$1,+VLOOKUP($A685,datos14p!$A$2:$B$874,2,FALSE)))=1,"·",0)</f>
        <v>·</v>
      </c>
      <c r="K685" s="53" t="str">
        <f>IF(TYPE(SEARCH(K$1,+VLOOKUP($A685,datos14p!$A$2:$B$874,2,FALSE)))=1,"·",0)</f>
        <v>·</v>
      </c>
      <c r="L685" s="53">
        <f>IF(TYPE(SEARCH(L$1,+VLOOKUP($A685,datos14p!$A$2:$B$874,2,FALSE)))=1,"·",0)</f>
        <v>0</v>
      </c>
      <c r="M685" s="53">
        <f>IF(TYPE(SEARCH(M$1,+VLOOKUP($A685,datos14p!$A$2:$B$874,2,FALSE)))=1,"·",0)</f>
        <v>0</v>
      </c>
    </row>
    <row r="686" spans="1:13" s="9" customFormat="1">
      <c r="A686" s="186" t="s">
        <v>262</v>
      </c>
      <c r="B686" s="53" t="str">
        <f>IF(TYPE(SEARCH(B$1,+VLOOKUP($A686,datos14p!$A$2:$B$874,2,FALSE)))=1,"·",0)</f>
        <v>·</v>
      </c>
      <c r="C686" s="53" t="str">
        <f>IF(TYPE(SEARCH(C$1,+VLOOKUP($A686,datos14p!$A$2:$B$874,2,FALSE)))=1,"·",0)</f>
        <v>·</v>
      </c>
      <c r="D686" s="53">
        <f>IF(TYPE(SEARCH(D$1,+VLOOKUP($A686,datos14p!$A$2:$B$874,2,FALSE)))=1,"·",0)</f>
        <v>0</v>
      </c>
      <c r="E686" s="53">
        <f>IF(TYPE(SEARCH(E$1,+VLOOKUP($A686,datos14p!$A$2:$B$874,2,FALSE)))=1,"·",0)</f>
        <v>0</v>
      </c>
      <c r="F686" s="53">
        <f>IF(TYPE(SEARCH(F$1,+VLOOKUP($A686,datos14p!$A$2:$B$874,2,FALSE)))=1,"·",0)</f>
        <v>0</v>
      </c>
      <c r="G686" s="53">
        <f>IF(TYPE(SEARCH(G$1,+VLOOKUP($A686,datos14p!$A$2:$B$874,2,FALSE)))=1,"·",0)</f>
        <v>0</v>
      </c>
      <c r="H686" s="53">
        <f>IF(TYPE(SEARCH(H$1,+VLOOKUP($A686,datos14p!$A$2:$B$874,2,FALSE)))=1,"·",0)</f>
        <v>0</v>
      </c>
      <c r="I686" s="53">
        <f>IF(TYPE(SEARCH(I$1,+VLOOKUP($A686,datos14p!$A$2:$B$874,2,FALSE)))=1,"·",0)</f>
        <v>0</v>
      </c>
      <c r="J686" s="53" t="str">
        <f>IF(TYPE(SEARCH(J$1,+VLOOKUP($A686,datos14p!$A$2:$B$874,2,FALSE)))=1,"·",0)</f>
        <v>·</v>
      </c>
      <c r="K686" s="53">
        <f>IF(TYPE(SEARCH(K$1,+VLOOKUP($A686,datos14p!$A$2:$B$874,2,FALSE)))=1,"·",0)</f>
        <v>0</v>
      </c>
      <c r="L686" s="53">
        <f>IF(TYPE(SEARCH(L$1,+VLOOKUP($A686,datos14p!$A$2:$B$874,2,FALSE)))=1,"·",0)</f>
        <v>0</v>
      </c>
      <c r="M686" s="53">
        <f>IF(TYPE(SEARCH(M$1,+VLOOKUP($A686,datos14p!$A$2:$B$874,2,FALSE)))=1,"·",0)</f>
        <v>0</v>
      </c>
    </row>
    <row r="687" spans="1:13" s="9" customFormat="1">
      <c r="A687" s="186" t="s">
        <v>263</v>
      </c>
      <c r="B687" s="53">
        <f>IF(TYPE(SEARCH(B$1,+VLOOKUP($A687,datos14p!$A$2:$B$874,2,FALSE)))=1,"·",0)</f>
        <v>0</v>
      </c>
      <c r="C687" s="53" t="str">
        <f>IF(TYPE(SEARCH(C$1,+VLOOKUP($A687,datos14p!$A$2:$B$874,2,FALSE)))=1,"·",0)</f>
        <v>·</v>
      </c>
      <c r="D687" s="53">
        <f>IF(TYPE(SEARCH(D$1,+VLOOKUP($A687,datos14p!$A$2:$B$874,2,FALSE)))=1,"·",0)</f>
        <v>0</v>
      </c>
      <c r="E687" s="53" t="str">
        <f>IF(TYPE(SEARCH(E$1,+VLOOKUP($A687,datos14p!$A$2:$B$874,2,FALSE)))=1,"·",0)</f>
        <v>·</v>
      </c>
      <c r="F687" s="53">
        <f>IF(TYPE(SEARCH(F$1,+VLOOKUP($A687,datos14p!$A$2:$B$874,2,FALSE)))=1,"·",0)</f>
        <v>0</v>
      </c>
      <c r="G687" s="53">
        <f>IF(TYPE(SEARCH(G$1,+VLOOKUP($A687,datos14p!$A$2:$B$874,2,FALSE)))=1,"·",0)</f>
        <v>0</v>
      </c>
      <c r="H687" s="53">
        <f>IF(TYPE(SEARCH(H$1,+VLOOKUP($A687,datos14p!$A$2:$B$874,2,FALSE)))=1,"·",0)</f>
        <v>0</v>
      </c>
      <c r="I687" s="53">
        <f>IF(TYPE(SEARCH(I$1,+VLOOKUP($A687,datos14p!$A$2:$B$874,2,FALSE)))=1,"·",0)</f>
        <v>0</v>
      </c>
      <c r="J687" s="53" t="str">
        <f>IF(TYPE(SEARCH(J$1,+VLOOKUP($A687,datos14p!$A$2:$B$874,2,FALSE)))=1,"·",0)</f>
        <v>·</v>
      </c>
      <c r="K687" s="53">
        <f>IF(TYPE(SEARCH(K$1,+VLOOKUP($A687,datos14p!$A$2:$B$874,2,FALSE)))=1,"·",0)</f>
        <v>0</v>
      </c>
      <c r="L687" s="53">
        <f>IF(TYPE(SEARCH(L$1,+VLOOKUP($A687,datos14p!$A$2:$B$874,2,FALSE)))=1,"·",0)</f>
        <v>0</v>
      </c>
      <c r="M687" s="53">
        <f>IF(TYPE(SEARCH(M$1,+VLOOKUP($A687,datos14p!$A$2:$B$874,2,FALSE)))=1,"·",0)</f>
        <v>0</v>
      </c>
    </row>
    <row r="688" spans="1:13" s="9" customFormat="1">
      <c r="A688" s="186" t="s">
        <v>264</v>
      </c>
      <c r="B688" s="53">
        <f>IF(TYPE(SEARCH(B$1,+VLOOKUP($A688,datos14p!$A$2:$B$874,2,FALSE)))=1,"·",0)</f>
        <v>0</v>
      </c>
      <c r="C688" s="53" t="str">
        <f>IF(TYPE(SEARCH(C$1,+VLOOKUP($A688,datos14p!$A$2:$B$874,2,FALSE)))=1,"·",0)</f>
        <v>·</v>
      </c>
      <c r="D688" s="53">
        <f>IF(TYPE(SEARCH(D$1,+VLOOKUP($A688,datos14p!$A$2:$B$874,2,FALSE)))=1,"·",0)</f>
        <v>0</v>
      </c>
      <c r="E688" s="53" t="str">
        <f>IF(TYPE(SEARCH(E$1,+VLOOKUP($A688,datos14p!$A$2:$B$874,2,FALSE)))=1,"·",0)</f>
        <v>·</v>
      </c>
      <c r="F688" s="53">
        <f>IF(TYPE(SEARCH(F$1,+VLOOKUP($A688,datos14p!$A$2:$B$874,2,FALSE)))=1,"·",0)</f>
        <v>0</v>
      </c>
      <c r="G688" s="53">
        <f>IF(TYPE(SEARCH(G$1,+VLOOKUP($A688,datos14p!$A$2:$B$874,2,FALSE)))=1,"·",0)</f>
        <v>0</v>
      </c>
      <c r="H688" s="53">
        <f>IF(TYPE(SEARCH(H$1,+VLOOKUP($A688,datos14p!$A$2:$B$874,2,FALSE)))=1,"·",0)</f>
        <v>0</v>
      </c>
      <c r="I688" s="53">
        <f>IF(TYPE(SEARCH(I$1,+VLOOKUP($A688,datos14p!$A$2:$B$874,2,FALSE)))=1,"·",0)</f>
        <v>0</v>
      </c>
      <c r="J688" s="53" t="str">
        <f>IF(TYPE(SEARCH(J$1,+VLOOKUP($A688,datos14p!$A$2:$B$874,2,FALSE)))=1,"·",0)</f>
        <v>·</v>
      </c>
      <c r="K688" s="53">
        <f>IF(TYPE(SEARCH(K$1,+VLOOKUP($A688,datos14p!$A$2:$B$874,2,FALSE)))=1,"·",0)</f>
        <v>0</v>
      </c>
      <c r="L688" s="53">
        <f>IF(TYPE(SEARCH(L$1,+VLOOKUP($A688,datos14p!$A$2:$B$874,2,FALSE)))=1,"·",0)</f>
        <v>0</v>
      </c>
      <c r="M688" s="53">
        <f>IF(TYPE(SEARCH(M$1,+VLOOKUP($A688,datos14p!$A$2:$B$874,2,FALSE)))=1,"·",0)</f>
        <v>0</v>
      </c>
    </row>
    <row r="689" spans="1:13" s="9" customFormat="1">
      <c r="A689" s="186" t="s">
        <v>265</v>
      </c>
      <c r="B689" s="53" t="str">
        <f>IF(TYPE(SEARCH(B$1,+VLOOKUP($A689,datos14p!$A$2:$B$874,2,FALSE)))=1,"·",0)</f>
        <v>·</v>
      </c>
      <c r="C689" s="53" t="str">
        <f>IF(TYPE(SEARCH(C$1,+VLOOKUP($A689,datos14p!$A$2:$B$874,2,FALSE)))=1,"·",0)</f>
        <v>·</v>
      </c>
      <c r="D689" s="53">
        <f>IF(TYPE(SEARCH(D$1,+VLOOKUP($A689,datos14p!$A$2:$B$874,2,FALSE)))=1,"·",0)</f>
        <v>0</v>
      </c>
      <c r="E689" s="53">
        <f>IF(TYPE(SEARCH(E$1,+VLOOKUP($A689,datos14p!$A$2:$B$874,2,FALSE)))=1,"·",0)</f>
        <v>0</v>
      </c>
      <c r="F689" s="53">
        <f>IF(TYPE(SEARCH(F$1,+VLOOKUP($A689,datos14p!$A$2:$B$874,2,FALSE)))=1,"·",0)</f>
        <v>0</v>
      </c>
      <c r="G689" s="53">
        <f>IF(TYPE(SEARCH(G$1,+VLOOKUP($A689,datos14p!$A$2:$B$874,2,FALSE)))=1,"·",0)</f>
        <v>0</v>
      </c>
      <c r="H689" s="53">
        <f>IF(TYPE(SEARCH(H$1,+VLOOKUP($A689,datos14p!$A$2:$B$874,2,FALSE)))=1,"·",0)</f>
        <v>0</v>
      </c>
      <c r="I689" s="53">
        <f>IF(TYPE(SEARCH(I$1,+VLOOKUP($A689,datos14p!$A$2:$B$874,2,FALSE)))=1,"·",0)</f>
        <v>0</v>
      </c>
      <c r="J689" s="53" t="str">
        <f>IF(TYPE(SEARCH(J$1,+VLOOKUP($A689,datos14p!$A$2:$B$874,2,FALSE)))=1,"·",0)</f>
        <v>·</v>
      </c>
      <c r="K689" s="53">
        <f>IF(TYPE(SEARCH(K$1,+VLOOKUP($A689,datos14p!$A$2:$B$874,2,FALSE)))=1,"·",0)</f>
        <v>0</v>
      </c>
      <c r="L689" s="53">
        <f>IF(TYPE(SEARCH(L$1,+VLOOKUP($A689,datos14p!$A$2:$B$874,2,FALSE)))=1,"·",0)</f>
        <v>0</v>
      </c>
      <c r="M689" s="53">
        <f>IF(TYPE(SEARCH(M$1,+VLOOKUP($A689,datos14p!$A$2:$B$874,2,FALSE)))=1,"·",0)</f>
        <v>0</v>
      </c>
    </row>
    <row r="690" spans="1:13" s="9" customFormat="1">
      <c r="A690" s="186" t="s">
        <v>266</v>
      </c>
      <c r="B690" s="53" t="str">
        <f>IF(TYPE(SEARCH(B$1,+VLOOKUP($A690,datos14p!$A$2:$B$874,2,FALSE)))=1,"·",0)</f>
        <v>·</v>
      </c>
      <c r="C690" s="53" t="str">
        <f>IF(TYPE(SEARCH(C$1,+VLOOKUP($A690,datos14p!$A$2:$B$874,2,FALSE)))=1,"·",0)</f>
        <v>·</v>
      </c>
      <c r="D690" s="53">
        <f>IF(TYPE(SEARCH(D$1,+VLOOKUP($A690,datos14p!$A$2:$B$874,2,FALSE)))=1,"·",0)</f>
        <v>0</v>
      </c>
      <c r="E690" s="53">
        <f>IF(TYPE(SEARCH(E$1,+VLOOKUP($A690,datos14p!$A$2:$B$874,2,FALSE)))=1,"·",0)</f>
        <v>0</v>
      </c>
      <c r="F690" s="53">
        <f>IF(TYPE(SEARCH(F$1,+VLOOKUP($A690,datos14p!$A$2:$B$874,2,FALSE)))=1,"·",0)</f>
        <v>0</v>
      </c>
      <c r="G690" s="53">
        <f>IF(TYPE(SEARCH(G$1,+VLOOKUP($A690,datos14p!$A$2:$B$874,2,FALSE)))=1,"·",0)</f>
        <v>0</v>
      </c>
      <c r="H690" s="53">
        <f>IF(TYPE(SEARCH(H$1,+VLOOKUP($A690,datos14p!$A$2:$B$874,2,FALSE)))=1,"·",0)</f>
        <v>0</v>
      </c>
      <c r="I690" s="53">
        <f>IF(TYPE(SEARCH(I$1,+VLOOKUP($A690,datos14p!$A$2:$B$874,2,FALSE)))=1,"·",0)</f>
        <v>0</v>
      </c>
      <c r="J690" s="53" t="str">
        <f>IF(TYPE(SEARCH(J$1,+VLOOKUP($A690,datos14p!$A$2:$B$874,2,FALSE)))=1,"·",0)</f>
        <v>·</v>
      </c>
      <c r="K690" s="53">
        <f>IF(TYPE(SEARCH(K$1,+VLOOKUP($A690,datos14p!$A$2:$B$874,2,FALSE)))=1,"·",0)</f>
        <v>0</v>
      </c>
      <c r="L690" s="53">
        <f>IF(TYPE(SEARCH(L$1,+VLOOKUP($A690,datos14p!$A$2:$B$874,2,FALSE)))=1,"·",0)</f>
        <v>0</v>
      </c>
      <c r="M690" s="53">
        <f>IF(TYPE(SEARCH(M$1,+VLOOKUP($A690,datos14p!$A$2:$B$874,2,FALSE)))=1,"·",0)</f>
        <v>0</v>
      </c>
    </row>
    <row r="691" spans="1:13" s="9" customFormat="1">
      <c r="A691" s="186" t="s">
        <v>267</v>
      </c>
      <c r="B691" s="53">
        <f>IF(TYPE(SEARCH(B$1,+VLOOKUP($A691,datos14p!$A$2:$B$874,2,FALSE)))=1,"·",0)</f>
        <v>0</v>
      </c>
      <c r="C691" s="53" t="str">
        <f>IF(TYPE(SEARCH(C$1,+VLOOKUP($A691,datos14p!$A$2:$B$874,2,FALSE)))=1,"·",0)</f>
        <v>·</v>
      </c>
      <c r="D691" s="53">
        <f>IF(TYPE(SEARCH(D$1,+VLOOKUP($A691,datos14p!$A$2:$B$874,2,FALSE)))=1,"·",0)</f>
        <v>0</v>
      </c>
      <c r="E691" s="53" t="str">
        <f>IF(TYPE(SEARCH(E$1,+VLOOKUP($A691,datos14p!$A$2:$B$874,2,FALSE)))=1,"·",0)</f>
        <v>·</v>
      </c>
      <c r="F691" s="53">
        <f>IF(TYPE(SEARCH(F$1,+VLOOKUP($A691,datos14p!$A$2:$B$874,2,FALSE)))=1,"·",0)</f>
        <v>0</v>
      </c>
      <c r="G691" s="53">
        <f>IF(TYPE(SEARCH(G$1,+VLOOKUP($A691,datos14p!$A$2:$B$874,2,FALSE)))=1,"·",0)</f>
        <v>0</v>
      </c>
      <c r="H691" s="53">
        <f>IF(TYPE(SEARCH(H$1,+VLOOKUP($A691,datos14p!$A$2:$B$874,2,FALSE)))=1,"·",0)</f>
        <v>0</v>
      </c>
      <c r="I691" s="53">
        <f>IF(TYPE(SEARCH(I$1,+VLOOKUP($A691,datos14p!$A$2:$B$874,2,FALSE)))=1,"·",0)</f>
        <v>0</v>
      </c>
      <c r="J691" s="53" t="str">
        <f>IF(TYPE(SEARCH(J$1,+VLOOKUP($A691,datos14p!$A$2:$B$874,2,FALSE)))=1,"·",0)</f>
        <v>·</v>
      </c>
      <c r="K691" s="53">
        <f>IF(TYPE(SEARCH(K$1,+VLOOKUP($A691,datos14p!$A$2:$B$874,2,FALSE)))=1,"·",0)</f>
        <v>0</v>
      </c>
      <c r="L691" s="53">
        <f>IF(TYPE(SEARCH(L$1,+VLOOKUP($A691,datos14p!$A$2:$B$874,2,FALSE)))=1,"·",0)</f>
        <v>0</v>
      </c>
      <c r="M691" s="53">
        <f>IF(TYPE(SEARCH(M$1,+VLOOKUP($A691,datos14p!$A$2:$B$874,2,FALSE)))=1,"·",0)</f>
        <v>0</v>
      </c>
    </row>
    <row r="692" spans="1:13" s="9" customFormat="1">
      <c r="A692" s="186" t="s">
        <v>268</v>
      </c>
      <c r="B692" s="53">
        <f>IF(TYPE(SEARCH(B$1,+VLOOKUP($A692,datos14p!$A$2:$B$874,2,FALSE)))=1,"·",0)</f>
        <v>0</v>
      </c>
      <c r="C692" s="53" t="str">
        <f>IF(TYPE(SEARCH(C$1,+VLOOKUP($A692,datos14p!$A$2:$B$874,2,FALSE)))=1,"·",0)</f>
        <v>·</v>
      </c>
      <c r="D692" s="53">
        <f>IF(TYPE(SEARCH(D$1,+VLOOKUP($A692,datos14p!$A$2:$B$874,2,FALSE)))=1,"·",0)</f>
        <v>0</v>
      </c>
      <c r="E692" s="53" t="str">
        <f>IF(TYPE(SEARCH(E$1,+VLOOKUP($A692,datos14p!$A$2:$B$874,2,FALSE)))=1,"·",0)</f>
        <v>·</v>
      </c>
      <c r="F692" s="53">
        <f>IF(TYPE(SEARCH(F$1,+VLOOKUP($A692,datos14p!$A$2:$B$874,2,FALSE)))=1,"·",0)</f>
        <v>0</v>
      </c>
      <c r="G692" s="53">
        <f>IF(TYPE(SEARCH(G$1,+VLOOKUP($A692,datos14p!$A$2:$B$874,2,FALSE)))=1,"·",0)</f>
        <v>0</v>
      </c>
      <c r="H692" s="53">
        <f>IF(TYPE(SEARCH(H$1,+VLOOKUP($A692,datos14p!$A$2:$B$874,2,FALSE)))=1,"·",0)</f>
        <v>0</v>
      </c>
      <c r="I692" s="53">
        <f>IF(TYPE(SEARCH(I$1,+VLOOKUP($A692,datos14p!$A$2:$B$874,2,FALSE)))=1,"·",0)</f>
        <v>0</v>
      </c>
      <c r="J692" s="53" t="str">
        <f>IF(TYPE(SEARCH(J$1,+VLOOKUP($A692,datos14p!$A$2:$B$874,2,FALSE)))=1,"·",0)</f>
        <v>·</v>
      </c>
      <c r="K692" s="53">
        <f>IF(TYPE(SEARCH(K$1,+VLOOKUP($A692,datos14p!$A$2:$B$874,2,FALSE)))=1,"·",0)</f>
        <v>0</v>
      </c>
      <c r="L692" s="53">
        <f>IF(TYPE(SEARCH(L$1,+VLOOKUP($A692,datos14p!$A$2:$B$874,2,FALSE)))=1,"·",0)</f>
        <v>0</v>
      </c>
      <c r="M692" s="53">
        <f>IF(TYPE(SEARCH(M$1,+VLOOKUP($A692,datos14p!$A$2:$B$874,2,FALSE)))=1,"·",0)</f>
        <v>0</v>
      </c>
    </row>
    <row r="693" spans="1:13" s="9" customFormat="1">
      <c r="A693" s="186" t="s">
        <v>269</v>
      </c>
      <c r="B693" s="53" t="str">
        <f>IF(TYPE(SEARCH(B$1,+VLOOKUP($A693,datos14p!$A$2:$B$874,2,FALSE)))=1,"·",0)</f>
        <v>·</v>
      </c>
      <c r="C693" s="53" t="str">
        <f>IF(TYPE(SEARCH(C$1,+VLOOKUP($A693,datos14p!$A$2:$B$874,2,FALSE)))=1,"·",0)</f>
        <v>·</v>
      </c>
      <c r="D693" s="53">
        <f>IF(TYPE(SEARCH(D$1,+VLOOKUP($A693,datos14p!$A$2:$B$874,2,FALSE)))=1,"·",0)</f>
        <v>0</v>
      </c>
      <c r="E693" s="53">
        <f>IF(TYPE(SEARCH(E$1,+VLOOKUP($A693,datos14p!$A$2:$B$874,2,FALSE)))=1,"·",0)</f>
        <v>0</v>
      </c>
      <c r="F693" s="53">
        <f>IF(TYPE(SEARCH(F$1,+VLOOKUP($A693,datos14p!$A$2:$B$874,2,FALSE)))=1,"·",0)</f>
        <v>0</v>
      </c>
      <c r="G693" s="53">
        <f>IF(TYPE(SEARCH(G$1,+VLOOKUP($A693,datos14p!$A$2:$B$874,2,FALSE)))=1,"·",0)</f>
        <v>0</v>
      </c>
      <c r="H693" s="53">
        <f>IF(TYPE(SEARCH(H$1,+VLOOKUP($A693,datos14p!$A$2:$B$874,2,FALSE)))=1,"·",0)</f>
        <v>0</v>
      </c>
      <c r="I693" s="53">
        <f>IF(TYPE(SEARCH(I$1,+VLOOKUP($A693,datos14p!$A$2:$B$874,2,FALSE)))=1,"·",0)</f>
        <v>0</v>
      </c>
      <c r="J693" s="53" t="str">
        <f>IF(TYPE(SEARCH(J$1,+VLOOKUP($A693,datos14p!$A$2:$B$874,2,FALSE)))=1,"·",0)</f>
        <v>·</v>
      </c>
      <c r="K693" s="53">
        <f>IF(TYPE(SEARCH(K$1,+VLOOKUP($A693,datos14p!$A$2:$B$874,2,FALSE)))=1,"·",0)</f>
        <v>0</v>
      </c>
      <c r="L693" s="53">
        <f>IF(TYPE(SEARCH(L$1,+VLOOKUP($A693,datos14p!$A$2:$B$874,2,FALSE)))=1,"·",0)</f>
        <v>0</v>
      </c>
      <c r="M693" s="53">
        <f>IF(TYPE(SEARCH(M$1,+VLOOKUP($A693,datos14p!$A$2:$B$874,2,FALSE)))=1,"·",0)</f>
        <v>0</v>
      </c>
    </row>
    <row r="694" spans="1:13" s="9" customFormat="1">
      <c r="A694" s="186" t="s">
        <v>270</v>
      </c>
      <c r="B694" s="53">
        <f>IF(TYPE(SEARCH(B$1,+VLOOKUP($A694,datos14p!$A$2:$B$874,2,FALSE)))=1,"·",0)</f>
        <v>0</v>
      </c>
      <c r="C694" s="53" t="str">
        <f>IF(TYPE(SEARCH(C$1,+VLOOKUP($A694,datos14p!$A$2:$B$874,2,FALSE)))=1,"·",0)</f>
        <v>·</v>
      </c>
      <c r="D694" s="53">
        <f>IF(TYPE(SEARCH(D$1,+VLOOKUP($A694,datos14p!$A$2:$B$874,2,FALSE)))=1,"·",0)</f>
        <v>0</v>
      </c>
      <c r="E694" s="53">
        <f>IF(TYPE(SEARCH(E$1,+VLOOKUP($A694,datos14p!$A$2:$B$874,2,FALSE)))=1,"·",0)</f>
        <v>0</v>
      </c>
      <c r="F694" s="53">
        <f>IF(TYPE(SEARCH(F$1,+VLOOKUP($A694,datos14p!$A$2:$B$874,2,FALSE)))=1,"·",0)</f>
        <v>0</v>
      </c>
      <c r="G694" s="53">
        <f>IF(TYPE(SEARCH(G$1,+VLOOKUP($A694,datos14p!$A$2:$B$874,2,FALSE)))=1,"·",0)</f>
        <v>0</v>
      </c>
      <c r="H694" s="53">
        <f>IF(TYPE(SEARCH(H$1,+VLOOKUP($A694,datos14p!$A$2:$B$874,2,FALSE)))=1,"·",0)</f>
        <v>0</v>
      </c>
      <c r="I694" s="53">
        <f>IF(TYPE(SEARCH(I$1,+VLOOKUP($A694,datos14p!$A$2:$B$874,2,FALSE)))=1,"·",0)</f>
        <v>0</v>
      </c>
      <c r="J694" s="53" t="str">
        <f>IF(TYPE(SEARCH(J$1,+VLOOKUP($A694,datos14p!$A$2:$B$874,2,FALSE)))=1,"·",0)</f>
        <v>·</v>
      </c>
      <c r="K694" s="53">
        <f>IF(TYPE(SEARCH(K$1,+VLOOKUP($A694,datos14p!$A$2:$B$874,2,FALSE)))=1,"·",0)</f>
        <v>0</v>
      </c>
      <c r="L694" s="53">
        <f>IF(TYPE(SEARCH(L$1,+VLOOKUP($A694,datos14p!$A$2:$B$874,2,FALSE)))=1,"·",0)</f>
        <v>0</v>
      </c>
      <c r="M694" s="53">
        <f>IF(TYPE(SEARCH(M$1,+VLOOKUP($A694,datos14p!$A$2:$B$874,2,FALSE)))=1,"·",0)</f>
        <v>0</v>
      </c>
    </row>
    <row r="695" spans="1:13" s="9" customFormat="1">
      <c r="A695" s="186" t="s">
        <v>271</v>
      </c>
      <c r="B695" s="53">
        <f>IF(TYPE(SEARCH(B$1,+VLOOKUP($A695,datos14p!$A$2:$B$874,2,FALSE)))=1,"·",0)</f>
        <v>0</v>
      </c>
      <c r="C695" s="53" t="str">
        <f>IF(TYPE(SEARCH(C$1,+VLOOKUP($A695,datos14p!$A$2:$B$874,2,FALSE)))=1,"·",0)</f>
        <v>·</v>
      </c>
      <c r="D695" s="53">
        <f>IF(TYPE(SEARCH(D$1,+VLOOKUP($A695,datos14p!$A$2:$B$874,2,FALSE)))=1,"·",0)</f>
        <v>0</v>
      </c>
      <c r="E695" s="53">
        <f>IF(TYPE(SEARCH(E$1,+VLOOKUP($A695,datos14p!$A$2:$B$874,2,FALSE)))=1,"·",0)</f>
        <v>0</v>
      </c>
      <c r="F695" s="53">
        <f>IF(TYPE(SEARCH(F$1,+VLOOKUP($A695,datos14p!$A$2:$B$874,2,FALSE)))=1,"·",0)</f>
        <v>0</v>
      </c>
      <c r="G695" s="53">
        <f>IF(TYPE(SEARCH(G$1,+VLOOKUP($A695,datos14p!$A$2:$B$874,2,FALSE)))=1,"·",0)</f>
        <v>0</v>
      </c>
      <c r="H695" s="53">
        <f>IF(TYPE(SEARCH(H$1,+VLOOKUP($A695,datos14p!$A$2:$B$874,2,FALSE)))=1,"·",0)</f>
        <v>0</v>
      </c>
      <c r="I695" s="53">
        <f>IF(TYPE(SEARCH(I$1,+VLOOKUP($A695,datos14p!$A$2:$B$874,2,FALSE)))=1,"·",0)</f>
        <v>0</v>
      </c>
      <c r="J695" s="53" t="str">
        <f>IF(TYPE(SEARCH(J$1,+VLOOKUP($A695,datos14p!$A$2:$B$874,2,FALSE)))=1,"·",0)</f>
        <v>·</v>
      </c>
      <c r="K695" s="53">
        <f>IF(TYPE(SEARCH(K$1,+VLOOKUP($A695,datos14p!$A$2:$B$874,2,FALSE)))=1,"·",0)</f>
        <v>0</v>
      </c>
      <c r="L695" s="53">
        <f>IF(TYPE(SEARCH(L$1,+VLOOKUP($A695,datos14p!$A$2:$B$874,2,FALSE)))=1,"·",0)</f>
        <v>0</v>
      </c>
      <c r="M695" s="53">
        <f>IF(TYPE(SEARCH(M$1,+VLOOKUP($A695,datos14p!$A$2:$B$874,2,FALSE)))=1,"·",0)</f>
        <v>0</v>
      </c>
    </row>
    <row r="696" spans="1:13" s="9" customFormat="1">
      <c r="A696" s="186" t="s">
        <v>272</v>
      </c>
      <c r="B696" s="53" t="str">
        <f>IF(TYPE(SEARCH(B$1,+VLOOKUP($A696,datos14p!$A$2:$B$874,2,FALSE)))=1,"·",0)</f>
        <v>·</v>
      </c>
      <c r="C696" s="53" t="str">
        <f>IF(TYPE(SEARCH(C$1,+VLOOKUP($A696,datos14p!$A$2:$B$874,2,FALSE)))=1,"·",0)</f>
        <v>·</v>
      </c>
      <c r="D696" s="53">
        <f>IF(TYPE(SEARCH(D$1,+VLOOKUP($A696,datos14p!$A$2:$B$874,2,FALSE)))=1,"·",0)</f>
        <v>0</v>
      </c>
      <c r="E696" s="53">
        <f>IF(TYPE(SEARCH(E$1,+VLOOKUP($A696,datos14p!$A$2:$B$874,2,FALSE)))=1,"·",0)</f>
        <v>0</v>
      </c>
      <c r="F696" s="53">
        <f>IF(TYPE(SEARCH(F$1,+VLOOKUP($A696,datos14p!$A$2:$B$874,2,FALSE)))=1,"·",0)</f>
        <v>0</v>
      </c>
      <c r="G696" s="53">
        <f>IF(TYPE(SEARCH(G$1,+VLOOKUP($A696,datos14p!$A$2:$B$874,2,FALSE)))=1,"·",0)</f>
        <v>0</v>
      </c>
      <c r="H696" s="53">
        <f>IF(TYPE(SEARCH(H$1,+VLOOKUP($A696,datos14p!$A$2:$B$874,2,FALSE)))=1,"·",0)</f>
        <v>0</v>
      </c>
      <c r="I696" s="53">
        <f>IF(TYPE(SEARCH(I$1,+VLOOKUP($A696,datos14p!$A$2:$B$874,2,FALSE)))=1,"·",0)</f>
        <v>0</v>
      </c>
      <c r="J696" s="53" t="str">
        <f>IF(TYPE(SEARCH(J$1,+VLOOKUP($A696,datos14p!$A$2:$B$874,2,FALSE)))=1,"·",0)</f>
        <v>·</v>
      </c>
      <c r="K696" s="53">
        <f>IF(TYPE(SEARCH(K$1,+VLOOKUP($A696,datos14p!$A$2:$B$874,2,FALSE)))=1,"·",0)</f>
        <v>0</v>
      </c>
      <c r="L696" s="53">
        <f>IF(TYPE(SEARCH(L$1,+VLOOKUP($A696,datos14p!$A$2:$B$874,2,FALSE)))=1,"·",0)</f>
        <v>0</v>
      </c>
      <c r="M696" s="53">
        <f>IF(TYPE(SEARCH(M$1,+VLOOKUP($A696,datos14p!$A$2:$B$874,2,FALSE)))=1,"·",0)</f>
        <v>0</v>
      </c>
    </row>
    <row r="697" spans="1:13" s="9" customFormat="1">
      <c r="A697" s="186" t="s">
        <v>273</v>
      </c>
      <c r="B697" s="53">
        <f>IF(TYPE(SEARCH(B$1,+VLOOKUP($A697,datos14p!$A$2:$B$874,2,FALSE)))=1,"·",0)</f>
        <v>0</v>
      </c>
      <c r="C697" s="53">
        <f>IF(TYPE(SEARCH(C$1,+VLOOKUP($A697,datos14p!$A$2:$B$874,2,FALSE)))=1,"·",0)</f>
        <v>0</v>
      </c>
      <c r="D697" s="53">
        <f>IF(TYPE(SEARCH(D$1,+VLOOKUP($A697,datos14p!$A$2:$B$874,2,FALSE)))=1,"·",0)</f>
        <v>0</v>
      </c>
      <c r="E697" s="53">
        <f>IF(TYPE(SEARCH(E$1,+VLOOKUP($A697,datos14p!$A$2:$B$874,2,FALSE)))=1,"·",0)</f>
        <v>0</v>
      </c>
      <c r="F697" s="53">
        <f>IF(TYPE(SEARCH(F$1,+VLOOKUP($A697,datos14p!$A$2:$B$874,2,FALSE)))=1,"·",0)</f>
        <v>0</v>
      </c>
      <c r="G697" s="53">
        <f>IF(TYPE(SEARCH(G$1,+VLOOKUP($A697,datos14p!$A$2:$B$874,2,FALSE)))=1,"·",0)</f>
        <v>0</v>
      </c>
      <c r="H697" s="53">
        <f>IF(TYPE(SEARCH(H$1,+VLOOKUP($A697,datos14p!$A$2:$B$874,2,FALSE)))=1,"·",0)</f>
        <v>0</v>
      </c>
      <c r="I697" s="53">
        <f>IF(TYPE(SEARCH(I$1,+VLOOKUP($A697,datos14p!$A$2:$B$874,2,FALSE)))=1,"·",0)</f>
        <v>0</v>
      </c>
      <c r="J697" s="53" t="str">
        <f>IF(TYPE(SEARCH(J$1,+VLOOKUP($A697,datos14p!$A$2:$B$874,2,FALSE)))=1,"·",0)</f>
        <v>·</v>
      </c>
      <c r="K697" s="53">
        <f>IF(TYPE(SEARCH(K$1,+VLOOKUP($A697,datos14p!$A$2:$B$874,2,FALSE)))=1,"·",0)</f>
        <v>0</v>
      </c>
      <c r="L697" s="53">
        <f>IF(TYPE(SEARCH(L$1,+VLOOKUP($A697,datos14p!$A$2:$B$874,2,FALSE)))=1,"·",0)</f>
        <v>0</v>
      </c>
      <c r="M697" s="53">
        <f>IF(TYPE(SEARCH(M$1,+VLOOKUP($A697,datos14p!$A$2:$B$874,2,FALSE)))=1,"·",0)</f>
        <v>0</v>
      </c>
    </row>
    <row r="698" spans="1:13" s="9" customFormat="1">
      <c r="A698" s="186" t="s">
        <v>274</v>
      </c>
      <c r="B698" s="53">
        <f>IF(TYPE(SEARCH(B$1,+VLOOKUP($A698,datos14p!$A$2:$B$874,2,FALSE)))=1,"·",0)</f>
        <v>0</v>
      </c>
      <c r="C698" s="53">
        <f>IF(TYPE(SEARCH(C$1,+VLOOKUP($A698,datos14p!$A$2:$B$874,2,FALSE)))=1,"·",0)</f>
        <v>0</v>
      </c>
      <c r="D698" s="53">
        <f>IF(TYPE(SEARCH(D$1,+VLOOKUP($A698,datos14p!$A$2:$B$874,2,FALSE)))=1,"·",0)</f>
        <v>0</v>
      </c>
      <c r="E698" s="53">
        <f>IF(TYPE(SEARCH(E$1,+VLOOKUP($A698,datos14p!$A$2:$B$874,2,FALSE)))=1,"·",0)</f>
        <v>0</v>
      </c>
      <c r="F698" s="53">
        <f>IF(TYPE(SEARCH(F$1,+VLOOKUP($A698,datos14p!$A$2:$B$874,2,FALSE)))=1,"·",0)</f>
        <v>0</v>
      </c>
      <c r="G698" s="53" t="str">
        <f>IF(TYPE(SEARCH(G$1,+VLOOKUP($A698,datos14p!$A$2:$B$874,2,FALSE)))=1,"·",0)</f>
        <v>·</v>
      </c>
      <c r="H698" s="53">
        <f>IF(TYPE(SEARCH(H$1,+VLOOKUP($A698,datos14p!$A$2:$B$874,2,FALSE)))=1,"·",0)</f>
        <v>0</v>
      </c>
      <c r="I698" s="53">
        <f>IF(TYPE(SEARCH(I$1,+VLOOKUP($A698,datos14p!$A$2:$B$874,2,FALSE)))=1,"·",0)</f>
        <v>0</v>
      </c>
      <c r="J698" s="53">
        <f>IF(TYPE(SEARCH(J$1,+VLOOKUP($A698,datos14p!$A$2:$B$874,2,FALSE)))=1,"·",0)</f>
        <v>0</v>
      </c>
      <c r="K698" s="53">
        <f>IF(TYPE(SEARCH(K$1,+VLOOKUP($A698,datos14p!$A$2:$B$874,2,FALSE)))=1,"·",0)</f>
        <v>0</v>
      </c>
      <c r="L698" s="53">
        <f>IF(TYPE(SEARCH(L$1,+VLOOKUP($A698,datos14p!$A$2:$B$874,2,FALSE)))=1,"·",0)</f>
        <v>0</v>
      </c>
      <c r="M698" s="53">
        <f>IF(TYPE(SEARCH(M$1,+VLOOKUP($A698,datos14p!$A$2:$B$874,2,FALSE)))=1,"·",0)</f>
        <v>0</v>
      </c>
    </row>
    <row r="699" spans="1:13" s="9" customFormat="1">
      <c r="A699" s="186" t="s">
        <v>275</v>
      </c>
      <c r="B699" s="53" t="str">
        <f>IF(TYPE(SEARCH(B$1,+VLOOKUP($A699,datos14p!$A$2:$B$874,2,FALSE)))=1,"·",0)</f>
        <v>·</v>
      </c>
      <c r="C699" s="53">
        <f>IF(TYPE(SEARCH(C$1,+VLOOKUP($A699,datos14p!$A$2:$B$874,2,FALSE)))=1,"·",0)</f>
        <v>0</v>
      </c>
      <c r="D699" s="53">
        <f>IF(TYPE(SEARCH(D$1,+VLOOKUP($A699,datos14p!$A$2:$B$874,2,FALSE)))=1,"·",0)</f>
        <v>0</v>
      </c>
      <c r="E699" s="53">
        <f>IF(TYPE(SEARCH(E$1,+VLOOKUP($A699,datos14p!$A$2:$B$874,2,FALSE)))=1,"·",0)</f>
        <v>0</v>
      </c>
      <c r="F699" s="53">
        <f>IF(TYPE(SEARCH(F$1,+VLOOKUP($A699,datos14p!$A$2:$B$874,2,FALSE)))=1,"·",0)</f>
        <v>0</v>
      </c>
      <c r="G699" s="53">
        <f>IF(TYPE(SEARCH(G$1,+VLOOKUP($A699,datos14p!$A$2:$B$874,2,FALSE)))=1,"·",0)</f>
        <v>0</v>
      </c>
      <c r="H699" s="53">
        <f>IF(TYPE(SEARCH(H$1,+VLOOKUP($A699,datos14p!$A$2:$B$874,2,FALSE)))=1,"·",0)</f>
        <v>0</v>
      </c>
      <c r="I699" s="53">
        <f>IF(TYPE(SEARCH(I$1,+VLOOKUP($A699,datos14p!$A$2:$B$874,2,FALSE)))=1,"·",0)</f>
        <v>0</v>
      </c>
      <c r="J699" s="53" t="str">
        <f>IF(TYPE(SEARCH(J$1,+VLOOKUP($A699,datos14p!$A$2:$B$874,2,FALSE)))=1,"·",0)</f>
        <v>·</v>
      </c>
      <c r="K699" s="53">
        <f>IF(TYPE(SEARCH(K$1,+VLOOKUP($A699,datos14p!$A$2:$B$874,2,FALSE)))=1,"·",0)</f>
        <v>0</v>
      </c>
      <c r="L699" s="53">
        <f>IF(TYPE(SEARCH(L$1,+VLOOKUP($A699,datos14p!$A$2:$B$874,2,FALSE)))=1,"·",0)</f>
        <v>0</v>
      </c>
      <c r="M699" s="53">
        <f>IF(TYPE(SEARCH(M$1,+VLOOKUP($A699,datos14p!$A$2:$B$874,2,FALSE)))=1,"·",0)</f>
        <v>0</v>
      </c>
    </row>
    <row r="700" spans="1:13" s="9" customFormat="1">
      <c r="A700" s="186" t="s">
        <v>276</v>
      </c>
      <c r="B700" s="53">
        <f>IF(TYPE(SEARCH(B$1,+VLOOKUP($A700,datos14p!$A$2:$B$874,2,FALSE)))=1,"·",0)</f>
        <v>0</v>
      </c>
      <c r="C700" s="53">
        <f>IF(TYPE(SEARCH(C$1,+VLOOKUP($A700,datos14p!$A$2:$B$874,2,FALSE)))=1,"·",0)</f>
        <v>0</v>
      </c>
      <c r="D700" s="53">
        <f>IF(TYPE(SEARCH(D$1,+VLOOKUP($A700,datos14p!$A$2:$B$874,2,FALSE)))=1,"·",0)</f>
        <v>0</v>
      </c>
      <c r="E700" s="53">
        <f>IF(TYPE(SEARCH(E$1,+VLOOKUP($A700,datos14p!$A$2:$B$874,2,FALSE)))=1,"·",0)</f>
        <v>0</v>
      </c>
      <c r="F700" s="53">
        <f>IF(TYPE(SEARCH(F$1,+VLOOKUP($A700,datos14p!$A$2:$B$874,2,FALSE)))=1,"·",0)</f>
        <v>0</v>
      </c>
      <c r="G700" s="53">
        <f>IF(TYPE(SEARCH(G$1,+VLOOKUP($A700,datos14p!$A$2:$B$874,2,FALSE)))=1,"·",0)</f>
        <v>0</v>
      </c>
      <c r="H700" s="53" t="str">
        <f>IF(TYPE(SEARCH(H$1,+VLOOKUP($A700,datos14p!$A$2:$B$874,2,FALSE)))=1,"·",0)</f>
        <v>·</v>
      </c>
      <c r="I700" s="53">
        <f>IF(TYPE(SEARCH(I$1,+VLOOKUP($A700,datos14p!$A$2:$B$874,2,FALSE)))=1,"·",0)</f>
        <v>0</v>
      </c>
      <c r="J700" s="53">
        <f>IF(TYPE(SEARCH(J$1,+VLOOKUP($A700,datos14p!$A$2:$B$874,2,FALSE)))=1,"·",0)</f>
        <v>0</v>
      </c>
      <c r="K700" s="53">
        <f>IF(TYPE(SEARCH(K$1,+VLOOKUP($A700,datos14p!$A$2:$B$874,2,FALSE)))=1,"·",0)</f>
        <v>0</v>
      </c>
      <c r="L700" s="53">
        <f>IF(TYPE(SEARCH(L$1,+VLOOKUP($A700,datos14p!$A$2:$B$874,2,FALSE)))=1,"·",0)</f>
        <v>0</v>
      </c>
      <c r="M700" s="53">
        <f>IF(TYPE(SEARCH(M$1,+VLOOKUP($A700,datos14p!$A$2:$B$874,2,FALSE)))=1,"·",0)</f>
        <v>0</v>
      </c>
    </row>
    <row r="701" spans="1:13" s="9" customFormat="1">
      <c r="A701" s="186" t="s">
        <v>277</v>
      </c>
      <c r="B701" s="53">
        <f>IF(TYPE(SEARCH(B$1,+VLOOKUP($A701,datos14p!$A$2:$B$874,2,FALSE)))=1,"·",0)</f>
        <v>0</v>
      </c>
      <c r="C701" s="53">
        <f>IF(TYPE(SEARCH(C$1,+VLOOKUP($A701,datos14p!$A$2:$B$874,2,FALSE)))=1,"·",0)</f>
        <v>0</v>
      </c>
      <c r="D701" s="53">
        <f>IF(TYPE(SEARCH(D$1,+VLOOKUP($A701,datos14p!$A$2:$B$874,2,FALSE)))=1,"·",0)</f>
        <v>0</v>
      </c>
      <c r="E701" s="53">
        <f>IF(TYPE(SEARCH(E$1,+VLOOKUP($A701,datos14p!$A$2:$B$874,2,FALSE)))=1,"·",0)</f>
        <v>0</v>
      </c>
      <c r="F701" s="53">
        <f>IF(TYPE(SEARCH(F$1,+VLOOKUP($A701,datos14p!$A$2:$B$874,2,FALSE)))=1,"·",0)</f>
        <v>0</v>
      </c>
      <c r="G701" s="53">
        <f>IF(TYPE(SEARCH(G$1,+VLOOKUP($A701,datos14p!$A$2:$B$874,2,FALSE)))=1,"·",0)</f>
        <v>0</v>
      </c>
      <c r="H701" s="53">
        <f>IF(TYPE(SEARCH(H$1,+VLOOKUP($A701,datos14p!$A$2:$B$874,2,FALSE)))=1,"·",0)</f>
        <v>0</v>
      </c>
      <c r="I701" s="53">
        <f>IF(TYPE(SEARCH(I$1,+VLOOKUP($A701,datos14p!$A$2:$B$874,2,FALSE)))=1,"·",0)</f>
        <v>0</v>
      </c>
      <c r="J701" s="53">
        <f>IF(TYPE(SEARCH(J$1,+VLOOKUP($A701,datos14p!$A$2:$B$874,2,FALSE)))=1,"·",0)</f>
        <v>0</v>
      </c>
      <c r="K701" s="53">
        <f>IF(TYPE(SEARCH(K$1,+VLOOKUP($A701,datos14p!$A$2:$B$874,2,FALSE)))=1,"·",0)</f>
        <v>0</v>
      </c>
      <c r="L701" s="53">
        <f>IF(TYPE(SEARCH(L$1,+VLOOKUP($A701,datos14p!$A$2:$B$874,2,FALSE)))=1,"·",0)</f>
        <v>0</v>
      </c>
      <c r="M701" s="53">
        <f>IF(TYPE(SEARCH(M$1,+VLOOKUP($A701,datos14p!$A$2:$B$874,2,FALSE)))=1,"·",0)</f>
        <v>0</v>
      </c>
    </row>
    <row r="702" spans="1:13" s="9" customFormat="1">
      <c r="A702" s="60" t="s">
        <v>1373</v>
      </c>
      <c r="B702" s="53">
        <f>IF(TYPE(SEARCH(B$1,+VLOOKUP($A702,datos14p!$A$2:$B$874,2,FALSE)))=1,"·",0)</f>
        <v>0</v>
      </c>
      <c r="C702" s="53">
        <f>IF(TYPE(SEARCH(C$1,+VLOOKUP($A702,datos14p!$A$2:$B$874,2,FALSE)))=1,"·",0)</f>
        <v>0</v>
      </c>
      <c r="D702" s="53" t="str">
        <f>IF(TYPE(SEARCH(D$1,+VLOOKUP($A702,datos14p!$A$2:$B$874,2,FALSE)))=1,"·",0)</f>
        <v>·</v>
      </c>
      <c r="E702" s="53">
        <f>IF(TYPE(SEARCH(E$1,+VLOOKUP($A702,datos14p!$A$2:$B$874,2,FALSE)))=1,"·",0)</f>
        <v>0</v>
      </c>
      <c r="F702" s="53">
        <f>IF(TYPE(SEARCH(F$1,+VLOOKUP($A702,datos14p!$A$2:$B$874,2,FALSE)))=1,"·",0)</f>
        <v>0</v>
      </c>
      <c r="G702" s="53">
        <f>IF(TYPE(SEARCH(G$1,+VLOOKUP($A702,datos14p!$A$2:$B$874,2,FALSE)))=1,"·",0)</f>
        <v>0</v>
      </c>
      <c r="H702" s="53">
        <f>IF(TYPE(SEARCH(H$1,+VLOOKUP($A702,datos14p!$A$2:$B$874,2,FALSE)))=1,"·",0)</f>
        <v>0</v>
      </c>
      <c r="I702" s="53">
        <f>IF(TYPE(SEARCH(I$1,+VLOOKUP($A702,datos14p!$A$2:$B$874,2,FALSE)))=1,"·",0)</f>
        <v>0</v>
      </c>
      <c r="J702" s="53">
        <f>IF(TYPE(SEARCH(J$1,+VLOOKUP($A702,datos14p!$A$2:$B$874,2,FALSE)))=1,"·",0)</f>
        <v>0</v>
      </c>
      <c r="K702" s="53">
        <f>IF(TYPE(SEARCH(K$1,+VLOOKUP($A702,datos14p!$A$2:$B$874,2,FALSE)))=1,"·",0)</f>
        <v>0</v>
      </c>
      <c r="L702" s="53">
        <f>IF(TYPE(SEARCH(L$1,+VLOOKUP($A702,datos14p!$A$2:$B$874,2,FALSE)))=1,"·",0)</f>
        <v>0</v>
      </c>
      <c r="M702" s="53">
        <f>IF(TYPE(SEARCH(M$1,+VLOOKUP($A702,datos14p!$A$2:$B$874,2,FALSE)))=1,"·",0)</f>
        <v>0</v>
      </c>
    </row>
    <row r="703" spans="1:13" s="9" customFormat="1">
      <c r="A703" s="60" t="s">
        <v>1374</v>
      </c>
      <c r="B703" s="53">
        <f>IF(TYPE(SEARCH(B$1,+VLOOKUP($A703,datos14p!$A$2:$B$874,2,FALSE)))=1,"·",0)</f>
        <v>0</v>
      </c>
      <c r="C703" s="53">
        <f>IF(TYPE(SEARCH(C$1,+VLOOKUP($A703,datos14p!$A$2:$B$874,2,FALSE)))=1,"·",0)</f>
        <v>0</v>
      </c>
      <c r="D703" s="53">
        <f>IF(TYPE(SEARCH(D$1,+VLOOKUP($A703,datos14p!$A$2:$B$874,2,FALSE)))=1,"·",0)</f>
        <v>0</v>
      </c>
      <c r="E703" s="53" t="str">
        <f>IF(TYPE(SEARCH(E$1,+VLOOKUP($A703,datos14p!$A$2:$B$874,2,FALSE)))=1,"·",0)</f>
        <v>·</v>
      </c>
      <c r="F703" s="53">
        <f>IF(TYPE(SEARCH(F$1,+VLOOKUP($A703,datos14p!$A$2:$B$874,2,FALSE)))=1,"·",0)</f>
        <v>0</v>
      </c>
      <c r="G703" s="53">
        <f>IF(TYPE(SEARCH(G$1,+VLOOKUP($A703,datos14p!$A$2:$B$874,2,FALSE)))=1,"·",0)</f>
        <v>0</v>
      </c>
      <c r="H703" s="53">
        <f>IF(TYPE(SEARCH(H$1,+VLOOKUP($A703,datos14p!$A$2:$B$874,2,FALSE)))=1,"·",0)</f>
        <v>0</v>
      </c>
      <c r="I703" s="53">
        <f>IF(TYPE(SEARCH(I$1,+VLOOKUP($A703,datos14p!$A$2:$B$874,2,FALSE)))=1,"·",0)</f>
        <v>0</v>
      </c>
      <c r="J703" s="53">
        <f>IF(TYPE(SEARCH(J$1,+VLOOKUP($A703,datos14p!$A$2:$B$874,2,FALSE)))=1,"·",0)</f>
        <v>0</v>
      </c>
      <c r="K703" s="53">
        <f>IF(TYPE(SEARCH(K$1,+VLOOKUP($A703,datos14p!$A$2:$B$874,2,FALSE)))=1,"·",0)</f>
        <v>0</v>
      </c>
      <c r="L703" s="53">
        <f>IF(TYPE(SEARCH(L$1,+VLOOKUP($A703,datos14p!$A$2:$B$874,2,FALSE)))=1,"·",0)</f>
        <v>0</v>
      </c>
      <c r="M703" s="53">
        <f>IF(TYPE(SEARCH(M$1,+VLOOKUP($A703,datos14p!$A$2:$B$874,2,FALSE)))=1,"·",0)</f>
        <v>0</v>
      </c>
    </row>
    <row r="704" spans="1:13" s="9" customFormat="1">
      <c r="A704" s="60" t="s">
        <v>1375</v>
      </c>
      <c r="B704" s="53">
        <f>IF(TYPE(SEARCH(B$1,+VLOOKUP($A704,datos14p!$A$2:$B$874,2,FALSE)))=1,"·",0)</f>
        <v>0</v>
      </c>
      <c r="C704" s="53">
        <f>IF(TYPE(SEARCH(C$1,+VLOOKUP($A704,datos14p!$A$2:$B$874,2,FALSE)))=1,"·",0)</f>
        <v>0</v>
      </c>
      <c r="D704" s="53">
        <f>IF(TYPE(SEARCH(D$1,+VLOOKUP($A704,datos14p!$A$2:$B$874,2,FALSE)))=1,"·",0)</f>
        <v>0</v>
      </c>
      <c r="E704" s="53" t="str">
        <f>IF(TYPE(SEARCH(E$1,+VLOOKUP($A704,datos14p!$A$2:$B$874,2,FALSE)))=1,"·",0)</f>
        <v>·</v>
      </c>
      <c r="F704" s="53">
        <f>IF(TYPE(SEARCH(F$1,+VLOOKUP($A704,datos14p!$A$2:$B$874,2,FALSE)))=1,"·",0)</f>
        <v>0</v>
      </c>
      <c r="G704" s="53">
        <f>IF(TYPE(SEARCH(G$1,+VLOOKUP($A704,datos14p!$A$2:$B$874,2,FALSE)))=1,"·",0)</f>
        <v>0</v>
      </c>
      <c r="H704" s="53">
        <f>IF(TYPE(SEARCH(H$1,+VLOOKUP($A704,datos14p!$A$2:$B$874,2,FALSE)))=1,"·",0)</f>
        <v>0</v>
      </c>
      <c r="I704" s="53">
        <f>IF(TYPE(SEARCH(I$1,+VLOOKUP($A704,datos14p!$A$2:$B$874,2,FALSE)))=1,"·",0)</f>
        <v>0</v>
      </c>
      <c r="J704" s="53">
        <f>IF(TYPE(SEARCH(J$1,+VLOOKUP($A704,datos14p!$A$2:$B$874,2,FALSE)))=1,"·",0)</f>
        <v>0</v>
      </c>
      <c r="K704" s="53">
        <f>IF(TYPE(SEARCH(K$1,+VLOOKUP($A704,datos14p!$A$2:$B$874,2,FALSE)))=1,"·",0)</f>
        <v>0</v>
      </c>
      <c r="L704" s="53">
        <f>IF(TYPE(SEARCH(L$1,+VLOOKUP($A704,datos14p!$A$2:$B$874,2,FALSE)))=1,"·",0)</f>
        <v>0</v>
      </c>
      <c r="M704" s="53">
        <f>IF(TYPE(SEARCH(M$1,+VLOOKUP($A704,datos14p!$A$2:$B$874,2,FALSE)))=1,"·",0)</f>
        <v>0</v>
      </c>
    </row>
    <row r="705" spans="1:13" s="9" customFormat="1">
      <c r="A705" s="186" t="s">
        <v>278</v>
      </c>
      <c r="B705" s="53" t="str">
        <f>IF(TYPE(SEARCH(B$1,+VLOOKUP($A705,datos14p!$A$2:$B$874,2,FALSE)))=1,"·",0)</f>
        <v>·</v>
      </c>
      <c r="C705" s="53">
        <f>IF(TYPE(SEARCH(C$1,+VLOOKUP($A705,datos14p!$A$2:$B$874,2,FALSE)))=1,"·",0)</f>
        <v>0</v>
      </c>
      <c r="D705" s="53">
        <f>IF(TYPE(SEARCH(D$1,+VLOOKUP($A705,datos14p!$A$2:$B$874,2,FALSE)))=1,"·",0)</f>
        <v>0</v>
      </c>
      <c r="E705" s="53">
        <f>IF(TYPE(SEARCH(E$1,+VLOOKUP($A705,datos14p!$A$2:$B$874,2,FALSE)))=1,"·",0)</f>
        <v>0</v>
      </c>
      <c r="F705" s="53">
        <f>IF(TYPE(SEARCH(F$1,+VLOOKUP($A705,datos14p!$A$2:$B$874,2,FALSE)))=1,"·",0)</f>
        <v>0</v>
      </c>
      <c r="G705" s="53">
        <f>IF(TYPE(SEARCH(G$1,+VLOOKUP($A705,datos14p!$A$2:$B$874,2,FALSE)))=1,"·",0)</f>
        <v>0</v>
      </c>
      <c r="H705" s="53">
        <f>IF(TYPE(SEARCH(H$1,+VLOOKUP($A705,datos14p!$A$2:$B$874,2,FALSE)))=1,"·",0)</f>
        <v>0</v>
      </c>
      <c r="I705" s="53">
        <f>IF(TYPE(SEARCH(I$1,+VLOOKUP($A705,datos14p!$A$2:$B$874,2,FALSE)))=1,"·",0)</f>
        <v>0</v>
      </c>
      <c r="J705" s="53" t="str">
        <f>IF(TYPE(SEARCH(J$1,+VLOOKUP($A705,datos14p!$A$2:$B$874,2,FALSE)))=1,"·",0)</f>
        <v>·</v>
      </c>
      <c r="K705" s="53">
        <f>IF(TYPE(SEARCH(K$1,+VLOOKUP($A705,datos14p!$A$2:$B$874,2,FALSE)))=1,"·",0)</f>
        <v>0</v>
      </c>
      <c r="L705" s="53">
        <f>IF(TYPE(SEARCH(L$1,+VLOOKUP($A705,datos14p!$A$2:$B$874,2,FALSE)))=1,"·",0)</f>
        <v>0</v>
      </c>
      <c r="M705" s="53">
        <f>IF(TYPE(SEARCH(M$1,+VLOOKUP($A705,datos14p!$A$2:$B$874,2,FALSE)))=1,"·",0)</f>
        <v>0</v>
      </c>
    </row>
    <row r="706" spans="1:13" s="9" customFormat="1">
      <c r="A706" s="186" t="s">
        <v>279</v>
      </c>
      <c r="B706" s="53" t="str">
        <f>IF(TYPE(SEARCH(B$1,+VLOOKUP($A706,datos14p!$A$2:$B$874,2,FALSE)))=1,"·",0)</f>
        <v>·</v>
      </c>
      <c r="C706" s="53" t="str">
        <f>IF(TYPE(SEARCH(C$1,+VLOOKUP($A706,datos14p!$A$2:$B$874,2,FALSE)))=1,"·",0)</f>
        <v>·</v>
      </c>
      <c r="D706" s="53">
        <f>IF(TYPE(SEARCH(D$1,+VLOOKUP($A706,datos14p!$A$2:$B$874,2,FALSE)))=1,"·",0)</f>
        <v>0</v>
      </c>
      <c r="E706" s="53">
        <f>IF(TYPE(SEARCH(E$1,+VLOOKUP($A706,datos14p!$A$2:$B$874,2,FALSE)))=1,"·",0)</f>
        <v>0</v>
      </c>
      <c r="F706" s="53">
        <f>IF(TYPE(SEARCH(F$1,+VLOOKUP($A706,datos14p!$A$2:$B$874,2,FALSE)))=1,"·",0)</f>
        <v>0</v>
      </c>
      <c r="G706" s="53">
        <f>IF(TYPE(SEARCH(G$1,+VLOOKUP($A706,datos14p!$A$2:$B$874,2,FALSE)))=1,"·",0)</f>
        <v>0</v>
      </c>
      <c r="H706" s="53">
        <f>IF(TYPE(SEARCH(H$1,+VLOOKUP($A706,datos14p!$A$2:$B$874,2,FALSE)))=1,"·",0)</f>
        <v>0</v>
      </c>
      <c r="I706" s="53">
        <f>IF(TYPE(SEARCH(I$1,+VLOOKUP($A706,datos14p!$A$2:$B$874,2,FALSE)))=1,"·",0)</f>
        <v>0</v>
      </c>
      <c r="J706" s="53" t="str">
        <f>IF(TYPE(SEARCH(J$1,+VLOOKUP($A706,datos14p!$A$2:$B$874,2,FALSE)))=1,"·",0)</f>
        <v>·</v>
      </c>
      <c r="K706" s="53">
        <f>IF(TYPE(SEARCH(K$1,+VLOOKUP($A706,datos14p!$A$2:$B$874,2,FALSE)))=1,"·",0)</f>
        <v>0</v>
      </c>
      <c r="L706" s="53">
        <f>IF(TYPE(SEARCH(L$1,+VLOOKUP($A706,datos14p!$A$2:$B$874,2,FALSE)))=1,"·",0)</f>
        <v>0</v>
      </c>
      <c r="M706" s="53">
        <f>IF(TYPE(SEARCH(M$1,+VLOOKUP($A706,datos14p!$A$2:$B$874,2,FALSE)))=1,"·",0)</f>
        <v>0</v>
      </c>
    </row>
    <row r="707" spans="1:13" s="9" customFormat="1">
      <c r="A707" s="186" t="s">
        <v>280</v>
      </c>
      <c r="B707" s="53">
        <f>IF(TYPE(SEARCH(B$1,+VLOOKUP($A707,datos14p!$A$2:$B$874,2,FALSE)))=1,"·",0)</f>
        <v>0</v>
      </c>
      <c r="C707" s="53">
        <f>IF(TYPE(SEARCH(C$1,+VLOOKUP($A707,datos14p!$A$2:$B$874,2,FALSE)))=1,"·",0)</f>
        <v>0</v>
      </c>
      <c r="D707" s="53">
        <f>IF(TYPE(SEARCH(D$1,+VLOOKUP($A707,datos14p!$A$2:$B$874,2,FALSE)))=1,"·",0)</f>
        <v>0</v>
      </c>
      <c r="E707" s="53">
        <f>IF(TYPE(SEARCH(E$1,+VLOOKUP($A707,datos14p!$A$2:$B$874,2,FALSE)))=1,"·",0)</f>
        <v>0</v>
      </c>
      <c r="F707" s="53">
        <f>IF(TYPE(SEARCH(F$1,+VLOOKUP($A707,datos14p!$A$2:$B$874,2,FALSE)))=1,"·",0)</f>
        <v>0</v>
      </c>
      <c r="G707" s="53">
        <f>IF(TYPE(SEARCH(G$1,+VLOOKUP($A707,datos14p!$A$2:$B$874,2,FALSE)))=1,"·",0)</f>
        <v>0</v>
      </c>
      <c r="H707" s="53">
        <f>IF(TYPE(SEARCH(H$1,+VLOOKUP($A707,datos14p!$A$2:$B$874,2,FALSE)))=1,"·",0)</f>
        <v>0</v>
      </c>
      <c r="I707" s="53">
        <f>IF(TYPE(SEARCH(I$1,+VLOOKUP($A707,datos14p!$A$2:$B$874,2,FALSE)))=1,"·",0)</f>
        <v>0</v>
      </c>
      <c r="J707" s="53" t="str">
        <f>IF(TYPE(SEARCH(J$1,+VLOOKUP($A707,datos14p!$A$2:$B$874,2,FALSE)))=1,"·",0)</f>
        <v>·</v>
      </c>
      <c r="K707" s="53">
        <f>IF(TYPE(SEARCH(K$1,+VLOOKUP($A707,datos14p!$A$2:$B$874,2,FALSE)))=1,"·",0)</f>
        <v>0</v>
      </c>
      <c r="L707" s="53">
        <f>IF(TYPE(SEARCH(L$1,+VLOOKUP($A707,datos14p!$A$2:$B$874,2,FALSE)))=1,"·",0)</f>
        <v>0</v>
      </c>
      <c r="M707" s="53">
        <f>IF(TYPE(SEARCH(M$1,+VLOOKUP($A707,datos14p!$A$2:$B$874,2,FALSE)))=1,"·",0)</f>
        <v>0</v>
      </c>
    </row>
    <row r="708" spans="1:13" s="9" customFormat="1">
      <c r="A708" s="186" t="s">
        <v>281</v>
      </c>
      <c r="B708" s="53">
        <f>IF(TYPE(SEARCH(B$1,+VLOOKUP($A708,datos14p!$A$2:$B$874,2,FALSE)))=1,"·",0)</f>
        <v>0</v>
      </c>
      <c r="C708" s="53">
        <f>IF(TYPE(SEARCH(C$1,+VLOOKUP($A708,datos14p!$A$2:$B$874,2,FALSE)))=1,"·",0)</f>
        <v>0</v>
      </c>
      <c r="D708" s="53">
        <f>IF(TYPE(SEARCH(D$1,+VLOOKUP($A708,datos14p!$A$2:$B$874,2,FALSE)))=1,"·",0)</f>
        <v>0</v>
      </c>
      <c r="E708" s="53">
        <f>IF(TYPE(SEARCH(E$1,+VLOOKUP($A708,datos14p!$A$2:$B$874,2,FALSE)))=1,"·",0)</f>
        <v>0</v>
      </c>
      <c r="F708" s="53">
        <f>IF(TYPE(SEARCH(F$1,+VLOOKUP($A708,datos14p!$A$2:$B$874,2,FALSE)))=1,"·",0)</f>
        <v>0</v>
      </c>
      <c r="G708" s="53" t="str">
        <f>IF(TYPE(SEARCH(G$1,+VLOOKUP($A708,datos14p!$A$2:$B$874,2,FALSE)))=1,"·",0)</f>
        <v>·</v>
      </c>
      <c r="H708" s="53">
        <f>IF(TYPE(SEARCH(H$1,+VLOOKUP($A708,datos14p!$A$2:$B$874,2,FALSE)))=1,"·",0)</f>
        <v>0</v>
      </c>
      <c r="I708" s="53">
        <f>IF(TYPE(SEARCH(I$1,+VLOOKUP($A708,datos14p!$A$2:$B$874,2,FALSE)))=1,"·",0)</f>
        <v>0</v>
      </c>
      <c r="J708" s="53">
        <f>IF(TYPE(SEARCH(J$1,+VLOOKUP($A708,datos14p!$A$2:$B$874,2,FALSE)))=1,"·",0)</f>
        <v>0</v>
      </c>
      <c r="K708" s="53">
        <f>IF(TYPE(SEARCH(K$1,+VLOOKUP($A708,datos14p!$A$2:$B$874,2,FALSE)))=1,"·",0)</f>
        <v>0</v>
      </c>
      <c r="L708" s="53" t="str">
        <f>IF(TYPE(SEARCH(L$1,+VLOOKUP($A708,datos14p!$A$2:$B$874,2,FALSE)))=1,"·",0)</f>
        <v>·</v>
      </c>
      <c r="M708" s="53">
        <f>IF(TYPE(SEARCH(M$1,+VLOOKUP($A708,datos14p!$A$2:$B$874,2,FALSE)))=1,"·",0)</f>
        <v>0</v>
      </c>
    </row>
    <row r="709" spans="1:13" s="9" customFormat="1">
      <c r="A709" s="186" t="s">
        <v>282</v>
      </c>
      <c r="B709" s="53">
        <f>IF(TYPE(SEARCH(B$1,+VLOOKUP($A709,datos14p!$A$2:$B$874,2,FALSE)))=1,"·",0)</f>
        <v>0</v>
      </c>
      <c r="C709" s="53">
        <f>IF(TYPE(SEARCH(C$1,+VLOOKUP($A709,datos14p!$A$2:$B$874,2,FALSE)))=1,"·",0)</f>
        <v>0</v>
      </c>
      <c r="D709" s="53">
        <f>IF(TYPE(SEARCH(D$1,+VLOOKUP($A709,datos14p!$A$2:$B$874,2,FALSE)))=1,"·",0)</f>
        <v>0</v>
      </c>
      <c r="E709" s="53">
        <f>IF(TYPE(SEARCH(E$1,+VLOOKUP($A709,datos14p!$A$2:$B$874,2,FALSE)))=1,"·",0)</f>
        <v>0</v>
      </c>
      <c r="F709" s="53">
        <f>IF(TYPE(SEARCH(F$1,+VLOOKUP($A709,datos14p!$A$2:$B$874,2,FALSE)))=1,"·",0)</f>
        <v>0</v>
      </c>
      <c r="G709" s="53" t="str">
        <f>IF(TYPE(SEARCH(G$1,+VLOOKUP($A709,datos14p!$A$2:$B$874,2,FALSE)))=1,"·",0)</f>
        <v>·</v>
      </c>
      <c r="H709" s="53">
        <f>IF(TYPE(SEARCH(H$1,+VLOOKUP($A709,datos14p!$A$2:$B$874,2,FALSE)))=1,"·",0)</f>
        <v>0</v>
      </c>
      <c r="I709" s="53">
        <f>IF(TYPE(SEARCH(I$1,+VLOOKUP($A709,datos14p!$A$2:$B$874,2,FALSE)))=1,"·",0)</f>
        <v>0</v>
      </c>
      <c r="J709" s="53">
        <f>IF(TYPE(SEARCH(J$1,+VLOOKUP($A709,datos14p!$A$2:$B$874,2,FALSE)))=1,"·",0)</f>
        <v>0</v>
      </c>
      <c r="K709" s="53">
        <f>IF(TYPE(SEARCH(K$1,+VLOOKUP($A709,datos14p!$A$2:$B$874,2,FALSE)))=1,"·",0)</f>
        <v>0</v>
      </c>
      <c r="L709" s="53" t="str">
        <f>IF(TYPE(SEARCH(L$1,+VLOOKUP($A709,datos14p!$A$2:$B$874,2,FALSE)))=1,"·",0)</f>
        <v>·</v>
      </c>
      <c r="M709" s="53">
        <f>IF(TYPE(SEARCH(M$1,+VLOOKUP($A709,datos14p!$A$2:$B$874,2,FALSE)))=1,"·",0)</f>
        <v>0</v>
      </c>
    </row>
    <row r="710" spans="1:13" s="9" customFormat="1">
      <c r="A710" s="186" t="s">
        <v>283</v>
      </c>
      <c r="B710" s="53" t="str">
        <f>IF(TYPE(SEARCH(B$1,+VLOOKUP($A710,datos14p!$A$2:$B$874,2,FALSE)))=1,"·",0)</f>
        <v>·</v>
      </c>
      <c r="C710" s="53">
        <f>IF(TYPE(SEARCH(C$1,+VLOOKUP($A710,datos14p!$A$2:$B$874,2,FALSE)))=1,"·",0)</f>
        <v>0</v>
      </c>
      <c r="D710" s="53">
        <f>IF(TYPE(SEARCH(D$1,+VLOOKUP($A710,datos14p!$A$2:$B$874,2,FALSE)))=1,"·",0)</f>
        <v>0</v>
      </c>
      <c r="E710" s="53">
        <f>IF(TYPE(SEARCH(E$1,+VLOOKUP($A710,datos14p!$A$2:$B$874,2,FALSE)))=1,"·",0)</f>
        <v>0</v>
      </c>
      <c r="F710" s="53">
        <f>IF(TYPE(SEARCH(F$1,+VLOOKUP($A710,datos14p!$A$2:$B$874,2,FALSE)))=1,"·",0)</f>
        <v>0</v>
      </c>
      <c r="G710" s="53">
        <f>IF(TYPE(SEARCH(G$1,+VLOOKUP($A710,datos14p!$A$2:$B$874,2,FALSE)))=1,"·",0)</f>
        <v>0</v>
      </c>
      <c r="H710" s="53" t="str">
        <f>IF(TYPE(SEARCH(H$1,+VLOOKUP($A710,datos14p!$A$2:$B$874,2,FALSE)))=1,"·",0)</f>
        <v>·</v>
      </c>
      <c r="I710" s="53">
        <f>IF(TYPE(SEARCH(I$1,+VLOOKUP($A710,datos14p!$A$2:$B$874,2,FALSE)))=1,"·",0)</f>
        <v>0</v>
      </c>
      <c r="J710" s="53">
        <f>IF(TYPE(SEARCH(J$1,+VLOOKUP($A710,datos14p!$A$2:$B$874,2,FALSE)))=1,"·",0)</f>
        <v>0</v>
      </c>
      <c r="K710" s="53">
        <f>IF(TYPE(SEARCH(K$1,+VLOOKUP($A710,datos14p!$A$2:$B$874,2,FALSE)))=1,"·",0)</f>
        <v>0</v>
      </c>
      <c r="L710" s="53" t="str">
        <f>IF(TYPE(SEARCH(L$1,+VLOOKUP($A710,datos14p!$A$2:$B$874,2,FALSE)))=1,"·",0)</f>
        <v>·</v>
      </c>
      <c r="M710" s="53">
        <f>IF(TYPE(SEARCH(M$1,+VLOOKUP($A710,datos14p!$A$2:$B$874,2,FALSE)))=1,"·",0)</f>
        <v>0</v>
      </c>
    </row>
    <row r="711" spans="1:13" s="9" customFormat="1">
      <c r="A711" s="186" t="s">
        <v>284</v>
      </c>
      <c r="B711" s="53" t="str">
        <f>IF(TYPE(SEARCH(B$1,+VLOOKUP($A711,datos14p!$A$2:$B$874,2,FALSE)))=1,"·",0)</f>
        <v>·</v>
      </c>
      <c r="C711" s="53">
        <f>IF(TYPE(SEARCH(C$1,+VLOOKUP($A711,datos14p!$A$2:$B$874,2,FALSE)))=1,"·",0)</f>
        <v>0</v>
      </c>
      <c r="D711" s="53">
        <f>IF(TYPE(SEARCH(D$1,+VLOOKUP($A711,datos14p!$A$2:$B$874,2,FALSE)))=1,"·",0)</f>
        <v>0</v>
      </c>
      <c r="E711" s="53">
        <f>IF(TYPE(SEARCH(E$1,+VLOOKUP($A711,datos14p!$A$2:$B$874,2,FALSE)))=1,"·",0)</f>
        <v>0</v>
      </c>
      <c r="F711" s="53">
        <f>IF(TYPE(SEARCH(F$1,+VLOOKUP($A711,datos14p!$A$2:$B$874,2,FALSE)))=1,"·",0)</f>
        <v>0</v>
      </c>
      <c r="G711" s="53">
        <f>IF(TYPE(SEARCH(G$1,+VLOOKUP($A711,datos14p!$A$2:$B$874,2,FALSE)))=1,"·",0)</f>
        <v>0</v>
      </c>
      <c r="H711" s="53">
        <f>IF(TYPE(SEARCH(H$1,+VLOOKUP($A711,datos14p!$A$2:$B$874,2,FALSE)))=1,"·",0)</f>
        <v>0</v>
      </c>
      <c r="I711" s="53">
        <f>IF(TYPE(SEARCH(I$1,+VLOOKUP($A711,datos14p!$A$2:$B$874,2,FALSE)))=1,"·",0)</f>
        <v>0</v>
      </c>
      <c r="J711" s="53" t="str">
        <f>IF(TYPE(SEARCH(J$1,+VLOOKUP($A711,datos14p!$A$2:$B$874,2,FALSE)))=1,"·",0)</f>
        <v>·</v>
      </c>
      <c r="K711" s="53">
        <f>IF(TYPE(SEARCH(K$1,+VLOOKUP($A711,datos14p!$A$2:$B$874,2,FALSE)))=1,"·",0)</f>
        <v>0</v>
      </c>
      <c r="L711" s="53">
        <f>IF(TYPE(SEARCH(L$1,+VLOOKUP($A711,datos14p!$A$2:$B$874,2,FALSE)))=1,"·",0)</f>
        <v>0</v>
      </c>
      <c r="M711" s="53">
        <f>IF(TYPE(SEARCH(M$1,+VLOOKUP($A711,datos14p!$A$2:$B$874,2,FALSE)))=1,"·",0)</f>
        <v>0</v>
      </c>
    </row>
    <row r="712" spans="1:13" s="9" customFormat="1">
      <c r="A712" s="186" t="s">
        <v>285</v>
      </c>
      <c r="B712" s="53" t="str">
        <f>IF(TYPE(SEARCH(B$1,+VLOOKUP($A712,datos14p!$A$2:$B$874,2,FALSE)))=1,"·",0)</f>
        <v>·</v>
      </c>
      <c r="C712" s="53">
        <f>IF(TYPE(SEARCH(C$1,+VLOOKUP($A712,datos14p!$A$2:$B$874,2,FALSE)))=1,"·",0)</f>
        <v>0</v>
      </c>
      <c r="D712" s="53">
        <f>IF(TYPE(SEARCH(D$1,+VLOOKUP($A712,datos14p!$A$2:$B$874,2,FALSE)))=1,"·",0)</f>
        <v>0</v>
      </c>
      <c r="E712" s="53">
        <f>IF(TYPE(SEARCH(E$1,+VLOOKUP($A712,datos14p!$A$2:$B$874,2,FALSE)))=1,"·",0)</f>
        <v>0</v>
      </c>
      <c r="F712" s="53">
        <f>IF(TYPE(SEARCH(F$1,+VLOOKUP($A712,datos14p!$A$2:$B$874,2,FALSE)))=1,"·",0)</f>
        <v>0</v>
      </c>
      <c r="G712" s="53">
        <f>IF(TYPE(SEARCH(G$1,+VLOOKUP($A712,datos14p!$A$2:$B$874,2,FALSE)))=1,"·",0)</f>
        <v>0</v>
      </c>
      <c r="H712" s="53">
        <f>IF(TYPE(SEARCH(H$1,+VLOOKUP($A712,datos14p!$A$2:$B$874,2,FALSE)))=1,"·",0)</f>
        <v>0</v>
      </c>
      <c r="I712" s="53">
        <f>IF(TYPE(SEARCH(I$1,+VLOOKUP($A712,datos14p!$A$2:$B$874,2,FALSE)))=1,"·",0)</f>
        <v>0</v>
      </c>
      <c r="J712" s="53">
        <f>IF(TYPE(SEARCH(J$1,+VLOOKUP($A712,datos14p!$A$2:$B$874,2,FALSE)))=1,"·",0)</f>
        <v>0</v>
      </c>
      <c r="K712" s="53">
        <f>IF(TYPE(SEARCH(K$1,+VLOOKUP($A712,datos14p!$A$2:$B$874,2,FALSE)))=1,"·",0)</f>
        <v>0</v>
      </c>
      <c r="L712" s="53">
        <f>IF(TYPE(SEARCH(L$1,+VLOOKUP($A712,datos14p!$A$2:$B$874,2,FALSE)))=1,"·",0)</f>
        <v>0</v>
      </c>
      <c r="M712" s="53">
        <f>IF(TYPE(SEARCH(M$1,+VLOOKUP($A712,datos14p!$A$2:$B$874,2,FALSE)))=1,"·",0)</f>
        <v>0</v>
      </c>
    </row>
    <row r="713" spans="1:13" s="9" customFormat="1">
      <c r="A713" s="186" t="s">
        <v>286</v>
      </c>
      <c r="B713" s="53" t="str">
        <f>IF(TYPE(SEARCH(B$1,+VLOOKUP($A713,datos14p!$A$2:$B$874,2,FALSE)))=1,"·",0)</f>
        <v>·</v>
      </c>
      <c r="C713" s="53" t="str">
        <f>IF(TYPE(SEARCH(C$1,+VLOOKUP($A713,datos14p!$A$2:$B$874,2,FALSE)))=1,"·",0)</f>
        <v>·</v>
      </c>
      <c r="D713" s="53">
        <f>IF(TYPE(SEARCH(D$1,+VLOOKUP($A713,datos14p!$A$2:$B$874,2,FALSE)))=1,"·",0)</f>
        <v>0</v>
      </c>
      <c r="E713" s="53">
        <f>IF(TYPE(SEARCH(E$1,+VLOOKUP($A713,datos14p!$A$2:$B$874,2,FALSE)))=1,"·",0)</f>
        <v>0</v>
      </c>
      <c r="F713" s="53">
        <f>IF(TYPE(SEARCH(F$1,+VLOOKUP($A713,datos14p!$A$2:$B$874,2,FALSE)))=1,"·",0)</f>
        <v>0</v>
      </c>
      <c r="G713" s="53">
        <f>IF(TYPE(SEARCH(G$1,+VLOOKUP($A713,datos14p!$A$2:$B$874,2,FALSE)))=1,"·",0)</f>
        <v>0</v>
      </c>
      <c r="H713" s="53">
        <f>IF(TYPE(SEARCH(H$1,+VLOOKUP($A713,datos14p!$A$2:$B$874,2,FALSE)))=1,"·",0)</f>
        <v>0</v>
      </c>
      <c r="I713" s="53">
        <f>IF(TYPE(SEARCH(I$1,+VLOOKUP($A713,datos14p!$A$2:$B$874,2,FALSE)))=1,"·",0)</f>
        <v>0</v>
      </c>
      <c r="J713" s="53">
        <f>IF(TYPE(SEARCH(J$1,+VLOOKUP($A713,datos14p!$A$2:$B$874,2,FALSE)))=1,"·",0)</f>
        <v>0</v>
      </c>
      <c r="K713" s="53">
        <f>IF(TYPE(SEARCH(K$1,+VLOOKUP($A713,datos14p!$A$2:$B$874,2,FALSE)))=1,"·",0)</f>
        <v>0</v>
      </c>
      <c r="L713" s="53">
        <f>IF(TYPE(SEARCH(L$1,+VLOOKUP($A713,datos14p!$A$2:$B$874,2,FALSE)))=1,"·",0)</f>
        <v>0</v>
      </c>
      <c r="M713" s="53">
        <f>IF(TYPE(SEARCH(M$1,+VLOOKUP($A713,datos14p!$A$2:$B$874,2,FALSE)))=1,"·",0)</f>
        <v>0</v>
      </c>
    </row>
    <row r="714" spans="1:13" s="9" customFormat="1">
      <c r="A714" s="186" t="s">
        <v>287</v>
      </c>
      <c r="B714" s="53">
        <f>IF(TYPE(SEARCH(B$1,+VLOOKUP($A714,datos14p!$A$2:$B$874,2,FALSE)))=1,"·",0)</f>
        <v>0</v>
      </c>
      <c r="C714" s="53">
        <f>IF(TYPE(SEARCH(C$1,+VLOOKUP($A714,datos14p!$A$2:$B$874,2,FALSE)))=1,"·",0)</f>
        <v>0</v>
      </c>
      <c r="D714" s="53">
        <f>IF(TYPE(SEARCH(D$1,+VLOOKUP($A714,datos14p!$A$2:$B$874,2,FALSE)))=1,"·",0)</f>
        <v>0</v>
      </c>
      <c r="E714" s="53" t="str">
        <f>IF(TYPE(SEARCH(E$1,+VLOOKUP($A714,datos14p!$A$2:$B$874,2,FALSE)))=1,"·",0)</f>
        <v>·</v>
      </c>
      <c r="F714" s="53">
        <f>IF(TYPE(SEARCH(F$1,+VLOOKUP($A714,datos14p!$A$2:$B$874,2,FALSE)))=1,"·",0)</f>
        <v>0</v>
      </c>
      <c r="G714" s="53" t="str">
        <f>IF(TYPE(SEARCH(G$1,+VLOOKUP($A714,datos14p!$A$2:$B$874,2,FALSE)))=1,"·",0)</f>
        <v>·</v>
      </c>
      <c r="H714" s="53">
        <f>IF(TYPE(SEARCH(H$1,+VLOOKUP($A714,datos14p!$A$2:$B$874,2,FALSE)))=1,"·",0)</f>
        <v>0</v>
      </c>
      <c r="I714" s="53">
        <f>IF(TYPE(SEARCH(I$1,+VLOOKUP($A714,datos14p!$A$2:$B$874,2,FALSE)))=1,"·",0)</f>
        <v>0</v>
      </c>
      <c r="J714" s="53">
        <f>IF(TYPE(SEARCH(J$1,+VLOOKUP($A714,datos14p!$A$2:$B$874,2,FALSE)))=1,"·",0)</f>
        <v>0</v>
      </c>
      <c r="K714" s="53">
        <f>IF(TYPE(SEARCH(K$1,+VLOOKUP($A714,datos14p!$A$2:$B$874,2,FALSE)))=1,"·",0)</f>
        <v>0</v>
      </c>
      <c r="L714" s="53">
        <f>IF(TYPE(SEARCH(L$1,+VLOOKUP($A714,datos14p!$A$2:$B$874,2,FALSE)))=1,"·",0)</f>
        <v>0</v>
      </c>
      <c r="M714" s="53">
        <f>IF(TYPE(SEARCH(M$1,+VLOOKUP($A714,datos14p!$A$2:$B$874,2,FALSE)))=1,"·",0)</f>
        <v>0</v>
      </c>
    </row>
    <row r="715" spans="1:13" s="9" customFormat="1">
      <c r="A715" s="186" t="s">
        <v>288</v>
      </c>
      <c r="B715" s="53">
        <f>IF(TYPE(SEARCH(B$1,+VLOOKUP($A715,datos14p!$A$2:$B$874,2,FALSE)))=1,"·",0)</f>
        <v>0</v>
      </c>
      <c r="C715" s="53">
        <f>IF(TYPE(SEARCH(C$1,+VLOOKUP($A715,datos14p!$A$2:$B$874,2,FALSE)))=1,"·",0)</f>
        <v>0</v>
      </c>
      <c r="D715" s="53">
        <f>IF(TYPE(SEARCH(D$1,+VLOOKUP($A715,datos14p!$A$2:$B$874,2,FALSE)))=1,"·",0)</f>
        <v>0</v>
      </c>
      <c r="E715" s="53">
        <f>IF(TYPE(SEARCH(E$1,+VLOOKUP($A715,datos14p!$A$2:$B$874,2,FALSE)))=1,"·",0)</f>
        <v>0</v>
      </c>
      <c r="F715" s="53">
        <f>IF(TYPE(SEARCH(F$1,+VLOOKUP($A715,datos14p!$A$2:$B$874,2,FALSE)))=1,"·",0)</f>
        <v>0</v>
      </c>
      <c r="G715" s="53">
        <f>IF(TYPE(SEARCH(G$1,+VLOOKUP($A715,datos14p!$A$2:$B$874,2,FALSE)))=1,"·",0)</f>
        <v>0</v>
      </c>
      <c r="H715" s="53">
        <f>IF(TYPE(SEARCH(H$1,+VLOOKUP($A715,datos14p!$A$2:$B$874,2,FALSE)))=1,"·",0)</f>
        <v>0</v>
      </c>
      <c r="I715" s="53">
        <f>IF(TYPE(SEARCH(I$1,+VLOOKUP($A715,datos14p!$A$2:$B$874,2,FALSE)))=1,"·",0)</f>
        <v>0</v>
      </c>
      <c r="J715" s="53">
        <f>IF(TYPE(SEARCH(J$1,+VLOOKUP($A715,datos14p!$A$2:$B$874,2,FALSE)))=1,"·",0)</f>
        <v>0</v>
      </c>
      <c r="K715" s="53">
        <f>IF(TYPE(SEARCH(K$1,+VLOOKUP($A715,datos14p!$A$2:$B$874,2,FALSE)))=1,"·",0)</f>
        <v>0</v>
      </c>
      <c r="L715" s="53">
        <f>IF(TYPE(SEARCH(L$1,+VLOOKUP($A715,datos14p!$A$2:$B$874,2,FALSE)))=1,"·",0)</f>
        <v>0</v>
      </c>
      <c r="M715" s="53">
        <f>IF(TYPE(SEARCH(M$1,+VLOOKUP($A715,datos14p!$A$2:$B$874,2,FALSE)))=1,"·",0)</f>
        <v>0</v>
      </c>
    </row>
    <row r="716" spans="1:13" s="9" customFormat="1">
      <c r="A716" s="186" t="s">
        <v>289</v>
      </c>
      <c r="B716" s="53">
        <f>IF(TYPE(SEARCH(B$1,+VLOOKUP($A716,datos14p!$A$2:$B$874,2,FALSE)))=1,"·",0)</f>
        <v>0</v>
      </c>
      <c r="C716" s="53">
        <f>IF(TYPE(SEARCH(C$1,+VLOOKUP($A716,datos14p!$A$2:$B$874,2,FALSE)))=1,"·",0)</f>
        <v>0</v>
      </c>
      <c r="D716" s="53">
        <f>IF(TYPE(SEARCH(D$1,+VLOOKUP($A716,datos14p!$A$2:$B$874,2,FALSE)))=1,"·",0)</f>
        <v>0</v>
      </c>
      <c r="E716" s="53">
        <f>IF(TYPE(SEARCH(E$1,+VLOOKUP($A716,datos14p!$A$2:$B$874,2,FALSE)))=1,"·",0)</f>
        <v>0</v>
      </c>
      <c r="F716" s="53">
        <f>IF(TYPE(SEARCH(F$1,+VLOOKUP($A716,datos14p!$A$2:$B$874,2,FALSE)))=1,"·",0)</f>
        <v>0</v>
      </c>
      <c r="G716" s="53">
        <f>IF(TYPE(SEARCH(G$1,+VLOOKUP($A716,datos14p!$A$2:$B$874,2,FALSE)))=1,"·",0)</f>
        <v>0</v>
      </c>
      <c r="H716" s="53">
        <f>IF(TYPE(SEARCH(H$1,+VLOOKUP($A716,datos14p!$A$2:$B$874,2,FALSE)))=1,"·",0)</f>
        <v>0</v>
      </c>
      <c r="I716" s="53">
        <f>IF(TYPE(SEARCH(I$1,+VLOOKUP($A716,datos14p!$A$2:$B$874,2,FALSE)))=1,"·",0)</f>
        <v>0</v>
      </c>
      <c r="J716" s="53">
        <f>IF(TYPE(SEARCH(J$1,+VLOOKUP($A716,datos14p!$A$2:$B$874,2,FALSE)))=1,"·",0)</f>
        <v>0</v>
      </c>
      <c r="K716" s="53">
        <f>IF(TYPE(SEARCH(K$1,+VLOOKUP($A716,datos14p!$A$2:$B$874,2,FALSE)))=1,"·",0)</f>
        <v>0</v>
      </c>
      <c r="L716" s="53">
        <f>IF(TYPE(SEARCH(L$1,+VLOOKUP($A716,datos14p!$A$2:$B$874,2,FALSE)))=1,"·",0)</f>
        <v>0</v>
      </c>
      <c r="M716" s="53">
        <f>IF(TYPE(SEARCH(M$1,+VLOOKUP($A716,datos14p!$A$2:$B$874,2,FALSE)))=1,"·",0)</f>
        <v>0</v>
      </c>
    </row>
    <row r="717" spans="1:13" s="9" customFormat="1">
      <c r="A717" s="186" t="s">
        <v>290</v>
      </c>
      <c r="B717" s="53">
        <f>IF(TYPE(SEARCH(B$1,+VLOOKUP($A717,datos14p!$A$2:$B$874,2,FALSE)))=1,"·",0)</f>
        <v>0</v>
      </c>
      <c r="C717" s="53">
        <f>IF(TYPE(SEARCH(C$1,+VLOOKUP($A717,datos14p!$A$2:$B$874,2,FALSE)))=1,"·",0)</f>
        <v>0</v>
      </c>
      <c r="D717" s="53">
        <f>IF(TYPE(SEARCH(D$1,+VLOOKUP($A717,datos14p!$A$2:$B$874,2,FALSE)))=1,"·",0)</f>
        <v>0</v>
      </c>
      <c r="E717" s="53">
        <f>IF(TYPE(SEARCH(E$1,+VLOOKUP($A717,datos14p!$A$2:$B$874,2,FALSE)))=1,"·",0)</f>
        <v>0</v>
      </c>
      <c r="F717" s="53">
        <f>IF(TYPE(SEARCH(F$1,+VLOOKUP($A717,datos14p!$A$2:$B$874,2,FALSE)))=1,"·",0)</f>
        <v>0</v>
      </c>
      <c r="G717" s="53">
        <f>IF(TYPE(SEARCH(G$1,+VLOOKUP($A717,datos14p!$A$2:$B$874,2,FALSE)))=1,"·",0)</f>
        <v>0</v>
      </c>
      <c r="H717" s="53">
        <f>IF(TYPE(SEARCH(H$1,+VLOOKUP($A717,datos14p!$A$2:$B$874,2,FALSE)))=1,"·",0)</f>
        <v>0</v>
      </c>
      <c r="I717" s="53">
        <f>IF(TYPE(SEARCH(I$1,+VLOOKUP($A717,datos14p!$A$2:$B$874,2,FALSE)))=1,"·",0)</f>
        <v>0</v>
      </c>
      <c r="J717" s="53">
        <f>IF(TYPE(SEARCH(J$1,+VLOOKUP($A717,datos14p!$A$2:$B$874,2,FALSE)))=1,"·",0)</f>
        <v>0</v>
      </c>
      <c r="K717" s="53">
        <f>IF(TYPE(SEARCH(K$1,+VLOOKUP($A717,datos14p!$A$2:$B$874,2,FALSE)))=1,"·",0)</f>
        <v>0</v>
      </c>
      <c r="L717" s="53">
        <f>IF(TYPE(SEARCH(L$1,+VLOOKUP($A717,datos14p!$A$2:$B$874,2,FALSE)))=1,"·",0)</f>
        <v>0</v>
      </c>
      <c r="M717" s="53">
        <f>IF(TYPE(SEARCH(M$1,+VLOOKUP($A717,datos14p!$A$2:$B$874,2,FALSE)))=1,"·",0)</f>
        <v>0</v>
      </c>
    </row>
    <row r="718" spans="1:13" s="9" customFormat="1">
      <c r="A718" s="186" t="s">
        <v>291</v>
      </c>
      <c r="B718" s="53">
        <f>IF(TYPE(SEARCH(B$1,+VLOOKUP($A718,datos14p!$A$2:$B$874,2,FALSE)))=1,"·",0)</f>
        <v>0</v>
      </c>
      <c r="C718" s="53">
        <f>IF(TYPE(SEARCH(C$1,+VLOOKUP($A718,datos14p!$A$2:$B$874,2,FALSE)))=1,"·",0)</f>
        <v>0</v>
      </c>
      <c r="D718" s="53">
        <f>IF(TYPE(SEARCH(D$1,+VLOOKUP($A718,datos14p!$A$2:$B$874,2,FALSE)))=1,"·",0)</f>
        <v>0</v>
      </c>
      <c r="E718" s="53">
        <f>IF(TYPE(SEARCH(E$1,+VLOOKUP($A718,datos14p!$A$2:$B$874,2,FALSE)))=1,"·",0)</f>
        <v>0</v>
      </c>
      <c r="F718" s="53">
        <f>IF(TYPE(SEARCH(F$1,+VLOOKUP($A718,datos14p!$A$2:$B$874,2,FALSE)))=1,"·",0)</f>
        <v>0</v>
      </c>
      <c r="G718" s="53">
        <f>IF(TYPE(SEARCH(G$1,+VLOOKUP($A718,datos14p!$A$2:$B$874,2,FALSE)))=1,"·",0)</f>
        <v>0</v>
      </c>
      <c r="H718" s="53">
        <f>IF(TYPE(SEARCH(H$1,+VLOOKUP($A718,datos14p!$A$2:$B$874,2,FALSE)))=1,"·",0)</f>
        <v>0</v>
      </c>
      <c r="I718" s="53">
        <f>IF(TYPE(SEARCH(I$1,+VLOOKUP($A718,datos14p!$A$2:$B$874,2,FALSE)))=1,"·",0)</f>
        <v>0</v>
      </c>
      <c r="J718" s="53">
        <f>IF(TYPE(SEARCH(J$1,+VLOOKUP($A718,datos14p!$A$2:$B$874,2,FALSE)))=1,"·",0)</f>
        <v>0</v>
      </c>
      <c r="K718" s="53">
        <f>IF(TYPE(SEARCH(K$1,+VLOOKUP($A718,datos14p!$A$2:$B$874,2,FALSE)))=1,"·",0)</f>
        <v>0</v>
      </c>
      <c r="L718" s="53">
        <f>IF(TYPE(SEARCH(L$1,+VLOOKUP($A718,datos14p!$A$2:$B$874,2,FALSE)))=1,"·",0)</f>
        <v>0</v>
      </c>
      <c r="M718" s="53">
        <f>IF(TYPE(SEARCH(M$1,+VLOOKUP($A718,datos14p!$A$2:$B$874,2,FALSE)))=1,"·",0)</f>
        <v>0</v>
      </c>
    </row>
    <row r="719" spans="1:13" s="9" customFormat="1">
      <c r="A719" s="186" t="s">
        <v>292</v>
      </c>
      <c r="B719" s="53" t="str">
        <f>IF(TYPE(SEARCH(B$1,+VLOOKUP($A719,datos14p!$A$2:$B$874,2,FALSE)))=1,"·",0)</f>
        <v>·</v>
      </c>
      <c r="C719" s="53" t="str">
        <f>IF(TYPE(SEARCH(C$1,+VLOOKUP($A719,datos14p!$A$2:$B$874,2,FALSE)))=1,"·",0)</f>
        <v>·</v>
      </c>
      <c r="D719" s="53">
        <f>IF(TYPE(SEARCH(D$1,+VLOOKUP($A719,datos14p!$A$2:$B$874,2,FALSE)))=1,"·",0)</f>
        <v>0</v>
      </c>
      <c r="E719" s="53">
        <f>IF(TYPE(SEARCH(E$1,+VLOOKUP($A719,datos14p!$A$2:$B$874,2,FALSE)))=1,"·",0)</f>
        <v>0</v>
      </c>
      <c r="F719" s="53">
        <f>IF(TYPE(SEARCH(F$1,+VLOOKUP($A719,datos14p!$A$2:$B$874,2,FALSE)))=1,"·",0)</f>
        <v>0</v>
      </c>
      <c r="G719" s="53">
        <f>IF(TYPE(SEARCH(G$1,+VLOOKUP($A719,datos14p!$A$2:$B$874,2,FALSE)))=1,"·",0)</f>
        <v>0</v>
      </c>
      <c r="H719" s="53">
        <f>IF(TYPE(SEARCH(H$1,+VLOOKUP($A719,datos14p!$A$2:$B$874,2,FALSE)))=1,"·",0)</f>
        <v>0</v>
      </c>
      <c r="I719" s="53">
        <f>IF(TYPE(SEARCH(I$1,+VLOOKUP($A719,datos14p!$A$2:$B$874,2,FALSE)))=1,"·",0)</f>
        <v>0</v>
      </c>
      <c r="J719" s="53" t="str">
        <f>IF(TYPE(SEARCH(J$1,+VLOOKUP($A719,datos14p!$A$2:$B$874,2,FALSE)))=1,"·",0)</f>
        <v>·</v>
      </c>
      <c r="K719" s="53">
        <f>IF(TYPE(SEARCH(K$1,+VLOOKUP($A719,datos14p!$A$2:$B$874,2,FALSE)))=1,"·",0)</f>
        <v>0</v>
      </c>
      <c r="L719" s="53">
        <f>IF(TYPE(SEARCH(L$1,+VLOOKUP($A719,datos14p!$A$2:$B$874,2,FALSE)))=1,"·",0)</f>
        <v>0</v>
      </c>
      <c r="M719" s="53">
        <f>IF(TYPE(SEARCH(M$1,+VLOOKUP($A719,datos14p!$A$2:$B$874,2,FALSE)))=1,"·",0)</f>
        <v>0</v>
      </c>
    </row>
    <row r="720" spans="1:13" s="9" customFormat="1">
      <c r="A720" s="186" t="s">
        <v>293</v>
      </c>
      <c r="B720" s="53" t="str">
        <f>IF(TYPE(SEARCH(B$1,+VLOOKUP($A720,datos14p!$A$2:$B$874,2,FALSE)))=1,"·",0)</f>
        <v>·</v>
      </c>
      <c r="C720" s="53" t="str">
        <f>IF(TYPE(SEARCH(C$1,+VLOOKUP($A720,datos14p!$A$2:$B$874,2,FALSE)))=1,"·",0)</f>
        <v>·</v>
      </c>
      <c r="D720" s="53">
        <f>IF(TYPE(SEARCH(D$1,+VLOOKUP($A720,datos14p!$A$2:$B$874,2,FALSE)))=1,"·",0)</f>
        <v>0</v>
      </c>
      <c r="E720" s="53">
        <f>IF(TYPE(SEARCH(E$1,+VLOOKUP($A720,datos14p!$A$2:$B$874,2,FALSE)))=1,"·",0)</f>
        <v>0</v>
      </c>
      <c r="F720" s="53">
        <f>IF(TYPE(SEARCH(F$1,+VLOOKUP($A720,datos14p!$A$2:$B$874,2,FALSE)))=1,"·",0)</f>
        <v>0</v>
      </c>
      <c r="G720" s="53">
        <f>IF(TYPE(SEARCH(G$1,+VLOOKUP($A720,datos14p!$A$2:$B$874,2,FALSE)))=1,"·",0)</f>
        <v>0</v>
      </c>
      <c r="H720" s="53">
        <f>IF(TYPE(SEARCH(H$1,+VLOOKUP($A720,datos14p!$A$2:$B$874,2,FALSE)))=1,"·",0)</f>
        <v>0</v>
      </c>
      <c r="I720" s="53">
        <f>IF(TYPE(SEARCH(I$1,+VLOOKUP($A720,datos14p!$A$2:$B$874,2,FALSE)))=1,"·",0)</f>
        <v>0</v>
      </c>
      <c r="J720" s="53">
        <f>IF(TYPE(SEARCH(J$1,+VLOOKUP($A720,datos14p!$A$2:$B$874,2,FALSE)))=1,"·",0)</f>
        <v>0</v>
      </c>
      <c r="K720" s="53" t="str">
        <f>IF(TYPE(SEARCH(K$1,+VLOOKUP($A720,datos14p!$A$2:$B$874,2,FALSE)))=1,"·",0)</f>
        <v>·</v>
      </c>
      <c r="L720" s="53">
        <f>IF(TYPE(SEARCH(L$1,+VLOOKUP($A720,datos14p!$A$2:$B$874,2,FALSE)))=1,"·",0)</f>
        <v>0</v>
      </c>
      <c r="M720" s="53">
        <f>IF(TYPE(SEARCH(M$1,+VLOOKUP($A720,datos14p!$A$2:$B$874,2,FALSE)))=1,"·",0)</f>
        <v>0</v>
      </c>
    </row>
    <row r="721" spans="1:13" s="9" customFormat="1">
      <c r="A721" s="186" t="s">
        <v>294</v>
      </c>
      <c r="B721" s="53">
        <f>IF(TYPE(SEARCH(B$1,+VLOOKUP($A721,datos14p!$A$2:$B$874,2,FALSE)))=1,"·",0)</f>
        <v>0</v>
      </c>
      <c r="C721" s="53">
        <f>IF(TYPE(SEARCH(C$1,+VLOOKUP($A721,datos14p!$A$2:$B$874,2,FALSE)))=1,"·",0)</f>
        <v>0</v>
      </c>
      <c r="D721" s="53">
        <f>IF(TYPE(SEARCH(D$1,+VLOOKUP($A721,datos14p!$A$2:$B$874,2,FALSE)))=1,"·",0)</f>
        <v>0</v>
      </c>
      <c r="E721" s="53">
        <f>IF(TYPE(SEARCH(E$1,+VLOOKUP($A721,datos14p!$A$2:$B$874,2,FALSE)))=1,"·",0)</f>
        <v>0</v>
      </c>
      <c r="F721" s="53">
        <f>IF(TYPE(SEARCH(F$1,+VLOOKUP($A721,datos14p!$A$2:$B$874,2,FALSE)))=1,"·",0)</f>
        <v>0</v>
      </c>
      <c r="G721" s="53">
        <f>IF(TYPE(SEARCH(G$1,+VLOOKUP($A721,datos14p!$A$2:$B$874,2,FALSE)))=1,"·",0)</f>
        <v>0</v>
      </c>
      <c r="H721" s="53">
        <f>IF(TYPE(SEARCH(H$1,+VLOOKUP($A721,datos14p!$A$2:$B$874,2,FALSE)))=1,"·",0)</f>
        <v>0</v>
      </c>
      <c r="I721" s="53">
        <f>IF(TYPE(SEARCH(I$1,+VLOOKUP($A721,datos14p!$A$2:$B$874,2,FALSE)))=1,"·",0)</f>
        <v>0</v>
      </c>
      <c r="J721" s="53">
        <f>IF(TYPE(SEARCH(J$1,+VLOOKUP($A721,datos14p!$A$2:$B$874,2,FALSE)))=1,"·",0)</f>
        <v>0</v>
      </c>
      <c r="K721" s="53">
        <f>IF(TYPE(SEARCH(K$1,+VLOOKUP($A721,datos14p!$A$2:$B$874,2,FALSE)))=1,"·",0)</f>
        <v>0</v>
      </c>
      <c r="L721" s="53">
        <f>IF(TYPE(SEARCH(L$1,+VLOOKUP($A721,datos14p!$A$2:$B$874,2,FALSE)))=1,"·",0)</f>
        <v>0</v>
      </c>
      <c r="M721" s="53">
        <f>IF(TYPE(SEARCH(M$1,+VLOOKUP($A721,datos14p!$A$2:$B$874,2,FALSE)))=1,"·",0)</f>
        <v>0</v>
      </c>
    </row>
    <row r="722" spans="1:13" s="9" customFormat="1">
      <c r="A722" s="186" t="s">
        <v>295</v>
      </c>
      <c r="B722" s="53" t="str">
        <f>IF(TYPE(SEARCH(B$1,+VLOOKUP($A722,datos14p!$A$2:$B$874,2,FALSE)))=1,"·",0)</f>
        <v>·</v>
      </c>
      <c r="C722" s="53" t="str">
        <f>IF(TYPE(SEARCH(C$1,+VLOOKUP($A722,datos14p!$A$2:$B$874,2,FALSE)))=1,"·",0)</f>
        <v>·</v>
      </c>
      <c r="D722" s="53">
        <f>IF(TYPE(SEARCH(D$1,+VLOOKUP($A722,datos14p!$A$2:$B$874,2,FALSE)))=1,"·",0)</f>
        <v>0</v>
      </c>
      <c r="E722" s="53">
        <f>IF(TYPE(SEARCH(E$1,+VLOOKUP($A722,datos14p!$A$2:$B$874,2,FALSE)))=1,"·",0)</f>
        <v>0</v>
      </c>
      <c r="F722" s="53">
        <f>IF(TYPE(SEARCH(F$1,+VLOOKUP($A722,datos14p!$A$2:$B$874,2,FALSE)))=1,"·",0)</f>
        <v>0</v>
      </c>
      <c r="G722" s="53">
        <f>IF(TYPE(SEARCH(G$1,+VLOOKUP($A722,datos14p!$A$2:$B$874,2,FALSE)))=1,"·",0)</f>
        <v>0</v>
      </c>
      <c r="H722" s="53">
        <f>IF(TYPE(SEARCH(H$1,+VLOOKUP($A722,datos14p!$A$2:$B$874,2,FALSE)))=1,"·",0)</f>
        <v>0</v>
      </c>
      <c r="I722" s="53">
        <f>IF(TYPE(SEARCH(I$1,+VLOOKUP($A722,datos14p!$A$2:$B$874,2,FALSE)))=1,"·",0)</f>
        <v>0</v>
      </c>
      <c r="J722" s="53" t="str">
        <f>IF(TYPE(SEARCH(J$1,+VLOOKUP($A722,datos14p!$A$2:$B$874,2,FALSE)))=1,"·",0)</f>
        <v>·</v>
      </c>
      <c r="K722" s="53">
        <f>IF(TYPE(SEARCH(K$1,+VLOOKUP($A722,datos14p!$A$2:$B$874,2,FALSE)))=1,"·",0)</f>
        <v>0</v>
      </c>
      <c r="L722" s="53">
        <f>IF(TYPE(SEARCH(L$1,+VLOOKUP($A722,datos14p!$A$2:$B$874,2,FALSE)))=1,"·",0)</f>
        <v>0</v>
      </c>
      <c r="M722" s="53">
        <f>IF(TYPE(SEARCH(M$1,+VLOOKUP($A722,datos14p!$A$2:$B$874,2,FALSE)))=1,"·",0)</f>
        <v>0</v>
      </c>
    </row>
    <row r="723" spans="1:13" s="9" customFormat="1">
      <c r="A723" s="186" t="s">
        <v>296</v>
      </c>
      <c r="B723" s="53">
        <f>IF(TYPE(SEARCH(B$1,+VLOOKUP($A723,datos14p!$A$2:$B$874,2,FALSE)))=1,"·",0)</f>
        <v>0</v>
      </c>
      <c r="C723" s="53" t="str">
        <f>IF(TYPE(SEARCH(C$1,+VLOOKUP($A723,datos14p!$A$2:$B$874,2,FALSE)))=1,"·",0)</f>
        <v>·</v>
      </c>
      <c r="D723" s="53">
        <f>IF(TYPE(SEARCH(D$1,+VLOOKUP($A723,datos14p!$A$2:$B$874,2,FALSE)))=1,"·",0)</f>
        <v>0</v>
      </c>
      <c r="E723" s="53">
        <f>IF(TYPE(SEARCH(E$1,+VLOOKUP($A723,datos14p!$A$2:$B$874,2,FALSE)))=1,"·",0)</f>
        <v>0</v>
      </c>
      <c r="F723" s="53">
        <f>IF(TYPE(SEARCH(F$1,+VLOOKUP($A723,datos14p!$A$2:$B$874,2,FALSE)))=1,"·",0)</f>
        <v>0</v>
      </c>
      <c r="G723" s="53">
        <f>IF(TYPE(SEARCH(G$1,+VLOOKUP($A723,datos14p!$A$2:$B$874,2,FALSE)))=1,"·",0)</f>
        <v>0</v>
      </c>
      <c r="H723" s="53">
        <f>IF(TYPE(SEARCH(H$1,+VLOOKUP($A723,datos14p!$A$2:$B$874,2,FALSE)))=1,"·",0)</f>
        <v>0</v>
      </c>
      <c r="I723" s="53">
        <f>IF(TYPE(SEARCH(I$1,+VLOOKUP($A723,datos14p!$A$2:$B$874,2,FALSE)))=1,"·",0)</f>
        <v>0</v>
      </c>
      <c r="J723" s="53" t="str">
        <f>IF(TYPE(SEARCH(J$1,+VLOOKUP($A723,datos14p!$A$2:$B$874,2,FALSE)))=1,"·",0)</f>
        <v>·</v>
      </c>
      <c r="K723" s="53">
        <f>IF(TYPE(SEARCH(K$1,+VLOOKUP($A723,datos14p!$A$2:$B$874,2,FALSE)))=1,"·",0)</f>
        <v>0</v>
      </c>
      <c r="L723" s="53">
        <f>IF(TYPE(SEARCH(L$1,+VLOOKUP($A723,datos14p!$A$2:$B$874,2,FALSE)))=1,"·",0)</f>
        <v>0</v>
      </c>
      <c r="M723" s="53">
        <f>IF(TYPE(SEARCH(M$1,+VLOOKUP($A723,datos14p!$A$2:$B$874,2,FALSE)))=1,"·",0)</f>
        <v>0</v>
      </c>
    </row>
    <row r="724" spans="1:13" s="9" customFormat="1">
      <c r="A724" s="186" t="s">
        <v>297</v>
      </c>
      <c r="B724" s="53">
        <f>IF(TYPE(SEARCH(B$1,+VLOOKUP($A724,datos14p!$A$2:$B$874,2,FALSE)))=1,"·",0)</f>
        <v>0</v>
      </c>
      <c r="C724" s="53" t="str">
        <f>IF(TYPE(SEARCH(C$1,+VLOOKUP($A724,datos14p!$A$2:$B$874,2,FALSE)))=1,"·",0)</f>
        <v>·</v>
      </c>
      <c r="D724" s="53">
        <f>IF(TYPE(SEARCH(D$1,+VLOOKUP($A724,datos14p!$A$2:$B$874,2,FALSE)))=1,"·",0)</f>
        <v>0</v>
      </c>
      <c r="E724" s="53">
        <f>IF(TYPE(SEARCH(E$1,+VLOOKUP($A724,datos14p!$A$2:$B$874,2,FALSE)))=1,"·",0)</f>
        <v>0</v>
      </c>
      <c r="F724" s="53">
        <f>IF(TYPE(SEARCH(F$1,+VLOOKUP($A724,datos14p!$A$2:$B$874,2,FALSE)))=1,"·",0)</f>
        <v>0</v>
      </c>
      <c r="G724" s="53">
        <f>IF(TYPE(SEARCH(G$1,+VLOOKUP($A724,datos14p!$A$2:$B$874,2,FALSE)))=1,"·",0)</f>
        <v>0</v>
      </c>
      <c r="H724" s="53">
        <f>IF(TYPE(SEARCH(H$1,+VLOOKUP($A724,datos14p!$A$2:$B$874,2,FALSE)))=1,"·",0)</f>
        <v>0</v>
      </c>
      <c r="I724" s="53">
        <f>IF(TYPE(SEARCH(I$1,+VLOOKUP($A724,datos14p!$A$2:$B$874,2,FALSE)))=1,"·",0)</f>
        <v>0</v>
      </c>
      <c r="J724" s="53" t="str">
        <f>IF(TYPE(SEARCH(J$1,+VLOOKUP($A724,datos14p!$A$2:$B$874,2,FALSE)))=1,"·",0)</f>
        <v>·</v>
      </c>
      <c r="K724" s="53">
        <f>IF(TYPE(SEARCH(K$1,+VLOOKUP($A724,datos14p!$A$2:$B$874,2,FALSE)))=1,"·",0)</f>
        <v>0</v>
      </c>
      <c r="L724" s="53">
        <f>IF(TYPE(SEARCH(L$1,+VLOOKUP($A724,datos14p!$A$2:$B$874,2,FALSE)))=1,"·",0)</f>
        <v>0</v>
      </c>
      <c r="M724" s="53">
        <f>IF(TYPE(SEARCH(M$1,+VLOOKUP($A724,datos14p!$A$2:$B$874,2,FALSE)))=1,"·",0)</f>
        <v>0</v>
      </c>
    </row>
    <row r="725" spans="1:13" s="9" customFormat="1">
      <c r="A725" s="186" t="s">
        <v>298</v>
      </c>
      <c r="B725" s="53">
        <f>IF(TYPE(SEARCH(B$1,+VLOOKUP($A725,datos14p!$A$2:$B$874,2,FALSE)))=1,"·",0)</f>
        <v>0</v>
      </c>
      <c r="C725" s="53" t="str">
        <f>IF(TYPE(SEARCH(C$1,+VLOOKUP($A725,datos14p!$A$2:$B$874,2,FALSE)))=1,"·",0)</f>
        <v>·</v>
      </c>
      <c r="D725" s="53">
        <f>IF(TYPE(SEARCH(D$1,+VLOOKUP($A725,datos14p!$A$2:$B$874,2,FALSE)))=1,"·",0)</f>
        <v>0</v>
      </c>
      <c r="E725" s="53">
        <f>IF(TYPE(SEARCH(E$1,+VLOOKUP($A725,datos14p!$A$2:$B$874,2,FALSE)))=1,"·",0)</f>
        <v>0</v>
      </c>
      <c r="F725" s="53">
        <f>IF(TYPE(SEARCH(F$1,+VLOOKUP($A725,datos14p!$A$2:$B$874,2,FALSE)))=1,"·",0)</f>
        <v>0</v>
      </c>
      <c r="G725" s="53">
        <f>IF(TYPE(SEARCH(G$1,+VLOOKUP($A725,datos14p!$A$2:$B$874,2,FALSE)))=1,"·",0)</f>
        <v>0</v>
      </c>
      <c r="H725" s="53">
        <f>IF(TYPE(SEARCH(H$1,+VLOOKUP($A725,datos14p!$A$2:$B$874,2,FALSE)))=1,"·",0)</f>
        <v>0</v>
      </c>
      <c r="I725" s="53">
        <f>IF(TYPE(SEARCH(I$1,+VLOOKUP($A725,datos14p!$A$2:$B$874,2,FALSE)))=1,"·",0)</f>
        <v>0</v>
      </c>
      <c r="J725" s="53" t="str">
        <f>IF(TYPE(SEARCH(J$1,+VLOOKUP($A725,datos14p!$A$2:$B$874,2,FALSE)))=1,"·",0)</f>
        <v>·</v>
      </c>
      <c r="K725" s="53">
        <f>IF(TYPE(SEARCH(K$1,+VLOOKUP($A725,datos14p!$A$2:$B$874,2,FALSE)))=1,"·",0)</f>
        <v>0</v>
      </c>
      <c r="L725" s="53">
        <f>IF(TYPE(SEARCH(L$1,+VLOOKUP($A725,datos14p!$A$2:$B$874,2,FALSE)))=1,"·",0)</f>
        <v>0</v>
      </c>
      <c r="M725" s="53">
        <f>IF(TYPE(SEARCH(M$1,+VLOOKUP($A725,datos14p!$A$2:$B$874,2,FALSE)))=1,"·",0)</f>
        <v>0</v>
      </c>
    </row>
    <row r="726" spans="1:13" s="9" customFormat="1">
      <c r="A726" s="186" t="s">
        <v>299</v>
      </c>
      <c r="B726" s="53">
        <f>IF(TYPE(SEARCH(B$1,+VLOOKUP($A726,datos14p!$A$2:$B$874,2,FALSE)))=1,"·",0)</f>
        <v>0</v>
      </c>
      <c r="C726" s="53" t="str">
        <f>IF(TYPE(SEARCH(C$1,+VLOOKUP($A726,datos14p!$A$2:$B$874,2,FALSE)))=1,"·",0)</f>
        <v>·</v>
      </c>
      <c r="D726" s="53" t="str">
        <f>IF(TYPE(SEARCH(D$1,+VLOOKUP($A726,datos14p!$A$2:$B$874,2,FALSE)))=1,"·",0)</f>
        <v>·</v>
      </c>
      <c r="E726" s="53">
        <f>IF(TYPE(SEARCH(E$1,+VLOOKUP($A726,datos14p!$A$2:$B$874,2,FALSE)))=1,"·",0)</f>
        <v>0</v>
      </c>
      <c r="F726" s="53">
        <f>IF(TYPE(SEARCH(F$1,+VLOOKUP($A726,datos14p!$A$2:$B$874,2,FALSE)))=1,"·",0)</f>
        <v>0</v>
      </c>
      <c r="G726" s="53">
        <f>IF(TYPE(SEARCH(G$1,+VLOOKUP($A726,datos14p!$A$2:$B$874,2,FALSE)))=1,"·",0)</f>
        <v>0</v>
      </c>
      <c r="H726" s="53">
        <f>IF(TYPE(SEARCH(H$1,+VLOOKUP($A726,datos14p!$A$2:$B$874,2,FALSE)))=1,"·",0)</f>
        <v>0</v>
      </c>
      <c r="I726" s="53">
        <f>IF(TYPE(SEARCH(I$1,+VLOOKUP($A726,datos14p!$A$2:$B$874,2,FALSE)))=1,"·",0)</f>
        <v>0</v>
      </c>
      <c r="J726" s="53" t="str">
        <f>IF(TYPE(SEARCH(J$1,+VLOOKUP($A726,datos14p!$A$2:$B$874,2,FALSE)))=1,"·",0)</f>
        <v>·</v>
      </c>
      <c r="K726" s="53">
        <f>IF(TYPE(SEARCH(K$1,+VLOOKUP($A726,datos14p!$A$2:$B$874,2,FALSE)))=1,"·",0)</f>
        <v>0</v>
      </c>
      <c r="L726" s="53">
        <f>IF(TYPE(SEARCH(L$1,+VLOOKUP($A726,datos14p!$A$2:$B$874,2,FALSE)))=1,"·",0)</f>
        <v>0</v>
      </c>
      <c r="M726" s="53">
        <f>IF(TYPE(SEARCH(M$1,+VLOOKUP($A726,datos14p!$A$2:$B$874,2,FALSE)))=1,"·",0)</f>
        <v>0</v>
      </c>
    </row>
    <row r="727" spans="1:13" s="9" customFormat="1">
      <c r="A727" s="186" t="s">
        <v>300</v>
      </c>
      <c r="B727" s="53">
        <f>IF(TYPE(SEARCH(B$1,+VLOOKUP($A727,datos14p!$A$2:$B$874,2,FALSE)))=1,"·",0)</f>
        <v>0</v>
      </c>
      <c r="C727" s="53" t="str">
        <f>IF(TYPE(SEARCH(C$1,+VLOOKUP($A727,datos14p!$A$2:$B$874,2,FALSE)))=1,"·",0)</f>
        <v>·</v>
      </c>
      <c r="D727" s="53">
        <f>IF(TYPE(SEARCH(D$1,+VLOOKUP($A727,datos14p!$A$2:$B$874,2,FALSE)))=1,"·",0)</f>
        <v>0</v>
      </c>
      <c r="E727" s="53">
        <f>IF(TYPE(SEARCH(E$1,+VLOOKUP($A727,datos14p!$A$2:$B$874,2,FALSE)))=1,"·",0)</f>
        <v>0</v>
      </c>
      <c r="F727" s="53">
        <f>IF(TYPE(SEARCH(F$1,+VLOOKUP($A727,datos14p!$A$2:$B$874,2,FALSE)))=1,"·",0)</f>
        <v>0</v>
      </c>
      <c r="G727" s="53" t="str">
        <f>IF(TYPE(SEARCH(G$1,+VLOOKUP($A727,datos14p!$A$2:$B$874,2,FALSE)))=1,"·",0)</f>
        <v>·</v>
      </c>
      <c r="H727" s="53">
        <f>IF(TYPE(SEARCH(H$1,+VLOOKUP($A727,datos14p!$A$2:$B$874,2,FALSE)))=1,"·",0)</f>
        <v>0</v>
      </c>
      <c r="I727" s="53">
        <f>IF(TYPE(SEARCH(I$1,+VLOOKUP($A727,datos14p!$A$2:$B$874,2,FALSE)))=1,"·",0)</f>
        <v>0</v>
      </c>
      <c r="J727" s="53" t="str">
        <f>IF(TYPE(SEARCH(J$1,+VLOOKUP($A727,datos14p!$A$2:$B$874,2,FALSE)))=1,"·",0)</f>
        <v>·</v>
      </c>
      <c r="K727" s="53">
        <f>IF(TYPE(SEARCH(K$1,+VLOOKUP($A727,datos14p!$A$2:$B$874,2,FALSE)))=1,"·",0)</f>
        <v>0</v>
      </c>
      <c r="L727" s="53">
        <f>IF(TYPE(SEARCH(L$1,+VLOOKUP($A727,datos14p!$A$2:$B$874,2,FALSE)))=1,"·",0)</f>
        <v>0</v>
      </c>
      <c r="M727" s="53">
        <f>IF(TYPE(SEARCH(M$1,+VLOOKUP($A727,datos14p!$A$2:$B$874,2,FALSE)))=1,"·",0)</f>
        <v>0</v>
      </c>
    </row>
    <row r="728" spans="1:13" s="9" customFormat="1">
      <c r="A728" s="186" t="s">
        <v>301</v>
      </c>
      <c r="B728" s="53" t="str">
        <f>IF(TYPE(SEARCH(B$1,+VLOOKUP($A728,datos14p!$A$2:$B$874,2,FALSE)))=1,"·",0)</f>
        <v>·</v>
      </c>
      <c r="C728" s="53">
        <f>IF(TYPE(SEARCH(C$1,+VLOOKUP($A728,datos14p!$A$2:$B$874,2,FALSE)))=1,"·",0)</f>
        <v>0</v>
      </c>
      <c r="D728" s="53">
        <f>IF(TYPE(SEARCH(D$1,+VLOOKUP($A728,datos14p!$A$2:$B$874,2,FALSE)))=1,"·",0)</f>
        <v>0</v>
      </c>
      <c r="E728" s="53" t="str">
        <f>IF(TYPE(SEARCH(E$1,+VLOOKUP($A728,datos14p!$A$2:$B$874,2,FALSE)))=1,"·",0)</f>
        <v>·</v>
      </c>
      <c r="F728" s="53">
        <f>IF(TYPE(SEARCH(F$1,+VLOOKUP($A728,datos14p!$A$2:$B$874,2,FALSE)))=1,"·",0)</f>
        <v>0</v>
      </c>
      <c r="G728" s="53">
        <f>IF(TYPE(SEARCH(G$1,+VLOOKUP($A728,datos14p!$A$2:$B$874,2,FALSE)))=1,"·",0)</f>
        <v>0</v>
      </c>
      <c r="H728" s="53">
        <f>IF(TYPE(SEARCH(H$1,+VLOOKUP($A728,datos14p!$A$2:$B$874,2,FALSE)))=1,"·",0)</f>
        <v>0</v>
      </c>
      <c r="I728" s="53">
        <f>IF(TYPE(SEARCH(I$1,+VLOOKUP($A728,datos14p!$A$2:$B$874,2,FALSE)))=1,"·",0)</f>
        <v>0</v>
      </c>
      <c r="J728" s="53">
        <f>IF(TYPE(SEARCH(J$1,+VLOOKUP($A728,datos14p!$A$2:$B$874,2,FALSE)))=1,"·",0)</f>
        <v>0</v>
      </c>
      <c r="K728" s="53">
        <f>IF(TYPE(SEARCH(K$1,+VLOOKUP($A728,datos14p!$A$2:$B$874,2,FALSE)))=1,"·",0)</f>
        <v>0</v>
      </c>
      <c r="L728" s="53">
        <f>IF(TYPE(SEARCH(L$1,+VLOOKUP($A728,datos14p!$A$2:$B$874,2,FALSE)))=1,"·",0)</f>
        <v>0</v>
      </c>
      <c r="M728" s="53">
        <f>IF(TYPE(SEARCH(M$1,+VLOOKUP($A728,datos14p!$A$2:$B$874,2,FALSE)))=1,"·",0)</f>
        <v>0</v>
      </c>
    </row>
    <row r="729" spans="1:13" s="9" customFormat="1">
      <c r="A729" s="186" t="s">
        <v>302</v>
      </c>
      <c r="B729" s="53">
        <f>IF(TYPE(SEARCH(B$1,+VLOOKUP($A729,datos14p!$A$2:$B$874,2,FALSE)))=1,"·",0)</f>
        <v>0</v>
      </c>
      <c r="C729" s="53" t="str">
        <f>IF(TYPE(SEARCH(C$1,+VLOOKUP($A729,datos14p!$A$2:$B$874,2,FALSE)))=1,"·",0)</f>
        <v>·</v>
      </c>
      <c r="D729" s="53">
        <f>IF(TYPE(SEARCH(D$1,+VLOOKUP($A729,datos14p!$A$2:$B$874,2,FALSE)))=1,"·",0)</f>
        <v>0</v>
      </c>
      <c r="E729" s="53">
        <f>IF(TYPE(SEARCH(E$1,+VLOOKUP($A729,datos14p!$A$2:$B$874,2,FALSE)))=1,"·",0)</f>
        <v>0</v>
      </c>
      <c r="F729" s="53">
        <f>IF(TYPE(SEARCH(F$1,+VLOOKUP($A729,datos14p!$A$2:$B$874,2,FALSE)))=1,"·",0)</f>
        <v>0</v>
      </c>
      <c r="G729" s="53">
        <f>IF(TYPE(SEARCH(G$1,+VLOOKUP($A729,datos14p!$A$2:$B$874,2,FALSE)))=1,"·",0)</f>
        <v>0</v>
      </c>
      <c r="H729" s="53">
        <f>IF(TYPE(SEARCH(H$1,+VLOOKUP($A729,datos14p!$A$2:$B$874,2,FALSE)))=1,"·",0)</f>
        <v>0</v>
      </c>
      <c r="I729" s="53">
        <f>IF(TYPE(SEARCH(I$1,+VLOOKUP($A729,datos14p!$A$2:$B$874,2,FALSE)))=1,"·",0)</f>
        <v>0</v>
      </c>
      <c r="J729" s="53" t="str">
        <f>IF(TYPE(SEARCH(J$1,+VLOOKUP($A729,datos14p!$A$2:$B$874,2,FALSE)))=1,"·",0)</f>
        <v>·</v>
      </c>
      <c r="K729" s="53">
        <f>IF(TYPE(SEARCH(K$1,+VLOOKUP($A729,datos14p!$A$2:$B$874,2,FALSE)))=1,"·",0)</f>
        <v>0</v>
      </c>
      <c r="L729" s="53">
        <f>IF(TYPE(SEARCH(L$1,+VLOOKUP($A729,datos14p!$A$2:$B$874,2,FALSE)))=1,"·",0)</f>
        <v>0</v>
      </c>
      <c r="M729" s="53">
        <f>IF(TYPE(SEARCH(M$1,+VLOOKUP($A729,datos14p!$A$2:$B$874,2,FALSE)))=1,"·",0)</f>
        <v>0</v>
      </c>
    </row>
    <row r="730" spans="1:13" s="9" customFormat="1">
      <c r="A730" s="186" t="s">
        <v>303</v>
      </c>
      <c r="B730" s="53">
        <f>IF(TYPE(SEARCH(B$1,+VLOOKUP($A730,datos14p!$A$2:$B$874,2,FALSE)))=1,"·",0)</f>
        <v>0</v>
      </c>
      <c r="C730" s="53">
        <f>IF(TYPE(SEARCH(C$1,+VLOOKUP($A730,datos14p!$A$2:$B$874,2,FALSE)))=1,"·",0)</f>
        <v>0</v>
      </c>
      <c r="D730" s="53">
        <f>IF(TYPE(SEARCH(D$1,+VLOOKUP($A730,datos14p!$A$2:$B$874,2,FALSE)))=1,"·",0)</f>
        <v>0</v>
      </c>
      <c r="E730" s="53">
        <f>IF(TYPE(SEARCH(E$1,+VLOOKUP($A730,datos14p!$A$2:$B$874,2,FALSE)))=1,"·",0)</f>
        <v>0</v>
      </c>
      <c r="F730" s="53">
        <f>IF(TYPE(SEARCH(F$1,+VLOOKUP($A730,datos14p!$A$2:$B$874,2,FALSE)))=1,"·",0)</f>
        <v>0</v>
      </c>
      <c r="G730" s="53">
        <f>IF(TYPE(SEARCH(G$1,+VLOOKUP($A730,datos14p!$A$2:$B$874,2,FALSE)))=1,"·",0)</f>
        <v>0</v>
      </c>
      <c r="H730" s="53">
        <f>IF(TYPE(SEARCH(H$1,+VLOOKUP($A730,datos14p!$A$2:$B$874,2,FALSE)))=1,"·",0)</f>
        <v>0</v>
      </c>
      <c r="I730" s="53">
        <f>IF(TYPE(SEARCH(I$1,+VLOOKUP($A730,datos14p!$A$2:$B$874,2,FALSE)))=1,"·",0)</f>
        <v>0</v>
      </c>
      <c r="J730" s="53">
        <f>IF(TYPE(SEARCH(J$1,+VLOOKUP($A730,datos14p!$A$2:$B$874,2,FALSE)))=1,"·",0)</f>
        <v>0</v>
      </c>
      <c r="K730" s="53">
        <f>IF(TYPE(SEARCH(K$1,+VLOOKUP($A730,datos14p!$A$2:$B$874,2,FALSE)))=1,"·",0)</f>
        <v>0</v>
      </c>
      <c r="L730" s="53">
        <f>IF(TYPE(SEARCH(L$1,+VLOOKUP($A730,datos14p!$A$2:$B$874,2,FALSE)))=1,"·",0)</f>
        <v>0</v>
      </c>
      <c r="M730" s="53">
        <f>IF(TYPE(SEARCH(M$1,+VLOOKUP($A730,datos14p!$A$2:$B$874,2,FALSE)))=1,"·",0)</f>
        <v>0</v>
      </c>
    </row>
    <row r="731" spans="1:13" s="9" customFormat="1">
      <c r="A731" s="186" t="s">
        <v>304</v>
      </c>
      <c r="B731" s="53">
        <f>IF(TYPE(SEARCH(B$1,+VLOOKUP($A731,datos14p!$A$2:$B$874,2,FALSE)))=1,"·",0)</f>
        <v>0</v>
      </c>
      <c r="C731" s="53">
        <f>IF(TYPE(SEARCH(C$1,+VLOOKUP($A731,datos14p!$A$2:$B$874,2,FALSE)))=1,"·",0)</f>
        <v>0</v>
      </c>
      <c r="D731" s="53">
        <f>IF(TYPE(SEARCH(D$1,+VLOOKUP($A731,datos14p!$A$2:$B$874,2,FALSE)))=1,"·",0)</f>
        <v>0</v>
      </c>
      <c r="E731" s="53">
        <f>IF(TYPE(SEARCH(E$1,+VLOOKUP($A731,datos14p!$A$2:$B$874,2,FALSE)))=1,"·",0)</f>
        <v>0</v>
      </c>
      <c r="F731" s="53">
        <f>IF(TYPE(SEARCH(F$1,+VLOOKUP($A731,datos14p!$A$2:$B$874,2,FALSE)))=1,"·",0)</f>
        <v>0</v>
      </c>
      <c r="G731" s="53">
        <f>IF(TYPE(SEARCH(G$1,+VLOOKUP($A731,datos14p!$A$2:$B$874,2,FALSE)))=1,"·",0)</f>
        <v>0</v>
      </c>
      <c r="H731" s="53">
        <f>IF(TYPE(SEARCH(H$1,+VLOOKUP($A731,datos14p!$A$2:$B$874,2,FALSE)))=1,"·",0)</f>
        <v>0</v>
      </c>
      <c r="I731" s="53">
        <f>IF(TYPE(SEARCH(I$1,+VLOOKUP($A731,datos14p!$A$2:$B$874,2,FALSE)))=1,"·",0)</f>
        <v>0</v>
      </c>
      <c r="J731" s="53">
        <f>IF(TYPE(SEARCH(J$1,+VLOOKUP($A731,datos14p!$A$2:$B$874,2,FALSE)))=1,"·",0)</f>
        <v>0</v>
      </c>
      <c r="K731" s="53">
        <f>IF(TYPE(SEARCH(K$1,+VLOOKUP($A731,datos14p!$A$2:$B$874,2,FALSE)))=1,"·",0)</f>
        <v>0</v>
      </c>
      <c r="L731" s="53">
        <f>IF(TYPE(SEARCH(L$1,+VLOOKUP($A731,datos14p!$A$2:$B$874,2,FALSE)))=1,"·",0)</f>
        <v>0</v>
      </c>
      <c r="M731" s="53">
        <f>IF(TYPE(SEARCH(M$1,+VLOOKUP($A731,datos14p!$A$2:$B$874,2,FALSE)))=1,"·",0)</f>
        <v>0</v>
      </c>
    </row>
    <row r="732" spans="1:13" s="9" customFormat="1">
      <c r="A732" s="186" t="s">
        <v>305</v>
      </c>
      <c r="B732" s="53">
        <f>IF(TYPE(SEARCH(B$1,+VLOOKUP($A732,datos14p!$A$2:$B$874,2,FALSE)))=1,"·",0)</f>
        <v>0</v>
      </c>
      <c r="C732" s="53">
        <f>IF(TYPE(SEARCH(C$1,+VLOOKUP($A732,datos14p!$A$2:$B$874,2,FALSE)))=1,"·",0)</f>
        <v>0</v>
      </c>
      <c r="D732" s="53">
        <f>IF(TYPE(SEARCH(D$1,+VLOOKUP($A732,datos14p!$A$2:$B$874,2,FALSE)))=1,"·",0)</f>
        <v>0</v>
      </c>
      <c r="E732" s="53">
        <f>IF(TYPE(SEARCH(E$1,+VLOOKUP($A732,datos14p!$A$2:$B$874,2,FALSE)))=1,"·",0)</f>
        <v>0</v>
      </c>
      <c r="F732" s="53">
        <f>IF(TYPE(SEARCH(F$1,+VLOOKUP($A732,datos14p!$A$2:$B$874,2,FALSE)))=1,"·",0)</f>
        <v>0</v>
      </c>
      <c r="G732" s="53">
        <f>IF(TYPE(SEARCH(G$1,+VLOOKUP($A732,datos14p!$A$2:$B$874,2,FALSE)))=1,"·",0)</f>
        <v>0</v>
      </c>
      <c r="H732" s="53">
        <f>IF(TYPE(SEARCH(H$1,+VLOOKUP($A732,datos14p!$A$2:$B$874,2,FALSE)))=1,"·",0)</f>
        <v>0</v>
      </c>
      <c r="I732" s="53">
        <f>IF(TYPE(SEARCH(I$1,+VLOOKUP($A732,datos14p!$A$2:$B$874,2,FALSE)))=1,"·",0)</f>
        <v>0</v>
      </c>
      <c r="J732" s="53">
        <f>IF(TYPE(SEARCH(J$1,+VLOOKUP($A732,datos14p!$A$2:$B$874,2,FALSE)))=1,"·",0)</f>
        <v>0</v>
      </c>
      <c r="K732" s="53">
        <f>IF(TYPE(SEARCH(K$1,+VLOOKUP($A732,datos14p!$A$2:$B$874,2,FALSE)))=1,"·",0)</f>
        <v>0</v>
      </c>
      <c r="L732" s="53">
        <f>IF(TYPE(SEARCH(L$1,+VLOOKUP($A732,datos14p!$A$2:$B$874,2,FALSE)))=1,"·",0)</f>
        <v>0</v>
      </c>
      <c r="M732" s="53">
        <f>IF(TYPE(SEARCH(M$1,+VLOOKUP($A732,datos14p!$A$2:$B$874,2,FALSE)))=1,"·",0)</f>
        <v>0</v>
      </c>
    </row>
    <row r="733" spans="1:13" s="9" customFormat="1">
      <c r="A733" s="186" t="s">
        <v>306</v>
      </c>
      <c r="B733" s="53">
        <f>IF(TYPE(SEARCH(B$1,+VLOOKUP($A733,datos14p!$A$2:$B$874,2,FALSE)))=1,"·",0)</f>
        <v>0</v>
      </c>
      <c r="C733" s="53">
        <f>IF(TYPE(SEARCH(C$1,+VLOOKUP($A733,datos14p!$A$2:$B$874,2,FALSE)))=1,"·",0)</f>
        <v>0</v>
      </c>
      <c r="D733" s="53">
        <f>IF(TYPE(SEARCH(D$1,+VLOOKUP($A733,datos14p!$A$2:$B$874,2,FALSE)))=1,"·",0)</f>
        <v>0</v>
      </c>
      <c r="E733" s="53">
        <f>IF(TYPE(SEARCH(E$1,+VLOOKUP($A733,datos14p!$A$2:$B$874,2,FALSE)))=1,"·",0)</f>
        <v>0</v>
      </c>
      <c r="F733" s="53">
        <f>IF(TYPE(SEARCH(F$1,+VLOOKUP($A733,datos14p!$A$2:$B$874,2,FALSE)))=1,"·",0)</f>
        <v>0</v>
      </c>
      <c r="G733" s="53">
        <f>IF(TYPE(SEARCH(G$1,+VLOOKUP($A733,datos14p!$A$2:$B$874,2,FALSE)))=1,"·",0)</f>
        <v>0</v>
      </c>
      <c r="H733" s="53">
        <f>IF(TYPE(SEARCH(H$1,+VLOOKUP($A733,datos14p!$A$2:$B$874,2,FALSE)))=1,"·",0)</f>
        <v>0</v>
      </c>
      <c r="I733" s="53">
        <f>IF(TYPE(SEARCH(I$1,+VLOOKUP($A733,datos14p!$A$2:$B$874,2,FALSE)))=1,"·",0)</f>
        <v>0</v>
      </c>
      <c r="J733" s="53">
        <f>IF(TYPE(SEARCH(J$1,+VLOOKUP($A733,datos14p!$A$2:$B$874,2,FALSE)))=1,"·",0)</f>
        <v>0</v>
      </c>
      <c r="K733" s="53">
        <f>IF(TYPE(SEARCH(K$1,+VLOOKUP($A733,datos14p!$A$2:$B$874,2,FALSE)))=1,"·",0)</f>
        <v>0</v>
      </c>
      <c r="L733" s="53">
        <f>IF(TYPE(SEARCH(L$1,+VLOOKUP($A733,datos14p!$A$2:$B$874,2,FALSE)))=1,"·",0)</f>
        <v>0</v>
      </c>
      <c r="M733" s="53">
        <f>IF(TYPE(SEARCH(M$1,+VLOOKUP($A733,datos14p!$A$2:$B$874,2,FALSE)))=1,"·",0)</f>
        <v>0</v>
      </c>
    </row>
    <row r="734" spans="1:13" s="9" customFormat="1">
      <c r="A734" s="186" t="s">
        <v>307</v>
      </c>
      <c r="B734" s="53" t="str">
        <f>IF(TYPE(SEARCH(B$1,+VLOOKUP($A734,datos14p!$A$2:$B$874,2,FALSE)))=1,"·",0)</f>
        <v>·</v>
      </c>
      <c r="C734" s="53">
        <f>IF(TYPE(SEARCH(C$1,+VLOOKUP($A734,datos14p!$A$2:$B$874,2,FALSE)))=1,"·",0)</f>
        <v>0</v>
      </c>
      <c r="D734" s="53">
        <f>IF(TYPE(SEARCH(D$1,+VLOOKUP($A734,datos14p!$A$2:$B$874,2,FALSE)))=1,"·",0)</f>
        <v>0</v>
      </c>
      <c r="E734" s="53">
        <f>IF(TYPE(SEARCH(E$1,+VLOOKUP($A734,datos14p!$A$2:$B$874,2,FALSE)))=1,"·",0)</f>
        <v>0</v>
      </c>
      <c r="F734" s="53">
        <f>IF(TYPE(SEARCH(F$1,+VLOOKUP($A734,datos14p!$A$2:$B$874,2,FALSE)))=1,"·",0)</f>
        <v>0</v>
      </c>
      <c r="G734" s="53">
        <f>IF(TYPE(SEARCH(G$1,+VLOOKUP($A734,datos14p!$A$2:$B$874,2,FALSE)))=1,"·",0)</f>
        <v>0</v>
      </c>
      <c r="H734" s="53">
        <f>IF(TYPE(SEARCH(H$1,+VLOOKUP($A734,datos14p!$A$2:$B$874,2,FALSE)))=1,"·",0)</f>
        <v>0</v>
      </c>
      <c r="I734" s="53" t="str">
        <f>IF(TYPE(SEARCH(I$1,+VLOOKUP($A734,datos14p!$A$2:$B$874,2,FALSE)))=1,"·",0)</f>
        <v>·</v>
      </c>
      <c r="J734" s="53">
        <f>IF(TYPE(SEARCH(J$1,+VLOOKUP($A734,datos14p!$A$2:$B$874,2,FALSE)))=1,"·",0)</f>
        <v>0</v>
      </c>
      <c r="K734" s="53" t="str">
        <f>IF(TYPE(SEARCH(K$1,+VLOOKUP($A734,datos14p!$A$2:$B$874,2,FALSE)))=1,"·",0)</f>
        <v>·</v>
      </c>
      <c r="L734" s="53">
        <f>IF(TYPE(SEARCH(L$1,+VLOOKUP($A734,datos14p!$A$2:$B$874,2,FALSE)))=1,"·",0)</f>
        <v>0</v>
      </c>
      <c r="M734" s="53">
        <f>IF(TYPE(SEARCH(M$1,+VLOOKUP($A734,datos14p!$A$2:$B$874,2,FALSE)))=1,"·",0)</f>
        <v>0</v>
      </c>
    </row>
    <row r="735" spans="1:13" s="9" customFormat="1">
      <c r="A735" s="186" t="s">
        <v>308</v>
      </c>
      <c r="B735" s="53">
        <f>IF(TYPE(SEARCH(B$1,+VLOOKUP($A735,datos14p!$A$2:$B$874,2,FALSE)))=1,"·",0)</f>
        <v>0</v>
      </c>
      <c r="C735" s="53">
        <f>IF(TYPE(SEARCH(C$1,+VLOOKUP($A735,datos14p!$A$2:$B$874,2,FALSE)))=1,"·",0)</f>
        <v>0</v>
      </c>
      <c r="D735" s="53">
        <f>IF(TYPE(SEARCH(D$1,+VLOOKUP($A735,datos14p!$A$2:$B$874,2,FALSE)))=1,"·",0)</f>
        <v>0</v>
      </c>
      <c r="E735" s="53">
        <f>IF(TYPE(SEARCH(E$1,+VLOOKUP($A735,datos14p!$A$2:$B$874,2,FALSE)))=1,"·",0)</f>
        <v>0</v>
      </c>
      <c r="F735" s="53">
        <f>IF(TYPE(SEARCH(F$1,+VLOOKUP($A735,datos14p!$A$2:$B$874,2,FALSE)))=1,"·",0)</f>
        <v>0</v>
      </c>
      <c r="G735" s="53">
        <f>IF(TYPE(SEARCH(G$1,+VLOOKUP($A735,datos14p!$A$2:$B$874,2,FALSE)))=1,"·",0)</f>
        <v>0</v>
      </c>
      <c r="H735" s="53">
        <f>IF(TYPE(SEARCH(H$1,+VLOOKUP($A735,datos14p!$A$2:$B$874,2,FALSE)))=1,"·",0)</f>
        <v>0</v>
      </c>
      <c r="I735" s="53">
        <f>IF(TYPE(SEARCH(I$1,+VLOOKUP($A735,datos14p!$A$2:$B$874,2,FALSE)))=1,"·",0)</f>
        <v>0</v>
      </c>
      <c r="J735" s="53">
        <f>IF(TYPE(SEARCH(J$1,+VLOOKUP($A735,datos14p!$A$2:$B$874,2,FALSE)))=1,"·",0)</f>
        <v>0</v>
      </c>
      <c r="K735" s="53">
        <f>IF(TYPE(SEARCH(K$1,+VLOOKUP($A735,datos14p!$A$2:$B$874,2,FALSE)))=1,"·",0)</f>
        <v>0</v>
      </c>
      <c r="L735" s="53">
        <f>IF(TYPE(SEARCH(L$1,+VLOOKUP($A735,datos14p!$A$2:$B$874,2,FALSE)))=1,"·",0)</f>
        <v>0</v>
      </c>
      <c r="M735" s="53">
        <f>IF(TYPE(SEARCH(M$1,+VLOOKUP($A735,datos14p!$A$2:$B$874,2,FALSE)))=1,"·",0)</f>
        <v>0</v>
      </c>
    </row>
    <row r="736" spans="1:13" s="9" customFormat="1">
      <c r="A736" s="60" t="s">
        <v>0</v>
      </c>
      <c r="B736" s="53" t="str">
        <f>IF(TYPE(SEARCH(B$1,+VLOOKUP($A736,datos14p!$A$2:$B$874,2,FALSE)))=1,"·",0)</f>
        <v>·</v>
      </c>
      <c r="C736" s="53">
        <f>IF(TYPE(SEARCH(C$1,+VLOOKUP($A736,datos14p!$A$2:$B$874,2,FALSE)))=1,"·",0)</f>
        <v>0</v>
      </c>
      <c r="D736" s="53" t="str">
        <f>IF(TYPE(SEARCH(D$1,+VLOOKUP($A736,datos14p!$A$2:$B$874,2,FALSE)))=1,"·",0)</f>
        <v>·</v>
      </c>
      <c r="E736" s="53">
        <f>IF(TYPE(SEARCH(E$1,+VLOOKUP($A736,datos14p!$A$2:$B$874,2,FALSE)))=1,"·",0)</f>
        <v>0</v>
      </c>
      <c r="F736" s="53">
        <f>IF(TYPE(SEARCH(F$1,+VLOOKUP($A736,datos14p!$A$2:$B$874,2,FALSE)))=1,"·",0)</f>
        <v>0</v>
      </c>
      <c r="G736" s="53">
        <f>IF(TYPE(SEARCH(G$1,+VLOOKUP($A736,datos14p!$A$2:$B$874,2,FALSE)))=1,"·",0)</f>
        <v>0</v>
      </c>
      <c r="H736" s="53">
        <f>IF(TYPE(SEARCH(H$1,+VLOOKUP($A736,datos14p!$A$2:$B$874,2,FALSE)))=1,"·",0)</f>
        <v>0</v>
      </c>
      <c r="I736" s="53">
        <f>IF(TYPE(SEARCH(I$1,+VLOOKUP($A736,datos14p!$A$2:$B$874,2,FALSE)))=1,"·",0)</f>
        <v>0</v>
      </c>
      <c r="J736" s="53" t="str">
        <f>IF(TYPE(SEARCH(J$1,+VLOOKUP($A736,datos14p!$A$2:$B$874,2,FALSE)))=1,"·",0)</f>
        <v>·</v>
      </c>
      <c r="K736" s="53">
        <f>IF(TYPE(SEARCH(K$1,+VLOOKUP($A736,datos14p!$A$2:$B$874,2,FALSE)))=1,"·",0)</f>
        <v>0</v>
      </c>
      <c r="L736" s="53">
        <f>IF(TYPE(SEARCH(L$1,+VLOOKUP($A736,datos14p!$A$2:$B$874,2,FALSE)))=1,"·",0)</f>
        <v>0</v>
      </c>
      <c r="M736" s="53">
        <f>IF(TYPE(SEARCH(M$1,+VLOOKUP($A736,datos14p!$A$2:$B$874,2,FALSE)))=1,"·",0)</f>
        <v>0</v>
      </c>
    </row>
    <row r="737" spans="1:13" s="9" customFormat="1">
      <c r="A737" s="60" t="s">
        <v>1</v>
      </c>
      <c r="B737" s="53" t="str">
        <f>IF(TYPE(SEARCH(B$1,+VLOOKUP($A737,datos14p!$A$2:$B$874,2,FALSE)))=1,"·",0)</f>
        <v>·</v>
      </c>
      <c r="C737" s="53">
        <f>IF(TYPE(SEARCH(C$1,+VLOOKUP($A737,datos14p!$A$2:$B$874,2,FALSE)))=1,"·",0)</f>
        <v>0</v>
      </c>
      <c r="D737" s="53">
        <f>IF(TYPE(SEARCH(D$1,+VLOOKUP($A737,datos14p!$A$2:$B$874,2,FALSE)))=1,"·",0)</f>
        <v>0</v>
      </c>
      <c r="E737" s="53" t="str">
        <f>IF(TYPE(SEARCH(E$1,+VLOOKUP($A737,datos14p!$A$2:$B$874,2,FALSE)))=1,"·",0)</f>
        <v>·</v>
      </c>
      <c r="F737" s="53">
        <f>IF(TYPE(SEARCH(F$1,+VLOOKUP($A737,datos14p!$A$2:$B$874,2,FALSE)))=1,"·",0)</f>
        <v>0</v>
      </c>
      <c r="G737" s="53">
        <f>IF(TYPE(SEARCH(G$1,+VLOOKUP($A737,datos14p!$A$2:$B$874,2,FALSE)))=1,"·",0)</f>
        <v>0</v>
      </c>
      <c r="H737" s="53">
        <f>IF(TYPE(SEARCH(H$1,+VLOOKUP($A737,datos14p!$A$2:$B$874,2,FALSE)))=1,"·",0)</f>
        <v>0</v>
      </c>
      <c r="I737" s="53">
        <f>IF(TYPE(SEARCH(I$1,+VLOOKUP($A737,datos14p!$A$2:$B$874,2,FALSE)))=1,"·",0)</f>
        <v>0</v>
      </c>
      <c r="J737" s="53" t="str">
        <f>IF(TYPE(SEARCH(J$1,+VLOOKUP($A737,datos14p!$A$2:$B$874,2,FALSE)))=1,"·",0)</f>
        <v>·</v>
      </c>
      <c r="K737" s="53">
        <f>IF(TYPE(SEARCH(K$1,+VLOOKUP($A737,datos14p!$A$2:$B$874,2,FALSE)))=1,"·",0)</f>
        <v>0</v>
      </c>
      <c r="L737" s="53">
        <f>IF(TYPE(SEARCH(L$1,+VLOOKUP($A737,datos14p!$A$2:$B$874,2,FALSE)))=1,"·",0)</f>
        <v>0</v>
      </c>
      <c r="M737" s="53">
        <f>IF(TYPE(SEARCH(M$1,+VLOOKUP($A737,datos14p!$A$2:$B$874,2,FALSE)))=1,"·",0)</f>
        <v>0</v>
      </c>
    </row>
    <row r="738" spans="1:13" s="9" customFormat="1">
      <c r="A738" s="60" t="s">
        <v>2</v>
      </c>
      <c r="B738" s="53" t="str">
        <f>IF(TYPE(SEARCH(B$1,+VLOOKUP($A738,datos14p!$A$2:$B$874,2,FALSE)))=1,"·",0)</f>
        <v>·</v>
      </c>
      <c r="C738" s="53">
        <f>IF(TYPE(SEARCH(C$1,+VLOOKUP($A738,datos14p!$A$2:$B$874,2,FALSE)))=1,"·",0)</f>
        <v>0</v>
      </c>
      <c r="D738" s="53">
        <f>IF(TYPE(SEARCH(D$1,+VLOOKUP($A738,datos14p!$A$2:$B$874,2,FALSE)))=1,"·",0)</f>
        <v>0</v>
      </c>
      <c r="E738" s="53">
        <f>IF(TYPE(SEARCH(E$1,+VLOOKUP($A738,datos14p!$A$2:$B$874,2,FALSE)))=1,"·",0)</f>
        <v>0</v>
      </c>
      <c r="F738" s="53">
        <f>IF(TYPE(SEARCH(F$1,+VLOOKUP($A738,datos14p!$A$2:$B$874,2,FALSE)))=1,"·",0)</f>
        <v>0</v>
      </c>
      <c r="G738" s="53">
        <f>IF(TYPE(SEARCH(G$1,+VLOOKUP($A738,datos14p!$A$2:$B$874,2,FALSE)))=1,"·",0)</f>
        <v>0</v>
      </c>
      <c r="H738" s="53">
        <f>IF(TYPE(SEARCH(H$1,+VLOOKUP($A738,datos14p!$A$2:$B$874,2,FALSE)))=1,"·",0)</f>
        <v>0</v>
      </c>
      <c r="I738" s="53">
        <f>IF(TYPE(SEARCH(I$1,+VLOOKUP($A738,datos14p!$A$2:$B$874,2,FALSE)))=1,"·",0)</f>
        <v>0</v>
      </c>
      <c r="J738" s="53" t="str">
        <f>IF(TYPE(SEARCH(J$1,+VLOOKUP($A738,datos14p!$A$2:$B$874,2,FALSE)))=1,"·",0)</f>
        <v>·</v>
      </c>
      <c r="K738" s="53">
        <f>IF(TYPE(SEARCH(K$1,+VLOOKUP($A738,datos14p!$A$2:$B$874,2,FALSE)))=1,"·",0)</f>
        <v>0</v>
      </c>
      <c r="L738" s="53">
        <f>IF(TYPE(SEARCH(L$1,+VLOOKUP($A738,datos14p!$A$2:$B$874,2,FALSE)))=1,"·",0)</f>
        <v>0</v>
      </c>
      <c r="M738" s="53" t="str">
        <f>IF(TYPE(SEARCH(M$1,+VLOOKUP($A738,datos14p!$A$2:$B$874,2,FALSE)))=1,"·",0)</f>
        <v>·</v>
      </c>
    </row>
    <row r="739" spans="1:13" s="9" customFormat="1">
      <c r="A739" s="60" t="s">
        <v>3</v>
      </c>
      <c r="B739" s="53">
        <f>IF(TYPE(SEARCH(B$1,+VLOOKUP($A739,datos14p!$A$2:$B$874,2,FALSE)))=1,"·",0)</f>
        <v>0</v>
      </c>
      <c r="C739" s="53">
        <f>IF(TYPE(SEARCH(C$1,+VLOOKUP($A739,datos14p!$A$2:$B$874,2,FALSE)))=1,"·",0)</f>
        <v>0</v>
      </c>
      <c r="D739" s="53">
        <f>IF(TYPE(SEARCH(D$1,+VLOOKUP($A739,datos14p!$A$2:$B$874,2,FALSE)))=1,"·",0)</f>
        <v>0</v>
      </c>
      <c r="E739" s="53">
        <f>IF(TYPE(SEARCH(E$1,+VLOOKUP($A739,datos14p!$A$2:$B$874,2,FALSE)))=1,"·",0)</f>
        <v>0</v>
      </c>
      <c r="F739" s="53">
        <f>IF(TYPE(SEARCH(F$1,+VLOOKUP($A739,datos14p!$A$2:$B$874,2,FALSE)))=1,"·",0)</f>
        <v>0</v>
      </c>
      <c r="G739" s="53">
        <f>IF(TYPE(SEARCH(G$1,+VLOOKUP($A739,datos14p!$A$2:$B$874,2,FALSE)))=1,"·",0)</f>
        <v>0</v>
      </c>
      <c r="H739" s="53">
        <f>IF(TYPE(SEARCH(H$1,+VLOOKUP($A739,datos14p!$A$2:$B$874,2,FALSE)))=1,"·",0)</f>
        <v>0</v>
      </c>
      <c r="I739" s="53">
        <f>IF(TYPE(SEARCH(I$1,+VLOOKUP($A739,datos14p!$A$2:$B$874,2,FALSE)))=1,"·",0)</f>
        <v>0</v>
      </c>
      <c r="J739" s="53">
        <f>IF(TYPE(SEARCH(J$1,+VLOOKUP($A739,datos14p!$A$2:$B$874,2,FALSE)))=1,"·",0)</f>
        <v>0</v>
      </c>
      <c r="K739" s="53">
        <f>IF(TYPE(SEARCH(K$1,+VLOOKUP($A739,datos14p!$A$2:$B$874,2,FALSE)))=1,"·",0)</f>
        <v>0</v>
      </c>
      <c r="L739" s="53">
        <f>IF(TYPE(SEARCH(L$1,+VLOOKUP($A739,datos14p!$A$2:$B$874,2,FALSE)))=1,"·",0)</f>
        <v>0</v>
      </c>
      <c r="M739" s="53">
        <f>IF(TYPE(SEARCH(M$1,+VLOOKUP($A739,datos14p!$A$2:$B$874,2,FALSE)))=1,"·",0)</f>
        <v>0</v>
      </c>
    </row>
    <row r="740" spans="1:13" s="9" customFormat="1">
      <c r="A740" s="60" t="s">
        <v>309</v>
      </c>
      <c r="B740" s="53" t="str">
        <f>IF(TYPE(SEARCH(B$1,+VLOOKUP($A740,datos14p!$A$2:$B$874,2,FALSE)))=1,"·",0)</f>
        <v>·</v>
      </c>
      <c r="C740" s="53" t="str">
        <f>IF(TYPE(SEARCH(C$1,+VLOOKUP($A740,datos14p!$A$2:$B$874,2,FALSE)))=1,"·",0)</f>
        <v>·</v>
      </c>
      <c r="D740" s="53">
        <f>IF(TYPE(SEARCH(D$1,+VLOOKUP($A740,datos14p!$A$2:$B$874,2,FALSE)))=1,"·",0)</f>
        <v>0</v>
      </c>
      <c r="E740" s="53" t="str">
        <f>IF(TYPE(SEARCH(E$1,+VLOOKUP($A740,datos14p!$A$2:$B$874,2,FALSE)))=1,"·",0)</f>
        <v>·</v>
      </c>
      <c r="F740" s="53">
        <f>IF(TYPE(SEARCH(F$1,+VLOOKUP($A740,datos14p!$A$2:$B$874,2,FALSE)))=1,"·",0)</f>
        <v>0</v>
      </c>
      <c r="G740" s="53">
        <f>IF(TYPE(SEARCH(G$1,+VLOOKUP($A740,datos14p!$A$2:$B$874,2,FALSE)))=1,"·",0)</f>
        <v>0</v>
      </c>
      <c r="H740" s="53">
        <f>IF(TYPE(SEARCH(H$1,+VLOOKUP($A740,datos14p!$A$2:$B$874,2,FALSE)))=1,"·",0)</f>
        <v>0</v>
      </c>
      <c r="I740" s="53">
        <f>IF(TYPE(SEARCH(I$1,+VLOOKUP($A740,datos14p!$A$2:$B$874,2,FALSE)))=1,"·",0)</f>
        <v>0</v>
      </c>
      <c r="J740" s="53">
        <f>IF(TYPE(SEARCH(J$1,+VLOOKUP($A740,datos14p!$A$2:$B$874,2,FALSE)))=1,"·",0)</f>
        <v>0</v>
      </c>
      <c r="K740" s="53">
        <f>IF(TYPE(SEARCH(K$1,+VLOOKUP($A740,datos14p!$A$2:$B$874,2,FALSE)))=1,"·",0)</f>
        <v>0</v>
      </c>
      <c r="L740" s="53">
        <f>IF(TYPE(SEARCH(L$1,+VLOOKUP($A740,datos14p!$A$2:$B$874,2,FALSE)))=1,"·",0)</f>
        <v>0</v>
      </c>
      <c r="M740" s="53">
        <f>IF(TYPE(SEARCH(M$1,+VLOOKUP($A740,datos14p!$A$2:$B$874,2,FALSE)))=1,"·",0)</f>
        <v>0</v>
      </c>
    </row>
    <row r="741" spans="1:13" s="9" customFormat="1">
      <c r="A741" s="60" t="s">
        <v>310</v>
      </c>
      <c r="B741" s="53" t="str">
        <f>IF(TYPE(SEARCH(B$1,+VLOOKUP($A741,datos14p!$A$2:$B$874,2,FALSE)))=1,"·",0)</f>
        <v>·</v>
      </c>
      <c r="C741" s="53" t="str">
        <f>IF(TYPE(SEARCH(C$1,+VLOOKUP($A741,datos14p!$A$2:$B$874,2,FALSE)))=1,"·",0)</f>
        <v>·</v>
      </c>
      <c r="D741" s="53">
        <f>IF(TYPE(SEARCH(D$1,+VLOOKUP($A741,datos14p!$A$2:$B$874,2,FALSE)))=1,"·",0)</f>
        <v>0</v>
      </c>
      <c r="E741" s="53" t="str">
        <f>IF(TYPE(SEARCH(E$1,+VLOOKUP($A741,datos14p!$A$2:$B$874,2,FALSE)))=1,"·",0)</f>
        <v>·</v>
      </c>
      <c r="F741" s="53">
        <f>IF(TYPE(SEARCH(F$1,+VLOOKUP($A741,datos14p!$A$2:$B$874,2,FALSE)))=1,"·",0)</f>
        <v>0</v>
      </c>
      <c r="G741" s="53">
        <f>IF(TYPE(SEARCH(G$1,+VLOOKUP($A741,datos14p!$A$2:$B$874,2,FALSE)))=1,"·",0)</f>
        <v>0</v>
      </c>
      <c r="H741" s="53">
        <f>IF(TYPE(SEARCH(H$1,+VLOOKUP($A741,datos14p!$A$2:$B$874,2,FALSE)))=1,"·",0)</f>
        <v>0</v>
      </c>
      <c r="I741" s="53">
        <f>IF(TYPE(SEARCH(I$1,+VLOOKUP($A741,datos14p!$A$2:$B$874,2,FALSE)))=1,"·",0)</f>
        <v>0</v>
      </c>
      <c r="J741" s="53">
        <f>IF(TYPE(SEARCH(J$1,+VLOOKUP($A741,datos14p!$A$2:$B$874,2,FALSE)))=1,"·",0)</f>
        <v>0</v>
      </c>
      <c r="K741" s="53">
        <f>IF(TYPE(SEARCH(K$1,+VLOOKUP($A741,datos14p!$A$2:$B$874,2,FALSE)))=1,"·",0)</f>
        <v>0</v>
      </c>
      <c r="L741" s="53">
        <f>IF(TYPE(SEARCH(L$1,+VLOOKUP($A741,datos14p!$A$2:$B$874,2,FALSE)))=1,"·",0)</f>
        <v>0</v>
      </c>
      <c r="M741" s="53">
        <f>IF(TYPE(SEARCH(M$1,+VLOOKUP($A741,datos14p!$A$2:$B$874,2,FALSE)))=1,"·",0)</f>
        <v>0</v>
      </c>
    </row>
    <row r="742" spans="1:13" s="9" customFormat="1">
      <c r="A742" s="60" t="s">
        <v>311</v>
      </c>
      <c r="B742" s="53">
        <f>IF(TYPE(SEARCH(B$1,+VLOOKUP($A742,datos14p!$A$2:$B$874,2,FALSE)))=1,"·",0)</f>
        <v>0</v>
      </c>
      <c r="C742" s="53" t="str">
        <f>IF(TYPE(SEARCH(C$1,+VLOOKUP($A742,datos14p!$A$2:$B$874,2,FALSE)))=1,"·",0)</f>
        <v>·</v>
      </c>
      <c r="D742" s="53" t="str">
        <f>IF(TYPE(SEARCH(D$1,+VLOOKUP($A742,datos14p!$A$2:$B$874,2,FALSE)))=1,"·",0)</f>
        <v>·</v>
      </c>
      <c r="E742" s="53">
        <f>IF(TYPE(SEARCH(E$1,+VLOOKUP($A742,datos14p!$A$2:$B$874,2,FALSE)))=1,"·",0)</f>
        <v>0</v>
      </c>
      <c r="F742" s="53">
        <f>IF(TYPE(SEARCH(F$1,+VLOOKUP($A742,datos14p!$A$2:$B$874,2,FALSE)))=1,"·",0)</f>
        <v>0</v>
      </c>
      <c r="G742" s="53">
        <f>IF(TYPE(SEARCH(G$1,+VLOOKUP($A742,datos14p!$A$2:$B$874,2,FALSE)))=1,"·",0)</f>
        <v>0</v>
      </c>
      <c r="H742" s="53">
        <f>IF(TYPE(SEARCH(H$1,+VLOOKUP($A742,datos14p!$A$2:$B$874,2,FALSE)))=1,"·",0)</f>
        <v>0</v>
      </c>
      <c r="I742" s="53">
        <f>IF(TYPE(SEARCH(I$1,+VLOOKUP($A742,datos14p!$A$2:$B$874,2,FALSE)))=1,"·",0)</f>
        <v>0</v>
      </c>
      <c r="J742" s="53" t="str">
        <f>IF(TYPE(SEARCH(J$1,+VLOOKUP($A742,datos14p!$A$2:$B$874,2,FALSE)))=1,"·",0)</f>
        <v>·</v>
      </c>
      <c r="K742" s="53">
        <f>IF(TYPE(SEARCH(K$1,+VLOOKUP($A742,datos14p!$A$2:$B$874,2,FALSE)))=1,"·",0)</f>
        <v>0</v>
      </c>
      <c r="L742" s="53">
        <f>IF(TYPE(SEARCH(L$1,+VLOOKUP($A742,datos14p!$A$2:$B$874,2,FALSE)))=1,"·",0)</f>
        <v>0</v>
      </c>
      <c r="M742" s="53">
        <f>IF(TYPE(SEARCH(M$1,+VLOOKUP($A742,datos14p!$A$2:$B$874,2,FALSE)))=1,"·",0)</f>
        <v>0</v>
      </c>
    </row>
    <row r="743" spans="1:13" s="9" customFormat="1">
      <c r="A743" s="60" t="s">
        <v>312</v>
      </c>
      <c r="B743" s="53">
        <f>IF(TYPE(SEARCH(B$1,+VLOOKUP($A743,datos14p!$A$2:$B$874,2,FALSE)))=1,"·",0)</f>
        <v>0</v>
      </c>
      <c r="C743" s="53" t="str">
        <f>IF(TYPE(SEARCH(C$1,+VLOOKUP($A743,datos14p!$A$2:$B$874,2,FALSE)))=1,"·",0)</f>
        <v>·</v>
      </c>
      <c r="D743" s="53">
        <f>IF(TYPE(SEARCH(D$1,+VLOOKUP($A743,datos14p!$A$2:$B$874,2,FALSE)))=1,"·",0)</f>
        <v>0</v>
      </c>
      <c r="E743" s="53">
        <f>IF(TYPE(SEARCH(E$1,+VLOOKUP($A743,datos14p!$A$2:$B$874,2,FALSE)))=1,"·",0)</f>
        <v>0</v>
      </c>
      <c r="F743" s="53">
        <f>IF(TYPE(SEARCH(F$1,+VLOOKUP($A743,datos14p!$A$2:$B$874,2,FALSE)))=1,"·",0)</f>
        <v>0</v>
      </c>
      <c r="G743" s="53">
        <f>IF(TYPE(SEARCH(G$1,+VLOOKUP($A743,datos14p!$A$2:$B$874,2,FALSE)))=1,"·",0)</f>
        <v>0</v>
      </c>
      <c r="H743" s="53">
        <f>IF(TYPE(SEARCH(H$1,+VLOOKUP($A743,datos14p!$A$2:$B$874,2,FALSE)))=1,"·",0)</f>
        <v>0</v>
      </c>
      <c r="I743" s="53">
        <f>IF(TYPE(SEARCH(I$1,+VLOOKUP($A743,datos14p!$A$2:$B$874,2,FALSE)))=1,"·",0)</f>
        <v>0</v>
      </c>
      <c r="J743" s="53" t="str">
        <f>IF(TYPE(SEARCH(J$1,+VLOOKUP($A743,datos14p!$A$2:$B$874,2,FALSE)))=1,"·",0)</f>
        <v>·</v>
      </c>
      <c r="K743" s="53">
        <f>IF(TYPE(SEARCH(K$1,+VLOOKUP($A743,datos14p!$A$2:$B$874,2,FALSE)))=1,"·",0)</f>
        <v>0</v>
      </c>
      <c r="L743" s="53">
        <f>IF(TYPE(SEARCH(L$1,+VLOOKUP($A743,datos14p!$A$2:$B$874,2,FALSE)))=1,"·",0)</f>
        <v>0</v>
      </c>
      <c r="M743" s="53">
        <f>IF(TYPE(SEARCH(M$1,+VLOOKUP($A743,datos14p!$A$2:$B$874,2,FALSE)))=1,"·",0)</f>
        <v>0</v>
      </c>
    </row>
    <row r="744" spans="1:13" s="9" customFormat="1">
      <c r="A744" s="60" t="s">
        <v>313</v>
      </c>
      <c r="B744" s="53">
        <f>IF(TYPE(SEARCH(B$1,+VLOOKUP($A744,datos14p!$A$2:$B$874,2,FALSE)))=1,"·",0)</f>
        <v>0</v>
      </c>
      <c r="C744" s="53">
        <f>IF(TYPE(SEARCH(C$1,+VLOOKUP($A744,datos14p!$A$2:$B$874,2,FALSE)))=1,"·",0)</f>
        <v>0</v>
      </c>
      <c r="D744" s="53">
        <f>IF(TYPE(SEARCH(D$1,+VLOOKUP($A744,datos14p!$A$2:$B$874,2,FALSE)))=1,"·",0)</f>
        <v>0</v>
      </c>
      <c r="E744" s="53">
        <f>IF(TYPE(SEARCH(E$1,+VLOOKUP($A744,datos14p!$A$2:$B$874,2,FALSE)))=1,"·",0)</f>
        <v>0</v>
      </c>
      <c r="F744" s="53">
        <f>IF(TYPE(SEARCH(F$1,+VLOOKUP($A744,datos14p!$A$2:$B$874,2,FALSE)))=1,"·",0)</f>
        <v>0</v>
      </c>
      <c r="G744" s="53">
        <f>IF(TYPE(SEARCH(G$1,+VLOOKUP($A744,datos14p!$A$2:$B$874,2,FALSE)))=1,"·",0)</f>
        <v>0</v>
      </c>
      <c r="H744" s="53">
        <f>IF(TYPE(SEARCH(H$1,+VLOOKUP($A744,datos14p!$A$2:$B$874,2,FALSE)))=1,"·",0)</f>
        <v>0</v>
      </c>
      <c r="I744" s="53">
        <f>IF(TYPE(SEARCH(I$1,+VLOOKUP($A744,datos14p!$A$2:$B$874,2,FALSE)))=1,"·",0)</f>
        <v>0</v>
      </c>
      <c r="J744" s="53">
        <f>IF(TYPE(SEARCH(J$1,+VLOOKUP($A744,datos14p!$A$2:$B$874,2,FALSE)))=1,"·",0)</f>
        <v>0</v>
      </c>
      <c r="K744" s="53">
        <f>IF(TYPE(SEARCH(K$1,+VLOOKUP($A744,datos14p!$A$2:$B$874,2,FALSE)))=1,"·",0)</f>
        <v>0</v>
      </c>
      <c r="L744" s="53">
        <f>IF(TYPE(SEARCH(L$1,+VLOOKUP($A744,datos14p!$A$2:$B$874,2,FALSE)))=1,"·",0)</f>
        <v>0</v>
      </c>
      <c r="M744" s="53">
        <f>IF(TYPE(SEARCH(M$1,+VLOOKUP($A744,datos14p!$A$2:$B$874,2,FALSE)))=1,"·",0)</f>
        <v>0</v>
      </c>
    </row>
    <row r="745" spans="1:13" s="9" customFormat="1">
      <c r="A745" s="186" t="s">
        <v>314</v>
      </c>
      <c r="B745" s="53">
        <f>IF(TYPE(SEARCH(B$1,+VLOOKUP($A745,datos14p!$A$2:$B$874,2,FALSE)))=1,"·",0)</f>
        <v>0</v>
      </c>
      <c r="C745" s="53">
        <f>IF(TYPE(SEARCH(C$1,+VLOOKUP($A745,datos14p!$A$2:$B$874,2,FALSE)))=1,"·",0)</f>
        <v>0</v>
      </c>
      <c r="D745" s="53">
        <f>IF(TYPE(SEARCH(D$1,+VLOOKUP($A745,datos14p!$A$2:$B$874,2,FALSE)))=1,"·",0)</f>
        <v>0</v>
      </c>
      <c r="E745" s="53">
        <f>IF(TYPE(SEARCH(E$1,+VLOOKUP($A745,datos14p!$A$2:$B$874,2,FALSE)))=1,"·",0)</f>
        <v>0</v>
      </c>
      <c r="F745" s="53">
        <f>IF(TYPE(SEARCH(F$1,+VLOOKUP($A745,datos14p!$A$2:$B$874,2,FALSE)))=1,"·",0)</f>
        <v>0</v>
      </c>
      <c r="G745" s="53">
        <f>IF(TYPE(SEARCH(G$1,+VLOOKUP($A745,datos14p!$A$2:$B$874,2,FALSE)))=1,"·",0)</f>
        <v>0</v>
      </c>
      <c r="H745" s="53">
        <f>IF(TYPE(SEARCH(H$1,+VLOOKUP($A745,datos14p!$A$2:$B$874,2,FALSE)))=1,"·",0)</f>
        <v>0</v>
      </c>
      <c r="I745" s="53">
        <f>IF(TYPE(SEARCH(I$1,+VLOOKUP($A745,datos14p!$A$2:$B$874,2,FALSE)))=1,"·",0)</f>
        <v>0</v>
      </c>
      <c r="J745" s="53">
        <f>IF(TYPE(SEARCH(J$1,+VLOOKUP($A745,datos14p!$A$2:$B$874,2,FALSE)))=1,"·",0)</f>
        <v>0</v>
      </c>
      <c r="K745" s="53">
        <f>IF(TYPE(SEARCH(K$1,+VLOOKUP($A745,datos14p!$A$2:$B$874,2,FALSE)))=1,"·",0)</f>
        <v>0</v>
      </c>
      <c r="L745" s="53">
        <f>IF(TYPE(SEARCH(L$1,+VLOOKUP($A745,datos14p!$A$2:$B$874,2,FALSE)))=1,"·",0)</f>
        <v>0</v>
      </c>
      <c r="M745" s="53">
        <f>IF(TYPE(SEARCH(M$1,+VLOOKUP($A745,datos14p!$A$2:$B$874,2,FALSE)))=1,"·",0)</f>
        <v>0</v>
      </c>
    </row>
    <row r="746" spans="1:13" s="9" customFormat="1">
      <c r="A746" s="186" t="s">
        <v>315</v>
      </c>
      <c r="B746" s="53">
        <f>IF(TYPE(SEARCH(B$1,+VLOOKUP($A746,datos14p!$A$2:$B$874,2,FALSE)))=1,"·",0)</f>
        <v>0</v>
      </c>
      <c r="C746" s="53">
        <f>IF(TYPE(SEARCH(C$1,+VLOOKUP($A746,datos14p!$A$2:$B$874,2,FALSE)))=1,"·",0)</f>
        <v>0</v>
      </c>
      <c r="D746" s="53">
        <f>IF(TYPE(SEARCH(D$1,+VLOOKUP($A746,datos14p!$A$2:$B$874,2,FALSE)))=1,"·",0)</f>
        <v>0</v>
      </c>
      <c r="E746" s="53">
        <f>IF(TYPE(SEARCH(E$1,+VLOOKUP($A746,datos14p!$A$2:$B$874,2,FALSE)))=1,"·",0)</f>
        <v>0</v>
      </c>
      <c r="F746" s="53">
        <f>IF(TYPE(SEARCH(F$1,+VLOOKUP($A746,datos14p!$A$2:$B$874,2,FALSE)))=1,"·",0)</f>
        <v>0</v>
      </c>
      <c r="G746" s="53">
        <f>IF(TYPE(SEARCH(G$1,+VLOOKUP($A746,datos14p!$A$2:$B$874,2,FALSE)))=1,"·",0)</f>
        <v>0</v>
      </c>
      <c r="H746" s="53">
        <f>IF(TYPE(SEARCH(H$1,+VLOOKUP($A746,datos14p!$A$2:$B$874,2,FALSE)))=1,"·",0)</f>
        <v>0</v>
      </c>
      <c r="I746" s="53">
        <f>IF(TYPE(SEARCH(I$1,+VLOOKUP($A746,datos14p!$A$2:$B$874,2,FALSE)))=1,"·",0)</f>
        <v>0</v>
      </c>
      <c r="J746" s="53">
        <f>IF(TYPE(SEARCH(J$1,+VLOOKUP($A746,datos14p!$A$2:$B$874,2,FALSE)))=1,"·",0)</f>
        <v>0</v>
      </c>
      <c r="K746" s="53">
        <f>IF(TYPE(SEARCH(K$1,+VLOOKUP($A746,datos14p!$A$2:$B$874,2,FALSE)))=1,"·",0)</f>
        <v>0</v>
      </c>
      <c r="L746" s="53">
        <f>IF(TYPE(SEARCH(L$1,+VLOOKUP($A746,datos14p!$A$2:$B$874,2,FALSE)))=1,"·",0)</f>
        <v>0</v>
      </c>
      <c r="M746" s="53">
        <f>IF(TYPE(SEARCH(M$1,+VLOOKUP($A746,datos14p!$A$2:$B$874,2,FALSE)))=1,"·",0)</f>
        <v>0</v>
      </c>
    </row>
    <row r="747" spans="1:13" s="9" customFormat="1">
      <c r="A747" s="186" t="s">
        <v>316</v>
      </c>
      <c r="B747" s="53">
        <f>IF(TYPE(SEARCH(B$1,+VLOOKUP($A747,datos14p!$A$2:$B$874,2,FALSE)))=1,"·",0)</f>
        <v>0</v>
      </c>
      <c r="C747" s="53">
        <f>IF(TYPE(SEARCH(C$1,+VLOOKUP($A747,datos14p!$A$2:$B$874,2,FALSE)))=1,"·",0)</f>
        <v>0</v>
      </c>
      <c r="D747" s="53">
        <f>IF(TYPE(SEARCH(D$1,+VLOOKUP($A747,datos14p!$A$2:$B$874,2,FALSE)))=1,"·",0)</f>
        <v>0</v>
      </c>
      <c r="E747" s="53">
        <f>IF(TYPE(SEARCH(E$1,+VLOOKUP($A747,datos14p!$A$2:$B$874,2,FALSE)))=1,"·",0)</f>
        <v>0</v>
      </c>
      <c r="F747" s="53">
        <f>IF(TYPE(SEARCH(F$1,+VLOOKUP($A747,datos14p!$A$2:$B$874,2,FALSE)))=1,"·",0)</f>
        <v>0</v>
      </c>
      <c r="G747" s="53">
        <f>IF(TYPE(SEARCH(G$1,+VLOOKUP($A747,datos14p!$A$2:$B$874,2,FALSE)))=1,"·",0)</f>
        <v>0</v>
      </c>
      <c r="H747" s="53">
        <f>IF(TYPE(SEARCH(H$1,+VLOOKUP($A747,datos14p!$A$2:$B$874,2,FALSE)))=1,"·",0)</f>
        <v>0</v>
      </c>
      <c r="I747" s="53">
        <f>IF(TYPE(SEARCH(I$1,+VLOOKUP($A747,datos14p!$A$2:$B$874,2,FALSE)))=1,"·",0)</f>
        <v>0</v>
      </c>
      <c r="J747" s="53">
        <f>IF(TYPE(SEARCH(J$1,+VLOOKUP($A747,datos14p!$A$2:$B$874,2,FALSE)))=1,"·",0)</f>
        <v>0</v>
      </c>
      <c r="K747" s="53">
        <f>IF(TYPE(SEARCH(K$1,+VLOOKUP($A747,datos14p!$A$2:$B$874,2,FALSE)))=1,"·",0)</f>
        <v>0</v>
      </c>
      <c r="L747" s="53">
        <f>IF(TYPE(SEARCH(L$1,+VLOOKUP($A747,datos14p!$A$2:$B$874,2,FALSE)))=1,"·",0)</f>
        <v>0</v>
      </c>
      <c r="M747" s="53">
        <f>IF(TYPE(SEARCH(M$1,+VLOOKUP($A747,datos14p!$A$2:$B$874,2,FALSE)))=1,"·",0)</f>
        <v>0</v>
      </c>
    </row>
    <row r="748" spans="1:13" s="9" customFormat="1">
      <c r="A748" s="186" t="s">
        <v>317</v>
      </c>
      <c r="B748" s="53">
        <f>IF(TYPE(SEARCH(B$1,+VLOOKUP($A748,datos14p!$A$2:$B$874,2,FALSE)))=1,"·",0)</f>
        <v>0</v>
      </c>
      <c r="C748" s="53">
        <f>IF(TYPE(SEARCH(C$1,+VLOOKUP($A748,datos14p!$A$2:$B$874,2,FALSE)))=1,"·",0)</f>
        <v>0</v>
      </c>
      <c r="D748" s="53">
        <f>IF(TYPE(SEARCH(D$1,+VLOOKUP($A748,datos14p!$A$2:$B$874,2,FALSE)))=1,"·",0)</f>
        <v>0</v>
      </c>
      <c r="E748" s="53">
        <f>IF(TYPE(SEARCH(E$1,+VLOOKUP($A748,datos14p!$A$2:$B$874,2,FALSE)))=1,"·",0)</f>
        <v>0</v>
      </c>
      <c r="F748" s="53">
        <f>IF(TYPE(SEARCH(F$1,+VLOOKUP($A748,datos14p!$A$2:$B$874,2,FALSE)))=1,"·",0)</f>
        <v>0</v>
      </c>
      <c r="G748" s="53">
        <f>IF(TYPE(SEARCH(G$1,+VLOOKUP($A748,datos14p!$A$2:$B$874,2,FALSE)))=1,"·",0)</f>
        <v>0</v>
      </c>
      <c r="H748" s="53">
        <f>IF(TYPE(SEARCH(H$1,+VLOOKUP($A748,datos14p!$A$2:$B$874,2,FALSE)))=1,"·",0)</f>
        <v>0</v>
      </c>
      <c r="I748" s="53">
        <f>IF(TYPE(SEARCH(I$1,+VLOOKUP($A748,datos14p!$A$2:$B$874,2,FALSE)))=1,"·",0)</f>
        <v>0</v>
      </c>
      <c r="J748" s="53">
        <f>IF(TYPE(SEARCH(J$1,+VLOOKUP($A748,datos14p!$A$2:$B$874,2,FALSE)))=1,"·",0)</f>
        <v>0</v>
      </c>
      <c r="K748" s="53">
        <f>IF(TYPE(SEARCH(K$1,+VLOOKUP($A748,datos14p!$A$2:$B$874,2,FALSE)))=1,"·",0)</f>
        <v>0</v>
      </c>
      <c r="L748" s="53">
        <f>IF(TYPE(SEARCH(L$1,+VLOOKUP($A748,datos14p!$A$2:$B$874,2,FALSE)))=1,"·",0)</f>
        <v>0</v>
      </c>
      <c r="M748" s="53">
        <f>IF(TYPE(SEARCH(M$1,+VLOOKUP($A748,datos14p!$A$2:$B$874,2,FALSE)))=1,"·",0)</f>
        <v>0</v>
      </c>
    </row>
    <row r="749" spans="1:13" s="9" customFormat="1">
      <c r="A749" s="186" t="s">
        <v>318</v>
      </c>
      <c r="B749" s="53">
        <f>IF(TYPE(SEARCH(B$1,+VLOOKUP($A749,datos14p!$A$2:$B$874,2,FALSE)))=1,"·",0)</f>
        <v>0</v>
      </c>
      <c r="C749" s="53">
        <f>IF(TYPE(SEARCH(C$1,+VLOOKUP($A749,datos14p!$A$2:$B$874,2,FALSE)))=1,"·",0)</f>
        <v>0</v>
      </c>
      <c r="D749" s="53">
        <f>IF(TYPE(SEARCH(D$1,+VLOOKUP($A749,datos14p!$A$2:$B$874,2,FALSE)))=1,"·",0)</f>
        <v>0</v>
      </c>
      <c r="E749" s="53">
        <f>IF(TYPE(SEARCH(E$1,+VLOOKUP($A749,datos14p!$A$2:$B$874,2,FALSE)))=1,"·",0)</f>
        <v>0</v>
      </c>
      <c r="F749" s="53">
        <f>IF(TYPE(SEARCH(F$1,+VLOOKUP($A749,datos14p!$A$2:$B$874,2,FALSE)))=1,"·",0)</f>
        <v>0</v>
      </c>
      <c r="G749" s="53">
        <f>IF(TYPE(SEARCH(G$1,+VLOOKUP($A749,datos14p!$A$2:$B$874,2,FALSE)))=1,"·",0)</f>
        <v>0</v>
      </c>
      <c r="H749" s="53">
        <f>IF(TYPE(SEARCH(H$1,+VLOOKUP($A749,datos14p!$A$2:$B$874,2,FALSE)))=1,"·",0)</f>
        <v>0</v>
      </c>
      <c r="I749" s="53">
        <f>IF(TYPE(SEARCH(I$1,+VLOOKUP($A749,datos14p!$A$2:$B$874,2,FALSE)))=1,"·",0)</f>
        <v>0</v>
      </c>
      <c r="J749" s="53">
        <f>IF(TYPE(SEARCH(J$1,+VLOOKUP($A749,datos14p!$A$2:$B$874,2,FALSE)))=1,"·",0)</f>
        <v>0</v>
      </c>
      <c r="K749" s="53">
        <f>IF(TYPE(SEARCH(K$1,+VLOOKUP($A749,datos14p!$A$2:$B$874,2,FALSE)))=1,"·",0)</f>
        <v>0</v>
      </c>
      <c r="L749" s="53">
        <f>IF(TYPE(SEARCH(L$1,+VLOOKUP($A749,datos14p!$A$2:$B$874,2,FALSE)))=1,"·",0)</f>
        <v>0</v>
      </c>
      <c r="M749" s="53">
        <f>IF(TYPE(SEARCH(M$1,+VLOOKUP($A749,datos14p!$A$2:$B$874,2,FALSE)))=1,"·",0)</f>
        <v>0</v>
      </c>
    </row>
    <row r="750" spans="1:13" s="9" customFormat="1">
      <c r="A750" s="186" t="s">
        <v>319</v>
      </c>
      <c r="B750" s="53">
        <f>IF(TYPE(SEARCH(B$1,+VLOOKUP($A750,datos14p!$A$2:$B$874,2,FALSE)))=1,"·",0)</f>
        <v>0</v>
      </c>
      <c r="C750" s="53">
        <f>IF(TYPE(SEARCH(C$1,+VLOOKUP($A750,datos14p!$A$2:$B$874,2,FALSE)))=1,"·",0)</f>
        <v>0</v>
      </c>
      <c r="D750" s="53">
        <f>IF(TYPE(SEARCH(D$1,+VLOOKUP($A750,datos14p!$A$2:$B$874,2,FALSE)))=1,"·",0)</f>
        <v>0</v>
      </c>
      <c r="E750" s="53">
        <f>IF(TYPE(SEARCH(E$1,+VLOOKUP($A750,datos14p!$A$2:$B$874,2,FALSE)))=1,"·",0)</f>
        <v>0</v>
      </c>
      <c r="F750" s="53">
        <f>IF(TYPE(SEARCH(F$1,+VLOOKUP($A750,datos14p!$A$2:$B$874,2,FALSE)))=1,"·",0)</f>
        <v>0</v>
      </c>
      <c r="G750" s="53">
        <f>IF(TYPE(SEARCH(G$1,+VLOOKUP($A750,datos14p!$A$2:$B$874,2,FALSE)))=1,"·",0)</f>
        <v>0</v>
      </c>
      <c r="H750" s="53">
        <f>IF(TYPE(SEARCH(H$1,+VLOOKUP($A750,datos14p!$A$2:$B$874,2,FALSE)))=1,"·",0)</f>
        <v>0</v>
      </c>
      <c r="I750" s="53">
        <f>IF(TYPE(SEARCH(I$1,+VLOOKUP($A750,datos14p!$A$2:$B$874,2,FALSE)))=1,"·",0)</f>
        <v>0</v>
      </c>
      <c r="J750" s="53">
        <f>IF(TYPE(SEARCH(J$1,+VLOOKUP($A750,datos14p!$A$2:$B$874,2,FALSE)))=1,"·",0)</f>
        <v>0</v>
      </c>
      <c r="K750" s="53">
        <f>IF(TYPE(SEARCH(K$1,+VLOOKUP($A750,datos14p!$A$2:$B$874,2,FALSE)))=1,"·",0)</f>
        <v>0</v>
      </c>
      <c r="L750" s="53">
        <f>IF(TYPE(SEARCH(L$1,+VLOOKUP($A750,datos14p!$A$2:$B$874,2,FALSE)))=1,"·",0)</f>
        <v>0</v>
      </c>
      <c r="M750" s="53">
        <f>IF(TYPE(SEARCH(M$1,+VLOOKUP($A750,datos14p!$A$2:$B$874,2,FALSE)))=1,"·",0)</f>
        <v>0</v>
      </c>
    </row>
    <row r="751" spans="1:13" s="9" customFormat="1">
      <c r="A751" s="186" t="s">
        <v>320</v>
      </c>
      <c r="B751" s="53">
        <f>IF(TYPE(SEARCH(B$1,+VLOOKUP($A751,datos14p!$A$2:$B$874,2,FALSE)))=1,"·",0)</f>
        <v>0</v>
      </c>
      <c r="C751" s="53">
        <f>IF(TYPE(SEARCH(C$1,+VLOOKUP($A751,datos14p!$A$2:$B$874,2,FALSE)))=1,"·",0)</f>
        <v>0</v>
      </c>
      <c r="D751" s="53">
        <f>IF(TYPE(SEARCH(D$1,+VLOOKUP($A751,datos14p!$A$2:$B$874,2,FALSE)))=1,"·",0)</f>
        <v>0</v>
      </c>
      <c r="E751" s="53">
        <f>IF(TYPE(SEARCH(E$1,+VLOOKUP($A751,datos14p!$A$2:$B$874,2,FALSE)))=1,"·",0)</f>
        <v>0</v>
      </c>
      <c r="F751" s="53">
        <f>IF(TYPE(SEARCH(F$1,+VLOOKUP($A751,datos14p!$A$2:$B$874,2,FALSE)))=1,"·",0)</f>
        <v>0</v>
      </c>
      <c r="G751" s="53">
        <f>IF(TYPE(SEARCH(G$1,+VLOOKUP($A751,datos14p!$A$2:$B$874,2,FALSE)))=1,"·",0)</f>
        <v>0</v>
      </c>
      <c r="H751" s="53">
        <f>IF(TYPE(SEARCH(H$1,+VLOOKUP($A751,datos14p!$A$2:$B$874,2,FALSE)))=1,"·",0)</f>
        <v>0</v>
      </c>
      <c r="I751" s="53">
        <f>IF(TYPE(SEARCH(I$1,+VLOOKUP($A751,datos14p!$A$2:$B$874,2,FALSE)))=1,"·",0)</f>
        <v>0</v>
      </c>
      <c r="J751" s="53">
        <f>IF(TYPE(SEARCH(J$1,+VLOOKUP($A751,datos14p!$A$2:$B$874,2,FALSE)))=1,"·",0)</f>
        <v>0</v>
      </c>
      <c r="K751" s="53">
        <f>IF(TYPE(SEARCH(K$1,+VLOOKUP($A751,datos14p!$A$2:$B$874,2,FALSE)))=1,"·",0)</f>
        <v>0</v>
      </c>
      <c r="L751" s="53">
        <f>IF(TYPE(SEARCH(L$1,+VLOOKUP($A751,datos14p!$A$2:$B$874,2,FALSE)))=1,"·",0)</f>
        <v>0</v>
      </c>
      <c r="M751" s="53">
        <f>IF(TYPE(SEARCH(M$1,+VLOOKUP($A751,datos14p!$A$2:$B$874,2,FALSE)))=1,"·",0)</f>
        <v>0</v>
      </c>
    </row>
    <row r="752" spans="1:13" s="9" customFormat="1">
      <c r="A752" s="186" t="s">
        <v>321</v>
      </c>
      <c r="B752" s="53">
        <f>IF(TYPE(SEARCH(B$1,+VLOOKUP($A752,datos14p!$A$2:$B$874,2,FALSE)))=1,"·",0)</f>
        <v>0</v>
      </c>
      <c r="C752" s="53">
        <f>IF(TYPE(SEARCH(C$1,+VLOOKUP($A752,datos14p!$A$2:$B$874,2,FALSE)))=1,"·",0)</f>
        <v>0</v>
      </c>
      <c r="D752" s="53">
        <f>IF(TYPE(SEARCH(D$1,+VLOOKUP($A752,datos14p!$A$2:$B$874,2,FALSE)))=1,"·",0)</f>
        <v>0</v>
      </c>
      <c r="E752" s="53">
        <f>IF(TYPE(SEARCH(E$1,+VLOOKUP($A752,datos14p!$A$2:$B$874,2,FALSE)))=1,"·",0)</f>
        <v>0</v>
      </c>
      <c r="F752" s="53">
        <f>IF(TYPE(SEARCH(F$1,+VLOOKUP($A752,datos14p!$A$2:$B$874,2,FALSE)))=1,"·",0)</f>
        <v>0</v>
      </c>
      <c r="G752" s="53">
        <f>IF(TYPE(SEARCH(G$1,+VLOOKUP($A752,datos14p!$A$2:$B$874,2,FALSE)))=1,"·",0)</f>
        <v>0</v>
      </c>
      <c r="H752" s="53">
        <f>IF(TYPE(SEARCH(H$1,+VLOOKUP($A752,datos14p!$A$2:$B$874,2,FALSE)))=1,"·",0)</f>
        <v>0</v>
      </c>
      <c r="I752" s="53">
        <f>IF(TYPE(SEARCH(I$1,+VLOOKUP($A752,datos14p!$A$2:$B$874,2,FALSE)))=1,"·",0)</f>
        <v>0</v>
      </c>
      <c r="J752" s="53">
        <f>IF(TYPE(SEARCH(J$1,+VLOOKUP($A752,datos14p!$A$2:$B$874,2,FALSE)))=1,"·",0)</f>
        <v>0</v>
      </c>
      <c r="K752" s="53">
        <f>IF(TYPE(SEARCH(K$1,+VLOOKUP($A752,datos14p!$A$2:$B$874,2,FALSE)))=1,"·",0)</f>
        <v>0</v>
      </c>
      <c r="L752" s="53">
        <f>IF(TYPE(SEARCH(L$1,+VLOOKUP($A752,datos14p!$A$2:$B$874,2,FALSE)))=1,"·",0)</f>
        <v>0</v>
      </c>
      <c r="M752" s="53">
        <f>IF(TYPE(SEARCH(M$1,+VLOOKUP($A752,datos14p!$A$2:$B$874,2,FALSE)))=1,"·",0)</f>
        <v>0</v>
      </c>
    </row>
    <row r="753" spans="1:13" s="9" customFormat="1">
      <c r="A753" s="186" t="s">
        <v>322</v>
      </c>
      <c r="B753" s="53">
        <f>IF(TYPE(SEARCH(B$1,+VLOOKUP($A753,datos14p!$A$2:$B$874,2,FALSE)))=1,"·",0)</f>
        <v>0</v>
      </c>
      <c r="C753" s="53">
        <f>IF(TYPE(SEARCH(C$1,+VLOOKUP($A753,datos14p!$A$2:$B$874,2,FALSE)))=1,"·",0)</f>
        <v>0</v>
      </c>
      <c r="D753" s="53">
        <f>IF(TYPE(SEARCH(D$1,+VLOOKUP($A753,datos14p!$A$2:$B$874,2,FALSE)))=1,"·",0)</f>
        <v>0</v>
      </c>
      <c r="E753" s="53">
        <f>IF(TYPE(SEARCH(E$1,+VLOOKUP($A753,datos14p!$A$2:$B$874,2,FALSE)))=1,"·",0)</f>
        <v>0</v>
      </c>
      <c r="F753" s="53">
        <f>IF(TYPE(SEARCH(F$1,+VLOOKUP($A753,datos14p!$A$2:$B$874,2,FALSE)))=1,"·",0)</f>
        <v>0</v>
      </c>
      <c r="G753" s="53">
        <f>IF(TYPE(SEARCH(G$1,+VLOOKUP($A753,datos14p!$A$2:$B$874,2,FALSE)))=1,"·",0)</f>
        <v>0</v>
      </c>
      <c r="H753" s="53">
        <f>IF(TYPE(SEARCH(H$1,+VLOOKUP($A753,datos14p!$A$2:$B$874,2,FALSE)))=1,"·",0)</f>
        <v>0</v>
      </c>
      <c r="I753" s="53">
        <f>IF(TYPE(SEARCH(I$1,+VLOOKUP($A753,datos14p!$A$2:$B$874,2,FALSE)))=1,"·",0)</f>
        <v>0</v>
      </c>
      <c r="J753" s="53">
        <f>IF(TYPE(SEARCH(J$1,+VLOOKUP($A753,datos14p!$A$2:$B$874,2,FALSE)))=1,"·",0)</f>
        <v>0</v>
      </c>
      <c r="K753" s="53">
        <f>IF(TYPE(SEARCH(K$1,+VLOOKUP($A753,datos14p!$A$2:$B$874,2,FALSE)))=1,"·",0)</f>
        <v>0</v>
      </c>
      <c r="L753" s="53">
        <f>IF(TYPE(SEARCH(L$1,+VLOOKUP($A753,datos14p!$A$2:$B$874,2,FALSE)))=1,"·",0)</f>
        <v>0</v>
      </c>
      <c r="M753" s="53">
        <f>IF(TYPE(SEARCH(M$1,+VLOOKUP($A753,datos14p!$A$2:$B$874,2,FALSE)))=1,"·",0)</f>
        <v>0</v>
      </c>
    </row>
    <row r="754" spans="1:13" s="9" customFormat="1">
      <c r="A754" s="186" t="s">
        <v>323</v>
      </c>
      <c r="B754" s="53">
        <f>IF(TYPE(SEARCH(B$1,+VLOOKUP($A754,datos14p!$A$2:$B$874,2,FALSE)))=1,"·",0)</f>
        <v>0</v>
      </c>
      <c r="C754" s="53">
        <f>IF(TYPE(SEARCH(C$1,+VLOOKUP($A754,datos14p!$A$2:$B$874,2,FALSE)))=1,"·",0)</f>
        <v>0</v>
      </c>
      <c r="D754" s="53">
        <f>IF(TYPE(SEARCH(D$1,+VLOOKUP($A754,datos14p!$A$2:$B$874,2,FALSE)))=1,"·",0)</f>
        <v>0</v>
      </c>
      <c r="E754" s="53">
        <f>IF(TYPE(SEARCH(E$1,+VLOOKUP($A754,datos14p!$A$2:$B$874,2,FALSE)))=1,"·",0)</f>
        <v>0</v>
      </c>
      <c r="F754" s="53">
        <f>IF(TYPE(SEARCH(F$1,+VLOOKUP($A754,datos14p!$A$2:$B$874,2,FALSE)))=1,"·",0)</f>
        <v>0</v>
      </c>
      <c r="G754" s="53">
        <f>IF(TYPE(SEARCH(G$1,+VLOOKUP($A754,datos14p!$A$2:$B$874,2,FALSE)))=1,"·",0)</f>
        <v>0</v>
      </c>
      <c r="H754" s="53">
        <f>IF(TYPE(SEARCH(H$1,+VLOOKUP($A754,datos14p!$A$2:$B$874,2,FALSE)))=1,"·",0)</f>
        <v>0</v>
      </c>
      <c r="I754" s="53">
        <f>IF(TYPE(SEARCH(I$1,+VLOOKUP($A754,datos14p!$A$2:$B$874,2,FALSE)))=1,"·",0)</f>
        <v>0</v>
      </c>
      <c r="J754" s="53">
        <f>IF(TYPE(SEARCH(J$1,+VLOOKUP($A754,datos14p!$A$2:$B$874,2,FALSE)))=1,"·",0)</f>
        <v>0</v>
      </c>
      <c r="K754" s="53">
        <f>IF(TYPE(SEARCH(K$1,+VLOOKUP($A754,datos14p!$A$2:$B$874,2,FALSE)))=1,"·",0)</f>
        <v>0</v>
      </c>
      <c r="L754" s="53">
        <f>IF(TYPE(SEARCH(L$1,+VLOOKUP($A754,datos14p!$A$2:$B$874,2,FALSE)))=1,"·",0)</f>
        <v>0</v>
      </c>
      <c r="M754" s="53">
        <f>IF(TYPE(SEARCH(M$1,+VLOOKUP($A754,datos14p!$A$2:$B$874,2,FALSE)))=1,"·",0)</f>
        <v>0</v>
      </c>
    </row>
    <row r="755" spans="1:13" s="9" customFormat="1">
      <c r="A755" s="186" t="s">
        <v>324</v>
      </c>
      <c r="B755" s="53">
        <f>IF(TYPE(SEARCH(B$1,+VLOOKUP($A755,datos14p!$A$2:$B$874,2,FALSE)))=1,"·",0)</f>
        <v>0</v>
      </c>
      <c r="C755" s="53">
        <f>IF(TYPE(SEARCH(C$1,+VLOOKUP($A755,datos14p!$A$2:$B$874,2,FALSE)))=1,"·",0)</f>
        <v>0</v>
      </c>
      <c r="D755" s="53">
        <f>IF(TYPE(SEARCH(D$1,+VLOOKUP($A755,datos14p!$A$2:$B$874,2,FALSE)))=1,"·",0)</f>
        <v>0</v>
      </c>
      <c r="E755" s="53">
        <f>IF(TYPE(SEARCH(E$1,+VLOOKUP($A755,datos14p!$A$2:$B$874,2,FALSE)))=1,"·",0)</f>
        <v>0</v>
      </c>
      <c r="F755" s="53">
        <f>IF(TYPE(SEARCH(F$1,+VLOOKUP($A755,datos14p!$A$2:$B$874,2,FALSE)))=1,"·",0)</f>
        <v>0</v>
      </c>
      <c r="G755" s="53">
        <f>IF(TYPE(SEARCH(G$1,+VLOOKUP($A755,datos14p!$A$2:$B$874,2,FALSE)))=1,"·",0)</f>
        <v>0</v>
      </c>
      <c r="H755" s="53">
        <f>IF(TYPE(SEARCH(H$1,+VLOOKUP($A755,datos14p!$A$2:$B$874,2,FALSE)))=1,"·",0)</f>
        <v>0</v>
      </c>
      <c r="I755" s="53">
        <f>IF(TYPE(SEARCH(I$1,+VLOOKUP($A755,datos14p!$A$2:$B$874,2,FALSE)))=1,"·",0)</f>
        <v>0</v>
      </c>
      <c r="J755" s="53">
        <f>IF(TYPE(SEARCH(J$1,+VLOOKUP($A755,datos14p!$A$2:$B$874,2,FALSE)))=1,"·",0)</f>
        <v>0</v>
      </c>
      <c r="K755" s="53">
        <f>IF(TYPE(SEARCH(K$1,+VLOOKUP($A755,datos14p!$A$2:$B$874,2,FALSE)))=1,"·",0)</f>
        <v>0</v>
      </c>
      <c r="L755" s="53">
        <f>IF(TYPE(SEARCH(L$1,+VLOOKUP($A755,datos14p!$A$2:$B$874,2,FALSE)))=1,"·",0)</f>
        <v>0</v>
      </c>
      <c r="M755" s="53">
        <f>IF(TYPE(SEARCH(M$1,+VLOOKUP($A755,datos14p!$A$2:$B$874,2,FALSE)))=1,"·",0)</f>
        <v>0</v>
      </c>
    </row>
    <row r="756" spans="1:13" s="9" customFormat="1">
      <c r="A756" s="60" t="s">
        <v>1376</v>
      </c>
      <c r="B756" s="53">
        <f>IF(TYPE(SEARCH(B$1,+VLOOKUP($A756,datos14p!$A$2:$B$874,2,FALSE)))=1,"·",0)</f>
        <v>0</v>
      </c>
      <c r="C756" s="53">
        <f>IF(TYPE(SEARCH(C$1,+VLOOKUP($A756,datos14p!$A$2:$B$874,2,FALSE)))=1,"·",0)</f>
        <v>0</v>
      </c>
      <c r="D756" s="53">
        <f>IF(TYPE(SEARCH(D$1,+VLOOKUP($A756,datos14p!$A$2:$B$874,2,FALSE)))=1,"·",0)</f>
        <v>0</v>
      </c>
      <c r="E756" s="53">
        <f>IF(TYPE(SEARCH(E$1,+VLOOKUP($A756,datos14p!$A$2:$B$874,2,FALSE)))=1,"·",0)</f>
        <v>0</v>
      </c>
      <c r="F756" s="53">
        <f>IF(TYPE(SEARCH(F$1,+VLOOKUP($A756,datos14p!$A$2:$B$874,2,FALSE)))=1,"·",0)</f>
        <v>0</v>
      </c>
      <c r="G756" s="53">
        <f>IF(TYPE(SEARCH(G$1,+VLOOKUP($A756,datos14p!$A$2:$B$874,2,FALSE)))=1,"·",0)</f>
        <v>0</v>
      </c>
      <c r="H756" s="53">
        <f>IF(TYPE(SEARCH(H$1,+VLOOKUP($A756,datos14p!$A$2:$B$874,2,FALSE)))=1,"·",0)</f>
        <v>0</v>
      </c>
      <c r="I756" s="53">
        <f>IF(TYPE(SEARCH(I$1,+VLOOKUP($A756,datos14p!$A$2:$B$874,2,FALSE)))=1,"·",0)</f>
        <v>0</v>
      </c>
      <c r="J756" s="53">
        <f>IF(TYPE(SEARCH(J$1,+VLOOKUP($A756,datos14p!$A$2:$B$874,2,FALSE)))=1,"·",0)</f>
        <v>0</v>
      </c>
      <c r="K756" s="53">
        <f>IF(TYPE(SEARCH(K$1,+VLOOKUP($A756,datos14p!$A$2:$B$874,2,FALSE)))=1,"·",0)</f>
        <v>0</v>
      </c>
      <c r="L756" s="53">
        <f>IF(TYPE(SEARCH(L$1,+VLOOKUP($A756,datos14p!$A$2:$B$874,2,FALSE)))=1,"·",0)</f>
        <v>0</v>
      </c>
      <c r="M756" s="53">
        <f>IF(TYPE(SEARCH(M$1,+VLOOKUP($A756,datos14p!$A$2:$B$874,2,FALSE)))=1,"·",0)</f>
        <v>0</v>
      </c>
    </row>
    <row r="757" spans="1:13" s="9" customFormat="1">
      <c r="A757" s="60" t="s">
        <v>1377</v>
      </c>
      <c r="B757" s="53">
        <f>IF(TYPE(SEARCH(B$1,+VLOOKUP($A757,datos14p!$A$2:$B$874,2,FALSE)))=1,"·",0)</f>
        <v>0</v>
      </c>
      <c r="C757" s="53">
        <f>IF(TYPE(SEARCH(C$1,+VLOOKUP($A757,datos14p!$A$2:$B$874,2,FALSE)))=1,"·",0)</f>
        <v>0</v>
      </c>
      <c r="D757" s="53">
        <f>IF(TYPE(SEARCH(D$1,+VLOOKUP($A757,datos14p!$A$2:$B$874,2,FALSE)))=1,"·",0)</f>
        <v>0</v>
      </c>
      <c r="E757" s="53">
        <f>IF(TYPE(SEARCH(E$1,+VLOOKUP($A757,datos14p!$A$2:$B$874,2,FALSE)))=1,"·",0)</f>
        <v>0</v>
      </c>
      <c r="F757" s="53">
        <f>IF(TYPE(SEARCH(F$1,+VLOOKUP($A757,datos14p!$A$2:$B$874,2,FALSE)))=1,"·",0)</f>
        <v>0</v>
      </c>
      <c r="G757" s="53">
        <f>IF(TYPE(SEARCH(G$1,+VLOOKUP($A757,datos14p!$A$2:$B$874,2,FALSE)))=1,"·",0)</f>
        <v>0</v>
      </c>
      <c r="H757" s="53">
        <f>IF(TYPE(SEARCH(H$1,+VLOOKUP($A757,datos14p!$A$2:$B$874,2,FALSE)))=1,"·",0)</f>
        <v>0</v>
      </c>
      <c r="I757" s="53">
        <f>IF(TYPE(SEARCH(I$1,+VLOOKUP($A757,datos14p!$A$2:$B$874,2,FALSE)))=1,"·",0)</f>
        <v>0</v>
      </c>
      <c r="J757" s="53">
        <f>IF(TYPE(SEARCH(J$1,+VLOOKUP($A757,datos14p!$A$2:$B$874,2,FALSE)))=1,"·",0)</f>
        <v>0</v>
      </c>
      <c r="K757" s="53">
        <f>IF(TYPE(SEARCH(K$1,+VLOOKUP($A757,datos14p!$A$2:$B$874,2,FALSE)))=1,"·",0)</f>
        <v>0</v>
      </c>
      <c r="L757" s="53">
        <f>IF(TYPE(SEARCH(L$1,+VLOOKUP($A757,datos14p!$A$2:$B$874,2,FALSE)))=1,"·",0)</f>
        <v>0</v>
      </c>
      <c r="M757" s="53">
        <f>IF(TYPE(SEARCH(M$1,+VLOOKUP($A757,datos14p!$A$2:$B$874,2,FALSE)))=1,"·",0)</f>
        <v>0</v>
      </c>
    </row>
    <row r="758" spans="1:13" s="9" customFormat="1">
      <c r="A758" s="60" t="s">
        <v>1378</v>
      </c>
      <c r="B758" s="53">
        <f>IF(TYPE(SEARCH(B$1,+VLOOKUP($A758,datos14p!$A$2:$B$874,2,FALSE)))=1,"·",0)</f>
        <v>0</v>
      </c>
      <c r="C758" s="53">
        <f>IF(TYPE(SEARCH(C$1,+VLOOKUP($A758,datos14p!$A$2:$B$874,2,FALSE)))=1,"·",0)</f>
        <v>0</v>
      </c>
      <c r="D758" s="53">
        <f>IF(TYPE(SEARCH(D$1,+VLOOKUP($A758,datos14p!$A$2:$B$874,2,FALSE)))=1,"·",0)</f>
        <v>0</v>
      </c>
      <c r="E758" s="53">
        <f>IF(TYPE(SEARCH(E$1,+VLOOKUP($A758,datos14p!$A$2:$B$874,2,FALSE)))=1,"·",0)</f>
        <v>0</v>
      </c>
      <c r="F758" s="53">
        <f>IF(TYPE(SEARCH(F$1,+VLOOKUP($A758,datos14p!$A$2:$B$874,2,FALSE)))=1,"·",0)</f>
        <v>0</v>
      </c>
      <c r="G758" s="53">
        <f>IF(TYPE(SEARCH(G$1,+VLOOKUP($A758,datos14p!$A$2:$B$874,2,FALSE)))=1,"·",0)</f>
        <v>0</v>
      </c>
      <c r="H758" s="53">
        <f>IF(TYPE(SEARCH(H$1,+VLOOKUP($A758,datos14p!$A$2:$B$874,2,FALSE)))=1,"·",0)</f>
        <v>0</v>
      </c>
      <c r="I758" s="53">
        <f>IF(TYPE(SEARCH(I$1,+VLOOKUP($A758,datos14p!$A$2:$B$874,2,FALSE)))=1,"·",0)</f>
        <v>0</v>
      </c>
      <c r="J758" s="53">
        <f>IF(TYPE(SEARCH(J$1,+VLOOKUP($A758,datos14p!$A$2:$B$874,2,FALSE)))=1,"·",0)</f>
        <v>0</v>
      </c>
      <c r="K758" s="53">
        <f>IF(TYPE(SEARCH(K$1,+VLOOKUP($A758,datos14p!$A$2:$B$874,2,FALSE)))=1,"·",0)</f>
        <v>0</v>
      </c>
      <c r="L758" s="53">
        <f>IF(TYPE(SEARCH(L$1,+VLOOKUP($A758,datos14p!$A$2:$B$874,2,FALSE)))=1,"·",0)</f>
        <v>0</v>
      </c>
      <c r="M758" s="53">
        <f>IF(TYPE(SEARCH(M$1,+VLOOKUP($A758,datos14p!$A$2:$B$874,2,FALSE)))=1,"·",0)</f>
        <v>0</v>
      </c>
    </row>
    <row r="759" spans="1:13" s="9" customFormat="1">
      <c r="A759" s="60" t="s">
        <v>1379</v>
      </c>
      <c r="B759" s="53">
        <f>IF(TYPE(SEARCH(B$1,+VLOOKUP($A759,datos14p!$A$2:$B$874,2,FALSE)))=1,"·",0)</f>
        <v>0</v>
      </c>
      <c r="C759" s="53">
        <f>IF(TYPE(SEARCH(C$1,+VLOOKUP($A759,datos14p!$A$2:$B$874,2,FALSE)))=1,"·",0)</f>
        <v>0</v>
      </c>
      <c r="D759" s="53">
        <f>IF(TYPE(SEARCH(D$1,+VLOOKUP($A759,datos14p!$A$2:$B$874,2,FALSE)))=1,"·",0)</f>
        <v>0</v>
      </c>
      <c r="E759" s="53">
        <f>IF(TYPE(SEARCH(E$1,+VLOOKUP($A759,datos14p!$A$2:$B$874,2,FALSE)))=1,"·",0)</f>
        <v>0</v>
      </c>
      <c r="F759" s="53">
        <f>IF(TYPE(SEARCH(F$1,+VLOOKUP($A759,datos14p!$A$2:$B$874,2,FALSE)))=1,"·",0)</f>
        <v>0</v>
      </c>
      <c r="G759" s="53">
        <f>IF(TYPE(SEARCH(G$1,+VLOOKUP($A759,datos14p!$A$2:$B$874,2,FALSE)))=1,"·",0)</f>
        <v>0</v>
      </c>
      <c r="H759" s="53">
        <f>IF(TYPE(SEARCH(H$1,+VLOOKUP($A759,datos14p!$A$2:$B$874,2,FALSE)))=1,"·",0)</f>
        <v>0</v>
      </c>
      <c r="I759" s="53">
        <f>IF(TYPE(SEARCH(I$1,+VLOOKUP($A759,datos14p!$A$2:$B$874,2,FALSE)))=1,"·",0)</f>
        <v>0</v>
      </c>
      <c r="J759" s="53">
        <f>IF(TYPE(SEARCH(J$1,+VLOOKUP($A759,datos14p!$A$2:$B$874,2,FALSE)))=1,"·",0)</f>
        <v>0</v>
      </c>
      <c r="K759" s="53">
        <f>IF(TYPE(SEARCH(K$1,+VLOOKUP($A759,datos14p!$A$2:$B$874,2,FALSE)))=1,"·",0)</f>
        <v>0</v>
      </c>
      <c r="L759" s="53">
        <f>IF(TYPE(SEARCH(L$1,+VLOOKUP($A759,datos14p!$A$2:$B$874,2,FALSE)))=1,"·",0)</f>
        <v>0</v>
      </c>
      <c r="M759" s="53">
        <f>IF(TYPE(SEARCH(M$1,+VLOOKUP($A759,datos14p!$A$2:$B$874,2,FALSE)))=1,"·",0)</f>
        <v>0</v>
      </c>
    </row>
    <row r="760" spans="1:13" s="9" customFormat="1">
      <c r="A760" s="60" t="s">
        <v>1380</v>
      </c>
      <c r="B760" s="53">
        <f>IF(TYPE(SEARCH(B$1,+VLOOKUP($A760,datos14p!$A$2:$B$874,2,FALSE)))=1,"·",0)</f>
        <v>0</v>
      </c>
      <c r="C760" s="53">
        <f>IF(TYPE(SEARCH(C$1,+VLOOKUP($A760,datos14p!$A$2:$B$874,2,FALSE)))=1,"·",0)</f>
        <v>0</v>
      </c>
      <c r="D760" s="53">
        <f>IF(TYPE(SEARCH(D$1,+VLOOKUP($A760,datos14p!$A$2:$B$874,2,FALSE)))=1,"·",0)</f>
        <v>0</v>
      </c>
      <c r="E760" s="53">
        <f>IF(TYPE(SEARCH(E$1,+VLOOKUP($A760,datos14p!$A$2:$B$874,2,FALSE)))=1,"·",0)</f>
        <v>0</v>
      </c>
      <c r="F760" s="53">
        <f>IF(TYPE(SEARCH(F$1,+VLOOKUP($A760,datos14p!$A$2:$B$874,2,FALSE)))=1,"·",0)</f>
        <v>0</v>
      </c>
      <c r="G760" s="53">
        <f>IF(TYPE(SEARCH(G$1,+VLOOKUP($A760,datos14p!$A$2:$B$874,2,FALSE)))=1,"·",0)</f>
        <v>0</v>
      </c>
      <c r="H760" s="53">
        <f>IF(TYPE(SEARCH(H$1,+VLOOKUP($A760,datos14p!$A$2:$B$874,2,FALSE)))=1,"·",0)</f>
        <v>0</v>
      </c>
      <c r="I760" s="53">
        <f>IF(TYPE(SEARCH(I$1,+VLOOKUP($A760,datos14p!$A$2:$B$874,2,FALSE)))=1,"·",0)</f>
        <v>0</v>
      </c>
      <c r="J760" s="53">
        <f>IF(TYPE(SEARCH(J$1,+VLOOKUP($A760,datos14p!$A$2:$B$874,2,FALSE)))=1,"·",0)</f>
        <v>0</v>
      </c>
      <c r="K760" s="53">
        <f>IF(TYPE(SEARCH(K$1,+VLOOKUP($A760,datos14p!$A$2:$B$874,2,FALSE)))=1,"·",0)</f>
        <v>0</v>
      </c>
      <c r="L760" s="53">
        <f>IF(TYPE(SEARCH(L$1,+VLOOKUP($A760,datos14p!$A$2:$B$874,2,FALSE)))=1,"·",0)</f>
        <v>0</v>
      </c>
      <c r="M760" s="53">
        <f>IF(TYPE(SEARCH(M$1,+VLOOKUP($A760,datos14p!$A$2:$B$874,2,FALSE)))=1,"·",0)</f>
        <v>0</v>
      </c>
    </row>
    <row r="761" spans="1:13" s="9" customFormat="1">
      <c r="A761" s="60" t="s">
        <v>1381</v>
      </c>
      <c r="B761" s="53">
        <f>IF(TYPE(SEARCH(B$1,+VLOOKUP($A761,datos14p!$A$2:$B$874,2,FALSE)))=1,"·",0)</f>
        <v>0</v>
      </c>
      <c r="C761" s="53">
        <f>IF(TYPE(SEARCH(C$1,+VLOOKUP($A761,datos14p!$A$2:$B$874,2,FALSE)))=1,"·",0)</f>
        <v>0</v>
      </c>
      <c r="D761" s="53">
        <f>IF(TYPE(SEARCH(D$1,+VLOOKUP($A761,datos14p!$A$2:$B$874,2,FALSE)))=1,"·",0)</f>
        <v>0</v>
      </c>
      <c r="E761" s="53">
        <f>IF(TYPE(SEARCH(E$1,+VLOOKUP($A761,datos14p!$A$2:$B$874,2,FALSE)))=1,"·",0)</f>
        <v>0</v>
      </c>
      <c r="F761" s="53">
        <f>IF(TYPE(SEARCH(F$1,+VLOOKUP($A761,datos14p!$A$2:$B$874,2,FALSE)))=1,"·",0)</f>
        <v>0</v>
      </c>
      <c r="G761" s="53">
        <f>IF(TYPE(SEARCH(G$1,+VLOOKUP($A761,datos14p!$A$2:$B$874,2,FALSE)))=1,"·",0)</f>
        <v>0</v>
      </c>
      <c r="H761" s="53">
        <f>IF(TYPE(SEARCH(H$1,+VLOOKUP($A761,datos14p!$A$2:$B$874,2,FALSE)))=1,"·",0)</f>
        <v>0</v>
      </c>
      <c r="I761" s="53">
        <f>IF(TYPE(SEARCH(I$1,+VLOOKUP($A761,datos14p!$A$2:$B$874,2,FALSE)))=1,"·",0)</f>
        <v>0</v>
      </c>
      <c r="J761" s="53">
        <f>IF(TYPE(SEARCH(J$1,+VLOOKUP($A761,datos14p!$A$2:$B$874,2,FALSE)))=1,"·",0)</f>
        <v>0</v>
      </c>
      <c r="K761" s="53">
        <f>IF(TYPE(SEARCH(K$1,+VLOOKUP($A761,datos14p!$A$2:$B$874,2,FALSE)))=1,"·",0)</f>
        <v>0</v>
      </c>
      <c r="L761" s="53">
        <f>IF(TYPE(SEARCH(L$1,+VLOOKUP($A761,datos14p!$A$2:$B$874,2,FALSE)))=1,"·",0)</f>
        <v>0</v>
      </c>
      <c r="M761" s="53">
        <f>IF(TYPE(SEARCH(M$1,+VLOOKUP($A761,datos14p!$A$2:$B$874,2,FALSE)))=1,"·",0)</f>
        <v>0</v>
      </c>
    </row>
    <row r="762" spans="1:13" s="9" customFormat="1">
      <c r="A762" s="60" t="s">
        <v>1382</v>
      </c>
      <c r="B762" s="53">
        <f>IF(TYPE(SEARCH(B$1,+VLOOKUP($A762,datos14p!$A$2:$B$874,2,FALSE)))=1,"·",0)</f>
        <v>0</v>
      </c>
      <c r="C762" s="53">
        <f>IF(TYPE(SEARCH(C$1,+VLOOKUP($A762,datos14p!$A$2:$B$874,2,FALSE)))=1,"·",0)</f>
        <v>0</v>
      </c>
      <c r="D762" s="53">
        <f>IF(TYPE(SEARCH(D$1,+VLOOKUP($A762,datos14p!$A$2:$B$874,2,FALSE)))=1,"·",0)</f>
        <v>0</v>
      </c>
      <c r="E762" s="53">
        <f>IF(TYPE(SEARCH(E$1,+VLOOKUP($A762,datos14p!$A$2:$B$874,2,FALSE)))=1,"·",0)</f>
        <v>0</v>
      </c>
      <c r="F762" s="53">
        <f>IF(TYPE(SEARCH(F$1,+VLOOKUP($A762,datos14p!$A$2:$B$874,2,FALSE)))=1,"·",0)</f>
        <v>0</v>
      </c>
      <c r="G762" s="53">
        <f>IF(TYPE(SEARCH(G$1,+VLOOKUP($A762,datos14p!$A$2:$B$874,2,FALSE)))=1,"·",0)</f>
        <v>0</v>
      </c>
      <c r="H762" s="53">
        <f>IF(TYPE(SEARCH(H$1,+VLOOKUP($A762,datos14p!$A$2:$B$874,2,FALSE)))=1,"·",0)</f>
        <v>0</v>
      </c>
      <c r="I762" s="53">
        <f>IF(TYPE(SEARCH(I$1,+VLOOKUP($A762,datos14p!$A$2:$B$874,2,FALSE)))=1,"·",0)</f>
        <v>0</v>
      </c>
      <c r="J762" s="53">
        <f>IF(TYPE(SEARCH(J$1,+VLOOKUP($A762,datos14p!$A$2:$B$874,2,FALSE)))=1,"·",0)</f>
        <v>0</v>
      </c>
      <c r="K762" s="53">
        <f>IF(TYPE(SEARCH(K$1,+VLOOKUP($A762,datos14p!$A$2:$B$874,2,FALSE)))=1,"·",0)</f>
        <v>0</v>
      </c>
      <c r="L762" s="53">
        <f>IF(TYPE(SEARCH(L$1,+VLOOKUP($A762,datos14p!$A$2:$B$874,2,FALSE)))=1,"·",0)</f>
        <v>0</v>
      </c>
      <c r="M762" s="53">
        <f>IF(TYPE(SEARCH(M$1,+VLOOKUP($A762,datos14p!$A$2:$B$874,2,FALSE)))=1,"·",0)</f>
        <v>0</v>
      </c>
    </row>
    <row r="763" spans="1:13" s="9" customFormat="1">
      <c r="A763" s="186" t="s">
        <v>325</v>
      </c>
      <c r="B763" s="53">
        <f>IF(TYPE(SEARCH(B$1,+VLOOKUP($A763,datos14p!$A$2:$B$874,2,FALSE)))=1,"·",0)</f>
        <v>0</v>
      </c>
      <c r="C763" s="53" t="str">
        <f>IF(TYPE(SEARCH(C$1,+VLOOKUP($A763,datos14p!$A$2:$B$874,2,FALSE)))=1,"·",0)</f>
        <v>·</v>
      </c>
      <c r="D763" s="53">
        <f>IF(TYPE(SEARCH(D$1,+VLOOKUP($A763,datos14p!$A$2:$B$874,2,FALSE)))=1,"·",0)</f>
        <v>0</v>
      </c>
      <c r="E763" s="53">
        <f>IF(TYPE(SEARCH(E$1,+VLOOKUP($A763,datos14p!$A$2:$B$874,2,FALSE)))=1,"·",0)</f>
        <v>0</v>
      </c>
      <c r="F763" s="53">
        <f>IF(TYPE(SEARCH(F$1,+VLOOKUP($A763,datos14p!$A$2:$B$874,2,FALSE)))=1,"·",0)</f>
        <v>0</v>
      </c>
      <c r="G763" s="53">
        <f>IF(TYPE(SEARCH(G$1,+VLOOKUP($A763,datos14p!$A$2:$B$874,2,FALSE)))=1,"·",0)</f>
        <v>0</v>
      </c>
      <c r="H763" s="53">
        <f>IF(TYPE(SEARCH(H$1,+VLOOKUP($A763,datos14p!$A$2:$B$874,2,FALSE)))=1,"·",0)</f>
        <v>0</v>
      </c>
      <c r="I763" s="53" t="str">
        <f>IF(TYPE(SEARCH(I$1,+VLOOKUP($A763,datos14p!$A$2:$B$874,2,FALSE)))=1,"·",0)</f>
        <v>·</v>
      </c>
      <c r="J763" s="53" t="str">
        <f>IF(TYPE(SEARCH(J$1,+VLOOKUP($A763,datos14p!$A$2:$B$874,2,FALSE)))=1,"·",0)</f>
        <v>·</v>
      </c>
      <c r="K763" s="53">
        <f>IF(TYPE(SEARCH(K$1,+VLOOKUP($A763,datos14p!$A$2:$B$874,2,FALSE)))=1,"·",0)</f>
        <v>0</v>
      </c>
      <c r="L763" s="53">
        <f>IF(TYPE(SEARCH(L$1,+VLOOKUP($A763,datos14p!$A$2:$B$874,2,FALSE)))=1,"·",0)</f>
        <v>0</v>
      </c>
      <c r="M763" s="53">
        <f>IF(TYPE(SEARCH(M$1,+VLOOKUP($A763,datos14p!$A$2:$B$874,2,FALSE)))=1,"·",0)</f>
        <v>0</v>
      </c>
    </row>
    <row r="764" spans="1:13" s="9" customFormat="1">
      <c r="A764" s="186" t="s">
        <v>326</v>
      </c>
      <c r="B764" s="53">
        <f>IF(TYPE(SEARCH(B$1,+VLOOKUP($A764,datos14p!$A$2:$B$874,2,FALSE)))=1,"·",0)</f>
        <v>0</v>
      </c>
      <c r="C764" s="53" t="str">
        <f>IF(TYPE(SEARCH(C$1,+VLOOKUP($A764,datos14p!$A$2:$B$874,2,FALSE)))=1,"·",0)</f>
        <v>·</v>
      </c>
      <c r="D764" s="53">
        <f>IF(TYPE(SEARCH(D$1,+VLOOKUP($A764,datos14p!$A$2:$B$874,2,FALSE)))=1,"·",0)</f>
        <v>0</v>
      </c>
      <c r="E764" s="53">
        <f>IF(TYPE(SEARCH(E$1,+VLOOKUP($A764,datos14p!$A$2:$B$874,2,FALSE)))=1,"·",0)</f>
        <v>0</v>
      </c>
      <c r="F764" s="53">
        <f>IF(TYPE(SEARCH(F$1,+VLOOKUP($A764,datos14p!$A$2:$B$874,2,FALSE)))=1,"·",0)</f>
        <v>0</v>
      </c>
      <c r="G764" s="53">
        <f>IF(TYPE(SEARCH(G$1,+VLOOKUP($A764,datos14p!$A$2:$B$874,2,FALSE)))=1,"·",0)</f>
        <v>0</v>
      </c>
      <c r="H764" s="53">
        <f>IF(TYPE(SEARCH(H$1,+VLOOKUP($A764,datos14p!$A$2:$B$874,2,FALSE)))=1,"·",0)</f>
        <v>0</v>
      </c>
      <c r="I764" s="53" t="str">
        <f>IF(TYPE(SEARCH(I$1,+VLOOKUP($A764,datos14p!$A$2:$B$874,2,FALSE)))=1,"·",0)</f>
        <v>·</v>
      </c>
      <c r="J764" s="53" t="str">
        <f>IF(TYPE(SEARCH(J$1,+VLOOKUP($A764,datos14p!$A$2:$B$874,2,FALSE)))=1,"·",0)</f>
        <v>·</v>
      </c>
      <c r="K764" s="53">
        <f>IF(TYPE(SEARCH(K$1,+VLOOKUP($A764,datos14p!$A$2:$B$874,2,FALSE)))=1,"·",0)</f>
        <v>0</v>
      </c>
      <c r="L764" s="53">
        <f>IF(TYPE(SEARCH(L$1,+VLOOKUP($A764,datos14p!$A$2:$B$874,2,FALSE)))=1,"·",0)</f>
        <v>0</v>
      </c>
      <c r="M764" s="53">
        <f>IF(TYPE(SEARCH(M$1,+VLOOKUP($A764,datos14p!$A$2:$B$874,2,FALSE)))=1,"·",0)</f>
        <v>0</v>
      </c>
    </row>
    <row r="765" spans="1:13" s="9" customFormat="1">
      <c r="A765" s="186" t="s">
        <v>327</v>
      </c>
      <c r="B765" s="53">
        <f>IF(TYPE(SEARCH(B$1,+VLOOKUP($A765,datos14p!$A$2:$B$874,2,FALSE)))=1,"·",0)</f>
        <v>0</v>
      </c>
      <c r="C765" s="53">
        <f>IF(TYPE(SEARCH(C$1,+VLOOKUP($A765,datos14p!$A$2:$B$874,2,FALSE)))=1,"·",0)</f>
        <v>0</v>
      </c>
      <c r="D765" s="53">
        <f>IF(TYPE(SEARCH(D$1,+VLOOKUP($A765,datos14p!$A$2:$B$874,2,FALSE)))=1,"·",0)</f>
        <v>0</v>
      </c>
      <c r="E765" s="53">
        <f>IF(TYPE(SEARCH(E$1,+VLOOKUP($A765,datos14p!$A$2:$B$874,2,FALSE)))=1,"·",0)</f>
        <v>0</v>
      </c>
      <c r="F765" s="53">
        <f>IF(TYPE(SEARCH(F$1,+VLOOKUP($A765,datos14p!$A$2:$B$874,2,FALSE)))=1,"·",0)</f>
        <v>0</v>
      </c>
      <c r="G765" s="53">
        <f>IF(TYPE(SEARCH(G$1,+VLOOKUP($A765,datos14p!$A$2:$B$874,2,FALSE)))=1,"·",0)</f>
        <v>0</v>
      </c>
      <c r="H765" s="53">
        <f>IF(TYPE(SEARCH(H$1,+VLOOKUP($A765,datos14p!$A$2:$B$874,2,FALSE)))=1,"·",0)</f>
        <v>0</v>
      </c>
      <c r="I765" s="53">
        <f>IF(TYPE(SEARCH(I$1,+VLOOKUP($A765,datos14p!$A$2:$B$874,2,FALSE)))=1,"·",0)</f>
        <v>0</v>
      </c>
      <c r="J765" s="53">
        <f>IF(TYPE(SEARCH(J$1,+VLOOKUP($A765,datos14p!$A$2:$B$874,2,FALSE)))=1,"·",0)</f>
        <v>0</v>
      </c>
      <c r="K765" s="53">
        <f>IF(TYPE(SEARCH(K$1,+VLOOKUP($A765,datos14p!$A$2:$B$874,2,FALSE)))=1,"·",0)</f>
        <v>0</v>
      </c>
      <c r="L765" s="53">
        <f>IF(TYPE(SEARCH(L$1,+VLOOKUP($A765,datos14p!$A$2:$B$874,2,FALSE)))=1,"·",0)</f>
        <v>0</v>
      </c>
      <c r="M765" s="53">
        <f>IF(TYPE(SEARCH(M$1,+VLOOKUP($A765,datos14p!$A$2:$B$874,2,FALSE)))=1,"·",0)</f>
        <v>0</v>
      </c>
    </row>
    <row r="766" spans="1:13" s="9" customFormat="1">
      <c r="A766" s="60" t="s">
        <v>328</v>
      </c>
      <c r="B766" s="53">
        <f>IF(TYPE(SEARCH(B$1,+VLOOKUP($A766,datos14p!$A$2:$B$874,2,FALSE)))=1,"·",0)</f>
        <v>0</v>
      </c>
      <c r="C766" s="53">
        <f>IF(TYPE(SEARCH(C$1,+VLOOKUP($A766,datos14p!$A$2:$B$874,2,FALSE)))=1,"·",0)</f>
        <v>0</v>
      </c>
      <c r="D766" s="53">
        <f>IF(TYPE(SEARCH(D$1,+VLOOKUP($A766,datos14p!$A$2:$B$874,2,FALSE)))=1,"·",0)</f>
        <v>0</v>
      </c>
      <c r="E766" s="53">
        <f>IF(TYPE(SEARCH(E$1,+VLOOKUP($A766,datos14p!$A$2:$B$874,2,FALSE)))=1,"·",0)</f>
        <v>0</v>
      </c>
      <c r="F766" s="53">
        <f>IF(TYPE(SEARCH(F$1,+VLOOKUP($A766,datos14p!$A$2:$B$874,2,FALSE)))=1,"·",0)</f>
        <v>0</v>
      </c>
      <c r="G766" s="53">
        <f>IF(TYPE(SEARCH(G$1,+VLOOKUP($A766,datos14p!$A$2:$B$874,2,FALSE)))=1,"·",0)</f>
        <v>0</v>
      </c>
      <c r="H766" s="53">
        <f>IF(TYPE(SEARCH(H$1,+VLOOKUP($A766,datos14p!$A$2:$B$874,2,FALSE)))=1,"·",0)</f>
        <v>0</v>
      </c>
      <c r="I766" s="53" t="str">
        <f>IF(TYPE(SEARCH(I$1,+VLOOKUP($A766,datos14p!$A$2:$B$874,2,FALSE)))=1,"·",0)</f>
        <v>·</v>
      </c>
      <c r="J766" s="53">
        <f>IF(TYPE(SEARCH(J$1,+VLOOKUP($A766,datos14p!$A$2:$B$874,2,FALSE)))=1,"·",0)</f>
        <v>0</v>
      </c>
      <c r="K766" s="53" t="str">
        <f>IF(TYPE(SEARCH(K$1,+VLOOKUP($A766,datos14p!$A$2:$B$874,2,FALSE)))=1,"·",0)</f>
        <v>·</v>
      </c>
      <c r="L766" s="53">
        <f>IF(TYPE(SEARCH(L$1,+VLOOKUP($A766,datos14p!$A$2:$B$874,2,FALSE)))=1,"·",0)</f>
        <v>0</v>
      </c>
      <c r="M766" s="53">
        <f>IF(TYPE(SEARCH(M$1,+VLOOKUP($A766,datos14p!$A$2:$B$874,2,FALSE)))=1,"·",0)</f>
        <v>0</v>
      </c>
    </row>
    <row r="767" spans="1:13" s="9" customFormat="1">
      <c r="A767" s="60" t="s">
        <v>329</v>
      </c>
      <c r="B767" s="53" t="str">
        <f>IF(TYPE(SEARCH(B$1,+VLOOKUP($A767,datos14p!$A$2:$B$874,2,FALSE)))=1,"·",0)</f>
        <v>·</v>
      </c>
      <c r="C767" s="53">
        <f>IF(TYPE(SEARCH(C$1,+VLOOKUP($A767,datos14p!$A$2:$B$874,2,FALSE)))=1,"·",0)</f>
        <v>0</v>
      </c>
      <c r="D767" s="53">
        <f>IF(TYPE(SEARCH(D$1,+VLOOKUP($A767,datos14p!$A$2:$B$874,2,FALSE)))=1,"·",0)</f>
        <v>0</v>
      </c>
      <c r="E767" s="53">
        <f>IF(TYPE(SEARCH(E$1,+VLOOKUP($A767,datos14p!$A$2:$B$874,2,FALSE)))=1,"·",0)</f>
        <v>0</v>
      </c>
      <c r="F767" s="53">
        <f>IF(TYPE(SEARCH(F$1,+VLOOKUP($A767,datos14p!$A$2:$B$874,2,FALSE)))=1,"·",0)</f>
        <v>0</v>
      </c>
      <c r="G767" s="53">
        <f>IF(TYPE(SEARCH(G$1,+VLOOKUP($A767,datos14p!$A$2:$B$874,2,FALSE)))=1,"·",0)</f>
        <v>0</v>
      </c>
      <c r="H767" s="53">
        <f>IF(TYPE(SEARCH(H$1,+VLOOKUP($A767,datos14p!$A$2:$B$874,2,FALSE)))=1,"·",0)</f>
        <v>0</v>
      </c>
      <c r="I767" s="53" t="str">
        <f>IF(TYPE(SEARCH(I$1,+VLOOKUP($A767,datos14p!$A$2:$B$874,2,FALSE)))=1,"·",0)</f>
        <v>·</v>
      </c>
      <c r="J767" s="53">
        <f>IF(TYPE(SEARCH(J$1,+VLOOKUP($A767,datos14p!$A$2:$B$874,2,FALSE)))=1,"·",0)</f>
        <v>0</v>
      </c>
      <c r="K767" s="53" t="str">
        <f>IF(TYPE(SEARCH(K$1,+VLOOKUP($A767,datos14p!$A$2:$B$874,2,FALSE)))=1,"·",0)</f>
        <v>·</v>
      </c>
      <c r="L767" s="53">
        <f>IF(TYPE(SEARCH(L$1,+VLOOKUP($A767,datos14p!$A$2:$B$874,2,FALSE)))=1,"·",0)</f>
        <v>0</v>
      </c>
      <c r="M767" s="53">
        <f>IF(TYPE(SEARCH(M$1,+VLOOKUP($A767,datos14p!$A$2:$B$874,2,FALSE)))=1,"·",0)</f>
        <v>0</v>
      </c>
    </row>
    <row r="768" spans="1:13" s="9" customFormat="1">
      <c r="A768" s="60" t="s">
        <v>330</v>
      </c>
      <c r="B768" s="53">
        <f>IF(TYPE(SEARCH(B$1,+VLOOKUP($A768,datos14p!$A$2:$B$874,2,FALSE)))=1,"·",0)</f>
        <v>0</v>
      </c>
      <c r="C768" s="53" t="str">
        <f>IF(TYPE(SEARCH(C$1,+VLOOKUP($A768,datos14p!$A$2:$B$874,2,FALSE)))=1,"·",0)</f>
        <v>·</v>
      </c>
      <c r="D768" s="53" t="str">
        <f>IF(TYPE(SEARCH(D$1,+VLOOKUP($A768,datos14p!$A$2:$B$874,2,FALSE)))=1,"·",0)</f>
        <v>·</v>
      </c>
      <c r="E768" s="53" t="str">
        <f>IF(TYPE(SEARCH(E$1,+VLOOKUP($A768,datos14p!$A$2:$B$874,2,FALSE)))=1,"·",0)</f>
        <v>·</v>
      </c>
      <c r="F768" s="53">
        <f>IF(TYPE(SEARCH(F$1,+VLOOKUP($A768,datos14p!$A$2:$B$874,2,FALSE)))=1,"·",0)</f>
        <v>0</v>
      </c>
      <c r="G768" s="53">
        <f>IF(TYPE(SEARCH(G$1,+VLOOKUP($A768,datos14p!$A$2:$B$874,2,FALSE)))=1,"·",0)</f>
        <v>0</v>
      </c>
      <c r="H768" s="53">
        <f>IF(TYPE(SEARCH(H$1,+VLOOKUP($A768,datos14p!$A$2:$B$874,2,FALSE)))=1,"·",0)</f>
        <v>0</v>
      </c>
      <c r="I768" s="53">
        <f>IF(TYPE(SEARCH(I$1,+VLOOKUP($A768,datos14p!$A$2:$B$874,2,FALSE)))=1,"·",0)</f>
        <v>0</v>
      </c>
      <c r="J768" s="53">
        <f>IF(TYPE(SEARCH(J$1,+VLOOKUP($A768,datos14p!$A$2:$B$874,2,FALSE)))=1,"·",0)</f>
        <v>0</v>
      </c>
      <c r="K768" s="53">
        <f>IF(TYPE(SEARCH(K$1,+VLOOKUP($A768,datos14p!$A$2:$B$874,2,FALSE)))=1,"·",0)</f>
        <v>0</v>
      </c>
      <c r="L768" s="53">
        <f>IF(TYPE(SEARCH(L$1,+VLOOKUP($A768,datos14p!$A$2:$B$874,2,FALSE)))=1,"·",0)</f>
        <v>0</v>
      </c>
      <c r="M768" s="53">
        <f>IF(TYPE(SEARCH(M$1,+VLOOKUP($A768,datos14p!$A$2:$B$874,2,FALSE)))=1,"·",0)</f>
        <v>0</v>
      </c>
    </row>
    <row r="769" spans="1:13" s="9" customFormat="1">
      <c r="A769" s="60" t="s">
        <v>331</v>
      </c>
      <c r="B769" s="53">
        <f>IF(TYPE(SEARCH(B$1,+VLOOKUP($A769,datos14p!$A$2:$B$874,2,FALSE)))=1,"·",0)</f>
        <v>0</v>
      </c>
      <c r="C769" s="53">
        <f>IF(TYPE(SEARCH(C$1,+VLOOKUP($A769,datos14p!$A$2:$B$874,2,FALSE)))=1,"·",0)</f>
        <v>0</v>
      </c>
      <c r="D769" s="53">
        <f>IF(TYPE(SEARCH(D$1,+VLOOKUP($A769,datos14p!$A$2:$B$874,2,FALSE)))=1,"·",0)</f>
        <v>0</v>
      </c>
      <c r="E769" s="53" t="str">
        <f>IF(TYPE(SEARCH(E$1,+VLOOKUP($A769,datos14p!$A$2:$B$874,2,FALSE)))=1,"·",0)</f>
        <v>·</v>
      </c>
      <c r="F769" s="53">
        <f>IF(TYPE(SEARCH(F$1,+VLOOKUP($A769,datos14p!$A$2:$B$874,2,FALSE)))=1,"·",0)</f>
        <v>0</v>
      </c>
      <c r="G769" s="53">
        <f>IF(TYPE(SEARCH(G$1,+VLOOKUP($A769,datos14p!$A$2:$B$874,2,FALSE)))=1,"·",0)</f>
        <v>0</v>
      </c>
      <c r="H769" s="53">
        <f>IF(TYPE(SEARCH(H$1,+VLOOKUP($A769,datos14p!$A$2:$B$874,2,FALSE)))=1,"·",0)</f>
        <v>0</v>
      </c>
      <c r="I769" s="53">
        <f>IF(TYPE(SEARCH(I$1,+VLOOKUP($A769,datos14p!$A$2:$B$874,2,FALSE)))=1,"·",0)</f>
        <v>0</v>
      </c>
      <c r="J769" s="53">
        <f>IF(TYPE(SEARCH(J$1,+VLOOKUP($A769,datos14p!$A$2:$B$874,2,FALSE)))=1,"·",0)</f>
        <v>0</v>
      </c>
      <c r="K769" s="53">
        <f>IF(TYPE(SEARCH(K$1,+VLOOKUP($A769,datos14p!$A$2:$B$874,2,FALSE)))=1,"·",0)</f>
        <v>0</v>
      </c>
      <c r="L769" s="53">
        <f>IF(TYPE(SEARCH(L$1,+VLOOKUP($A769,datos14p!$A$2:$B$874,2,FALSE)))=1,"·",0)</f>
        <v>0</v>
      </c>
      <c r="M769" s="53">
        <f>IF(TYPE(SEARCH(M$1,+VLOOKUP($A769,datos14p!$A$2:$B$874,2,FALSE)))=1,"·",0)</f>
        <v>0</v>
      </c>
    </row>
    <row r="770" spans="1:13" s="9" customFormat="1">
      <c r="A770" s="60" t="s">
        <v>332</v>
      </c>
      <c r="B770" s="53" t="str">
        <f>IF(TYPE(SEARCH(B$1,+VLOOKUP($A770,datos14p!$A$2:$B$874,2,FALSE)))=1,"·",0)</f>
        <v>·</v>
      </c>
      <c r="C770" s="53">
        <f>IF(TYPE(SEARCH(C$1,+VLOOKUP($A770,datos14p!$A$2:$B$874,2,FALSE)))=1,"·",0)</f>
        <v>0</v>
      </c>
      <c r="D770" s="53">
        <f>IF(TYPE(SEARCH(D$1,+VLOOKUP($A770,datos14p!$A$2:$B$874,2,FALSE)))=1,"·",0)</f>
        <v>0</v>
      </c>
      <c r="E770" s="53" t="str">
        <f>IF(TYPE(SEARCH(E$1,+VLOOKUP($A770,datos14p!$A$2:$B$874,2,FALSE)))=1,"·",0)</f>
        <v>·</v>
      </c>
      <c r="F770" s="53">
        <f>IF(TYPE(SEARCH(F$1,+VLOOKUP($A770,datos14p!$A$2:$B$874,2,FALSE)))=1,"·",0)</f>
        <v>0</v>
      </c>
      <c r="G770" s="53">
        <f>IF(TYPE(SEARCH(G$1,+VLOOKUP($A770,datos14p!$A$2:$B$874,2,FALSE)))=1,"·",0)</f>
        <v>0</v>
      </c>
      <c r="H770" s="53">
        <f>IF(TYPE(SEARCH(H$1,+VLOOKUP($A770,datos14p!$A$2:$B$874,2,FALSE)))=1,"·",0)</f>
        <v>0</v>
      </c>
      <c r="I770" s="53">
        <f>IF(TYPE(SEARCH(I$1,+VLOOKUP($A770,datos14p!$A$2:$B$874,2,FALSE)))=1,"·",0)</f>
        <v>0</v>
      </c>
      <c r="J770" s="53">
        <f>IF(TYPE(SEARCH(J$1,+VLOOKUP($A770,datos14p!$A$2:$B$874,2,FALSE)))=1,"·",0)</f>
        <v>0</v>
      </c>
      <c r="K770" s="53" t="str">
        <f>IF(TYPE(SEARCH(K$1,+VLOOKUP($A770,datos14p!$A$2:$B$874,2,FALSE)))=1,"·",0)</f>
        <v>·</v>
      </c>
      <c r="L770" s="53">
        <f>IF(TYPE(SEARCH(L$1,+VLOOKUP($A770,datos14p!$A$2:$B$874,2,FALSE)))=1,"·",0)</f>
        <v>0</v>
      </c>
      <c r="M770" s="53">
        <f>IF(TYPE(SEARCH(M$1,+VLOOKUP($A770,datos14p!$A$2:$B$874,2,FALSE)))=1,"·",0)</f>
        <v>0</v>
      </c>
    </row>
    <row r="771" spans="1:13" s="9" customFormat="1">
      <c r="A771" s="60" t="s">
        <v>333</v>
      </c>
      <c r="B771" s="53" t="str">
        <f>IF(TYPE(SEARCH(B$1,+VLOOKUP($A771,datos14p!$A$2:$B$874,2,FALSE)))=1,"·",0)</f>
        <v>·</v>
      </c>
      <c r="C771" s="53">
        <f>IF(TYPE(SEARCH(C$1,+VLOOKUP($A771,datos14p!$A$2:$B$874,2,FALSE)))=1,"·",0)</f>
        <v>0</v>
      </c>
      <c r="D771" s="53">
        <f>IF(TYPE(SEARCH(D$1,+VLOOKUP($A771,datos14p!$A$2:$B$874,2,FALSE)))=1,"·",0)</f>
        <v>0</v>
      </c>
      <c r="E771" s="53">
        <f>IF(TYPE(SEARCH(E$1,+VLOOKUP($A771,datos14p!$A$2:$B$874,2,FALSE)))=1,"·",0)</f>
        <v>0</v>
      </c>
      <c r="F771" s="53">
        <f>IF(TYPE(SEARCH(F$1,+VLOOKUP($A771,datos14p!$A$2:$B$874,2,FALSE)))=1,"·",0)</f>
        <v>0</v>
      </c>
      <c r="G771" s="53">
        <f>IF(TYPE(SEARCH(G$1,+VLOOKUP($A771,datos14p!$A$2:$B$874,2,FALSE)))=1,"·",0)</f>
        <v>0</v>
      </c>
      <c r="H771" s="53">
        <f>IF(TYPE(SEARCH(H$1,+VLOOKUP($A771,datos14p!$A$2:$B$874,2,FALSE)))=1,"·",0)</f>
        <v>0</v>
      </c>
      <c r="I771" s="53" t="str">
        <f>IF(TYPE(SEARCH(I$1,+VLOOKUP($A771,datos14p!$A$2:$B$874,2,FALSE)))=1,"·",0)</f>
        <v>·</v>
      </c>
      <c r="J771" s="53" t="str">
        <f>IF(TYPE(SEARCH(J$1,+VLOOKUP($A771,datos14p!$A$2:$B$874,2,FALSE)))=1,"·",0)</f>
        <v>·</v>
      </c>
      <c r="K771" s="53">
        <f>IF(TYPE(SEARCH(K$1,+VLOOKUP($A771,datos14p!$A$2:$B$874,2,FALSE)))=1,"·",0)</f>
        <v>0</v>
      </c>
      <c r="L771" s="53">
        <f>IF(TYPE(SEARCH(L$1,+VLOOKUP($A771,datos14p!$A$2:$B$874,2,FALSE)))=1,"·",0)</f>
        <v>0</v>
      </c>
      <c r="M771" s="53">
        <f>IF(TYPE(SEARCH(M$1,+VLOOKUP($A771,datos14p!$A$2:$B$874,2,FALSE)))=1,"·",0)</f>
        <v>0</v>
      </c>
    </row>
    <row r="772" spans="1:13" s="9" customFormat="1">
      <c r="A772" s="60" t="s">
        <v>334</v>
      </c>
      <c r="B772" s="53">
        <f>IF(TYPE(SEARCH(B$1,+VLOOKUP($A772,datos14p!$A$2:$B$874,2,FALSE)))=1,"·",0)</f>
        <v>0</v>
      </c>
      <c r="C772" s="53">
        <f>IF(TYPE(SEARCH(C$1,+VLOOKUP($A772,datos14p!$A$2:$B$874,2,FALSE)))=1,"·",0)</f>
        <v>0</v>
      </c>
      <c r="D772" s="53" t="str">
        <f>IF(TYPE(SEARCH(D$1,+VLOOKUP($A772,datos14p!$A$2:$B$874,2,FALSE)))=1,"·",0)</f>
        <v>·</v>
      </c>
      <c r="E772" s="53" t="str">
        <f>IF(TYPE(SEARCH(E$1,+VLOOKUP($A772,datos14p!$A$2:$B$874,2,FALSE)))=1,"·",0)</f>
        <v>·</v>
      </c>
      <c r="F772" s="53">
        <f>IF(TYPE(SEARCH(F$1,+VLOOKUP($A772,datos14p!$A$2:$B$874,2,FALSE)))=1,"·",0)</f>
        <v>0</v>
      </c>
      <c r="G772" s="53">
        <f>IF(TYPE(SEARCH(G$1,+VLOOKUP($A772,datos14p!$A$2:$B$874,2,FALSE)))=1,"·",0)</f>
        <v>0</v>
      </c>
      <c r="H772" s="53">
        <f>IF(TYPE(SEARCH(H$1,+VLOOKUP($A772,datos14p!$A$2:$B$874,2,FALSE)))=1,"·",0)</f>
        <v>0</v>
      </c>
      <c r="I772" s="53">
        <f>IF(TYPE(SEARCH(I$1,+VLOOKUP($A772,datos14p!$A$2:$B$874,2,FALSE)))=1,"·",0)</f>
        <v>0</v>
      </c>
      <c r="J772" s="53">
        <f>IF(TYPE(SEARCH(J$1,+VLOOKUP($A772,datos14p!$A$2:$B$874,2,FALSE)))=1,"·",0)</f>
        <v>0</v>
      </c>
      <c r="K772" s="53" t="str">
        <f>IF(TYPE(SEARCH(K$1,+VLOOKUP($A772,datos14p!$A$2:$B$874,2,FALSE)))=1,"·",0)</f>
        <v>·</v>
      </c>
      <c r="L772" s="53">
        <f>IF(TYPE(SEARCH(L$1,+VLOOKUP($A772,datos14p!$A$2:$B$874,2,FALSE)))=1,"·",0)</f>
        <v>0</v>
      </c>
      <c r="M772" s="53">
        <f>IF(TYPE(SEARCH(M$1,+VLOOKUP($A772,datos14p!$A$2:$B$874,2,FALSE)))=1,"·",0)</f>
        <v>0</v>
      </c>
    </row>
    <row r="773" spans="1:13" s="9" customFormat="1">
      <c r="A773" s="60" t="s">
        <v>335</v>
      </c>
      <c r="B773" s="53">
        <f>IF(TYPE(SEARCH(B$1,+VLOOKUP($A773,datos14p!$A$2:$B$874,2,FALSE)))=1,"·",0)</f>
        <v>0</v>
      </c>
      <c r="C773" s="53" t="str">
        <f>IF(TYPE(SEARCH(C$1,+VLOOKUP($A773,datos14p!$A$2:$B$874,2,FALSE)))=1,"·",0)</f>
        <v>·</v>
      </c>
      <c r="D773" s="53">
        <f>IF(TYPE(SEARCH(D$1,+VLOOKUP($A773,datos14p!$A$2:$B$874,2,FALSE)))=1,"·",0)</f>
        <v>0</v>
      </c>
      <c r="E773" s="53">
        <f>IF(TYPE(SEARCH(E$1,+VLOOKUP($A773,datos14p!$A$2:$B$874,2,FALSE)))=1,"·",0)</f>
        <v>0</v>
      </c>
      <c r="F773" s="53">
        <f>IF(TYPE(SEARCH(F$1,+VLOOKUP($A773,datos14p!$A$2:$B$874,2,FALSE)))=1,"·",0)</f>
        <v>0</v>
      </c>
      <c r="G773" s="53">
        <f>IF(TYPE(SEARCH(G$1,+VLOOKUP($A773,datos14p!$A$2:$B$874,2,FALSE)))=1,"·",0)</f>
        <v>0</v>
      </c>
      <c r="H773" s="53">
        <f>IF(TYPE(SEARCH(H$1,+VLOOKUP($A773,datos14p!$A$2:$B$874,2,FALSE)))=1,"·",0)</f>
        <v>0</v>
      </c>
      <c r="I773" s="53">
        <f>IF(TYPE(SEARCH(I$1,+VLOOKUP($A773,datos14p!$A$2:$B$874,2,FALSE)))=1,"·",0)</f>
        <v>0</v>
      </c>
      <c r="J773" s="53">
        <f>IF(TYPE(SEARCH(J$1,+VLOOKUP($A773,datos14p!$A$2:$B$874,2,FALSE)))=1,"·",0)</f>
        <v>0</v>
      </c>
      <c r="K773" s="53">
        <f>IF(TYPE(SEARCH(K$1,+VLOOKUP($A773,datos14p!$A$2:$B$874,2,FALSE)))=1,"·",0)</f>
        <v>0</v>
      </c>
      <c r="L773" s="53">
        <f>IF(TYPE(SEARCH(L$1,+VLOOKUP($A773,datos14p!$A$2:$B$874,2,FALSE)))=1,"·",0)</f>
        <v>0</v>
      </c>
      <c r="M773" s="53">
        <f>IF(TYPE(SEARCH(M$1,+VLOOKUP($A773,datos14p!$A$2:$B$874,2,FALSE)))=1,"·",0)</f>
        <v>0</v>
      </c>
    </row>
    <row r="774" spans="1:13" s="9" customFormat="1">
      <c r="A774" s="60" t="s">
        <v>336</v>
      </c>
      <c r="B774" s="53">
        <f>IF(TYPE(SEARCH(B$1,+VLOOKUP($A774,datos14p!$A$2:$B$874,2,FALSE)))=1,"·",0)</f>
        <v>0</v>
      </c>
      <c r="C774" s="53">
        <f>IF(TYPE(SEARCH(C$1,+VLOOKUP($A774,datos14p!$A$2:$B$874,2,FALSE)))=1,"·",0)</f>
        <v>0</v>
      </c>
      <c r="D774" s="53">
        <f>IF(TYPE(SEARCH(D$1,+VLOOKUP($A774,datos14p!$A$2:$B$874,2,FALSE)))=1,"·",0)</f>
        <v>0</v>
      </c>
      <c r="E774" s="53" t="str">
        <f>IF(TYPE(SEARCH(E$1,+VLOOKUP($A774,datos14p!$A$2:$B$874,2,FALSE)))=1,"·",0)</f>
        <v>·</v>
      </c>
      <c r="F774" s="53">
        <f>IF(TYPE(SEARCH(F$1,+VLOOKUP($A774,datos14p!$A$2:$B$874,2,FALSE)))=1,"·",0)</f>
        <v>0</v>
      </c>
      <c r="G774" s="53">
        <f>IF(TYPE(SEARCH(G$1,+VLOOKUP($A774,datos14p!$A$2:$B$874,2,FALSE)))=1,"·",0)</f>
        <v>0</v>
      </c>
      <c r="H774" s="53">
        <f>IF(TYPE(SEARCH(H$1,+VLOOKUP($A774,datos14p!$A$2:$B$874,2,FALSE)))=1,"·",0)</f>
        <v>0</v>
      </c>
      <c r="I774" s="53">
        <f>IF(TYPE(SEARCH(I$1,+VLOOKUP($A774,datos14p!$A$2:$B$874,2,FALSE)))=1,"·",0)</f>
        <v>0</v>
      </c>
      <c r="J774" s="53">
        <f>IF(TYPE(SEARCH(J$1,+VLOOKUP($A774,datos14p!$A$2:$B$874,2,FALSE)))=1,"·",0)</f>
        <v>0</v>
      </c>
      <c r="K774" s="53" t="str">
        <f>IF(TYPE(SEARCH(K$1,+VLOOKUP($A774,datos14p!$A$2:$B$874,2,FALSE)))=1,"·",0)</f>
        <v>·</v>
      </c>
      <c r="L774" s="53">
        <f>IF(TYPE(SEARCH(L$1,+VLOOKUP($A774,datos14p!$A$2:$B$874,2,FALSE)))=1,"·",0)</f>
        <v>0</v>
      </c>
      <c r="M774" s="53">
        <f>IF(TYPE(SEARCH(M$1,+VLOOKUP($A774,datos14p!$A$2:$B$874,2,FALSE)))=1,"·",0)</f>
        <v>0</v>
      </c>
    </row>
    <row r="775" spans="1:13" s="9" customFormat="1">
      <c r="A775" s="60" t="s">
        <v>337</v>
      </c>
      <c r="B775" s="53" t="str">
        <f>IF(TYPE(SEARCH(B$1,+VLOOKUP($A775,datos14p!$A$2:$B$874,2,FALSE)))=1,"·",0)</f>
        <v>·</v>
      </c>
      <c r="C775" s="53">
        <f>IF(TYPE(SEARCH(C$1,+VLOOKUP($A775,datos14p!$A$2:$B$874,2,FALSE)))=1,"·",0)</f>
        <v>0</v>
      </c>
      <c r="D775" s="53">
        <f>IF(TYPE(SEARCH(D$1,+VLOOKUP($A775,datos14p!$A$2:$B$874,2,FALSE)))=1,"·",0)</f>
        <v>0</v>
      </c>
      <c r="E775" s="53">
        <f>IF(TYPE(SEARCH(E$1,+VLOOKUP($A775,datos14p!$A$2:$B$874,2,FALSE)))=1,"·",0)</f>
        <v>0</v>
      </c>
      <c r="F775" s="53">
        <f>IF(TYPE(SEARCH(F$1,+VLOOKUP($A775,datos14p!$A$2:$B$874,2,FALSE)))=1,"·",0)</f>
        <v>0</v>
      </c>
      <c r="G775" s="53">
        <f>IF(TYPE(SEARCH(G$1,+VLOOKUP($A775,datos14p!$A$2:$B$874,2,FALSE)))=1,"·",0)</f>
        <v>0</v>
      </c>
      <c r="H775" s="53">
        <f>IF(TYPE(SEARCH(H$1,+VLOOKUP($A775,datos14p!$A$2:$B$874,2,FALSE)))=1,"·",0)</f>
        <v>0</v>
      </c>
      <c r="I775" s="53">
        <f>IF(TYPE(SEARCH(I$1,+VLOOKUP($A775,datos14p!$A$2:$B$874,2,FALSE)))=1,"·",0)</f>
        <v>0</v>
      </c>
      <c r="J775" s="53" t="str">
        <f>IF(TYPE(SEARCH(J$1,+VLOOKUP($A775,datos14p!$A$2:$B$874,2,FALSE)))=1,"·",0)</f>
        <v>·</v>
      </c>
      <c r="K775" s="53">
        <f>IF(TYPE(SEARCH(K$1,+VLOOKUP($A775,datos14p!$A$2:$B$874,2,FALSE)))=1,"·",0)</f>
        <v>0</v>
      </c>
      <c r="L775" s="53">
        <f>IF(TYPE(SEARCH(L$1,+VLOOKUP($A775,datos14p!$A$2:$B$874,2,FALSE)))=1,"·",0)</f>
        <v>0</v>
      </c>
      <c r="M775" s="53">
        <f>IF(TYPE(SEARCH(M$1,+VLOOKUP($A775,datos14p!$A$2:$B$874,2,FALSE)))=1,"·",0)</f>
        <v>0</v>
      </c>
    </row>
    <row r="776" spans="1:13" s="9" customFormat="1">
      <c r="A776" s="60" t="s">
        <v>338</v>
      </c>
      <c r="B776" s="53">
        <f>IF(TYPE(SEARCH(B$1,+VLOOKUP($A776,datos14p!$A$2:$B$874,2,FALSE)))=1,"·",0)</f>
        <v>0</v>
      </c>
      <c r="C776" s="53">
        <f>IF(TYPE(SEARCH(C$1,+VLOOKUP($A776,datos14p!$A$2:$B$874,2,FALSE)))=1,"·",0)</f>
        <v>0</v>
      </c>
      <c r="D776" s="53">
        <f>IF(TYPE(SEARCH(D$1,+VLOOKUP($A776,datos14p!$A$2:$B$874,2,FALSE)))=1,"·",0)</f>
        <v>0</v>
      </c>
      <c r="E776" s="53" t="str">
        <f>IF(TYPE(SEARCH(E$1,+VLOOKUP($A776,datos14p!$A$2:$B$874,2,FALSE)))=1,"·",0)</f>
        <v>·</v>
      </c>
      <c r="F776" s="53">
        <f>IF(TYPE(SEARCH(F$1,+VLOOKUP($A776,datos14p!$A$2:$B$874,2,FALSE)))=1,"·",0)</f>
        <v>0</v>
      </c>
      <c r="G776" s="53">
        <f>IF(TYPE(SEARCH(G$1,+VLOOKUP($A776,datos14p!$A$2:$B$874,2,FALSE)))=1,"·",0)</f>
        <v>0</v>
      </c>
      <c r="H776" s="53">
        <f>IF(TYPE(SEARCH(H$1,+VLOOKUP($A776,datos14p!$A$2:$B$874,2,FALSE)))=1,"·",0)</f>
        <v>0</v>
      </c>
      <c r="I776" s="53">
        <f>IF(TYPE(SEARCH(I$1,+VLOOKUP($A776,datos14p!$A$2:$B$874,2,FALSE)))=1,"·",0)</f>
        <v>0</v>
      </c>
      <c r="J776" s="53">
        <f>IF(TYPE(SEARCH(J$1,+VLOOKUP($A776,datos14p!$A$2:$B$874,2,FALSE)))=1,"·",0)</f>
        <v>0</v>
      </c>
      <c r="K776" s="53" t="str">
        <f>IF(TYPE(SEARCH(K$1,+VLOOKUP($A776,datos14p!$A$2:$B$874,2,FALSE)))=1,"·",0)</f>
        <v>·</v>
      </c>
      <c r="L776" s="53">
        <f>IF(TYPE(SEARCH(L$1,+VLOOKUP($A776,datos14p!$A$2:$B$874,2,FALSE)))=1,"·",0)</f>
        <v>0</v>
      </c>
      <c r="M776" s="53">
        <f>IF(TYPE(SEARCH(M$1,+VLOOKUP($A776,datos14p!$A$2:$B$874,2,FALSE)))=1,"·",0)</f>
        <v>0</v>
      </c>
    </row>
    <row r="777" spans="1:13" s="9" customFormat="1">
      <c r="A777" s="60" t="s">
        <v>339</v>
      </c>
      <c r="B777" s="53">
        <f>IF(TYPE(SEARCH(B$1,+VLOOKUP($A777,datos14p!$A$2:$B$874,2,FALSE)))=1,"·",0)</f>
        <v>0</v>
      </c>
      <c r="C777" s="53">
        <f>IF(TYPE(SEARCH(C$1,+VLOOKUP($A777,datos14p!$A$2:$B$874,2,FALSE)))=1,"·",0)</f>
        <v>0</v>
      </c>
      <c r="D777" s="53">
        <f>IF(TYPE(SEARCH(D$1,+VLOOKUP($A777,datos14p!$A$2:$B$874,2,FALSE)))=1,"·",0)</f>
        <v>0</v>
      </c>
      <c r="E777" s="53">
        <f>IF(TYPE(SEARCH(E$1,+VLOOKUP($A777,datos14p!$A$2:$B$874,2,FALSE)))=1,"·",0)</f>
        <v>0</v>
      </c>
      <c r="F777" s="53">
        <f>IF(TYPE(SEARCH(F$1,+VLOOKUP($A777,datos14p!$A$2:$B$874,2,FALSE)))=1,"·",0)</f>
        <v>0</v>
      </c>
      <c r="G777" s="53">
        <f>IF(TYPE(SEARCH(G$1,+VLOOKUP($A777,datos14p!$A$2:$B$874,2,FALSE)))=1,"·",0)</f>
        <v>0</v>
      </c>
      <c r="H777" s="53">
        <f>IF(TYPE(SEARCH(H$1,+VLOOKUP($A777,datos14p!$A$2:$B$874,2,FALSE)))=1,"·",0)</f>
        <v>0</v>
      </c>
      <c r="I777" s="53">
        <f>IF(TYPE(SEARCH(I$1,+VLOOKUP($A777,datos14p!$A$2:$B$874,2,FALSE)))=1,"·",0)</f>
        <v>0</v>
      </c>
      <c r="J777" s="53">
        <f>IF(TYPE(SEARCH(J$1,+VLOOKUP($A777,datos14p!$A$2:$B$874,2,FALSE)))=1,"·",0)</f>
        <v>0</v>
      </c>
      <c r="K777" s="53" t="str">
        <f>IF(TYPE(SEARCH(K$1,+VLOOKUP($A777,datos14p!$A$2:$B$874,2,FALSE)))=1,"·",0)</f>
        <v>·</v>
      </c>
      <c r="L777" s="53">
        <f>IF(TYPE(SEARCH(L$1,+VLOOKUP($A777,datos14p!$A$2:$B$874,2,FALSE)))=1,"·",0)</f>
        <v>0</v>
      </c>
      <c r="M777" s="53">
        <f>IF(TYPE(SEARCH(M$1,+VLOOKUP($A777,datos14p!$A$2:$B$874,2,FALSE)))=1,"·",0)</f>
        <v>0</v>
      </c>
    </row>
    <row r="778" spans="1:13" s="9" customFormat="1">
      <c r="A778" s="60" t="s">
        <v>340</v>
      </c>
      <c r="B778" s="53">
        <f>IF(TYPE(SEARCH(B$1,+VLOOKUP($A778,datos14p!$A$2:$B$874,2,FALSE)))=1,"·",0)</f>
        <v>0</v>
      </c>
      <c r="C778" s="53">
        <f>IF(TYPE(SEARCH(C$1,+VLOOKUP($A778,datos14p!$A$2:$B$874,2,FALSE)))=1,"·",0)</f>
        <v>0</v>
      </c>
      <c r="D778" s="53">
        <f>IF(TYPE(SEARCH(D$1,+VLOOKUP($A778,datos14p!$A$2:$B$874,2,FALSE)))=1,"·",0)</f>
        <v>0</v>
      </c>
      <c r="E778" s="53" t="str">
        <f>IF(TYPE(SEARCH(E$1,+VLOOKUP($A778,datos14p!$A$2:$B$874,2,FALSE)))=1,"·",0)</f>
        <v>·</v>
      </c>
      <c r="F778" s="53">
        <f>IF(TYPE(SEARCH(F$1,+VLOOKUP($A778,datos14p!$A$2:$B$874,2,FALSE)))=1,"·",0)</f>
        <v>0</v>
      </c>
      <c r="G778" s="53">
        <f>IF(TYPE(SEARCH(G$1,+VLOOKUP($A778,datos14p!$A$2:$B$874,2,FALSE)))=1,"·",0)</f>
        <v>0</v>
      </c>
      <c r="H778" s="53">
        <f>IF(TYPE(SEARCH(H$1,+VLOOKUP($A778,datos14p!$A$2:$B$874,2,FALSE)))=1,"·",0)</f>
        <v>0</v>
      </c>
      <c r="I778" s="53">
        <f>IF(TYPE(SEARCH(I$1,+VLOOKUP($A778,datos14p!$A$2:$B$874,2,FALSE)))=1,"·",0)</f>
        <v>0</v>
      </c>
      <c r="J778" s="53" t="str">
        <f>IF(TYPE(SEARCH(J$1,+VLOOKUP($A778,datos14p!$A$2:$B$874,2,FALSE)))=1,"·",0)</f>
        <v>·</v>
      </c>
      <c r="K778" s="53" t="str">
        <f>IF(TYPE(SEARCH(K$1,+VLOOKUP($A778,datos14p!$A$2:$B$874,2,FALSE)))=1,"·",0)</f>
        <v>·</v>
      </c>
      <c r="L778" s="53">
        <f>IF(TYPE(SEARCH(L$1,+VLOOKUP($A778,datos14p!$A$2:$B$874,2,FALSE)))=1,"·",0)</f>
        <v>0</v>
      </c>
      <c r="M778" s="53">
        <f>IF(TYPE(SEARCH(M$1,+VLOOKUP($A778,datos14p!$A$2:$B$874,2,FALSE)))=1,"·",0)</f>
        <v>0</v>
      </c>
    </row>
    <row r="779" spans="1:13" s="9" customFormat="1">
      <c r="A779" s="60" t="s">
        <v>341</v>
      </c>
      <c r="B779" s="53">
        <f>IF(TYPE(SEARCH(B$1,+VLOOKUP($A779,datos14p!$A$2:$B$874,2,FALSE)))=1,"·",0)</f>
        <v>0</v>
      </c>
      <c r="C779" s="53">
        <f>IF(TYPE(SEARCH(C$1,+VLOOKUP($A779,datos14p!$A$2:$B$874,2,FALSE)))=1,"·",0)</f>
        <v>0</v>
      </c>
      <c r="D779" s="53">
        <f>IF(TYPE(SEARCH(D$1,+VLOOKUP($A779,datos14p!$A$2:$B$874,2,FALSE)))=1,"·",0)</f>
        <v>0</v>
      </c>
      <c r="E779" s="53">
        <f>IF(TYPE(SEARCH(E$1,+VLOOKUP($A779,datos14p!$A$2:$B$874,2,FALSE)))=1,"·",0)</f>
        <v>0</v>
      </c>
      <c r="F779" s="53">
        <f>IF(TYPE(SEARCH(F$1,+VLOOKUP($A779,datos14p!$A$2:$B$874,2,FALSE)))=1,"·",0)</f>
        <v>0</v>
      </c>
      <c r="G779" s="53">
        <f>IF(TYPE(SEARCH(G$1,+VLOOKUP($A779,datos14p!$A$2:$B$874,2,FALSE)))=1,"·",0)</f>
        <v>0</v>
      </c>
      <c r="H779" s="53">
        <f>IF(TYPE(SEARCH(H$1,+VLOOKUP($A779,datos14p!$A$2:$B$874,2,FALSE)))=1,"·",0)</f>
        <v>0</v>
      </c>
      <c r="I779" s="53">
        <f>IF(TYPE(SEARCH(I$1,+VLOOKUP($A779,datos14p!$A$2:$B$874,2,FALSE)))=1,"·",0)</f>
        <v>0</v>
      </c>
      <c r="J779" s="53" t="str">
        <f>IF(TYPE(SEARCH(J$1,+VLOOKUP($A779,datos14p!$A$2:$B$874,2,FALSE)))=1,"·",0)</f>
        <v>·</v>
      </c>
      <c r="K779" s="53" t="str">
        <f>IF(TYPE(SEARCH(K$1,+VLOOKUP($A779,datos14p!$A$2:$B$874,2,FALSE)))=1,"·",0)</f>
        <v>·</v>
      </c>
      <c r="L779" s="53">
        <f>IF(TYPE(SEARCH(L$1,+VLOOKUP($A779,datos14p!$A$2:$B$874,2,FALSE)))=1,"·",0)</f>
        <v>0</v>
      </c>
      <c r="M779" s="53">
        <f>IF(TYPE(SEARCH(M$1,+VLOOKUP($A779,datos14p!$A$2:$B$874,2,FALSE)))=1,"·",0)</f>
        <v>0</v>
      </c>
    </row>
    <row r="780" spans="1:13" s="9" customFormat="1">
      <c r="A780" s="60" t="s">
        <v>342</v>
      </c>
      <c r="B780" s="53" t="str">
        <f>IF(TYPE(SEARCH(B$1,+VLOOKUP($A780,datos14p!$A$2:$B$874,2,FALSE)))=1,"·",0)</f>
        <v>·</v>
      </c>
      <c r="C780" s="53" t="str">
        <f>IF(TYPE(SEARCH(C$1,+VLOOKUP($A780,datos14p!$A$2:$B$874,2,FALSE)))=1,"·",0)</f>
        <v>·</v>
      </c>
      <c r="D780" s="53">
        <f>IF(TYPE(SEARCH(D$1,+VLOOKUP($A780,datos14p!$A$2:$B$874,2,FALSE)))=1,"·",0)</f>
        <v>0</v>
      </c>
      <c r="E780" s="53">
        <f>IF(TYPE(SEARCH(E$1,+VLOOKUP($A780,datos14p!$A$2:$B$874,2,FALSE)))=1,"·",0)</f>
        <v>0</v>
      </c>
      <c r="F780" s="53">
        <f>IF(TYPE(SEARCH(F$1,+VLOOKUP($A780,datos14p!$A$2:$B$874,2,FALSE)))=1,"·",0)</f>
        <v>0</v>
      </c>
      <c r="G780" s="53">
        <f>IF(TYPE(SEARCH(G$1,+VLOOKUP($A780,datos14p!$A$2:$B$874,2,FALSE)))=1,"·",0)</f>
        <v>0</v>
      </c>
      <c r="H780" s="53">
        <f>IF(TYPE(SEARCH(H$1,+VLOOKUP($A780,datos14p!$A$2:$B$874,2,FALSE)))=1,"·",0)</f>
        <v>0</v>
      </c>
      <c r="I780" s="53">
        <f>IF(TYPE(SEARCH(I$1,+VLOOKUP($A780,datos14p!$A$2:$B$874,2,FALSE)))=1,"·",0)</f>
        <v>0</v>
      </c>
      <c r="J780" s="53">
        <f>IF(TYPE(SEARCH(J$1,+VLOOKUP($A780,datos14p!$A$2:$B$874,2,FALSE)))=1,"·",0)</f>
        <v>0</v>
      </c>
      <c r="K780" s="53" t="str">
        <f>IF(TYPE(SEARCH(K$1,+VLOOKUP($A780,datos14p!$A$2:$B$874,2,FALSE)))=1,"·",0)</f>
        <v>·</v>
      </c>
      <c r="L780" s="53">
        <f>IF(TYPE(SEARCH(L$1,+VLOOKUP($A780,datos14p!$A$2:$B$874,2,FALSE)))=1,"·",0)</f>
        <v>0</v>
      </c>
      <c r="M780" s="53">
        <f>IF(TYPE(SEARCH(M$1,+VLOOKUP($A780,datos14p!$A$2:$B$874,2,FALSE)))=1,"·",0)</f>
        <v>0</v>
      </c>
    </row>
    <row r="781" spans="1:13" s="9" customFormat="1">
      <c r="A781" s="60" t="s">
        <v>343</v>
      </c>
      <c r="B781" s="53">
        <f>IF(TYPE(SEARCH(B$1,+VLOOKUP($A781,datos14p!$A$2:$B$874,2,FALSE)))=1,"·",0)</f>
        <v>0</v>
      </c>
      <c r="C781" s="53">
        <f>IF(TYPE(SEARCH(C$1,+VLOOKUP($A781,datos14p!$A$2:$B$874,2,FALSE)))=1,"·",0)</f>
        <v>0</v>
      </c>
      <c r="D781" s="53">
        <f>IF(TYPE(SEARCH(D$1,+VLOOKUP($A781,datos14p!$A$2:$B$874,2,FALSE)))=1,"·",0)</f>
        <v>0</v>
      </c>
      <c r="E781" s="53">
        <f>IF(TYPE(SEARCH(E$1,+VLOOKUP($A781,datos14p!$A$2:$B$874,2,FALSE)))=1,"·",0)</f>
        <v>0</v>
      </c>
      <c r="F781" s="53">
        <f>IF(TYPE(SEARCH(F$1,+VLOOKUP($A781,datos14p!$A$2:$B$874,2,FALSE)))=1,"·",0)</f>
        <v>0</v>
      </c>
      <c r="G781" s="53">
        <f>IF(TYPE(SEARCH(G$1,+VLOOKUP($A781,datos14p!$A$2:$B$874,2,FALSE)))=1,"·",0)</f>
        <v>0</v>
      </c>
      <c r="H781" s="53">
        <f>IF(TYPE(SEARCH(H$1,+VLOOKUP($A781,datos14p!$A$2:$B$874,2,FALSE)))=1,"·",0)</f>
        <v>0</v>
      </c>
      <c r="I781" s="53">
        <f>IF(TYPE(SEARCH(I$1,+VLOOKUP($A781,datos14p!$A$2:$B$874,2,FALSE)))=1,"·",0)</f>
        <v>0</v>
      </c>
      <c r="J781" s="53">
        <f>IF(TYPE(SEARCH(J$1,+VLOOKUP($A781,datos14p!$A$2:$B$874,2,FALSE)))=1,"·",0)</f>
        <v>0</v>
      </c>
      <c r="K781" s="53">
        <f>IF(TYPE(SEARCH(K$1,+VLOOKUP($A781,datos14p!$A$2:$B$874,2,FALSE)))=1,"·",0)</f>
        <v>0</v>
      </c>
      <c r="L781" s="53">
        <f>IF(TYPE(SEARCH(L$1,+VLOOKUP($A781,datos14p!$A$2:$B$874,2,FALSE)))=1,"·",0)</f>
        <v>0</v>
      </c>
      <c r="M781" s="53" t="str">
        <f>IF(TYPE(SEARCH(M$1,+VLOOKUP($A781,datos14p!$A$2:$B$874,2,FALSE)))=1,"·",0)</f>
        <v>·</v>
      </c>
    </row>
    <row r="782" spans="1:13" s="9" customFormat="1">
      <c r="A782" s="60" t="s">
        <v>344</v>
      </c>
      <c r="B782" s="53">
        <f>IF(TYPE(SEARCH(B$1,+VLOOKUP($A782,datos14p!$A$2:$B$874,2,FALSE)))=1,"·",0)</f>
        <v>0</v>
      </c>
      <c r="C782" s="53">
        <f>IF(TYPE(SEARCH(C$1,+VLOOKUP($A782,datos14p!$A$2:$B$874,2,FALSE)))=1,"·",0)</f>
        <v>0</v>
      </c>
      <c r="D782" s="53">
        <f>IF(TYPE(SEARCH(D$1,+VLOOKUP($A782,datos14p!$A$2:$B$874,2,FALSE)))=1,"·",0)</f>
        <v>0</v>
      </c>
      <c r="E782" s="53" t="str">
        <f>IF(TYPE(SEARCH(E$1,+VLOOKUP($A782,datos14p!$A$2:$B$874,2,FALSE)))=1,"·",0)</f>
        <v>·</v>
      </c>
      <c r="F782" s="53">
        <f>IF(TYPE(SEARCH(F$1,+VLOOKUP($A782,datos14p!$A$2:$B$874,2,FALSE)))=1,"·",0)</f>
        <v>0</v>
      </c>
      <c r="G782" s="53">
        <f>IF(TYPE(SEARCH(G$1,+VLOOKUP($A782,datos14p!$A$2:$B$874,2,FALSE)))=1,"·",0)</f>
        <v>0</v>
      </c>
      <c r="H782" s="53" t="str">
        <f>IF(TYPE(SEARCH(H$1,+VLOOKUP($A782,datos14p!$A$2:$B$874,2,FALSE)))=1,"·",0)</f>
        <v>·</v>
      </c>
      <c r="I782" s="53">
        <f>IF(TYPE(SEARCH(I$1,+VLOOKUP($A782,datos14p!$A$2:$B$874,2,FALSE)))=1,"·",0)</f>
        <v>0</v>
      </c>
      <c r="J782" s="53">
        <f>IF(TYPE(SEARCH(J$1,+VLOOKUP($A782,datos14p!$A$2:$B$874,2,FALSE)))=1,"·",0)</f>
        <v>0</v>
      </c>
      <c r="K782" s="53">
        <f>IF(TYPE(SEARCH(K$1,+VLOOKUP($A782,datos14p!$A$2:$B$874,2,FALSE)))=1,"·",0)</f>
        <v>0</v>
      </c>
      <c r="L782" s="53">
        <f>IF(TYPE(SEARCH(L$1,+VLOOKUP($A782,datos14p!$A$2:$B$874,2,FALSE)))=1,"·",0)</f>
        <v>0</v>
      </c>
      <c r="M782" s="53">
        <f>IF(TYPE(SEARCH(M$1,+VLOOKUP($A782,datos14p!$A$2:$B$874,2,FALSE)))=1,"·",0)</f>
        <v>0</v>
      </c>
    </row>
    <row r="783" spans="1:13" s="9" customFormat="1">
      <c r="A783" s="60" t="s">
        <v>345</v>
      </c>
      <c r="B783" s="53">
        <f>IF(TYPE(SEARCH(B$1,+VLOOKUP($A783,datos14p!$A$2:$B$874,2,FALSE)))=1,"·",0)</f>
        <v>0</v>
      </c>
      <c r="C783" s="53">
        <f>IF(TYPE(SEARCH(C$1,+VLOOKUP($A783,datos14p!$A$2:$B$874,2,FALSE)))=1,"·",0)</f>
        <v>0</v>
      </c>
      <c r="D783" s="53">
        <f>IF(TYPE(SEARCH(D$1,+VLOOKUP($A783,datos14p!$A$2:$B$874,2,FALSE)))=1,"·",0)</f>
        <v>0</v>
      </c>
      <c r="E783" s="53" t="str">
        <f>IF(TYPE(SEARCH(E$1,+VLOOKUP($A783,datos14p!$A$2:$B$874,2,FALSE)))=1,"·",0)</f>
        <v>·</v>
      </c>
      <c r="F783" s="53">
        <f>IF(TYPE(SEARCH(F$1,+VLOOKUP($A783,datos14p!$A$2:$B$874,2,FALSE)))=1,"·",0)</f>
        <v>0</v>
      </c>
      <c r="G783" s="53">
        <f>IF(TYPE(SEARCH(G$1,+VLOOKUP($A783,datos14p!$A$2:$B$874,2,FALSE)))=1,"·",0)</f>
        <v>0</v>
      </c>
      <c r="H783" s="53">
        <f>IF(TYPE(SEARCH(H$1,+VLOOKUP($A783,datos14p!$A$2:$B$874,2,FALSE)))=1,"·",0)</f>
        <v>0</v>
      </c>
      <c r="I783" s="53">
        <f>IF(TYPE(SEARCH(I$1,+VLOOKUP($A783,datos14p!$A$2:$B$874,2,FALSE)))=1,"·",0)</f>
        <v>0</v>
      </c>
      <c r="J783" s="53">
        <f>IF(TYPE(SEARCH(J$1,+VLOOKUP($A783,datos14p!$A$2:$B$874,2,FALSE)))=1,"·",0)</f>
        <v>0</v>
      </c>
      <c r="K783" s="53">
        <f>IF(TYPE(SEARCH(K$1,+VLOOKUP($A783,datos14p!$A$2:$B$874,2,FALSE)))=1,"·",0)</f>
        <v>0</v>
      </c>
      <c r="L783" s="53">
        <f>IF(TYPE(SEARCH(L$1,+VLOOKUP($A783,datos14p!$A$2:$B$874,2,FALSE)))=1,"·",0)</f>
        <v>0</v>
      </c>
      <c r="M783" s="53" t="str">
        <f>IF(TYPE(SEARCH(M$1,+VLOOKUP($A783,datos14p!$A$2:$B$874,2,FALSE)))=1,"·",0)</f>
        <v>·</v>
      </c>
    </row>
    <row r="784" spans="1:13" s="9" customFormat="1">
      <c r="A784" s="60" t="s">
        <v>346</v>
      </c>
      <c r="B784" s="53">
        <f>IF(TYPE(SEARCH(B$1,+VLOOKUP($A784,datos14p!$A$2:$B$874,2,FALSE)))=1,"·",0)</f>
        <v>0</v>
      </c>
      <c r="C784" s="53">
        <f>IF(TYPE(SEARCH(C$1,+VLOOKUP($A784,datos14p!$A$2:$B$874,2,FALSE)))=1,"·",0)</f>
        <v>0</v>
      </c>
      <c r="D784" s="53">
        <f>IF(TYPE(SEARCH(D$1,+VLOOKUP($A784,datos14p!$A$2:$B$874,2,FALSE)))=1,"·",0)</f>
        <v>0</v>
      </c>
      <c r="E784" s="53" t="str">
        <f>IF(TYPE(SEARCH(E$1,+VLOOKUP($A784,datos14p!$A$2:$B$874,2,FALSE)))=1,"·",0)</f>
        <v>·</v>
      </c>
      <c r="F784" s="53">
        <f>IF(TYPE(SEARCH(F$1,+VLOOKUP($A784,datos14p!$A$2:$B$874,2,FALSE)))=1,"·",0)</f>
        <v>0</v>
      </c>
      <c r="G784" s="53">
        <f>IF(TYPE(SEARCH(G$1,+VLOOKUP($A784,datos14p!$A$2:$B$874,2,FALSE)))=1,"·",0)</f>
        <v>0</v>
      </c>
      <c r="H784" s="53">
        <f>IF(TYPE(SEARCH(H$1,+VLOOKUP($A784,datos14p!$A$2:$B$874,2,FALSE)))=1,"·",0)</f>
        <v>0</v>
      </c>
      <c r="I784" s="53">
        <f>IF(TYPE(SEARCH(I$1,+VLOOKUP($A784,datos14p!$A$2:$B$874,2,FALSE)))=1,"·",0)</f>
        <v>0</v>
      </c>
      <c r="J784" s="53">
        <f>IF(TYPE(SEARCH(J$1,+VLOOKUP($A784,datos14p!$A$2:$B$874,2,FALSE)))=1,"·",0)</f>
        <v>0</v>
      </c>
      <c r="K784" s="53" t="str">
        <f>IF(TYPE(SEARCH(K$1,+VLOOKUP($A784,datos14p!$A$2:$B$874,2,FALSE)))=1,"·",0)</f>
        <v>·</v>
      </c>
      <c r="L784" s="53">
        <f>IF(TYPE(SEARCH(L$1,+VLOOKUP($A784,datos14p!$A$2:$B$874,2,FALSE)))=1,"·",0)</f>
        <v>0</v>
      </c>
      <c r="M784" s="53">
        <f>IF(TYPE(SEARCH(M$1,+VLOOKUP($A784,datos14p!$A$2:$B$874,2,FALSE)))=1,"·",0)</f>
        <v>0</v>
      </c>
    </row>
    <row r="785" spans="1:13" s="9" customFormat="1">
      <c r="A785" s="60" t="s">
        <v>347</v>
      </c>
      <c r="B785" s="53">
        <f>IF(TYPE(SEARCH(B$1,+VLOOKUP($A785,datos14p!$A$2:$B$874,2,FALSE)))=1,"·",0)</f>
        <v>0</v>
      </c>
      <c r="C785" s="53">
        <f>IF(TYPE(SEARCH(C$1,+VLOOKUP($A785,datos14p!$A$2:$B$874,2,FALSE)))=1,"·",0)</f>
        <v>0</v>
      </c>
      <c r="D785" s="53">
        <f>IF(TYPE(SEARCH(D$1,+VLOOKUP($A785,datos14p!$A$2:$B$874,2,FALSE)))=1,"·",0)</f>
        <v>0</v>
      </c>
      <c r="E785" s="53" t="str">
        <f>IF(TYPE(SEARCH(E$1,+VLOOKUP($A785,datos14p!$A$2:$B$874,2,FALSE)))=1,"·",0)</f>
        <v>·</v>
      </c>
      <c r="F785" s="53">
        <f>IF(TYPE(SEARCH(F$1,+VLOOKUP($A785,datos14p!$A$2:$B$874,2,FALSE)))=1,"·",0)</f>
        <v>0</v>
      </c>
      <c r="G785" s="53">
        <f>IF(TYPE(SEARCH(G$1,+VLOOKUP($A785,datos14p!$A$2:$B$874,2,FALSE)))=1,"·",0)</f>
        <v>0</v>
      </c>
      <c r="H785" s="53">
        <f>IF(TYPE(SEARCH(H$1,+VLOOKUP($A785,datos14p!$A$2:$B$874,2,FALSE)))=1,"·",0)</f>
        <v>0</v>
      </c>
      <c r="I785" s="53">
        <f>IF(TYPE(SEARCH(I$1,+VLOOKUP($A785,datos14p!$A$2:$B$874,2,FALSE)))=1,"·",0)</f>
        <v>0</v>
      </c>
      <c r="J785" s="53">
        <f>IF(TYPE(SEARCH(J$1,+VLOOKUP($A785,datos14p!$A$2:$B$874,2,FALSE)))=1,"·",0)</f>
        <v>0</v>
      </c>
      <c r="K785" s="53" t="str">
        <f>IF(TYPE(SEARCH(K$1,+VLOOKUP($A785,datos14p!$A$2:$B$874,2,FALSE)))=1,"·",0)</f>
        <v>·</v>
      </c>
      <c r="L785" s="53">
        <f>IF(TYPE(SEARCH(L$1,+VLOOKUP($A785,datos14p!$A$2:$B$874,2,FALSE)))=1,"·",0)</f>
        <v>0</v>
      </c>
      <c r="M785" s="53">
        <f>IF(TYPE(SEARCH(M$1,+VLOOKUP($A785,datos14p!$A$2:$B$874,2,FALSE)))=1,"·",0)</f>
        <v>0</v>
      </c>
    </row>
    <row r="786" spans="1:13" s="9" customFormat="1">
      <c r="A786" s="60" t="s">
        <v>348</v>
      </c>
      <c r="B786" s="53" t="str">
        <f>IF(TYPE(SEARCH(B$1,+VLOOKUP($A786,datos14p!$A$2:$B$874,2,FALSE)))=1,"·",0)</f>
        <v>·</v>
      </c>
      <c r="C786" s="53" t="str">
        <f>IF(TYPE(SEARCH(C$1,+VLOOKUP($A786,datos14p!$A$2:$B$874,2,FALSE)))=1,"·",0)</f>
        <v>·</v>
      </c>
      <c r="D786" s="53">
        <f>IF(TYPE(SEARCH(D$1,+VLOOKUP($A786,datos14p!$A$2:$B$874,2,FALSE)))=1,"·",0)</f>
        <v>0</v>
      </c>
      <c r="E786" s="53">
        <f>IF(TYPE(SEARCH(E$1,+VLOOKUP($A786,datos14p!$A$2:$B$874,2,FALSE)))=1,"·",0)</f>
        <v>0</v>
      </c>
      <c r="F786" s="53">
        <f>IF(TYPE(SEARCH(F$1,+VLOOKUP($A786,datos14p!$A$2:$B$874,2,FALSE)))=1,"·",0)</f>
        <v>0</v>
      </c>
      <c r="G786" s="53">
        <f>IF(TYPE(SEARCH(G$1,+VLOOKUP($A786,datos14p!$A$2:$B$874,2,FALSE)))=1,"·",0)</f>
        <v>0</v>
      </c>
      <c r="H786" s="53">
        <f>IF(TYPE(SEARCH(H$1,+VLOOKUP($A786,datos14p!$A$2:$B$874,2,FALSE)))=1,"·",0)</f>
        <v>0</v>
      </c>
      <c r="I786" s="53">
        <f>IF(TYPE(SEARCH(I$1,+VLOOKUP($A786,datos14p!$A$2:$B$874,2,FALSE)))=1,"·",0)</f>
        <v>0</v>
      </c>
      <c r="J786" s="53" t="str">
        <f>IF(TYPE(SEARCH(J$1,+VLOOKUP($A786,datos14p!$A$2:$B$874,2,FALSE)))=1,"·",0)</f>
        <v>·</v>
      </c>
      <c r="K786" s="53">
        <f>IF(TYPE(SEARCH(K$1,+VLOOKUP($A786,datos14p!$A$2:$B$874,2,FALSE)))=1,"·",0)</f>
        <v>0</v>
      </c>
      <c r="L786" s="53">
        <f>IF(TYPE(SEARCH(L$1,+VLOOKUP($A786,datos14p!$A$2:$B$874,2,FALSE)))=1,"·",0)</f>
        <v>0</v>
      </c>
      <c r="M786" s="53">
        <f>IF(TYPE(SEARCH(M$1,+VLOOKUP($A786,datos14p!$A$2:$B$874,2,FALSE)))=1,"·",0)</f>
        <v>0</v>
      </c>
    </row>
    <row r="787" spans="1:13" s="9" customFormat="1">
      <c r="A787" s="60" t="s">
        <v>349</v>
      </c>
      <c r="B787" s="53">
        <f>IF(TYPE(SEARCH(B$1,+VLOOKUP($A787,datos14p!$A$2:$B$874,2,FALSE)))=1,"·",0)</f>
        <v>0</v>
      </c>
      <c r="C787" s="53" t="str">
        <f>IF(TYPE(SEARCH(C$1,+VLOOKUP($A787,datos14p!$A$2:$B$874,2,FALSE)))=1,"·",0)</f>
        <v>·</v>
      </c>
      <c r="D787" s="53">
        <f>IF(TYPE(SEARCH(D$1,+VLOOKUP($A787,datos14p!$A$2:$B$874,2,FALSE)))=1,"·",0)</f>
        <v>0</v>
      </c>
      <c r="E787" s="53">
        <f>IF(TYPE(SEARCH(E$1,+VLOOKUP($A787,datos14p!$A$2:$B$874,2,FALSE)))=1,"·",0)</f>
        <v>0</v>
      </c>
      <c r="F787" s="53">
        <f>IF(TYPE(SEARCH(F$1,+VLOOKUP($A787,datos14p!$A$2:$B$874,2,FALSE)))=1,"·",0)</f>
        <v>0</v>
      </c>
      <c r="G787" s="53">
        <f>IF(TYPE(SEARCH(G$1,+VLOOKUP($A787,datos14p!$A$2:$B$874,2,FALSE)))=1,"·",0)</f>
        <v>0</v>
      </c>
      <c r="H787" s="53">
        <f>IF(TYPE(SEARCH(H$1,+VLOOKUP($A787,datos14p!$A$2:$B$874,2,FALSE)))=1,"·",0)</f>
        <v>0</v>
      </c>
      <c r="I787" s="53" t="str">
        <f>IF(TYPE(SEARCH(I$1,+VLOOKUP($A787,datos14p!$A$2:$B$874,2,FALSE)))=1,"·",0)</f>
        <v>·</v>
      </c>
      <c r="J787" s="53" t="str">
        <f>IF(TYPE(SEARCH(J$1,+VLOOKUP($A787,datos14p!$A$2:$B$874,2,FALSE)))=1,"·",0)</f>
        <v>·</v>
      </c>
      <c r="K787" s="53">
        <f>IF(TYPE(SEARCH(K$1,+VLOOKUP($A787,datos14p!$A$2:$B$874,2,FALSE)))=1,"·",0)</f>
        <v>0</v>
      </c>
      <c r="L787" s="53">
        <f>IF(TYPE(SEARCH(L$1,+VLOOKUP($A787,datos14p!$A$2:$B$874,2,FALSE)))=1,"·",0)</f>
        <v>0</v>
      </c>
      <c r="M787" s="53">
        <f>IF(TYPE(SEARCH(M$1,+VLOOKUP($A787,datos14p!$A$2:$B$874,2,FALSE)))=1,"·",0)</f>
        <v>0</v>
      </c>
    </row>
    <row r="788" spans="1:13" s="9" customFormat="1">
      <c r="A788" s="60" t="s">
        <v>350</v>
      </c>
      <c r="B788" s="53">
        <f>IF(TYPE(SEARCH(B$1,+VLOOKUP($A788,datos14p!$A$2:$B$874,2,FALSE)))=1,"·",0)</f>
        <v>0</v>
      </c>
      <c r="C788" s="53">
        <f>IF(TYPE(SEARCH(C$1,+VLOOKUP($A788,datos14p!$A$2:$B$874,2,FALSE)))=1,"·",0)</f>
        <v>0</v>
      </c>
      <c r="D788" s="53">
        <f>IF(TYPE(SEARCH(D$1,+VLOOKUP($A788,datos14p!$A$2:$B$874,2,FALSE)))=1,"·",0)</f>
        <v>0</v>
      </c>
      <c r="E788" s="53" t="str">
        <f>IF(TYPE(SEARCH(E$1,+VLOOKUP($A788,datos14p!$A$2:$B$874,2,FALSE)))=1,"·",0)</f>
        <v>·</v>
      </c>
      <c r="F788" s="53">
        <f>IF(TYPE(SEARCH(F$1,+VLOOKUP($A788,datos14p!$A$2:$B$874,2,FALSE)))=1,"·",0)</f>
        <v>0</v>
      </c>
      <c r="G788" s="53">
        <f>IF(TYPE(SEARCH(G$1,+VLOOKUP($A788,datos14p!$A$2:$B$874,2,FALSE)))=1,"·",0)</f>
        <v>0</v>
      </c>
      <c r="H788" s="53">
        <f>IF(TYPE(SEARCH(H$1,+VLOOKUP($A788,datos14p!$A$2:$B$874,2,FALSE)))=1,"·",0)</f>
        <v>0</v>
      </c>
      <c r="I788" s="53">
        <f>IF(TYPE(SEARCH(I$1,+VLOOKUP($A788,datos14p!$A$2:$B$874,2,FALSE)))=1,"·",0)</f>
        <v>0</v>
      </c>
      <c r="J788" s="53">
        <f>IF(TYPE(SEARCH(J$1,+VLOOKUP($A788,datos14p!$A$2:$B$874,2,FALSE)))=1,"·",0)</f>
        <v>0</v>
      </c>
      <c r="K788" s="53" t="str">
        <f>IF(TYPE(SEARCH(K$1,+VLOOKUP($A788,datos14p!$A$2:$B$874,2,FALSE)))=1,"·",0)</f>
        <v>·</v>
      </c>
      <c r="L788" s="53">
        <f>IF(TYPE(SEARCH(L$1,+VLOOKUP($A788,datos14p!$A$2:$B$874,2,FALSE)))=1,"·",0)</f>
        <v>0</v>
      </c>
      <c r="M788" s="53">
        <f>IF(TYPE(SEARCH(M$1,+VLOOKUP($A788,datos14p!$A$2:$B$874,2,FALSE)))=1,"·",0)</f>
        <v>0</v>
      </c>
    </row>
    <row r="789" spans="1:13" s="9" customFormat="1">
      <c r="A789" s="60" t="s">
        <v>351</v>
      </c>
      <c r="B789" s="53">
        <f>IF(TYPE(SEARCH(B$1,+VLOOKUP($A789,datos14p!$A$2:$B$874,2,FALSE)))=1,"·",0)</f>
        <v>0</v>
      </c>
      <c r="C789" s="53">
        <f>IF(TYPE(SEARCH(C$1,+VLOOKUP($A789,datos14p!$A$2:$B$874,2,FALSE)))=1,"·",0)</f>
        <v>0</v>
      </c>
      <c r="D789" s="53">
        <f>IF(TYPE(SEARCH(D$1,+VLOOKUP($A789,datos14p!$A$2:$B$874,2,FALSE)))=1,"·",0)</f>
        <v>0</v>
      </c>
      <c r="E789" s="53" t="str">
        <f>IF(TYPE(SEARCH(E$1,+VLOOKUP($A789,datos14p!$A$2:$B$874,2,FALSE)))=1,"·",0)</f>
        <v>·</v>
      </c>
      <c r="F789" s="53">
        <f>IF(TYPE(SEARCH(F$1,+VLOOKUP($A789,datos14p!$A$2:$B$874,2,FALSE)))=1,"·",0)</f>
        <v>0</v>
      </c>
      <c r="G789" s="53">
        <f>IF(TYPE(SEARCH(G$1,+VLOOKUP($A789,datos14p!$A$2:$B$874,2,FALSE)))=1,"·",0)</f>
        <v>0</v>
      </c>
      <c r="H789" s="53">
        <f>IF(TYPE(SEARCH(H$1,+VLOOKUP($A789,datos14p!$A$2:$B$874,2,FALSE)))=1,"·",0)</f>
        <v>0</v>
      </c>
      <c r="I789" s="53">
        <f>IF(TYPE(SEARCH(I$1,+VLOOKUP($A789,datos14p!$A$2:$B$874,2,FALSE)))=1,"·",0)</f>
        <v>0</v>
      </c>
      <c r="J789" s="53">
        <f>IF(TYPE(SEARCH(J$1,+VLOOKUP($A789,datos14p!$A$2:$B$874,2,FALSE)))=1,"·",0)</f>
        <v>0</v>
      </c>
      <c r="K789" s="53" t="str">
        <f>IF(TYPE(SEARCH(K$1,+VLOOKUP($A789,datos14p!$A$2:$B$874,2,FALSE)))=1,"·",0)</f>
        <v>·</v>
      </c>
      <c r="L789" s="53">
        <f>IF(TYPE(SEARCH(L$1,+VLOOKUP($A789,datos14p!$A$2:$B$874,2,FALSE)))=1,"·",0)</f>
        <v>0</v>
      </c>
      <c r="M789" s="53">
        <f>IF(TYPE(SEARCH(M$1,+VLOOKUP($A789,datos14p!$A$2:$B$874,2,FALSE)))=1,"·",0)</f>
        <v>0</v>
      </c>
    </row>
    <row r="790" spans="1:13" s="9" customFormat="1">
      <c r="A790" s="60" t="s">
        <v>352</v>
      </c>
      <c r="B790" s="53">
        <f>IF(TYPE(SEARCH(B$1,+VLOOKUP($A790,datos14p!$A$2:$B$874,2,FALSE)))=1,"·",0)</f>
        <v>0</v>
      </c>
      <c r="C790" s="53">
        <f>IF(TYPE(SEARCH(C$1,+VLOOKUP($A790,datos14p!$A$2:$B$874,2,FALSE)))=1,"·",0)</f>
        <v>0</v>
      </c>
      <c r="D790" s="53">
        <f>IF(TYPE(SEARCH(D$1,+VLOOKUP($A790,datos14p!$A$2:$B$874,2,FALSE)))=1,"·",0)</f>
        <v>0</v>
      </c>
      <c r="E790" s="53">
        <f>IF(TYPE(SEARCH(E$1,+VLOOKUP($A790,datos14p!$A$2:$B$874,2,FALSE)))=1,"·",0)</f>
        <v>0</v>
      </c>
      <c r="F790" s="53">
        <f>IF(TYPE(SEARCH(F$1,+VLOOKUP($A790,datos14p!$A$2:$B$874,2,FALSE)))=1,"·",0)</f>
        <v>0</v>
      </c>
      <c r="G790" s="53">
        <f>IF(TYPE(SEARCH(G$1,+VLOOKUP($A790,datos14p!$A$2:$B$874,2,FALSE)))=1,"·",0)</f>
        <v>0</v>
      </c>
      <c r="H790" s="53">
        <f>IF(TYPE(SEARCH(H$1,+VLOOKUP($A790,datos14p!$A$2:$B$874,2,FALSE)))=1,"·",0)</f>
        <v>0</v>
      </c>
      <c r="I790" s="53">
        <f>IF(TYPE(SEARCH(I$1,+VLOOKUP($A790,datos14p!$A$2:$B$874,2,FALSE)))=1,"·",0)</f>
        <v>0</v>
      </c>
      <c r="J790" s="53">
        <f>IF(TYPE(SEARCH(J$1,+VLOOKUP($A790,datos14p!$A$2:$B$874,2,FALSE)))=1,"·",0)</f>
        <v>0</v>
      </c>
      <c r="K790" s="53">
        <f>IF(TYPE(SEARCH(K$1,+VLOOKUP($A790,datos14p!$A$2:$B$874,2,FALSE)))=1,"·",0)</f>
        <v>0</v>
      </c>
      <c r="L790" s="53">
        <f>IF(TYPE(SEARCH(L$1,+VLOOKUP($A790,datos14p!$A$2:$B$874,2,FALSE)))=1,"·",0)</f>
        <v>0</v>
      </c>
      <c r="M790" s="53">
        <f>IF(TYPE(SEARCH(M$1,+VLOOKUP($A790,datos14p!$A$2:$B$874,2,FALSE)))=1,"·",0)</f>
        <v>0</v>
      </c>
    </row>
    <row r="791" spans="1:13" s="9" customFormat="1">
      <c r="A791" s="186" t="s">
        <v>353</v>
      </c>
      <c r="B791" s="53">
        <f>IF(TYPE(SEARCH(B$1,+VLOOKUP($A791,datos14p!$A$2:$B$874,2,FALSE)))=1,"·",0)</f>
        <v>0</v>
      </c>
      <c r="C791" s="53">
        <f>IF(TYPE(SEARCH(C$1,+VLOOKUP($A791,datos14p!$A$2:$B$874,2,FALSE)))=1,"·",0)</f>
        <v>0</v>
      </c>
      <c r="D791" s="53">
        <f>IF(TYPE(SEARCH(D$1,+VLOOKUP($A791,datos14p!$A$2:$B$874,2,FALSE)))=1,"·",0)</f>
        <v>0</v>
      </c>
      <c r="E791" s="53">
        <f>IF(TYPE(SEARCH(E$1,+VLOOKUP($A791,datos14p!$A$2:$B$874,2,FALSE)))=1,"·",0)</f>
        <v>0</v>
      </c>
      <c r="F791" s="53">
        <f>IF(TYPE(SEARCH(F$1,+VLOOKUP($A791,datos14p!$A$2:$B$874,2,FALSE)))=1,"·",0)</f>
        <v>0</v>
      </c>
      <c r="G791" s="53">
        <f>IF(TYPE(SEARCH(G$1,+VLOOKUP($A791,datos14p!$A$2:$B$874,2,FALSE)))=1,"·",0)</f>
        <v>0</v>
      </c>
      <c r="H791" s="53">
        <f>IF(TYPE(SEARCH(H$1,+VLOOKUP($A791,datos14p!$A$2:$B$874,2,FALSE)))=1,"·",0)</f>
        <v>0</v>
      </c>
      <c r="I791" s="53">
        <f>IF(TYPE(SEARCH(I$1,+VLOOKUP($A791,datos14p!$A$2:$B$874,2,FALSE)))=1,"·",0)</f>
        <v>0</v>
      </c>
      <c r="J791" s="53">
        <f>IF(TYPE(SEARCH(J$1,+VLOOKUP($A791,datos14p!$A$2:$B$874,2,FALSE)))=1,"·",0)</f>
        <v>0</v>
      </c>
      <c r="K791" s="53">
        <f>IF(TYPE(SEARCH(K$1,+VLOOKUP($A791,datos14p!$A$2:$B$874,2,FALSE)))=1,"·",0)</f>
        <v>0</v>
      </c>
      <c r="L791" s="53">
        <f>IF(TYPE(SEARCH(L$1,+VLOOKUP($A791,datos14p!$A$2:$B$874,2,FALSE)))=1,"·",0)</f>
        <v>0</v>
      </c>
      <c r="M791" s="53">
        <f>IF(TYPE(SEARCH(M$1,+VLOOKUP($A791,datos14p!$A$2:$B$874,2,FALSE)))=1,"·",0)</f>
        <v>0</v>
      </c>
    </row>
    <row r="792" spans="1:13" s="9" customFormat="1">
      <c r="A792" s="186" t="s">
        <v>354</v>
      </c>
      <c r="B792" s="53">
        <f>IF(TYPE(SEARCH(B$1,+VLOOKUP($A792,datos14p!$A$2:$B$874,2,FALSE)))=1,"·",0)</f>
        <v>0</v>
      </c>
      <c r="C792" s="53">
        <f>IF(TYPE(SEARCH(C$1,+VLOOKUP($A792,datos14p!$A$2:$B$874,2,FALSE)))=1,"·",0)</f>
        <v>0</v>
      </c>
      <c r="D792" s="53">
        <f>IF(TYPE(SEARCH(D$1,+VLOOKUP($A792,datos14p!$A$2:$B$874,2,FALSE)))=1,"·",0)</f>
        <v>0</v>
      </c>
      <c r="E792" s="53">
        <f>IF(TYPE(SEARCH(E$1,+VLOOKUP($A792,datos14p!$A$2:$B$874,2,FALSE)))=1,"·",0)</f>
        <v>0</v>
      </c>
      <c r="F792" s="53">
        <f>IF(TYPE(SEARCH(F$1,+VLOOKUP($A792,datos14p!$A$2:$B$874,2,FALSE)))=1,"·",0)</f>
        <v>0</v>
      </c>
      <c r="G792" s="53">
        <f>IF(TYPE(SEARCH(G$1,+VLOOKUP($A792,datos14p!$A$2:$B$874,2,FALSE)))=1,"·",0)</f>
        <v>0</v>
      </c>
      <c r="H792" s="53">
        <f>IF(TYPE(SEARCH(H$1,+VLOOKUP($A792,datos14p!$A$2:$B$874,2,FALSE)))=1,"·",0)</f>
        <v>0</v>
      </c>
      <c r="I792" s="53">
        <f>IF(TYPE(SEARCH(I$1,+VLOOKUP($A792,datos14p!$A$2:$B$874,2,FALSE)))=1,"·",0)</f>
        <v>0</v>
      </c>
      <c r="J792" s="53">
        <f>IF(TYPE(SEARCH(J$1,+VLOOKUP($A792,datos14p!$A$2:$B$874,2,FALSE)))=1,"·",0)</f>
        <v>0</v>
      </c>
      <c r="K792" s="53">
        <f>IF(TYPE(SEARCH(K$1,+VLOOKUP($A792,datos14p!$A$2:$B$874,2,FALSE)))=1,"·",0)</f>
        <v>0</v>
      </c>
      <c r="L792" s="53">
        <f>IF(TYPE(SEARCH(L$1,+VLOOKUP($A792,datos14p!$A$2:$B$874,2,FALSE)))=1,"·",0)</f>
        <v>0</v>
      </c>
      <c r="M792" s="53">
        <f>IF(TYPE(SEARCH(M$1,+VLOOKUP($A792,datos14p!$A$2:$B$874,2,FALSE)))=1,"·",0)</f>
        <v>0</v>
      </c>
    </row>
    <row r="793" spans="1:13" s="9" customFormat="1">
      <c r="A793" s="186" t="s">
        <v>1383</v>
      </c>
      <c r="B793" s="53">
        <f>IF(TYPE(SEARCH(B$1,+VLOOKUP($A793,datos14p!$A$2:$B$874,2,FALSE)))=1,"·",0)</f>
        <v>0</v>
      </c>
      <c r="C793" s="53">
        <f>IF(TYPE(SEARCH(C$1,+VLOOKUP($A793,datos14p!$A$2:$B$874,2,FALSE)))=1,"·",0)</f>
        <v>0</v>
      </c>
      <c r="D793" s="53">
        <f>IF(TYPE(SEARCH(D$1,+VLOOKUP($A793,datos14p!$A$2:$B$874,2,FALSE)))=1,"·",0)</f>
        <v>0</v>
      </c>
      <c r="E793" s="53">
        <f>IF(TYPE(SEARCH(E$1,+VLOOKUP($A793,datos14p!$A$2:$B$874,2,FALSE)))=1,"·",0)</f>
        <v>0</v>
      </c>
      <c r="F793" s="53">
        <f>IF(TYPE(SEARCH(F$1,+VLOOKUP($A793,datos14p!$A$2:$B$874,2,FALSE)))=1,"·",0)</f>
        <v>0</v>
      </c>
      <c r="G793" s="53">
        <f>IF(TYPE(SEARCH(G$1,+VLOOKUP($A793,datos14p!$A$2:$B$874,2,FALSE)))=1,"·",0)</f>
        <v>0</v>
      </c>
      <c r="H793" s="53">
        <f>IF(TYPE(SEARCH(H$1,+VLOOKUP($A793,datos14p!$A$2:$B$874,2,FALSE)))=1,"·",0)</f>
        <v>0</v>
      </c>
      <c r="I793" s="53">
        <f>IF(TYPE(SEARCH(I$1,+VLOOKUP($A793,datos14p!$A$2:$B$874,2,FALSE)))=1,"·",0)</f>
        <v>0</v>
      </c>
      <c r="J793" s="53">
        <f>IF(TYPE(SEARCH(J$1,+VLOOKUP($A793,datos14p!$A$2:$B$874,2,FALSE)))=1,"·",0)</f>
        <v>0</v>
      </c>
      <c r="K793" s="53">
        <f>IF(TYPE(SEARCH(K$1,+VLOOKUP($A793,datos14p!$A$2:$B$874,2,FALSE)))=1,"·",0)</f>
        <v>0</v>
      </c>
      <c r="L793" s="53">
        <f>IF(TYPE(SEARCH(L$1,+VLOOKUP($A793,datos14p!$A$2:$B$874,2,FALSE)))=1,"·",0)</f>
        <v>0</v>
      </c>
      <c r="M793" s="53">
        <f>IF(TYPE(SEARCH(M$1,+VLOOKUP($A793,datos14p!$A$2:$B$874,2,FALSE)))=1,"·",0)</f>
        <v>0</v>
      </c>
    </row>
    <row r="794" spans="1:13" s="9" customFormat="1">
      <c r="A794" s="186" t="s">
        <v>1384</v>
      </c>
      <c r="B794" s="53">
        <f>IF(TYPE(SEARCH(B$1,+VLOOKUP($A794,datos14p!$A$2:$B$874,2,FALSE)))=1,"·",0)</f>
        <v>0</v>
      </c>
      <c r="C794" s="53">
        <f>IF(TYPE(SEARCH(C$1,+VLOOKUP($A794,datos14p!$A$2:$B$874,2,FALSE)))=1,"·",0)</f>
        <v>0</v>
      </c>
      <c r="D794" s="53">
        <f>IF(TYPE(SEARCH(D$1,+VLOOKUP($A794,datos14p!$A$2:$B$874,2,FALSE)))=1,"·",0)</f>
        <v>0</v>
      </c>
      <c r="E794" s="53">
        <f>IF(TYPE(SEARCH(E$1,+VLOOKUP($A794,datos14p!$A$2:$B$874,2,FALSE)))=1,"·",0)</f>
        <v>0</v>
      </c>
      <c r="F794" s="53">
        <f>IF(TYPE(SEARCH(F$1,+VLOOKUP($A794,datos14p!$A$2:$B$874,2,FALSE)))=1,"·",0)</f>
        <v>0</v>
      </c>
      <c r="G794" s="53">
        <f>IF(TYPE(SEARCH(G$1,+VLOOKUP($A794,datos14p!$A$2:$B$874,2,FALSE)))=1,"·",0)</f>
        <v>0</v>
      </c>
      <c r="H794" s="53">
        <f>IF(TYPE(SEARCH(H$1,+VLOOKUP($A794,datos14p!$A$2:$B$874,2,FALSE)))=1,"·",0)</f>
        <v>0</v>
      </c>
      <c r="I794" s="53">
        <f>IF(TYPE(SEARCH(I$1,+VLOOKUP($A794,datos14p!$A$2:$B$874,2,FALSE)))=1,"·",0)</f>
        <v>0</v>
      </c>
      <c r="J794" s="53">
        <f>IF(TYPE(SEARCH(J$1,+VLOOKUP($A794,datos14p!$A$2:$B$874,2,FALSE)))=1,"·",0)</f>
        <v>0</v>
      </c>
      <c r="K794" s="53">
        <f>IF(TYPE(SEARCH(K$1,+VLOOKUP($A794,datos14p!$A$2:$B$874,2,FALSE)))=1,"·",0)</f>
        <v>0</v>
      </c>
      <c r="L794" s="53">
        <f>IF(TYPE(SEARCH(L$1,+VLOOKUP($A794,datos14p!$A$2:$B$874,2,FALSE)))=1,"·",0)</f>
        <v>0</v>
      </c>
      <c r="M794" s="53">
        <f>IF(TYPE(SEARCH(M$1,+VLOOKUP($A794,datos14p!$A$2:$B$874,2,FALSE)))=1,"·",0)</f>
        <v>0</v>
      </c>
    </row>
    <row r="795" spans="1:13" s="9" customFormat="1">
      <c r="A795" s="186" t="s">
        <v>1385</v>
      </c>
      <c r="B795" s="53">
        <f>IF(TYPE(SEARCH(B$1,+VLOOKUP($A795,datos14p!$A$2:$B$874,2,FALSE)))=1,"·",0)</f>
        <v>0</v>
      </c>
      <c r="C795" s="53">
        <f>IF(TYPE(SEARCH(C$1,+VLOOKUP($A795,datos14p!$A$2:$B$874,2,FALSE)))=1,"·",0)</f>
        <v>0</v>
      </c>
      <c r="D795" s="53">
        <f>IF(TYPE(SEARCH(D$1,+VLOOKUP($A795,datos14p!$A$2:$B$874,2,FALSE)))=1,"·",0)</f>
        <v>0</v>
      </c>
      <c r="E795" s="53">
        <f>IF(TYPE(SEARCH(E$1,+VLOOKUP($A795,datos14p!$A$2:$B$874,2,FALSE)))=1,"·",0)</f>
        <v>0</v>
      </c>
      <c r="F795" s="53">
        <f>IF(TYPE(SEARCH(F$1,+VLOOKUP($A795,datos14p!$A$2:$B$874,2,FALSE)))=1,"·",0)</f>
        <v>0</v>
      </c>
      <c r="G795" s="53">
        <f>IF(TYPE(SEARCH(G$1,+VLOOKUP($A795,datos14p!$A$2:$B$874,2,FALSE)))=1,"·",0)</f>
        <v>0</v>
      </c>
      <c r="H795" s="53">
        <f>IF(TYPE(SEARCH(H$1,+VLOOKUP($A795,datos14p!$A$2:$B$874,2,FALSE)))=1,"·",0)</f>
        <v>0</v>
      </c>
      <c r="I795" s="53">
        <f>IF(TYPE(SEARCH(I$1,+VLOOKUP($A795,datos14p!$A$2:$B$874,2,FALSE)))=1,"·",0)</f>
        <v>0</v>
      </c>
      <c r="J795" s="53">
        <f>IF(TYPE(SEARCH(J$1,+VLOOKUP($A795,datos14p!$A$2:$B$874,2,FALSE)))=1,"·",0)</f>
        <v>0</v>
      </c>
      <c r="K795" s="53">
        <f>IF(TYPE(SEARCH(K$1,+VLOOKUP($A795,datos14p!$A$2:$B$874,2,FALSE)))=1,"·",0)</f>
        <v>0</v>
      </c>
      <c r="L795" s="53">
        <f>IF(TYPE(SEARCH(L$1,+VLOOKUP($A795,datos14p!$A$2:$B$874,2,FALSE)))=1,"·",0)</f>
        <v>0</v>
      </c>
      <c r="M795" s="53">
        <f>IF(TYPE(SEARCH(M$1,+VLOOKUP($A795,datos14p!$A$2:$B$874,2,FALSE)))=1,"·",0)</f>
        <v>0</v>
      </c>
    </row>
    <row r="796" spans="1:13" s="9" customFormat="1">
      <c r="A796" s="186" t="s">
        <v>1386</v>
      </c>
      <c r="B796" s="53">
        <f>IF(TYPE(SEARCH(B$1,+VLOOKUP($A796,datos14p!$A$2:$B$874,2,FALSE)))=1,"·",0)</f>
        <v>0</v>
      </c>
      <c r="C796" s="53">
        <f>IF(TYPE(SEARCH(C$1,+VLOOKUP($A796,datos14p!$A$2:$B$874,2,FALSE)))=1,"·",0)</f>
        <v>0</v>
      </c>
      <c r="D796" s="53">
        <f>IF(TYPE(SEARCH(D$1,+VLOOKUP($A796,datos14p!$A$2:$B$874,2,FALSE)))=1,"·",0)</f>
        <v>0</v>
      </c>
      <c r="E796" s="53">
        <f>IF(TYPE(SEARCH(E$1,+VLOOKUP($A796,datos14p!$A$2:$B$874,2,FALSE)))=1,"·",0)</f>
        <v>0</v>
      </c>
      <c r="F796" s="53">
        <f>IF(TYPE(SEARCH(F$1,+VLOOKUP($A796,datos14p!$A$2:$B$874,2,FALSE)))=1,"·",0)</f>
        <v>0</v>
      </c>
      <c r="G796" s="53">
        <f>IF(TYPE(SEARCH(G$1,+VLOOKUP($A796,datos14p!$A$2:$B$874,2,FALSE)))=1,"·",0)</f>
        <v>0</v>
      </c>
      <c r="H796" s="53">
        <f>IF(TYPE(SEARCH(H$1,+VLOOKUP($A796,datos14p!$A$2:$B$874,2,FALSE)))=1,"·",0)</f>
        <v>0</v>
      </c>
      <c r="I796" s="53">
        <f>IF(TYPE(SEARCH(I$1,+VLOOKUP($A796,datos14p!$A$2:$B$874,2,FALSE)))=1,"·",0)</f>
        <v>0</v>
      </c>
      <c r="J796" s="53">
        <f>IF(TYPE(SEARCH(J$1,+VLOOKUP($A796,datos14p!$A$2:$B$874,2,FALSE)))=1,"·",0)</f>
        <v>0</v>
      </c>
      <c r="K796" s="53">
        <f>IF(TYPE(SEARCH(K$1,+VLOOKUP($A796,datos14p!$A$2:$B$874,2,FALSE)))=1,"·",0)</f>
        <v>0</v>
      </c>
      <c r="L796" s="53">
        <f>IF(TYPE(SEARCH(L$1,+VLOOKUP($A796,datos14p!$A$2:$B$874,2,FALSE)))=1,"·",0)</f>
        <v>0</v>
      </c>
      <c r="M796" s="53">
        <f>IF(TYPE(SEARCH(M$1,+VLOOKUP($A796,datos14p!$A$2:$B$874,2,FALSE)))=1,"·",0)</f>
        <v>0</v>
      </c>
    </row>
    <row r="797" spans="1:13" s="9" customFormat="1">
      <c r="A797" s="60" t="s">
        <v>1387</v>
      </c>
      <c r="B797" s="53" t="str">
        <f>IF(TYPE(SEARCH(B$1,+VLOOKUP($A797,datos14p!$A$2:$B$874,2,FALSE)))=1,"·",0)</f>
        <v>·</v>
      </c>
      <c r="C797" s="53">
        <f>IF(TYPE(SEARCH(C$1,+VLOOKUP($A797,datos14p!$A$2:$B$874,2,FALSE)))=1,"·",0)</f>
        <v>0</v>
      </c>
      <c r="D797" s="53">
        <f>IF(TYPE(SEARCH(D$1,+VLOOKUP($A797,datos14p!$A$2:$B$874,2,FALSE)))=1,"·",0)</f>
        <v>0</v>
      </c>
      <c r="E797" s="53" t="str">
        <f>IF(TYPE(SEARCH(E$1,+VLOOKUP($A797,datos14p!$A$2:$B$874,2,FALSE)))=1,"·",0)</f>
        <v>·</v>
      </c>
      <c r="F797" s="53">
        <f>IF(TYPE(SEARCH(F$1,+VLOOKUP($A797,datos14p!$A$2:$B$874,2,FALSE)))=1,"·",0)</f>
        <v>0</v>
      </c>
      <c r="G797" s="53">
        <f>IF(TYPE(SEARCH(G$1,+VLOOKUP($A797,datos14p!$A$2:$B$874,2,FALSE)))=1,"·",0)</f>
        <v>0</v>
      </c>
      <c r="H797" s="53">
        <f>IF(TYPE(SEARCH(H$1,+VLOOKUP($A797,datos14p!$A$2:$B$874,2,FALSE)))=1,"·",0)</f>
        <v>0</v>
      </c>
      <c r="I797" s="53">
        <f>IF(TYPE(SEARCH(I$1,+VLOOKUP($A797,datos14p!$A$2:$B$874,2,FALSE)))=1,"·",0)</f>
        <v>0</v>
      </c>
      <c r="J797" s="53">
        <f>IF(TYPE(SEARCH(J$1,+VLOOKUP($A797,datos14p!$A$2:$B$874,2,FALSE)))=1,"·",0)</f>
        <v>0</v>
      </c>
      <c r="K797" s="53" t="str">
        <f>IF(TYPE(SEARCH(K$1,+VLOOKUP($A797,datos14p!$A$2:$B$874,2,FALSE)))=1,"·",0)</f>
        <v>·</v>
      </c>
      <c r="L797" s="53">
        <f>IF(TYPE(SEARCH(L$1,+VLOOKUP($A797,datos14p!$A$2:$B$874,2,FALSE)))=1,"·",0)</f>
        <v>0</v>
      </c>
      <c r="M797" s="53">
        <f>IF(TYPE(SEARCH(M$1,+VLOOKUP($A797,datos14p!$A$2:$B$874,2,FALSE)))=1,"·",0)</f>
        <v>0</v>
      </c>
    </row>
    <row r="798" spans="1:13" s="9" customFormat="1">
      <c r="A798" s="60" t="s">
        <v>1388</v>
      </c>
      <c r="B798" s="53">
        <f>IF(TYPE(SEARCH(B$1,+VLOOKUP($A798,datos14p!$A$2:$B$874,2,FALSE)))=1,"·",0)</f>
        <v>0</v>
      </c>
      <c r="C798" s="53" t="str">
        <f>IF(TYPE(SEARCH(C$1,+VLOOKUP($A798,datos14p!$A$2:$B$874,2,FALSE)))=1,"·",0)</f>
        <v>·</v>
      </c>
      <c r="D798" s="53">
        <f>IF(TYPE(SEARCH(D$1,+VLOOKUP($A798,datos14p!$A$2:$B$874,2,FALSE)))=1,"·",0)</f>
        <v>0</v>
      </c>
      <c r="E798" s="53">
        <f>IF(TYPE(SEARCH(E$1,+VLOOKUP($A798,datos14p!$A$2:$B$874,2,FALSE)))=1,"·",0)</f>
        <v>0</v>
      </c>
      <c r="F798" s="53">
        <f>IF(TYPE(SEARCH(F$1,+VLOOKUP($A798,datos14p!$A$2:$B$874,2,FALSE)))=1,"·",0)</f>
        <v>0</v>
      </c>
      <c r="G798" s="53">
        <f>IF(TYPE(SEARCH(G$1,+VLOOKUP($A798,datos14p!$A$2:$B$874,2,FALSE)))=1,"·",0)</f>
        <v>0</v>
      </c>
      <c r="H798" s="53">
        <f>IF(TYPE(SEARCH(H$1,+VLOOKUP($A798,datos14p!$A$2:$B$874,2,FALSE)))=1,"·",0)</f>
        <v>0</v>
      </c>
      <c r="I798" s="53">
        <f>IF(TYPE(SEARCH(I$1,+VLOOKUP($A798,datos14p!$A$2:$B$874,2,FALSE)))=1,"·",0)</f>
        <v>0</v>
      </c>
      <c r="J798" s="53" t="str">
        <f>IF(TYPE(SEARCH(J$1,+VLOOKUP($A798,datos14p!$A$2:$B$874,2,FALSE)))=1,"·",0)</f>
        <v>·</v>
      </c>
      <c r="K798" s="53">
        <f>IF(TYPE(SEARCH(K$1,+VLOOKUP($A798,datos14p!$A$2:$B$874,2,FALSE)))=1,"·",0)</f>
        <v>0</v>
      </c>
      <c r="L798" s="53">
        <f>IF(TYPE(SEARCH(L$1,+VLOOKUP($A798,datos14p!$A$2:$B$874,2,FALSE)))=1,"·",0)</f>
        <v>0</v>
      </c>
      <c r="M798" s="53">
        <f>IF(TYPE(SEARCH(M$1,+VLOOKUP($A798,datos14p!$A$2:$B$874,2,FALSE)))=1,"·",0)</f>
        <v>0</v>
      </c>
    </row>
    <row r="799" spans="1:13" s="9" customFormat="1">
      <c r="A799" s="60" t="s">
        <v>1389</v>
      </c>
      <c r="B799" s="53">
        <f>IF(TYPE(SEARCH(B$1,+VLOOKUP($A799,datos14p!$A$2:$B$874,2,FALSE)))=1,"·",0)</f>
        <v>0</v>
      </c>
      <c r="C799" s="53">
        <f>IF(TYPE(SEARCH(C$1,+VLOOKUP($A799,datos14p!$A$2:$B$874,2,FALSE)))=1,"·",0)</f>
        <v>0</v>
      </c>
      <c r="D799" s="53">
        <f>IF(TYPE(SEARCH(D$1,+VLOOKUP($A799,datos14p!$A$2:$B$874,2,FALSE)))=1,"·",0)</f>
        <v>0</v>
      </c>
      <c r="E799" s="53" t="str">
        <f>IF(TYPE(SEARCH(E$1,+VLOOKUP($A799,datos14p!$A$2:$B$874,2,FALSE)))=1,"·",0)</f>
        <v>·</v>
      </c>
      <c r="F799" s="53">
        <f>IF(TYPE(SEARCH(F$1,+VLOOKUP($A799,datos14p!$A$2:$B$874,2,FALSE)))=1,"·",0)</f>
        <v>0</v>
      </c>
      <c r="G799" s="53">
        <f>IF(TYPE(SEARCH(G$1,+VLOOKUP($A799,datos14p!$A$2:$B$874,2,FALSE)))=1,"·",0)</f>
        <v>0</v>
      </c>
      <c r="H799" s="53">
        <f>IF(TYPE(SEARCH(H$1,+VLOOKUP($A799,datos14p!$A$2:$B$874,2,FALSE)))=1,"·",0)</f>
        <v>0</v>
      </c>
      <c r="I799" s="53">
        <f>IF(TYPE(SEARCH(I$1,+VLOOKUP($A799,datos14p!$A$2:$B$874,2,FALSE)))=1,"·",0)</f>
        <v>0</v>
      </c>
      <c r="J799" s="53" t="str">
        <f>IF(TYPE(SEARCH(J$1,+VLOOKUP($A799,datos14p!$A$2:$B$874,2,FALSE)))=1,"·",0)</f>
        <v>·</v>
      </c>
      <c r="K799" s="53" t="str">
        <f>IF(TYPE(SEARCH(K$1,+VLOOKUP($A799,datos14p!$A$2:$B$874,2,FALSE)))=1,"·",0)</f>
        <v>·</v>
      </c>
      <c r="L799" s="53">
        <f>IF(TYPE(SEARCH(L$1,+VLOOKUP($A799,datos14p!$A$2:$B$874,2,FALSE)))=1,"·",0)</f>
        <v>0</v>
      </c>
      <c r="M799" s="53">
        <f>IF(TYPE(SEARCH(M$1,+VLOOKUP($A799,datos14p!$A$2:$B$874,2,FALSE)))=1,"·",0)</f>
        <v>0</v>
      </c>
    </row>
    <row r="800" spans="1:13" s="9" customFormat="1">
      <c r="A800" s="60" t="s">
        <v>1390</v>
      </c>
      <c r="B800" s="53">
        <f>IF(TYPE(SEARCH(B$1,+VLOOKUP($A800,datos14p!$A$2:$B$874,2,FALSE)))=1,"·",0)</f>
        <v>0</v>
      </c>
      <c r="C800" s="53">
        <f>IF(TYPE(SEARCH(C$1,+VLOOKUP($A800,datos14p!$A$2:$B$874,2,FALSE)))=1,"·",0)</f>
        <v>0</v>
      </c>
      <c r="D800" s="53">
        <f>IF(TYPE(SEARCH(D$1,+VLOOKUP($A800,datos14p!$A$2:$B$874,2,FALSE)))=1,"·",0)</f>
        <v>0</v>
      </c>
      <c r="E800" s="53">
        <f>IF(TYPE(SEARCH(E$1,+VLOOKUP($A800,datos14p!$A$2:$B$874,2,FALSE)))=1,"·",0)</f>
        <v>0</v>
      </c>
      <c r="F800" s="53">
        <f>IF(TYPE(SEARCH(F$1,+VLOOKUP($A800,datos14p!$A$2:$B$874,2,FALSE)))=1,"·",0)</f>
        <v>0</v>
      </c>
      <c r="G800" s="53">
        <f>IF(TYPE(SEARCH(G$1,+VLOOKUP($A800,datos14p!$A$2:$B$874,2,FALSE)))=1,"·",0)</f>
        <v>0</v>
      </c>
      <c r="H800" s="53">
        <f>IF(TYPE(SEARCH(H$1,+VLOOKUP($A800,datos14p!$A$2:$B$874,2,FALSE)))=1,"·",0)</f>
        <v>0</v>
      </c>
      <c r="I800" s="53">
        <f>IF(TYPE(SEARCH(I$1,+VLOOKUP($A800,datos14p!$A$2:$B$874,2,FALSE)))=1,"·",0)</f>
        <v>0</v>
      </c>
      <c r="J800" s="53">
        <f>IF(TYPE(SEARCH(J$1,+VLOOKUP($A800,datos14p!$A$2:$B$874,2,FALSE)))=1,"·",0)</f>
        <v>0</v>
      </c>
      <c r="K800" s="53">
        <f>IF(TYPE(SEARCH(K$1,+VLOOKUP($A800,datos14p!$A$2:$B$874,2,FALSE)))=1,"·",0)</f>
        <v>0</v>
      </c>
      <c r="L800" s="53" t="str">
        <f>IF(TYPE(SEARCH(L$1,+VLOOKUP($A800,datos14p!$A$2:$B$874,2,FALSE)))=1,"·",0)</f>
        <v>·</v>
      </c>
      <c r="M800" s="53">
        <f>IF(TYPE(SEARCH(M$1,+VLOOKUP($A800,datos14p!$A$2:$B$874,2,FALSE)))=1,"·",0)</f>
        <v>0</v>
      </c>
    </row>
    <row r="801" spans="1:13" s="9" customFormat="1">
      <c r="A801" s="60" t="s">
        <v>1391</v>
      </c>
      <c r="B801" s="53" t="str">
        <f>IF(TYPE(SEARCH(B$1,+VLOOKUP($A801,datos14p!$A$2:$B$874,2,FALSE)))=1,"·",0)</f>
        <v>·</v>
      </c>
      <c r="C801" s="53" t="str">
        <f>IF(TYPE(SEARCH(C$1,+VLOOKUP($A801,datos14p!$A$2:$B$874,2,FALSE)))=1,"·",0)</f>
        <v>·</v>
      </c>
      <c r="D801" s="53">
        <f>IF(TYPE(SEARCH(D$1,+VLOOKUP($A801,datos14p!$A$2:$B$874,2,FALSE)))=1,"·",0)</f>
        <v>0</v>
      </c>
      <c r="E801" s="53">
        <f>IF(TYPE(SEARCH(E$1,+VLOOKUP($A801,datos14p!$A$2:$B$874,2,FALSE)))=1,"·",0)</f>
        <v>0</v>
      </c>
      <c r="F801" s="53">
        <f>IF(TYPE(SEARCH(F$1,+VLOOKUP($A801,datos14p!$A$2:$B$874,2,FALSE)))=1,"·",0)</f>
        <v>0</v>
      </c>
      <c r="G801" s="53">
        <f>IF(TYPE(SEARCH(G$1,+VLOOKUP($A801,datos14p!$A$2:$B$874,2,FALSE)))=1,"·",0)</f>
        <v>0</v>
      </c>
      <c r="H801" s="53">
        <f>IF(TYPE(SEARCH(H$1,+VLOOKUP($A801,datos14p!$A$2:$B$874,2,FALSE)))=1,"·",0)</f>
        <v>0</v>
      </c>
      <c r="I801" s="53">
        <f>IF(TYPE(SEARCH(I$1,+VLOOKUP($A801,datos14p!$A$2:$B$874,2,FALSE)))=1,"·",0)</f>
        <v>0</v>
      </c>
      <c r="J801" s="53">
        <f>IF(TYPE(SEARCH(J$1,+VLOOKUP($A801,datos14p!$A$2:$B$874,2,FALSE)))=1,"·",0)</f>
        <v>0</v>
      </c>
      <c r="K801" s="53">
        <f>IF(TYPE(SEARCH(K$1,+VLOOKUP($A801,datos14p!$A$2:$B$874,2,FALSE)))=1,"·",0)</f>
        <v>0</v>
      </c>
      <c r="L801" s="53">
        <f>IF(TYPE(SEARCH(L$1,+VLOOKUP($A801,datos14p!$A$2:$B$874,2,FALSE)))=1,"·",0)</f>
        <v>0</v>
      </c>
      <c r="M801" s="53">
        <f>IF(TYPE(SEARCH(M$1,+VLOOKUP($A801,datos14p!$A$2:$B$874,2,FALSE)))=1,"·",0)</f>
        <v>0</v>
      </c>
    </row>
    <row r="802" spans="1:13" s="9" customFormat="1">
      <c r="A802" s="60" t="s">
        <v>1392</v>
      </c>
      <c r="B802" s="53">
        <f>IF(TYPE(SEARCH(B$1,+VLOOKUP($A802,datos14p!$A$2:$B$874,2,FALSE)))=1,"·",0)</f>
        <v>0</v>
      </c>
      <c r="C802" s="53">
        <f>IF(TYPE(SEARCH(C$1,+VLOOKUP($A802,datos14p!$A$2:$B$874,2,FALSE)))=1,"·",0)</f>
        <v>0</v>
      </c>
      <c r="D802" s="53">
        <f>IF(TYPE(SEARCH(D$1,+VLOOKUP($A802,datos14p!$A$2:$B$874,2,FALSE)))=1,"·",0)</f>
        <v>0</v>
      </c>
      <c r="E802" s="53">
        <f>IF(TYPE(SEARCH(E$1,+VLOOKUP($A802,datos14p!$A$2:$B$874,2,FALSE)))=1,"·",0)</f>
        <v>0</v>
      </c>
      <c r="F802" s="53">
        <f>IF(TYPE(SEARCH(F$1,+VLOOKUP($A802,datos14p!$A$2:$B$874,2,FALSE)))=1,"·",0)</f>
        <v>0</v>
      </c>
      <c r="G802" s="53">
        <f>IF(TYPE(SEARCH(G$1,+VLOOKUP($A802,datos14p!$A$2:$B$874,2,FALSE)))=1,"·",0)</f>
        <v>0</v>
      </c>
      <c r="H802" s="53">
        <f>IF(TYPE(SEARCH(H$1,+VLOOKUP($A802,datos14p!$A$2:$B$874,2,FALSE)))=1,"·",0)</f>
        <v>0</v>
      </c>
      <c r="I802" s="53">
        <f>IF(TYPE(SEARCH(I$1,+VLOOKUP($A802,datos14p!$A$2:$B$874,2,FALSE)))=1,"·",0)</f>
        <v>0</v>
      </c>
      <c r="J802" s="53">
        <f>IF(TYPE(SEARCH(J$1,+VLOOKUP($A802,datos14p!$A$2:$B$874,2,FALSE)))=1,"·",0)</f>
        <v>0</v>
      </c>
      <c r="K802" s="53">
        <f>IF(TYPE(SEARCH(K$1,+VLOOKUP($A802,datos14p!$A$2:$B$874,2,FALSE)))=1,"·",0)</f>
        <v>0</v>
      </c>
      <c r="L802" s="53">
        <f>IF(TYPE(SEARCH(L$1,+VLOOKUP($A802,datos14p!$A$2:$B$874,2,FALSE)))=1,"·",0)</f>
        <v>0</v>
      </c>
      <c r="M802" s="53">
        <f>IF(TYPE(SEARCH(M$1,+VLOOKUP($A802,datos14p!$A$2:$B$874,2,FALSE)))=1,"·",0)</f>
        <v>0</v>
      </c>
    </row>
    <row r="803" spans="1:13" s="9" customFormat="1">
      <c r="A803" s="60" t="s">
        <v>1393</v>
      </c>
      <c r="B803" s="53">
        <f>IF(TYPE(SEARCH(B$1,+VLOOKUP($A803,datos14p!$A$2:$B$874,2,FALSE)))=1,"·",0)</f>
        <v>0</v>
      </c>
      <c r="C803" s="53">
        <f>IF(TYPE(SEARCH(C$1,+VLOOKUP($A803,datos14p!$A$2:$B$874,2,FALSE)))=1,"·",0)</f>
        <v>0</v>
      </c>
      <c r="D803" s="53">
        <f>IF(TYPE(SEARCH(D$1,+VLOOKUP($A803,datos14p!$A$2:$B$874,2,FALSE)))=1,"·",0)</f>
        <v>0</v>
      </c>
      <c r="E803" s="53">
        <f>IF(TYPE(SEARCH(E$1,+VLOOKUP($A803,datos14p!$A$2:$B$874,2,FALSE)))=1,"·",0)</f>
        <v>0</v>
      </c>
      <c r="F803" s="53">
        <f>IF(TYPE(SEARCH(F$1,+VLOOKUP($A803,datos14p!$A$2:$B$874,2,FALSE)))=1,"·",0)</f>
        <v>0</v>
      </c>
      <c r="G803" s="53">
        <f>IF(TYPE(SEARCH(G$1,+VLOOKUP($A803,datos14p!$A$2:$B$874,2,FALSE)))=1,"·",0)</f>
        <v>0</v>
      </c>
      <c r="H803" s="53">
        <f>IF(TYPE(SEARCH(H$1,+VLOOKUP($A803,datos14p!$A$2:$B$874,2,FALSE)))=1,"·",0)</f>
        <v>0</v>
      </c>
      <c r="I803" s="53">
        <f>IF(TYPE(SEARCH(I$1,+VLOOKUP($A803,datos14p!$A$2:$B$874,2,FALSE)))=1,"·",0)</f>
        <v>0</v>
      </c>
      <c r="J803" s="53">
        <f>IF(TYPE(SEARCH(J$1,+VLOOKUP($A803,datos14p!$A$2:$B$874,2,FALSE)))=1,"·",0)</f>
        <v>0</v>
      </c>
      <c r="K803" s="53">
        <f>IF(TYPE(SEARCH(K$1,+VLOOKUP($A803,datos14p!$A$2:$B$874,2,FALSE)))=1,"·",0)</f>
        <v>0</v>
      </c>
      <c r="L803" s="53">
        <f>IF(TYPE(SEARCH(L$1,+VLOOKUP($A803,datos14p!$A$2:$B$874,2,FALSE)))=1,"·",0)</f>
        <v>0</v>
      </c>
      <c r="M803" s="53">
        <f>IF(TYPE(SEARCH(M$1,+VLOOKUP($A803,datos14p!$A$2:$B$874,2,FALSE)))=1,"·",0)</f>
        <v>0</v>
      </c>
    </row>
    <row r="804" spans="1:13" s="9" customFormat="1">
      <c r="A804" s="60" t="s">
        <v>1394</v>
      </c>
      <c r="B804" s="53">
        <f>IF(TYPE(SEARCH(B$1,+VLOOKUP($A804,datos14p!$A$2:$B$874,2,FALSE)))=1,"·",0)</f>
        <v>0</v>
      </c>
      <c r="C804" s="53">
        <f>IF(TYPE(SEARCH(C$1,+VLOOKUP($A804,datos14p!$A$2:$B$874,2,FALSE)))=1,"·",0)</f>
        <v>0</v>
      </c>
      <c r="D804" s="53">
        <f>IF(TYPE(SEARCH(D$1,+VLOOKUP($A804,datos14p!$A$2:$B$874,2,FALSE)))=1,"·",0)</f>
        <v>0</v>
      </c>
      <c r="E804" s="53">
        <f>IF(TYPE(SEARCH(E$1,+VLOOKUP($A804,datos14p!$A$2:$B$874,2,FALSE)))=1,"·",0)</f>
        <v>0</v>
      </c>
      <c r="F804" s="53">
        <f>IF(TYPE(SEARCH(F$1,+VLOOKUP($A804,datos14p!$A$2:$B$874,2,FALSE)))=1,"·",0)</f>
        <v>0</v>
      </c>
      <c r="G804" s="53">
        <f>IF(TYPE(SEARCH(G$1,+VLOOKUP($A804,datos14p!$A$2:$B$874,2,FALSE)))=1,"·",0)</f>
        <v>0</v>
      </c>
      <c r="H804" s="53">
        <f>IF(TYPE(SEARCH(H$1,+VLOOKUP($A804,datos14p!$A$2:$B$874,2,FALSE)))=1,"·",0)</f>
        <v>0</v>
      </c>
      <c r="I804" s="53">
        <f>IF(TYPE(SEARCH(I$1,+VLOOKUP($A804,datos14p!$A$2:$B$874,2,FALSE)))=1,"·",0)</f>
        <v>0</v>
      </c>
      <c r="J804" s="53">
        <f>IF(TYPE(SEARCH(J$1,+VLOOKUP($A804,datos14p!$A$2:$B$874,2,FALSE)))=1,"·",0)</f>
        <v>0</v>
      </c>
      <c r="K804" s="53">
        <f>IF(TYPE(SEARCH(K$1,+VLOOKUP($A804,datos14p!$A$2:$B$874,2,FALSE)))=1,"·",0)</f>
        <v>0</v>
      </c>
      <c r="L804" s="53">
        <f>IF(TYPE(SEARCH(L$1,+VLOOKUP($A804,datos14p!$A$2:$B$874,2,FALSE)))=1,"·",0)</f>
        <v>0</v>
      </c>
      <c r="M804" s="53">
        <f>IF(TYPE(SEARCH(M$1,+VLOOKUP($A804,datos14p!$A$2:$B$874,2,FALSE)))=1,"·",0)</f>
        <v>0</v>
      </c>
    </row>
    <row r="805" spans="1:13" s="9" customFormat="1">
      <c r="A805" s="186" t="s">
        <v>4</v>
      </c>
      <c r="B805" s="53" t="str">
        <f>IF(TYPE(SEARCH(B$1,+VLOOKUP($A805,datos14p!$A$2:$B$874,2,FALSE)))=1,"·",0)</f>
        <v>·</v>
      </c>
      <c r="C805" s="53" t="str">
        <f>IF(TYPE(SEARCH(C$1,+VLOOKUP($A805,datos14p!$A$2:$B$874,2,FALSE)))=1,"·",0)</f>
        <v>·</v>
      </c>
      <c r="D805" s="53">
        <f>IF(TYPE(SEARCH(D$1,+VLOOKUP($A805,datos14p!$A$2:$B$874,2,FALSE)))=1,"·",0)</f>
        <v>0</v>
      </c>
      <c r="E805" s="53">
        <f>IF(TYPE(SEARCH(E$1,+VLOOKUP($A805,datos14p!$A$2:$B$874,2,FALSE)))=1,"·",0)</f>
        <v>0</v>
      </c>
      <c r="F805" s="53">
        <f>IF(TYPE(SEARCH(F$1,+VLOOKUP($A805,datos14p!$A$2:$B$874,2,FALSE)))=1,"·",0)</f>
        <v>0</v>
      </c>
      <c r="G805" s="53">
        <f>IF(TYPE(SEARCH(G$1,+VLOOKUP($A805,datos14p!$A$2:$B$874,2,FALSE)))=1,"·",0)</f>
        <v>0</v>
      </c>
      <c r="H805" s="53" t="str">
        <f>IF(TYPE(SEARCH(H$1,+VLOOKUP($A805,datos14p!$A$2:$B$874,2,FALSE)))=1,"·",0)</f>
        <v>·</v>
      </c>
      <c r="I805" s="53">
        <f>IF(TYPE(SEARCH(I$1,+VLOOKUP($A805,datos14p!$A$2:$B$874,2,FALSE)))=1,"·",0)</f>
        <v>0</v>
      </c>
      <c r="J805" s="53">
        <f>IF(TYPE(SEARCH(J$1,+VLOOKUP($A805,datos14p!$A$2:$B$874,2,FALSE)))=1,"·",0)</f>
        <v>0</v>
      </c>
      <c r="K805" s="53">
        <f>IF(TYPE(SEARCH(K$1,+VLOOKUP($A805,datos14p!$A$2:$B$874,2,FALSE)))=1,"·",0)</f>
        <v>0</v>
      </c>
      <c r="L805" s="53">
        <f>IF(TYPE(SEARCH(L$1,+VLOOKUP($A805,datos14p!$A$2:$B$874,2,FALSE)))=1,"·",0)</f>
        <v>0</v>
      </c>
      <c r="M805" s="53">
        <f>IF(TYPE(SEARCH(M$1,+VLOOKUP($A805,datos14p!$A$2:$B$874,2,FALSE)))=1,"·",0)</f>
        <v>0</v>
      </c>
    </row>
    <row r="806" spans="1:13" s="9" customFormat="1">
      <c r="A806" s="186" t="s">
        <v>5</v>
      </c>
      <c r="B806" s="53">
        <f>IF(TYPE(SEARCH(B$1,+VLOOKUP($A806,datos14p!$A$2:$B$874,2,FALSE)))=1,"·",0)</f>
        <v>0</v>
      </c>
      <c r="C806" s="53">
        <f>IF(TYPE(SEARCH(C$1,+VLOOKUP($A806,datos14p!$A$2:$B$874,2,FALSE)))=1,"·",0)</f>
        <v>0</v>
      </c>
      <c r="D806" s="53">
        <f>IF(TYPE(SEARCH(D$1,+VLOOKUP($A806,datos14p!$A$2:$B$874,2,FALSE)))=1,"·",0)</f>
        <v>0</v>
      </c>
      <c r="E806" s="53">
        <f>IF(TYPE(SEARCH(E$1,+VLOOKUP($A806,datos14p!$A$2:$B$874,2,FALSE)))=1,"·",0)</f>
        <v>0</v>
      </c>
      <c r="F806" s="53">
        <f>IF(TYPE(SEARCH(F$1,+VLOOKUP($A806,datos14p!$A$2:$B$874,2,FALSE)))=1,"·",0)</f>
        <v>0</v>
      </c>
      <c r="G806" s="53" t="str">
        <f>IF(TYPE(SEARCH(G$1,+VLOOKUP($A806,datos14p!$A$2:$B$874,2,FALSE)))=1,"·",0)</f>
        <v>·</v>
      </c>
      <c r="H806" s="53" t="str">
        <f>IF(TYPE(SEARCH(H$1,+VLOOKUP($A806,datos14p!$A$2:$B$874,2,FALSE)))=1,"·",0)</f>
        <v>·</v>
      </c>
      <c r="I806" s="53">
        <f>IF(TYPE(SEARCH(I$1,+VLOOKUP($A806,datos14p!$A$2:$B$874,2,FALSE)))=1,"·",0)</f>
        <v>0</v>
      </c>
      <c r="J806" s="53" t="str">
        <f>IF(TYPE(SEARCH(J$1,+VLOOKUP($A806,datos14p!$A$2:$B$874,2,FALSE)))=1,"·",0)</f>
        <v>·</v>
      </c>
      <c r="K806" s="53">
        <f>IF(TYPE(SEARCH(K$1,+VLOOKUP($A806,datos14p!$A$2:$B$874,2,FALSE)))=1,"·",0)</f>
        <v>0</v>
      </c>
      <c r="L806" s="53">
        <f>IF(TYPE(SEARCH(L$1,+VLOOKUP($A806,datos14p!$A$2:$B$874,2,FALSE)))=1,"·",0)</f>
        <v>0</v>
      </c>
      <c r="M806" s="53">
        <f>IF(TYPE(SEARCH(M$1,+VLOOKUP($A806,datos14p!$A$2:$B$874,2,FALSE)))=1,"·",0)</f>
        <v>0</v>
      </c>
    </row>
    <row r="807" spans="1:13" s="9" customFormat="1">
      <c r="A807" s="186" t="s">
        <v>6</v>
      </c>
      <c r="B807" s="53">
        <f>IF(TYPE(SEARCH(B$1,+VLOOKUP($A807,datos14p!$A$2:$B$874,2,FALSE)))=1,"·",0)</f>
        <v>0</v>
      </c>
      <c r="C807" s="53" t="str">
        <f>IF(TYPE(SEARCH(C$1,+VLOOKUP($A807,datos14p!$A$2:$B$874,2,FALSE)))=1,"·",0)</f>
        <v>·</v>
      </c>
      <c r="D807" s="53">
        <f>IF(TYPE(SEARCH(D$1,+VLOOKUP($A807,datos14p!$A$2:$B$874,2,FALSE)))=1,"·",0)</f>
        <v>0</v>
      </c>
      <c r="E807" s="53">
        <f>IF(TYPE(SEARCH(E$1,+VLOOKUP($A807,datos14p!$A$2:$B$874,2,FALSE)))=1,"·",0)</f>
        <v>0</v>
      </c>
      <c r="F807" s="53">
        <f>IF(TYPE(SEARCH(F$1,+VLOOKUP($A807,datos14p!$A$2:$B$874,2,FALSE)))=1,"·",0)</f>
        <v>0</v>
      </c>
      <c r="G807" s="53">
        <f>IF(TYPE(SEARCH(G$1,+VLOOKUP($A807,datos14p!$A$2:$B$874,2,FALSE)))=1,"·",0)</f>
        <v>0</v>
      </c>
      <c r="H807" s="53" t="str">
        <f>IF(TYPE(SEARCH(H$1,+VLOOKUP($A807,datos14p!$A$2:$B$874,2,FALSE)))=1,"·",0)</f>
        <v>·</v>
      </c>
      <c r="I807" s="53">
        <f>IF(TYPE(SEARCH(I$1,+VLOOKUP($A807,datos14p!$A$2:$B$874,2,FALSE)))=1,"·",0)</f>
        <v>0</v>
      </c>
      <c r="J807" s="53" t="str">
        <f>IF(TYPE(SEARCH(J$1,+VLOOKUP($A807,datos14p!$A$2:$B$874,2,FALSE)))=1,"·",0)</f>
        <v>·</v>
      </c>
      <c r="K807" s="53">
        <f>IF(TYPE(SEARCH(K$1,+VLOOKUP($A807,datos14p!$A$2:$B$874,2,FALSE)))=1,"·",0)</f>
        <v>0</v>
      </c>
      <c r="L807" s="53">
        <f>IF(TYPE(SEARCH(L$1,+VLOOKUP($A807,datos14p!$A$2:$B$874,2,FALSE)))=1,"·",0)</f>
        <v>0</v>
      </c>
      <c r="M807" s="53">
        <f>IF(TYPE(SEARCH(M$1,+VLOOKUP($A807,datos14p!$A$2:$B$874,2,FALSE)))=1,"·",0)</f>
        <v>0</v>
      </c>
    </row>
    <row r="808" spans="1:13" s="9" customFormat="1">
      <c r="A808" s="186" t="s">
        <v>7</v>
      </c>
      <c r="B808" s="53">
        <f>IF(TYPE(SEARCH(B$1,+VLOOKUP($A808,datos14p!$A$2:$B$874,2,FALSE)))=1,"·",0)</f>
        <v>0</v>
      </c>
      <c r="C808" s="53" t="str">
        <f>IF(TYPE(SEARCH(C$1,+VLOOKUP($A808,datos14p!$A$2:$B$874,2,FALSE)))=1,"·",0)</f>
        <v>·</v>
      </c>
      <c r="D808" s="53">
        <f>IF(TYPE(SEARCH(D$1,+VLOOKUP($A808,datos14p!$A$2:$B$874,2,FALSE)))=1,"·",0)</f>
        <v>0</v>
      </c>
      <c r="E808" s="53">
        <f>IF(TYPE(SEARCH(E$1,+VLOOKUP($A808,datos14p!$A$2:$B$874,2,FALSE)))=1,"·",0)</f>
        <v>0</v>
      </c>
      <c r="F808" s="53">
        <f>IF(TYPE(SEARCH(F$1,+VLOOKUP($A808,datos14p!$A$2:$B$874,2,FALSE)))=1,"·",0)</f>
        <v>0</v>
      </c>
      <c r="G808" s="53">
        <f>IF(TYPE(SEARCH(G$1,+VLOOKUP($A808,datos14p!$A$2:$B$874,2,FALSE)))=1,"·",0)</f>
        <v>0</v>
      </c>
      <c r="H808" s="53" t="str">
        <f>IF(TYPE(SEARCH(H$1,+VLOOKUP($A808,datos14p!$A$2:$B$874,2,FALSE)))=1,"·",0)</f>
        <v>·</v>
      </c>
      <c r="I808" s="53">
        <f>IF(TYPE(SEARCH(I$1,+VLOOKUP($A808,datos14p!$A$2:$B$874,2,FALSE)))=1,"·",0)</f>
        <v>0</v>
      </c>
      <c r="J808" s="53" t="str">
        <f>IF(TYPE(SEARCH(J$1,+VLOOKUP($A808,datos14p!$A$2:$B$874,2,FALSE)))=1,"·",0)</f>
        <v>·</v>
      </c>
      <c r="K808" s="53">
        <f>IF(TYPE(SEARCH(K$1,+VLOOKUP($A808,datos14p!$A$2:$B$874,2,FALSE)))=1,"·",0)</f>
        <v>0</v>
      </c>
      <c r="L808" s="53">
        <f>IF(TYPE(SEARCH(L$1,+VLOOKUP($A808,datos14p!$A$2:$B$874,2,FALSE)))=1,"·",0)</f>
        <v>0</v>
      </c>
      <c r="M808" s="53">
        <f>IF(TYPE(SEARCH(M$1,+VLOOKUP($A808,datos14p!$A$2:$B$874,2,FALSE)))=1,"·",0)</f>
        <v>0</v>
      </c>
    </row>
    <row r="809" spans="1:13" s="9" customFormat="1">
      <c r="A809" s="186" t="s">
        <v>8</v>
      </c>
      <c r="B809" s="53">
        <f>IF(TYPE(SEARCH(B$1,+VLOOKUP($A809,datos14p!$A$2:$B$874,2,FALSE)))=1,"·",0)</f>
        <v>0</v>
      </c>
      <c r="C809" s="53" t="str">
        <f>IF(TYPE(SEARCH(C$1,+VLOOKUP($A809,datos14p!$A$2:$B$874,2,FALSE)))=1,"·",0)</f>
        <v>·</v>
      </c>
      <c r="D809" s="53">
        <f>IF(TYPE(SEARCH(D$1,+VLOOKUP($A809,datos14p!$A$2:$B$874,2,FALSE)))=1,"·",0)</f>
        <v>0</v>
      </c>
      <c r="E809" s="53">
        <f>IF(TYPE(SEARCH(E$1,+VLOOKUP($A809,datos14p!$A$2:$B$874,2,FALSE)))=1,"·",0)</f>
        <v>0</v>
      </c>
      <c r="F809" s="53">
        <f>IF(TYPE(SEARCH(F$1,+VLOOKUP($A809,datos14p!$A$2:$B$874,2,FALSE)))=1,"·",0)</f>
        <v>0</v>
      </c>
      <c r="G809" s="53">
        <f>IF(TYPE(SEARCH(G$1,+VLOOKUP($A809,datos14p!$A$2:$B$874,2,FALSE)))=1,"·",0)</f>
        <v>0</v>
      </c>
      <c r="H809" s="53" t="str">
        <f>IF(TYPE(SEARCH(H$1,+VLOOKUP($A809,datos14p!$A$2:$B$874,2,FALSE)))=1,"·",0)</f>
        <v>·</v>
      </c>
      <c r="I809" s="53">
        <f>IF(TYPE(SEARCH(I$1,+VLOOKUP($A809,datos14p!$A$2:$B$874,2,FALSE)))=1,"·",0)</f>
        <v>0</v>
      </c>
      <c r="J809" s="53" t="str">
        <f>IF(TYPE(SEARCH(J$1,+VLOOKUP($A809,datos14p!$A$2:$B$874,2,FALSE)))=1,"·",0)</f>
        <v>·</v>
      </c>
      <c r="K809" s="53">
        <f>IF(TYPE(SEARCH(K$1,+VLOOKUP($A809,datos14p!$A$2:$B$874,2,FALSE)))=1,"·",0)</f>
        <v>0</v>
      </c>
      <c r="L809" s="53">
        <f>IF(TYPE(SEARCH(L$1,+VLOOKUP($A809,datos14p!$A$2:$B$874,2,FALSE)))=1,"·",0)</f>
        <v>0</v>
      </c>
      <c r="M809" s="53">
        <f>IF(TYPE(SEARCH(M$1,+VLOOKUP($A809,datos14p!$A$2:$B$874,2,FALSE)))=1,"·",0)</f>
        <v>0</v>
      </c>
    </row>
    <row r="810" spans="1:13" s="9" customFormat="1">
      <c r="A810" s="186" t="s">
        <v>355</v>
      </c>
      <c r="B810" s="53">
        <f>IF(TYPE(SEARCH(B$1,+VLOOKUP($A810,datos14p!$A$2:$B$874,2,FALSE)))=1,"·",0)</f>
        <v>0</v>
      </c>
      <c r="C810" s="53">
        <f>IF(TYPE(SEARCH(C$1,+VLOOKUP($A810,datos14p!$A$2:$B$874,2,FALSE)))=1,"·",0)</f>
        <v>0</v>
      </c>
      <c r="D810" s="53">
        <f>IF(TYPE(SEARCH(D$1,+VLOOKUP($A810,datos14p!$A$2:$B$874,2,FALSE)))=1,"·",0)</f>
        <v>0</v>
      </c>
      <c r="E810" s="53">
        <f>IF(TYPE(SEARCH(E$1,+VLOOKUP($A810,datos14p!$A$2:$B$874,2,FALSE)))=1,"·",0)</f>
        <v>0</v>
      </c>
      <c r="F810" s="53">
        <f>IF(TYPE(SEARCH(F$1,+VLOOKUP($A810,datos14p!$A$2:$B$874,2,FALSE)))=1,"·",0)</f>
        <v>0</v>
      </c>
      <c r="G810" s="53">
        <f>IF(TYPE(SEARCH(G$1,+VLOOKUP($A810,datos14p!$A$2:$B$874,2,FALSE)))=1,"·",0)</f>
        <v>0</v>
      </c>
      <c r="H810" s="53">
        <f>IF(TYPE(SEARCH(H$1,+VLOOKUP($A810,datos14p!$A$2:$B$874,2,FALSE)))=1,"·",0)</f>
        <v>0</v>
      </c>
      <c r="I810" s="53">
        <f>IF(TYPE(SEARCH(I$1,+VLOOKUP($A810,datos14p!$A$2:$B$874,2,FALSE)))=1,"·",0)</f>
        <v>0</v>
      </c>
      <c r="J810" s="53">
        <f>IF(TYPE(SEARCH(J$1,+VLOOKUP($A810,datos14p!$A$2:$B$874,2,FALSE)))=1,"·",0)</f>
        <v>0</v>
      </c>
      <c r="K810" s="53">
        <f>IF(TYPE(SEARCH(K$1,+VLOOKUP($A810,datos14p!$A$2:$B$874,2,FALSE)))=1,"·",0)</f>
        <v>0</v>
      </c>
      <c r="L810" s="53">
        <f>IF(TYPE(SEARCH(L$1,+VLOOKUP($A810,datos14p!$A$2:$B$874,2,FALSE)))=1,"·",0)</f>
        <v>0</v>
      </c>
      <c r="M810" s="53">
        <f>IF(TYPE(SEARCH(M$1,+VLOOKUP($A810,datos14p!$A$2:$B$874,2,FALSE)))=1,"·",0)</f>
        <v>0</v>
      </c>
    </row>
    <row r="811" spans="1:13" s="9" customFormat="1">
      <c r="A811" s="186" t="s">
        <v>356</v>
      </c>
      <c r="B811" s="53">
        <f>IF(TYPE(SEARCH(B$1,+VLOOKUP($A811,datos14p!$A$2:$B$874,2,FALSE)))=1,"·",0)</f>
        <v>0</v>
      </c>
      <c r="C811" s="53">
        <f>IF(TYPE(SEARCH(C$1,+VLOOKUP($A811,datos14p!$A$2:$B$874,2,FALSE)))=1,"·",0)</f>
        <v>0</v>
      </c>
      <c r="D811" s="53">
        <f>IF(TYPE(SEARCH(D$1,+VLOOKUP($A811,datos14p!$A$2:$B$874,2,FALSE)))=1,"·",0)</f>
        <v>0</v>
      </c>
      <c r="E811" s="53">
        <f>IF(TYPE(SEARCH(E$1,+VLOOKUP($A811,datos14p!$A$2:$B$874,2,FALSE)))=1,"·",0)</f>
        <v>0</v>
      </c>
      <c r="F811" s="53">
        <f>IF(TYPE(SEARCH(F$1,+VLOOKUP($A811,datos14p!$A$2:$B$874,2,FALSE)))=1,"·",0)</f>
        <v>0</v>
      </c>
      <c r="G811" s="53">
        <f>IF(TYPE(SEARCH(G$1,+VLOOKUP($A811,datos14p!$A$2:$B$874,2,FALSE)))=1,"·",0)</f>
        <v>0</v>
      </c>
      <c r="H811" s="53">
        <f>IF(TYPE(SEARCH(H$1,+VLOOKUP($A811,datos14p!$A$2:$B$874,2,FALSE)))=1,"·",0)</f>
        <v>0</v>
      </c>
      <c r="I811" s="53">
        <f>IF(TYPE(SEARCH(I$1,+VLOOKUP($A811,datos14p!$A$2:$B$874,2,FALSE)))=1,"·",0)</f>
        <v>0</v>
      </c>
      <c r="J811" s="53">
        <f>IF(TYPE(SEARCH(J$1,+VLOOKUP($A811,datos14p!$A$2:$B$874,2,FALSE)))=1,"·",0)</f>
        <v>0</v>
      </c>
      <c r="K811" s="53">
        <f>IF(TYPE(SEARCH(K$1,+VLOOKUP($A811,datos14p!$A$2:$B$874,2,FALSE)))=1,"·",0)</f>
        <v>0</v>
      </c>
      <c r="L811" s="53">
        <f>IF(TYPE(SEARCH(L$1,+VLOOKUP($A811,datos14p!$A$2:$B$874,2,FALSE)))=1,"·",0)</f>
        <v>0</v>
      </c>
      <c r="M811" s="53">
        <f>IF(TYPE(SEARCH(M$1,+VLOOKUP($A811,datos14p!$A$2:$B$874,2,FALSE)))=1,"·",0)</f>
        <v>0</v>
      </c>
    </row>
    <row r="812" spans="1:13" s="9" customFormat="1">
      <c r="A812" s="186" t="s">
        <v>357</v>
      </c>
      <c r="B812" s="53">
        <f>IF(TYPE(SEARCH(B$1,+VLOOKUP($A812,datos14p!$A$2:$B$874,2,FALSE)))=1,"·",0)</f>
        <v>0</v>
      </c>
      <c r="C812" s="53">
        <f>IF(TYPE(SEARCH(C$1,+VLOOKUP($A812,datos14p!$A$2:$B$874,2,FALSE)))=1,"·",0)</f>
        <v>0</v>
      </c>
      <c r="D812" s="53">
        <f>IF(TYPE(SEARCH(D$1,+VLOOKUP($A812,datos14p!$A$2:$B$874,2,FALSE)))=1,"·",0)</f>
        <v>0</v>
      </c>
      <c r="E812" s="53">
        <f>IF(TYPE(SEARCH(E$1,+VLOOKUP($A812,datos14p!$A$2:$B$874,2,FALSE)))=1,"·",0)</f>
        <v>0</v>
      </c>
      <c r="F812" s="53">
        <f>IF(TYPE(SEARCH(F$1,+VLOOKUP($A812,datos14p!$A$2:$B$874,2,FALSE)))=1,"·",0)</f>
        <v>0</v>
      </c>
      <c r="G812" s="53">
        <f>IF(TYPE(SEARCH(G$1,+VLOOKUP($A812,datos14p!$A$2:$B$874,2,FALSE)))=1,"·",0)</f>
        <v>0</v>
      </c>
      <c r="H812" s="53">
        <f>IF(TYPE(SEARCH(H$1,+VLOOKUP($A812,datos14p!$A$2:$B$874,2,FALSE)))=1,"·",0)</f>
        <v>0</v>
      </c>
      <c r="I812" s="53">
        <f>IF(TYPE(SEARCH(I$1,+VLOOKUP($A812,datos14p!$A$2:$B$874,2,FALSE)))=1,"·",0)</f>
        <v>0</v>
      </c>
      <c r="J812" s="53">
        <f>IF(TYPE(SEARCH(J$1,+VLOOKUP($A812,datos14p!$A$2:$B$874,2,FALSE)))=1,"·",0)</f>
        <v>0</v>
      </c>
      <c r="K812" s="53">
        <f>IF(TYPE(SEARCH(K$1,+VLOOKUP($A812,datos14p!$A$2:$B$874,2,FALSE)))=1,"·",0)</f>
        <v>0</v>
      </c>
      <c r="L812" s="53">
        <f>IF(TYPE(SEARCH(L$1,+VLOOKUP($A812,datos14p!$A$2:$B$874,2,FALSE)))=1,"·",0)</f>
        <v>0</v>
      </c>
      <c r="M812" s="53">
        <f>IF(TYPE(SEARCH(M$1,+VLOOKUP($A812,datos14p!$A$2:$B$874,2,FALSE)))=1,"·",0)</f>
        <v>0</v>
      </c>
    </row>
    <row r="813" spans="1:13" s="9" customFormat="1">
      <c r="A813" s="186" t="s">
        <v>358</v>
      </c>
      <c r="B813" s="53">
        <f>IF(TYPE(SEARCH(B$1,+VLOOKUP($A813,datos14p!$A$2:$B$874,2,FALSE)))=1,"·",0)</f>
        <v>0</v>
      </c>
      <c r="C813" s="53">
        <f>IF(TYPE(SEARCH(C$1,+VLOOKUP($A813,datos14p!$A$2:$B$874,2,FALSE)))=1,"·",0)</f>
        <v>0</v>
      </c>
      <c r="D813" s="53">
        <f>IF(TYPE(SEARCH(D$1,+VLOOKUP($A813,datos14p!$A$2:$B$874,2,FALSE)))=1,"·",0)</f>
        <v>0</v>
      </c>
      <c r="E813" s="53">
        <f>IF(TYPE(SEARCH(E$1,+VLOOKUP($A813,datos14p!$A$2:$B$874,2,FALSE)))=1,"·",0)</f>
        <v>0</v>
      </c>
      <c r="F813" s="53">
        <f>IF(TYPE(SEARCH(F$1,+VLOOKUP($A813,datos14p!$A$2:$B$874,2,FALSE)))=1,"·",0)</f>
        <v>0</v>
      </c>
      <c r="G813" s="53">
        <f>IF(TYPE(SEARCH(G$1,+VLOOKUP($A813,datos14p!$A$2:$B$874,2,FALSE)))=1,"·",0)</f>
        <v>0</v>
      </c>
      <c r="H813" s="53">
        <f>IF(TYPE(SEARCH(H$1,+VLOOKUP($A813,datos14p!$A$2:$B$874,2,FALSE)))=1,"·",0)</f>
        <v>0</v>
      </c>
      <c r="I813" s="53">
        <f>IF(TYPE(SEARCH(I$1,+VLOOKUP($A813,datos14p!$A$2:$B$874,2,FALSE)))=1,"·",0)</f>
        <v>0</v>
      </c>
      <c r="J813" s="53">
        <f>IF(TYPE(SEARCH(J$1,+VLOOKUP($A813,datos14p!$A$2:$B$874,2,FALSE)))=1,"·",0)</f>
        <v>0</v>
      </c>
      <c r="K813" s="53">
        <f>IF(TYPE(SEARCH(K$1,+VLOOKUP($A813,datos14p!$A$2:$B$874,2,FALSE)))=1,"·",0)</f>
        <v>0</v>
      </c>
      <c r="L813" s="53">
        <f>IF(TYPE(SEARCH(L$1,+VLOOKUP($A813,datos14p!$A$2:$B$874,2,FALSE)))=1,"·",0)</f>
        <v>0</v>
      </c>
      <c r="M813" s="53">
        <f>IF(TYPE(SEARCH(M$1,+VLOOKUP($A813,datos14p!$A$2:$B$874,2,FALSE)))=1,"·",0)</f>
        <v>0</v>
      </c>
    </row>
    <row r="814" spans="1:13" s="9" customFormat="1">
      <c r="A814" s="186" t="s">
        <v>359</v>
      </c>
      <c r="B814" s="53">
        <f>IF(TYPE(SEARCH(B$1,+VLOOKUP($A814,datos14p!$A$2:$B$874,2,FALSE)))=1,"·",0)</f>
        <v>0</v>
      </c>
      <c r="C814" s="53">
        <f>IF(TYPE(SEARCH(C$1,+VLOOKUP($A814,datos14p!$A$2:$B$874,2,FALSE)))=1,"·",0)</f>
        <v>0</v>
      </c>
      <c r="D814" s="53">
        <f>IF(TYPE(SEARCH(D$1,+VLOOKUP($A814,datos14p!$A$2:$B$874,2,FALSE)))=1,"·",0)</f>
        <v>0</v>
      </c>
      <c r="E814" s="53" t="str">
        <f>IF(TYPE(SEARCH(E$1,+VLOOKUP($A814,datos14p!$A$2:$B$874,2,FALSE)))=1,"·",0)</f>
        <v>·</v>
      </c>
      <c r="F814" s="53">
        <f>IF(TYPE(SEARCH(F$1,+VLOOKUP($A814,datos14p!$A$2:$B$874,2,FALSE)))=1,"·",0)</f>
        <v>0</v>
      </c>
      <c r="G814" s="53">
        <f>IF(TYPE(SEARCH(G$1,+VLOOKUP($A814,datos14p!$A$2:$B$874,2,FALSE)))=1,"·",0)</f>
        <v>0</v>
      </c>
      <c r="H814" s="53">
        <f>IF(TYPE(SEARCH(H$1,+VLOOKUP($A814,datos14p!$A$2:$B$874,2,FALSE)))=1,"·",0)</f>
        <v>0</v>
      </c>
      <c r="I814" s="53">
        <f>IF(TYPE(SEARCH(I$1,+VLOOKUP($A814,datos14p!$A$2:$B$874,2,FALSE)))=1,"·",0)</f>
        <v>0</v>
      </c>
      <c r="J814" s="53">
        <f>IF(TYPE(SEARCH(J$1,+VLOOKUP($A814,datos14p!$A$2:$B$874,2,FALSE)))=1,"·",0)</f>
        <v>0</v>
      </c>
      <c r="K814" s="53">
        <f>IF(TYPE(SEARCH(K$1,+VLOOKUP($A814,datos14p!$A$2:$B$874,2,FALSE)))=1,"·",0)</f>
        <v>0</v>
      </c>
      <c r="L814" s="53">
        <f>IF(TYPE(SEARCH(L$1,+VLOOKUP($A814,datos14p!$A$2:$B$874,2,FALSE)))=1,"·",0)</f>
        <v>0</v>
      </c>
      <c r="M814" s="53">
        <f>IF(TYPE(SEARCH(M$1,+VLOOKUP($A814,datos14p!$A$2:$B$874,2,FALSE)))=1,"·",0)</f>
        <v>0</v>
      </c>
    </row>
    <row r="815" spans="1:13" s="9" customFormat="1">
      <c r="A815" s="186" t="s">
        <v>360</v>
      </c>
      <c r="B815" s="53">
        <f>IF(TYPE(SEARCH(B$1,+VLOOKUP($A815,datos14p!$A$2:$B$874,2,FALSE)))=1,"·",0)</f>
        <v>0</v>
      </c>
      <c r="C815" s="53">
        <f>IF(TYPE(SEARCH(C$1,+VLOOKUP($A815,datos14p!$A$2:$B$874,2,FALSE)))=1,"·",0)</f>
        <v>0</v>
      </c>
      <c r="D815" s="53">
        <f>IF(TYPE(SEARCH(D$1,+VLOOKUP($A815,datos14p!$A$2:$B$874,2,FALSE)))=1,"·",0)</f>
        <v>0</v>
      </c>
      <c r="E815" s="53">
        <f>IF(TYPE(SEARCH(E$1,+VLOOKUP($A815,datos14p!$A$2:$B$874,2,FALSE)))=1,"·",0)</f>
        <v>0</v>
      </c>
      <c r="F815" s="53">
        <f>IF(TYPE(SEARCH(F$1,+VLOOKUP($A815,datos14p!$A$2:$B$874,2,FALSE)))=1,"·",0)</f>
        <v>0</v>
      </c>
      <c r="G815" s="53">
        <f>IF(TYPE(SEARCH(G$1,+VLOOKUP($A815,datos14p!$A$2:$B$874,2,FALSE)))=1,"·",0)</f>
        <v>0</v>
      </c>
      <c r="H815" s="53">
        <f>IF(TYPE(SEARCH(H$1,+VLOOKUP($A815,datos14p!$A$2:$B$874,2,FALSE)))=1,"·",0)</f>
        <v>0</v>
      </c>
      <c r="I815" s="53">
        <f>IF(TYPE(SEARCH(I$1,+VLOOKUP($A815,datos14p!$A$2:$B$874,2,FALSE)))=1,"·",0)</f>
        <v>0</v>
      </c>
      <c r="J815" s="53">
        <f>IF(TYPE(SEARCH(J$1,+VLOOKUP($A815,datos14p!$A$2:$B$874,2,FALSE)))=1,"·",0)</f>
        <v>0</v>
      </c>
      <c r="K815" s="53">
        <f>IF(TYPE(SEARCH(K$1,+VLOOKUP($A815,datos14p!$A$2:$B$874,2,FALSE)))=1,"·",0)</f>
        <v>0</v>
      </c>
      <c r="L815" s="53">
        <f>IF(TYPE(SEARCH(L$1,+VLOOKUP($A815,datos14p!$A$2:$B$874,2,FALSE)))=1,"·",0)</f>
        <v>0</v>
      </c>
      <c r="M815" s="53">
        <f>IF(TYPE(SEARCH(M$1,+VLOOKUP($A815,datos14p!$A$2:$B$874,2,FALSE)))=1,"·",0)</f>
        <v>0</v>
      </c>
    </row>
    <row r="816" spans="1:13" s="9" customFormat="1">
      <c r="A816" s="186" t="s">
        <v>361</v>
      </c>
      <c r="B816" s="53">
        <f>IF(TYPE(SEARCH(B$1,+VLOOKUP($A816,datos14p!$A$2:$B$874,2,FALSE)))=1,"·",0)</f>
        <v>0</v>
      </c>
      <c r="C816" s="53">
        <f>IF(TYPE(SEARCH(C$1,+VLOOKUP($A816,datos14p!$A$2:$B$874,2,FALSE)))=1,"·",0)</f>
        <v>0</v>
      </c>
      <c r="D816" s="53">
        <f>IF(TYPE(SEARCH(D$1,+VLOOKUP($A816,datos14p!$A$2:$B$874,2,FALSE)))=1,"·",0)</f>
        <v>0</v>
      </c>
      <c r="E816" s="53">
        <f>IF(TYPE(SEARCH(E$1,+VLOOKUP($A816,datos14p!$A$2:$B$874,2,FALSE)))=1,"·",0)</f>
        <v>0</v>
      </c>
      <c r="F816" s="53">
        <f>IF(TYPE(SEARCH(F$1,+VLOOKUP($A816,datos14p!$A$2:$B$874,2,FALSE)))=1,"·",0)</f>
        <v>0</v>
      </c>
      <c r="G816" s="53">
        <f>IF(TYPE(SEARCH(G$1,+VLOOKUP($A816,datos14p!$A$2:$B$874,2,FALSE)))=1,"·",0)</f>
        <v>0</v>
      </c>
      <c r="H816" s="53">
        <f>IF(TYPE(SEARCH(H$1,+VLOOKUP($A816,datos14p!$A$2:$B$874,2,FALSE)))=1,"·",0)</f>
        <v>0</v>
      </c>
      <c r="I816" s="53">
        <f>IF(TYPE(SEARCH(I$1,+VLOOKUP($A816,datos14p!$A$2:$B$874,2,FALSE)))=1,"·",0)</f>
        <v>0</v>
      </c>
      <c r="J816" s="53">
        <f>IF(TYPE(SEARCH(J$1,+VLOOKUP($A816,datos14p!$A$2:$B$874,2,FALSE)))=1,"·",0)</f>
        <v>0</v>
      </c>
      <c r="K816" s="53">
        <f>IF(TYPE(SEARCH(K$1,+VLOOKUP($A816,datos14p!$A$2:$B$874,2,FALSE)))=1,"·",0)</f>
        <v>0</v>
      </c>
      <c r="L816" s="53">
        <f>IF(TYPE(SEARCH(L$1,+VLOOKUP($A816,datos14p!$A$2:$B$874,2,FALSE)))=1,"·",0)</f>
        <v>0</v>
      </c>
      <c r="M816" s="53">
        <f>IF(TYPE(SEARCH(M$1,+VLOOKUP($A816,datos14p!$A$2:$B$874,2,FALSE)))=1,"·",0)</f>
        <v>0</v>
      </c>
    </row>
    <row r="817" spans="1:13" s="9" customFormat="1">
      <c r="A817" s="186" t="s">
        <v>362</v>
      </c>
      <c r="B817" s="53">
        <f>IF(TYPE(SEARCH(B$1,+VLOOKUP($A817,datos14p!$A$2:$B$874,2,FALSE)))=1,"·",0)</f>
        <v>0</v>
      </c>
      <c r="C817" s="53">
        <f>IF(TYPE(SEARCH(C$1,+VLOOKUP($A817,datos14p!$A$2:$B$874,2,FALSE)))=1,"·",0)</f>
        <v>0</v>
      </c>
      <c r="D817" s="53">
        <f>IF(TYPE(SEARCH(D$1,+VLOOKUP($A817,datos14p!$A$2:$B$874,2,FALSE)))=1,"·",0)</f>
        <v>0</v>
      </c>
      <c r="E817" s="53">
        <f>IF(TYPE(SEARCH(E$1,+VLOOKUP($A817,datos14p!$A$2:$B$874,2,FALSE)))=1,"·",0)</f>
        <v>0</v>
      </c>
      <c r="F817" s="53">
        <f>IF(TYPE(SEARCH(F$1,+VLOOKUP($A817,datos14p!$A$2:$B$874,2,FALSE)))=1,"·",0)</f>
        <v>0</v>
      </c>
      <c r="G817" s="53">
        <f>IF(TYPE(SEARCH(G$1,+VLOOKUP($A817,datos14p!$A$2:$B$874,2,FALSE)))=1,"·",0)</f>
        <v>0</v>
      </c>
      <c r="H817" s="53">
        <f>IF(TYPE(SEARCH(H$1,+VLOOKUP($A817,datos14p!$A$2:$B$874,2,FALSE)))=1,"·",0)</f>
        <v>0</v>
      </c>
      <c r="I817" s="53">
        <f>IF(TYPE(SEARCH(I$1,+VLOOKUP($A817,datos14p!$A$2:$B$874,2,FALSE)))=1,"·",0)</f>
        <v>0</v>
      </c>
      <c r="J817" s="53">
        <f>IF(TYPE(SEARCH(J$1,+VLOOKUP($A817,datos14p!$A$2:$B$874,2,FALSE)))=1,"·",0)</f>
        <v>0</v>
      </c>
      <c r="K817" s="53">
        <f>IF(TYPE(SEARCH(K$1,+VLOOKUP($A817,datos14p!$A$2:$B$874,2,FALSE)))=1,"·",0)</f>
        <v>0</v>
      </c>
      <c r="L817" s="53">
        <f>IF(TYPE(SEARCH(L$1,+VLOOKUP($A817,datos14p!$A$2:$B$874,2,FALSE)))=1,"·",0)</f>
        <v>0</v>
      </c>
      <c r="M817" s="53">
        <f>IF(TYPE(SEARCH(M$1,+VLOOKUP($A817,datos14p!$A$2:$B$874,2,FALSE)))=1,"·",0)</f>
        <v>0</v>
      </c>
    </row>
    <row r="818" spans="1:13" s="9" customFormat="1">
      <c r="A818" s="186" t="s">
        <v>363</v>
      </c>
      <c r="B818" s="53">
        <f>IF(TYPE(SEARCH(B$1,+VLOOKUP($A818,datos14p!$A$2:$B$874,2,FALSE)))=1,"·",0)</f>
        <v>0</v>
      </c>
      <c r="C818" s="53">
        <f>IF(TYPE(SEARCH(C$1,+VLOOKUP($A818,datos14p!$A$2:$B$874,2,FALSE)))=1,"·",0)</f>
        <v>0</v>
      </c>
      <c r="D818" s="53">
        <f>IF(TYPE(SEARCH(D$1,+VLOOKUP($A818,datos14p!$A$2:$B$874,2,FALSE)))=1,"·",0)</f>
        <v>0</v>
      </c>
      <c r="E818" s="53">
        <f>IF(TYPE(SEARCH(E$1,+VLOOKUP($A818,datos14p!$A$2:$B$874,2,FALSE)))=1,"·",0)</f>
        <v>0</v>
      </c>
      <c r="F818" s="53">
        <f>IF(TYPE(SEARCH(F$1,+VLOOKUP($A818,datos14p!$A$2:$B$874,2,FALSE)))=1,"·",0)</f>
        <v>0</v>
      </c>
      <c r="G818" s="53">
        <f>IF(TYPE(SEARCH(G$1,+VLOOKUP($A818,datos14p!$A$2:$B$874,2,FALSE)))=1,"·",0)</f>
        <v>0</v>
      </c>
      <c r="H818" s="53">
        <f>IF(TYPE(SEARCH(H$1,+VLOOKUP($A818,datos14p!$A$2:$B$874,2,FALSE)))=1,"·",0)</f>
        <v>0</v>
      </c>
      <c r="I818" s="53">
        <f>IF(TYPE(SEARCH(I$1,+VLOOKUP($A818,datos14p!$A$2:$B$874,2,FALSE)))=1,"·",0)</f>
        <v>0</v>
      </c>
      <c r="J818" s="53">
        <f>IF(TYPE(SEARCH(J$1,+VLOOKUP($A818,datos14p!$A$2:$B$874,2,FALSE)))=1,"·",0)</f>
        <v>0</v>
      </c>
      <c r="K818" s="53">
        <f>IF(TYPE(SEARCH(K$1,+VLOOKUP($A818,datos14p!$A$2:$B$874,2,FALSE)))=1,"·",0)</f>
        <v>0</v>
      </c>
      <c r="L818" s="53">
        <f>IF(TYPE(SEARCH(L$1,+VLOOKUP($A818,datos14p!$A$2:$B$874,2,FALSE)))=1,"·",0)</f>
        <v>0</v>
      </c>
      <c r="M818" s="53">
        <f>IF(TYPE(SEARCH(M$1,+VLOOKUP($A818,datos14p!$A$2:$B$874,2,FALSE)))=1,"·",0)</f>
        <v>0</v>
      </c>
    </row>
    <row r="819" spans="1:13" s="9" customFormat="1">
      <c r="A819" s="186" t="s">
        <v>364</v>
      </c>
      <c r="B819" s="53">
        <f>IF(TYPE(SEARCH(B$1,+VLOOKUP($A819,datos14p!$A$2:$B$874,2,FALSE)))=1,"·",0)</f>
        <v>0</v>
      </c>
      <c r="C819" s="53">
        <f>IF(TYPE(SEARCH(C$1,+VLOOKUP($A819,datos14p!$A$2:$B$874,2,FALSE)))=1,"·",0)</f>
        <v>0</v>
      </c>
      <c r="D819" s="53">
        <f>IF(TYPE(SEARCH(D$1,+VLOOKUP($A819,datos14p!$A$2:$B$874,2,FALSE)))=1,"·",0)</f>
        <v>0</v>
      </c>
      <c r="E819" s="53">
        <f>IF(TYPE(SEARCH(E$1,+VLOOKUP($A819,datos14p!$A$2:$B$874,2,FALSE)))=1,"·",0)</f>
        <v>0</v>
      </c>
      <c r="F819" s="53">
        <f>IF(TYPE(SEARCH(F$1,+VLOOKUP($A819,datos14p!$A$2:$B$874,2,FALSE)))=1,"·",0)</f>
        <v>0</v>
      </c>
      <c r="G819" s="53">
        <f>IF(TYPE(SEARCH(G$1,+VLOOKUP($A819,datos14p!$A$2:$B$874,2,FALSE)))=1,"·",0)</f>
        <v>0</v>
      </c>
      <c r="H819" s="53">
        <f>IF(TYPE(SEARCH(H$1,+VLOOKUP($A819,datos14p!$A$2:$B$874,2,FALSE)))=1,"·",0)</f>
        <v>0</v>
      </c>
      <c r="I819" s="53">
        <f>IF(TYPE(SEARCH(I$1,+VLOOKUP($A819,datos14p!$A$2:$B$874,2,FALSE)))=1,"·",0)</f>
        <v>0</v>
      </c>
      <c r="J819" s="53">
        <f>IF(TYPE(SEARCH(J$1,+VLOOKUP($A819,datos14p!$A$2:$B$874,2,FALSE)))=1,"·",0)</f>
        <v>0</v>
      </c>
      <c r="K819" s="53">
        <f>IF(TYPE(SEARCH(K$1,+VLOOKUP($A819,datos14p!$A$2:$B$874,2,FALSE)))=1,"·",0)</f>
        <v>0</v>
      </c>
      <c r="L819" s="53">
        <f>IF(TYPE(SEARCH(L$1,+VLOOKUP($A819,datos14p!$A$2:$B$874,2,FALSE)))=1,"·",0)</f>
        <v>0</v>
      </c>
      <c r="M819" s="53">
        <f>IF(TYPE(SEARCH(M$1,+VLOOKUP($A819,datos14p!$A$2:$B$874,2,FALSE)))=1,"·",0)</f>
        <v>0</v>
      </c>
    </row>
    <row r="820" spans="1:13" s="9" customFormat="1">
      <c r="A820" s="186" t="s">
        <v>365</v>
      </c>
      <c r="B820" s="53">
        <f>IF(TYPE(SEARCH(B$1,+VLOOKUP($A820,datos14p!$A$2:$B$874,2,FALSE)))=1,"·",0)</f>
        <v>0</v>
      </c>
      <c r="C820" s="53">
        <f>IF(TYPE(SEARCH(C$1,+VLOOKUP($A820,datos14p!$A$2:$B$874,2,FALSE)))=1,"·",0)</f>
        <v>0</v>
      </c>
      <c r="D820" s="53">
        <f>IF(TYPE(SEARCH(D$1,+VLOOKUP($A820,datos14p!$A$2:$B$874,2,FALSE)))=1,"·",0)</f>
        <v>0</v>
      </c>
      <c r="E820" s="53">
        <f>IF(TYPE(SEARCH(E$1,+VLOOKUP($A820,datos14p!$A$2:$B$874,2,FALSE)))=1,"·",0)</f>
        <v>0</v>
      </c>
      <c r="F820" s="53">
        <f>IF(TYPE(SEARCH(F$1,+VLOOKUP($A820,datos14p!$A$2:$B$874,2,FALSE)))=1,"·",0)</f>
        <v>0</v>
      </c>
      <c r="G820" s="53">
        <f>IF(TYPE(SEARCH(G$1,+VLOOKUP($A820,datos14p!$A$2:$B$874,2,FALSE)))=1,"·",0)</f>
        <v>0</v>
      </c>
      <c r="H820" s="53">
        <f>IF(TYPE(SEARCH(H$1,+VLOOKUP($A820,datos14p!$A$2:$B$874,2,FALSE)))=1,"·",0)</f>
        <v>0</v>
      </c>
      <c r="I820" s="53">
        <f>IF(TYPE(SEARCH(I$1,+VLOOKUP($A820,datos14p!$A$2:$B$874,2,FALSE)))=1,"·",0)</f>
        <v>0</v>
      </c>
      <c r="J820" s="53">
        <f>IF(TYPE(SEARCH(J$1,+VLOOKUP($A820,datos14p!$A$2:$B$874,2,FALSE)))=1,"·",0)</f>
        <v>0</v>
      </c>
      <c r="K820" s="53">
        <f>IF(TYPE(SEARCH(K$1,+VLOOKUP($A820,datos14p!$A$2:$B$874,2,FALSE)))=1,"·",0)</f>
        <v>0</v>
      </c>
      <c r="L820" s="53">
        <f>IF(TYPE(SEARCH(L$1,+VLOOKUP($A820,datos14p!$A$2:$B$874,2,FALSE)))=1,"·",0)</f>
        <v>0</v>
      </c>
      <c r="M820" s="53">
        <f>IF(TYPE(SEARCH(M$1,+VLOOKUP($A820,datos14p!$A$2:$B$874,2,FALSE)))=1,"·",0)</f>
        <v>0</v>
      </c>
    </row>
    <row r="821" spans="1:13" s="9" customFormat="1">
      <c r="A821" s="186" t="s">
        <v>366</v>
      </c>
      <c r="B821" s="53">
        <f>IF(TYPE(SEARCH(B$1,+VLOOKUP($A821,datos14p!$A$2:$B$874,2,FALSE)))=1,"·",0)</f>
        <v>0</v>
      </c>
      <c r="C821" s="53">
        <f>IF(TYPE(SEARCH(C$1,+VLOOKUP($A821,datos14p!$A$2:$B$874,2,FALSE)))=1,"·",0)</f>
        <v>0</v>
      </c>
      <c r="D821" s="53">
        <f>IF(TYPE(SEARCH(D$1,+VLOOKUP($A821,datos14p!$A$2:$B$874,2,FALSE)))=1,"·",0)</f>
        <v>0</v>
      </c>
      <c r="E821" s="53">
        <f>IF(TYPE(SEARCH(E$1,+VLOOKUP($A821,datos14p!$A$2:$B$874,2,FALSE)))=1,"·",0)</f>
        <v>0</v>
      </c>
      <c r="F821" s="53">
        <f>IF(TYPE(SEARCH(F$1,+VLOOKUP($A821,datos14p!$A$2:$B$874,2,FALSE)))=1,"·",0)</f>
        <v>0</v>
      </c>
      <c r="G821" s="53">
        <f>IF(TYPE(SEARCH(G$1,+VLOOKUP($A821,datos14p!$A$2:$B$874,2,FALSE)))=1,"·",0)</f>
        <v>0</v>
      </c>
      <c r="H821" s="53">
        <f>IF(TYPE(SEARCH(H$1,+VLOOKUP($A821,datos14p!$A$2:$B$874,2,FALSE)))=1,"·",0)</f>
        <v>0</v>
      </c>
      <c r="I821" s="53">
        <f>IF(TYPE(SEARCH(I$1,+VLOOKUP($A821,datos14p!$A$2:$B$874,2,FALSE)))=1,"·",0)</f>
        <v>0</v>
      </c>
      <c r="J821" s="53">
        <f>IF(TYPE(SEARCH(J$1,+VLOOKUP($A821,datos14p!$A$2:$B$874,2,FALSE)))=1,"·",0)</f>
        <v>0</v>
      </c>
      <c r="K821" s="53">
        <f>IF(TYPE(SEARCH(K$1,+VLOOKUP($A821,datos14p!$A$2:$B$874,2,FALSE)))=1,"·",0)</f>
        <v>0</v>
      </c>
      <c r="L821" s="53">
        <f>IF(TYPE(SEARCH(L$1,+VLOOKUP($A821,datos14p!$A$2:$B$874,2,FALSE)))=1,"·",0)</f>
        <v>0</v>
      </c>
      <c r="M821" s="53">
        <f>IF(TYPE(SEARCH(M$1,+VLOOKUP($A821,datos14p!$A$2:$B$874,2,FALSE)))=1,"·",0)</f>
        <v>0</v>
      </c>
    </row>
    <row r="822" spans="1:13" s="9" customFormat="1">
      <c r="A822" s="186" t="s">
        <v>367</v>
      </c>
      <c r="B822" s="53">
        <f>IF(TYPE(SEARCH(B$1,+VLOOKUP($A822,datos14p!$A$2:$B$874,2,FALSE)))=1,"·",0)</f>
        <v>0</v>
      </c>
      <c r="C822" s="53">
        <f>IF(TYPE(SEARCH(C$1,+VLOOKUP($A822,datos14p!$A$2:$B$874,2,FALSE)))=1,"·",0)</f>
        <v>0</v>
      </c>
      <c r="D822" s="53">
        <f>IF(TYPE(SEARCH(D$1,+VLOOKUP($A822,datos14p!$A$2:$B$874,2,FALSE)))=1,"·",0)</f>
        <v>0</v>
      </c>
      <c r="E822" s="53">
        <f>IF(TYPE(SEARCH(E$1,+VLOOKUP($A822,datos14p!$A$2:$B$874,2,FALSE)))=1,"·",0)</f>
        <v>0</v>
      </c>
      <c r="F822" s="53">
        <f>IF(TYPE(SEARCH(F$1,+VLOOKUP($A822,datos14p!$A$2:$B$874,2,FALSE)))=1,"·",0)</f>
        <v>0</v>
      </c>
      <c r="G822" s="53">
        <f>IF(TYPE(SEARCH(G$1,+VLOOKUP($A822,datos14p!$A$2:$B$874,2,FALSE)))=1,"·",0)</f>
        <v>0</v>
      </c>
      <c r="H822" s="53">
        <f>IF(TYPE(SEARCH(H$1,+VLOOKUP($A822,datos14p!$A$2:$B$874,2,FALSE)))=1,"·",0)</f>
        <v>0</v>
      </c>
      <c r="I822" s="53">
        <f>IF(TYPE(SEARCH(I$1,+VLOOKUP($A822,datos14p!$A$2:$B$874,2,FALSE)))=1,"·",0)</f>
        <v>0</v>
      </c>
      <c r="J822" s="53">
        <f>IF(TYPE(SEARCH(J$1,+VLOOKUP($A822,datos14p!$A$2:$B$874,2,FALSE)))=1,"·",0)</f>
        <v>0</v>
      </c>
      <c r="K822" s="53">
        <f>IF(TYPE(SEARCH(K$1,+VLOOKUP($A822,datos14p!$A$2:$B$874,2,FALSE)))=1,"·",0)</f>
        <v>0</v>
      </c>
      <c r="L822" s="53">
        <f>IF(TYPE(SEARCH(L$1,+VLOOKUP($A822,datos14p!$A$2:$B$874,2,FALSE)))=1,"·",0)</f>
        <v>0</v>
      </c>
      <c r="M822" s="53">
        <f>IF(TYPE(SEARCH(M$1,+VLOOKUP($A822,datos14p!$A$2:$B$874,2,FALSE)))=1,"·",0)</f>
        <v>0</v>
      </c>
    </row>
    <row r="823" spans="1:13" s="9" customFormat="1">
      <c r="A823" s="186" t="s">
        <v>368</v>
      </c>
      <c r="B823" s="53">
        <f>IF(TYPE(SEARCH(B$1,+VLOOKUP($A823,datos14p!$A$2:$B$874,2,FALSE)))=1,"·",0)</f>
        <v>0</v>
      </c>
      <c r="C823" s="53">
        <f>IF(TYPE(SEARCH(C$1,+VLOOKUP($A823,datos14p!$A$2:$B$874,2,FALSE)))=1,"·",0)</f>
        <v>0</v>
      </c>
      <c r="D823" s="53">
        <f>IF(TYPE(SEARCH(D$1,+VLOOKUP($A823,datos14p!$A$2:$B$874,2,FALSE)))=1,"·",0)</f>
        <v>0</v>
      </c>
      <c r="E823" s="53">
        <f>IF(TYPE(SEARCH(E$1,+VLOOKUP($A823,datos14p!$A$2:$B$874,2,FALSE)))=1,"·",0)</f>
        <v>0</v>
      </c>
      <c r="F823" s="53">
        <f>IF(TYPE(SEARCH(F$1,+VLOOKUP($A823,datos14p!$A$2:$B$874,2,FALSE)))=1,"·",0)</f>
        <v>0</v>
      </c>
      <c r="G823" s="53">
        <f>IF(TYPE(SEARCH(G$1,+VLOOKUP($A823,datos14p!$A$2:$B$874,2,FALSE)))=1,"·",0)</f>
        <v>0</v>
      </c>
      <c r="H823" s="53">
        <f>IF(TYPE(SEARCH(H$1,+VLOOKUP($A823,datos14p!$A$2:$B$874,2,FALSE)))=1,"·",0)</f>
        <v>0</v>
      </c>
      <c r="I823" s="53">
        <f>IF(TYPE(SEARCH(I$1,+VLOOKUP($A823,datos14p!$A$2:$B$874,2,FALSE)))=1,"·",0)</f>
        <v>0</v>
      </c>
      <c r="J823" s="53">
        <f>IF(TYPE(SEARCH(J$1,+VLOOKUP($A823,datos14p!$A$2:$B$874,2,FALSE)))=1,"·",0)</f>
        <v>0</v>
      </c>
      <c r="K823" s="53">
        <f>IF(TYPE(SEARCH(K$1,+VLOOKUP($A823,datos14p!$A$2:$B$874,2,FALSE)))=1,"·",0)</f>
        <v>0</v>
      </c>
      <c r="L823" s="53">
        <f>IF(TYPE(SEARCH(L$1,+VLOOKUP($A823,datos14p!$A$2:$B$874,2,FALSE)))=1,"·",0)</f>
        <v>0</v>
      </c>
      <c r="M823" s="53">
        <f>IF(TYPE(SEARCH(M$1,+VLOOKUP($A823,datos14p!$A$2:$B$874,2,FALSE)))=1,"·",0)</f>
        <v>0</v>
      </c>
    </row>
    <row r="824" spans="1:13" s="9" customFormat="1">
      <c r="A824" s="186" t="s">
        <v>369</v>
      </c>
      <c r="B824" s="53">
        <f>IF(TYPE(SEARCH(B$1,+VLOOKUP($A824,datos14p!$A$2:$B$874,2,FALSE)))=1,"·",0)</f>
        <v>0</v>
      </c>
      <c r="C824" s="53">
        <f>IF(TYPE(SEARCH(C$1,+VLOOKUP($A824,datos14p!$A$2:$B$874,2,FALSE)))=1,"·",0)</f>
        <v>0</v>
      </c>
      <c r="D824" s="53">
        <f>IF(TYPE(SEARCH(D$1,+VLOOKUP($A824,datos14p!$A$2:$B$874,2,FALSE)))=1,"·",0)</f>
        <v>0</v>
      </c>
      <c r="E824" s="53">
        <f>IF(TYPE(SEARCH(E$1,+VLOOKUP($A824,datos14p!$A$2:$B$874,2,FALSE)))=1,"·",0)</f>
        <v>0</v>
      </c>
      <c r="F824" s="53">
        <f>IF(TYPE(SEARCH(F$1,+VLOOKUP($A824,datos14p!$A$2:$B$874,2,FALSE)))=1,"·",0)</f>
        <v>0</v>
      </c>
      <c r="G824" s="53">
        <f>IF(TYPE(SEARCH(G$1,+VLOOKUP($A824,datos14p!$A$2:$B$874,2,FALSE)))=1,"·",0)</f>
        <v>0</v>
      </c>
      <c r="H824" s="53">
        <f>IF(TYPE(SEARCH(H$1,+VLOOKUP($A824,datos14p!$A$2:$B$874,2,FALSE)))=1,"·",0)</f>
        <v>0</v>
      </c>
      <c r="I824" s="53">
        <f>IF(TYPE(SEARCH(I$1,+VLOOKUP($A824,datos14p!$A$2:$B$874,2,FALSE)))=1,"·",0)</f>
        <v>0</v>
      </c>
      <c r="J824" s="53">
        <f>IF(TYPE(SEARCH(J$1,+VLOOKUP($A824,datos14p!$A$2:$B$874,2,FALSE)))=1,"·",0)</f>
        <v>0</v>
      </c>
      <c r="K824" s="53">
        <f>IF(TYPE(SEARCH(K$1,+VLOOKUP($A824,datos14p!$A$2:$B$874,2,FALSE)))=1,"·",0)</f>
        <v>0</v>
      </c>
      <c r="L824" s="53">
        <f>IF(TYPE(SEARCH(L$1,+VLOOKUP($A824,datos14p!$A$2:$B$874,2,FALSE)))=1,"·",0)</f>
        <v>0</v>
      </c>
      <c r="M824" s="53">
        <f>IF(TYPE(SEARCH(M$1,+VLOOKUP($A824,datos14p!$A$2:$B$874,2,FALSE)))=1,"·",0)</f>
        <v>0</v>
      </c>
    </row>
    <row r="825" spans="1:13" s="9" customFormat="1">
      <c r="A825" s="186" t="s">
        <v>370</v>
      </c>
      <c r="B825" s="53">
        <f>IF(TYPE(SEARCH(B$1,+VLOOKUP($A825,datos14p!$A$2:$B$874,2,FALSE)))=1,"·",0)</f>
        <v>0</v>
      </c>
      <c r="C825" s="53">
        <f>IF(TYPE(SEARCH(C$1,+VLOOKUP($A825,datos14p!$A$2:$B$874,2,FALSE)))=1,"·",0)</f>
        <v>0</v>
      </c>
      <c r="D825" s="53">
        <f>IF(TYPE(SEARCH(D$1,+VLOOKUP($A825,datos14p!$A$2:$B$874,2,FALSE)))=1,"·",0)</f>
        <v>0</v>
      </c>
      <c r="E825" s="53">
        <f>IF(TYPE(SEARCH(E$1,+VLOOKUP($A825,datos14p!$A$2:$B$874,2,FALSE)))=1,"·",0)</f>
        <v>0</v>
      </c>
      <c r="F825" s="53">
        <f>IF(TYPE(SEARCH(F$1,+VLOOKUP($A825,datos14p!$A$2:$B$874,2,FALSE)))=1,"·",0)</f>
        <v>0</v>
      </c>
      <c r="G825" s="53">
        <f>IF(TYPE(SEARCH(G$1,+VLOOKUP($A825,datos14p!$A$2:$B$874,2,FALSE)))=1,"·",0)</f>
        <v>0</v>
      </c>
      <c r="H825" s="53">
        <f>IF(TYPE(SEARCH(H$1,+VLOOKUP($A825,datos14p!$A$2:$B$874,2,FALSE)))=1,"·",0)</f>
        <v>0</v>
      </c>
      <c r="I825" s="53">
        <f>IF(TYPE(SEARCH(I$1,+VLOOKUP($A825,datos14p!$A$2:$B$874,2,FALSE)))=1,"·",0)</f>
        <v>0</v>
      </c>
      <c r="J825" s="53">
        <f>IF(TYPE(SEARCH(J$1,+VLOOKUP($A825,datos14p!$A$2:$B$874,2,FALSE)))=1,"·",0)</f>
        <v>0</v>
      </c>
      <c r="K825" s="53">
        <f>IF(TYPE(SEARCH(K$1,+VLOOKUP($A825,datos14p!$A$2:$B$874,2,FALSE)))=1,"·",0)</f>
        <v>0</v>
      </c>
      <c r="L825" s="53">
        <f>IF(TYPE(SEARCH(L$1,+VLOOKUP($A825,datos14p!$A$2:$B$874,2,FALSE)))=1,"·",0)</f>
        <v>0</v>
      </c>
      <c r="M825" s="53">
        <f>IF(TYPE(SEARCH(M$1,+VLOOKUP($A825,datos14p!$A$2:$B$874,2,FALSE)))=1,"·",0)</f>
        <v>0</v>
      </c>
    </row>
    <row r="826" spans="1:13" s="9" customFormat="1">
      <c r="A826" s="186" t="s">
        <v>371</v>
      </c>
      <c r="B826" s="53">
        <f>IF(TYPE(SEARCH(B$1,+VLOOKUP($A826,datos14p!$A$2:$B$874,2,FALSE)))=1,"·",0)</f>
        <v>0</v>
      </c>
      <c r="C826" s="53">
        <f>IF(TYPE(SEARCH(C$1,+VLOOKUP($A826,datos14p!$A$2:$B$874,2,FALSE)))=1,"·",0)</f>
        <v>0</v>
      </c>
      <c r="D826" s="53">
        <f>IF(TYPE(SEARCH(D$1,+VLOOKUP($A826,datos14p!$A$2:$B$874,2,FALSE)))=1,"·",0)</f>
        <v>0</v>
      </c>
      <c r="E826" s="53">
        <f>IF(TYPE(SEARCH(E$1,+VLOOKUP($A826,datos14p!$A$2:$B$874,2,FALSE)))=1,"·",0)</f>
        <v>0</v>
      </c>
      <c r="F826" s="53">
        <f>IF(TYPE(SEARCH(F$1,+VLOOKUP($A826,datos14p!$A$2:$B$874,2,FALSE)))=1,"·",0)</f>
        <v>0</v>
      </c>
      <c r="G826" s="53">
        <f>IF(TYPE(SEARCH(G$1,+VLOOKUP($A826,datos14p!$A$2:$B$874,2,FALSE)))=1,"·",0)</f>
        <v>0</v>
      </c>
      <c r="H826" s="53">
        <f>IF(TYPE(SEARCH(H$1,+VLOOKUP($A826,datos14p!$A$2:$B$874,2,FALSE)))=1,"·",0)</f>
        <v>0</v>
      </c>
      <c r="I826" s="53">
        <f>IF(TYPE(SEARCH(I$1,+VLOOKUP($A826,datos14p!$A$2:$B$874,2,FALSE)))=1,"·",0)</f>
        <v>0</v>
      </c>
      <c r="J826" s="53">
        <f>IF(TYPE(SEARCH(J$1,+VLOOKUP($A826,datos14p!$A$2:$B$874,2,FALSE)))=1,"·",0)</f>
        <v>0</v>
      </c>
      <c r="K826" s="53">
        <f>IF(TYPE(SEARCH(K$1,+VLOOKUP($A826,datos14p!$A$2:$B$874,2,FALSE)))=1,"·",0)</f>
        <v>0</v>
      </c>
      <c r="L826" s="53">
        <f>IF(TYPE(SEARCH(L$1,+VLOOKUP($A826,datos14p!$A$2:$B$874,2,FALSE)))=1,"·",0)</f>
        <v>0</v>
      </c>
      <c r="M826" s="53">
        <f>IF(TYPE(SEARCH(M$1,+VLOOKUP($A826,datos14p!$A$2:$B$874,2,FALSE)))=1,"·",0)</f>
        <v>0</v>
      </c>
    </row>
    <row r="827" spans="1:13" s="9" customFormat="1">
      <c r="A827" s="186" t="s">
        <v>372</v>
      </c>
      <c r="B827" s="53">
        <f>IF(TYPE(SEARCH(B$1,+VLOOKUP($A827,datos14p!$A$2:$B$874,2,FALSE)))=1,"·",0)</f>
        <v>0</v>
      </c>
      <c r="C827" s="53">
        <f>IF(TYPE(SEARCH(C$1,+VLOOKUP($A827,datos14p!$A$2:$B$874,2,FALSE)))=1,"·",0)</f>
        <v>0</v>
      </c>
      <c r="D827" s="53">
        <f>IF(TYPE(SEARCH(D$1,+VLOOKUP($A827,datos14p!$A$2:$B$874,2,FALSE)))=1,"·",0)</f>
        <v>0</v>
      </c>
      <c r="E827" s="53">
        <f>IF(TYPE(SEARCH(E$1,+VLOOKUP($A827,datos14p!$A$2:$B$874,2,FALSE)))=1,"·",0)</f>
        <v>0</v>
      </c>
      <c r="F827" s="53">
        <f>IF(TYPE(SEARCH(F$1,+VLOOKUP($A827,datos14p!$A$2:$B$874,2,FALSE)))=1,"·",0)</f>
        <v>0</v>
      </c>
      <c r="G827" s="53">
        <f>IF(TYPE(SEARCH(G$1,+VLOOKUP($A827,datos14p!$A$2:$B$874,2,FALSE)))=1,"·",0)</f>
        <v>0</v>
      </c>
      <c r="H827" s="53">
        <f>IF(TYPE(SEARCH(H$1,+VLOOKUP($A827,datos14p!$A$2:$B$874,2,FALSE)))=1,"·",0)</f>
        <v>0</v>
      </c>
      <c r="I827" s="53">
        <f>IF(TYPE(SEARCH(I$1,+VLOOKUP($A827,datos14p!$A$2:$B$874,2,FALSE)))=1,"·",0)</f>
        <v>0</v>
      </c>
      <c r="J827" s="53">
        <f>IF(TYPE(SEARCH(J$1,+VLOOKUP($A827,datos14p!$A$2:$B$874,2,FALSE)))=1,"·",0)</f>
        <v>0</v>
      </c>
      <c r="K827" s="53">
        <f>IF(TYPE(SEARCH(K$1,+VLOOKUP($A827,datos14p!$A$2:$B$874,2,FALSE)))=1,"·",0)</f>
        <v>0</v>
      </c>
      <c r="L827" s="53">
        <f>IF(TYPE(SEARCH(L$1,+VLOOKUP($A827,datos14p!$A$2:$B$874,2,FALSE)))=1,"·",0)</f>
        <v>0</v>
      </c>
      <c r="M827" s="53">
        <f>IF(TYPE(SEARCH(M$1,+VLOOKUP($A827,datos14p!$A$2:$B$874,2,FALSE)))=1,"·",0)</f>
        <v>0</v>
      </c>
    </row>
    <row r="828" spans="1:13" s="9" customFormat="1">
      <c r="A828" s="186" t="s">
        <v>373</v>
      </c>
      <c r="B828" s="53">
        <f>IF(TYPE(SEARCH(B$1,+VLOOKUP($A828,datos14p!$A$2:$B$874,2,FALSE)))=1,"·",0)</f>
        <v>0</v>
      </c>
      <c r="C828" s="53">
        <f>IF(TYPE(SEARCH(C$1,+VLOOKUP($A828,datos14p!$A$2:$B$874,2,FALSE)))=1,"·",0)</f>
        <v>0</v>
      </c>
      <c r="D828" s="53">
        <f>IF(TYPE(SEARCH(D$1,+VLOOKUP($A828,datos14p!$A$2:$B$874,2,FALSE)))=1,"·",0)</f>
        <v>0</v>
      </c>
      <c r="E828" s="53">
        <f>IF(TYPE(SEARCH(E$1,+VLOOKUP($A828,datos14p!$A$2:$B$874,2,FALSE)))=1,"·",0)</f>
        <v>0</v>
      </c>
      <c r="F828" s="53">
        <f>IF(TYPE(SEARCH(F$1,+VLOOKUP($A828,datos14p!$A$2:$B$874,2,FALSE)))=1,"·",0)</f>
        <v>0</v>
      </c>
      <c r="G828" s="53">
        <f>IF(TYPE(SEARCH(G$1,+VLOOKUP($A828,datos14p!$A$2:$B$874,2,FALSE)))=1,"·",0)</f>
        <v>0</v>
      </c>
      <c r="H828" s="53">
        <f>IF(TYPE(SEARCH(H$1,+VLOOKUP($A828,datos14p!$A$2:$B$874,2,FALSE)))=1,"·",0)</f>
        <v>0</v>
      </c>
      <c r="I828" s="53">
        <f>IF(TYPE(SEARCH(I$1,+VLOOKUP($A828,datos14p!$A$2:$B$874,2,FALSE)))=1,"·",0)</f>
        <v>0</v>
      </c>
      <c r="J828" s="53">
        <f>IF(TYPE(SEARCH(J$1,+VLOOKUP($A828,datos14p!$A$2:$B$874,2,FALSE)))=1,"·",0)</f>
        <v>0</v>
      </c>
      <c r="K828" s="53">
        <f>IF(TYPE(SEARCH(K$1,+VLOOKUP($A828,datos14p!$A$2:$B$874,2,FALSE)))=1,"·",0)</f>
        <v>0</v>
      </c>
      <c r="L828" s="53">
        <f>IF(TYPE(SEARCH(L$1,+VLOOKUP($A828,datos14p!$A$2:$B$874,2,FALSE)))=1,"·",0)</f>
        <v>0</v>
      </c>
      <c r="M828" s="53">
        <f>IF(TYPE(SEARCH(M$1,+VLOOKUP($A828,datos14p!$A$2:$B$874,2,FALSE)))=1,"·",0)</f>
        <v>0</v>
      </c>
    </row>
    <row r="829" spans="1:13" s="9" customFormat="1">
      <c r="A829" s="60" t="s">
        <v>374</v>
      </c>
      <c r="B829" s="53">
        <f>IF(TYPE(SEARCH(B$1,+VLOOKUP($A829,datos14p!$A$2:$B$874,2,FALSE)))=1,"·",0)</f>
        <v>0</v>
      </c>
      <c r="C829" s="53">
        <f>IF(TYPE(SEARCH(C$1,+VLOOKUP($A829,datos14p!$A$2:$B$874,2,FALSE)))=1,"·",0)</f>
        <v>0</v>
      </c>
      <c r="D829" s="53">
        <f>IF(TYPE(SEARCH(D$1,+VLOOKUP($A829,datos14p!$A$2:$B$874,2,FALSE)))=1,"·",0)</f>
        <v>0</v>
      </c>
      <c r="E829" s="53" t="str">
        <f>IF(TYPE(SEARCH(E$1,+VLOOKUP($A829,datos14p!$A$2:$B$874,2,FALSE)))=1,"·",0)</f>
        <v>·</v>
      </c>
      <c r="F829" s="53">
        <f>IF(TYPE(SEARCH(F$1,+VLOOKUP($A829,datos14p!$A$2:$B$874,2,FALSE)))=1,"·",0)</f>
        <v>0</v>
      </c>
      <c r="G829" s="53">
        <f>IF(TYPE(SEARCH(G$1,+VLOOKUP($A829,datos14p!$A$2:$B$874,2,FALSE)))=1,"·",0)</f>
        <v>0</v>
      </c>
      <c r="H829" s="53">
        <f>IF(TYPE(SEARCH(H$1,+VLOOKUP($A829,datos14p!$A$2:$B$874,2,FALSE)))=1,"·",0)</f>
        <v>0</v>
      </c>
      <c r="I829" s="53">
        <f>IF(TYPE(SEARCH(I$1,+VLOOKUP($A829,datos14p!$A$2:$B$874,2,FALSE)))=1,"·",0)</f>
        <v>0</v>
      </c>
      <c r="J829" s="53">
        <f>IF(TYPE(SEARCH(J$1,+VLOOKUP($A829,datos14p!$A$2:$B$874,2,FALSE)))=1,"·",0)</f>
        <v>0</v>
      </c>
      <c r="K829" s="53">
        <f>IF(TYPE(SEARCH(K$1,+VLOOKUP($A829,datos14p!$A$2:$B$874,2,FALSE)))=1,"·",0)</f>
        <v>0</v>
      </c>
      <c r="L829" s="53">
        <f>IF(TYPE(SEARCH(L$1,+VLOOKUP($A829,datos14p!$A$2:$B$874,2,FALSE)))=1,"·",0)</f>
        <v>0</v>
      </c>
      <c r="M829" s="53">
        <f>IF(TYPE(SEARCH(M$1,+VLOOKUP($A829,datos14p!$A$2:$B$874,2,FALSE)))=1,"·",0)</f>
        <v>0</v>
      </c>
    </row>
    <row r="830" spans="1:13" s="9" customFormat="1">
      <c r="A830" s="60" t="s">
        <v>375</v>
      </c>
      <c r="B830" s="53">
        <f>IF(TYPE(SEARCH(B$1,+VLOOKUP($A830,datos14p!$A$2:$B$874,2,FALSE)))=1,"·",0)</f>
        <v>0</v>
      </c>
      <c r="C830" s="53">
        <f>IF(TYPE(SEARCH(C$1,+VLOOKUP($A830,datos14p!$A$2:$B$874,2,FALSE)))=1,"·",0)</f>
        <v>0</v>
      </c>
      <c r="D830" s="53">
        <f>IF(TYPE(SEARCH(D$1,+VLOOKUP($A830,datos14p!$A$2:$B$874,2,FALSE)))=1,"·",0)</f>
        <v>0</v>
      </c>
      <c r="E830" s="53" t="str">
        <f>IF(TYPE(SEARCH(E$1,+VLOOKUP($A830,datos14p!$A$2:$B$874,2,FALSE)))=1,"·",0)</f>
        <v>·</v>
      </c>
      <c r="F830" s="53">
        <f>IF(TYPE(SEARCH(F$1,+VLOOKUP($A830,datos14p!$A$2:$B$874,2,FALSE)))=1,"·",0)</f>
        <v>0</v>
      </c>
      <c r="G830" s="53">
        <f>IF(TYPE(SEARCH(G$1,+VLOOKUP($A830,datos14p!$A$2:$B$874,2,FALSE)))=1,"·",0)</f>
        <v>0</v>
      </c>
      <c r="H830" s="53">
        <f>IF(TYPE(SEARCH(H$1,+VLOOKUP($A830,datos14p!$A$2:$B$874,2,FALSE)))=1,"·",0)</f>
        <v>0</v>
      </c>
      <c r="I830" s="53">
        <f>IF(TYPE(SEARCH(I$1,+VLOOKUP($A830,datos14p!$A$2:$B$874,2,FALSE)))=1,"·",0)</f>
        <v>0</v>
      </c>
      <c r="J830" s="53">
        <f>IF(TYPE(SEARCH(J$1,+VLOOKUP($A830,datos14p!$A$2:$B$874,2,FALSE)))=1,"·",0)</f>
        <v>0</v>
      </c>
      <c r="K830" s="53" t="str">
        <f>IF(TYPE(SEARCH(K$1,+VLOOKUP($A830,datos14p!$A$2:$B$874,2,FALSE)))=1,"·",0)</f>
        <v>·</v>
      </c>
      <c r="L830" s="53">
        <f>IF(TYPE(SEARCH(L$1,+VLOOKUP($A830,datos14p!$A$2:$B$874,2,FALSE)))=1,"·",0)</f>
        <v>0</v>
      </c>
      <c r="M830" s="53">
        <f>IF(TYPE(SEARCH(M$1,+VLOOKUP($A830,datos14p!$A$2:$B$874,2,FALSE)))=1,"·",0)</f>
        <v>0</v>
      </c>
    </row>
    <row r="831" spans="1:13" s="9" customFormat="1">
      <c r="A831" s="60" t="s">
        <v>376</v>
      </c>
      <c r="B831" s="53">
        <f>IF(TYPE(SEARCH(B$1,+VLOOKUP($A831,datos14p!$A$2:$B$874,2,FALSE)))=1,"·",0)</f>
        <v>0</v>
      </c>
      <c r="C831" s="53" t="str">
        <f>IF(TYPE(SEARCH(C$1,+VLOOKUP($A831,datos14p!$A$2:$B$874,2,FALSE)))=1,"·",0)</f>
        <v>·</v>
      </c>
      <c r="D831" s="53">
        <f>IF(TYPE(SEARCH(D$1,+VLOOKUP($A831,datos14p!$A$2:$B$874,2,FALSE)))=1,"·",0)</f>
        <v>0</v>
      </c>
      <c r="E831" s="53" t="str">
        <f>IF(TYPE(SEARCH(E$1,+VLOOKUP($A831,datos14p!$A$2:$B$874,2,FALSE)))=1,"·",0)</f>
        <v>·</v>
      </c>
      <c r="F831" s="53">
        <f>IF(TYPE(SEARCH(F$1,+VLOOKUP($A831,datos14p!$A$2:$B$874,2,FALSE)))=1,"·",0)</f>
        <v>0</v>
      </c>
      <c r="G831" s="53">
        <f>IF(TYPE(SEARCH(G$1,+VLOOKUP($A831,datos14p!$A$2:$B$874,2,FALSE)))=1,"·",0)</f>
        <v>0</v>
      </c>
      <c r="H831" s="53">
        <f>IF(TYPE(SEARCH(H$1,+VLOOKUP($A831,datos14p!$A$2:$B$874,2,FALSE)))=1,"·",0)</f>
        <v>0</v>
      </c>
      <c r="I831" s="53">
        <f>IF(TYPE(SEARCH(I$1,+VLOOKUP($A831,datos14p!$A$2:$B$874,2,FALSE)))=1,"·",0)</f>
        <v>0</v>
      </c>
      <c r="J831" s="53">
        <f>IF(TYPE(SEARCH(J$1,+VLOOKUP($A831,datos14p!$A$2:$B$874,2,FALSE)))=1,"·",0)</f>
        <v>0</v>
      </c>
      <c r="K831" s="53">
        <f>IF(TYPE(SEARCH(K$1,+VLOOKUP($A831,datos14p!$A$2:$B$874,2,FALSE)))=1,"·",0)</f>
        <v>0</v>
      </c>
      <c r="L831" s="53" t="str">
        <f>IF(TYPE(SEARCH(L$1,+VLOOKUP($A831,datos14p!$A$2:$B$874,2,FALSE)))=1,"·",0)</f>
        <v>·</v>
      </c>
      <c r="M831" s="53">
        <f>IF(TYPE(SEARCH(M$1,+VLOOKUP($A831,datos14p!$A$2:$B$874,2,FALSE)))=1,"·",0)</f>
        <v>0</v>
      </c>
    </row>
    <row r="832" spans="1:13" s="9" customFormat="1">
      <c r="A832" s="60" t="s">
        <v>377</v>
      </c>
      <c r="B832" s="53">
        <f>IF(TYPE(SEARCH(B$1,+VLOOKUP($A832,datos14p!$A$2:$B$874,2,FALSE)))=1,"·",0)</f>
        <v>0</v>
      </c>
      <c r="C832" s="53" t="str">
        <f>IF(TYPE(SEARCH(C$1,+VLOOKUP($A832,datos14p!$A$2:$B$874,2,FALSE)))=1,"·",0)</f>
        <v>·</v>
      </c>
      <c r="D832" s="53">
        <f>IF(TYPE(SEARCH(D$1,+VLOOKUP($A832,datos14p!$A$2:$B$874,2,FALSE)))=1,"·",0)</f>
        <v>0</v>
      </c>
      <c r="E832" s="53" t="str">
        <f>IF(TYPE(SEARCH(E$1,+VLOOKUP($A832,datos14p!$A$2:$B$874,2,FALSE)))=1,"·",0)</f>
        <v>·</v>
      </c>
      <c r="F832" s="53">
        <f>IF(TYPE(SEARCH(F$1,+VLOOKUP($A832,datos14p!$A$2:$B$874,2,FALSE)))=1,"·",0)</f>
        <v>0</v>
      </c>
      <c r="G832" s="53">
        <f>IF(TYPE(SEARCH(G$1,+VLOOKUP($A832,datos14p!$A$2:$B$874,2,FALSE)))=1,"·",0)</f>
        <v>0</v>
      </c>
      <c r="H832" s="53">
        <f>IF(TYPE(SEARCH(H$1,+VLOOKUP($A832,datos14p!$A$2:$B$874,2,FALSE)))=1,"·",0)</f>
        <v>0</v>
      </c>
      <c r="I832" s="53">
        <f>IF(TYPE(SEARCH(I$1,+VLOOKUP($A832,datos14p!$A$2:$B$874,2,FALSE)))=1,"·",0)</f>
        <v>0</v>
      </c>
      <c r="J832" s="53" t="str">
        <f>IF(TYPE(SEARCH(J$1,+VLOOKUP($A832,datos14p!$A$2:$B$874,2,FALSE)))=1,"·",0)</f>
        <v>·</v>
      </c>
      <c r="K832" s="53">
        <f>IF(TYPE(SEARCH(K$1,+VLOOKUP($A832,datos14p!$A$2:$B$874,2,FALSE)))=1,"·",0)</f>
        <v>0</v>
      </c>
      <c r="L832" s="53">
        <f>IF(TYPE(SEARCH(L$1,+VLOOKUP($A832,datos14p!$A$2:$B$874,2,FALSE)))=1,"·",0)</f>
        <v>0</v>
      </c>
      <c r="M832" s="53">
        <f>IF(TYPE(SEARCH(M$1,+VLOOKUP($A832,datos14p!$A$2:$B$874,2,FALSE)))=1,"·",0)</f>
        <v>0</v>
      </c>
    </row>
    <row r="833" spans="1:13" s="9" customFormat="1">
      <c r="A833" s="60" t="s">
        <v>378</v>
      </c>
      <c r="B833" s="53">
        <f>IF(TYPE(SEARCH(B$1,+VLOOKUP($A833,datos14p!$A$2:$B$874,2,FALSE)))=1,"·",0)</f>
        <v>0</v>
      </c>
      <c r="C833" s="53">
        <f>IF(TYPE(SEARCH(C$1,+VLOOKUP($A833,datos14p!$A$2:$B$874,2,FALSE)))=1,"·",0)</f>
        <v>0</v>
      </c>
      <c r="D833" s="53">
        <f>IF(TYPE(SEARCH(D$1,+VLOOKUP($A833,datos14p!$A$2:$B$874,2,FALSE)))=1,"·",0)</f>
        <v>0</v>
      </c>
      <c r="E833" s="53" t="str">
        <f>IF(TYPE(SEARCH(E$1,+VLOOKUP($A833,datos14p!$A$2:$B$874,2,FALSE)))=1,"·",0)</f>
        <v>·</v>
      </c>
      <c r="F833" s="53">
        <f>IF(TYPE(SEARCH(F$1,+VLOOKUP($A833,datos14p!$A$2:$B$874,2,FALSE)))=1,"·",0)</f>
        <v>0</v>
      </c>
      <c r="G833" s="53">
        <f>IF(TYPE(SEARCH(G$1,+VLOOKUP($A833,datos14p!$A$2:$B$874,2,FALSE)))=1,"·",0)</f>
        <v>0</v>
      </c>
      <c r="H833" s="53">
        <f>IF(TYPE(SEARCH(H$1,+VLOOKUP($A833,datos14p!$A$2:$B$874,2,FALSE)))=1,"·",0)</f>
        <v>0</v>
      </c>
      <c r="I833" s="53">
        <f>IF(TYPE(SEARCH(I$1,+VLOOKUP($A833,datos14p!$A$2:$B$874,2,FALSE)))=1,"·",0)</f>
        <v>0</v>
      </c>
      <c r="J833" s="53">
        <f>IF(TYPE(SEARCH(J$1,+VLOOKUP($A833,datos14p!$A$2:$B$874,2,FALSE)))=1,"·",0)</f>
        <v>0</v>
      </c>
      <c r="K833" s="53">
        <f>IF(TYPE(SEARCH(K$1,+VLOOKUP($A833,datos14p!$A$2:$B$874,2,FALSE)))=1,"·",0)</f>
        <v>0</v>
      </c>
      <c r="L833" s="53">
        <f>IF(TYPE(SEARCH(L$1,+VLOOKUP($A833,datos14p!$A$2:$B$874,2,FALSE)))=1,"·",0)</f>
        <v>0</v>
      </c>
      <c r="M833" s="53">
        <f>IF(TYPE(SEARCH(M$1,+VLOOKUP($A833,datos14p!$A$2:$B$874,2,FALSE)))=1,"·",0)</f>
        <v>0</v>
      </c>
    </row>
    <row r="834" spans="1:13" s="9" customFormat="1">
      <c r="A834" s="60" t="s">
        <v>379</v>
      </c>
      <c r="B834" s="53" t="str">
        <f>IF(TYPE(SEARCH(B$1,+VLOOKUP($A834,datos14p!$A$2:$B$874,2,FALSE)))=1,"·",0)</f>
        <v>·</v>
      </c>
      <c r="C834" s="53">
        <f>IF(TYPE(SEARCH(C$1,+VLOOKUP($A834,datos14p!$A$2:$B$874,2,FALSE)))=1,"·",0)</f>
        <v>0</v>
      </c>
      <c r="D834" s="53">
        <f>IF(TYPE(SEARCH(D$1,+VLOOKUP($A834,datos14p!$A$2:$B$874,2,FALSE)))=1,"·",0)</f>
        <v>0</v>
      </c>
      <c r="E834" s="53" t="str">
        <f>IF(TYPE(SEARCH(E$1,+VLOOKUP($A834,datos14p!$A$2:$B$874,2,FALSE)))=1,"·",0)</f>
        <v>·</v>
      </c>
      <c r="F834" s="53">
        <f>IF(TYPE(SEARCH(F$1,+VLOOKUP($A834,datos14p!$A$2:$B$874,2,FALSE)))=1,"·",0)</f>
        <v>0</v>
      </c>
      <c r="G834" s="53">
        <f>IF(TYPE(SEARCH(G$1,+VLOOKUP($A834,datos14p!$A$2:$B$874,2,FALSE)))=1,"·",0)</f>
        <v>0</v>
      </c>
      <c r="H834" s="53">
        <f>IF(TYPE(SEARCH(H$1,+VLOOKUP($A834,datos14p!$A$2:$B$874,2,FALSE)))=1,"·",0)</f>
        <v>0</v>
      </c>
      <c r="I834" s="53">
        <f>IF(TYPE(SEARCH(I$1,+VLOOKUP($A834,datos14p!$A$2:$B$874,2,FALSE)))=1,"·",0)</f>
        <v>0</v>
      </c>
      <c r="J834" s="53">
        <f>IF(TYPE(SEARCH(J$1,+VLOOKUP($A834,datos14p!$A$2:$B$874,2,FALSE)))=1,"·",0)</f>
        <v>0</v>
      </c>
      <c r="K834" s="53">
        <f>IF(TYPE(SEARCH(K$1,+VLOOKUP($A834,datos14p!$A$2:$B$874,2,FALSE)))=1,"·",0)</f>
        <v>0</v>
      </c>
      <c r="L834" s="53">
        <f>IF(TYPE(SEARCH(L$1,+VLOOKUP($A834,datos14p!$A$2:$B$874,2,FALSE)))=1,"·",0)</f>
        <v>0</v>
      </c>
      <c r="M834" s="53">
        <f>IF(TYPE(SEARCH(M$1,+VLOOKUP($A834,datos14p!$A$2:$B$874,2,FALSE)))=1,"·",0)</f>
        <v>0</v>
      </c>
    </row>
    <row r="835" spans="1:13" s="9" customFormat="1">
      <c r="A835" s="60" t="s">
        <v>380</v>
      </c>
      <c r="B835" s="53">
        <f>IF(TYPE(SEARCH(B$1,+VLOOKUP($A835,datos14p!$A$2:$B$874,2,FALSE)))=1,"·",0)</f>
        <v>0</v>
      </c>
      <c r="C835" s="53">
        <f>IF(TYPE(SEARCH(C$1,+VLOOKUP($A835,datos14p!$A$2:$B$874,2,FALSE)))=1,"·",0)</f>
        <v>0</v>
      </c>
      <c r="D835" s="53">
        <f>IF(TYPE(SEARCH(D$1,+VLOOKUP($A835,datos14p!$A$2:$B$874,2,FALSE)))=1,"·",0)</f>
        <v>0</v>
      </c>
      <c r="E835" s="53">
        <f>IF(TYPE(SEARCH(E$1,+VLOOKUP($A835,datos14p!$A$2:$B$874,2,FALSE)))=1,"·",0)</f>
        <v>0</v>
      </c>
      <c r="F835" s="53">
        <f>IF(TYPE(SEARCH(F$1,+VLOOKUP($A835,datos14p!$A$2:$B$874,2,FALSE)))=1,"·",0)</f>
        <v>0</v>
      </c>
      <c r="G835" s="53">
        <f>IF(TYPE(SEARCH(G$1,+VLOOKUP($A835,datos14p!$A$2:$B$874,2,FALSE)))=1,"·",0)</f>
        <v>0</v>
      </c>
      <c r="H835" s="53">
        <f>IF(TYPE(SEARCH(H$1,+VLOOKUP($A835,datos14p!$A$2:$B$874,2,FALSE)))=1,"·",0)</f>
        <v>0</v>
      </c>
      <c r="I835" s="53">
        <f>IF(TYPE(SEARCH(I$1,+VLOOKUP($A835,datos14p!$A$2:$B$874,2,FALSE)))=1,"·",0)</f>
        <v>0</v>
      </c>
      <c r="J835" s="53">
        <f>IF(TYPE(SEARCH(J$1,+VLOOKUP($A835,datos14p!$A$2:$B$874,2,FALSE)))=1,"·",0)</f>
        <v>0</v>
      </c>
      <c r="K835" s="53">
        <f>IF(TYPE(SEARCH(K$1,+VLOOKUP($A835,datos14p!$A$2:$B$874,2,FALSE)))=1,"·",0)</f>
        <v>0</v>
      </c>
      <c r="L835" s="53">
        <f>IF(TYPE(SEARCH(L$1,+VLOOKUP($A835,datos14p!$A$2:$B$874,2,FALSE)))=1,"·",0)</f>
        <v>0</v>
      </c>
      <c r="M835" s="53" t="str">
        <f>IF(TYPE(SEARCH(M$1,+VLOOKUP($A835,datos14p!$A$2:$B$874,2,FALSE)))=1,"·",0)</f>
        <v>·</v>
      </c>
    </row>
    <row r="836" spans="1:13" s="9" customFormat="1">
      <c r="A836" s="60" t="s">
        <v>381</v>
      </c>
      <c r="B836" s="53">
        <f>IF(TYPE(SEARCH(B$1,+VLOOKUP($A836,datos14p!$A$2:$B$874,2,FALSE)))=1,"·",0)</f>
        <v>0</v>
      </c>
      <c r="C836" s="53">
        <f>IF(TYPE(SEARCH(C$1,+VLOOKUP($A836,datos14p!$A$2:$B$874,2,FALSE)))=1,"·",0)</f>
        <v>0</v>
      </c>
      <c r="D836" s="53">
        <f>IF(TYPE(SEARCH(D$1,+VLOOKUP($A836,datos14p!$A$2:$B$874,2,FALSE)))=1,"·",0)</f>
        <v>0</v>
      </c>
      <c r="E836" s="53" t="str">
        <f>IF(TYPE(SEARCH(E$1,+VLOOKUP($A836,datos14p!$A$2:$B$874,2,FALSE)))=1,"·",0)</f>
        <v>·</v>
      </c>
      <c r="F836" s="53">
        <f>IF(TYPE(SEARCH(F$1,+VLOOKUP($A836,datos14p!$A$2:$B$874,2,FALSE)))=1,"·",0)</f>
        <v>0</v>
      </c>
      <c r="G836" s="53">
        <f>IF(TYPE(SEARCH(G$1,+VLOOKUP($A836,datos14p!$A$2:$B$874,2,FALSE)))=1,"·",0)</f>
        <v>0</v>
      </c>
      <c r="H836" s="53">
        <f>IF(TYPE(SEARCH(H$1,+VLOOKUP($A836,datos14p!$A$2:$B$874,2,FALSE)))=1,"·",0)</f>
        <v>0</v>
      </c>
      <c r="I836" s="53">
        <f>IF(TYPE(SEARCH(I$1,+VLOOKUP($A836,datos14p!$A$2:$B$874,2,FALSE)))=1,"·",0)</f>
        <v>0</v>
      </c>
      <c r="J836" s="53">
        <f>IF(TYPE(SEARCH(J$1,+VLOOKUP($A836,datos14p!$A$2:$B$874,2,FALSE)))=1,"·",0)</f>
        <v>0</v>
      </c>
      <c r="K836" s="53">
        <f>IF(TYPE(SEARCH(K$1,+VLOOKUP($A836,datos14p!$A$2:$B$874,2,FALSE)))=1,"·",0)</f>
        <v>0</v>
      </c>
      <c r="L836" s="53">
        <f>IF(TYPE(SEARCH(L$1,+VLOOKUP($A836,datos14p!$A$2:$B$874,2,FALSE)))=1,"·",0)</f>
        <v>0</v>
      </c>
      <c r="M836" s="53">
        <f>IF(TYPE(SEARCH(M$1,+VLOOKUP($A836,datos14p!$A$2:$B$874,2,FALSE)))=1,"·",0)</f>
        <v>0</v>
      </c>
    </row>
    <row r="837" spans="1:13" s="9" customFormat="1">
      <c r="A837" s="60" t="s">
        <v>382</v>
      </c>
      <c r="B837" s="53" t="str">
        <f>IF(TYPE(SEARCH(B$1,+VLOOKUP($A837,datos14p!$A$2:$B$874,2,FALSE)))=1,"·",0)</f>
        <v>·</v>
      </c>
      <c r="C837" s="53" t="str">
        <f>IF(TYPE(SEARCH(C$1,+VLOOKUP($A837,datos14p!$A$2:$B$874,2,FALSE)))=1,"·",0)</f>
        <v>·</v>
      </c>
      <c r="D837" s="53">
        <f>IF(TYPE(SEARCH(D$1,+VLOOKUP($A837,datos14p!$A$2:$B$874,2,FALSE)))=1,"·",0)</f>
        <v>0</v>
      </c>
      <c r="E837" s="53">
        <f>IF(TYPE(SEARCH(E$1,+VLOOKUP($A837,datos14p!$A$2:$B$874,2,FALSE)))=1,"·",0)</f>
        <v>0</v>
      </c>
      <c r="F837" s="53">
        <f>IF(TYPE(SEARCH(F$1,+VLOOKUP($A837,datos14p!$A$2:$B$874,2,FALSE)))=1,"·",0)</f>
        <v>0</v>
      </c>
      <c r="G837" s="53">
        <f>IF(TYPE(SEARCH(G$1,+VLOOKUP($A837,datos14p!$A$2:$B$874,2,FALSE)))=1,"·",0)</f>
        <v>0</v>
      </c>
      <c r="H837" s="53">
        <f>IF(TYPE(SEARCH(H$1,+VLOOKUP($A837,datos14p!$A$2:$B$874,2,FALSE)))=1,"·",0)</f>
        <v>0</v>
      </c>
      <c r="I837" s="53">
        <f>IF(TYPE(SEARCH(I$1,+VLOOKUP($A837,datos14p!$A$2:$B$874,2,FALSE)))=1,"·",0)</f>
        <v>0</v>
      </c>
      <c r="J837" s="53">
        <f>IF(TYPE(SEARCH(J$1,+VLOOKUP($A837,datos14p!$A$2:$B$874,2,FALSE)))=1,"·",0)</f>
        <v>0</v>
      </c>
      <c r="K837" s="53">
        <f>IF(TYPE(SEARCH(K$1,+VLOOKUP($A837,datos14p!$A$2:$B$874,2,FALSE)))=1,"·",0)</f>
        <v>0</v>
      </c>
      <c r="L837" s="53">
        <f>IF(TYPE(SEARCH(L$1,+VLOOKUP($A837,datos14p!$A$2:$B$874,2,FALSE)))=1,"·",0)</f>
        <v>0</v>
      </c>
      <c r="M837" s="53">
        <f>IF(TYPE(SEARCH(M$1,+VLOOKUP($A837,datos14p!$A$2:$B$874,2,FALSE)))=1,"·",0)</f>
        <v>0</v>
      </c>
    </row>
    <row r="838" spans="1:13" s="9" customFormat="1">
      <c r="A838" s="60" t="s">
        <v>383</v>
      </c>
      <c r="B838" s="53">
        <f>IF(TYPE(SEARCH(B$1,+VLOOKUP($A838,datos14p!$A$2:$B$874,2,FALSE)))=1,"·",0)</f>
        <v>0</v>
      </c>
      <c r="C838" s="53">
        <f>IF(TYPE(SEARCH(C$1,+VLOOKUP($A838,datos14p!$A$2:$B$874,2,FALSE)))=1,"·",0)</f>
        <v>0</v>
      </c>
      <c r="D838" s="53">
        <f>IF(TYPE(SEARCH(D$1,+VLOOKUP($A838,datos14p!$A$2:$B$874,2,FALSE)))=1,"·",0)</f>
        <v>0</v>
      </c>
      <c r="E838" s="53" t="str">
        <f>IF(TYPE(SEARCH(E$1,+VLOOKUP($A838,datos14p!$A$2:$B$874,2,FALSE)))=1,"·",0)</f>
        <v>·</v>
      </c>
      <c r="F838" s="53">
        <f>IF(TYPE(SEARCH(F$1,+VLOOKUP($A838,datos14p!$A$2:$B$874,2,FALSE)))=1,"·",0)</f>
        <v>0</v>
      </c>
      <c r="G838" s="53">
        <f>IF(TYPE(SEARCH(G$1,+VLOOKUP($A838,datos14p!$A$2:$B$874,2,FALSE)))=1,"·",0)</f>
        <v>0</v>
      </c>
      <c r="H838" s="53">
        <f>IF(TYPE(SEARCH(H$1,+VLOOKUP($A838,datos14p!$A$2:$B$874,2,FALSE)))=1,"·",0)</f>
        <v>0</v>
      </c>
      <c r="I838" s="53">
        <f>IF(TYPE(SEARCH(I$1,+VLOOKUP($A838,datos14p!$A$2:$B$874,2,FALSE)))=1,"·",0)</f>
        <v>0</v>
      </c>
      <c r="J838" s="53">
        <f>IF(TYPE(SEARCH(J$1,+VLOOKUP($A838,datos14p!$A$2:$B$874,2,FALSE)))=1,"·",0)</f>
        <v>0</v>
      </c>
      <c r="K838" s="53">
        <f>IF(TYPE(SEARCH(K$1,+VLOOKUP($A838,datos14p!$A$2:$B$874,2,FALSE)))=1,"·",0)</f>
        <v>0</v>
      </c>
      <c r="L838" s="53" t="str">
        <f>IF(TYPE(SEARCH(L$1,+VLOOKUP($A838,datos14p!$A$2:$B$874,2,FALSE)))=1,"·",0)</f>
        <v>·</v>
      </c>
      <c r="M838" s="53">
        <f>IF(TYPE(SEARCH(M$1,+VLOOKUP($A838,datos14p!$A$2:$B$874,2,FALSE)))=1,"·",0)</f>
        <v>0</v>
      </c>
    </row>
    <row r="839" spans="1:13" s="9" customFormat="1">
      <c r="A839" s="60" t="s">
        <v>384</v>
      </c>
      <c r="B839" s="53">
        <f>IF(TYPE(SEARCH(B$1,+VLOOKUP($A839,datos14p!$A$2:$B$874,2,FALSE)))=1,"·",0)</f>
        <v>0</v>
      </c>
      <c r="C839" s="53">
        <f>IF(TYPE(SEARCH(C$1,+VLOOKUP($A839,datos14p!$A$2:$B$874,2,FALSE)))=1,"·",0)</f>
        <v>0</v>
      </c>
      <c r="D839" s="53">
        <f>IF(TYPE(SEARCH(D$1,+VLOOKUP($A839,datos14p!$A$2:$B$874,2,FALSE)))=1,"·",0)</f>
        <v>0</v>
      </c>
      <c r="E839" s="53" t="str">
        <f>IF(TYPE(SEARCH(E$1,+VLOOKUP($A839,datos14p!$A$2:$B$874,2,FALSE)))=1,"·",0)</f>
        <v>·</v>
      </c>
      <c r="F839" s="53">
        <f>IF(TYPE(SEARCH(F$1,+VLOOKUP($A839,datos14p!$A$2:$B$874,2,FALSE)))=1,"·",0)</f>
        <v>0</v>
      </c>
      <c r="G839" s="53">
        <f>IF(TYPE(SEARCH(G$1,+VLOOKUP($A839,datos14p!$A$2:$B$874,2,FALSE)))=1,"·",0)</f>
        <v>0</v>
      </c>
      <c r="H839" s="53">
        <f>IF(TYPE(SEARCH(H$1,+VLOOKUP($A839,datos14p!$A$2:$B$874,2,FALSE)))=1,"·",0)</f>
        <v>0</v>
      </c>
      <c r="I839" s="53">
        <f>IF(TYPE(SEARCH(I$1,+VLOOKUP($A839,datos14p!$A$2:$B$874,2,FALSE)))=1,"·",0)</f>
        <v>0</v>
      </c>
      <c r="J839" s="53">
        <f>IF(TYPE(SEARCH(J$1,+VLOOKUP($A839,datos14p!$A$2:$B$874,2,FALSE)))=1,"·",0)</f>
        <v>0</v>
      </c>
      <c r="K839" s="53">
        <f>IF(TYPE(SEARCH(K$1,+VLOOKUP($A839,datos14p!$A$2:$B$874,2,FALSE)))=1,"·",0)</f>
        <v>0</v>
      </c>
      <c r="L839" s="53">
        <f>IF(TYPE(SEARCH(L$1,+VLOOKUP($A839,datos14p!$A$2:$B$874,2,FALSE)))=1,"·",0)</f>
        <v>0</v>
      </c>
      <c r="M839" s="53">
        <f>IF(TYPE(SEARCH(M$1,+VLOOKUP($A839,datos14p!$A$2:$B$874,2,FALSE)))=1,"·",0)</f>
        <v>0</v>
      </c>
    </row>
    <row r="840" spans="1:13" s="9" customFormat="1">
      <c r="A840" s="60" t="s">
        <v>385</v>
      </c>
      <c r="B840" s="53">
        <f>IF(TYPE(SEARCH(B$1,+VLOOKUP($A840,datos14p!$A$2:$B$874,2,FALSE)))=1,"·",0)</f>
        <v>0</v>
      </c>
      <c r="C840" s="53">
        <f>IF(TYPE(SEARCH(C$1,+VLOOKUP($A840,datos14p!$A$2:$B$874,2,FALSE)))=1,"·",0)</f>
        <v>0</v>
      </c>
      <c r="D840" s="53">
        <f>IF(TYPE(SEARCH(D$1,+VLOOKUP($A840,datos14p!$A$2:$B$874,2,FALSE)))=1,"·",0)</f>
        <v>0</v>
      </c>
      <c r="E840" s="53" t="str">
        <f>IF(TYPE(SEARCH(E$1,+VLOOKUP($A840,datos14p!$A$2:$B$874,2,FALSE)))=1,"·",0)</f>
        <v>·</v>
      </c>
      <c r="F840" s="53">
        <f>IF(TYPE(SEARCH(F$1,+VLOOKUP($A840,datos14p!$A$2:$B$874,2,FALSE)))=1,"·",0)</f>
        <v>0</v>
      </c>
      <c r="G840" s="53">
        <f>IF(TYPE(SEARCH(G$1,+VLOOKUP($A840,datos14p!$A$2:$B$874,2,FALSE)))=1,"·",0)</f>
        <v>0</v>
      </c>
      <c r="H840" s="53">
        <f>IF(TYPE(SEARCH(H$1,+VLOOKUP($A840,datos14p!$A$2:$B$874,2,FALSE)))=1,"·",0)</f>
        <v>0</v>
      </c>
      <c r="I840" s="53">
        <f>IF(TYPE(SEARCH(I$1,+VLOOKUP($A840,datos14p!$A$2:$B$874,2,FALSE)))=1,"·",0)</f>
        <v>0</v>
      </c>
      <c r="J840" s="53" t="str">
        <f>IF(TYPE(SEARCH(J$1,+VLOOKUP($A840,datos14p!$A$2:$B$874,2,FALSE)))=1,"·",0)</f>
        <v>·</v>
      </c>
      <c r="K840" s="53">
        <f>IF(TYPE(SEARCH(K$1,+VLOOKUP($A840,datos14p!$A$2:$B$874,2,FALSE)))=1,"·",0)</f>
        <v>0</v>
      </c>
      <c r="L840" s="53">
        <f>IF(TYPE(SEARCH(L$1,+VLOOKUP($A840,datos14p!$A$2:$B$874,2,FALSE)))=1,"·",0)</f>
        <v>0</v>
      </c>
      <c r="M840" s="53">
        <f>IF(TYPE(SEARCH(M$1,+VLOOKUP($A840,datos14p!$A$2:$B$874,2,FALSE)))=1,"·",0)</f>
        <v>0</v>
      </c>
    </row>
    <row r="841" spans="1:13" s="9" customFormat="1">
      <c r="A841" s="60" t="s">
        <v>386</v>
      </c>
      <c r="B841" s="53">
        <f>IF(TYPE(SEARCH(B$1,+VLOOKUP($A841,datos14p!$A$2:$B$874,2,FALSE)))=1,"·",0)</f>
        <v>0</v>
      </c>
      <c r="C841" s="53">
        <f>IF(TYPE(SEARCH(C$1,+VLOOKUP($A841,datos14p!$A$2:$B$874,2,FALSE)))=1,"·",0)</f>
        <v>0</v>
      </c>
      <c r="D841" s="53">
        <f>IF(TYPE(SEARCH(D$1,+VLOOKUP($A841,datos14p!$A$2:$B$874,2,FALSE)))=1,"·",0)</f>
        <v>0</v>
      </c>
      <c r="E841" s="53" t="str">
        <f>IF(TYPE(SEARCH(E$1,+VLOOKUP($A841,datos14p!$A$2:$B$874,2,FALSE)))=1,"·",0)</f>
        <v>·</v>
      </c>
      <c r="F841" s="53">
        <f>IF(TYPE(SEARCH(F$1,+VLOOKUP($A841,datos14p!$A$2:$B$874,2,FALSE)))=1,"·",0)</f>
        <v>0</v>
      </c>
      <c r="G841" s="53">
        <f>IF(TYPE(SEARCH(G$1,+VLOOKUP($A841,datos14p!$A$2:$B$874,2,FALSE)))=1,"·",0)</f>
        <v>0</v>
      </c>
      <c r="H841" s="53">
        <f>IF(TYPE(SEARCH(H$1,+VLOOKUP($A841,datos14p!$A$2:$B$874,2,FALSE)))=1,"·",0)</f>
        <v>0</v>
      </c>
      <c r="I841" s="53">
        <f>IF(TYPE(SEARCH(I$1,+VLOOKUP($A841,datos14p!$A$2:$B$874,2,FALSE)))=1,"·",0)</f>
        <v>0</v>
      </c>
      <c r="J841" s="53">
        <f>IF(TYPE(SEARCH(J$1,+VLOOKUP($A841,datos14p!$A$2:$B$874,2,FALSE)))=1,"·",0)</f>
        <v>0</v>
      </c>
      <c r="K841" s="53">
        <f>IF(TYPE(SEARCH(K$1,+VLOOKUP($A841,datos14p!$A$2:$B$874,2,FALSE)))=1,"·",0)</f>
        <v>0</v>
      </c>
      <c r="L841" s="53">
        <f>IF(TYPE(SEARCH(L$1,+VLOOKUP($A841,datos14p!$A$2:$B$874,2,FALSE)))=1,"·",0)</f>
        <v>0</v>
      </c>
      <c r="M841" s="53">
        <f>IF(TYPE(SEARCH(M$1,+VLOOKUP($A841,datos14p!$A$2:$B$874,2,FALSE)))=1,"·",0)</f>
        <v>0</v>
      </c>
    </row>
    <row r="842" spans="1:13" s="9" customFormat="1">
      <c r="A842" s="60" t="s">
        <v>387</v>
      </c>
      <c r="B842" s="53">
        <f>IF(TYPE(SEARCH(B$1,+VLOOKUP($A842,datos14p!$A$2:$B$874,2,FALSE)))=1,"·",0)</f>
        <v>0</v>
      </c>
      <c r="C842" s="53">
        <f>IF(TYPE(SEARCH(C$1,+VLOOKUP($A842,datos14p!$A$2:$B$874,2,FALSE)))=1,"·",0)</f>
        <v>0</v>
      </c>
      <c r="D842" s="53">
        <f>IF(TYPE(SEARCH(D$1,+VLOOKUP($A842,datos14p!$A$2:$B$874,2,FALSE)))=1,"·",0)</f>
        <v>0</v>
      </c>
      <c r="E842" s="53" t="str">
        <f>IF(TYPE(SEARCH(E$1,+VLOOKUP($A842,datos14p!$A$2:$B$874,2,FALSE)))=1,"·",0)</f>
        <v>·</v>
      </c>
      <c r="F842" s="53">
        <f>IF(TYPE(SEARCH(F$1,+VLOOKUP($A842,datos14p!$A$2:$B$874,2,FALSE)))=1,"·",0)</f>
        <v>0</v>
      </c>
      <c r="G842" s="53">
        <f>IF(TYPE(SEARCH(G$1,+VLOOKUP($A842,datos14p!$A$2:$B$874,2,FALSE)))=1,"·",0)</f>
        <v>0</v>
      </c>
      <c r="H842" s="53">
        <f>IF(TYPE(SEARCH(H$1,+VLOOKUP($A842,datos14p!$A$2:$B$874,2,FALSE)))=1,"·",0)</f>
        <v>0</v>
      </c>
      <c r="I842" s="53">
        <f>IF(TYPE(SEARCH(I$1,+VLOOKUP($A842,datos14p!$A$2:$B$874,2,FALSE)))=1,"·",0)</f>
        <v>0</v>
      </c>
      <c r="J842" s="53">
        <f>IF(TYPE(SEARCH(J$1,+VLOOKUP($A842,datos14p!$A$2:$B$874,2,FALSE)))=1,"·",0)</f>
        <v>0</v>
      </c>
      <c r="K842" s="53">
        <f>IF(TYPE(SEARCH(K$1,+VLOOKUP($A842,datos14p!$A$2:$B$874,2,FALSE)))=1,"·",0)</f>
        <v>0</v>
      </c>
      <c r="L842" s="53">
        <f>IF(TYPE(SEARCH(L$1,+VLOOKUP($A842,datos14p!$A$2:$B$874,2,FALSE)))=1,"·",0)</f>
        <v>0</v>
      </c>
      <c r="M842" s="53">
        <f>IF(TYPE(SEARCH(M$1,+VLOOKUP($A842,datos14p!$A$2:$B$874,2,FALSE)))=1,"·",0)</f>
        <v>0</v>
      </c>
    </row>
    <row r="843" spans="1:13" s="9" customFormat="1">
      <c r="A843" s="60" t="s">
        <v>388</v>
      </c>
      <c r="B843" s="53">
        <f>IF(TYPE(SEARCH(B$1,+VLOOKUP($A843,datos14p!$A$2:$B$874,2,FALSE)))=1,"·",0)</f>
        <v>0</v>
      </c>
      <c r="C843" s="53">
        <f>IF(TYPE(SEARCH(C$1,+VLOOKUP($A843,datos14p!$A$2:$B$874,2,FALSE)))=1,"·",0)</f>
        <v>0</v>
      </c>
      <c r="D843" s="53">
        <f>IF(TYPE(SEARCH(D$1,+VLOOKUP($A843,datos14p!$A$2:$B$874,2,FALSE)))=1,"·",0)</f>
        <v>0</v>
      </c>
      <c r="E843" s="53" t="str">
        <f>IF(TYPE(SEARCH(E$1,+VLOOKUP($A843,datos14p!$A$2:$B$874,2,FALSE)))=1,"·",0)</f>
        <v>·</v>
      </c>
      <c r="F843" s="53">
        <f>IF(TYPE(SEARCH(F$1,+VLOOKUP($A843,datos14p!$A$2:$B$874,2,FALSE)))=1,"·",0)</f>
        <v>0</v>
      </c>
      <c r="G843" s="53">
        <f>IF(TYPE(SEARCH(G$1,+VLOOKUP($A843,datos14p!$A$2:$B$874,2,FALSE)))=1,"·",0)</f>
        <v>0</v>
      </c>
      <c r="H843" s="53">
        <f>IF(TYPE(SEARCH(H$1,+VLOOKUP($A843,datos14p!$A$2:$B$874,2,FALSE)))=1,"·",0)</f>
        <v>0</v>
      </c>
      <c r="I843" s="53">
        <f>IF(TYPE(SEARCH(I$1,+VLOOKUP($A843,datos14p!$A$2:$B$874,2,FALSE)))=1,"·",0)</f>
        <v>0</v>
      </c>
      <c r="J843" s="53">
        <f>IF(TYPE(SEARCH(J$1,+VLOOKUP($A843,datos14p!$A$2:$B$874,2,FALSE)))=1,"·",0)</f>
        <v>0</v>
      </c>
      <c r="K843" s="53">
        <f>IF(TYPE(SEARCH(K$1,+VLOOKUP($A843,datos14p!$A$2:$B$874,2,FALSE)))=1,"·",0)</f>
        <v>0</v>
      </c>
      <c r="L843" s="53">
        <f>IF(TYPE(SEARCH(L$1,+VLOOKUP($A843,datos14p!$A$2:$B$874,2,FALSE)))=1,"·",0)</f>
        <v>0</v>
      </c>
      <c r="M843" s="53">
        <f>IF(TYPE(SEARCH(M$1,+VLOOKUP($A843,datos14p!$A$2:$B$874,2,FALSE)))=1,"·",0)</f>
        <v>0</v>
      </c>
    </row>
    <row r="844" spans="1:13" s="9" customFormat="1">
      <c r="A844" s="60" t="s">
        <v>389</v>
      </c>
      <c r="B844" s="53">
        <f>IF(TYPE(SEARCH(B$1,+VLOOKUP($A844,datos14p!$A$2:$B$874,2,FALSE)))=1,"·",0)</f>
        <v>0</v>
      </c>
      <c r="C844" s="53">
        <f>IF(TYPE(SEARCH(C$1,+VLOOKUP($A844,datos14p!$A$2:$B$874,2,FALSE)))=1,"·",0)</f>
        <v>0</v>
      </c>
      <c r="D844" s="53">
        <f>IF(TYPE(SEARCH(D$1,+VLOOKUP($A844,datos14p!$A$2:$B$874,2,FALSE)))=1,"·",0)</f>
        <v>0</v>
      </c>
      <c r="E844" s="53" t="str">
        <f>IF(TYPE(SEARCH(E$1,+VLOOKUP($A844,datos14p!$A$2:$B$874,2,FALSE)))=1,"·",0)</f>
        <v>·</v>
      </c>
      <c r="F844" s="53">
        <f>IF(TYPE(SEARCH(F$1,+VLOOKUP($A844,datos14p!$A$2:$B$874,2,FALSE)))=1,"·",0)</f>
        <v>0</v>
      </c>
      <c r="G844" s="53">
        <f>IF(TYPE(SEARCH(G$1,+VLOOKUP($A844,datos14p!$A$2:$B$874,2,FALSE)))=1,"·",0)</f>
        <v>0</v>
      </c>
      <c r="H844" s="53">
        <f>IF(TYPE(SEARCH(H$1,+VLOOKUP($A844,datos14p!$A$2:$B$874,2,FALSE)))=1,"·",0)</f>
        <v>0</v>
      </c>
      <c r="I844" s="53">
        <f>IF(TYPE(SEARCH(I$1,+VLOOKUP($A844,datos14p!$A$2:$B$874,2,FALSE)))=1,"·",0)</f>
        <v>0</v>
      </c>
      <c r="J844" s="53">
        <f>IF(TYPE(SEARCH(J$1,+VLOOKUP($A844,datos14p!$A$2:$B$874,2,FALSE)))=1,"·",0)</f>
        <v>0</v>
      </c>
      <c r="K844" s="53" t="str">
        <f>IF(TYPE(SEARCH(K$1,+VLOOKUP($A844,datos14p!$A$2:$B$874,2,FALSE)))=1,"·",0)</f>
        <v>·</v>
      </c>
      <c r="L844" s="53">
        <f>IF(TYPE(SEARCH(L$1,+VLOOKUP($A844,datos14p!$A$2:$B$874,2,FALSE)))=1,"·",0)</f>
        <v>0</v>
      </c>
      <c r="M844" s="53">
        <f>IF(TYPE(SEARCH(M$1,+VLOOKUP($A844,datos14p!$A$2:$B$874,2,FALSE)))=1,"·",0)</f>
        <v>0</v>
      </c>
    </row>
    <row r="845" spans="1:13" s="9" customFormat="1">
      <c r="A845" s="60" t="s">
        <v>390</v>
      </c>
      <c r="B845" s="53">
        <f>IF(TYPE(SEARCH(B$1,+VLOOKUP($A845,datos14p!$A$2:$B$874,2,FALSE)))=1,"·",0)</f>
        <v>0</v>
      </c>
      <c r="C845" s="53">
        <f>IF(TYPE(SEARCH(C$1,+VLOOKUP($A845,datos14p!$A$2:$B$874,2,FALSE)))=1,"·",0)</f>
        <v>0</v>
      </c>
      <c r="D845" s="53">
        <f>IF(TYPE(SEARCH(D$1,+VLOOKUP($A845,datos14p!$A$2:$B$874,2,FALSE)))=1,"·",0)</f>
        <v>0</v>
      </c>
      <c r="E845" s="53">
        <f>IF(TYPE(SEARCH(E$1,+VLOOKUP($A845,datos14p!$A$2:$B$874,2,FALSE)))=1,"·",0)</f>
        <v>0</v>
      </c>
      <c r="F845" s="53">
        <f>IF(TYPE(SEARCH(F$1,+VLOOKUP($A845,datos14p!$A$2:$B$874,2,FALSE)))=1,"·",0)</f>
        <v>0</v>
      </c>
      <c r="G845" s="53">
        <f>IF(TYPE(SEARCH(G$1,+VLOOKUP($A845,datos14p!$A$2:$B$874,2,FALSE)))=1,"·",0)</f>
        <v>0</v>
      </c>
      <c r="H845" s="53">
        <f>IF(TYPE(SEARCH(H$1,+VLOOKUP($A845,datos14p!$A$2:$B$874,2,FALSE)))=1,"·",0)</f>
        <v>0</v>
      </c>
      <c r="I845" s="53" t="str">
        <f>IF(TYPE(SEARCH(I$1,+VLOOKUP($A845,datos14p!$A$2:$B$874,2,FALSE)))=1,"·",0)</f>
        <v>·</v>
      </c>
      <c r="J845" s="53">
        <f>IF(TYPE(SEARCH(J$1,+VLOOKUP($A845,datos14p!$A$2:$B$874,2,FALSE)))=1,"·",0)</f>
        <v>0</v>
      </c>
      <c r="K845" s="53">
        <f>IF(TYPE(SEARCH(K$1,+VLOOKUP($A845,datos14p!$A$2:$B$874,2,FALSE)))=1,"·",0)</f>
        <v>0</v>
      </c>
      <c r="L845" s="53">
        <f>IF(TYPE(SEARCH(L$1,+VLOOKUP($A845,datos14p!$A$2:$B$874,2,FALSE)))=1,"·",0)</f>
        <v>0</v>
      </c>
      <c r="M845" s="53">
        <f>IF(TYPE(SEARCH(M$1,+VLOOKUP($A845,datos14p!$A$2:$B$874,2,FALSE)))=1,"·",0)</f>
        <v>0</v>
      </c>
    </row>
    <row r="846" spans="1:13" s="9" customFormat="1">
      <c r="A846" s="60" t="s">
        <v>391</v>
      </c>
      <c r="B846" s="53">
        <f>IF(TYPE(SEARCH(B$1,+VLOOKUP($A846,datos14p!$A$2:$B$874,2,FALSE)))=1,"·",0)</f>
        <v>0</v>
      </c>
      <c r="C846" s="53">
        <f>IF(TYPE(SEARCH(C$1,+VLOOKUP($A846,datos14p!$A$2:$B$874,2,FALSE)))=1,"·",0)</f>
        <v>0</v>
      </c>
      <c r="D846" s="53">
        <f>IF(TYPE(SEARCH(D$1,+VLOOKUP($A846,datos14p!$A$2:$B$874,2,FALSE)))=1,"·",0)</f>
        <v>0</v>
      </c>
      <c r="E846" s="53" t="str">
        <f>IF(TYPE(SEARCH(E$1,+VLOOKUP($A846,datos14p!$A$2:$B$874,2,FALSE)))=1,"·",0)</f>
        <v>·</v>
      </c>
      <c r="F846" s="53">
        <f>IF(TYPE(SEARCH(F$1,+VLOOKUP($A846,datos14p!$A$2:$B$874,2,FALSE)))=1,"·",0)</f>
        <v>0</v>
      </c>
      <c r="G846" s="53">
        <f>IF(TYPE(SEARCH(G$1,+VLOOKUP($A846,datos14p!$A$2:$B$874,2,FALSE)))=1,"·",0)</f>
        <v>0</v>
      </c>
      <c r="H846" s="53">
        <f>IF(TYPE(SEARCH(H$1,+VLOOKUP($A846,datos14p!$A$2:$B$874,2,FALSE)))=1,"·",0)</f>
        <v>0</v>
      </c>
      <c r="I846" s="53">
        <f>IF(TYPE(SEARCH(I$1,+VLOOKUP($A846,datos14p!$A$2:$B$874,2,FALSE)))=1,"·",0)</f>
        <v>0</v>
      </c>
      <c r="J846" s="53">
        <f>IF(TYPE(SEARCH(J$1,+VLOOKUP($A846,datos14p!$A$2:$B$874,2,FALSE)))=1,"·",0)</f>
        <v>0</v>
      </c>
      <c r="K846" s="53">
        <f>IF(TYPE(SEARCH(K$1,+VLOOKUP($A846,datos14p!$A$2:$B$874,2,FALSE)))=1,"·",0)</f>
        <v>0</v>
      </c>
      <c r="L846" s="53">
        <f>IF(TYPE(SEARCH(L$1,+VLOOKUP($A846,datos14p!$A$2:$B$874,2,FALSE)))=1,"·",0)</f>
        <v>0</v>
      </c>
      <c r="M846" s="53">
        <f>IF(TYPE(SEARCH(M$1,+VLOOKUP($A846,datos14p!$A$2:$B$874,2,FALSE)))=1,"·",0)</f>
        <v>0</v>
      </c>
    </row>
    <row r="847" spans="1:13" s="9" customFormat="1">
      <c r="A847" s="60" t="s">
        <v>392</v>
      </c>
      <c r="B847" s="53">
        <f>IF(TYPE(SEARCH(B$1,+VLOOKUP($A847,datos14p!$A$2:$B$874,2,FALSE)))=1,"·",0)</f>
        <v>0</v>
      </c>
      <c r="C847" s="53">
        <f>IF(TYPE(SEARCH(C$1,+VLOOKUP($A847,datos14p!$A$2:$B$874,2,FALSE)))=1,"·",0)</f>
        <v>0</v>
      </c>
      <c r="D847" s="53">
        <f>IF(TYPE(SEARCH(D$1,+VLOOKUP($A847,datos14p!$A$2:$B$874,2,FALSE)))=1,"·",0)</f>
        <v>0</v>
      </c>
      <c r="E847" s="53" t="str">
        <f>IF(TYPE(SEARCH(E$1,+VLOOKUP($A847,datos14p!$A$2:$B$874,2,FALSE)))=1,"·",0)</f>
        <v>·</v>
      </c>
      <c r="F847" s="53">
        <f>IF(TYPE(SEARCH(F$1,+VLOOKUP($A847,datos14p!$A$2:$B$874,2,FALSE)))=1,"·",0)</f>
        <v>0</v>
      </c>
      <c r="G847" s="53">
        <f>IF(TYPE(SEARCH(G$1,+VLOOKUP($A847,datos14p!$A$2:$B$874,2,FALSE)))=1,"·",0)</f>
        <v>0</v>
      </c>
      <c r="H847" s="53">
        <f>IF(TYPE(SEARCH(H$1,+VLOOKUP($A847,datos14p!$A$2:$B$874,2,FALSE)))=1,"·",0)</f>
        <v>0</v>
      </c>
      <c r="I847" s="53">
        <f>IF(TYPE(SEARCH(I$1,+VLOOKUP($A847,datos14p!$A$2:$B$874,2,FALSE)))=1,"·",0)</f>
        <v>0</v>
      </c>
      <c r="J847" s="53">
        <f>IF(TYPE(SEARCH(J$1,+VLOOKUP($A847,datos14p!$A$2:$B$874,2,FALSE)))=1,"·",0)</f>
        <v>0</v>
      </c>
      <c r="K847" s="53">
        <f>IF(TYPE(SEARCH(K$1,+VLOOKUP($A847,datos14p!$A$2:$B$874,2,FALSE)))=1,"·",0)</f>
        <v>0</v>
      </c>
      <c r="L847" s="53">
        <f>IF(TYPE(SEARCH(L$1,+VLOOKUP($A847,datos14p!$A$2:$B$874,2,FALSE)))=1,"·",0)</f>
        <v>0</v>
      </c>
      <c r="M847" s="53">
        <f>IF(TYPE(SEARCH(M$1,+VLOOKUP($A847,datos14p!$A$2:$B$874,2,FALSE)))=1,"·",0)</f>
        <v>0</v>
      </c>
    </row>
    <row r="848" spans="1:13" s="9" customFormat="1">
      <c r="A848" s="60" t="s">
        <v>393</v>
      </c>
      <c r="B848" s="53" t="str">
        <f>IF(TYPE(SEARCH(B$1,+VLOOKUP($A848,datos14p!$A$2:$B$874,2,FALSE)))=1,"·",0)</f>
        <v>·</v>
      </c>
      <c r="C848" s="53">
        <f>IF(TYPE(SEARCH(C$1,+VLOOKUP($A848,datos14p!$A$2:$B$874,2,FALSE)))=1,"·",0)</f>
        <v>0</v>
      </c>
      <c r="D848" s="53">
        <f>IF(TYPE(SEARCH(D$1,+VLOOKUP($A848,datos14p!$A$2:$B$874,2,FALSE)))=1,"·",0)</f>
        <v>0</v>
      </c>
      <c r="E848" s="53" t="str">
        <f>IF(TYPE(SEARCH(E$1,+VLOOKUP($A848,datos14p!$A$2:$B$874,2,FALSE)))=1,"·",0)</f>
        <v>·</v>
      </c>
      <c r="F848" s="53">
        <f>IF(TYPE(SEARCH(F$1,+VLOOKUP($A848,datos14p!$A$2:$B$874,2,FALSE)))=1,"·",0)</f>
        <v>0</v>
      </c>
      <c r="G848" s="53">
        <f>IF(TYPE(SEARCH(G$1,+VLOOKUP($A848,datos14p!$A$2:$B$874,2,FALSE)))=1,"·",0)</f>
        <v>0</v>
      </c>
      <c r="H848" s="53">
        <f>IF(TYPE(SEARCH(H$1,+VLOOKUP($A848,datos14p!$A$2:$B$874,2,FALSE)))=1,"·",0)</f>
        <v>0</v>
      </c>
      <c r="I848" s="53">
        <f>IF(TYPE(SEARCH(I$1,+VLOOKUP($A848,datos14p!$A$2:$B$874,2,FALSE)))=1,"·",0)</f>
        <v>0</v>
      </c>
      <c r="J848" s="53">
        <f>IF(TYPE(SEARCH(J$1,+VLOOKUP($A848,datos14p!$A$2:$B$874,2,FALSE)))=1,"·",0)</f>
        <v>0</v>
      </c>
      <c r="K848" s="53">
        <f>IF(TYPE(SEARCH(K$1,+VLOOKUP($A848,datos14p!$A$2:$B$874,2,FALSE)))=1,"·",0)</f>
        <v>0</v>
      </c>
      <c r="L848" s="53">
        <f>IF(TYPE(SEARCH(L$1,+VLOOKUP($A848,datos14p!$A$2:$B$874,2,FALSE)))=1,"·",0)</f>
        <v>0</v>
      </c>
      <c r="M848" s="53">
        <f>IF(TYPE(SEARCH(M$1,+VLOOKUP($A848,datos14p!$A$2:$B$874,2,FALSE)))=1,"·",0)</f>
        <v>0</v>
      </c>
    </row>
    <row r="849" spans="1:14" s="9" customFormat="1">
      <c r="A849" s="60" t="s">
        <v>394</v>
      </c>
      <c r="B849" s="53">
        <f>IF(TYPE(SEARCH(B$1,+VLOOKUP($A849,datos14p!$A$2:$B$874,2,FALSE)))=1,"·",0)</f>
        <v>0</v>
      </c>
      <c r="C849" s="53">
        <f>IF(TYPE(SEARCH(C$1,+VLOOKUP($A849,datos14p!$A$2:$B$874,2,FALSE)))=1,"·",0)</f>
        <v>0</v>
      </c>
      <c r="D849" s="53">
        <f>IF(TYPE(SEARCH(D$1,+VLOOKUP($A849,datos14p!$A$2:$B$874,2,FALSE)))=1,"·",0)</f>
        <v>0</v>
      </c>
      <c r="E849" s="53">
        <f>IF(TYPE(SEARCH(E$1,+VLOOKUP($A849,datos14p!$A$2:$B$874,2,FALSE)))=1,"·",0)</f>
        <v>0</v>
      </c>
      <c r="F849" s="53">
        <f>IF(TYPE(SEARCH(F$1,+VLOOKUP($A849,datos14p!$A$2:$B$874,2,FALSE)))=1,"·",0)</f>
        <v>0</v>
      </c>
      <c r="G849" s="53" t="str">
        <f>IF(TYPE(SEARCH(G$1,+VLOOKUP($A849,datos14p!$A$2:$B$874,2,FALSE)))=1,"·",0)</f>
        <v>·</v>
      </c>
      <c r="H849" s="53">
        <f>IF(TYPE(SEARCH(H$1,+VLOOKUP($A849,datos14p!$A$2:$B$874,2,FALSE)))=1,"·",0)</f>
        <v>0</v>
      </c>
      <c r="I849" s="53">
        <f>IF(TYPE(SEARCH(I$1,+VLOOKUP($A849,datos14p!$A$2:$B$874,2,FALSE)))=1,"·",0)</f>
        <v>0</v>
      </c>
      <c r="J849" s="53">
        <f>IF(TYPE(SEARCH(J$1,+VLOOKUP($A849,datos14p!$A$2:$B$874,2,FALSE)))=1,"·",0)</f>
        <v>0</v>
      </c>
      <c r="K849" s="53">
        <f>IF(TYPE(SEARCH(K$1,+VLOOKUP($A849,datos14p!$A$2:$B$874,2,FALSE)))=1,"·",0)</f>
        <v>0</v>
      </c>
      <c r="L849" s="53">
        <f>IF(TYPE(SEARCH(L$1,+VLOOKUP($A849,datos14p!$A$2:$B$874,2,FALSE)))=1,"·",0)</f>
        <v>0</v>
      </c>
      <c r="M849" s="53">
        <f>IF(TYPE(SEARCH(M$1,+VLOOKUP($A849,datos14p!$A$2:$B$874,2,FALSE)))=1,"·",0)</f>
        <v>0</v>
      </c>
    </row>
    <row r="850" spans="1:14" s="9" customFormat="1">
      <c r="A850" s="186" t="s">
        <v>9</v>
      </c>
      <c r="B850" s="53">
        <f>IF(TYPE(SEARCH(B$1,+VLOOKUP($A850,datos14p!$A$2:$B$874,2,FALSE)))=1,"·",0)</f>
        <v>0</v>
      </c>
      <c r="C850" s="53" t="str">
        <f>IF(TYPE(SEARCH(C$1,+VLOOKUP($A850,datos14p!$A$2:$B$874,2,FALSE)))=1,"·",0)</f>
        <v>·</v>
      </c>
      <c r="D850" s="53">
        <f>IF(TYPE(SEARCH(D$1,+VLOOKUP($A850,datos14p!$A$2:$B$874,2,FALSE)))=1,"·",0)</f>
        <v>0</v>
      </c>
      <c r="E850" s="53">
        <f>IF(TYPE(SEARCH(E$1,+VLOOKUP($A850,datos14p!$A$2:$B$874,2,FALSE)))=1,"·",0)</f>
        <v>0</v>
      </c>
      <c r="F850" s="53">
        <f>IF(TYPE(SEARCH(F$1,+VLOOKUP($A850,datos14p!$A$2:$B$874,2,FALSE)))=1,"·",0)</f>
        <v>0</v>
      </c>
      <c r="G850" s="53">
        <f>IF(TYPE(SEARCH(G$1,+VLOOKUP($A850,datos14p!$A$2:$B$874,2,FALSE)))=1,"·",0)</f>
        <v>0</v>
      </c>
      <c r="H850" s="53">
        <f>IF(TYPE(SEARCH(H$1,+VLOOKUP($A850,datos14p!$A$2:$B$874,2,FALSE)))=1,"·",0)</f>
        <v>0</v>
      </c>
      <c r="I850" s="53">
        <f>IF(TYPE(SEARCH(I$1,+VLOOKUP($A850,datos14p!$A$2:$B$874,2,FALSE)))=1,"·",0)</f>
        <v>0</v>
      </c>
      <c r="J850" s="53">
        <f>IF(TYPE(SEARCH(J$1,+VLOOKUP($A850,datos14p!$A$2:$B$874,2,FALSE)))=1,"·",0)</f>
        <v>0</v>
      </c>
      <c r="K850" s="53" t="str">
        <f>IF(TYPE(SEARCH(K$1,+VLOOKUP($A850,datos14p!$A$2:$B$874,2,FALSE)))=1,"·",0)</f>
        <v>·</v>
      </c>
      <c r="L850" s="53">
        <f>IF(TYPE(SEARCH(L$1,+VLOOKUP($A850,datos14p!$A$2:$B$874,2,FALSE)))=1,"·",0)</f>
        <v>0</v>
      </c>
      <c r="M850" s="53">
        <f>IF(TYPE(SEARCH(M$1,+VLOOKUP($A850,datos14p!$A$2:$B$874,2,FALSE)))=1,"·",0)</f>
        <v>0</v>
      </c>
    </row>
    <row r="851" spans="1:14" s="9" customFormat="1">
      <c r="A851" s="186" t="s">
        <v>10</v>
      </c>
      <c r="B851" s="53">
        <f>IF(TYPE(SEARCH(B$1,+VLOOKUP($A851,datos14p!$A$2:$B$874,2,FALSE)))=1,"·",0)</f>
        <v>0</v>
      </c>
      <c r="C851" s="53" t="str">
        <f>IF(TYPE(SEARCH(C$1,+VLOOKUP($A851,datos14p!$A$2:$B$874,2,FALSE)))=1,"·",0)</f>
        <v>·</v>
      </c>
      <c r="D851" s="53" t="str">
        <f>IF(TYPE(SEARCH(D$1,+VLOOKUP($A851,datos14p!$A$2:$B$874,2,FALSE)))=1,"·",0)</f>
        <v>·</v>
      </c>
      <c r="E851" s="53">
        <f>IF(TYPE(SEARCH(E$1,+VLOOKUP($A851,datos14p!$A$2:$B$874,2,FALSE)))=1,"·",0)</f>
        <v>0</v>
      </c>
      <c r="F851" s="53">
        <f>IF(TYPE(SEARCH(F$1,+VLOOKUP($A851,datos14p!$A$2:$B$874,2,FALSE)))=1,"·",0)</f>
        <v>0</v>
      </c>
      <c r="G851" s="53">
        <f>IF(TYPE(SEARCH(G$1,+VLOOKUP($A851,datos14p!$A$2:$B$874,2,FALSE)))=1,"·",0)</f>
        <v>0</v>
      </c>
      <c r="H851" s="53">
        <f>IF(TYPE(SEARCH(H$1,+VLOOKUP($A851,datos14p!$A$2:$B$874,2,FALSE)))=1,"·",0)</f>
        <v>0</v>
      </c>
      <c r="I851" s="53">
        <f>IF(TYPE(SEARCH(I$1,+VLOOKUP($A851,datos14p!$A$2:$B$874,2,FALSE)))=1,"·",0)</f>
        <v>0</v>
      </c>
      <c r="J851" s="53">
        <f>IF(TYPE(SEARCH(J$1,+VLOOKUP($A851,datos14p!$A$2:$B$874,2,FALSE)))=1,"·",0)</f>
        <v>0</v>
      </c>
      <c r="K851" s="53">
        <f>IF(TYPE(SEARCH(K$1,+VLOOKUP($A851,datos14p!$A$2:$B$874,2,FALSE)))=1,"·",0)</f>
        <v>0</v>
      </c>
      <c r="L851" s="53">
        <f>IF(TYPE(SEARCH(L$1,+VLOOKUP($A851,datos14p!$A$2:$B$874,2,FALSE)))=1,"·",0)</f>
        <v>0</v>
      </c>
      <c r="M851" s="53">
        <f>IF(TYPE(SEARCH(M$1,+VLOOKUP($A851,datos14p!$A$2:$B$874,2,FALSE)))=1,"·",0)</f>
        <v>0</v>
      </c>
    </row>
    <row r="852" spans="1:14" s="9" customFormat="1">
      <c r="A852" s="186" t="s">
        <v>1395</v>
      </c>
      <c r="B852" s="53">
        <f>IF(TYPE(SEARCH(B$1,+VLOOKUP($A852,datos14p!$A$2:$B$874,2,FALSE)))=1,"·",0)</f>
        <v>0</v>
      </c>
      <c r="C852" s="53" t="str">
        <f>IF(TYPE(SEARCH(C$1,+VLOOKUP($A852,datos14p!$A$2:$B$874,2,FALSE)))=1,"·",0)</f>
        <v>·</v>
      </c>
      <c r="D852" s="53" t="str">
        <f>IF(TYPE(SEARCH(D$1,+VLOOKUP($A852,datos14p!$A$2:$B$874,2,FALSE)))=1,"·",0)</f>
        <v>·</v>
      </c>
      <c r="E852" s="53">
        <f>IF(TYPE(SEARCH(E$1,+VLOOKUP($A852,datos14p!$A$2:$B$874,2,FALSE)))=1,"·",0)</f>
        <v>0</v>
      </c>
      <c r="F852" s="53">
        <f>IF(TYPE(SEARCH(F$1,+VLOOKUP($A852,datos14p!$A$2:$B$874,2,FALSE)))=1,"·",0)</f>
        <v>0</v>
      </c>
      <c r="G852" s="53">
        <f>IF(TYPE(SEARCH(G$1,+VLOOKUP($A852,datos14p!$A$2:$B$874,2,FALSE)))=1,"·",0)</f>
        <v>0</v>
      </c>
      <c r="H852" s="53">
        <f>IF(TYPE(SEARCH(H$1,+VLOOKUP($A852,datos14p!$A$2:$B$874,2,FALSE)))=1,"·",0)</f>
        <v>0</v>
      </c>
      <c r="I852" s="53">
        <f>IF(TYPE(SEARCH(I$1,+VLOOKUP($A852,datos14p!$A$2:$B$874,2,FALSE)))=1,"·",0)</f>
        <v>0</v>
      </c>
      <c r="J852" s="53">
        <f>IF(TYPE(SEARCH(J$1,+VLOOKUP($A852,datos14p!$A$2:$B$874,2,FALSE)))=1,"·",0)</f>
        <v>0</v>
      </c>
      <c r="K852" s="53">
        <f>IF(TYPE(SEARCH(K$1,+VLOOKUP($A852,datos14p!$A$2:$B$874,2,FALSE)))=1,"·",0)</f>
        <v>0</v>
      </c>
      <c r="L852" s="53">
        <f>IF(TYPE(SEARCH(L$1,+VLOOKUP($A852,datos14p!$A$2:$B$874,2,FALSE)))=1,"·",0)</f>
        <v>0</v>
      </c>
      <c r="M852" s="53">
        <f>IF(TYPE(SEARCH(M$1,+VLOOKUP($A852,datos14p!$A$2:$B$874,2,FALSE)))=1,"·",0)</f>
        <v>0</v>
      </c>
    </row>
    <row r="853" spans="1:14" s="9" customFormat="1">
      <c r="A853" s="186" t="s">
        <v>1396</v>
      </c>
      <c r="B853" s="53">
        <f>IF(TYPE(SEARCH(B$1,+VLOOKUP($A853,datos14p!$A$2:$B$874,2,FALSE)))=1,"·",0)</f>
        <v>0</v>
      </c>
      <c r="C853" s="53" t="str">
        <f>IF(TYPE(SEARCH(C$1,+VLOOKUP($A853,datos14p!$A$2:$B$874,2,FALSE)))=1,"·",0)</f>
        <v>·</v>
      </c>
      <c r="D853" s="53" t="str">
        <f>IF(TYPE(SEARCH(D$1,+VLOOKUP($A853,datos14p!$A$2:$B$874,2,FALSE)))=1,"·",0)</f>
        <v>·</v>
      </c>
      <c r="E853" s="53">
        <f>IF(TYPE(SEARCH(E$1,+VLOOKUP($A853,datos14p!$A$2:$B$874,2,FALSE)))=1,"·",0)</f>
        <v>0</v>
      </c>
      <c r="F853" s="53">
        <f>IF(TYPE(SEARCH(F$1,+VLOOKUP($A853,datos14p!$A$2:$B$874,2,FALSE)))=1,"·",0)</f>
        <v>0</v>
      </c>
      <c r="G853" s="53">
        <f>IF(TYPE(SEARCH(G$1,+VLOOKUP($A853,datos14p!$A$2:$B$874,2,FALSE)))=1,"·",0)</f>
        <v>0</v>
      </c>
      <c r="H853" s="53">
        <f>IF(TYPE(SEARCH(H$1,+VLOOKUP($A853,datos14p!$A$2:$B$874,2,FALSE)))=1,"·",0)</f>
        <v>0</v>
      </c>
      <c r="I853" s="53">
        <f>IF(TYPE(SEARCH(I$1,+VLOOKUP($A853,datos14p!$A$2:$B$874,2,FALSE)))=1,"·",0)</f>
        <v>0</v>
      </c>
      <c r="J853" s="53">
        <f>IF(TYPE(SEARCH(J$1,+VLOOKUP($A853,datos14p!$A$2:$B$874,2,FALSE)))=1,"·",0)</f>
        <v>0</v>
      </c>
      <c r="K853" s="53">
        <f>IF(TYPE(SEARCH(K$1,+VLOOKUP($A853,datos14p!$A$2:$B$874,2,FALSE)))=1,"·",0)</f>
        <v>0</v>
      </c>
      <c r="L853" s="53">
        <f>IF(TYPE(SEARCH(L$1,+VLOOKUP($A853,datos14p!$A$2:$B$874,2,FALSE)))=1,"·",0)</f>
        <v>0</v>
      </c>
      <c r="M853" s="53">
        <f>IF(TYPE(SEARCH(M$1,+VLOOKUP($A853,datos14p!$A$2:$B$874,2,FALSE)))=1,"·",0)</f>
        <v>0</v>
      </c>
    </row>
    <row r="854" spans="1:14" s="9" customFormat="1">
      <c r="A854" s="186" t="s">
        <v>1397</v>
      </c>
      <c r="B854" s="53">
        <f>IF(TYPE(SEARCH(B$1,+VLOOKUP($A854,datos14p!$A$2:$B$874,2,FALSE)))=1,"·",0)</f>
        <v>0</v>
      </c>
      <c r="C854" s="53" t="str">
        <f>IF(TYPE(SEARCH(C$1,+VLOOKUP($A854,datos14p!$A$2:$B$874,2,FALSE)))=1,"·",0)</f>
        <v>·</v>
      </c>
      <c r="D854" s="53" t="str">
        <f>IF(TYPE(SEARCH(D$1,+VLOOKUP($A854,datos14p!$A$2:$B$874,2,FALSE)))=1,"·",0)</f>
        <v>·</v>
      </c>
      <c r="E854" s="53">
        <f>IF(TYPE(SEARCH(E$1,+VLOOKUP($A854,datos14p!$A$2:$B$874,2,FALSE)))=1,"·",0)</f>
        <v>0</v>
      </c>
      <c r="F854" s="53">
        <f>IF(TYPE(SEARCH(F$1,+VLOOKUP($A854,datos14p!$A$2:$B$874,2,FALSE)))=1,"·",0)</f>
        <v>0</v>
      </c>
      <c r="G854" s="53">
        <f>IF(TYPE(SEARCH(G$1,+VLOOKUP($A854,datos14p!$A$2:$B$874,2,FALSE)))=1,"·",0)</f>
        <v>0</v>
      </c>
      <c r="H854" s="53">
        <f>IF(TYPE(SEARCH(H$1,+VLOOKUP($A854,datos14p!$A$2:$B$874,2,FALSE)))=1,"·",0)</f>
        <v>0</v>
      </c>
      <c r="I854" s="53">
        <f>IF(TYPE(SEARCH(I$1,+VLOOKUP($A854,datos14p!$A$2:$B$874,2,FALSE)))=1,"·",0)</f>
        <v>0</v>
      </c>
      <c r="J854" s="53" t="str">
        <f>IF(TYPE(SEARCH(J$1,+VLOOKUP($A854,datos14p!$A$2:$B$874,2,FALSE)))=1,"·",0)</f>
        <v>·</v>
      </c>
      <c r="K854" s="53">
        <f>IF(TYPE(SEARCH(K$1,+VLOOKUP($A854,datos14p!$A$2:$B$874,2,FALSE)))=1,"·",0)</f>
        <v>0</v>
      </c>
      <c r="L854" s="53">
        <f>IF(TYPE(SEARCH(L$1,+VLOOKUP($A854,datos14p!$A$2:$B$874,2,FALSE)))=1,"·",0)</f>
        <v>0</v>
      </c>
      <c r="M854" s="53">
        <f>IF(TYPE(SEARCH(M$1,+VLOOKUP($A854,datos14p!$A$2:$B$874,2,FALSE)))=1,"·",0)</f>
        <v>0</v>
      </c>
    </row>
    <row r="855" spans="1:14" s="9" customFormat="1">
      <c r="A855" s="186" t="s">
        <v>1398</v>
      </c>
      <c r="B855" s="53">
        <f>IF(TYPE(SEARCH(B$1,+VLOOKUP($A855,datos14p!$A$2:$B$874,2,FALSE)))=1,"·",0)</f>
        <v>0</v>
      </c>
      <c r="C855" s="53" t="str">
        <f>IF(TYPE(SEARCH(C$1,+VLOOKUP($A855,datos14p!$A$2:$B$874,2,FALSE)))=1,"·",0)</f>
        <v>·</v>
      </c>
      <c r="D855" s="53" t="str">
        <f>IF(TYPE(SEARCH(D$1,+VLOOKUP($A855,datos14p!$A$2:$B$874,2,FALSE)))=1,"·",0)</f>
        <v>·</v>
      </c>
      <c r="E855" s="53">
        <f>IF(TYPE(SEARCH(E$1,+VLOOKUP($A855,datos14p!$A$2:$B$874,2,FALSE)))=1,"·",0)</f>
        <v>0</v>
      </c>
      <c r="F855" s="53">
        <f>IF(TYPE(SEARCH(F$1,+VLOOKUP($A855,datos14p!$A$2:$B$874,2,FALSE)))=1,"·",0)</f>
        <v>0</v>
      </c>
      <c r="G855" s="53">
        <f>IF(TYPE(SEARCH(G$1,+VLOOKUP($A855,datos14p!$A$2:$B$874,2,FALSE)))=1,"·",0)</f>
        <v>0</v>
      </c>
      <c r="H855" s="53">
        <f>IF(TYPE(SEARCH(H$1,+VLOOKUP($A855,datos14p!$A$2:$B$874,2,FALSE)))=1,"·",0)</f>
        <v>0</v>
      </c>
      <c r="I855" s="53">
        <f>IF(TYPE(SEARCH(I$1,+VLOOKUP($A855,datos14p!$A$2:$B$874,2,FALSE)))=1,"·",0)</f>
        <v>0</v>
      </c>
      <c r="J855" s="53" t="str">
        <f>IF(TYPE(SEARCH(J$1,+VLOOKUP($A855,datos14p!$A$2:$B$874,2,FALSE)))=1,"·",0)</f>
        <v>·</v>
      </c>
      <c r="K855" s="53">
        <f>IF(TYPE(SEARCH(K$1,+VLOOKUP($A855,datos14p!$A$2:$B$874,2,FALSE)))=1,"·",0)</f>
        <v>0</v>
      </c>
      <c r="L855" s="53">
        <f>IF(TYPE(SEARCH(L$1,+VLOOKUP($A855,datos14p!$A$2:$B$874,2,FALSE)))=1,"·",0)</f>
        <v>0</v>
      </c>
      <c r="M855" s="53">
        <f>IF(TYPE(SEARCH(M$1,+VLOOKUP($A855,datos14p!$A$2:$B$874,2,FALSE)))=1,"·",0)</f>
        <v>0</v>
      </c>
    </row>
    <row r="856" spans="1:14" s="9" customFormat="1">
      <c r="A856" s="186" t="s">
        <v>1399</v>
      </c>
      <c r="B856" s="53">
        <f>IF(TYPE(SEARCH(B$1,+VLOOKUP($A856,datos14p!$A$2:$B$874,2,FALSE)))=1,"·",0)</f>
        <v>0</v>
      </c>
      <c r="C856" s="53" t="str">
        <f>IF(TYPE(SEARCH(C$1,+VLOOKUP($A856,datos14p!$A$2:$B$874,2,FALSE)))=1,"·",0)</f>
        <v>·</v>
      </c>
      <c r="D856" s="53" t="str">
        <f>IF(TYPE(SEARCH(D$1,+VLOOKUP($A856,datos14p!$A$2:$B$874,2,FALSE)))=1,"·",0)</f>
        <v>·</v>
      </c>
      <c r="E856" s="53">
        <f>IF(TYPE(SEARCH(E$1,+VLOOKUP($A856,datos14p!$A$2:$B$874,2,FALSE)))=1,"·",0)</f>
        <v>0</v>
      </c>
      <c r="F856" s="53">
        <f>IF(TYPE(SEARCH(F$1,+VLOOKUP($A856,datos14p!$A$2:$B$874,2,FALSE)))=1,"·",0)</f>
        <v>0</v>
      </c>
      <c r="G856" s="53">
        <f>IF(TYPE(SEARCH(G$1,+VLOOKUP($A856,datos14p!$A$2:$B$874,2,FALSE)))=1,"·",0)</f>
        <v>0</v>
      </c>
      <c r="H856" s="53">
        <f>IF(TYPE(SEARCH(H$1,+VLOOKUP($A856,datos14p!$A$2:$B$874,2,FALSE)))=1,"·",0)</f>
        <v>0</v>
      </c>
      <c r="I856" s="53">
        <f>IF(TYPE(SEARCH(I$1,+VLOOKUP($A856,datos14p!$A$2:$B$874,2,FALSE)))=1,"·",0)</f>
        <v>0</v>
      </c>
      <c r="J856" s="53" t="str">
        <f>IF(TYPE(SEARCH(J$1,+VLOOKUP($A856,datos14p!$A$2:$B$874,2,FALSE)))=1,"·",0)</f>
        <v>·</v>
      </c>
      <c r="K856" s="53">
        <f>IF(TYPE(SEARCH(K$1,+VLOOKUP($A856,datos14p!$A$2:$B$874,2,FALSE)))=1,"·",0)</f>
        <v>0</v>
      </c>
      <c r="L856" s="53">
        <f>IF(TYPE(SEARCH(L$1,+VLOOKUP($A856,datos14p!$A$2:$B$874,2,FALSE)))=1,"·",0)</f>
        <v>0</v>
      </c>
      <c r="M856" s="53">
        <f>IF(TYPE(SEARCH(M$1,+VLOOKUP($A856,datos14p!$A$2:$B$874,2,FALSE)))=1,"·",0)</f>
        <v>0</v>
      </c>
    </row>
    <row r="857" spans="1:14" s="9" customFormat="1">
      <c r="A857" s="186" t="s">
        <v>1400</v>
      </c>
      <c r="B857" s="53">
        <f>IF(TYPE(SEARCH(B$1,+VLOOKUP($A857,datos14p!$A$2:$B$874,2,FALSE)))=1,"·",0)</f>
        <v>0</v>
      </c>
      <c r="C857" s="53" t="str">
        <f>IF(TYPE(SEARCH(C$1,+VLOOKUP($A857,datos14p!$A$2:$B$874,2,FALSE)))=1,"·",0)</f>
        <v>·</v>
      </c>
      <c r="D857" s="53" t="str">
        <f>IF(TYPE(SEARCH(D$1,+VLOOKUP($A857,datos14p!$A$2:$B$874,2,FALSE)))=1,"·",0)</f>
        <v>·</v>
      </c>
      <c r="E857" s="53">
        <f>IF(TYPE(SEARCH(E$1,+VLOOKUP($A857,datos14p!$A$2:$B$874,2,FALSE)))=1,"·",0)</f>
        <v>0</v>
      </c>
      <c r="F857" s="53">
        <f>IF(TYPE(SEARCH(F$1,+VLOOKUP($A857,datos14p!$A$2:$B$874,2,FALSE)))=1,"·",0)</f>
        <v>0</v>
      </c>
      <c r="G857" s="53">
        <f>IF(TYPE(SEARCH(G$1,+VLOOKUP($A857,datos14p!$A$2:$B$874,2,FALSE)))=1,"·",0)</f>
        <v>0</v>
      </c>
      <c r="H857" s="53">
        <f>IF(TYPE(SEARCH(H$1,+VLOOKUP($A857,datos14p!$A$2:$B$874,2,FALSE)))=1,"·",0)</f>
        <v>0</v>
      </c>
      <c r="I857" s="53">
        <f>IF(TYPE(SEARCH(I$1,+VLOOKUP($A857,datos14p!$A$2:$B$874,2,FALSE)))=1,"·",0)</f>
        <v>0</v>
      </c>
      <c r="J857" s="53" t="str">
        <f>IF(TYPE(SEARCH(J$1,+VLOOKUP($A857,datos14p!$A$2:$B$874,2,FALSE)))=1,"·",0)</f>
        <v>·</v>
      </c>
      <c r="K857" s="53">
        <f>IF(TYPE(SEARCH(K$1,+VLOOKUP($A857,datos14p!$A$2:$B$874,2,FALSE)))=1,"·",0)</f>
        <v>0</v>
      </c>
      <c r="L857" s="53">
        <f>IF(TYPE(SEARCH(L$1,+VLOOKUP($A857,datos14p!$A$2:$B$874,2,FALSE)))=1,"·",0)</f>
        <v>0</v>
      </c>
      <c r="M857" s="53">
        <f>IF(TYPE(SEARCH(M$1,+VLOOKUP($A857,datos14p!$A$2:$B$874,2,FALSE)))=1,"·",0)</f>
        <v>0</v>
      </c>
    </row>
    <row r="858" spans="1:14" s="9" customFormat="1">
      <c r="A858" s="186" t="s">
        <v>1401</v>
      </c>
      <c r="B858" s="53">
        <f>IF(TYPE(SEARCH(B$1,+VLOOKUP($A858,datos14p!$A$2:$B$874,2,FALSE)))=1,"·",0)</f>
        <v>0</v>
      </c>
      <c r="C858" s="53" t="str">
        <f>IF(TYPE(SEARCH(C$1,+VLOOKUP($A858,datos14p!$A$2:$B$874,2,FALSE)))=1,"·",0)</f>
        <v>·</v>
      </c>
      <c r="D858" s="53" t="str">
        <f>IF(TYPE(SEARCH(D$1,+VLOOKUP($A858,datos14p!$A$2:$B$874,2,FALSE)))=1,"·",0)</f>
        <v>·</v>
      </c>
      <c r="E858" s="53">
        <f>IF(TYPE(SEARCH(E$1,+VLOOKUP($A858,datos14p!$A$2:$B$874,2,FALSE)))=1,"·",0)</f>
        <v>0</v>
      </c>
      <c r="F858" s="53">
        <f>IF(TYPE(SEARCH(F$1,+VLOOKUP($A858,datos14p!$A$2:$B$874,2,FALSE)))=1,"·",0)</f>
        <v>0</v>
      </c>
      <c r="G858" s="53">
        <f>IF(TYPE(SEARCH(G$1,+VLOOKUP($A858,datos14p!$A$2:$B$874,2,FALSE)))=1,"·",0)</f>
        <v>0</v>
      </c>
      <c r="H858" s="53">
        <f>IF(TYPE(SEARCH(H$1,+VLOOKUP($A858,datos14p!$A$2:$B$874,2,FALSE)))=1,"·",0)</f>
        <v>0</v>
      </c>
      <c r="I858" s="53">
        <f>IF(TYPE(SEARCH(I$1,+VLOOKUP($A858,datos14p!$A$2:$B$874,2,FALSE)))=1,"·",0)</f>
        <v>0</v>
      </c>
      <c r="J858" s="53" t="str">
        <f>IF(TYPE(SEARCH(J$1,+VLOOKUP($A858,datos14p!$A$2:$B$874,2,FALSE)))=1,"·",0)</f>
        <v>·</v>
      </c>
      <c r="K858" s="53">
        <f>IF(TYPE(SEARCH(K$1,+VLOOKUP($A858,datos14p!$A$2:$B$874,2,FALSE)))=1,"·",0)</f>
        <v>0</v>
      </c>
      <c r="L858" s="53">
        <f>IF(TYPE(SEARCH(L$1,+VLOOKUP($A858,datos14p!$A$2:$B$874,2,FALSE)))=1,"·",0)</f>
        <v>0</v>
      </c>
      <c r="M858" s="53">
        <f>IF(TYPE(SEARCH(M$1,+VLOOKUP($A858,datos14p!$A$2:$B$874,2,FALSE)))=1,"·",0)</f>
        <v>0</v>
      </c>
    </row>
    <row r="859" spans="1:14" s="9" customFormat="1">
      <c r="A859" s="186" t="s">
        <v>1402</v>
      </c>
      <c r="B859" s="53">
        <f>IF(TYPE(SEARCH(B$1,+VLOOKUP($A859,datos14p!$A$2:$B$874,2,FALSE)))=1,"·",0)</f>
        <v>0</v>
      </c>
      <c r="C859" s="53">
        <f>IF(TYPE(SEARCH(C$1,+VLOOKUP($A859,datos14p!$A$2:$B$874,2,FALSE)))=1,"·",0)</f>
        <v>0</v>
      </c>
      <c r="D859" s="53">
        <f>IF(TYPE(SEARCH(D$1,+VLOOKUP($A859,datos14p!$A$2:$B$874,2,FALSE)))=1,"·",0)</f>
        <v>0</v>
      </c>
      <c r="E859" s="53">
        <f>IF(TYPE(SEARCH(E$1,+VLOOKUP($A859,datos14p!$A$2:$B$874,2,FALSE)))=1,"·",0)</f>
        <v>0</v>
      </c>
      <c r="F859" s="53">
        <f>IF(TYPE(SEARCH(F$1,+VLOOKUP($A859,datos14p!$A$2:$B$874,2,FALSE)))=1,"·",0)</f>
        <v>0</v>
      </c>
      <c r="G859" s="53">
        <f>IF(TYPE(SEARCH(G$1,+VLOOKUP($A859,datos14p!$A$2:$B$874,2,FALSE)))=1,"·",0)</f>
        <v>0</v>
      </c>
      <c r="H859" s="53">
        <f>IF(TYPE(SEARCH(H$1,+VLOOKUP($A859,datos14p!$A$2:$B$874,2,FALSE)))=1,"·",0)</f>
        <v>0</v>
      </c>
      <c r="I859" s="53">
        <f>IF(TYPE(SEARCH(I$1,+VLOOKUP($A859,datos14p!$A$2:$B$874,2,FALSE)))=1,"·",0)</f>
        <v>0</v>
      </c>
      <c r="J859" s="53">
        <f>IF(TYPE(SEARCH(J$1,+VLOOKUP($A859,datos14p!$A$2:$B$874,2,FALSE)))=1,"·",0)</f>
        <v>0</v>
      </c>
      <c r="K859" s="53">
        <f>IF(TYPE(SEARCH(K$1,+VLOOKUP($A859,datos14p!$A$2:$B$874,2,FALSE)))=1,"·",0)</f>
        <v>0</v>
      </c>
      <c r="L859" s="53">
        <f>IF(TYPE(SEARCH(L$1,+VLOOKUP($A859,datos14p!$A$2:$B$874,2,FALSE)))=1,"·",0)</f>
        <v>0</v>
      </c>
      <c r="M859" s="53">
        <f>IF(TYPE(SEARCH(M$1,+VLOOKUP($A859,datos14p!$A$2:$B$874,2,FALSE)))=1,"·",0)</f>
        <v>0</v>
      </c>
    </row>
    <row r="860" spans="1:14" s="9" customFormat="1">
      <c r="A860" s="186" t="s">
        <v>1403</v>
      </c>
      <c r="B860" s="53">
        <f>IF(TYPE(SEARCH(B$1,+VLOOKUP($A860,datos14p!$A$2:$B$874,2,FALSE)))=1,"·",0)</f>
        <v>0</v>
      </c>
      <c r="C860" s="53">
        <f>IF(TYPE(SEARCH(C$1,+VLOOKUP($A860,datos14p!$A$2:$B$874,2,FALSE)))=1,"·",0)</f>
        <v>0</v>
      </c>
      <c r="D860" s="53">
        <f>IF(TYPE(SEARCH(D$1,+VLOOKUP($A860,datos14p!$A$2:$B$874,2,FALSE)))=1,"·",0)</f>
        <v>0</v>
      </c>
      <c r="E860" s="53">
        <f>IF(TYPE(SEARCH(E$1,+VLOOKUP($A860,datos14p!$A$2:$B$874,2,FALSE)))=1,"·",0)</f>
        <v>0</v>
      </c>
      <c r="F860" s="53">
        <f>IF(TYPE(SEARCH(F$1,+VLOOKUP($A860,datos14p!$A$2:$B$874,2,FALSE)))=1,"·",0)</f>
        <v>0</v>
      </c>
      <c r="G860" s="53">
        <f>IF(TYPE(SEARCH(G$1,+VLOOKUP($A860,datos14p!$A$2:$B$874,2,FALSE)))=1,"·",0)</f>
        <v>0</v>
      </c>
      <c r="H860" s="53">
        <f>IF(TYPE(SEARCH(H$1,+VLOOKUP($A860,datos14p!$A$2:$B$874,2,FALSE)))=1,"·",0)</f>
        <v>0</v>
      </c>
      <c r="I860" s="53">
        <f>IF(TYPE(SEARCH(I$1,+VLOOKUP($A860,datos14p!$A$2:$B$874,2,FALSE)))=1,"·",0)</f>
        <v>0</v>
      </c>
      <c r="J860" s="53">
        <f>IF(TYPE(SEARCH(J$1,+VLOOKUP($A860,datos14p!$A$2:$B$874,2,FALSE)))=1,"·",0)</f>
        <v>0</v>
      </c>
      <c r="K860" s="53">
        <f>IF(TYPE(SEARCH(K$1,+VLOOKUP($A860,datos14p!$A$2:$B$874,2,FALSE)))=1,"·",0)</f>
        <v>0</v>
      </c>
      <c r="L860" s="53">
        <f>IF(TYPE(SEARCH(L$1,+VLOOKUP($A860,datos14p!$A$2:$B$874,2,FALSE)))=1,"·",0)</f>
        <v>0</v>
      </c>
      <c r="M860" s="53">
        <f>IF(TYPE(SEARCH(M$1,+VLOOKUP($A860,datos14p!$A$2:$B$874,2,FALSE)))=1,"·",0)</f>
        <v>0</v>
      </c>
    </row>
    <row r="862" spans="1:14">
      <c r="B862" s="52">
        <f>+COUNTA(B2:B860)-COUNTIF(B2:B860,0)</f>
        <v>304</v>
      </c>
      <c r="C862" s="52">
        <f t="shared" ref="C862:M862" si="0">+COUNTA(C2:C860)-COUNTIF(C2:C860,0)</f>
        <v>246</v>
      </c>
      <c r="D862" s="52">
        <f t="shared" si="0"/>
        <v>69</v>
      </c>
      <c r="E862" s="52">
        <f t="shared" si="0"/>
        <v>188</v>
      </c>
      <c r="F862" s="52">
        <f t="shared" si="0"/>
        <v>6</v>
      </c>
      <c r="G862" s="52">
        <f t="shared" si="0"/>
        <v>59</v>
      </c>
      <c r="H862" s="52">
        <f t="shared" si="0"/>
        <v>57</v>
      </c>
      <c r="I862" s="52">
        <f t="shared" si="0"/>
        <v>64</v>
      </c>
      <c r="J862" s="52">
        <f t="shared" si="0"/>
        <v>214</v>
      </c>
      <c r="K862" s="52">
        <f t="shared" si="0"/>
        <v>116</v>
      </c>
      <c r="L862" s="52">
        <f t="shared" si="0"/>
        <v>21</v>
      </c>
      <c r="M862" s="52">
        <f t="shared" si="0"/>
        <v>33</v>
      </c>
      <c r="N862" s="52">
        <f>SUM(B862:L862)</f>
        <v>1344</v>
      </c>
    </row>
  </sheetData>
  <phoneticPr fontId="3" type="noConversion"/>
  <pageMargins left="0.75" right="0.75" top="1" bottom="1" header="0" footer="0"/>
  <pageSetup paperSize="9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861"/>
  <sheetViews>
    <sheetView zoomScale="75" zoomScaleNormal="75" workbookViewId="0">
      <selection activeCell="K60" sqref="K60"/>
    </sheetView>
  </sheetViews>
  <sheetFormatPr baseColWidth="10" defaultRowHeight="12.75"/>
  <cols>
    <col min="1" max="1" width="31.85546875" style="60" customWidth="1"/>
    <col min="2" max="2" width="8.85546875" style="54" customWidth="1"/>
    <col min="3" max="3" width="7.85546875" style="54" customWidth="1"/>
    <col min="4" max="4" width="6.5703125" style="54" bestFit="1" customWidth="1"/>
    <col min="5" max="5" width="10.7109375" style="54" customWidth="1"/>
    <col min="6" max="6" width="6.42578125" style="54" customWidth="1"/>
    <col min="7" max="7" width="10.85546875" style="54" customWidth="1"/>
    <col min="8" max="8" width="10" style="54" customWidth="1"/>
    <col min="9" max="9" width="9.85546875" style="54" customWidth="1"/>
    <col min="10" max="10" width="10" style="54" customWidth="1"/>
    <col min="11" max="11" width="9.140625" style="54" bestFit="1" customWidth="1"/>
    <col min="12" max="12" width="12.5703125" style="54" customWidth="1"/>
    <col min="13" max="13" width="11.42578125" style="54"/>
    <col min="14" max="14" width="12" style="54" customWidth="1"/>
    <col min="15" max="15" width="11.5703125" style="54" customWidth="1"/>
    <col min="16" max="16" width="8.140625" style="54" customWidth="1"/>
    <col min="17" max="17" width="11" style="54" customWidth="1"/>
    <col min="18" max="18" width="11.7109375" style="54" customWidth="1"/>
    <col min="19" max="19" width="7.85546875" style="54" customWidth="1"/>
    <col min="20" max="20" width="9.5703125" style="54" customWidth="1"/>
    <col min="21" max="21" width="10.140625" style="54" customWidth="1"/>
    <col min="22" max="22" width="10.28515625" style="54" customWidth="1"/>
    <col min="23" max="23" width="8.5703125" style="54" customWidth="1"/>
    <col min="24" max="24" width="6.42578125" style="54" customWidth="1"/>
    <col min="25" max="25" width="12.140625" style="54" customWidth="1"/>
    <col min="26" max="26" width="6.42578125" style="54" customWidth="1"/>
    <col min="27" max="27" width="11.42578125" style="54" customWidth="1"/>
    <col min="28" max="28" width="11.5703125" style="54" customWidth="1"/>
    <col min="29" max="29" width="11.85546875" style="54" customWidth="1"/>
    <col min="30" max="30" width="11.140625" style="54" customWidth="1"/>
    <col min="31" max="31" width="9" style="54" customWidth="1"/>
    <col min="32" max="16384" width="11.42578125" style="52"/>
  </cols>
  <sheetData>
    <row r="1" spans="1:31">
      <c r="A1" s="185" t="s">
        <v>901</v>
      </c>
      <c r="B1" s="51" t="s">
        <v>18</v>
      </c>
      <c r="C1" s="51" t="s">
        <v>460</v>
      </c>
      <c r="D1" s="51" t="s">
        <v>1404</v>
      </c>
      <c r="E1" s="51" t="s">
        <v>19</v>
      </c>
      <c r="F1" s="51" t="s">
        <v>543</v>
      </c>
      <c r="G1" s="51" t="s">
        <v>1405</v>
      </c>
      <c r="H1" s="51" t="s">
        <v>462</v>
      </c>
      <c r="I1" s="51" t="s">
        <v>461</v>
      </c>
      <c r="J1" s="51" t="s">
        <v>20</v>
      </c>
      <c r="K1" s="51" t="s">
        <v>1406</v>
      </c>
      <c r="L1" s="51" t="s">
        <v>542</v>
      </c>
      <c r="M1" s="51" t="s">
        <v>463</v>
      </c>
      <c r="N1" s="51" t="s">
        <v>1407</v>
      </c>
      <c r="O1" s="51" t="s">
        <v>1412</v>
      </c>
      <c r="P1" s="51" t="s">
        <v>579</v>
      </c>
      <c r="Q1" s="51" t="s">
        <v>578</v>
      </c>
      <c r="R1" s="51" t="s">
        <v>396</v>
      </c>
      <c r="S1" s="51" t="s">
        <v>397</v>
      </c>
      <c r="T1" s="51" t="s">
        <v>398</v>
      </c>
      <c r="U1" s="51" t="s">
        <v>1408</v>
      </c>
      <c r="V1" s="51" t="s">
        <v>399</v>
      </c>
      <c r="W1" s="63" t="s">
        <v>400</v>
      </c>
      <c r="X1" s="63" t="s">
        <v>401</v>
      </c>
      <c r="Y1" s="63" t="s">
        <v>402</v>
      </c>
      <c r="Z1" s="63" t="s">
        <v>1409</v>
      </c>
      <c r="AA1" s="63" t="s">
        <v>1410</v>
      </c>
      <c r="AB1" s="63" t="s">
        <v>403</v>
      </c>
      <c r="AC1" s="63" t="s">
        <v>1411</v>
      </c>
      <c r="AD1" s="63" t="s">
        <v>1413</v>
      </c>
      <c r="AE1" s="63" t="s">
        <v>21</v>
      </c>
    </row>
    <row r="2" spans="1:31" s="9" customFormat="1">
      <c r="A2" s="60" t="s">
        <v>933</v>
      </c>
      <c r="B2" s="53">
        <f>IF(TYPE(SEARCH(B$1,+VLOOKUP($A2,datos14s!$A$2:$B$874,2,FALSE)))=1,"·",0)</f>
        <v>0</v>
      </c>
      <c r="C2" s="53">
        <f>IF(TYPE(SEARCH(C$1,+VLOOKUP($A2,datos14s!$A$2:$B$874,2,FALSE)))=1,"·",0)</f>
        <v>0</v>
      </c>
      <c r="D2" s="53">
        <f>IF(TYPE(SEARCH(D$1,+VLOOKUP($A2,datos14s!$A$2:$B$874,2,FALSE)))=1,"·",0)</f>
        <v>0</v>
      </c>
      <c r="E2" s="53">
        <f>IF(TYPE(SEARCH(E$1,+VLOOKUP($A2,datos14s!$A$2:$B$874,2,FALSE)))=1,"·",0)</f>
        <v>0</v>
      </c>
      <c r="F2" s="53">
        <f>IF(TYPE(SEARCH(F$1,+VLOOKUP($A2,datos14s!$A$2:$B$874,2,FALSE)))=1,"·",0)</f>
        <v>0</v>
      </c>
      <c r="G2" s="53">
        <f>IF(TYPE(SEARCH(G$1,+VLOOKUP($A2,datos14s!$A$2:$B$874,2,FALSE)))=1,"·",0)</f>
        <v>0</v>
      </c>
      <c r="H2" s="53">
        <f>IF(TYPE(SEARCH(H$1,+VLOOKUP($A2,datos14s!$A$2:$B$874,2,FALSE)))=1,"·",0)</f>
        <v>0</v>
      </c>
      <c r="I2" s="53" t="str">
        <f>IF(TYPE(SEARCH(I$1,+VLOOKUP($A2,datos14s!$A$2:$B$874,2,FALSE)))=1,"·",0)</f>
        <v>·</v>
      </c>
      <c r="J2" s="53">
        <f>IF(TYPE(SEARCH(J$1,+VLOOKUP($A2,datos14s!$A$2:$B$874,2,FALSE)))=1,"·",0)</f>
        <v>0</v>
      </c>
      <c r="K2" s="53">
        <f>IF(TYPE(SEARCH(K$1,+VLOOKUP($A2,datos14s!$A$2:$B$874,2,FALSE)))=1,"·",0)</f>
        <v>0</v>
      </c>
      <c r="L2" s="53">
        <f>IF(TYPE(SEARCH(L$1,+VLOOKUP($A2,datos14s!$A$2:$B$874,2,FALSE)))=1,"·",0)</f>
        <v>0</v>
      </c>
      <c r="M2" s="53">
        <f>IF(TYPE(SEARCH(M$1,+VLOOKUP($A2,datos14s!$A$2:$B$874,2,FALSE)))=1,"·",0)</f>
        <v>0</v>
      </c>
      <c r="N2" s="53">
        <f>IF(TYPE(SEARCH(N$1,+VLOOKUP($A2,datos14s!$A$2:$B$874,2,FALSE)))=1,"·",0)</f>
        <v>0</v>
      </c>
      <c r="O2" s="53">
        <f>IF(TYPE(SEARCH(O$1,+VLOOKUP($A2,datos14s!$A$2:$B$874,2,FALSE)))=1,"·",0)</f>
        <v>0</v>
      </c>
      <c r="P2" s="53">
        <f>IF(TYPE(SEARCH(P$1,+VLOOKUP($A2,datos14s!$A$2:$B$874,2,FALSE)))=1,"·",0)</f>
        <v>0</v>
      </c>
      <c r="Q2" s="53">
        <f>IF(TYPE(SEARCH(Q$1,+VLOOKUP($A2,datos14s!$A$2:$B$874,2,FALSE)))=1,"·",0)</f>
        <v>0</v>
      </c>
      <c r="R2" s="53">
        <f>IF(TYPE(SEARCH(R$1,+VLOOKUP($A2,datos14s!$A$2:$B$874,2,FALSE)))=1,"·",0)</f>
        <v>0</v>
      </c>
      <c r="S2" s="53">
        <f>IF(TYPE(SEARCH(S$1,+VLOOKUP($A2,datos14s!$A$2:$B$874,2,FALSE)))=1,"·",0)</f>
        <v>0</v>
      </c>
      <c r="T2" s="53">
        <f>IF(TYPE(SEARCH(T$1,+VLOOKUP($A2,datos14s!$A$2:$B$874,2,FALSE)))=1,"·",0)</f>
        <v>0</v>
      </c>
      <c r="U2" s="53">
        <f>IF(TYPE(SEARCH(U$1,+VLOOKUP($A2,datos14s!$A$2:$B$874,2,FALSE)))=1,"·",0)</f>
        <v>0</v>
      </c>
      <c r="V2" s="53">
        <f>IF(TYPE(SEARCH(V$1,+VLOOKUP($A2,datos14s!$A$2:$B$874,2,FALSE)))=1,"·",0)</f>
        <v>0</v>
      </c>
      <c r="W2" s="53">
        <f>IF(TYPE(SEARCH(W$1,+VLOOKUP($A2,datos14s!$A$2:$B$874,2,FALSE)))=1,"·",0)</f>
        <v>0</v>
      </c>
      <c r="X2" s="53">
        <f>IF(TYPE(SEARCH(X$1,+VLOOKUP($A2,datos14s!$A$2:$B$874,2,FALSE)))=1,"·",0)</f>
        <v>0</v>
      </c>
      <c r="Y2" s="53">
        <f>IF(TYPE(SEARCH(Y$1,+VLOOKUP($A2,datos14s!$A$2:$B$874,2,FALSE)))=1,"·",0)</f>
        <v>0</v>
      </c>
      <c r="Z2" s="53">
        <f>IF(TYPE(SEARCH(Z$1,+VLOOKUP($A2,datos14s!$A$2:$B$874,2,FALSE)))=1,"·",0)</f>
        <v>0</v>
      </c>
      <c r="AA2" s="53">
        <f>IF(TYPE(SEARCH(AA$1,+VLOOKUP($A2,datos14s!$A$2:$B$874,2,FALSE)))=1,"·",0)</f>
        <v>0</v>
      </c>
      <c r="AB2" s="53">
        <f>IF(TYPE(SEARCH(AB$1,+VLOOKUP($A2,datos14s!$A$2:$B$874,2,FALSE)))=1,"·",0)</f>
        <v>0</v>
      </c>
      <c r="AC2" s="53">
        <f>IF(TYPE(SEARCH(AC$1,+VLOOKUP($A2,datos14s!$A$2:$B$874,2,FALSE)))=1,"·",0)</f>
        <v>0</v>
      </c>
      <c r="AD2" s="53">
        <f>IF(TYPE(SEARCH(AD$1,+VLOOKUP($A2,datos14s!$A$2:$B$874,2,FALSE)))=1,"·",0)</f>
        <v>0</v>
      </c>
      <c r="AE2" s="53" t="str">
        <f>IF(TYPE(SEARCH(AE$1,+VLOOKUP($A2,datos14s!$A$2:$B$874,2,FALSE)))=1,"·",0)</f>
        <v>·</v>
      </c>
    </row>
    <row r="3" spans="1:31" s="9" customFormat="1">
      <c r="A3" s="60" t="s">
        <v>934</v>
      </c>
      <c r="B3" s="53">
        <f>IF(TYPE(SEARCH(B$1,+VLOOKUP($A3,datos14s!$A$2:$B$874,2,FALSE)))=1,"·",0)</f>
        <v>0</v>
      </c>
      <c r="C3" s="53">
        <f>IF(TYPE(SEARCH(C$1,+VLOOKUP($A3,datos14s!$A$2:$B$874,2,FALSE)))=1,"·",0)</f>
        <v>0</v>
      </c>
      <c r="D3" s="53">
        <f>IF(TYPE(SEARCH(D$1,+VLOOKUP($A3,datos14s!$A$2:$B$874,2,FALSE)))=1,"·",0)</f>
        <v>0</v>
      </c>
      <c r="E3" s="53">
        <f>IF(TYPE(SEARCH(E$1,+VLOOKUP($A3,datos14s!$A$2:$B$874,2,FALSE)))=1,"·",0)</f>
        <v>0</v>
      </c>
      <c r="F3" s="53" t="str">
        <f>IF(TYPE(SEARCH(F$1,+VLOOKUP($A3,datos14s!$A$2:$B$874,2,FALSE)))=1,"·",0)</f>
        <v>·</v>
      </c>
      <c r="G3" s="53">
        <f>IF(TYPE(SEARCH(G$1,+VLOOKUP($A3,datos14s!$A$2:$B$874,2,FALSE)))=1,"·",0)</f>
        <v>0</v>
      </c>
      <c r="H3" s="53">
        <f>IF(TYPE(SEARCH(H$1,+VLOOKUP($A3,datos14s!$A$2:$B$874,2,FALSE)))=1,"·",0)</f>
        <v>0</v>
      </c>
      <c r="I3" s="53" t="str">
        <f>IF(TYPE(SEARCH(I$1,+VLOOKUP($A3,datos14s!$A$2:$B$874,2,FALSE)))=1,"·",0)</f>
        <v>·</v>
      </c>
      <c r="J3" s="53">
        <f>IF(TYPE(SEARCH(J$1,+VLOOKUP($A3,datos14s!$A$2:$B$874,2,FALSE)))=1,"·",0)</f>
        <v>0</v>
      </c>
      <c r="K3" s="53">
        <f>IF(TYPE(SEARCH(K$1,+VLOOKUP($A3,datos14s!$A$2:$B$874,2,FALSE)))=1,"·",0)</f>
        <v>0</v>
      </c>
      <c r="L3" s="53">
        <f>IF(TYPE(SEARCH(L$1,+VLOOKUP($A3,datos14s!$A$2:$B$874,2,FALSE)))=1,"·",0)</f>
        <v>0</v>
      </c>
      <c r="M3" s="53">
        <f>IF(TYPE(SEARCH(M$1,+VLOOKUP($A3,datos14s!$A$2:$B$874,2,FALSE)))=1,"·",0)</f>
        <v>0</v>
      </c>
      <c r="N3" s="53">
        <f>IF(TYPE(SEARCH(N$1,+VLOOKUP($A3,datos14s!$A$2:$B$874,2,FALSE)))=1,"·",0)</f>
        <v>0</v>
      </c>
      <c r="O3" s="53">
        <f>IF(TYPE(SEARCH(O$1,+VLOOKUP($A3,datos14s!$A$2:$B$874,2,FALSE)))=1,"·",0)</f>
        <v>0</v>
      </c>
      <c r="P3" s="53">
        <f>IF(TYPE(SEARCH(P$1,+VLOOKUP($A3,datos14s!$A$2:$B$874,2,FALSE)))=1,"·",0)</f>
        <v>0</v>
      </c>
      <c r="Q3" s="53">
        <f>IF(TYPE(SEARCH(Q$1,+VLOOKUP($A3,datos14s!$A$2:$B$874,2,FALSE)))=1,"·",0)</f>
        <v>0</v>
      </c>
      <c r="R3" s="53">
        <f>IF(TYPE(SEARCH(R$1,+VLOOKUP($A3,datos14s!$A$2:$B$874,2,FALSE)))=1,"·",0)</f>
        <v>0</v>
      </c>
      <c r="S3" s="53">
        <f>IF(TYPE(SEARCH(S$1,+VLOOKUP($A3,datos14s!$A$2:$B$874,2,FALSE)))=1,"·",0)</f>
        <v>0</v>
      </c>
      <c r="T3" s="53">
        <f>IF(TYPE(SEARCH(T$1,+VLOOKUP($A3,datos14s!$A$2:$B$874,2,FALSE)))=1,"·",0)</f>
        <v>0</v>
      </c>
      <c r="U3" s="53">
        <f>IF(TYPE(SEARCH(U$1,+VLOOKUP($A3,datos14s!$A$2:$B$874,2,FALSE)))=1,"·",0)</f>
        <v>0</v>
      </c>
      <c r="V3" s="53">
        <f>IF(TYPE(SEARCH(V$1,+VLOOKUP($A3,datos14s!$A$2:$B$874,2,FALSE)))=1,"·",0)</f>
        <v>0</v>
      </c>
      <c r="W3" s="53">
        <f>IF(TYPE(SEARCH(W$1,+VLOOKUP($A3,datos14s!$A$2:$B$874,2,FALSE)))=1,"·",0)</f>
        <v>0</v>
      </c>
      <c r="X3" s="53">
        <f>IF(TYPE(SEARCH(X$1,+VLOOKUP($A3,datos14s!$A$2:$B$874,2,FALSE)))=1,"·",0)</f>
        <v>0</v>
      </c>
      <c r="Y3" s="53">
        <f>IF(TYPE(SEARCH(Y$1,+VLOOKUP($A3,datos14s!$A$2:$B$874,2,FALSE)))=1,"·",0)</f>
        <v>0</v>
      </c>
      <c r="Z3" s="53">
        <f>IF(TYPE(SEARCH(Z$1,+VLOOKUP($A3,datos14s!$A$2:$B$874,2,FALSE)))=1,"·",0)</f>
        <v>0</v>
      </c>
      <c r="AA3" s="53">
        <f>IF(TYPE(SEARCH(AA$1,+VLOOKUP($A3,datos14s!$A$2:$B$874,2,FALSE)))=1,"·",0)</f>
        <v>0</v>
      </c>
      <c r="AB3" s="53">
        <f>IF(TYPE(SEARCH(AB$1,+VLOOKUP($A3,datos14s!$A$2:$B$874,2,FALSE)))=1,"·",0)</f>
        <v>0</v>
      </c>
      <c r="AC3" s="53">
        <f>IF(TYPE(SEARCH(AC$1,+VLOOKUP($A3,datos14s!$A$2:$B$874,2,FALSE)))=1,"·",0)</f>
        <v>0</v>
      </c>
      <c r="AD3" s="53">
        <f>IF(TYPE(SEARCH(AD$1,+VLOOKUP($A3,datos14s!$A$2:$B$874,2,FALSE)))=1,"·",0)</f>
        <v>0</v>
      </c>
      <c r="AE3" s="53">
        <f>IF(TYPE(SEARCH(AE$1,+VLOOKUP($A3,datos14s!$A$2:$B$874,2,FALSE)))=1,"·",0)</f>
        <v>0</v>
      </c>
    </row>
    <row r="4" spans="1:31" s="9" customFormat="1">
      <c r="A4" s="60" t="s">
        <v>935</v>
      </c>
      <c r="B4" s="53">
        <f>IF(TYPE(SEARCH(B$1,+VLOOKUP($A4,datos14s!$A$2:$B$874,2,FALSE)))=1,"·",0)</f>
        <v>0</v>
      </c>
      <c r="C4" s="53">
        <f>IF(TYPE(SEARCH(C$1,+VLOOKUP($A4,datos14s!$A$2:$B$874,2,FALSE)))=1,"·",0)</f>
        <v>0</v>
      </c>
      <c r="D4" s="53">
        <f>IF(TYPE(SEARCH(D$1,+VLOOKUP($A4,datos14s!$A$2:$B$874,2,FALSE)))=1,"·",0)</f>
        <v>0</v>
      </c>
      <c r="E4" s="53">
        <f>IF(TYPE(SEARCH(E$1,+VLOOKUP($A4,datos14s!$A$2:$B$874,2,FALSE)))=1,"·",0)</f>
        <v>0</v>
      </c>
      <c r="F4" s="53">
        <f>IF(TYPE(SEARCH(F$1,+VLOOKUP($A4,datos14s!$A$2:$B$874,2,FALSE)))=1,"·",0)</f>
        <v>0</v>
      </c>
      <c r="G4" s="53">
        <f>IF(TYPE(SEARCH(G$1,+VLOOKUP($A4,datos14s!$A$2:$B$874,2,FALSE)))=1,"·",0)</f>
        <v>0</v>
      </c>
      <c r="H4" s="53">
        <f>IF(TYPE(SEARCH(H$1,+VLOOKUP($A4,datos14s!$A$2:$B$874,2,FALSE)))=1,"·",0)</f>
        <v>0</v>
      </c>
      <c r="I4" s="53">
        <f>IF(TYPE(SEARCH(I$1,+VLOOKUP($A4,datos14s!$A$2:$B$874,2,FALSE)))=1,"·",0)</f>
        <v>0</v>
      </c>
      <c r="J4" s="53">
        <f>IF(TYPE(SEARCH(J$1,+VLOOKUP($A4,datos14s!$A$2:$B$874,2,FALSE)))=1,"·",0)</f>
        <v>0</v>
      </c>
      <c r="K4" s="53">
        <f>IF(TYPE(SEARCH(K$1,+VLOOKUP($A4,datos14s!$A$2:$B$874,2,FALSE)))=1,"·",0)</f>
        <v>0</v>
      </c>
      <c r="L4" s="53">
        <f>IF(TYPE(SEARCH(L$1,+VLOOKUP($A4,datos14s!$A$2:$B$874,2,FALSE)))=1,"·",0)</f>
        <v>0</v>
      </c>
      <c r="M4" s="53">
        <f>IF(TYPE(SEARCH(M$1,+VLOOKUP($A4,datos14s!$A$2:$B$874,2,FALSE)))=1,"·",0)</f>
        <v>0</v>
      </c>
      <c r="N4" s="53">
        <f>IF(TYPE(SEARCH(N$1,+VLOOKUP($A4,datos14s!$A$2:$B$874,2,FALSE)))=1,"·",0)</f>
        <v>0</v>
      </c>
      <c r="O4" s="53">
        <f>IF(TYPE(SEARCH(O$1,+VLOOKUP($A4,datos14s!$A$2:$B$874,2,FALSE)))=1,"·",0)</f>
        <v>0</v>
      </c>
      <c r="P4" s="53">
        <f>IF(TYPE(SEARCH(P$1,+VLOOKUP($A4,datos14s!$A$2:$B$874,2,FALSE)))=1,"·",0)</f>
        <v>0</v>
      </c>
      <c r="Q4" s="53">
        <f>IF(TYPE(SEARCH(Q$1,+VLOOKUP($A4,datos14s!$A$2:$B$874,2,FALSE)))=1,"·",0)</f>
        <v>0</v>
      </c>
      <c r="R4" s="53">
        <f>IF(TYPE(SEARCH(R$1,+VLOOKUP($A4,datos14s!$A$2:$B$874,2,FALSE)))=1,"·",0)</f>
        <v>0</v>
      </c>
      <c r="S4" s="53">
        <f>IF(TYPE(SEARCH(S$1,+VLOOKUP($A4,datos14s!$A$2:$B$874,2,FALSE)))=1,"·",0)</f>
        <v>0</v>
      </c>
      <c r="T4" s="53">
        <f>IF(TYPE(SEARCH(T$1,+VLOOKUP($A4,datos14s!$A$2:$B$874,2,FALSE)))=1,"·",0)</f>
        <v>0</v>
      </c>
      <c r="U4" s="53">
        <f>IF(TYPE(SEARCH(U$1,+VLOOKUP($A4,datos14s!$A$2:$B$874,2,FALSE)))=1,"·",0)</f>
        <v>0</v>
      </c>
      <c r="V4" s="53">
        <f>IF(TYPE(SEARCH(V$1,+VLOOKUP($A4,datos14s!$A$2:$B$874,2,FALSE)))=1,"·",0)</f>
        <v>0</v>
      </c>
      <c r="W4" s="53">
        <f>IF(TYPE(SEARCH(W$1,+VLOOKUP($A4,datos14s!$A$2:$B$874,2,FALSE)))=1,"·",0)</f>
        <v>0</v>
      </c>
      <c r="X4" s="53">
        <f>IF(TYPE(SEARCH(X$1,+VLOOKUP($A4,datos14s!$A$2:$B$874,2,FALSE)))=1,"·",0)</f>
        <v>0</v>
      </c>
      <c r="Y4" s="53">
        <f>IF(TYPE(SEARCH(Y$1,+VLOOKUP($A4,datos14s!$A$2:$B$874,2,FALSE)))=1,"·",0)</f>
        <v>0</v>
      </c>
      <c r="Z4" s="53">
        <f>IF(TYPE(SEARCH(Z$1,+VLOOKUP($A4,datos14s!$A$2:$B$874,2,FALSE)))=1,"·",0)</f>
        <v>0</v>
      </c>
      <c r="AA4" s="53">
        <f>IF(TYPE(SEARCH(AA$1,+VLOOKUP($A4,datos14s!$A$2:$B$874,2,FALSE)))=1,"·",0)</f>
        <v>0</v>
      </c>
      <c r="AB4" s="53">
        <f>IF(TYPE(SEARCH(AB$1,+VLOOKUP($A4,datos14s!$A$2:$B$874,2,FALSE)))=1,"·",0)</f>
        <v>0</v>
      </c>
      <c r="AC4" s="53">
        <f>IF(TYPE(SEARCH(AC$1,+VLOOKUP($A4,datos14s!$A$2:$B$874,2,FALSE)))=1,"·",0)</f>
        <v>0</v>
      </c>
      <c r="AD4" s="53">
        <f>IF(TYPE(SEARCH(AD$1,+VLOOKUP($A4,datos14s!$A$2:$B$874,2,FALSE)))=1,"·",0)</f>
        <v>0</v>
      </c>
      <c r="AE4" s="53">
        <f>IF(TYPE(SEARCH(AE$1,+VLOOKUP($A4,datos14s!$A$2:$B$874,2,FALSE)))=1,"·",0)</f>
        <v>0</v>
      </c>
    </row>
    <row r="5" spans="1:31" s="9" customFormat="1">
      <c r="A5" s="60" t="s">
        <v>936</v>
      </c>
      <c r="B5" s="53">
        <f>IF(TYPE(SEARCH(B$1,+VLOOKUP($A5,datos14s!$A$2:$B$874,2,FALSE)))=1,"·",0)</f>
        <v>0</v>
      </c>
      <c r="C5" s="53">
        <f>IF(TYPE(SEARCH(C$1,+VLOOKUP($A5,datos14s!$A$2:$B$874,2,FALSE)))=1,"·",0)</f>
        <v>0</v>
      </c>
      <c r="D5" s="53">
        <f>IF(TYPE(SEARCH(D$1,+VLOOKUP($A5,datos14s!$A$2:$B$874,2,FALSE)))=1,"·",0)</f>
        <v>0</v>
      </c>
      <c r="E5" s="53">
        <f>IF(TYPE(SEARCH(E$1,+VLOOKUP($A5,datos14s!$A$2:$B$874,2,FALSE)))=1,"·",0)</f>
        <v>0</v>
      </c>
      <c r="F5" s="53">
        <f>IF(TYPE(SEARCH(F$1,+VLOOKUP($A5,datos14s!$A$2:$B$874,2,FALSE)))=1,"·",0)</f>
        <v>0</v>
      </c>
      <c r="G5" s="53">
        <f>IF(TYPE(SEARCH(G$1,+VLOOKUP($A5,datos14s!$A$2:$B$874,2,FALSE)))=1,"·",0)</f>
        <v>0</v>
      </c>
      <c r="H5" s="53">
        <f>IF(TYPE(SEARCH(H$1,+VLOOKUP($A5,datos14s!$A$2:$B$874,2,FALSE)))=1,"·",0)</f>
        <v>0</v>
      </c>
      <c r="I5" s="53">
        <f>IF(TYPE(SEARCH(I$1,+VLOOKUP($A5,datos14s!$A$2:$B$874,2,FALSE)))=1,"·",0)</f>
        <v>0</v>
      </c>
      <c r="J5" s="53">
        <f>IF(TYPE(SEARCH(J$1,+VLOOKUP($A5,datos14s!$A$2:$B$874,2,FALSE)))=1,"·",0)</f>
        <v>0</v>
      </c>
      <c r="K5" s="53">
        <f>IF(TYPE(SEARCH(K$1,+VLOOKUP($A5,datos14s!$A$2:$B$874,2,FALSE)))=1,"·",0)</f>
        <v>0</v>
      </c>
      <c r="L5" s="53">
        <f>IF(TYPE(SEARCH(L$1,+VLOOKUP($A5,datos14s!$A$2:$B$874,2,FALSE)))=1,"·",0)</f>
        <v>0</v>
      </c>
      <c r="M5" s="53">
        <f>IF(TYPE(SEARCH(M$1,+VLOOKUP($A5,datos14s!$A$2:$B$874,2,FALSE)))=1,"·",0)</f>
        <v>0</v>
      </c>
      <c r="N5" s="53">
        <f>IF(TYPE(SEARCH(N$1,+VLOOKUP($A5,datos14s!$A$2:$B$874,2,FALSE)))=1,"·",0)</f>
        <v>0</v>
      </c>
      <c r="O5" s="53">
        <f>IF(TYPE(SEARCH(O$1,+VLOOKUP($A5,datos14s!$A$2:$B$874,2,FALSE)))=1,"·",0)</f>
        <v>0</v>
      </c>
      <c r="P5" s="53">
        <f>IF(TYPE(SEARCH(P$1,+VLOOKUP($A5,datos14s!$A$2:$B$874,2,FALSE)))=1,"·",0)</f>
        <v>0</v>
      </c>
      <c r="Q5" s="53">
        <f>IF(TYPE(SEARCH(Q$1,+VLOOKUP($A5,datos14s!$A$2:$B$874,2,FALSE)))=1,"·",0)</f>
        <v>0</v>
      </c>
      <c r="R5" s="53">
        <f>IF(TYPE(SEARCH(R$1,+VLOOKUP($A5,datos14s!$A$2:$B$874,2,FALSE)))=1,"·",0)</f>
        <v>0</v>
      </c>
      <c r="S5" s="53">
        <f>IF(TYPE(SEARCH(S$1,+VLOOKUP($A5,datos14s!$A$2:$B$874,2,FALSE)))=1,"·",0)</f>
        <v>0</v>
      </c>
      <c r="T5" s="53">
        <f>IF(TYPE(SEARCH(T$1,+VLOOKUP($A5,datos14s!$A$2:$B$874,2,FALSE)))=1,"·",0)</f>
        <v>0</v>
      </c>
      <c r="U5" s="53">
        <f>IF(TYPE(SEARCH(U$1,+VLOOKUP($A5,datos14s!$A$2:$B$874,2,FALSE)))=1,"·",0)</f>
        <v>0</v>
      </c>
      <c r="V5" s="53">
        <f>IF(TYPE(SEARCH(V$1,+VLOOKUP($A5,datos14s!$A$2:$B$874,2,FALSE)))=1,"·",0)</f>
        <v>0</v>
      </c>
      <c r="W5" s="53">
        <f>IF(TYPE(SEARCH(W$1,+VLOOKUP($A5,datos14s!$A$2:$B$874,2,FALSE)))=1,"·",0)</f>
        <v>0</v>
      </c>
      <c r="X5" s="53">
        <f>IF(TYPE(SEARCH(X$1,+VLOOKUP($A5,datos14s!$A$2:$B$874,2,FALSE)))=1,"·",0)</f>
        <v>0</v>
      </c>
      <c r="Y5" s="53">
        <f>IF(TYPE(SEARCH(Y$1,+VLOOKUP($A5,datos14s!$A$2:$B$874,2,FALSE)))=1,"·",0)</f>
        <v>0</v>
      </c>
      <c r="Z5" s="53">
        <f>IF(TYPE(SEARCH(Z$1,+VLOOKUP($A5,datos14s!$A$2:$B$874,2,FALSE)))=1,"·",0)</f>
        <v>0</v>
      </c>
      <c r="AA5" s="53">
        <f>IF(TYPE(SEARCH(AA$1,+VLOOKUP($A5,datos14s!$A$2:$B$874,2,FALSE)))=1,"·",0)</f>
        <v>0</v>
      </c>
      <c r="AB5" s="53">
        <f>IF(TYPE(SEARCH(AB$1,+VLOOKUP($A5,datos14s!$A$2:$B$874,2,FALSE)))=1,"·",0)</f>
        <v>0</v>
      </c>
      <c r="AC5" s="53">
        <f>IF(TYPE(SEARCH(AC$1,+VLOOKUP($A5,datos14s!$A$2:$B$874,2,FALSE)))=1,"·",0)</f>
        <v>0</v>
      </c>
      <c r="AD5" s="53">
        <f>IF(TYPE(SEARCH(AD$1,+VLOOKUP($A5,datos14s!$A$2:$B$874,2,FALSE)))=1,"·",0)</f>
        <v>0</v>
      </c>
      <c r="AE5" s="53">
        <f>IF(TYPE(SEARCH(AE$1,+VLOOKUP($A5,datos14s!$A$2:$B$874,2,FALSE)))=1,"·",0)</f>
        <v>0</v>
      </c>
    </row>
    <row r="6" spans="1:31" s="9" customFormat="1">
      <c r="A6" s="60" t="s">
        <v>937</v>
      </c>
      <c r="B6" s="53">
        <f>IF(TYPE(SEARCH(B$1,+VLOOKUP($A6,datos14s!$A$2:$B$874,2,FALSE)))=1,"·",0)</f>
        <v>0</v>
      </c>
      <c r="C6" s="53">
        <f>IF(TYPE(SEARCH(C$1,+VLOOKUP($A6,datos14s!$A$2:$B$874,2,FALSE)))=1,"·",0)</f>
        <v>0</v>
      </c>
      <c r="D6" s="53">
        <f>IF(TYPE(SEARCH(D$1,+VLOOKUP($A6,datos14s!$A$2:$B$874,2,FALSE)))=1,"·",0)</f>
        <v>0</v>
      </c>
      <c r="E6" s="53">
        <f>IF(TYPE(SEARCH(E$1,+VLOOKUP($A6,datos14s!$A$2:$B$874,2,FALSE)))=1,"·",0)</f>
        <v>0</v>
      </c>
      <c r="F6" s="53">
        <f>IF(TYPE(SEARCH(F$1,+VLOOKUP($A6,datos14s!$A$2:$B$874,2,FALSE)))=1,"·",0)</f>
        <v>0</v>
      </c>
      <c r="G6" s="53">
        <f>IF(TYPE(SEARCH(G$1,+VLOOKUP($A6,datos14s!$A$2:$B$874,2,FALSE)))=1,"·",0)</f>
        <v>0</v>
      </c>
      <c r="H6" s="53">
        <f>IF(TYPE(SEARCH(H$1,+VLOOKUP($A6,datos14s!$A$2:$B$874,2,FALSE)))=1,"·",0)</f>
        <v>0</v>
      </c>
      <c r="I6" s="53">
        <f>IF(TYPE(SEARCH(I$1,+VLOOKUP($A6,datos14s!$A$2:$B$874,2,FALSE)))=1,"·",0)</f>
        <v>0</v>
      </c>
      <c r="J6" s="53">
        <f>IF(TYPE(SEARCH(J$1,+VLOOKUP($A6,datos14s!$A$2:$B$874,2,FALSE)))=1,"·",0)</f>
        <v>0</v>
      </c>
      <c r="K6" s="53">
        <f>IF(TYPE(SEARCH(K$1,+VLOOKUP($A6,datos14s!$A$2:$B$874,2,FALSE)))=1,"·",0)</f>
        <v>0</v>
      </c>
      <c r="L6" s="53">
        <f>IF(TYPE(SEARCH(L$1,+VLOOKUP($A6,datos14s!$A$2:$B$874,2,FALSE)))=1,"·",0)</f>
        <v>0</v>
      </c>
      <c r="M6" s="53">
        <f>IF(TYPE(SEARCH(M$1,+VLOOKUP($A6,datos14s!$A$2:$B$874,2,FALSE)))=1,"·",0)</f>
        <v>0</v>
      </c>
      <c r="N6" s="53">
        <f>IF(TYPE(SEARCH(N$1,+VLOOKUP($A6,datos14s!$A$2:$B$874,2,FALSE)))=1,"·",0)</f>
        <v>0</v>
      </c>
      <c r="O6" s="53" t="str">
        <f>IF(TYPE(SEARCH(O$1,+VLOOKUP($A6,datos14s!$A$2:$B$874,2,FALSE)))=1,"·",0)</f>
        <v>·</v>
      </c>
      <c r="P6" s="53">
        <f>IF(TYPE(SEARCH(P$1,+VLOOKUP($A6,datos14s!$A$2:$B$874,2,FALSE)))=1,"·",0)</f>
        <v>0</v>
      </c>
      <c r="Q6" s="53">
        <f>IF(TYPE(SEARCH(Q$1,+VLOOKUP($A6,datos14s!$A$2:$B$874,2,FALSE)))=1,"·",0)</f>
        <v>0</v>
      </c>
      <c r="R6" s="53">
        <f>IF(TYPE(SEARCH(R$1,+VLOOKUP($A6,datos14s!$A$2:$B$874,2,FALSE)))=1,"·",0)</f>
        <v>0</v>
      </c>
      <c r="S6" s="53">
        <f>IF(TYPE(SEARCH(S$1,+VLOOKUP($A6,datos14s!$A$2:$B$874,2,FALSE)))=1,"·",0)</f>
        <v>0</v>
      </c>
      <c r="T6" s="53">
        <f>IF(TYPE(SEARCH(T$1,+VLOOKUP($A6,datos14s!$A$2:$B$874,2,FALSE)))=1,"·",0)</f>
        <v>0</v>
      </c>
      <c r="U6" s="53">
        <f>IF(TYPE(SEARCH(U$1,+VLOOKUP($A6,datos14s!$A$2:$B$874,2,FALSE)))=1,"·",0)</f>
        <v>0</v>
      </c>
      <c r="V6" s="53">
        <f>IF(TYPE(SEARCH(V$1,+VLOOKUP($A6,datos14s!$A$2:$B$874,2,FALSE)))=1,"·",0)</f>
        <v>0</v>
      </c>
      <c r="W6" s="53">
        <f>IF(TYPE(SEARCH(W$1,+VLOOKUP($A6,datos14s!$A$2:$B$874,2,FALSE)))=1,"·",0)</f>
        <v>0</v>
      </c>
      <c r="X6" s="53">
        <f>IF(TYPE(SEARCH(X$1,+VLOOKUP($A6,datos14s!$A$2:$B$874,2,FALSE)))=1,"·",0)</f>
        <v>0</v>
      </c>
      <c r="Y6" s="53">
        <f>IF(TYPE(SEARCH(Y$1,+VLOOKUP($A6,datos14s!$A$2:$B$874,2,FALSE)))=1,"·",0)</f>
        <v>0</v>
      </c>
      <c r="Z6" s="53">
        <f>IF(TYPE(SEARCH(Z$1,+VLOOKUP($A6,datos14s!$A$2:$B$874,2,FALSE)))=1,"·",0)</f>
        <v>0</v>
      </c>
      <c r="AA6" s="53">
        <f>IF(TYPE(SEARCH(AA$1,+VLOOKUP($A6,datos14s!$A$2:$B$874,2,FALSE)))=1,"·",0)</f>
        <v>0</v>
      </c>
      <c r="AB6" s="53">
        <f>IF(TYPE(SEARCH(AB$1,+VLOOKUP($A6,datos14s!$A$2:$B$874,2,FALSE)))=1,"·",0)</f>
        <v>0</v>
      </c>
      <c r="AC6" s="53">
        <f>IF(TYPE(SEARCH(AC$1,+VLOOKUP($A6,datos14s!$A$2:$B$874,2,FALSE)))=1,"·",0)</f>
        <v>0</v>
      </c>
      <c r="AD6" s="53">
        <f>IF(TYPE(SEARCH(AD$1,+VLOOKUP($A6,datos14s!$A$2:$B$874,2,FALSE)))=1,"·",0)</f>
        <v>0</v>
      </c>
      <c r="AE6" s="53" t="str">
        <f>IF(TYPE(SEARCH(AE$1,+VLOOKUP($A6,datos14s!$A$2:$B$874,2,FALSE)))=1,"·",0)</f>
        <v>·</v>
      </c>
    </row>
    <row r="7" spans="1:31" s="9" customFormat="1">
      <c r="A7" s="60" t="s">
        <v>938</v>
      </c>
      <c r="B7" s="53">
        <f>IF(TYPE(SEARCH(B$1,+VLOOKUP($A7,datos14s!$A$2:$B$874,2,FALSE)))=1,"·",0)</f>
        <v>0</v>
      </c>
      <c r="C7" s="53">
        <f>IF(TYPE(SEARCH(C$1,+VLOOKUP($A7,datos14s!$A$2:$B$874,2,FALSE)))=1,"·",0)</f>
        <v>0</v>
      </c>
      <c r="D7" s="53">
        <f>IF(TYPE(SEARCH(D$1,+VLOOKUP($A7,datos14s!$A$2:$B$874,2,FALSE)))=1,"·",0)</f>
        <v>0</v>
      </c>
      <c r="E7" s="53">
        <f>IF(TYPE(SEARCH(E$1,+VLOOKUP($A7,datos14s!$A$2:$B$874,2,FALSE)))=1,"·",0)</f>
        <v>0</v>
      </c>
      <c r="F7" s="53">
        <f>IF(TYPE(SEARCH(F$1,+VLOOKUP($A7,datos14s!$A$2:$B$874,2,FALSE)))=1,"·",0)</f>
        <v>0</v>
      </c>
      <c r="G7" s="53">
        <f>IF(TYPE(SEARCH(G$1,+VLOOKUP($A7,datos14s!$A$2:$B$874,2,FALSE)))=1,"·",0)</f>
        <v>0</v>
      </c>
      <c r="H7" s="53">
        <f>IF(TYPE(SEARCH(H$1,+VLOOKUP($A7,datos14s!$A$2:$B$874,2,FALSE)))=1,"·",0)</f>
        <v>0</v>
      </c>
      <c r="I7" s="53" t="str">
        <f>IF(TYPE(SEARCH(I$1,+VLOOKUP($A7,datos14s!$A$2:$B$874,2,FALSE)))=1,"·",0)</f>
        <v>·</v>
      </c>
      <c r="J7" s="53">
        <f>IF(TYPE(SEARCH(J$1,+VLOOKUP($A7,datos14s!$A$2:$B$874,2,FALSE)))=1,"·",0)</f>
        <v>0</v>
      </c>
      <c r="K7" s="53">
        <f>IF(TYPE(SEARCH(K$1,+VLOOKUP($A7,datos14s!$A$2:$B$874,2,FALSE)))=1,"·",0)</f>
        <v>0</v>
      </c>
      <c r="L7" s="53">
        <f>IF(TYPE(SEARCH(L$1,+VLOOKUP($A7,datos14s!$A$2:$B$874,2,FALSE)))=1,"·",0)</f>
        <v>0</v>
      </c>
      <c r="M7" s="53">
        <f>IF(TYPE(SEARCH(M$1,+VLOOKUP($A7,datos14s!$A$2:$B$874,2,FALSE)))=1,"·",0)</f>
        <v>0</v>
      </c>
      <c r="N7" s="53">
        <f>IF(TYPE(SEARCH(N$1,+VLOOKUP($A7,datos14s!$A$2:$B$874,2,FALSE)))=1,"·",0)</f>
        <v>0</v>
      </c>
      <c r="O7" s="53" t="str">
        <f>IF(TYPE(SEARCH(O$1,+VLOOKUP($A7,datos14s!$A$2:$B$874,2,FALSE)))=1,"·",0)</f>
        <v>·</v>
      </c>
      <c r="P7" s="53">
        <f>IF(TYPE(SEARCH(P$1,+VLOOKUP($A7,datos14s!$A$2:$B$874,2,FALSE)))=1,"·",0)</f>
        <v>0</v>
      </c>
      <c r="Q7" s="53">
        <f>IF(TYPE(SEARCH(Q$1,+VLOOKUP($A7,datos14s!$A$2:$B$874,2,FALSE)))=1,"·",0)</f>
        <v>0</v>
      </c>
      <c r="R7" s="53">
        <f>IF(TYPE(SEARCH(R$1,+VLOOKUP($A7,datos14s!$A$2:$B$874,2,FALSE)))=1,"·",0)</f>
        <v>0</v>
      </c>
      <c r="S7" s="53">
        <f>IF(TYPE(SEARCH(S$1,+VLOOKUP($A7,datos14s!$A$2:$B$874,2,FALSE)))=1,"·",0)</f>
        <v>0</v>
      </c>
      <c r="T7" s="53">
        <f>IF(TYPE(SEARCH(T$1,+VLOOKUP($A7,datos14s!$A$2:$B$874,2,FALSE)))=1,"·",0)</f>
        <v>0</v>
      </c>
      <c r="U7" s="53">
        <f>IF(TYPE(SEARCH(U$1,+VLOOKUP($A7,datos14s!$A$2:$B$874,2,FALSE)))=1,"·",0)</f>
        <v>0</v>
      </c>
      <c r="V7" s="53">
        <f>IF(TYPE(SEARCH(V$1,+VLOOKUP($A7,datos14s!$A$2:$B$874,2,FALSE)))=1,"·",0)</f>
        <v>0</v>
      </c>
      <c r="W7" s="53">
        <f>IF(TYPE(SEARCH(W$1,+VLOOKUP($A7,datos14s!$A$2:$B$874,2,FALSE)))=1,"·",0)</f>
        <v>0</v>
      </c>
      <c r="X7" s="53">
        <f>IF(TYPE(SEARCH(X$1,+VLOOKUP($A7,datos14s!$A$2:$B$874,2,FALSE)))=1,"·",0)</f>
        <v>0</v>
      </c>
      <c r="Y7" s="53">
        <f>IF(TYPE(SEARCH(Y$1,+VLOOKUP($A7,datos14s!$A$2:$B$874,2,FALSE)))=1,"·",0)</f>
        <v>0</v>
      </c>
      <c r="Z7" s="53">
        <f>IF(TYPE(SEARCH(Z$1,+VLOOKUP($A7,datos14s!$A$2:$B$874,2,FALSE)))=1,"·",0)</f>
        <v>0</v>
      </c>
      <c r="AA7" s="53">
        <f>IF(TYPE(SEARCH(AA$1,+VLOOKUP($A7,datos14s!$A$2:$B$874,2,FALSE)))=1,"·",0)</f>
        <v>0</v>
      </c>
      <c r="AB7" s="53">
        <f>IF(TYPE(SEARCH(AB$1,+VLOOKUP($A7,datos14s!$A$2:$B$874,2,FALSE)))=1,"·",0)</f>
        <v>0</v>
      </c>
      <c r="AC7" s="53">
        <f>IF(TYPE(SEARCH(AC$1,+VLOOKUP($A7,datos14s!$A$2:$B$874,2,FALSE)))=1,"·",0)</f>
        <v>0</v>
      </c>
      <c r="AD7" s="53">
        <f>IF(TYPE(SEARCH(AD$1,+VLOOKUP($A7,datos14s!$A$2:$B$874,2,FALSE)))=1,"·",0)</f>
        <v>0</v>
      </c>
      <c r="AE7" s="53">
        <f>IF(TYPE(SEARCH(AE$1,+VLOOKUP($A7,datos14s!$A$2:$B$874,2,FALSE)))=1,"·",0)</f>
        <v>0</v>
      </c>
    </row>
    <row r="8" spans="1:31" s="9" customFormat="1">
      <c r="A8" s="60" t="s">
        <v>939</v>
      </c>
      <c r="B8" s="53">
        <f>IF(TYPE(SEARCH(B$1,+VLOOKUP($A8,datos14s!$A$2:$B$874,2,FALSE)))=1,"·",0)</f>
        <v>0</v>
      </c>
      <c r="C8" s="53">
        <f>IF(TYPE(SEARCH(C$1,+VLOOKUP($A8,datos14s!$A$2:$B$874,2,FALSE)))=1,"·",0)</f>
        <v>0</v>
      </c>
      <c r="D8" s="53">
        <f>IF(TYPE(SEARCH(D$1,+VLOOKUP($A8,datos14s!$A$2:$B$874,2,FALSE)))=1,"·",0)</f>
        <v>0</v>
      </c>
      <c r="E8" s="53">
        <f>IF(TYPE(SEARCH(E$1,+VLOOKUP($A8,datos14s!$A$2:$B$874,2,FALSE)))=1,"·",0)</f>
        <v>0</v>
      </c>
      <c r="F8" s="53">
        <f>IF(TYPE(SEARCH(F$1,+VLOOKUP($A8,datos14s!$A$2:$B$874,2,FALSE)))=1,"·",0)</f>
        <v>0</v>
      </c>
      <c r="G8" s="53">
        <f>IF(TYPE(SEARCH(G$1,+VLOOKUP($A8,datos14s!$A$2:$B$874,2,FALSE)))=1,"·",0)</f>
        <v>0</v>
      </c>
      <c r="H8" s="53">
        <f>IF(TYPE(SEARCH(H$1,+VLOOKUP($A8,datos14s!$A$2:$B$874,2,FALSE)))=1,"·",0)</f>
        <v>0</v>
      </c>
      <c r="I8" s="53" t="str">
        <f>IF(TYPE(SEARCH(I$1,+VLOOKUP($A8,datos14s!$A$2:$B$874,2,FALSE)))=1,"·",0)</f>
        <v>·</v>
      </c>
      <c r="J8" s="53">
        <f>IF(TYPE(SEARCH(J$1,+VLOOKUP($A8,datos14s!$A$2:$B$874,2,FALSE)))=1,"·",0)</f>
        <v>0</v>
      </c>
      <c r="K8" s="53">
        <f>IF(TYPE(SEARCH(K$1,+VLOOKUP($A8,datos14s!$A$2:$B$874,2,FALSE)))=1,"·",0)</f>
        <v>0</v>
      </c>
      <c r="L8" s="53">
        <f>IF(TYPE(SEARCH(L$1,+VLOOKUP($A8,datos14s!$A$2:$B$874,2,FALSE)))=1,"·",0)</f>
        <v>0</v>
      </c>
      <c r="M8" s="53">
        <f>IF(TYPE(SEARCH(M$1,+VLOOKUP($A8,datos14s!$A$2:$B$874,2,FALSE)))=1,"·",0)</f>
        <v>0</v>
      </c>
      <c r="N8" s="53">
        <f>IF(TYPE(SEARCH(N$1,+VLOOKUP($A8,datos14s!$A$2:$B$874,2,FALSE)))=1,"·",0)</f>
        <v>0</v>
      </c>
      <c r="O8" s="53" t="str">
        <f>IF(TYPE(SEARCH(O$1,+VLOOKUP($A8,datos14s!$A$2:$B$874,2,FALSE)))=1,"·",0)</f>
        <v>·</v>
      </c>
      <c r="P8" s="53">
        <f>IF(TYPE(SEARCH(P$1,+VLOOKUP($A8,datos14s!$A$2:$B$874,2,FALSE)))=1,"·",0)</f>
        <v>0</v>
      </c>
      <c r="Q8" s="53">
        <f>IF(TYPE(SEARCH(Q$1,+VLOOKUP($A8,datos14s!$A$2:$B$874,2,FALSE)))=1,"·",0)</f>
        <v>0</v>
      </c>
      <c r="R8" s="53">
        <f>IF(TYPE(SEARCH(R$1,+VLOOKUP($A8,datos14s!$A$2:$B$874,2,FALSE)))=1,"·",0)</f>
        <v>0</v>
      </c>
      <c r="S8" s="53">
        <f>IF(TYPE(SEARCH(S$1,+VLOOKUP($A8,datos14s!$A$2:$B$874,2,FALSE)))=1,"·",0)</f>
        <v>0</v>
      </c>
      <c r="T8" s="53">
        <f>IF(TYPE(SEARCH(T$1,+VLOOKUP($A8,datos14s!$A$2:$B$874,2,FALSE)))=1,"·",0)</f>
        <v>0</v>
      </c>
      <c r="U8" s="53">
        <f>IF(TYPE(SEARCH(U$1,+VLOOKUP($A8,datos14s!$A$2:$B$874,2,FALSE)))=1,"·",0)</f>
        <v>0</v>
      </c>
      <c r="V8" s="53">
        <f>IF(TYPE(SEARCH(V$1,+VLOOKUP($A8,datos14s!$A$2:$B$874,2,FALSE)))=1,"·",0)</f>
        <v>0</v>
      </c>
      <c r="W8" s="53">
        <f>IF(TYPE(SEARCH(W$1,+VLOOKUP($A8,datos14s!$A$2:$B$874,2,FALSE)))=1,"·",0)</f>
        <v>0</v>
      </c>
      <c r="X8" s="53">
        <f>IF(TYPE(SEARCH(X$1,+VLOOKUP($A8,datos14s!$A$2:$B$874,2,FALSE)))=1,"·",0)</f>
        <v>0</v>
      </c>
      <c r="Y8" s="53">
        <f>IF(TYPE(SEARCH(Y$1,+VLOOKUP($A8,datos14s!$A$2:$B$874,2,FALSE)))=1,"·",0)</f>
        <v>0</v>
      </c>
      <c r="Z8" s="53">
        <f>IF(TYPE(SEARCH(Z$1,+VLOOKUP($A8,datos14s!$A$2:$B$874,2,FALSE)))=1,"·",0)</f>
        <v>0</v>
      </c>
      <c r="AA8" s="53">
        <f>IF(TYPE(SEARCH(AA$1,+VLOOKUP($A8,datos14s!$A$2:$B$874,2,FALSE)))=1,"·",0)</f>
        <v>0</v>
      </c>
      <c r="AB8" s="53">
        <f>IF(TYPE(SEARCH(AB$1,+VLOOKUP($A8,datos14s!$A$2:$B$874,2,FALSE)))=1,"·",0)</f>
        <v>0</v>
      </c>
      <c r="AC8" s="53">
        <f>IF(TYPE(SEARCH(AC$1,+VLOOKUP($A8,datos14s!$A$2:$B$874,2,FALSE)))=1,"·",0)</f>
        <v>0</v>
      </c>
      <c r="AD8" s="53">
        <f>IF(TYPE(SEARCH(AD$1,+VLOOKUP($A8,datos14s!$A$2:$B$874,2,FALSE)))=1,"·",0)</f>
        <v>0</v>
      </c>
      <c r="AE8" s="53">
        <f>IF(TYPE(SEARCH(AE$1,+VLOOKUP($A8,datos14s!$A$2:$B$874,2,FALSE)))=1,"·",0)</f>
        <v>0</v>
      </c>
    </row>
    <row r="9" spans="1:31" s="9" customFormat="1">
      <c r="A9" s="60" t="s">
        <v>940</v>
      </c>
      <c r="B9" s="53">
        <f>IF(TYPE(SEARCH(B$1,+VLOOKUP($A9,datos14s!$A$2:$B$874,2,FALSE)))=1,"·",0)</f>
        <v>0</v>
      </c>
      <c r="C9" s="53">
        <f>IF(TYPE(SEARCH(C$1,+VLOOKUP($A9,datos14s!$A$2:$B$874,2,FALSE)))=1,"·",0)</f>
        <v>0</v>
      </c>
      <c r="D9" s="53">
        <f>IF(TYPE(SEARCH(D$1,+VLOOKUP($A9,datos14s!$A$2:$B$874,2,FALSE)))=1,"·",0)</f>
        <v>0</v>
      </c>
      <c r="E9" s="53">
        <f>IF(TYPE(SEARCH(E$1,+VLOOKUP($A9,datos14s!$A$2:$B$874,2,FALSE)))=1,"·",0)</f>
        <v>0</v>
      </c>
      <c r="F9" s="53">
        <f>IF(TYPE(SEARCH(F$1,+VLOOKUP($A9,datos14s!$A$2:$B$874,2,FALSE)))=1,"·",0)</f>
        <v>0</v>
      </c>
      <c r="G9" s="53">
        <f>IF(TYPE(SEARCH(G$1,+VLOOKUP($A9,datos14s!$A$2:$B$874,2,FALSE)))=1,"·",0)</f>
        <v>0</v>
      </c>
      <c r="H9" s="53">
        <f>IF(TYPE(SEARCH(H$1,+VLOOKUP($A9,datos14s!$A$2:$B$874,2,FALSE)))=1,"·",0)</f>
        <v>0</v>
      </c>
      <c r="I9" s="53" t="str">
        <f>IF(TYPE(SEARCH(I$1,+VLOOKUP($A9,datos14s!$A$2:$B$874,2,FALSE)))=1,"·",0)</f>
        <v>·</v>
      </c>
      <c r="J9" s="53">
        <f>IF(TYPE(SEARCH(J$1,+VLOOKUP($A9,datos14s!$A$2:$B$874,2,FALSE)))=1,"·",0)</f>
        <v>0</v>
      </c>
      <c r="K9" s="53">
        <f>IF(TYPE(SEARCH(K$1,+VLOOKUP($A9,datos14s!$A$2:$B$874,2,FALSE)))=1,"·",0)</f>
        <v>0</v>
      </c>
      <c r="L9" s="53">
        <f>IF(TYPE(SEARCH(L$1,+VLOOKUP($A9,datos14s!$A$2:$B$874,2,FALSE)))=1,"·",0)</f>
        <v>0</v>
      </c>
      <c r="M9" s="53">
        <f>IF(TYPE(SEARCH(M$1,+VLOOKUP($A9,datos14s!$A$2:$B$874,2,FALSE)))=1,"·",0)</f>
        <v>0</v>
      </c>
      <c r="N9" s="53">
        <f>IF(TYPE(SEARCH(N$1,+VLOOKUP($A9,datos14s!$A$2:$B$874,2,FALSE)))=1,"·",0)</f>
        <v>0</v>
      </c>
      <c r="O9" s="53">
        <f>IF(TYPE(SEARCH(O$1,+VLOOKUP($A9,datos14s!$A$2:$B$874,2,FALSE)))=1,"·",0)</f>
        <v>0</v>
      </c>
      <c r="P9" s="53">
        <f>IF(TYPE(SEARCH(P$1,+VLOOKUP($A9,datos14s!$A$2:$B$874,2,FALSE)))=1,"·",0)</f>
        <v>0</v>
      </c>
      <c r="Q9" s="53">
        <f>IF(TYPE(SEARCH(Q$1,+VLOOKUP($A9,datos14s!$A$2:$B$874,2,FALSE)))=1,"·",0)</f>
        <v>0</v>
      </c>
      <c r="R9" s="53">
        <f>IF(TYPE(SEARCH(R$1,+VLOOKUP($A9,datos14s!$A$2:$B$874,2,FALSE)))=1,"·",0)</f>
        <v>0</v>
      </c>
      <c r="S9" s="53">
        <f>IF(TYPE(SEARCH(S$1,+VLOOKUP($A9,datos14s!$A$2:$B$874,2,FALSE)))=1,"·",0)</f>
        <v>0</v>
      </c>
      <c r="T9" s="53">
        <f>IF(TYPE(SEARCH(T$1,+VLOOKUP($A9,datos14s!$A$2:$B$874,2,FALSE)))=1,"·",0)</f>
        <v>0</v>
      </c>
      <c r="U9" s="53">
        <f>IF(TYPE(SEARCH(U$1,+VLOOKUP($A9,datos14s!$A$2:$B$874,2,FALSE)))=1,"·",0)</f>
        <v>0</v>
      </c>
      <c r="V9" s="53">
        <f>IF(TYPE(SEARCH(V$1,+VLOOKUP($A9,datos14s!$A$2:$B$874,2,FALSE)))=1,"·",0)</f>
        <v>0</v>
      </c>
      <c r="W9" s="53">
        <f>IF(TYPE(SEARCH(W$1,+VLOOKUP($A9,datos14s!$A$2:$B$874,2,FALSE)))=1,"·",0)</f>
        <v>0</v>
      </c>
      <c r="X9" s="53">
        <f>IF(TYPE(SEARCH(X$1,+VLOOKUP($A9,datos14s!$A$2:$B$874,2,FALSE)))=1,"·",0)</f>
        <v>0</v>
      </c>
      <c r="Y9" s="53">
        <f>IF(TYPE(SEARCH(Y$1,+VLOOKUP($A9,datos14s!$A$2:$B$874,2,FALSE)))=1,"·",0)</f>
        <v>0</v>
      </c>
      <c r="Z9" s="53">
        <f>IF(TYPE(SEARCH(Z$1,+VLOOKUP($A9,datos14s!$A$2:$B$874,2,FALSE)))=1,"·",0)</f>
        <v>0</v>
      </c>
      <c r="AA9" s="53">
        <f>IF(TYPE(SEARCH(AA$1,+VLOOKUP($A9,datos14s!$A$2:$B$874,2,FALSE)))=1,"·",0)</f>
        <v>0</v>
      </c>
      <c r="AB9" s="53">
        <f>IF(TYPE(SEARCH(AB$1,+VLOOKUP($A9,datos14s!$A$2:$B$874,2,FALSE)))=1,"·",0)</f>
        <v>0</v>
      </c>
      <c r="AC9" s="53">
        <f>IF(TYPE(SEARCH(AC$1,+VLOOKUP($A9,datos14s!$A$2:$B$874,2,FALSE)))=1,"·",0)</f>
        <v>0</v>
      </c>
      <c r="AD9" s="53">
        <f>IF(TYPE(SEARCH(AD$1,+VLOOKUP($A9,datos14s!$A$2:$B$874,2,FALSE)))=1,"·",0)</f>
        <v>0</v>
      </c>
      <c r="AE9" s="53">
        <f>IF(TYPE(SEARCH(AE$1,+VLOOKUP($A9,datos14s!$A$2:$B$874,2,FALSE)))=1,"·",0)</f>
        <v>0</v>
      </c>
    </row>
    <row r="10" spans="1:31" s="9" customFormat="1">
      <c r="A10" s="60" t="s">
        <v>941</v>
      </c>
      <c r="B10" s="53">
        <f>IF(TYPE(SEARCH(B$1,+VLOOKUP($A10,datos14s!$A$2:$B$874,2,FALSE)))=1,"·",0)</f>
        <v>0</v>
      </c>
      <c r="C10" s="53">
        <f>IF(TYPE(SEARCH(C$1,+VLOOKUP($A10,datos14s!$A$2:$B$874,2,FALSE)))=1,"·",0)</f>
        <v>0</v>
      </c>
      <c r="D10" s="53">
        <f>IF(TYPE(SEARCH(D$1,+VLOOKUP($A10,datos14s!$A$2:$B$874,2,FALSE)))=1,"·",0)</f>
        <v>0</v>
      </c>
      <c r="E10" s="53">
        <f>IF(TYPE(SEARCH(E$1,+VLOOKUP($A10,datos14s!$A$2:$B$874,2,FALSE)))=1,"·",0)</f>
        <v>0</v>
      </c>
      <c r="F10" s="53">
        <f>IF(TYPE(SEARCH(F$1,+VLOOKUP($A10,datos14s!$A$2:$B$874,2,FALSE)))=1,"·",0)</f>
        <v>0</v>
      </c>
      <c r="G10" s="53">
        <f>IF(TYPE(SEARCH(G$1,+VLOOKUP($A10,datos14s!$A$2:$B$874,2,FALSE)))=1,"·",0)</f>
        <v>0</v>
      </c>
      <c r="H10" s="53">
        <f>IF(TYPE(SEARCH(H$1,+VLOOKUP($A10,datos14s!$A$2:$B$874,2,FALSE)))=1,"·",0)</f>
        <v>0</v>
      </c>
      <c r="I10" s="53" t="str">
        <f>IF(TYPE(SEARCH(I$1,+VLOOKUP($A10,datos14s!$A$2:$B$874,2,FALSE)))=1,"·",0)</f>
        <v>·</v>
      </c>
      <c r="J10" s="53">
        <f>IF(TYPE(SEARCH(J$1,+VLOOKUP($A10,datos14s!$A$2:$B$874,2,FALSE)))=1,"·",0)</f>
        <v>0</v>
      </c>
      <c r="K10" s="53">
        <f>IF(TYPE(SEARCH(K$1,+VLOOKUP($A10,datos14s!$A$2:$B$874,2,FALSE)))=1,"·",0)</f>
        <v>0</v>
      </c>
      <c r="L10" s="53">
        <f>IF(TYPE(SEARCH(L$1,+VLOOKUP($A10,datos14s!$A$2:$B$874,2,FALSE)))=1,"·",0)</f>
        <v>0</v>
      </c>
      <c r="M10" s="53">
        <f>IF(TYPE(SEARCH(M$1,+VLOOKUP($A10,datos14s!$A$2:$B$874,2,FALSE)))=1,"·",0)</f>
        <v>0</v>
      </c>
      <c r="N10" s="53">
        <f>IF(TYPE(SEARCH(N$1,+VLOOKUP($A10,datos14s!$A$2:$B$874,2,FALSE)))=1,"·",0)</f>
        <v>0</v>
      </c>
      <c r="O10" s="53">
        <f>IF(TYPE(SEARCH(O$1,+VLOOKUP($A10,datos14s!$A$2:$B$874,2,FALSE)))=1,"·",0)</f>
        <v>0</v>
      </c>
      <c r="P10" s="53">
        <f>IF(TYPE(SEARCH(P$1,+VLOOKUP($A10,datos14s!$A$2:$B$874,2,FALSE)))=1,"·",0)</f>
        <v>0</v>
      </c>
      <c r="Q10" s="53">
        <f>IF(TYPE(SEARCH(Q$1,+VLOOKUP($A10,datos14s!$A$2:$B$874,2,FALSE)))=1,"·",0)</f>
        <v>0</v>
      </c>
      <c r="R10" s="53">
        <f>IF(TYPE(SEARCH(R$1,+VLOOKUP($A10,datos14s!$A$2:$B$874,2,FALSE)))=1,"·",0)</f>
        <v>0</v>
      </c>
      <c r="S10" s="53">
        <f>IF(TYPE(SEARCH(S$1,+VLOOKUP($A10,datos14s!$A$2:$B$874,2,FALSE)))=1,"·",0)</f>
        <v>0</v>
      </c>
      <c r="T10" s="53">
        <f>IF(TYPE(SEARCH(T$1,+VLOOKUP($A10,datos14s!$A$2:$B$874,2,FALSE)))=1,"·",0)</f>
        <v>0</v>
      </c>
      <c r="U10" s="53">
        <f>IF(TYPE(SEARCH(U$1,+VLOOKUP($A10,datos14s!$A$2:$B$874,2,FALSE)))=1,"·",0)</f>
        <v>0</v>
      </c>
      <c r="V10" s="53">
        <f>IF(TYPE(SEARCH(V$1,+VLOOKUP($A10,datos14s!$A$2:$B$874,2,FALSE)))=1,"·",0)</f>
        <v>0</v>
      </c>
      <c r="W10" s="53">
        <f>IF(TYPE(SEARCH(W$1,+VLOOKUP($A10,datos14s!$A$2:$B$874,2,FALSE)))=1,"·",0)</f>
        <v>0</v>
      </c>
      <c r="X10" s="53">
        <f>IF(TYPE(SEARCH(X$1,+VLOOKUP($A10,datos14s!$A$2:$B$874,2,FALSE)))=1,"·",0)</f>
        <v>0</v>
      </c>
      <c r="Y10" s="53">
        <f>IF(TYPE(SEARCH(Y$1,+VLOOKUP($A10,datos14s!$A$2:$B$874,2,FALSE)))=1,"·",0)</f>
        <v>0</v>
      </c>
      <c r="Z10" s="53">
        <f>IF(TYPE(SEARCH(Z$1,+VLOOKUP($A10,datos14s!$A$2:$B$874,2,FALSE)))=1,"·",0)</f>
        <v>0</v>
      </c>
      <c r="AA10" s="53">
        <f>IF(TYPE(SEARCH(AA$1,+VLOOKUP($A10,datos14s!$A$2:$B$874,2,FALSE)))=1,"·",0)</f>
        <v>0</v>
      </c>
      <c r="AB10" s="53">
        <f>IF(TYPE(SEARCH(AB$1,+VLOOKUP($A10,datos14s!$A$2:$B$874,2,FALSE)))=1,"·",0)</f>
        <v>0</v>
      </c>
      <c r="AC10" s="53">
        <f>IF(TYPE(SEARCH(AC$1,+VLOOKUP($A10,datos14s!$A$2:$B$874,2,FALSE)))=1,"·",0)</f>
        <v>0</v>
      </c>
      <c r="AD10" s="53">
        <f>IF(TYPE(SEARCH(AD$1,+VLOOKUP($A10,datos14s!$A$2:$B$874,2,FALSE)))=1,"·",0)</f>
        <v>0</v>
      </c>
      <c r="AE10" s="53" t="str">
        <f>IF(TYPE(SEARCH(AE$1,+VLOOKUP($A10,datos14s!$A$2:$B$874,2,FALSE)))=1,"·",0)</f>
        <v>·</v>
      </c>
    </row>
    <row r="11" spans="1:31" s="9" customFormat="1">
      <c r="A11" s="60" t="s">
        <v>942</v>
      </c>
      <c r="B11" s="53">
        <f>IF(TYPE(SEARCH(B$1,+VLOOKUP($A11,datos14s!$A$2:$B$874,2,FALSE)))=1,"·",0)</f>
        <v>0</v>
      </c>
      <c r="C11" s="53">
        <f>IF(TYPE(SEARCH(C$1,+VLOOKUP($A11,datos14s!$A$2:$B$874,2,FALSE)))=1,"·",0)</f>
        <v>0</v>
      </c>
      <c r="D11" s="53">
        <f>IF(TYPE(SEARCH(D$1,+VLOOKUP($A11,datos14s!$A$2:$B$874,2,FALSE)))=1,"·",0)</f>
        <v>0</v>
      </c>
      <c r="E11" s="53">
        <f>IF(TYPE(SEARCH(E$1,+VLOOKUP($A11,datos14s!$A$2:$B$874,2,FALSE)))=1,"·",0)</f>
        <v>0</v>
      </c>
      <c r="F11" s="53">
        <f>IF(TYPE(SEARCH(F$1,+VLOOKUP($A11,datos14s!$A$2:$B$874,2,FALSE)))=1,"·",0)</f>
        <v>0</v>
      </c>
      <c r="G11" s="53">
        <f>IF(TYPE(SEARCH(G$1,+VLOOKUP($A11,datos14s!$A$2:$B$874,2,FALSE)))=1,"·",0)</f>
        <v>0</v>
      </c>
      <c r="H11" s="53">
        <f>IF(TYPE(SEARCH(H$1,+VLOOKUP($A11,datos14s!$A$2:$B$874,2,FALSE)))=1,"·",0)</f>
        <v>0</v>
      </c>
      <c r="I11" s="53" t="str">
        <f>IF(TYPE(SEARCH(I$1,+VLOOKUP($A11,datos14s!$A$2:$B$874,2,FALSE)))=1,"·",0)</f>
        <v>·</v>
      </c>
      <c r="J11" s="53">
        <f>IF(TYPE(SEARCH(J$1,+VLOOKUP($A11,datos14s!$A$2:$B$874,2,FALSE)))=1,"·",0)</f>
        <v>0</v>
      </c>
      <c r="K11" s="53">
        <f>IF(TYPE(SEARCH(K$1,+VLOOKUP($A11,datos14s!$A$2:$B$874,2,FALSE)))=1,"·",0)</f>
        <v>0</v>
      </c>
      <c r="L11" s="53">
        <f>IF(TYPE(SEARCH(L$1,+VLOOKUP($A11,datos14s!$A$2:$B$874,2,FALSE)))=1,"·",0)</f>
        <v>0</v>
      </c>
      <c r="M11" s="53">
        <f>IF(TYPE(SEARCH(M$1,+VLOOKUP($A11,datos14s!$A$2:$B$874,2,FALSE)))=1,"·",0)</f>
        <v>0</v>
      </c>
      <c r="N11" s="53">
        <f>IF(TYPE(SEARCH(N$1,+VLOOKUP($A11,datos14s!$A$2:$B$874,2,FALSE)))=1,"·",0)</f>
        <v>0</v>
      </c>
      <c r="O11" s="53">
        <f>IF(TYPE(SEARCH(O$1,+VLOOKUP($A11,datos14s!$A$2:$B$874,2,FALSE)))=1,"·",0)</f>
        <v>0</v>
      </c>
      <c r="P11" s="53" t="str">
        <f>IF(TYPE(SEARCH(P$1,+VLOOKUP($A11,datos14s!$A$2:$B$874,2,FALSE)))=1,"·",0)</f>
        <v>·</v>
      </c>
      <c r="Q11" s="53">
        <f>IF(TYPE(SEARCH(Q$1,+VLOOKUP($A11,datos14s!$A$2:$B$874,2,FALSE)))=1,"·",0)</f>
        <v>0</v>
      </c>
      <c r="R11" s="53">
        <f>IF(TYPE(SEARCH(R$1,+VLOOKUP($A11,datos14s!$A$2:$B$874,2,FALSE)))=1,"·",0)</f>
        <v>0</v>
      </c>
      <c r="S11" s="53">
        <f>IF(TYPE(SEARCH(S$1,+VLOOKUP($A11,datos14s!$A$2:$B$874,2,FALSE)))=1,"·",0)</f>
        <v>0</v>
      </c>
      <c r="T11" s="53">
        <f>IF(TYPE(SEARCH(T$1,+VLOOKUP($A11,datos14s!$A$2:$B$874,2,FALSE)))=1,"·",0)</f>
        <v>0</v>
      </c>
      <c r="U11" s="53">
        <f>IF(TYPE(SEARCH(U$1,+VLOOKUP($A11,datos14s!$A$2:$B$874,2,FALSE)))=1,"·",0)</f>
        <v>0</v>
      </c>
      <c r="V11" s="53">
        <f>IF(TYPE(SEARCH(V$1,+VLOOKUP($A11,datos14s!$A$2:$B$874,2,FALSE)))=1,"·",0)</f>
        <v>0</v>
      </c>
      <c r="W11" s="53">
        <f>IF(TYPE(SEARCH(W$1,+VLOOKUP($A11,datos14s!$A$2:$B$874,2,FALSE)))=1,"·",0)</f>
        <v>0</v>
      </c>
      <c r="X11" s="53">
        <f>IF(TYPE(SEARCH(X$1,+VLOOKUP($A11,datos14s!$A$2:$B$874,2,FALSE)))=1,"·",0)</f>
        <v>0</v>
      </c>
      <c r="Y11" s="53">
        <f>IF(TYPE(SEARCH(Y$1,+VLOOKUP($A11,datos14s!$A$2:$B$874,2,FALSE)))=1,"·",0)</f>
        <v>0</v>
      </c>
      <c r="Z11" s="53">
        <f>IF(TYPE(SEARCH(Z$1,+VLOOKUP($A11,datos14s!$A$2:$B$874,2,FALSE)))=1,"·",0)</f>
        <v>0</v>
      </c>
      <c r="AA11" s="53">
        <f>IF(TYPE(SEARCH(AA$1,+VLOOKUP($A11,datos14s!$A$2:$B$874,2,FALSE)))=1,"·",0)</f>
        <v>0</v>
      </c>
      <c r="AB11" s="53">
        <f>IF(TYPE(SEARCH(AB$1,+VLOOKUP($A11,datos14s!$A$2:$B$874,2,FALSE)))=1,"·",0)</f>
        <v>0</v>
      </c>
      <c r="AC11" s="53">
        <f>IF(TYPE(SEARCH(AC$1,+VLOOKUP($A11,datos14s!$A$2:$B$874,2,FALSE)))=1,"·",0)</f>
        <v>0</v>
      </c>
      <c r="AD11" s="53">
        <f>IF(TYPE(SEARCH(AD$1,+VLOOKUP($A11,datos14s!$A$2:$B$874,2,FALSE)))=1,"·",0)</f>
        <v>0</v>
      </c>
      <c r="AE11" s="53" t="str">
        <f>IF(TYPE(SEARCH(AE$1,+VLOOKUP($A11,datos14s!$A$2:$B$874,2,FALSE)))=1,"·",0)</f>
        <v>·</v>
      </c>
    </row>
    <row r="12" spans="1:31" s="9" customFormat="1">
      <c r="A12" s="60" t="s">
        <v>943</v>
      </c>
      <c r="B12" s="53">
        <f>IF(TYPE(SEARCH(B$1,+VLOOKUP($A12,datos14s!$A$2:$B$874,2,FALSE)))=1,"·",0)</f>
        <v>0</v>
      </c>
      <c r="C12" s="53">
        <f>IF(TYPE(SEARCH(C$1,+VLOOKUP($A12,datos14s!$A$2:$B$874,2,FALSE)))=1,"·",0)</f>
        <v>0</v>
      </c>
      <c r="D12" s="53">
        <f>IF(TYPE(SEARCH(D$1,+VLOOKUP($A12,datos14s!$A$2:$B$874,2,FALSE)))=1,"·",0)</f>
        <v>0</v>
      </c>
      <c r="E12" s="53">
        <f>IF(TYPE(SEARCH(E$1,+VLOOKUP($A12,datos14s!$A$2:$B$874,2,FALSE)))=1,"·",0)</f>
        <v>0</v>
      </c>
      <c r="F12" s="53">
        <f>IF(TYPE(SEARCH(F$1,+VLOOKUP($A12,datos14s!$A$2:$B$874,2,FALSE)))=1,"·",0)</f>
        <v>0</v>
      </c>
      <c r="G12" s="53">
        <f>IF(TYPE(SEARCH(G$1,+VLOOKUP($A12,datos14s!$A$2:$B$874,2,FALSE)))=1,"·",0)</f>
        <v>0</v>
      </c>
      <c r="H12" s="53">
        <f>IF(TYPE(SEARCH(H$1,+VLOOKUP($A12,datos14s!$A$2:$B$874,2,FALSE)))=1,"·",0)</f>
        <v>0</v>
      </c>
      <c r="I12" s="53" t="str">
        <f>IF(TYPE(SEARCH(I$1,+VLOOKUP($A12,datos14s!$A$2:$B$874,2,FALSE)))=1,"·",0)</f>
        <v>·</v>
      </c>
      <c r="J12" s="53">
        <f>IF(TYPE(SEARCH(J$1,+VLOOKUP($A12,datos14s!$A$2:$B$874,2,FALSE)))=1,"·",0)</f>
        <v>0</v>
      </c>
      <c r="K12" s="53">
        <f>IF(TYPE(SEARCH(K$1,+VLOOKUP($A12,datos14s!$A$2:$B$874,2,FALSE)))=1,"·",0)</f>
        <v>0</v>
      </c>
      <c r="L12" s="53">
        <f>IF(TYPE(SEARCH(L$1,+VLOOKUP($A12,datos14s!$A$2:$B$874,2,FALSE)))=1,"·",0)</f>
        <v>0</v>
      </c>
      <c r="M12" s="53">
        <f>IF(TYPE(SEARCH(M$1,+VLOOKUP($A12,datos14s!$A$2:$B$874,2,FALSE)))=1,"·",0)</f>
        <v>0</v>
      </c>
      <c r="N12" s="53">
        <f>IF(TYPE(SEARCH(N$1,+VLOOKUP($A12,datos14s!$A$2:$B$874,2,FALSE)))=1,"·",0)</f>
        <v>0</v>
      </c>
      <c r="O12" s="53" t="str">
        <f>IF(TYPE(SEARCH(O$1,+VLOOKUP($A12,datos14s!$A$2:$B$874,2,FALSE)))=1,"·",0)</f>
        <v>·</v>
      </c>
      <c r="P12" s="53">
        <f>IF(TYPE(SEARCH(P$1,+VLOOKUP($A12,datos14s!$A$2:$B$874,2,FALSE)))=1,"·",0)</f>
        <v>0</v>
      </c>
      <c r="Q12" s="53">
        <f>IF(TYPE(SEARCH(Q$1,+VLOOKUP($A12,datos14s!$A$2:$B$874,2,FALSE)))=1,"·",0)</f>
        <v>0</v>
      </c>
      <c r="R12" s="53">
        <f>IF(TYPE(SEARCH(R$1,+VLOOKUP($A12,datos14s!$A$2:$B$874,2,FALSE)))=1,"·",0)</f>
        <v>0</v>
      </c>
      <c r="S12" s="53">
        <f>IF(TYPE(SEARCH(S$1,+VLOOKUP($A12,datos14s!$A$2:$B$874,2,FALSE)))=1,"·",0)</f>
        <v>0</v>
      </c>
      <c r="T12" s="53">
        <f>IF(TYPE(SEARCH(T$1,+VLOOKUP($A12,datos14s!$A$2:$B$874,2,FALSE)))=1,"·",0)</f>
        <v>0</v>
      </c>
      <c r="U12" s="53">
        <f>IF(TYPE(SEARCH(U$1,+VLOOKUP($A12,datos14s!$A$2:$B$874,2,FALSE)))=1,"·",0)</f>
        <v>0</v>
      </c>
      <c r="V12" s="53">
        <f>IF(TYPE(SEARCH(V$1,+VLOOKUP($A12,datos14s!$A$2:$B$874,2,FALSE)))=1,"·",0)</f>
        <v>0</v>
      </c>
      <c r="W12" s="53">
        <f>IF(TYPE(SEARCH(W$1,+VLOOKUP($A12,datos14s!$A$2:$B$874,2,FALSE)))=1,"·",0)</f>
        <v>0</v>
      </c>
      <c r="X12" s="53">
        <f>IF(TYPE(SEARCH(X$1,+VLOOKUP($A12,datos14s!$A$2:$B$874,2,FALSE)))=1,"·",0)</f>
        <v>0</v>
      </c>
      <c r="Y12" s="53">
        <f>IF(TYPE(SEARCH(Y$1,+VLOOKUP($A12,datos14s!$A$2:$B$874,2,FALSE)))=1,"·",0)</f>
        <v>0</v>
      </c>
      <c r="Z12" s="53">
        <f>IF(TYPE(SEARCH(Z$1,+VLOOKUP($A12,datos14s!$A$2:$B$874,2,FALSE)))=1,"·",0)</f>
        <v>0</v>
      </c>
      <c r="AA12" s="53">
        <f>IF(TYPE(SEARCH(AA$1,+VLOOKUP($A12,datos14s!$A$2:$B$874,2,FALSE)))=1,"·",0)</f>
        <v>0</v>
      </c>
      <c r="AB12" s="53">
        <f>IF(TYPE(SEARCH(AB$1,+VLOOKUP($A12,datos14s!$A$2:$B$874,2,FALSE)))=1,"·",0)</f>
        <v>0</v>
      </c>
      <c r="AC12" s="53">
        <f>IF(TYPE(SEARCH(AC$1,+VLOOKUP($A12,datos14s!$A$2:$B$874,2,FALSE)))=1,"·",0)</f>
        <v>0</v>
      </c>
      <c r="AD12" s="53">
        <f>IF(TYPE(SEARCH(AD$1,+VLOOKUP($A12,datos14s!$A$2:$B$874,2,FALSE)))=1,"·",0)</f>
        <v>0</v>
      </c>
      <c r="AE12" s="53" t="str">
        <f>IF(TYPE(SEARCH(AE$1,+VLOOKUP($A12,datos14s!$A$2:$B$874,2,FALSE)))=1,"·",0)</f>
        <v>·</v>
      </c>
    </row>
    <row r="13" spans="1:31" s="9" customFormat="1">
      <c r="A13" s="60" t="s">
        <v>944</v>
      </c>
      <c r="B13" s="53">
        <f>IF(TYPE(SEARCH(B$1,+VLOOKUP($A13,datos14s!$A$2:$B$874,2,FALSE)))=1,"·",0)</f>
        <v>0</v>
      </c>
      <c r="C13" s="53">
        <f>IF(TYPE(SEARCH(C$1,+VLOOKUP($A13,datos14s!$A$2:$B$874,2,FALSE)))=1,"·",0)</f>
        <v>0</v>
      </c>
      <c r="D13" s="53">
        <f>IF(TYPE(SEARCH(D$1,+VLOOKUP($A13,datos14s!$A$2:$B$874,2,FALSE)))=1,"·",0)</f>
        <v>0</v>
      </c>
      <c r="E13" s="53">
        <f>IF(TYPE(SEARCH(E$1,+VLOOKUP($A13,datos14s!$A$2:$B$874,2,FALSE)))=1,"·",0)</f>
        <v>0</v>
      </c>
      <c r="F13" s="53">
        <f>IF(TYPE(SEARCH(F$1,+VLOOKUP($A13,datos14s!$A$2:$B$874,2,FALSE)))=1,"·",0)</f>
        <v>0</v>
      </c>
      <c r="G13" s="53">
        <f>IF(TYPE(SEARCH(G$1,+VLOOKUP($A13,datos14s!$A$2:$B$874,2,FALSE)))=1,"·",0)</f>
        <v>0</v>
      </c>
      <c r="H13" s="53">
        <f>IF(TYPE(SEARCH(H$1,+VLOOKUP($A13,datos14s!$A$2:$B$874,2,FALSE)))=1,"·",0)</f>
        <v>0</v>
      </c>
      <c r="I13" s="53" t="str">
        <f>IF(TYPE(SEARCH(I$1,+VLOOKUP($A13,datos14s!$A$2:$B$874,2,FALSE)))=1,"·",0)</f>
        <v>·</v>
      </c>
      <c r="J13" s="53">
        <f>IF(TYPE(SEARCH(J$1,+VLOOKUP($A13,datos14s!$A$2:$B$874,2,FALSE)))=1,"·",0)</f>
        <v>0</v>
      </c>
      <c r="K13" s="53">
        <f>IF(TYPE(SEARCH(K$1,+VLOOKUP($A13,datos14s!$A$2:$B$874,2,FALSE)))=1,"·",0)</f>
        <v>0</v>
      </c>
      <c r="L13" s="53">
        <f>IF(TYPE(SEARCH(L$1,+VLOOKUP($A13,datos14s!$A$2:$B$874,2,FALSE)))=1,"·",0)</f>
        <v>0</v>
      </c>
      <c r="M13" s="53">
        <f>IF(TYPE(SEARCH(M$1,+VLOOKUP($A13,datos14s!$A$2:$B$874,2,FALSE)))=1,"·",0)</f>
        <v>0</v>
      </c>
      <c r="N13" s="53">
        <f>IF(TYPE(SEARCH(N$1,+VLOOKUP($A13,datos14s!$A$2:$B$874,2,FALSE)))=1,"·",0)</f>
        <v>0</v>
      </c>
      <c r="O13" s="53">
        <f>IF(TYPE(SEARCH(O$1,+VLOOKUP($A13,datos14s!$A$2:$B$874,2,FALSE)))=1,"·",0)</f>
        <v>0</v>
      </c>
      <c r="P13" s="53">
        <f>IF(TYPE(SEARCH(P$1,+VLOOKUP($A13,datos14s!$A$2:$B$874,2,FALSE)))=1,"·",0)</f>
        <v>0</v>
      </c>
      <c r="Q13" s="53">
        <f>IF(TYPE(SEARCH(Q$1,+VLOOKUP($A13,datos14s!$A$2:$B$874,2,FALSE)))=1,"·",0)</f>
        <v>0</v>
      </c>
      <c r="R13" s="53">
        <f>IF(TYPE(SEARCH(R$1,+VLOOKUP($A13,datos14s!$A$2:$B$874,2,FALSE)))=1,"·",0)</f>
        <v>0</v>
      </c>
      <c r="S13" s="53">
        <f>IF(TYPE(SEARCH(S$1,+VLOOKUP($A13,datos14s!$A$2:$B$874,2,FALSE)))=1,"·",0)</f>
        <v>0</v>
      </c>
      <c r="T13" s="53">
        <f>IF(TYPE(SEARCH(T$1,+VLOOKUP($A13,datos14s!$A$2:$B$874,2,FALSE)))=1,"·",0)</f>
        <v>0</v>
      </c>
      <c r="U13" s="53">
        <f>IF(TYPE(SEARCH(U$1,+VLOOKUP($A13,datos14s!$A$2:$B$874,2,FALSE)))=1,"·",0)</f>
        <v>0</v>
      </c>
      <c r="V13" s="53">
        <f>IF(TYPE(SEARCH(V$1,+VLOOKUP($A13,datos14s!$A$2:$B$874,2,FALSE)))=1,"·",0)</f>
        <v>0</v>
      </c>
      <c r="W13" s="53">
        <f>IF(TYPE(SEARCH(W$1,+VLOOKUP($A13,datos14s!$A$2:$B$874,2,FALSE)))=1,"·",0)</f>
        <v>0</v>
      </c>
      <c r="X13" s="53">
        <f>IF(TYPE(SEARCH(X$1,+VLOOKUP($A13,datos14s!$A$2:$B$874,2,FALSE)))=1,"·",0)</f>
        <v>0</v>
      </c>
      <c r="Y13" s="53">
        <f>IF(TYPE(SEARCH(Y$1,+VLOOKUP($A13,datos14s!$A$2:$B$874,2,FALSE)))=1,"·",0)</f>
        <v>0</v>
      </c>
      <c r="Z13" s="53">
        <f>IF(TYPE(SEARCH(Z$1,+VLOOKUP($A13,datos14s!$A$2:$B$874,2,FALSE)))=1,"·",0)</f>
        <v>0</v>
      </c>
      <c r="AA13" s="53">
        <f>IF(TYPE(SEARCH(AA$1,+VLOOKUP($A13,datos14s!$A$2:$B$874,2,FALSE)))=1,"·",0)</f>
        <v>0</v>
      </c>
      <c r="AB13" s="53">
        <f>IF(TYPE(SEARCH(AB$1,+VLOOKUP($A13,datos14s!$A$2:$B$874,2,FALSE)))=1,"·",0)</f>
        <v>0</v>
      </c>
      <c r="AC13" s="53">
        <f>IF(TYPE(SEARCH(AC$1,+VLOOKUP($A13,datos14s!$A$2:$B$874,2,FALSE)))=1,"·",0)</f>
        <v>0</v>
      </c>
      <c r="AD13" s="53">
        <f>IF(TYPE(SEARCH(AD$1,+VLOOKUP($A13,datos14s!$A$2:$B$874,2,FALSE)))=1,"·",0)</f>
        <v>0</v>
      </c>
      <c r="AE13" s="53">
        <f>IF(TYPE(SEARCH(AE$1,+VLOOKUP($A13,datos14s!$A$2:$B$874,2,FALSE)))=1,"·",0)</f>
        <v>0</v>
      </c>
    </row>
    <row r="14" spans="1:31" s="9" customFormat="1">
      <c r="A14" s="60" t="s">
        <v>1059</v>
      </c>
      <c r="B14" s="53">
        <f>IF(TYPE(SEARCH(B$1,+VLOOKUP($A14,datos14s!$A$2:$B$874,2,FALSE)))=1,"·",0)</f>
        <v>0</v>
      </c>
      <c r="C14" s="53">
        <f>IF(TYPE(SEARCH(C$1,+VLOOKUP($A14,datos14s!$A$2:$B$874,2,FALSE)))=1,"·",0)</f>
        <v>0</v>
      </c>
      <c r="D14" s="53">
        <f>IF(TYPE(SEARCH(D$1,+VLOOKUP($A14,datos14s!$A$2:$B$874,2,FALSE)))=1,"·",0)</f>
        <v>0</v>
      </c>
      <c r="E14" s="53">
        <f>IF(TYPE(SEARCH(E$1,+VLOOKUP($A14,datos14s!$A$2:$B$874,2,FALSE)))=1,"·",0)</f>
        <v>0</v>
      </c>
      <c r="F14" s="53">
        <f>IF(TYPE(SEARCH(F$1,+VLOOKUP($A14,datos14s!$A$2:$B$874,2,FALSE)))=1,"·",0)</f>
        <v>0</v>
      </c>
      <c r="G14" s="53">
        <f>IF(TYPE(SEARCH(G$1,+VLOOKUP($A14,datos14s!$A$2:$B$874,2,FALSE)))=1,"·",0)</f>
        <v>0</v>
      </c>
      <c r="H14" s="53">
        <f>IF(TYPE(SEARCH(H$1,+VLOOKUP($A14,datos14s!$A$2:$B$874,2,FALSE)))=1,"·",0)</f>
        <v>0</v>
      </c>
      <c r="I14" s="53" t="str">
        <f>IF(TYPE(SEARCH(I$1,+VLOOKUP($A14,datos14s!$A$2:$B$874,2,FALSE)))=1,"·",0)</f>
        <v>·</v>
      </c>
      <c r="J14" s="53">
        <f>IF(TYPE(SEARCH(J$1,+VLOOKUP($A14,datos14s!$A$2:$B$874,2,FALSE)))=1,"·",0)</f>
        <v>0</v>
      </c>
      <c r="K14" s="53">
        <f>IF(TYPE(SEARCH(K$1,+VLOOKUP($A14,datos14s!$A$2:$B$874,2,FALSE)))=1,"·",0)</f>
        <v>0</v>
      </c>
      <c r="L14" s="53">
        <f>IF(TYPE(SEARCH(L$1,+VLOOKUP($A14,datos14s!$A$2:$B$874,2,FALSE)))=1,"·",0)</f>
        <v>0</v>
      </c>
      <c r="M14" s="53">
        <f>IF(TYPE(SEARCH(M$1,+VLOOKUP($A14,datos14s!$A$2:$B$874,2,FALSE)))=1,"·",0)</f>
        <v>0</v>
      </c>
      <c r="N14" s="53">
        <f>IF(TYPE(SEARCH(N$1,+VLOOKUP($A14,datos14s!$A$2:$B$874,2,FALSE)))=1,"·",0)</f>
        <v>0</v>
      </c>
      <c r="O14" s="53">
        <f>IF(TYPE(SEARCH(O$1,+VLOOKUP($A14,datos14s!$A$2:$B$874,2,FALSE)))=1,"·",0)</f>
        <v>0</v>
      </c>
      <c r="P14" s="53">
        <f>IF(TYPE(SEARCH(P$1,+VLOOKUP($A14,datos14s!$A$2:$B$874,2,FALSE)))=1,"·",0)</f>
        <v>0</v>
      </c>
      <c r="Q14" s="53">
        <f>IF(TYPE(SEARCH(Q$1,+VLOOKUP($A14,datos14s!$A$2:$B$874,2,FALSE)))=1,"·",0)</f>
        <v>0</v>
      </c>
      <c r="R14" s="53">
        <f>IF(TYPE(SEARCH(R$1,+VLOOKUP($A14,datos14s!$A$2:$B$874,2,FALSE)))=1,"·",0)</f>
        <v>0</v>
      </c>
      <c r="S14" s="53">
        <f>IF(TYPE(SEARCH(S$1,+VLOOKUP($A14,datos14s!$A$2:$B$874,2,FALSE)))=1,"·",0)</f>
        <v>0</v>
      </c>
      <c r="T14" s="53">
        <f>IF(TYPE(SEARCH(T$1,+VLOOKUP($A14,datos14s!$A$2:$B$874,2,FALSE)))=1,"·",0)</f>
        <v>0</v>
      </c>
      <c r="U14" s="53">
        <f>IF(TYPE(SEARCH(U$1,+VLOOKUP($A14,datos14s!$A$2:$B$874,2,FALSE)))=1,"·",0)</f>
        <v>0</v>
      </c>
      <c r="V14" s="53">
        <f>IF(TYPE(SEARCH(V$1,+VLOOKUP($A14,datos14s!$A$2:$B$874,2,FALSE)))=1,"·",0)</f>
        <v>0</v>
      </c>
      <c r="W14" s="53">
        <f>IF(TYPE(SEARCH(W$1,+VLOOKUP($A14,datos14s!$A$2:$B$874,2,FALSE)))=1,"·",0)</f>
        <v>0</v>
      </c>
      <c r="X14" s="53">
        <f>IF(TYPE(SEARCH(X$1,+VLOOKUP($A14,datos14s!$A$2:$B$874,2,FALSE)))=1,"·",0)</f>
        <v>0</v>
      </c>
      <c r="Y14" s="53">
        <f>IF(TYPE(SEARCH(Y$1,+VLOOKUP($A14,datos14s!$A$2:$B$874,2,FALSE)))=1,"·",0)</f>
        <v>0</v>
      </c>
      <c r="Z14" s="53">
        <f>IF(TYPE(SEARCH(Z$1,+VLOOKUP($A14,datos14s!$A$2:$B$874,2,FALSE)))=1,"·",0)</f>
        <v>0</v>
      </c>
      <c r="AA14" s="53">
        <f>IF(TYPE(SEARCH(AA$1,+VLOOKUP($A14,datos14s!$A$2:$B$874,2,FALSE)))=1,"·",0)</f>
        <v>0</v>
      </c>
      <c r="AB14" s="53">
        <f>IF(TYPE(SEARCH(AB$1,+VLOOKUP($A14,datos14s!$A$2:$B$874,2,FALSE)))=1,"·",0)</f>
        <v>0</v>
      </c>
      <c r="AC14" s="53">
        <f>IF(TYPE(SEARCH(AC$1,+VLOOKUP($A14,datos14s!$A$2:$B$874,2,FALSE)))=1,"·",0)</f>
        <v>0</v>
      </c>
      <c r="AD14" s="53">
        <f>IF(TYPE(SEARCH(AD$1,+VLOOKUP($A14,datos14s!$A$2:$B$874,2,FALSE)))=1,"·",0)</f>
        <v>0</v>
      </c>
      <c r="AE14" s="53" t="str">
        <f>IF(TYPE(SEARCH(AE$1,+VLOOKUP($A14,datos14s!$A$2:$B$874,2,FALSE)))=1,"·",0)</f>
        <v>·</v>
      </c>
    </row>
    <row r="15" spans="1:31" s="9" customFormat="1">
      <c r="A15" s="60" t="s">
        <v>1060</v>
      </c>
      <c r="B15" s="53">
        <f>IF(TYPE(SEARCH(B$1,+VLOOKUP($A15,datos14s!$A$2:$B$874,2,FALSE)))=1,"·",0)</f>
        <v>0</v>
      </c>
      <c r="C15" s="53">
        <f>IF(TYPE(SEARCH(C$1,+VLOOKUP($A15,datos14s!$A$2:$B$874,2,FALSE)))=1,"·",0)</f>
        <v>0</v>
      </c>
      <c r="D15" s="53">
        <f>IF(TYPE(SEARCH(D$1,+VLOOKUP($A15,datos14s!$A$2:$B$874,2,FALSE)))=1,"·",0)</f>
        <v>0</v>
      </c>
      <c r="E15" s="53">
        <f>IF(TYPE(SEARCH(E$1,+VLOOKUP($A15,datos14s!$A$2:$B$874,2,FALSE)))=1,"·",0)</f>
        <v>0</v>
      </c>
      <c r="F15" s="53">
        <f>IF(TYPE(SEARCH(F$1,+VLOOKUP($A15,datos14s!$A$2:$B$874,2,FALSE)))=1,"·",0)</f>
        <v>0</v>
      </c>
      <c r="G15" s="53">
        <f>IF(TYPE(SEARCH(G$1,+VLOOKUP($A15,datos14s!$A$2:$B$874,2,FALSE)))=1,"·",0)</f>
        <v>0</v>
      </c>
      <c r="H15" s="53">
        <f>IF(TYPE(SEARCH(H$1,+VLOOKUP($A15,datos14s!$A$2:$B$874,2,FALSE)))=1,"·",0)</f>
        <v>0</v>
      </c>
      <c r="I15" s="53" t="str">
        <f>IF(TYPE(SEARCH(I$1,+VLOOKUP($A15,datos14s!$A$2:$B$874,2,FALSE)))=1,"·",0)</f>
        <v>·</v>
      </c>
      <c r="J15" s="53">
        <f>IF(TYPE(SEARCH(J$1,+VLOOKUP($A15,datos14s!$A$2:$B$874,2,FALSE)))=1,"·",0)</f>
        <v>0</v>
      </c>
      <c r="K15" s="53">
        <f>IF(TYPE(SEARCH(K$1,+VLOOKUP($A15,datos14s!$A$2:$B$874,2,FALSE)))=1,"·",0)</f>
        <v>0</v>
      </c>
      <c r="L15" s="53">
        <f>IF(TYPE(SEARCH(L$1,+VLOOKUP($A15,datos14s!$A$2:$B$874,2,FALSE)))=1,"·",0)</f>
        <v>0</v>
      </c>
      <c r="M15" s="53">
        <f>IF(TYPE(SEARCH(M$1,+VLOOKUP($A15,datos14s!$A$2:$B$874,2,FALSE)))=1,"·",0)</f>
        <v>0</v>
      </c>
      <c r="N15" s="53">
        <f>IF(TYPE(SEARCH(N$1,+VLOOKUP($A15,datos14s!$A$2:$B$874,2,FALSE)))=1,"·",0)</f>
        <v>0</v>
      </c>
      <c r="O15" s="53">
        <f>IF(TYPE(SEARCH(O$1,+VLOOKUP($A15,datos14s!$A$2:$B$874,2,FALSE)))=1,"·",0)</f>
        <v>0</v>
      </c>
      <c r="P15" s="53">
        <f>IF(TYPE(SEARCH(P$1,+VLOOKUP($A15,datos14s!$A$2:$B$874,2,FALSE)))=1,"·",0)</f>
        <v>0</v>
      </c>
      <c r="Q15" s="53">
        <f>IF(TYPE(SEARCH(Q$1,+VLOOKUP($A15,datos14s!$A$2:$B$874,2,FALSE)))=1,"·",0)</f>
        <v>0</v>
      </c>
      <c r="R15" s="53">
        <f>IF(TYPE(SEARCH(R$1,+VLOOKUP($A15,datos14s!$A$2:$B$874,2,FALSE)))=1,"·",0)</f>
        <v>0</v>
      </c>
      <c r="S15" s="53">
        <f>IF(TYPE(SEARCH(S$1,+VLOOKUP($A15,datos14s!$A$2:$B$874,2,FALSE)))=1,"·",0)</f>
        <v>0</v>
      </c>
      <c r="T15" s="53">
        <f>IF(TYPE(SEARCH(T$1,+VLOOKUP($A15,datos14s!$A$2:$B$874,2,FALSE)))=1,"·",0)</f>
        <v>0</v>
      </c>
      <c r="U15" s="53">
        <f>IF(TYPE(SEARCH(U$1,+VLOOKUP($A15,datos14s!$A$2:$B$874,2,FALSE)))=1,"·",0)</f>
        <v>0</v>
      </c>
      <c r="V15" s="53">
        <f>IF(TYPE(SEARCH(V$1,+VLOOKUP($A15,datos14s!$A$2:$B$874,2,FALSE)))=1,"·",0)</f>
        <v>0</v>
      </c>
      <c r="W15" s="53">
        <f>IF(TYPE(SEARCH(W$1,+VLOOKUP($A15,datos14s!$A$2:$B$874,2,FALSE)))=1,"·",0)</f>
        <v>0</v>
      </c>
      <c r="X15" s="53">
        <f>IF(TYPE(SEARCH(X$1,+VLOOKUP($A15,datos14s!$A$2:$B$874,2,FALSE)))=1,"·",0)</f>
        <v>0</v>
      </c>
      <c r="Y15" s="53">
        <f>IF(TYPE(SEARCH(Y$1,+VLOOKUP($A15,datos14s!$A$2:$B$874,2,FALSE)))=1,"·",0)</f>
        <v>0</v>
      </c>
      <c r="Z15" s="53">
        <f>IF(TYPE(SEARCH(Z$1,+VLOOKUP($A15,datos14s!$A$2:$B$874,2,FALSE)))=1,"·",0)</f>
        <v>0</v>
      </c>
      <c r="AA15" s="53">
        <f>IF(TYPE(SEARCH(AA$1,+VLOOKUP($A15,datos14s!$A$2:$B$874,2,FALSE)))=1,"·",0)</f>
        <v>0</v>
      </c>
      <c r="AB15" s="53">
        <f>IF(TYPE(SEARCH(AB$1,+VLOOKUP($A15,datos14s!$A$2:$B$874,2,FALSE)))=1,"·",0)</f>
        <v>0</v>
      </c>
      <c r="AC15" s="53">
        <f>IF(TYPE(SEARCH(AC$1,+VLOOKUP($A15,datos14s!$A$2:$B$874,2,FALSE)))=1,"·",0)</f>
        <v>0</v>
      </c>
      <c r="AD15" s="53">
        <f>IF(TYPE(SEARCH(AD$1,+VLOOKUP($A15,datos14s!$A$2:$B$874,2,FALSE)))=1,"·",0)</f>
        <v>0</v>
      </c>
      <c r="AE15" s="53">
        <f>IF(TYPE(SEARCH(AE$1,+VLOOKUP($A15,datos14s!$A$2:$B$874,2,FALSE)))=1,"·",0)</f>
        <v>0</v>
      </c>
    </row>
    <row r="16" spans="1:31" s="9" customFormat="1">
      <c r="A16" s="60" t="s">
        <v>1061</v>
      </c>
      <c r="B16" s="53">
        <f>IF(TYPE(SEARCH(B$1,+VLOOKUP($A16,datos14s!$A$2:$B$874,2,FALSE)))=1,"·",0)</f>
        <v>0</v>
      </c>
      <c r="C16" s="53">
        <f>IF(TYPE(SEARCH(C$1,+VLOOKUP($A16,datos14s!$A$2:$B$874,2,FALSE)))=1,"·",0)</f>
        <v>0</v>
      </c>
      <c r="D16" s="53">
        <f>IF(TYPE(SEARCH(D$1,+VLOOKUP($A16,datos14s!$A$2:$B$874,2,FALSE)))=1,"·",0)</f>
        <v>0</v>
      </c>
      <c r="E16" s="53">
        <f>IF(TYPE(SEARCH(E$1,+VLOOKUP($A16,datos14s!$A$2:$B$874,2,FALSE)))=1,"·",0)</f>
        <v>0</v>
      </c>
      <c r="F16" s="53">
        <f>IF(TYPE(SEARCH(F$1,+VLOOKUP($A16,datos14s!$A$2:$B$874,2,FALSE)))=1,"·",0)</f>
        <v>0</v>
      </c>
      <c r="G16" s="53">
        <f>IF(TYPE(SEARCH(G$1,+VLOOKUP($A16,datos14s!$A$2:$B$874,2,FALSE)))=1,"·",0)</f>
        <v>0</v>
      </c>
      <c r="H16" s="53">
        <f>IF(TYPE(SEARCH(H$1,+VLOOKUP($A16,datos14s!$A$2:$B$874,2,FALSE)))=1,"·",0)</f>
        <v>0</v>
      </c>
      <c r="I16" s="53" t="str">
        <f>IF(TYPE(SEARCH(I$1,+VLOOKUP($A16,datos14s!$A$2:$B$874,2,FALSE)))=1,"·",0)</f>
        <v>·</v>
      </c>
      <c r="J16" s="53">
        <f>IF(TYPE(SEARCH(J$1,+VLOOKUP($A16,datos14s!$A$2:$B$874,2,FALSE)))=1,"·",0)</f>
        <v>0</v>
      </c>
      <c r="K16" s="53">
        <f>IF(TYPE(SEARCH(K$1,+VLOOKUP($A16,datos14s!$A$2:$B$874,2,FALSE)))=1,"·",0)</f>
        <v>0</v>
      </c>
      <c r="L16" s="53">
        <f>IF(TYPE(SEARCH(L$1,+VLOOKUP($A16,datos14s!$A$2:$B$874,2,FALSE)))=1,"·",0)</f>
        <v>0</v>
      </c>
      <c r="M16" s="53">
        <f>IF(TYPE(SEARCH(M$1,+VLOOKUP($A16,datos14s!$A$2:$B$874,2,FALSE)))=1,"·",0)</f>
        <v>0</v>
      </c>
      <c r="N16" s="53">
        <f>IF(TYPE(SEARCH(N$1,+VLOOKUP($A16,datos14s!$A$2:$B$874,2,FALSE)))=1,"·",0)</f>
        <v>0</v>
      </c>
      <c r="O16" s="53">
        <f>IF(TYPE(SEARCH(O$1,+VLOOKUP($A16,datos14s!$A$2:$B$874,2,FALSE)))=1,"·",0)</f>
        <v>0</v>
      </c>
      <c r="P16" s="53">
        <f>IF(TYPE(SEARCH(P$1,+VLOOKUP($A16,datos14s!$A$2:$B$874,2,FALSE)))=1,"·",0)</f>
        <v>0</v>
      </c>
      <c r="Q16" s="53">
        <f>IF(TYPE(SEARCH(Q$1,+VLOOKUP($A16,datos14s!$A$2:$B$874,2,FALSE)))=1,"·",0)</f>
        <v>0</v>
      </c>
      <c r="R16" s="53">
        <f>IF(TYPE(SEARCH(R$1,+VLOOKUP($A16,datos14s!$A$2:$B$874,2,FALSE)))=1,"·",0)</f>
        <v>0</v>
      </c>
      <c r="S16" s="53">
        <f>IF(TYPE(SEARCH(S$1,+VLOOKUP($A16,datos14s!$A$2:$B$874,2,FALSE)))=1,"·",0)</f>
        <v>0</v>
      </c>
      <c r="T16" s="53">
        <f>IF(TYPE(SEARCH(T$1,+VLOOKUP($A16,datos14s!$A$2:$B$874,2,FALSE)))=1,"·",0)</f>
        <v>0</v>
      </c>
      <c r="U16" s="53">
        <f>IF(TYPE(SEARCH(U$1,+VLOOKUP($A16,datos14s!$A$2:$B$874,2,FALSE)))=1,"·",0)</f>
        <v>0</v>
      </c>
      <c r="V16" s="53">
        <f>IF(TYPE(SEARCH(V$1,+VLOOKUP($A16,datos14s!$A$2:$B$874,2,FALSE)))=1,"·",0)</f>
        <v>0</v>
      </c>
      <c r="W16" s="53">
        <f>IF(TYPE(SEARCH(W$1,+VLOOKUP($A16,datos14s!$A$2:$B$874,2,FALSE)))=1,"·",0)</f>
        <v>0</v>
      </c>
      <c r="X16" s="53">
        <f>IF(TYPE(SEARCH(X$1,+VLOOKUP($A16,datos14s!$A$2:$B$874,2,FALSE)))=1,"·",0)</f>
        <v>0</v>
      </c>
      <c r="Y16" s="53">
        <f>IF(TYPE(SEARCH(Y$1,+VLOOKUP($A16,datos14s!$A$2:$B$874,2,FALSE)))=1,"·",0)</f>
        <v>0</v>
      </c>
      <c r="Z16" s="53">
        <f>IF(TYPE(SEARCH(Z$1,+VLOOKUP($A16,datos14s!$A$2:$B$874,2,FALSE)))=1,"·",0)</f>
        <v>0</v>
      </c>
      <c r="AA16" s="53">
        <f>IF(TYPE(SEARCH(AA$1,+VLOOKUP($A16,datos14s!$A$2:$B$874,2,FALSE)))=1,"·",0)</f>
        <v>0</v>
      </c>
      <c r="AB16" s="53">
        <f>IF(TYPE(SEARCH(AB$1,+VLOOKUP($A16,datos14s!$A$2:$B$874,2,FALSE)))=1,"·",0)</f>
        <v>0</v>
      </c>
      <c r="AC16" s="53">
        <f>IF(TYPE(SEARCH(AC$1,+VLOOKUP($A16,datos14s!$A$2:$B$874,2,FALSE)))=1,"·",0)</f>
        <v>0</v>
      </c>
      <c r="AD16" s="53">
        <f>IF(TYPE(SEARCH(AD$1,+VLOOKUP($A16,datos14s!$A$2:$B$874,2,FALSE)))=1,"·",0)</f>
        <v>0</v>
      </c>
      <c r="AE16" s="53">
        <f>IF(TYPE(SEARCH(AE$1,+VLOOKUP($A16,datos14s!$A$2:$B$874,2,FALSE)))=1,"·",0)</f>
        <v>0</v>
      </c>
    </row>
    <row r="17" spans="1:31" s="9" customFormat="1">
      <c r="A17" s="60" t="s">
        <v>1062</v>
      </c>
      <c r="B17" s="53">
        <f>IF(TYPE(SEARCH(B$1,+VLOOKUP($A17,datos14s!$A$2:$B$874,2,FALSE)))=1,"·",0)</f>
        <v>0</v>
      </c>
      <c r="C17" s="53">
        <f>IF(TYPE(SEARCH(C$1,+VLOOKUP($A17,datos14s!$A$2:$B$874,2,FALSE)))=1,"·",0)</f>
        <v>0</v>
      </c>
      <c r="D17" s="53">
        <f>IF(TYPE(SEARCH(D$1,+VLOOKUP($A17,datos14s!$A$2:$B$874,2,FALSE)))=1,"·",0)</f>
        <v>0</v>
      </c>
      <c r="E17" s="53">
        <f>IF(TYPE(SEARCH(E$1,+VLOOKUP($A17,datos14s!$A$2:$B$874,2,FALSE)))=1,"·",0)</f>
        <v>0</v>
      </c>
      <c r="F17" s="53">
        <f>IF(TYPE(SEARCH(F$1,+VLOOKUP($A17,datos14s!$A$2:$B$874,2,FALSE)))=1,"·",0)</f>
        <v>0</v>
      </c>
      <c r="G17" s="53">
        <f>IF(TYPE(SEARCH(G$1,+VLOOKUP($A17,datos14s!$A$2:$B$874,2,FALSE)))=1,"·",0)</f>
        <v>0</v>
      </c>
      <c r="H17" s="53">
        <f>IF(TYPE(SEARCH(H$1,+VLOOKUP($A17,datos14s!$A$2:$B$874,2,FALSE)))=1,"·",0)</f>
        <v>0</v>
      </c>
      <c r="I17" s="53">
        <f>IF(TYPE(SEARCH(I$1,+VLOOKUP($A17,datos14s!$A$2:$B$874,2,FALSE)))=1,"·",0)</f>
        <v>0</v>
      </c>
      <c r="J17" s="53">
        <f>IF(TYPE(SEARCH(J$1,+VLOOKUP($A17,datos14s!$A$2:$B$874,2,FALSE)))=1,"·",0)</f>
        <v>0</v>
      </c>
      <c r="K17" s="53">
        <f>IF(TYPE(SEARCH(K$1,+VLOOKUP($A17,datos14s!$A$2:$B$874,2,FALSE)))=1,"·",0)</f>
        <v>0</v>
      </c>
      <c r="L17" s="53">
        <f>IF(TYPE(SEARCH(L$1,+VLOOKUP($A17,datos14s!$A$2:$B$874,2,FALSE)))=1,"·",0)</f>
        <v>0</v>
      </c>
      <c r="M17" s="53">
        <f>IF(TYPE(SEARCH(M$1,+VLOOKUP($A17,datos14s!$A$2:$B$874,2,FALSE)))=1,"·",0)</f>
        <v>0</v>
      </c>
      <c r="N17" s="53">
        <f>IF(TYPE(SEARCH(N$1,+VLOOKUP($A17,datos14s!$A$2:$B$874,2,FALSE)))=1,"·",0)</f>
        <v>0</v>
      </c>
      <c r="O17" s="53">
        <f>IF(TYPE(SEARCH(O$1,+VLOOKUP($A17,datos14s!$A$2:$B$874,2,FALSE)))=1,"·",0)</f>
        <v>0</v>
      </c>
      <c r="P17" s="53">
        <f>IF(TYPE(SEARCH(P$1,+VLOOKUP($A17,datos14s!$A$2:$B$874,2,FALSE)))=1,"·",0)</f>
        <v>0</v>
      </c>
      <c r="Q17" s="53">
        <f>IF(TYPE(SEARCH(Q$1,+VLOOKUP($A17,datos14s!$A$2:$B$874,2,FALSE)))=1,"·",0)</f>
        <v>0</v>
      </c>
      <c r="R17" s="53">
        <f>IF(TYPE(SEARCH(R$1,+VLOOKUP($A17,datos14s!$A$2:$B$874,2,FALSE)))=1,"·",0)</f>
        <v>0</v>
      </c>
      <c r="S17" s="53">
        <f>IF(TYPE(SEARCH(S$1,+VLOOKUP($A17,datos14s!$A$2:$B$874,2,FALSE)))=1,"·",0)</f>
        <v>0</v>
      </c>
      <c r="T17" s="53">
        <f>IF(TYPE(SEARCH(T$1,+VLOOKUP($A17,datos14s!$A$2:$B$874,2,FALSE)))=1,"·",0)</f>
        <v>0</v>
      </c>
      <c r="U17" s="53">
        <f>IF(TYPE(SEARCH(U$1,+VLOOKUP($A17,datos14s!$A$2:$B$874,2,FALSE)))=1,"·",0)</f>
        <v>0</v>
      </c>
      <c r="V17" s="53">
        <f>IF(TYPE(SEARCH(V$1,+VLOOKUP($A17,datos14s!$A$2:$B$874,2,FALSE)))=1,"·",0)</f>
        <v>0</v>
      </c>
      <c r="W17" s="53">
        <f>IF(TYPE(SEARCH(W$1,+VLOOKUP($A17,datos14s!$A$2:$B$874,2,FALSE)))=1,"·",0)</f>
        <v>0</v>
      </c>
      <c r="X17" s="53">
        <f>IF(TYPE(SEARCH(X$1,+VLOOKUP($A17,datos14s!$A$2:$B$874,2,FALSE)))=1,"·",0)</f>
        <v>0</v>
      </c>
      <c r="Y17" s="53">
        <f>IF(TYPE(SEARCH(Y$1,+VLOOKUP($A17,datos14s!$A$2:$B$874,2,FALSE)))=1,"·",0)</f>
        <v>0</v>
      </c>
      <c r="Z17" s="53">
        <f>IF(TYPE(SEARCH(Z$1,+VLOOKUP($A17,datos14s!$A$2:$B$874,2,FALSE)))=1,"·",0)</f>
        <v>0</v>
      </c>
      <c r="AA17" s="53">
        <f>IF(TYPE(SEARCH(AA$1,+VLOOKUP($A17,datos14s!$A$2:$B$874,2,FALSE)))=1,"·",0)</f>
        <v>0</v>
      </c>
      <c r="AB17" s="53">
        <f>IF(TYPE(SEARCH(AB$1,+VLOOKUP($A17,datos14s!$A$2:$B$874,2,FALSE)))=1,"·",0)</f>
        <v>0</v>
      </c>
      <c r="AC17" s="53">
        <f>IF(TYPE(SEARCH(AC$1,+VLOOKUP($A17,datos14s!$A$2:$B$874,2,FALSE)))=1,"·",0)</f>
        <v>0</v>
      </c>
      <c r="AD17" s="53">
        <f>IF(TYPE(SEARCH(AD$1,+VLOOKUP($A17,datos14s!$A$2:$B$874,2,FALSE)))=1,"·",0)</f>
        <v>0</v>
      </c>
      <c r="AE17" s="53">
        <f>IF(TYPE(SEARCH(AE$1,+VLOOKUP($A17,datos14s!$A$2:$B$874,2,FALSE)))=1,"·",0)</f>
        <v>0</v>
      </c>
    </row>
    <row r="18" spans="1:31" s="9" customFormat="1">
      <c r="A18" s="60" t="s">
        <v>1063</v>
      </c>
      <c r="B18" s="53">
        <f>IF(TYPE(SEARCH(B$1,+VLOOKUP($A18,datos14s!$A$2:$B$874,2,FALSE)))=1,"·",0)</f>
        <v>0</v>
      </c>
      <c r="C18" s="53">
        <f>IF(TYPE(SEARCH(C$1,+VLOOKUP($A18,datos14s!$A$2:$B$874,2,FALSE)))=1,"·",0)</f>
        <v>0</v>
      </c>
      <c r="D18" s="53">
        <f>IF(TYPE(SEARCH(D$1,+VLOOKUP($A18,datos14s!$A$2:$B$874,2,FALSE)))=1,"·",0)</f>
        <v>0</v>
      </c>
      <c r="E18" s="53">
        <f>IF(TYPE(SEARCH(E$1,+VLOOKUP($A18,datos14s!$A$2:$B$874,2,FALSE)))=1,"·",0)</f>
        <v>0</v>
      </c>
      <c r="F18" s="53">
        <f>IF(TYPE(SEARCH(F$1,+VLOOKUP($A18,datos14s!$A$2:$B$874,2,FALSE)))=1,"·",0)</f>
        <v>0</v>
      </c>
      <c r="G18" s="53">
        <f>IF(TYPE(SEARCH(G$1,+VLOOKUP($A18,datos14s!$A$2:$B$874,2,FALSE)))=1,"·",0)</f>
        <v>0</v>
      </c>
      <c r="H18" s="53">
        <f>IF(TYPE(SEARCH(H$1,+VLOOKUP($A18,datos14s!$A$2:$B$874,2,FALSE)))=1,"·",0)</f>
        <v>0</v>
      </c>
      <c r="I18" s="53">
        <f>IF(TYPE(SEARCH(I$1,+VLOOKUP($A18,datos14s!$A$2:$B$874,2,FALSE)))=1,"·",0)</f>
        <v>0</v>
      </c>
      <c r="J18" s="53">
        <f>IF(TYPE(SEARCH(J$1,+VLOOKUP($A18,datos14s!$A$2:$B$874,2,FALSE)))=1,"·",0)</f>
        <v>0</v>
      </c>
      <c r="K18" s="53">
        <f>IF(TYPE(SEARCH(K$1,+VLOOKUP($A18,datos14s!$A$2:$B$874,2,FALSE)))=1,"·",0)</f>
        <v>0</v>
      </c>
      <c r="L18" s="53">
        <f>IF(TYPE(SEARCH(L$1,+VLOOKUP($A18,datos14s!$A$2:$B$874,2,FALSE)))=1,"·",0)</f>
        <v>0</v>
      </c>
      <c r="M18" s="53">
        <f>IF(TYPE(SEARCH(M$1,+VLOOKUP($A18,datos14s!$A$2:$B$874,2,FALSE)))=1,"·",0)</f>
        <v>0</v>
      </c>
      <c r="N18" s="53">
        <f>IF(TYPE(SEARCH(N$1,+VLOOKUP($A18,datos14s!$A$2:$B$874,2,FALSE)))=1,"·",0)</f>
        <v>0</v>
      </c>
      <c r="O18" s="53">
        <f>IF(TYPE(SEARCH(O$1,+VLOOKUP($A18,datos14s!$A$2:$B$874,2,FALSE)))=1,"·",0)</f>
        <v>0</v>
      </c>
      <c r="P18" s="53">
        <f>IF(TYPE(SEARCH(P$1,+VLOOKUP($A18,datos14s!$A$2:$B$874,2,FALSE)))=1,"·",0)</f>
        <v>0</v>
      </c>
      <c r="Q18" s="53">
        <f>IF(TYPE(SEARCH(Q$1,+VLOOKUP($A18,datos14s!$A$2:$B$874,2,FALSE)))=1,"·",0)</f>
        <v>0</v>
      </c>
      <c r="R18" s="53">
        <f>IF(TYPE(SEARCH(R$1,+VLOOKUP($A18,datos14s!$A$2:$B$874,2,FALSE)))=1,"·",0)</f>
        <v>0</v>
      </c>
      <c r="S18" s="53">
        <f>IF(TYPE(SEARCH(S$1,+VLOOKUP($A18,datos14s!$A$2:$B$874,2,FALSE)))=1,"·",0)</f>
        <v>0</v>
      </c>
      <c r="T18" s="53">
        <f>IF(TYPE(SEARCH(T$1,+VLOOKUP($A18,datos14s!$A$2:$B$874,2,FALSE)))=1,"·",0)</f>
        <v>0</v>
      </c>
      <c r="U18" s="53">
        <f>IF(TYPE(SEARCH(U$1,+VLOOKUP($A18,datos14s!$A$2:$B$874,2,FALSE)))=1,"·",0)</f>
        <v>0</v>
      </c>
      <c r="V18" s="53">
        <f>IF(TYPE(SEARCH(V$1,+VLOOKUP($A18,datos14s!$A$2:$B$874,2,FALSE)))=1,"·",0)</f>
        <v>0</v>
      </c>
      <c r="W18" s="53">
        <f>IF(TYPE(SEARCH(W$1,+VLOOKUP($A18,datos14s!$A$2:$B$874,2,FALSE)))=1,"·",0)</f>
        <v>0</v>
      </c>
      <c r="X18" s="53">
        <f>IF(TYPE(SEARCH(X$1,+VLOOKUP($A18,datos14s!$A$2:$B$874,2,FALSE)))=1,"·",0)</f>
        <v>0</v>
      </c>
      <c r="Y18" s="53">
        <f>IF(TYPE(SEARCH(Y$1,+VLOOKUP($A18,datos14s!$A$2:$B$874,2,FALSE)))=1,"·",0)</f>
        <v>0</v>
      </c>
      <c r="Z18" s="53">
        <f>IF(TYPE(SEARCH(Z$1,+VLOOKUP($A18,datos14s!$A$2:$B$874,2,FALSE)))=1,"·",0)</f>
        <v>0</v>
      </c>
      <c r="AA18" s="53">
        <f>IF(TYPE(SEARCH(AA$1,+VLOOKUP($A18,datos14s!$A$2:$B$874,2,FALSE)))=1,"·",0)</f>
        <v>0</v>
      </c>
      <c r="AB18" s="53">
        <f>IF(TYPE(SEARCH(AB$1,+VLOOKUP($A18,datos14s!$A$2:$B$874,2,FALSE)))=1,"·",0)</f>
        <v>0</v>
      </c>
      <c r="AC18" s="53">
        <f>IF(TYPE(SEARCH(AC$1,+VLOOKUP($A18,datos14s!$A$2:$B$874,2,FALSE)))=1,"·",0)</f>
        <v>0</v>
      </c>
      <c r="AD18" s="53">
        <f>IF(TYPE(SEARCH(AD$1,+VLOOKUP($A18,datos14s!$A$2:$B$874,2,FALSE)))=1,"·",0)</f>
        <v>0</v>
      </c>
      <c r="AE18" s="53">
        <f>IF(TYPE(SEARCH(AE$1,+VLOOKUP($A18,datos14s!$A$2:$B$874,2,FALSE)))=1,"·",0)</f>
        <v>0</v>
      </c>
    </row>
    <row r="19" spans="1:31" s="9" customFormat="1">
      <c r="A19" s="60" t="s">
        <v>1414</v>
      </c>
      <c r="B19" s="53">
        <f>IF(TYPE(SEARCH(B$1,+VLOOKUP($A19,datos14s!$A$2:$B$874,2,FALSE)))=1,"·",0)</f>
        <v>0</v>
      </c>
      <c r="C19" s="53">
        <f>IF(TYPE(SEARCH(C$1,+VLOOKUP($A19,datos14s!$A$2:$B$874,2,FALSE)))=1,"·",0)</f>
        <v>0</v>
      </c>
      <c r="D19" s="53">
        <f>IF(TYPE(SEARCH(D$1,+VLOOKUP($A19,datos14s!$A$2:$B$874,2,FALSE)))=1,"·",0)</f>
        <v>0</v>
      </c>
      <c r="E19" s="53">
        <f>IF(TYPE(SEARCH(E$1,+VLOOKUP($A19,datos14s!$A$2:$B$874,2,FALSE)))=1,"·",0)</f>
        <v>0</v>
      </c>
      <c r="F19" s="53">
        <f>IF(TYPE(SEARCH(F$1,+VLOOKUP($A19,datos14s!$A$2:$B$874,2,FALSE)))=1,"·",0)</f>
        <v>0</v>
      </c>
      <c r="G19" s="53">
        <f>IF(TYPE(SEARCH(G$1,+VLOOKUP($A19,datos14s!$A$2:$B$874,2,FALSE)))=1,"·",0)</f>
        <v>0</v>
      </c>
      <c r="H19" s="53">
        <f>IF(TYPE(SEARCH(H$1,+VLOOKUP($A19,datos14s!$A$2:$B$874,2,FALSE)))=1,"·",0)</f>
        <v>0</v>
      </c>
      <c r="I19" s="53">
        <f>IF(TYPE(SEARCH(I$1,+VLOOKUP($A19,datos14s!$A$2:$B$874,2,FALSE)))=1,"·",0)</f>
        <v>0</v>
      </c>
      <c r="J19" s="53">
        <f>IF(TYPE(SEARCH(J$1,+VLOOKUP($A19,datos14s!$A$2:$B$874,2,FALSE)))=1,"·",0)</f>
        <v>0</v>
      </c>
      <c r="K19" s="53">
        <f>IF(TYPE(SEARCH(K$1,+VLOOKUP($A19,datos14s!$A$2:$B$874,2,FALSE)))=1,"·",0)</f>
        <v>0</v>
      </c>
      <c r="L19" s="53">
        <f>IF(TYPE(SEARCH(L$1,+VLOOKUP($A19,datos14s!$A$2:$B$874,2,FALSE)))=1,"·",0)</f>
        <v>0</v>
      </c>
      <c r="M19" s="53">
        <f>IF(TYPE(SEARCH(M$1,+VLOOKUP($A19,datos14s!$A$2:$B$874,2,FALSE)))=1,"·",0)</f>
        <v>0</v>
      </c>
      <c r="N19" s="53">
        <f>IF(TYPE(SEARCH(N$1,+VLOOKUP($A19,datos14s!$A$2:$B$874,2,FALSE)))=1,"·",0)</f>
        <v>0</v>
      </c>
      <c r="O19" s="53">
        <f>IF(TYPE(SEARCH(O$1,+VLOOKUP($A19,datos14s!$A$2:$B$874,2,FALSE)))=1,"·",0)</f>
        <v>0</v>
      </c>
      <c r="P19" s="53">
        <f>IF(TYPE(SEARCH(P$1,+VLOOKUP($A19,datos14s!$A$2:$B$874,2,FALSE)))=1,"·",0)</f>
        <v>0</v>
      </c>
      <c r="Q19" s="53">
        <f>IF(TYPE(SEARCH(Q$1,+VLOOKUP($A19,datos14s!$A$2:$B$874,2,FALSE)))=1,"·",0)</f>
        <v>0</v>
      </c>
      <c r="R19" s="53">
        <f>IF(TYPE(SEARCH(R$1,+VLOOKUP($A19,datos14s!$A$2:$B$874,2,FALSE)))=1,"·",0)</f>
        <v>0</v>
      </c>
      <c r="S19" s="53">
        <f>IF(TYPE(SEARCH(S$1,+VLOOKUP($A19,datos14s!$A$2:$B$874,2,FALSE)))=1,"·",0)</f>
        <v>0</v>
      </c>
      <c r="T19" s="53">
        <f>IF(TYPE(SEARCH(T$1,+VLOOKUP($A19,datos14s!$A$2:$B$874,2,FALSE)))=1,"·",0)</f>
        <v>0</v>
      </c>
      <c r="U19" s="53">
        <f>IF(TYPE(SEARCH(U$1,+VLOOKUP($A19,datos14s!$A$2:$B$874,2,FALSE)))=1,"·",0)</f>
        <v>0</v>
      </c>
      <c r="V19" s="53">
        <f>IF(TYPE(SEARCH(V$1,+VLOOKUP($A19,datos14s!$A$2:$B$874,2,FALSE)))=1,"·",0)</f>
        <v>0</v>
      </c>
      <c r="W19" s="53">
        <f>IF(TYPE(SEARCH(W$1,+VLOOKUP($A19,datos14s!$A$2:$B$874,2,FALSE)))=1,"·",0)</f>
        <v>0</v>
      </c>
      <c r="X19" s="53">
        <f>IF(TYPE(SEARCH(X$1,+VLOOKUP($A19,datos14s!$A$2:$B$874,2,FALSE)))=1,"·",0)</f>
        <v>0</v>
      </c>
      <c r="Y19" s="53">
        <f>IF(TYPE(SEARCH(Y$1,+VLOOKUP($A19,datos14s!$A$2:$B$874,2,FALSE)))=1,"·",0)</f>
        <v>0</v>
      </c>
      <c r="Z19" s="53">
        <f>IF(TYPE(SEARCH(Z$1,+VLOOKUP($A19,datos14s!$A$2:$B$874,2,FALSE)))=1,"·",0)</f>
        <v>0</v>
      </c>
      <c r="AA19" s="53">
        <f>IF(TYPE(SEARCH(AA$1,+VLOOKUP($A19,datos14s!$A$2:$B$874,2,FALSE)))=1,"·",0)</f>
        <v>0</v>
      </c>
      <c r="AB19" s="53">
        <f>IF(TYPE(SEARCH(AB$1,+VLOOKUP($A19,datos14s!$A$2:$B$874,2,FALSE)))=1,"·",0)</f>
        <v>0</v>
      </c>
      <c r="AC19" s="53">
        <f>IF(TYPE(SEARCH(AC$1,+VLOOKUP($A19,datos14s!$A$2:$B$874,2,FALSE)))=1,"·",0)</f>
        <v>0</v>
      </c>
      <c r="AD19" s="53">
        <f>IF(TYPE(SEARCH(AD$1,+VLOOKUP($A19,datos14s!$A$2:$B$874,2,FALSE)))=1,"·",0)</f>
        <v>0</v>
      </c>
      <c r="AE19" s="53">
        <f>IF(TYPE(SEARCH(AE$1,+VLOOKUP($A19,datos14s!$A$2:$B$874,2,FALSE)))=1,"·",0)</f>
        <v>0</v>
      </c>
    </row>
    <row r="20" spans="1:31" s="9" customFormat="1">
      <c r="A20" s="60" t="s">
        <v>945</v>
      </c>
      <c r="B20" s="53">
        <f>IF(TYPE(SEARCH(B$1,+VLOOKUP($A20,datos14s!$A$2:$B$874,2,FALSE)))=1,"·",0)</f>
        <v>0</v>
      </c>
      <c r="C20" s="53">
        <f>IF(TYPE(SEARCH(C$1,+VLOOKUP($A20,datos14s!$A$2:$B$874,2,FALSE)))=1,"·",0)</f>
        <v>0</v>
      </c>
      <c r="D20" s="53">
        <f>IF(TYPE(SEARCH(D$1,+VLOOKUP($A20,datos14s!$A$2:$B$874,2,FALSE)))=1,"·",0)</f>
        <v>0</v>
      </c>
      <c r="E20" s="53">
        <f>IF(TYPE(SEARCH(E$1,+VLOOKUP($A20,datos14s!$A$2:$B$874,2,FALSE)))=1,"·",0)</f>
        <v>0</v>
      </c>
      <c r="F20" s="53">
        <f>IF(TYPE(SEARCH(F$1,+VLOOKUP($A20,datos14s!$A$2:$B$874,2,FALSE)))=1,"·",0)</f>
        <v>0</v>
      </c>
      <c r="G20" s="53">
        <f>IF(TYPE(SEARCH(G$1,+VLOOKUP($A20,datos14s!$A$2:$B$874,2,FALSE)))=1,"·",0)</f>
        <v>0</v>
      </c>
      <c r="H20" s="53">
        <f>IF(TYPE(SEARCH(H$1,+VLOOKUP($A20,datos14s!$A$2:$B$874,2,FALSE)))=1,"·",0)</f>
        <v>0</v>
      </c>
      <c r="I20" s="53">
        <f>IF(TYPE(SEARCH(I$1,+VLOOKUP($A20,datos14s!$A$2:$B$874,2,FALSE)))=1,"·",0)</f>
        <v>0</v>
      </c>
      <c r="J20" s="53">
        <f>IF(TYPE(SEARCH(J$1,+VLOOKUP($A20,datos14s!$A$2:$B$874,2,FALSE)))=1,"·",0)</f>
        <v>0</v>
      </c>
      <c r="K20" s="53">
        <f>IF(TYPE(SEARCH(K$1,+VLOOKUP($A20,datos14s!$A$2:$B$874,2,FALSE)))=1,"·",0)</f>
        <v>0</v>
      </c>
      <c r="L20" s="53">
        <f>IF(TYPE(SEARCH(L$1,+VLOOKUP($A20,datos14s!$A$2:$B$874,2,FALSE)))=1,"·",0)</f>
        <v>0</v>
      </c>
      <c r="M20" s="53">
        <f>IF(TYPE(SEARCH(M$1,+VLOOKUP($A20,datos14s!$A$2:$B$874,2,FALSE)))=1,"·",0)</f>
        <v>0</v>
      </c>
      <c r="N20" s="53">
        <f>IF(TYPE(SEARCH(N$1,+VLOOKUP($A20,datos14s!$A$2:$B$874,2,FALSE)))=1,"·",0)</f>
        <v>0</v>
      </c>
      <c r="O20" s="53">
        <f>IF(TYPE(SEARCH(O$1,+VLOOKUP($A20,datos14s!$A$2:$B$874,2,FALSE)))=1,"·",0)</f>
        <v>0</v>
      </c>
      <c r="P20" s="53">
        <f>IF(TYPE(SEARCH(P$1,+VLOOKUP($A20,datos14s!$A$2:$B$874,2,FALSE)))=1,"·",0)</f>
        <v>0</v>
      </c>
      <c r="Q20" s="53">
        <f>IF(TYPE(SEARCH(Q$1,+VLOOKUP($A20,datos14s!$A$2:$B$874,2,FALSE)))=1,"·",0)</f>
        <v>0</v>
      </c>
      <c r="R20" s="53">
        <f>IF(TYPE(SEARCH(R$1,+VLOOKUP($A20,datos14s!$A$2:$B$874,2,FALSE)))=1,"·",0)</f>
        <v>0</v>
      </c>
      <c r="S20" s="53">
        <f>IF(TYPE(SEARCH(S$1,+VLOOKUP($A20,datos14s!$A$2:$B$874,2,FALSE)))=1,"·",0)</f>
        <v>0</v>
      </c>
      <c r="T20" s="53">
        <f>IF(TYPE(SEARCH(T$1,+VLOOKUP($A20,datos14s!$A$2:$B$874,2,FALSE)))=1,"·",0)</f>
        <v>0</v>
      </c>
      <c r="U20" s="53">
        <f>IF(TYPE(SEARCH(U$1,+VLOOKUP($A20,datos14s!$A$2:$B$874,2,FALSE)))=1,"·",0)</f>
        <v>0</v>
      </c>
      <c r="V20" s="53">
        <f>IF(TYPE(SEARCH(V$1,+VLOOKUP($A20,datos14s!$A$2:$B$874,2,FALSE)))=1,"·",0)</f>
        <v>0</v>
      </c>
      <c r="W20" s="53">
        <f>IF(TYPE(SEARCH(W$1,+VLOOKUP($A20,datos14s!$A$2:$B$874,2,FALSE)))=1,"·",0)</f>
        <v>0</v>
      </c>
      <c r="X20" s="53">
        <f>IF(TYPE(SEARCH(X$1,+VLOOKUP($A20,datos14s!$A$2:$B$874,2,FALSE)))=1,"·",0)</f>
        <v>0</v>
      </c>
      <c r="Y20" s="53">
        <f>IF(TYPE(SEARCH(Y$1,+VLOOKUP($A20,datos14s!$A$2:$B$874,2,FALSE)))=1,"·",0)</f>
        <v>0</v>
      </c>
      <c r="Z20" s="53">
        <f>IF(TYPE(SEARCH(Z$1,+VLOOKUP($A20,datos14s!$A$2:$B$874,2,FALSE)))=1,"·",0)</f>
        <v>0</v>
      </c>
      <c r="AA20" s="53">
        <f>IF(TYPE(SEARCH(AA$1,+VLOOKUP($A20,datos14s!$A$2:$B$874,2,FALSE)))=1,"·",0)</f>
        <v>0</v>
      </c>
      <c r="AB20" s="53">
        <f>IF(TYPE(SEARCH(AB$1,+VLOOKUP($A20,datos14s!$A$2:$B$874,2,FALSE)))=1,"·",0)</f>
        <v>0</v>
      </c>
      <c r="AC20" s="53">
        <f>IF(TYPE(SEARCH(AC$1,+VLOOKUP($A20,datos14s!$A$2:$B$874,2,FALSE)))=1,"·",0)</f>
        <v>0</v>
      </c>
      <c r="AD20" s="53">
        <f>IF(TYPE(SEARCH(AD$1,+VLOOKUP($A20,datos14s!$A$2:$B$874,2,FALSE)))=1,"·",0)</f>
        <v>0</v>
      </c>
      <c r="AE20" s="53">
        <f>IF(TYPE(SEARCH(AE$1,+VLOOKUP($A20,datos14s!$A$2:$B$874,2,FALSE)))=1,"·",0)</f>
        <v>0</v>
      </c>
    </row>
    <row r="21" spans="1:31" s="9" customFormat="1">
      <c r="A21" s="60" t="s">
        <v>946</v>
      </c>
      <c r="B21" s="53">
        <f>IF(TYPE(SEARCH(B$1,+VLOOKUP($A21,datos14s!$A$2:$B$874,2,FALSE)))=1,"·",0)</f>
        <v>0</v>
      </c>
      <c r="C21" s="53">
        <f>IF(TYPE(SEARCH(C$1,+VLOOKUP($A21,datos14s!$A$2:$B$874,2,FALSE)))=1,"·",0)</f>
        <v>0</v>
      </c>
      <c r="D21" s="53">
        <f>IF(TYPE(SEARCH(D$1,+VLOOKUP($A21,datos14s!$A$2:$B$874,2,FALSE)))=1,"·",0)</f>
        <v>0</v>
      </c>
      <c r="E21" s="53">
        <f>IF(TYPE(SEARCH(E$1,+VLOOKUP($A21,datos14s!$A$2:$B$874,2,FALSE)))=1,"·",0)</f>
        <v>0</v>
      </c>
      <c r="F21" s="53" t="str">
        <f>IF(TYPE(SEARCH(F$1,+VLOOKUP($A21,datos14s!$A$2:$B$874,2,FALSE)))=1,"·",0)</f>
        <v>·</v>
      </c>
      <c r="G21" s="53">
        <f>IF(TYPE(SEARCH(G$1,+VLOOKUP($A21,datos14s!$A$2:$B$874,2,FALSE)))=1,"·",0)</f>
        <v>0</v>
      </c>
      <c r="H21" s="53">
        <f>IF(TYPE(SEARCH(H$1,+VLOOKUP($A21,datos14s!$A$2:$B$874,2,FALSE)))=1,"·",0)</f>
        <v>0</v>
      </c>
      <c r="I21" s="53">
        <f>IF(TYPE(SEARCH(I$1,+VLOOKUP($A21,datos14s!$A$2:$B$874,2,FALSE)))=1,"·",0)</f>
        <v>0</v>
      </c>
      <c r="J21" s="53">
        <f>IF(TYPE(SEARCH(J$1,+VLOOKUP($A21,datos14s!$A$2:$B$874,2,FALSE)))=1,"·",0)</f>
        <v>0</v>
      </c>
      <c r="K21" s="53">
        <f>IF(TYPE(SEARCH(K$1,+VLOOKUP($A21,datos14s!$A$2:$B$874,2,FALSE)))=1,"·",0)</f>
        <v>0</v>
      </c>
      <c r="L21" s="53">
        <f>IF(TYPE(SEARCH(L$1,+VLOOKUP($A21,datos14s!$A$2:$B$874,2,FALSE)))=1,"·",0)</f>
        <v>0</v>
      </c>
      <c r="M21" s="53">
        <f>IF(TYPE(SEARCH(M$1,+VLOOKUP($A21,datos14s!$A$2:$B$874,2,FALSE)))=1,"·",0)</f>
        <v>0</v>
      </c>
      <c r="N21" s="53">
        <f>IF(TYPE(SEARCH(N$1,+VLOOKUP($A21,datos14s!$A$2:$B$874,2,FALSE)))=1,"·",0)</f>
        <v>0</v>
      </c>
      <c r="O21" s="53">
        <f>IF(TYPE(SEARCH(O$1,+VLOOKUP($A21,datos14s!$A$2:$B$874,2,FALSE)))=1,"·",0)</f>
        <v>0</v>
      </c>
      <c r="P21" s="53">
        <f>IF(TYPE(SEARCH(P$1,+VLOOKUP($A21,datos14s!$A$2:$B$874,2,FALSE)))=1,"·",0)</f>
        <v>0</v>
      </c>
      <c r="Q21" s="53">
        <f>IF(TYPE(SEARCH(Q$1,+VLOOKUP($A21,datos14s!$A$2:$B$874,2,FALSE)))=1,"·",0)</f>
        <v>0</v>
      </c>
      <c r="R21" s="53">
        <f>IF(TYPE(SEARCH(R$1,+VLOOKUP($A21,datos14s!$A$2:$B$874,2,FALSE)))=1,"·",0)</f>
        <v>0</v>
      </c>
      <c r="S21" s="53">
        <f>IF(TYPE(SEARCH(S$1,+VLOOKUP($A21,datos14s!$A$2:$B$874,2,FALSE)))=1,"·",0)</f>
        <v>0</v>
      </c>
      <c r="T21" s="53">
        <f>IF(TYPE(SEARCH(T$1,+VLOOKUP($A21,datos14s!$A$2:$B$874,2,FALSE)))=1,"·",0)</f>
        <v>0</v>
      </c>
      <c r="U21" s="53">
        <f>IF(TYPE(SEARCH(U$1,+VLOOKUP($A21,datos14s!$A$2:$B$874,2,FALSE)))=1,"·",0)</f>
        <v>0</v>
      </c>
      <c r="V21" s="53">
        <f>IF(TYPE(SEARCH(V$1,+VLOOKUP($A21,datos14s!$A$2:$B$874,2,FALSE)))=1,"·",0)</f>
        <v>0</v>
      </c>
      <c r="W21" s="53">
        <f>IF(TYPE(SEARCH(W$1,+VLOOKUP($A21,datos14s!$A$2:$B$874,2,FALSE)))=1,"·",0)</f>
        <v>0</v>
      </c>
      <c r="X21" s="53">
        <f>IF(TYPE(SEARCH(X$1,+VLOOKUP($A21,datos14s!$A$2:$B$874,2,FALSE)))=1,"·",0)</f>
        <v>0</v>
      </c>
      <c r="Y21" s="53">
        <f>IF(TYPE(SEARCH(Y$1,+VLOOKUP($A21,datos14s!$A$2:$B$874,2,FALSE)))=1,"·",0)</f>
        <v>0</v>
      </c>
      <c r="Z21" s="53">
        <f>IF(TYPE(SEARCH(Z$1,+VLOOKUP($A21,datos14s!$A$2:$B$874,2,FALSE)))=1,"·",0)</f>
        <v>0</v>
      </c>
      <c r="AA21" s="53">
        <f>IF(TYPE(SEARCH(AA$1,+VLOOKUP($A21,datos14s!$A$2:$B$874,2,FALSE)))=1,"·",0)</f>
        <v>0</v>
      </c>
      <c r="AB21" s="53">
        <f>IF(TYPE(SEARCH(AB$1,+VLOOKUP($A21,datos14s!$A$2:$B$874,2,FALSE)))=1,"·",0)</f>
        <v>0</v>
      </c>
      <c r="AC21" s="53">
        <f>IF(TYPE(SEARCH(AC$1,+VLOOKUP($A21,datos14s!$A$2:$B$874,2,FALSE)))=1,"·",0)</f>
        <v>0</v>
      </c>
      <c r="AD21" s="53">
        <f>IF(TYPE(SEARCH(AD$1,+VLOOKUP($A21,datos14s!$A$2:$B$874,2,FALSE)))=1,"·",0)</f>
        <v>0</v>
      </c>
      <c r="AE21" s="53">
        <f>IF(TYPE(SEARCH(AE$1,+VLOOKUP($A21,datos14s!$A$2:$B$874,2,FALSE)))=1,"·",0)</f>
        <v>0</v>
      </c>
    </row>
    <row r="22" spans="1:31" s="9" customFormat="1">
      <c r="A22" s="60" t="s">
        <v>947</v>
      </c>
      <c r="B22" s="53">
        <f>IF(TYPE(SEARCH(B$1,+VLOOKUP($A22,datos14s!$A$2:$B$874,2,FALSE)))=1,"·",0)</f>
        <v>0</v>
      </c>
      <c r="C22" s="53">
        <f>IF(TYPE(SEARCH(C$1,+VLOOKUP($A22,datos14s!$A$2:$B$874,2,FALSE)))=1,"·",0)</f>
        <v>0</v>
      </c>
      <c r="D22" s="53">
        <f>IF(TYPE(SEARCH(D$1,+VLOOKUP($A22,datos14s!$A$2:$B$874,2,FALSE)))=1,"·",0)</f>
        <v>0</v>
      </c>
      <c r="E22" s="53">
        <f>IF(TYPE(SEARCH(E$1,+VLOOKUP($A22,datos14s!$A$2:$B$874,2,FALSE)))=1,"·",0)</f>
        <v>0</v>
      </c>
      <c r="F22" s="53" t="str">
        <f>IF(TYPE(SEARCH(F$1,+VLOOKUP($A22,datos14s!$A$2:$B$874,2,FALSE)))=1,"·",0)</f>
        <v>·</v>
      </c>
      <c r="G22" s="53">
        <f>IF(TYPE(SEARCH(G$1,+VLOOKUP($A22,datos14s!$A$2:$B$874,2,FALSE)))=1,"·",0)</f>
        <v>0</v>
      </c>
      <c r="H22" s="53">
        <f>IF(TYPE(SEARCH(H$1,+VLOOKUP($A22,datos14s!$A$2:$B$874,2,FALSE)))=1,"·",0)</f>
        <v>0</v>
      </c>
      <c r="I22" s="53">
        <f>IF(TYPE(SEARCH(I$1,+VLOOKUP($A22,datos14s!$A$2:$B$874,2,FALSE)))=1,"·",0)</f>
        <v>0</v>
      </c>
      <c r="J22" s="53">
        <f>IF(TYPE(SEARCH(J$1,+VLOOKUP($A22,datos14s!$A$2:$B$874,2,FALSE)))=1,"·",0)</f>
        <v>0</v>
      </c>
      <c r="K22" s="53" t="str">
        <f>IF(TYPE(SEARCH(K$1,+VLOOKUP($A22,datos14s!$A$2:$B$874,2,FALSE)))=1,"·",0)</f>
        <v>·</v>
      </c>
      <c r="L22" s="53">
        <f>IF(TYPE(SEARCH(L$1,+VLOOKUP($A22,datos14s!$A$2:$B$874,2,FALSE)))=1,"·",0)</f>
        <v>0</v>
      </c>
      <c r="M22" s="53">
        <f>IF(TYPE(SEARCH(M$1,+VLOOKUP($A22,datos14s!$A$2:$B$874,2,FALSE)))=1,"·",0)</f>
        <v>0</v>
      </c>
      <c r="N22" s="53">
        <f>IF(TYPE(SEARCH(N$1,+VLOOKUP($A22,datos14s!$A$2:$B$874,2,FALSE)))=1,"·",0)</f>
        <v>0</v>
      </c>
      <c r="O22" s="53">
        <f>IF(TYPE(SEARCH(O$1,+VLOOKUP($A22,datos14s!$A$2:$B$874,2,FALSE)))=1,"·",0)</f>
        <v>0</v>
      </c>
      <c r="P22" s="53">
        <f>IF(TYPE(SEARCH(P$1,+VLOOKUP($A22,datos14s!$A$2:$B$874,2,FALSE)))=1,"·",0)</f>
        <v>0</v>
      </c>
      <c r="Q22" s="53">
        <f>IF(TYPE(SEARCH(Q$1,+VLOOKUP($A22,datos14s!$A$2:$B$874,2,FALSE)))=1,"·",0)</f>
        <v>0</v>
      </c>
      <c r="R22" s="53">
        <f>IF(TYPE(SEARCH(R$1,+VLOOKUP($A22,datos14s!$A$2:$B$874,2,FALSE)))=1,"·",0)</f>
        <v>0</v>
      </c>
      <c r="S22" s="53">
        <f>IF(TYPE(SEARCH(S$1,+VLOOKUP($A22,datos14s!$A$2:$B$874,2,FALSE)))=1,"·",0)</f>
        <v>0</v>
      </c>
      <c r="T22" s="53">
        <f>IF(TYPE(SEARCH(T$1,+VLOOKUP($A22,datos14s!$A$2:$B$874,2,FALSE)))=1,"·",0)</f>
        <v>0</v>
      </c>
      <c r="U22" s="53">
        <f>IF(TYPE(SEARCH(U$1,+VLOOKUP($A22,datos14s!$A$2:$B$874,2,FALSE)))=1,"·",0)</f>
        <v>0</v>
      </c>
      <c r="V22" s="53">
        <f>IF(TYPE(SEARCH(V$1,+VLOOKUP($A22,datos14s!$A$2:$B$874,2,FALSE)))=1,"·",0)</f>
        <v>0</v>
      </c>
      <c r="W22" s="53">
        <f>IF(TYPE(SEARCH(W$1,+VLOOKUP($A22,datos14s!$A$2:$B$874,2,FALSE)))=1,"·",0)</f>
        <v>0</v>
      </c>
      <c r="X22" s="53">
        <f>IF(TYPE(SEARCH(X$1,+VLOOKUP($A22,datos14s!$A$2:$B$874,2,FALSE)))=1,"·",0)</f>
        <v>0</v>
      </c>
      <c r="Y22" s="53">
        <f>IF(TYPE(SEARCH(Y$1,+VLOOKUP($A22,datos14s!$A$2:$B$874,2,FALSE)))=1,"·",0)</f>
        <v>0</v>
      </c>
      <c r="Z22" s="53">
        <f>IF(TYPE(SEARCH(Z$1,+VLOOKUP($A22,datos14s!$A$2:$B$874,2,FALSE)))=1,"·",0)</f>
        <v>0</v>
      </c>
      <c r="AA22" s="53">
        <f>IF(TYPE(SEARCH(AA$1,+VLOOKUP($A22,datos14s!$A$2:$B$874,2,FALSE)))=1,"·",0)</f>
        <v>0</v>
      </c>
      <c r="AB22" s="53">
        <f>IF(TYPE(SEARCH(AB$1,+VLOOKUP($A22,datos14s!$A$2:$B$874,2,FALSE)))=1,"·",0)</f>
        <v>0</v>
      </c>
      <c r="AC22" s="53">
        <f>IF(TYPE(SEARCH(AC$1,+VLOOKUP($A22,datos14s!$A$2:$B$874,2,FALSE)))=1,"·",0)</f>
        <v>0</v>
      </c>
      <c r="AD22" s="53">
        <f>IF(TYPE(SEARCH(AD$1,+VLOOKUP($A22,datos14s!$A$2:$B$874,2,FALSE)))=1,"·",0)</f>
        <v>0</v>
      </c>
      <c r="AE22" s="53">
        <f>IF(TYPE(SEARCH(AE$1,+VLOOKUP($A22,datos14s!$A$2:$B$874,2,FALSE)))=1,"·",0)</f>
        <v>0</v>
      </c>
    </row>
    <row r="23" spans="1:31" s="9" customFormat="1">
      <c r="A23" s="60" t="s">
        <v>948</v>
      </c>
      <c r="B23" s="53">
        <f>IF(TYPE(SEARCH(B$1,+VLOOKUP($A23,datos14s!$A$2:$B$874,2,FALSE)))=1,"·",0)</f>
        <v>0</v>
      </c>
      <c r="C23" s="53">
        <f>IF(TYPE(SEARCH(C$1,+VLOOKUP($A23,datos14s!$A$2:$B$874,2,FALSE)))=1,"·",0)</f>
        <v>0</v>
      </c>
      <c r="D23" s="53">
        <f>IF(TYPE(SEARCH(D$1,+VLOOKUP($A23,datos14s!$A$2:$B$874,2,FALSE)))=1,"·",0)</f>
        <v>0</v>
      </c>
      <c r="E23" s="53">
        <f>IF(TYPE(SEARCH(E$1,+VLOOKUP($A23,datos14s!$A$2:$B$874,2,FALSE)))=1,"·",0)</f>
        <v>0</v>
      </c>
      <c r="F23" s="53" t="str">
        <f>IF(TYPE(SEARCH(F$1,+VLOOKUP($A23,datos14s!$A$2:$B$874,2,FALSE)))=1,"·",0)</f>
        <v>·</v>
      </c>
      <c r="G23" s="53">
        <f>IF(TYPE(SEARCH(G$1,+VLOOKUP($A23,datos14s!$A$2:$B$874,2,FALSE)))=1,"·",0)</f>
        <v>0</v>
      </c>
      <c r="H23" s="53">
        <f>IF(TYPE(SEARCH(H$1,+VLOOKUP($A23,datos14s!$A$2:$B$874,2,FALSE)))=1,"·",0)</f>
        <v>0</v>
      </c>
      <c r="I23" s="53" t="str">
        <f>IF(TYPE(SEARCH(I$1,+VLOOKUP($A23,datos14s!$A$2:$B$874,2,FALSE)))=1,"·",0)</f>
        <v>·</v>
      </c>
      <c r="J23" s="53">
        <f>IF(TYPE(SEARCH(J$1,+VLOOKUP($A23,datos14s!$A$2:$B$874,2,FALSE)))=1,"·",0)</f>
        <v>0</v>
      </c>
      <c r="K23" s="53" t="str">
        <f>IF(TYPE(SEARCH(K$1,+VLOOKUP($A23,datos14s!$A$2:$B$874,2,FALSE)))=1,"·",0)</f>
        <v>·</v>
      </c>
      <c r="L23" s="53">
        <f>IF(TYPE(SEARCH(L$1,+VLOOKUP($A23,datos14s!$A$2:$B$874,2,FALSE)))=1,"·",0)</f>
        <v>0</v>
      </c>
      <c r="M23" s="53">
        <f>IF(TYPE(SEARCH(M$1,+VLOOKUP($A23,datos14s!$A$2:$B$874,2,FALSE)))=1,"·",0)</f>
        <v>0</v>
      </c>
      <c r="N23" s="53">
        <f>IF(TYPE(SEARCH(N$1,+VLOOKUP($A23,datos14s!$A$2:$B$874,2,FALSE)))=1,"·",0)</f>
        <v>0</v>
      </c>
      <c r="O23" s="53">
        <f>IF(TYPE(SEARCH(O$1,+VLOOKUP($A23,datos14s!$A$2:$B$874,2,FALSE)))=1,"·",0)</f>
        <v>0</v>
      </c>
      <c r="P23" s="53">
        <f>IF(TYPE(SEARCH(P$1,+VLOOKUP($A23,datos14s!$A$2:$B$874,2,FALSE)))=1,"·",0)</f>
        <v>0</v>
      </c>
      <c r="Q23" s="53">
        <f>IF(TYPE(SEARCH(Q$1,+VLOOKUP($A23,datos14s!$A$2:$B$874,2,FALSE)))=1,"·",0)</f>
        <v>0</v>
      </c>
      <c r="R23" s="53">
        <f>IF(TYPE(SEARCH(R$1,+VLOOKUP($A23,datos14s!$A$2:$B$874,2,FALSE)))=1,"·",0)</f>
        <v>0</v>
      </c>
      <c r="S23" s="53">
        <f>IF(TYPE(SEARCH(S$1,+VLOOKUP($A23,datos14s!$A$2:$B$874,2,FALSE)))=1,"·",0)</f>
        <v>0</v>
      </c>
      <c r="T23" s="53">
        <f>IF(TYPE(SEARCH(T$1,+VLOOKUP($A23,datos14s!$A$2:$B$874,2,FALSE)))=1,"·",0)</f>
        <v>0</v>
      </c>
      <c r="U23" s="53">
        <f>IF(TYPE(SEARCH(U$1,+VLOOKUP($A23,datos14s!$A$2:$B$874,2,FALSE)))=1,"·",0)</f>
        <v>0</v>
      </c>
      <c r="V23" s="53">
        <f>IF(TYPE(SEARCH(V$1,+VLOOKUP($A23,datos14s!$A$2:$B$874,2,FALSE)))=1,"·",0)</f>
        <v>0</v>
      </c>
      <c r="W23" s="53">
        <f>IF(TYPE(SEARCH(W$1,+VLOOKUP($A23,datos14s!$A$2:$B$874,2,FALSE)))=1,"·",0)</f>
        <v>0</v>
      </c>
      <c r="X23" s="53">
        <f>IF(TYPE(SEARCH(X$1,+VLOOKUP($A23,datos14s!$A$2:$B$874,2,FALSE)))=1,"·",0)</f>
        <v>0</v>
      </c>
      <c r="Y23" s="53">
        <f>IF(TYPE(SEARCH(Y$1,+VLOOKUP($A23,datos14s!$A$2:$B$874,2,FALSE)))=1,"·",0)</f>
        <v>0</v>
      </c>
      <c r="Z23" s="53">
        <f>IF(TYPE(SEARCH(Z$1,+VLOOKUP($A23,datos14s!$A$2:$B$874,2,FALSE)))=1,"·",0)</f>
        <v>0</v>
      </c>
      <c r="AA23" s="53">
        <f>IF(TYPE(SEARCH(AA$1,+VLOOKUP($A23,datos14s!$A$2:$B$874,2,FALSE)))=1,"·",0)</f>
        <v>0</v>
      </c>
      <c r="AB23" s="53">
        <f>IF(TYPE(SEARCH(AB$1,+VLOOKUP($A23,datos14s!$A$2:$B$874,2,FALSE)))=1,"·",0)</f>
        <v>0</v>
      </c>
      <c r="AC23" s="53">
        <f>IF(TYPE(SEARCH(AC$1,+VLOOKUP($A23,datos14s!$A$2:$B$874,2,FALSE)))=1,"·",0)</f>
        <v>0</v>
      </c>
      <c r="AD23" s="53">
        <f>IF(TYPE(SEARCH(AD$1,+VLOOKUP($A23,datos14s!$A$2:$B$874,2,FALSE)))=1,"·",0)</f>
        <v>0</v>
      </c>
      <c r="AE23" s="53">
        <f>IF(TYPE(SEARCH(AE$1,+VLOOKUP($A23,datos14s!$A$2:$B$874,2,FALSE)))=1,"·",0)</f>
        <v>0</v>
      </c>
    </row>
    <row r="24" spans="1:31" s="9" customFormat="1">
      <c r="A24" s="60" t="s">
        <v>949</v>
      </c>
      <c r="B24" s="53">
        <f>IF(TYPE(SEARCH(B$1,+VLOOKUP($A24,datos14s!$A$2:$B$874,2,FALSE)))=1,"·",0)</f>
        <v>0</v>
      </c>
      <c r="C24" s="53">
        <f>IF(TYPE(SEARCH(C$1,+VLOOKUP($A24,datos14s!$A$2:$B$874,2,FALSE)))=1,"·",0)</f>
        <v>0</v>
      </c>
      <c r="D24" s="53">
        <f>IF(TYPE(SEARCH(D$1,+VLOOKUP($A24,datos14s!$A$2:$B$874,2,FALSE)))=1,"·",0)</f>
        <v>0</v>
      </c>
      <c r="E24" s="53">
        <f>IF(TYPE(SEARCH(E$1,+VLOOKUP($A24,datos14s!$A$2:$B$874,2,FALSE)))=1,"·",0)</f>
        <v>0</v>
      </c>
      <c r="F24" s="53">
        <f>IF(TYPE(SEARCH(F$1,+VLOOKUP($A24,datos14s!$A$2:$B$874,2,FALSE)))=1,"·",0)</f>
        <v>0</v>
      </c>
      <c r="G24" s="53">
        <f>IF(TYPE(SEARCH(G$1,+VLOOKUP($A24,datos14s!$A$2:$B$874,2,FALSE)))=1,"·",0)</f>
        <v>0</v>
      </c>
      <c r="H24" s="53">
        <f>IF(TYPE(SEARCH(H$1,+VLOOKUP($A24,datos14s!$A$2:$B$874,2,FALSE)))=1,"·",0)</f>
        <v>0</v>
      </c>
      <c r="I24" s="53">
        <f>IF(TYPE(SEARCH(I$1,+VLOOKUP($A24,datos14s!$A$2:$B$874,2,FALSE)))=1,"·",0)</f>
        <v>0</v>
      </c>
      <c r="J24" s="53">
        <f>IF(TYPE(SEARCH(J$1,+VLOOKUP($A24,datos14s!$A$2:$B$874,2,FALSE)))=1,"·",0)</f>
        <v>0</v>
      </c>
      <c r="K24" s="53" t="str">
        <f>IF(TYPE(SEARCH(K$1,+VLOOKUP($A24,datos14s!$A$2:$B$874,2,FALSE)))=1,"·",0)</f>
        <v>·</v>
      </c>
      <c r="L24" s="53">
        <f>IF(TYPE(SEARCH(L$1,+VLOOKUP($A24,datos14s!$A$2:$B$874,2,FALSE)))=1,"·",0)</f>
        <v>0</v>
      </c>
      <c r="M24" s="53">
        <f>IF(TYPE(SEARCH(M$1,+VLOOKUP($A24,datos14s!$A$2:$B$874,2,FALSE)))=1,"·",0)</f>
        <v>0</v>
      </c>
      <c r="N24" s="53">
        <f>IF(TYPE(SEARCH(N$1,+VLOOKUP($A24,datos14s!$A$2:$B$874,2,FALSE)))=1,"·",0)</f>
        <v>0</v>
      </c>
      <c r="O24" s="53">
        <f>IF(TYPE(SEARCH(O$1,+VLOOKUP($A24,datos14s!$A$2:$B$874,2,FALSE)))=1,"·",0)</f>
        <v>0</v>
      </c>
      <c r="P24" s="53">
        <f>IF(TYPE(SEARCH(P$1,+VLOOKUP($A24,datos14s!$A$2:$B$874,2,FALSE)))=1,"·",0)</f>
        <v>0</v>
      </c>
      <c r="Q24" s="53">
        <f>IF(TYPE(SEARCH(Q$1,+VLOOKUP($A24,datos14s!$A$2:$B$874,2,FALSE)))=1,"·",0)</f>
        <v>0</v>
      </c>
      <c r="R24" s="53">
        <f>IF(TYPE(SEARCH(R$1,+VLOOKUP($A24,datos14s!$A$2:$B$874,2,FALSE)))=1,"·",0)</f>
        <v>0</v>
      </c>
      <c r="S24" s="53">
        <f>IF(TYPE(SEARCH(S$1,+VLOOKUP($A24,datos14s!$A$2:$B$874,2,FALSE)))=1,"·",0)</f>
        <v>0</v>
      </c>
      <c r="T24" s="53">
        <f>IF(TYPE(SEARCH(T$1,+VLOOKUP($A24,datos14s!$A$2:$B$874,2,FALSE)))=1,"·",0)</f>
        <v>0</v>
      </c>
      <c r="U24" s="53">
        <f>IF(TYPE(SEARCH(U$1,+VLOOKUP($A24,datos14s!$A$2:$B$874,2,FALSE)))=1,"·",0)</f>
        <v>0</v>
      </c>
      <c r="V24" s="53">
        <f>IF(TYPE(SEARCH(V$1,+VLOOKUP($A24,datos14s!$A$2:$B$874,2,FALSE)))=1,"·",0)</f>
        <v>0</v>
      </c>
      <c r="W24" s="53">
        <f>IF(TYPE(SEARCH(W$1,+VLOOKUP($A24,datos14s!$A$2:$B$874,2,FALSE)))=1,"·",0)</f>
        <v>0</v>
      </c>
      <c r="X24" s="53">
        <f>IF(TYPE(SEARCH(X$1,+VLOOKUP($A24,datos14s!$A$2:$B$874,2,FALSE)))=1,"·",0)</f>
        <v>0</v>
      </c>
      <c r="Y24" s="53">
        <f>IF(TYPE(SEARCH(Y$1,+VLOOKUP($A24,datos14s!$A$2:$B$874,2,FALSE)))=1,"·",0)</f>
        <v>0</v>
      </c>
      <c r="Z24" s="53">
        <f>IF(TYPE(SEARCH(Z$1,+VLOOKUP($A24,datos14s!$A$2:$B$874,2,FALSE)))=1,"·",0)</f>
        <v>0</v>
      </c>
      <c r="AA24" s="53">
        <f>IF(TYPE(SEARCH(AA$1,+VLOOKUP($A24,datos14s!$A$2:$B$874,2,FALSE)))=1,"·",0)</f>
        <v>0</v>
      </c>
      <c r="AB24" s="53">
        <f>IF(TYPE(SEARCH(AB$1,+VLOOKUP($A24,datos14s!$A$2:$B$874,2,FALSE)))=1,"·",0)</f>
        <v>0</v>
      </c>
      <c r="AC24" s="53">
        <f>IF(TYPE(SEARCH(AC$1,+VLOOKUP($A24,datos14s!$A$2:$B$874,2,FALSE)))=1,"·",0)</f>
        <v>0</v>
      </c>
      <c r="AD24" s="53">
        <f>IF(TYPE(SEARCH(AD$1,+VLOOKUP($A24,datos14s!$A$2:$B$874,2,FALSE)))=1,"·",0)</f>
        <v>0</v>
      </c>
      <c r="AE24" s="53">
        <f>IF(TYPE(SEARCH(AE$1,+VLOOKUP($A24,datos14s!$A$2:$B$874,2,FALSE)))=1,"·",0)</f>
        <v>0</v>
      </c>
    </row>
    <row r="25" spans="1:31" s="9" customFormat="1">
      <c r="A25" s="60" t="s">
        <v>950</v>
      </c>
      <c r="B25" s="53">
        <f>IF(TYPE(SEARCH(B$1,+VLOOKUP($A25,datos14s!$A$2:$B$874,2,FALSE)))=1,"·",0)</f>
        <v>0</v>
      </c>
      <c r="C25" s="53">
        <f>IF(TYPE(SEARCH(C$1,+VLOOKUP($A25,datos14s!$A$2:$B$874,2,FALSE)))=1,"·",0)</f>
        <v>0</v>
      </c>
      <c r="D25" s="53">
        <f>IF(TYPE(SEARCH(D$1,+VLOOKUP($A25,datos14s!$A$2:$B$874,2,FALSE)))=1,"·",0)</f>
        <v>0</v>
      </c>
      <c r="E25" s="53">
        <f>IF(TYPE(SEARCH(E$1,+VLOOKUP($A25,datos14s!$A$2:$B$874,2,FALSE)))=1,"·",0)</f>
        <v>0</v>
      </c>
      <c r="F25" s="53">
        <f>IF(TYPE(SEARCH(F$1,+VLOOKUP($A25,datos14s!$A$2:$B$874,2,FALSE)))=1,"·",0)</f>
        <v>0</v>
      </c>
      <c r="G25" s="53">
        <f>IF(TYPE(SEARCH(G$1,+VLOOKUP($A25,datos14s!$A$2:$B$874,2,FALSE)))=1,"·",0)</f>
        <v>0</v>
      </c>
      <c r="H25" s="53">
        <f>IF(TYPE(SEARCH(H$1,+VLOOKUP($A25,datos14s!$A$2:$B$874,2,FALSE)))=1,"·",0)</f>
        <v>0</v>
      </c>
      <c r="I25" s="53">
        <f>IF(TYPE(SEARCH(I$1,+VLOOKUP($A25,datos14s!$A$2:$B$874,2,FALSE)))=1,"·",0)</f>
        <v>0</v>
      </c>
      <c r="J25" s="53">
        <f>IF(TYPE(SEARCH(J$1,+VLOOKUP($A25,datos14s!$A$2:$B$874,2,FALSE)))=1,"·",0)</f>
        <v>0</v>
      </c>
      <c r="K25" s="53" t="str">
        <f>IF(TYPE(SEARCH(K$1,+VLOOKUP($A25,datos14s!$A$2:$B$874,2,FALSE)))=1,"·",0)</f>
        <v>·</v>
      </c>
      <c r="L25" s="53">
        <f>IF(TYPE(SEARCH(L$1,+VLOOKUP($A25,datos14s!$A$2:$B$874,2,FALSE)))=1,"·",0)</f>
        <v>0</v>
      </c>
      <c r="M25" s="53">
        <f>IF(TYPE(SEARCH(M$1,+VLOOKUP($A25,datos14s!$A$2:$B$874,2,FALSE)))=1,"·",0)</f>
        <v>0</v>
      </c>
      <c r="N25" s="53">
        <f>IF(TYPE(SEARCH(N$1,+VLOOKUP($A25,datos14s!$A$2:$B$874,2,FALSE)))=1,"·",0)</f>
        <v>0</v>
      </c>
      <c r="O25" s="53">
        <f>IF(TYPE(SEARCH(O$1,+VLOOKUP($A25,datos14s!$A$2:$B$874,2,FALSE)))=1,"·",0)</f>
        <v>0</v>
      </c>
      <c r="P25" s="53">
        <f>IF(TYPE(SEARCH(P$1,+VLOOKUP($A25,datos14s!$A$2:$B$874,2,FALSE)))=1,"·",0)</f>
        <v>0</v>
      </c>
      <c r="Q25" s="53">
        <f>IF(TYPE(SEARCH(Q$1,+VLOOKUP($A25,datos14s!$A$2:$B$874,2,FALSE)))=1,"·",0)</f>
        <v>0</v>
      </c>
      <c r="R25" s="53">
        <f>IF(TYPE(SEARCH(R$1,+VLOOKUP($A25,datos14s!$A$2:$B$874,2,FALSE)))=1,"·",0)</f>
        <v>0</v>
      </c>
      <c r="S25" s="53">
        <f>IF(TYPE(SEARCH(S$1,+VLOOKUP($A25,datos14s!$A$2:$B$874,2,FALSE)))=1,"·",0)</f>
        <v>0</v>
      </c>
      <c r="T25" s="53">
        <f>IF(TYPE(SEARCH(T$1,+VLOOKUP($A25,datos14s!$A$2:$B$874,2,FALSE)))=1,"·",0)</f>
        <v>0</v>
      </c>
      <c r="U25" s="53">
        <f>IF(TYPE(SEARCH(U$1,+VLOOKUP($A25,datos14s!$A$2:$B$874,2,FALSE)))=1,"·",0)</f>
        <v>0</v>
      </c>
      <c r="V25" s="53">
        <f>IF(TYPE(SEARCH(V$1,+VLOOKUP($A25,datos14s!$A$2:$B$874,2,FALSE)))=1,"·",0)</f>
        <v>0</v>
      </c>
      <c r="W25" s="53">
        <f>IF(TYPE(SEARCH(W$1,+VLOOKUP($A25,datos14s!$A$2:$B$874,2,FALSE)))=1,"·",0)</f>
        <v>0</v>
      </c>
      <c r="X25" s="53">
        <f>IF(TYPE(SEARCH(X$1,+VLOOKUP($A25,datos14s!$A$2:$B$874,2,FALSE)))=1,"·",0)</f>
        <v>0</v>
      </c>
      <c r="Y25" s="53">
        <f>IF(TYPE(SEARCH(Y$1,+VLOOKUP($A25,datos14s!$A$2:$B$874,2,FALSE)))=1,"·",0)</f>
        <v>0</v>
      </c>
      <c r="Z25" s="53">
        <f>IF(TYPE(SEARCH(Z$1,+VLOOKUP($A25,datos14s!$A$2:$B$874,2,FALSE)))=1,"·",0)</f>
        <v>0</v>
      </c>
      <c r="AA25" s="53">
        <f>IF(TYPE(SEARCH(AA$1,+VLOOKUP($A25,datos14s!$A$2:$B$874,2,FALSE)))=1,"·",0)</f>
        <v>0</v>
      </c>
      <c r="AB25" s="53">
        <f>IF(TYPE(SEARCH(AB$1,+VLOOKUP($A25,datos14s!$A$2:$B$874,2,FALSE)))=1,"·",0)</f>
        <v>0</v>
      </c>
      <c r="AC25" s="53">
        <f>IF(TYPE(SEARCH(AC$1,+VLOOKUP($A25,datos14s!$A$2:$B$874,2,FALSE)))=1,"·",0)</f>
        <v>0</v>
      </c>
      <c r="AD25" s="53">
        <f>IF(TYPE(SEARCH(AD$1,+VLOOKUP($A25,datos14s!$A$2:$B$874,2,FALSE)))=1,"·",0)</f>
        <v>0</v>
      </c>
      <c r="AE25" s="53">
        <f>IF(TYPE(SEARCH(AE$1,+VLOOKUP($A25,datos14s!$A$2:$B$874,2,FALSE)))=1,"·",0)</f>
        <v>0</v>
      </c>
    </row>
    <row r="26" spans="1:31" s="9" customFormat="1">
      <c r="A26" s="60" t="s">
        <v>951</v>
      </c>
      <c r="B26" s="53">
        <f>IF(TYPE(SEARCH(B$1,+VLOOKUP($A26,datos14s!$A$2:$B$874,2,FALSE)))=1,"·",0)</f>
        <v>0</v>
      </c>
      <c r="C26" s="53">
        <f>IF(TYPE(SEARCH(C$1,+VLOOKUP($A26,datos14s!$A$2:$B$874,2,FALSE)))=1,"·",0)</f>
        <v>0</v>
      </c>
      <c r="D26" s="53">
        <f>IF(TYPE(SEARCH(D$1,+VLOOKUP($A26,datos14s!$A$2:$B$874,2,FALSE)))=1,"·",0)</f>
        <v>0</v>
      </c>
      <c r="E26" s="53">
        <f>IF(TYPE(SEARCH(E$1,+VLOOKUP($A26,datos14s!$A$2:$B$874,2,FALSE)))=1,"·",0)</f>
        <v>0</v>
      </c>
      <c r="F26" s="53">
        <f>IF(TYPE(SEARCH(F$1,+VLOOKUP($A26,datos14s!$A$2:$B$874,2,FALSE)))=1,"·",0)</f>
        <v>0</v>
      </c>
      <c r="G26" s="53">
        <f>IF(TYPE(SEARCH(G$1,+VLOOKUP($A26,datos14s!$A$2:$B$874,2,FALSE)))=1,"·",0)</f>
        <v>0</v>
      </c>
      <c r="H26" s="53">
        <f>IF(TYPE(SEARCH(H$1,+VLOOKUP($A26,datos14s!$A$2:$B$874,2,FALSE)))=1,"·",0)</f>
        <v>0</v>
      </c>
      <c r="I26" s="53">
        <f>IF(TYPE(SEARCH(I$1,+VLOOKUP($A26,datos14s!$A$2:$B$874,2,FALSE)))=1,"·",0)</f>
        <v>0</v>
      </c>
      <c r="J26" s="53">
        <f>IF(TYPE(SEARCH(J$1,+VLOOKUP($A26,datos14s!$A$2:$B$874,2,FALSE)))=1,"·",0)</f>
        <v>0</v>
      </c>
      <c r="K26" s="53">
        <f>IF(TYPE(SEARCH(K$1,+VLOOKUP($A26,datos14s!$A$2:$B$874,2,FALSE)))=1,"·",0)</f>
        <v>0</v>
      </c>
      <c r="L26" s="53">
        <f>IF(TYPE(SEARCH(L$1,+VLOOKUP($A26,datos14s!$A$2:$B$874,2,FALSE)))=1,"·",0)</f>
        <v>0</v>
      </c>
      <c r="M26" s="53">
        <f>IF(TYPE(SEARCH(M$1,+VLOOKUP($A26,datos14s!$A$2:$B$874,2,FALSE)))=1,"·",0)</f>
        <v>0</v>
      </c>
      <c r="N26" s="53">
        <f>IF(TYPE(SEARCH(N$1,+VLOOKUP($A26,datos14s!$A$2:$B$874,2,FALSE)))=1,"·",0)</f>
        <v>0</v>
      </c>
      <c r="O26" s="53">
        <f>IF(TYPE(SEARCH(O$1,+VLOOKUP($A26,datos14s!$A$2:$B$874,2,FALSE)))=1,"·",0)</f>
        <v>0</v>
      </c>
      <c r="P26" s="53">
        <f>IF(TYPE(SEARCH(P$1,+VLOOKUP($A26,datos14s!$A$2:$B$874,2,FALSE)))=1,"·",0)</f>
        <v>0</v>
      </c>
      <c r="Q26" s="53">
        <f>IF(TYPE(SEARCH(Q$1,+VLOOKUP($A26,datos14s!$A$2:$B$874,2,FALSE)))=1,"·",0)</f>
        <v>0</v>
      </c>
      <c r="R26" s="53">
        <f>IF(TYPE(SEARCH(R$1,+VLOOKUP($A26,datos14s!$A$2:$B$874,2,FALSE)))=1,"·",0)</f>
        <v>0</v>
      </c>
      <c r="S26" s="53">
        <f>IF(TYPE(SEARCH(S$1,+VLOOKUP($A26,datos14s!$A$2:$B$874,2,FALSE)))=1,"·",0)</f>
        <v>0</v>
      </c>
      <c r="T26" s="53">
        <f>IF(TYPE(SEARCH(T$1,+VLOOKUP($A26,datos14s!$A$2:$B$874,2,FALSE)))=1,"·",0)</f>
        <v>0</v>
      </c>
      <c r="U26" s="53">
        <f>IF(TYPE(SEARCH(U$1,+VLOOKUP($A26,datos14s!$A$2:$B$874,2,FALSE)))=1,"·",0)</f>
        <v>0</v>
      </c>
      <c r="V26" s="53">
        <f>IF(TYPE(SEARCH(V$1,+VLOOKUP($A26,datos14s!$A$2:$B$874,2,FALSE)))=1,"·",0)</f>
        <v>0</v>
      </c>
      <c r="W26" s="53">
        <f>IF(TYPE(SEARCH(W$1,+VLOOKUP($A26,datos14s!$A$2:$B$874,2,FALSE)))=1,"·",0)</f>
        <v>0</v>
      </c>
      <c r="X26" s="53">
        <f>IF(TYPE(SEARCH(X$1,+VLOOKUP($A26,datos14s!$A$2:$B$874,2,FALSE)))=1,"·",0)</f>
        <v>0</v>
      </c>
      <c r="Y26" s="53">
        <f>IF(TYPE(SEARCH(Y$1,+VLOOKUP($A26,datos14s!$A$2:$B$874,2,FALSE)))=1,"·",0)</f>
        <v>0</v>
      </c>
      <c r="Z26" s="53" t="str">
        <f>IF(TYPE(SEARCH(Z$1,+VLOOKUP($A26,datos14s!$A$2:$B$874,2,FALSE)))=1,"·",0)</f>
        <v>·</v>
      </c>
      <c r="AA26" s="53">
        <f>IF(TYPE(SEARCH(AA$1,+VLOOKUP($A26,datos14s!$A$2:$B$874,2,FALSE)))=1,"·",0)</f>
        <v>0</v>
      </c>
      <c r="AB26" s="53">
        <f>IF(TYPE(SEARCH(AB$1,+VLOOKUP($A26,datos14s!$A$2:$B$874,2,FALSE)))=1,"·",0)</f>
        <v>0</v>
      </c>
      <c r="AC26" s="53">
        <f>IF(TYPE(SEARCH(AC$1,+VLOOKUP($A26,datos14s!$A$2:$B$874,2,FALSE)))=1,"·",0)</f>
        <v>0</v>
      </c>
      <c r="AD26" s="53">
        <f>IF(TYPE(SEARCH(AD$1,+VLOOKUP($A26,datos14s!$A$2:$B$874,2,FALSE)))=1,"·",0)</f>
        <v>0</v>
      </c>
      <c r="AE26" s="53">
        <f>IF(TYPE(SEARCH(AE$1,+VLOOKUP($A26,datos14s!$A$2:$B$874,2,FALSE)))=1,"·",0)</f>
        <v>0</v>
      </c>
    </row>
    <row r="27" spans="1:31" s="9" customFormat="1">
      <c r="A27" s="60" t="s">
        <v>952</v>
      </c>
      <c r="B27" s="53">
        <f>IF(TYPE(SEARCH(B$1,+VLOOKUP($A27,datos14s!$A$2:$B$874,2,FALSE)))=1,"·",0)</f>
        <v>0</v>
      </c>
      <c r="C27" s="53">
        <f>IF(TYPE(SEARCH(C$1,+VLOOKUP($A27,datos14s!$A$2:$B$874,2,FALSE)))=1,"·",0)</f>
        <v>0</v>
      </c>
      <c r="D27" s="53">
        <f>IF(TYPE(SEARCH(D$1,+VLOOKUP($A27,datos14s!$A$2:$B$874,2,FALSE)))=1,"·",0)</f>
        <v>0</v>
      </c>
      <c r="E27" s="53">
        <f>IF(TYPE(SEARCH(E$1,+VLOOKUP($A27,datos14s!$A$2:$B$874,2,FALSE)))=1,"·",0)</f>
        <v>0</v>
      </c>
      <c r="F27" s="53">
        <f>IF(TYPE(SEARCH(F$1,+VLOOKUP($A27,datos14s!$A$2:$B$874,2,FALSE)))=1,"·",0)</f>
        <v>0</v>
      </c>
      <c r="G27" s="53">
        <f>IF(TYPE(SEARCH(G$1,+VLOOKUP($A27,datos14s!$A$2:$B$874,2,FALSE)))=1,"·",0)</f>
        <v>0</v>
      </c>
      <c r="H27" s="53">
        <f>IF(TYPE(SEARCH(H$1,+VLOOKUP($A27,datos14s!$A$2:$B$874,2,FALSE)))=1,"·",0)</f>
        <v>0</v>
      </c>
      <c r="I27" s="53" t="str">
        <f>IF(TYPE(SEARCH(I$1,+VLOOKUP($A27,datos14s!$A$2:$B$874,2,FALSE)))=1,"·",0)</f>
        <v>·</v>
      </c>
      <c r="J27" s="53">
        <f>IF(TYPE(SEARCH(J$1,+VLOOKUP($A27,datos14s!$A$2:$B$874,2,FALSE)))=1,"·",0)</f>
        <v>0</v>
      </c>
      <c r="K27" s="53">
        <f>IF(TYPE(SEARCH(K$1,+VLOOKUP($A27,datos14s!$A$2:$B$874,2,FALSE)))=1,"·",0)</f>
        <v>0</v>
      </c>
      <c r="L27" s="53">
        <f>IF(TYPE(SEARCH(L$1,+VLOOKUP($A27,datos14s!$A$2:$B$874,2,FALSE)))=1,"·",0)</f>
        <v>0</v>
      </c>
      <c r="M27" s="53">
        <f>IF(TYPE(SEARCH(M$1,+VLOOKUP($A27,datos14s!$A$2:$B$874,2,FALSE)))=1,"·",0)</f>
        <v>0</v>
      </c>
      <c r="N27" s="53">
        <f>IF(TYPE(SEARCH(N$1,+VLOOKUP($A27,datos14s!$A$2:$B$874,2,FALSE)))=1,"·",0)</f>
        <v>0</v>
      </c>
      <c r="O27" s="53">
        <f>IF(TYPE(SEARCH(O$1,+VLOOKUP($A27,datos14s!$A$2:$B$874,2,FALSE)))=1,"·",0)</f>
        <v>0</v>
      </c>
      <c r="P27" s="53">
        <f>IF(TYPE(SEARCH(P$1,+VLOOKUP($A27,datos14s!$A$2:$B$874,2,FALSE)))=1,"·",0)</f>
        <v>0</v>
      </c>
      <c r="Q27" s="53">
        <f>IF(TYPE(SEARCH(Q$1,+VLOOKUP($A27,datos14s!$A$2:$B$874,2,FALSE)))=1,"·",0)</f>
        <v>0</v>
      </c>
      <c r="R27" s="53">
        <f>IF(TYPE(SEARCH(R$1,+VLOOKUP($A27,datos14s!$A$2:$B$874,2,FALSE)))=1,"·",0)</f>
        <v>0</v>
      </c>
      <c r="S27" s="53">
        <f>IF(TYPE(SEARCH(S$1,+VLOOKUP($A27,datos14s!$A$2:$B$874,2,FALSE)))=1,"·",0)</f>
        <v>0</v>
      </c>
      <c r="T27" s="53">
        <f>IF(TYPE(SEARCH(T$1,+VLOOKUP($A27,datos14s!$A$2:$B$874,2,FALSE)))=1,"·",0)</f>
        <v>0</v>
      </c>
      <c r="U27" s="53">
        <f>IF(TYPE(SEARCH(U$1,+VLOOKUP($A27,datos14s!$A$2:$B$874,2,FALSE)))=1,"·",0)</f>
        <v>0</v>
      </c>
      <c r="V27" s="53">
        <f>IF(TYPE(SEARCH(V$1,+VLOOKUP($A27,datos14s!$A$2:$B$874,2,FALSE)))=1,"·",0)</f>
        <v>0</v>
      </c>
      <c r="W27" s="53">
        <f>IF(TYPE(SEARCH(W$1,+VLOOKUP($A27,datos14s!$A$2:$B$874,2,FALSE)))=1,"·",0)</f>
        <v>0</v>
      </c>
      <c r="X27" s="53">
        <f>IF(TYPE(SEARCH(X$1,+VLOOKUP($A27,datos14s!$A$2:$B$874,2,FALSE)))=1,"·",0)</f>
        <v>0</v>
      </c>
      <c r="Y27" s="53">
        <f>IF(TYPE(SEARCH(Y$1,+VLOOKUP($A27,datos14s!$A$2:$B$874,2,FALSE)))=1,"·",0)</f>
        <v>0</v>
      </c>
      <c r="Z27" s="53">
        <f>IF(TYPE(SEARCH(Z$1,+VLOOKUP($A27,datos14s!$A$2:$B$874,2,FALSE)))=1,"·",0)</f>
        <v>0</v>
      </c>
      <c r="AA27" s="53">
        <f>IF(TYPE(SEARCH(AA$1,+VLOOKUP($A27,datos14s!$A$2:$B$874,2,FALSE)))=1,"·",0)</f>
        <v>0</v>
      </c>
      <c r="AB27" s="53">
        <f>IF(TYPE(SEARCH(AB$1,+VLOOKUP($A27,datos14s!$A$2:$B$874,2,FALSE)))=1,"·",0)</f>
        <v>0</v>
      </c>
      <c r="AC27" s="53">
        <f>IF(TYPE(SEARCH(AC$1,+VLOOKUP($A27,datos14s!$A$2:$B$874,2,FALSE)))=1,"·",0)</f>
        <v>0</v>
      </c>
      <c r="AD27" s="53">
        <f>IF(TYPE(SEARCH(AD$1,+VLOOKUP($A27,datos14s!$A$2:$B$874,2,FALSE)))=1,"·",0)</f>
        <v>0</v>
      </c>
      <c r="AE27" s="53">
        <f>IF(TYPE(SEARCH(AE$1,+VLOOKUP($A27,datos14s!$A$2:$B$874,2,FALSE)))=1,"·",0)</f>
        <v>0</v>
      </c>
    </row>
    <row r="28" spans="1:31" s="9" customFormat="1">
      <c r="A28" s="60" t="s">
        <v>953</v>
      </c>
      <c r="B28" s="53">
        <f>IF(TYPE(SEARCH(B$1,+VLOOKUP($A28,datos14s!$A$2:$B$874,2,FALSE)))=1,"·",0)</f>
        <v>0</v>
      </c>
      <c r="C28" s="53">
        <f>IF(TYPE(SEARCH(C$1,+VLOOKUP($A28,datos14s!$A$2:$B$874,2,FALSE)))=1,"·",0)</f>
        <v>0</v>
      </c>
      <c r="D28" s="53">
        <f>IF(TYPE(SEARCH(D$1,+VLOOKUP($A28,datos14s!$A$2:$B$874,2,FALSE)))=1,"·",0)</f>
        <v>0</v>
      </c>
      <c r="E28" s="53">
        <f>IF(TYPE(SEARCH(E$1,+VLOOKUP($A28,datos14s!$A$2:$B$874,2,FALSE)))=1,"·",0)</f>
        <v>0</v>
      </c>
      <c r="F28" s="53">
        <f>IF(TYPE(SEARCH(F$1,+VLOOKUP($A28,datos14s!$A$2:$B$874,2,FALSE)))=1,"·",0)</f>
        <v>0</v>
      </c>
      <c r="G28" s="53">
        <f>IF(TYPE(SEARCH(G$1,+VLOOKUP($A28,datos14s!$A$2:$B$874,2,FALSE)))=1,"·",0)</f>
        <v>0</v>
      </c>
      <c r="H28" s="53">
        <f>IF(TYPE(SEARCH(H$1,+VLOOKUP($A28,datos14s!$A$2:$B$874,2,FALSE)))=1,"·",0)</f>
        <v>0</v>
      </c>
      <c r="I28" s="53">
        <f>IF(TYPE(SEARCH(I$1,+VLOOKUP($A28,datos14s!$A$2:$B$874,2,FALSE)))=1,"·",0)</f>
        <v>0</v>
      </c>
      <c r="J28" s="53">
        <f>IF(TYPE(SEARCH(J$1,+VLOOKUP($A28,datos14s!$A$2:$B$874,2,FALSE)))=1,"·",0)</f>
        <v>0</v>
      </c>
      <c r="K28" s="53">
        <f>IF(TYPE(SEARCH(K$1,+VLOOKUP($A28,datos14s!$A$2:$B$874,2,FALSE)))=1,"·",0)</f>
        <v>0</v>
      </c>
      <c r="L28" s="53">
        <f>IF(TYPE(SEARCH(L$1,+VLOOKUP($A28,datos14s!$A$2:$B$874,2,FALSE)))=1,"·",0)</f>
        <v>0</v>
      </c>
      <c r="M28" s="53">
        <f>IF(TYPE(SEARCH(M$1,+VLOOKUP($A28,datos14s!$A$2:$B$874,2,FALSE)))=1,"·",0)</f>
        <v>0</v>
      </c>
      <c r="N28" s="53">
        <f>IF(TYPE(SEARCH(N$1,+VLOOKUP($A28,datos14s!$A$2:$B$874,2,FALSE)))=1,"·",0)</f>
        <v>0</v>
      </c>
      <c r="O28" s="53">
        <f>IF(TYPE(SEARCH(O$1,+VLOOKUP($A28,datos14s!$A$2:$B$874,2,FALSE)))=1,"·",0)</f>
        <v>0</v>
      </c>
      <c r="P28" s="53">
        <f>IF(TYPE(SEARCH(P$1,+VLOOKUP($A28,datos14s!$A$2:$B$874,2,FALSE)))=1,"·",0)</f>
        <v>0</v>
      </c>
      <c r="Q28" s="53">
        <f>IF(TYPE(SEARCH(Q$1,+VLOOKUP($A28,datos14s!$A$2:$B$874,2,FALSE)))=1,"·",0)</f>
        <v>0</v>
      </c>
      <c r="R28" s="53">
        <f>IF(TYPE(SEARCH(R$1,+VLOOKUP($A28,datos14s!$A$2:$B$874,2,FALSE)))=1,"·",0)</f>
        <v>0</v>
      </c>
      <c r="S28" s="53">
        <f>IF(TYPE(SEARCH(S$1,+VLOOKUP($A28,datos14s!$A$2:$B$874,2,FALSE)))=1,"·",0)</f>
        <v>0</v>
      </c>
      <c r="T28" s="53">
        <f>IF(TYPE(SEARCH(T$1,+VLOOKUP($A28,datos14s!$A$2:$B$874,2,FALSE)))=1,"·",0)</f>
        <v>0</v>
      </c>
      <c r="U28" s="53">
        <f>IF(TYPE(SEARCH(U$1,+VLOOKUP($A28,datos14s!$A$2:$B$874,2,FALSE)))=1,"·",0)</f>
        <v>0</v>
      </c>
      <c r="V28" s="53">
        <f>IF(TYPE(SEARCH(V$1,+VLOOKUP($A28,datos14s!$A$2:$B$874,2,FALSE)))=1,"·",0)</f>
        <v>0</v>
      </c>
      <c r="W28" s="53">
        <f>IF(TYPE(SEARCH(W$1,+VLOOKUP($A28,datos14s!$A$2:$B$874,2,FALSE)))=1,"·",0)</f>
        <v>0</v>
      </c>
      <c r="X28" s="53">
        <f>IF(TYPE(SEARCH(X$1,+VLOOKUP($A28,datos14s!$A$2:$B$874,2,FALSE)))=1,"·",0)</f>
        <v>0</v>
      </c>
      <c r="Y28" s="53">
        <f>IF(TYPE(SEARCH(Y$1,+VLOOKUP($A28,datos14s!$A$2:$B$874,2,FALSE)))=1,"·",0)</f>
        <v>0</v>
      </c>
      <c r="Z28" s="53">
        <f>IF(TYPE(SEARCH(Z$1,+VLOOKUP($A28,datos14s!$A$2:$B$874,2,FALSE)))=1,"·",0)</f>
        <v>0</v>
      </c>
      <c r="AA28" s="53">
        <f>IF(TYPE(SEARCH(AA$1,+VLOOKUP($A28,datos14s!$A$2:$B$874,2,FALSE)))=1,"·",0)</f>
        <v>0</v>
      </c>
      <c r="AB28" s="53">
        <f>IF(TYPE(SEARCH(AB$1,+VLOOKUP($A28,datos14s!$A$2:$B$874,2,FALSE)))=1,"·",0)</f>
        <v>0</v>
      </c>
      <c r="AC28" s="53">
        <f>IF(TYPE(SEARCH(AC$1,+VLOOKUP($A28,datos14s!$A$2:$B$874,2,FALSE)))=1,"·",0)</f>
        <v>0</v>
      </c>
      <c r="AD28" s="53">
        <f>IF(TYPE(SEARCH(AD$1,+VLOOKUP($A28,datos14s!$A$2:$B$874,2,FALSE)))=1,"·",0)</f>
        <v>0</v>
      </c>
      <c r="AE28" s="53">
        <f>IF(TYPE(SEARCH(AE$1,+VLOOKUP($A28,datos14s!$A$2:$B$874,2,FALSE)))=1,"·",0)</f>
        <v>0</v>
      </c>
    </row>
    <row r="29" spans="1:31" s="9" customFormat="1">
      <c r="A29" s="60" t="s">
        <v>954</v>
      </c>
      <c r="B29" s="53">
        <f>IF(TYPE(SEARCH(B$1,+VLOOKUP($A29,datos14s!$A$2:$B$874,2,FALSE)))=1,"·",0)</f>
        <v>0</v>
      </c>
      <c r="C29" s="53">
        <f>IF(TYPE(SEARCH(C$1,+VLOOKUP($A29,datos14s!$A$2:$B$874,2,FALSE)))=1,"·",0)</f>
        <v>0</v>
      </c>
      <c r="D29" s="53">
        <f>IF(TYPE(SEARCH(D$1,+VLOOKUP($A29,datos14s!$A$2:$B$874,2,FALSE)))=1,"·",0)</f>
        <v>0</v>
      </c>
      <c r="E29" s="53">
        <f>IF(TYPE(SEARCH(E$1,+VLOOKUP($A29,datos14s!$A$2:$B$874,2,FALSE)))=1,"·",0)</f>
        <v>0</v>
      </c>
      <c r="F29" s="53" t="str">
        <f>IF(TYPE(SEARCH(F$1,+VLOOKUP($A29,datos14s!$A$2:$B$874,2,FALSE)))=1,"·",0)</f>
        <v>·</v>
      </c>
      <c r="G29" s="53">
        <f>IF(TYPE(SEARCH(G$1,+VLOOKUP($A29,datos14s!$A$2:$B$874,2,FALSE)))=1,"·",0)</f>
        <v>0</v>
      </c>
      <c r="H29" s="53">
        <f>IF(TYPE(SEARCH(H$1,+VLOOKUP($A29,datos14s!$A$2:$B$874,2,FALSE)))=1,"·",0)</f>
        <v>0</v>
      </c>
      <c r="I29" s="53">
        <f>IF(TYPE(SEARCH(I$1,+VLOOKUP($A29,datos14s!$A$2:$B$874,2,FALSE)))=1,"·",0)</f>
        <v>0</v>
      </c>
      <c r="J29" s="53">
        <f>IF(TYPE(SEARCH(J$1,+VLOOKUP($A29,datos14s!$A$2:$B$874,2,FALSE)))=1,"·",0)</f>
        <v>0</v>
      </c>
      <c r="K29" s="53">
        <f>IF(TYPE(SEARCH(K$1,+VLOOKUP($A29,datos14s!$A$2:$B$874,2,FALSE)))=1,"·",0)</f>
        <v>0</v>
      </c>
      <c r="L29" s="53">
        <f>IF(TYPE(SEARCH(L$1,+VLOOKUP($A29,datos14s!$A$2:$B$874,2,FALSE)))=1,"·",0)</f>
        <v>0</v>
      </c>
      <c r="M29" s="53">
        <f>IF(TYPE(SEARCH(M$1,+VLOOKUP($A29,datos14s!$A$2:$B$874,2,FALSE)))=1,"·",0)</f>
        <v>0</v>
      </c>
      <c r="N29" s="53">
        <f>IF(TYPE(SEARCH(N$1,+VLOOKUP($A29,datos14s!$A$2:$B$874,2,FALSE)))=1,"·",0)</f>
        <v>0</v>
      </c>
      <c r="O29" s="53">
        <f>IF(TYPE(SEARCH(O$1,+VLOOKUP($A29,datos14s!$A$2:$B$874,2,FALSE)))=1,"·",0)</f>
        <v>0</v>
      </c>
      <c r="P29" s="53">
        <f>IF(TYPE(SEARCH(P$1,+VLOOKUP($A29,datos14s!$A$2:$B$874,2,FALSE)))=1,"·",0)</f>
        <v>0</v>
      </c>
      <c r="Q29" s="53">
        <f>IF(TYPE(SEARCH(Q$1,+VLOOKUP($A29,datos14s!$A$2:$B$874,2,FALSE)))=1,"·",0)</f>
        <v>0</v>
      </c>
      <c r="R29" s="53">
        <f>IF(TYPE(SEARCH(R$1,+VLOOKUP($A29,datos14s!$A$2:$B$874,2,FALSE)))=1,"·",0)</f>
        <v>0</v>
      </c>
      <c r="S29" s="53">
        <f>IF(TYPE(SEARCH(S$1,+VLOOKUP($A29,datos14s!$A$2:$B$874,2,FALSE)))=1,"·",0)</f>
        <v>0</v>
      </c>
      <c r="T29" s="53">
        <f>IF(TYPE(SEARCH(T$1,+VLOOKUP($A29,datos14s!$A$2:$B$874,2,FALSE)))=1,"·",0)</f>
        <v>0</v>
      </c>
      <c r="U29" s="53">
        <f>IF(TYPE(SEARCH(U$1,+VLOOKUP($A29,datos14s!$A$2:$B$874,2,FALSE)))=1,"·",0)</f>
        <v>0</v>
      </c>
      <c r="V29" s="53">
        <f>IF(TYPE(SEARCH(V$1,+VLOOKUP($A29,datos14s!$A$2:$B$874,2,FALSE)))=1,"·",0)</f>
        <v>0</v>
      </c>
      <c r="W29" s="53">
        <f>IF(TYPE(SEARCH(W$1,+VLOOKUP($A29,datos14s!$A$2:$B$874,2,FALSE)))=1,"·",0)</f>
        <v>0</v>
      </c>
      <c r="X29" s="53">
        <f>IF(TYPE(SEARCH(X$1,+VLOOKUP($A29,datos14s!$A$2:$B$874,2,FALSE)))=1,"·",0)</f>
        <v>0</v>
      </c>
      <c r="Y29" s="53">
        <f>IF(TYPE(SEARCH(Y$1,+VLOOKUP($A29,datos14s!$A$2:$B$874,2,FALSE)))=1,"·",0)</f>
        <v>0</v>
      </c>
      <c r="Z29" s="53">
        <f>IF(TYPE(SEARCH(Z$1,+VLOOKUP($A29,datos14s!$A$2:$B$874,2,FALSE)))=1,"·",0)</f>
        <v>0</v>
      </c>
      <c r="AA29" s="53">
        <f>IF(TYPE(SEARCH(AA$1,+VLOOKUP($A29,datos14s!$A$2:$B$874,2,FALSE)))=1,"·",0)</f>
        <v>0</v>
      </c>
      <c r="AB29" s="53">
        <f>IF(TYPE(SEARCH(AB$1,+VLOOKUP($A29,datos14s!$A$2:$B$874,2,FALSE)))=1,"·",0)</f>
        <v>0</v>
      </c>
      <c r="AC29" s="53">
        <f>IF(TYPE(SEARCH(AC$1,+VLOOKUP($A29,datos14s!$A$2:$B$874,2,FALSE)))=1,"·",0)</f>
        <v>0</v>
      </c>
      <c r="AD29" s="53">
        <f>IF(TYPE(SEARCH(AD$1,+VLOOKUP($A29,datos14s!$A$2:$B$874,2,FALSE)))=1,"·",0)</f>
        <v>0</v>
      </c>
      <c r="AE29" s="53">
        <f>IF(TYPE(SEARCH(AE$1,+VLOOKUP($A29,datos14s!$A$2:$B$874,2,FALSE)))=1,"·",0)</f>
        <v>0</v>
      </c>
    </row>
    <row r="30" spans="1:31" s="9" customFormat="1">
      <c r="A30" s="60" t="s">
        <v>955</v>
      </c>
      <c r="B30" s="53">
        <f>IF(TYPE(SEARCH(B$1,+VLOOKUP($A30,datos14s!$A$2:$B$874,2,FALSE)))=1,"·",0)</f>
        <v>0</v>
      </c>
      <c r="C30" s="53">
        <f>IF(TYPE(SEARCH(C$1,+VLOOKUP($A30,datos14s!$A$2:$B$874,2,FALSE)))=1,"·",0)</f>
        <v>0</v>
      </c>
      <c r="D30" s="53" t="str">
        <f>IF(TYPE(SEARCH(D$1,+VLOOKUP($A30,datos14s!$A$2:$B$874,2,FALSE)))=1,"·",0)</f>
        <v>·</v>
      </c>
      <c r="E30" s="53">
        <f>IF(TYPE(SEARCH(E$1,+VLOOKUP($A30,datos14s!$A$2:$B$874,2,FALSE)))=1,"·",0)</f>
        <v>0</v>
      </c>
      <c r="F30" s="53">
        <f>IF(TYPE(SEARCH(F$1,+VLOOKUP($A30,datos14s!$A$2:$B$874,2,FALSE)))=1,"·",0)</f>
        <v>0</v>
      </c>
      <c r="G30" s="53">
        <f>IF(TYPE(SEARCH(G$1,+VLOOKUP($A30,datos14s!$A$2:$B$874,2,FALSE)))=1,"·",0)</f>
        <v>0</v>
      </c>
      <c r="H30" s="53">
        <f>IF(TYPE(SEARCH(H$1,+VLOOKUP($A30,datos14s!$A$2:$B$874,2,FALSE)))=1,"·",0)</f>
        <v>0</v>
      </c>
      <c r="I30" s="53">
        <f>IF(TYPE(SEARCH(I$1,+VLOOKUP($A30,datos14s!$A$2:$B$874,2,FALSE)))=1,"·",0)</f>
        <v>0</v>
      </c>
      <c r="J30" s="53">
        <f>IF(TYPE(SEARCH(J$1,+VLOOKUP($A30,datos14s!$A$2:$B$874,2,FALSE)))=1,"·",0)</f>
        <v>0</v>
      </c>
      <c r="K30" s="53" t="str">
        <f>IF(TYPE(SEARCH(K$1,+VLOOKUP($A30,datos14s!$A$2:$B$874,2,FALSE)))=1,"·",0)</f>
        <v>·</v>
      </c>
      <c r="L30" s="53">
        <f>IF(TYPE(SEARCH(L$1,+VLOOKUP($A30,datos14s!$A$2:$B$874,2,FALSE)))=1,"·",0)</f>
        <v>0</v>
      </c>
      <c r="M30" s="53">
        <f>IF(TYPE(SEARCH(M$1,+VLOOKUP($A30,datos14s!$A$2:$B$874,2,FALSE)))=1,"·",0)</f>
        <v>0</v>
      </c>
      <c r="N30" s="53">
        <f>IF(TYPE(SEARCH(N$1,+VLOOKUP($A30,datos14s!$A$2:$B$874,2,FALSE)))=1,"·",0)</f>
        <v>0</v>
      </c>
      <c r="O30" s="53">
        <f>IF(TYPE(SEARCH(O$1,+VLOOKUP($A30,datos14s!$A$2:$B$874,2,FALSE)))=1,"·",0)</f>
        <v>0</v>
      </c>
      <c r="P30" s="53">
        <f>IF(TYPE(SEARCH(P$1,+VLOOKUP($A30,datos14s!$A$2:$B$874,2,FALSE)))=1,"·",0)</f>
        <v>0</v>
      </c>
      <c r="Q30" s="53">
        <f>IF(TYPE(SEARCH(Q$1,+VLOOKUP($A30,datos14s!$A$2:$B$874,2,FALSE)))=1,"·",0)</f>
        <v>0</v>
      </c>
      <c r="R30" s="53">
        <f>IF(TYPE(SEARCH(R$1,+VLOOKUP($A30,datos14s!$A$2:$B$874,2,FALSE)))=1,"·",0)</f>
        <v>0</v>
      </c>
      <c r="S30" s="53">
        <f>IF(TYPE(SEARCH(S$1,+VLOOKUP($A30,datos14s!$A$2:$B$874,2,FALSE)))=1,"·",0)</f>
        <v>0</v>
      </c>
      <c r="T30" s="53">
        <f>IF(TYPE(SEARCH(T$1,+VLOOKUP($A30,datos14s!$A$2:$B$874,2,FALSE)))=1,"·",0)</f>
        <v>0</v>
      </c>
      <c r="U30" s="53">
        <f>IF(TYPE(SEARCH(U$1,+VLOOKUP($A30,datos14s!$A$2:$B$874,2,FALSE)))=1,"·",0)</f>
        <v>0</v>
      </c>
      <c r="V30" s="53">
        <f>IF(TYPE(SEARCH(V$1,+VLOOKUP($A30,datos14s!$A$2:$B$874,2,FALSE)))=1,"·",0)</f>
        <v>0</v>
      </c>
      <c r="W30" s="53">
        <f>IF(TYPE(SEARCH(W$1,+VLOOKUP($A30,datos14s!$A$2:$B$874,2,FALSE)))=1,"·",0)</f>
        <v>0</v>
      </c>
      <c r="X30" s="53">
        <f>IF(TYPE(SEARCH(X$1,+VLOOKUP($A30,datos14s!$A$2:$B$874,2,FALSE)))=1,"·",0)</f>
        <v>0</v>
      </c>
      <c r="Y30" s="53">
        <f>IF(TYPE(SEARCH(Y$1,+VLOOKUP($A30,datos14s!$A$2:$B$874,2,FALSE)))=1,"·",0)</f>
        <v>0</v>
      </c>
      <c r="Z30" s="53" t="str">
        <f>IF(TYPE(SEARCH(Z$1,+VLOOKUP($A30,datos14s!$A$2:$B$874,2,FALSE)))=1,"·",0)</f>
        <v>·</v>
      </c>
      <c r="AA30" s="53">
        <f>IF(TYPE(SEARCH(AA$1,+VLOOKUP($A30,datos14s!$A$2:$B$874,2,FALSE)))=1,"·",0)</f>
        <v>0</v>
      </c>
      <c r="AB30" s="53">
        <f>IF(TYPE(SEARCH(AB$1,+VLOOKUP($A30,datos14s!$A$2:$B$874,2,FALSE)))=1,"·",0)</f>
        <v>0</v>
      </c>
      <c r="AC30" s="53">
        <f>IF(TYPE(SEARCH(AC$1,+VLOOKUP($A30,datos14s!$A$2:$B$874,2,FALSE)))=1,"·",0)</f>
        <v>0</v>
      </c>
      <c r="AD30" s="53">
        <f>IF(TYPE(SEARCH(AD$1,+VLOOKUP($A30,datos14s!$A$2:$B$874,2,FALSE)))=1,"·",0)</f>
        <v>0</v>
      </c>
      <c r="AE30" s="53">
        <f>IF(TYPE(SEARCH(AE$1,+VLOOKUP($A30,datos14s!$A$2:$B$874,2,FALSE)))=1,"·",0)</f>
        <v>0</v>
      </c>
    </row>
    <row r="31" spans="1:31" s="9" customFormat="1">
      <c r="A31" s="60" t="s">
        <v>956</v>
      </c>
      <c r="B31" s="53">
        <f>IF(TYPE(SEARCH(B$1,+VLOOKUP($A31,datos14s!$A$2:$B$874,2,FALSE)))=1,"·",0)</f>
        <v>0</v>
      </c>
      <c r="C31" s="53">
        <f>IF(TYPE(SEARCH(C$1,+VLOOKUP($A31,datos14s!$A$2:$B$874,2,FALSE)))=1,"·",0)</f>
        <v>0</v>
      </c>
      <c r="D31" s="53">
        <f>IF(TYPE(SEARCH(D$1,+VLOOKUP($A31,datos14s!$A$2:$B$874,2,FALSE)))=1,"·",0)</f>
        <v>0</v>
      </c>
      <c r="E31" s="53">
        <f>IF(TYPE(SEARCH(E$1,+VLOOKUP($A31,datos14s!$A$2:$B$874,2,FALSE)))=1,"·",0)</f>
        <v>0</v>
      </c>
      <c r="F31" s="53">
        <f>IF(TYPE(SEARCH(F$1,+VLOOKUP($A31,datos14s!$A$2:$B$874,2,FALSE)))=1,"·",0)</f>
        <v>0</v>
      </c>
      <c r="G31" s="53">
        <f>IF(TYPE(SEARCH(G$1,+VLOOKUP($A31,datos14s!$A$2:$B$874,2,FALSE)))=1,"·",0)</f>
        <v>0</v>
      </c>
      <c r="H31" s="53">
        <f>IF(TYPE(SEARCH(H$1,+VLOOKUP($A31,datos14s!$A$2:$B$874,2,FALSE)))=1,"·",0)</f>
        <v>0</v>
      </c>
      <c r="I31" s="53">
        <f>IF(TYPE(SEARCH(I$1,+VLOOKUP($A31,datos14s!$A$2:$B$874,2,FALSE)))=1,"·",0)</f>
        <v>0</v>
      </c>
      <c r="J31" s="53">
        <f>IF(TYPE(SEARCH(J$1,+VLOOKUP($A31,datos14s!$A$2:$B$874,2,FALSE)))=1,"·",0)</f>
        <v>0</v>
      </c>
      <c r="K31" s="53">
        <f>IF(TYPE(SEARCH(K$1,+VLOOKUP($A31,datos14s!$A$2:$B$874,2,FALSE)))=1,"·",0)</f>
        <v>0</v>
      </c>
      <c r="L31" s="53">
        <f>IF(TYPE(SEARCH(L$1,+VLOOKUP($A31,datos14s!$A$2:$B$874,2,FALSE)))=1,"·",0)</f>
        <v>0</v>
      </c>
      <c r="M31" s="53">
        <f>IF(TYPE(SEARCH(M$1,+VLOOKUP($A31,datos14s!$A$2:$B$874,2,FALSE)))=1,"·",0)</f>
        <v>0</v>
      </c>
      <c r="N31" s="53">
        <f>IF(TYPE(SEARCH(N$1,+VLOOKUP($A31,datos14s!$A$2:$B$874,2,FALSE)))=1,"·",0)</f>
        <v>0</v>
      </c>
      <c r="O31" s="53">
        <f>IF(TYPE(SEARCH(O$1,+VLOOKUP($A31,datos14s!$A$2:$B$874,2,FALSE)))=1,"·",0)</f>
        <v>0</v>
      </c>
      <c r="P31" s="53">
        <f>IF(TYPE(SEARCH(P$1,+VLOOKUP($A31,datos14s!$A$2:$B$874,2,FALSE)))=1,"·",0)</f>
        <v>0</v>
      </c>
      <c r="Q31" s="53">
        <f>IF(TYPE(SEARCH(Q$1,+VLOOKUP($A31,datos14s!$A$2:$B$874,2,FALSE)))=1,"·",0)</f>
        <v>0</v>
      </c>
      <c r="R31" s="53">
        <f>IF(TYPE(SEARCH(R$1,+VLOOKUP($A31,datos14s!$A$2:$B$874,2,FALSE)))=1,"·",0)</f>
        <v>0</v>
      </c>
      <c r="S31" s="53">
        <f>IF(TYPE(SEARCH(S$1,+VLOOKUP($A31,datos14s!$A$2:$B$874,2,FALSE)))=1,"·",0)</f>
        <v>0</v>
      </c>
      <c r="T31" s="53">
        <f>IF(TYPE(SEARCH(T$1,+VLOOKUP($A31,datos14s!$A$2:$B$874,2,FALSE)))=1,"·",0)</f>
        <v>0</v>
      </c>
      <c r="U31" s="53">
        <f>IF(TYPE(SEARCH(U$1,+VLOOKUP($A31,datos14s!$A$2:$B$874,2,FALSE)))=1,"·",0)</f>
        <v>0</v>
      </c>
      <c r="V31" s="53">
        <f>IF(TYPE(SEARCH(V$1,+VLOOKUP($A31,datos14s!$A$2:$B$874,2,FALSE)))=1,"·",0)</f>
        <v>0</v>
      </c>
      <c r="W31" s="53">
        <f>IF(TYPE(SEARCH(W$1,+VLOOKUP($A31,datos14s!$A$2:$B$874,2,FALSE)))=1,"·",0)</f>
        <v>0</v>
      </c>
      <c r="X31" s="53">
        <f>IF(TYPE(SEARCH(X$1,+VLOOKUP($A31,datos14s!$A$2:$B$874,2,FALSE)))=1,"·",0)</f>
        <v>0</v>
      </c>
      <c r="Y31" s="53">
        <f>IF(TYPE(SEARCH(Y$1,+VLOOKUP($A31,datos14s!$A$2:$B$874,2,FALSE)))=1,"·",0)</f>
        <v>0</v>
      </c>
      <c r="Z31" s="53">
        <f>IF(TYPE(SEARCH(Z$1,+VLOOKUP($A31,datos14s!$A$2:$B$874,2,FALSE)))=1,"·",0)</f>
        <v>0</v>
      </c>
      <c r="AA31" s="53">
        <f>IF(TYPE(SEARCH(AA$1,+VLOOKUP($A31,datos14s!$A$2:$B$874,2,FALSE)))=1,"·",0)</f>
        <v>0</v>
      </c>
      <c r="AB31" s="53">
        <f>IF(TYPE(SEARCH(AB$1,+VLOOKUP($A31,datos14s!$A$2:$B$874,2,FALSE)))=1,"·",0)</f>
        <v>0</v>
      </c>
      <c r="AC31" s="53">
        <f>IF(TYPE(SEARCH(AC$1,+VLOOKUP($A31,datos14s!$A$2:$B$874,2,FALSE)))=1,"·",0)</f>
        <v>0</v>
      </c>
      <c r="AD31" s="53">
        <f>IF(TYPE(SEARCH(AD$1,+VLOOKUP($A31,datos14s!$A$2:$B$874,2,FALSE)))=1,"·",0)</f>
        <v>0</v>
      </c>
      <c r="AE31" s="53">
        <f>IF(TYPE(SEARCH(AE$1,+VLOOKUP($A31,datos14s!$A$2:$B$874,2,FALSE)))=1,"·",0)</f>
        <v>0</v>
      </c>
    </row>
    <row r="32" spans="1:31" s="9" customFormat="1">
      <c r="A32" s="60" t="s">
        <v>957</v>
      </c>
      <c r="B32" s="53">
        <f>IF(TYPE(SEARCH(B$1,+VLOOKUP($A32,datos14s!$A$2:$B$874,2,FALSE)))=1,"·",0)</f>
        <v>0</v>
      </c>
      <c r="C32" s="53">
        <f>IF(TYPE(SEARCH(C$1,+VLOOKUP($A32,datos14s!$A$2:$B$874,2,FALSE)))=1,"·",0)</f>
        <v>0</v>
      </c>
      <c r="D32" s="53">
        <f>IF(TYPE(SEARCH(D$1,+VLOOKUP($A32,datos14s!$A$2:$B$874,2,FALSE)))=1,"·",0)</f>
        <v>0</v>
      </c>
      <c r="E32" s="53">
        <f>IF(TYPE(SEARCH(E$1,+VLOOKUP($A32,datos14s!$A$2:$B$874,2,FALSE)))=1,"·",0)</f>
        <v>0</v>
      </c>
      <c r="F32" s="53" t="str">
        <f>IF(TYPE(SEARCH(F$1,+VLOOKUP($A32,datos14s!$A$2:$B$874,2,FALSE)))=1,"·",0)</f>
        <v>·</v>
      </c>
      <c r="G32" s="53">
        <f>IF(TYPE(SEARCH(G$1,+VLOOKUP($A32,datos14s!$A$2:$B$874,2,FALSE)))=1,"·",0)</f>
        <v>0</v>
      </c>
      <c r="H32" s="53">
        <f>IF(TYPE(SEARCH(H$1,+VLOOKUP($A32,datos14s!$A$2:$B$874,2,FALSE)))=1,"·",0)</f>
        <v>0</v>
      </c>
      <c r="I32" s="53">
        <f>IF(TYPE(SEARCH(I$1,+VLOOKUP($A32,datos14s!$A$2:$B$874,2,FALSE)))=1,"·",0)</f>
        <v>0</v>
      </c>
      <c r="J32" s="53">
        <f>IF(TYPE(SEARCH(J$1,+VLOOKUP($A32,datos14s!$A$2:$B$874,2,FALSE)))=1,"·",0)</f>
        <v>0</v>
      </c>
      <c r="K32" s="53">
        <f>IF(TYPE(SEARCH(K$1,+VLOOKUP($A32,datos14s!$A$2:$B$874,2,FALSE)))=1,"·",0)</f>
        <v>0</v>
      </c>
      <c r="L32" s="53">
        <f>IF(TYPE(SEARCH(L$1,+VLOOKUP($A32,datos14s!$A$2:$B$874,2,FALSE)))=1,"·",0)</f>
        <v>0</v>
      </c>
      <c r="M32" s="53">
        <f>IF(TYPE(SEARCH(M$1,+VLOOKUP($A32,datos14s!$A$2:$B$874,2,FALSE)))=1,"·",0)</f>
        <v>0</v>
      </c>
      <c r="N32" s="53">
        <f>IF(TYPE(SEARCH(N$1,+VLOOKUP($A32,datos14s!$A$2:$B$874,2,FALSE)))=1,"·",0)</f>
        <v>0</v>
      </c>
      <c r="O32" s="53">
        <f>IF(TYPE(SEARCH(O$1,+VLOOKUP($A32,datos14s!$A$2:$B$874,2,FALSE)))=1,"·",0)</f>
        <v>0</v>
      </c>
      <c r="P32" s="53">
        <f>IF(TYPE(SEARCH(P$1,+VLOOKUP($A32,datos14s!$A$2:$B$874,2,FALSE)))=1,"·",0)</f>
        <v>0</v>
      </c>
      <c r="Q32" s="53">
        <f>IF(TYPE(SEARCH(Q$1,+VLOOKUP($A32,datos14s!$A$2:$B$874,2,FALSE)))=1,"·",0)</f>
        <v>0</v>
      </c>
      <c r="R32" s="53">
        <f>IF(TYPE(SEARCH(R$1,+VLOOKUP($A32,datos14s!$A$2:$B$874,2,FALSE)))=1,"·",0)</f>
        <v>0</v>
      </c>
      <c r="S32" s="53">
        <f>IF(TYPE(SEARCH(S$1,+VLOOKUP($A32,datos14s!$A$2:$B$874,2,FALSE)))=1,"·",0)</f>
        <v>0</v>
      </c>
      <c r="T32" s="53">
        <f>IF(TYPE(SEARCH(T$1,+VLOOKUP($A32,datos14s!$A$2:$B$874,2,FALSE)))=1,"·",0)</f>
        <v>0</v>
      </c>
      <c r="U32" s="53">
        <f>IF(TYPE(SEARCH(U$1,+VLOOKUP($A32,datos14s!$A$2:$B$874,2,FALSE)))=1,"·",0)</f>
        <v>0</v>
      </c>
      <c r="V32" s="53">
        <f>IF(TYPE(SEARCH(V$1,+VLOOKUP($A32,datos14s!$A$2:$B$874,2,FALSE)))=1,"·",0)</f>
        <v>0</v>
      </c>
      <c r="W32" s="53">
        <f>IF(TYPE(SEARCH(W$1,+VLOOKUP($A32,datos14s!$A$2:$B$874,2,FALSE)))=1,"·",0)</f>
        <v>0</v>
      </c>
      <c r="X32" s="53">
        <f>IF(TYPE(SEARCH(X$1,+VLOOKUP($A32,datos14s!$A$2:$B$874,2,FALSE)))=1,"·",0)</f>
        <v>0</v>
      </c>
      <c r="Y32" s="53">
        <f>IF(TYPE(SEARCH(Y$1,+VLOOKUP($A32,datos14s!$A$2:$B$874,2,FALSE)))=1,"·",0)</f>
        <v>0</v>
      </c>
      <c r="Z32" s="53" t="str">
        <f>IF(TYPE(SEARCH(Z$1,+VLOOKUP($A32,datos14s!$A$2:$B$874,2,FALSE)))=1,"·",0)</f>
        <v>·</v>
      </c>
      <c r="AA32" s="53">
        <f>IF(TYPE(SEARCH(AA$1,+VLOOKUP($A32,datos14s!$A$2:$B$874,2,FALSE)))=1,"·",0)</f>
        <v>0</v>
      </c>
      <c r="AB32" s="53">
        <f>IF(TYPE(SEARCH(AB$1,+VLOOKUP($A32,datos14s!$A$2:$B$874,2,FALSE)))=1,"·",0)</f>
        <v>0</v>
      </c>
      <c r="AC32" s="53">
        <f>IF(TYPE(SEARCH(AC$1,+VLOOKUP($A32,datos14s!$A$2:$B$874,2,FALSE)))=1,"·",0)</f>
        <v>0</v>
      </c>
      <c r="AD32" s="53">
        <f>IF(TYPE(SEARCH(AD$1,+VLOOKUP($A32,datos14s!$A$2:$B$874,2,FALSE)))=1,"·",0)</f>
        <v>0</v>
      </c>
      <c r="AE32" s="53">
        <f>IF(TYPE(SEARCH(AE$1,+VLOOKUP($A32,datos14s!$A$2:$B$874,2,FALSE)))=1,"·",0)</f>
        <v>0</v>
      </c>
    </row>
    <row r="33" spans="1:31" s="9" customFormat="1">
      <c r="A33" s="60" t="s">
        <v>958</v>
      </c>
      <c r="B33" s="53">
        <f>IF(TYPE(SEARCH(B$1,+VLOOKUP($A33,datos14s!$A$2:$B$874,2,FALSE)))=1,"·",0)</f>
        <v>0</v>
      </c>
      <c r="C33" s="53">
        <f>IF(TYPE(SEARCH(C$1,+VLOOKUP($A33,datos14s!$A$2:$B$874,2,FALSE)))=1,"·",0)</f>
        <v>0</v>
      </c>
      <c r="D33" s="53">
        <f>IF(TYPE(SEARCH(D$1,+VLOOKUP($A33,datos14s!$A$2:$B$874,2,FALSE)))=1,"·",0)</f>
        <v>0</v>
      </c>
      <c r="E33" s="53">
        <f>IF(TYPE(SEARCH(E$1,+VLOOKUP($A33,datos14s!$A$2:$B$874,2,FALSE)))=1,"·",0)</f>
        <v>0</v>
      </c>
      <c r="F33" s="53" t="str">
        <f>IF(TYPE(SEARCH(F$1,+VLOOKUP($A33,datos14s!$A$2:$B$874,2,FALSE)))=1,"·",0)</f>
        <v>·</v>
      </c>
      <c r="G33" s="53">
        <f>IF(TYPE(SEARCH(G$1,+VLOOKUP($A33,datos14s!$A$2:$B$874,2,FALSE)))=1,"·",0)</f>
        <v>0</v>
      </c>
      <c r="H33" s="53">
        <f>IF(TYPE(SEARCH(H$1,+VLOOKUP($A33,datos14s!$A$2:$B$874,2,FALSE)))=1,"·",0)</f>
        <v>0</v>
      </c>
      <c r="I33" s="53">
        <f>IF(TYPE(SEARCH(I$1,+VLOOKUP($A33,datos14s!$A$2:$B$874,2,FALSE)))=1,"·",0)</f>
        <v>0</v>
      </c>
      <c r="J33" s="53">
        <f>IF(TYPE(SEARCH(J$1,+VLOOKUP($A33,datos14s!$A$2:$B$874,2,FALSE)))=1,"·",0)</f>
        <v>0</v>
      </c>
      <c r="K33" s="53" t="str">
        <f>IF(TYPE(SEARCH(K$1,+VLOOKUP($A33,datos14s!$A$2:$B$874,2,FALSE)))=1,"·",0)</f>
        <v>·</v>
      </c>
      <c r="L33" s="53">
        <f>IF(TYPE(SEARCH(L$1,+VLOOKUP($A33,datos14s!$A$2:$B$874,2,FALSE)))=1,"·",0)</f>
        <v>0</v>
      </c>
      <c r="M33" s="53">
        <f>IF(TYPE(SEARCH(M$1,+VLOOKUP($A33,datos14s!$A$2:$B$874,2,FALSE)))=1,"·",0)</f>
        <v>0</v>
      </c>
      <c r="N33" s="53">
        <f>IF(TYPE(SEARCH(N$1,+VLOOKUP($A33,datos14s!$A$2:$B$874,2,FALSE)))=1,"·",0)</f>
        <v>0</v>
      </c>
      <c r="O33" s="53">
        <f>IF(TYPE(SEARCH(O$1,+VLOOKUP($A33,datos14s!$A$2:$B$874,2,FALSE)))=1,"·",0)</f>
        <v>0</v>
      </c>
      <c r="P33" s="53">
        <f>IF(TYPE(SEARCH(P$1,+VLOOKUP($A33,datos14s!$A$2:$B$874,2,FALSE)))=1,"·",0)</f>
        <v>0</v>
      </c>
      <c r="Q33" s="53">
        <f>IF(TYPE(SEARCH(Q$1,+VLOOKUP($A33,datos14s!$A$2:$B$874,2,FALSE)))=1,"·",0)</f>
        <v>0</v>
      </c>
      <c r="R33" s="53">
        <f>IF(TYPE(SEARCH(R$1,+VLOOKUP($A33,datos14s!$A$2:$B$874,2,FALSE)))=1,"·",0)</f>
        <v>0</v>
      </c>
      <c r="S33" s="53">
        <f>IF(TYPE(SEARCH(S$1,+VLOOKUP($A33,datos14s!$A$2:$B$874,2,FALSE)))=1,"·",0)</f>
        <v>0</v>
      </c>
      <c r="T33" s="53">
        <f>IF(TYPE(SEARCH(T$1,+VLOOKUP($A33,datos14s!$A$2:$B$874,2,FALSE)))=1,"·",0)</f>
        <v>0</v>
      </c>
      <c r="U33" s="53">
        <f>IF(TYPE(SEARCH(U$1,+VLOOKUP($A33,datos14s!$A$2:$B$874,2,FALSE)))=1,"·",0)</f>
        <v>0</v>
      </c>
      <c r="V33" s="53">
        <f>IF(TYPE(SEARCH(V$1,+VLOOKUP($A33,datos14s!$A$2:$B$874,2,FALSE)))=1,"·",0)</f>
        <v>0</v>
      </c>
      <c r="W33" s="53">
        <f>IF(TYPE(SEARCH(W$1,+VLOOKUP($A33,datos14s!$A$2:$B$874,2,FALSE)))=1,"·",0)</f>
        <v>0</v>
      </c>
      <c r="X33" s="53">
        <f>IF(TYPE(SEARCH(X$1,+VLOOKUP($A33,datos14s!$A$2:$B$874,2,FALSE)))=1,"·",0)</f>
        <v>0</v>
      </c>
      <c r="Y33" s="53">
        <f>IF(TYPE(SEARCH(Y$1,+VLOOKUP($A33,datos14s!$A$2:$B$874,2,FALSE)))=1,"·",0)</f>
        <v>0</v>
      </c>
      <c r="Z33" s="53">
        <f>IF(TYPE(SEARCH(Z$1,+VLOOKUP($A33,datos14s!$A$2:$B$874,2,FALSE)))=1,"·",0)</f>
        <v>0</v>
      </c>
      <c r="AA33" s="53">
        <f>IF(TYPE(SEARCH(AA$1,+VLOOKUP($A33,datos14s!$A$2:$B$874,2,FALSE)))=1,"·",0)</f>
        <v>0</v>
      </c>
      <c r="AB33" s="53">
        <f>IF(TYPE(SEARCH(AB$1,+VLOOKUP($A33,datos14s!$A$2:$B$874,2,FALSE)))=1,"·",0)</f>
        <v>0</v>
      </c>
      <c r="AC33" s="53">
        <f>IF(TYPE(SEARCH(AC$1,+VLOOKUP($A33,datos14s!$A$2:$B$874,2,FALSE)))=1,"·",0)</f>
        <v>0</v>
      </c>
      <c r="AD33" s="53">
        <f>IF(TYPE(SEARCH(AD$1,+VLOOKUP($A33,datos14s!$A$2:$B$874,2,FALSE)))=1,"·",0)</f>
        <v>0</v>
      </c>
      <c r="AE33" s="53">
        <f>IF(TYPE(SEARCH(AE$1,+VLOOKUP($A33,datos14s!$A$2:$B$874,2,FALSE)))=1,"·",0)</f>
        <v>0</v>
      </c>
    </row>
    <row r="34" spans="1:31" s="9" customFormat="1">
      <c r="A34" s="60" t="s">
        <v>959</v>
      </c>
      <c r="B34" s="53">
        <f>IF(TYPE(SEARCH(B$1,+VLOOKUP($A34,datos14s!$A$2:$B$874,2,FALSE)))=1,"·",0)</f>
        <v>0</v>
      </c>
      <c r="C34" s="53">
        <f>IF(TYPE(SEARCH(C$1,+VLOOKUP($A34,datos14s!$A$2:$B$874,2,FALSE)))=1,"·",0)</f>
        <v>0</v>
      </c>
      <c r="D34" s="53">
        <f>IF(TYPE(SEARCH(D$1,+VLOOKUP($A34,datos14s!$A$2:$B$874,2,FALSE)))=1,"·",0)</f>
        <v>0</v>
      </c>
      <c r="E34" s="53">
        <f>IF(TYPE(SEARCH(E$1,+VLOOKUP($A34,datos14s!$A$2:$B$874,2,FALSE)))=1,"·",0)</f>
        <v>0</v>
      </c>
      <c r="F34" s="53" t="str">
        <f>IF(TYPE(SEARCH(F$1,+VLOOKUP($A34,datos14s!$A$2:$B$874,2,FALSE)))=1,"·",0)</f>
        <v>·</v>
      </c>
      <c r="G34" s="53">
        <f>IF(TYPE(SEARCH(G$1,+VLOOKUP($A34,datos14s!$A$2:$B$874,2,FALSE)))=1,"·",0)</f>
        <v>0</v>
      </c>
      <c r="H34" s="53">
        <f>IF(TYPE(SEARCH(H$1,+VLOOKUP($A34,datos14s!$A$2:$B$874,2,FALSE)))=1,"·",0)</f>
        <v>0</v>
      </c>
      <c r="I34" s="53" t="str">
        <f>IF(TYPE(SEARCH(I$1,+VLOOKUP($A34,datos14s!$A$2:$B$874,2,FALSE)))=1,"·",0)</f>
        <v>·</v>
      </c>
      <c r="J34" s="53">
        <f>IF(TYPE(SEARCH(J$1,+VLOOKUP($A34,datos14s!$A$2:$B$874,2,FALSE)))=1,"·",0)</f>
        <v>0</v>
      </c>
      <c r="K34" s="53" t="str">
        <f>IF(TYPE(SEARCH(K$1,+VLOOKUP($A34,datos14s!$A$2:$B$874,2,FALSE)))=1,"·",0)</f>
        <v>·</v>
      </c>
      <c r="L34" s="53">
        <f>IF(TYPE(SEARCH(L$1,+VLOOKUP($A34,datos14s!$A$2:$B$874,2,FALSE)))=1,"·",0)</f>
        <v>0</v>
      </c>
      <c r="M34" s="53">
        <f>IF(TYPE(SEARCH(M$1,+VLOOKUP($A34,datos14s!$A$2:$B$874,2,FALSE)))=1,"·",0)</f>
        <v>0</v>
      </c>
      <c r="N34" s="53">
        <f>IF(TYPE(SEARCH(N$1,+VLOOKUP($A34,datos14s!$A$2:$B$874,2,FALSE)))=1,"·",0)</f>
        <v>0</v>
      </c>
      <c r="O34" s="53">
        <f>IF(TYPE(SEARCH(O$1,+VLOOKUP($A34,datos14s!$A$2:$B$874,2,FALSE)))=1,"·",0)</f>
        <v>0</v>
      </c>
      <c r="P34" s="53">
        <f>IF(TYPE(SEARCH(P$1,+VLOOKUP($A34,datos14s!$A$2:$B$874,2,FALSE)))=1,"·",0)</f>
        <v>0</v>
      </c>
      <c r="Q34" s="53">
        <f>IF(TYPE(SEARCH(Q$1,+VLOOKUP($A34,datos14s!$A$2:$B$874,2,FALSE)))=1,"·",0)</f>
        <v>0</v>
      </c>
      <c r="R34" s="53">
        <f>IF(TYPE(SEARCH(R$1,+VLOOKUP($A34,datos14s!$A$2:$B$874,2,FALSE)))=1,"·",0)</f>
        <v>0</v>
      </c>
      <c r="S34" s="53">
        <f>IF(TYPE(SEARCH(S$1,+VLOOKUP($A34,datos14s!$A$2:$B$874,2,FALSE)))=1,"·",0)</f>
        <v>0</v>
      </c>
      <c r="T34" s="53">
        <f>IF(TYPE(SEARCH(T$1,+VLOOKUP($A34,datos14s!$A$2:$B$874,2,FALSE)))=1,"·",0)</f>
        <v>0</v>
      </c>
      <c r="U34" s="53">
        <f>IF(TYPE(SEARCH(U$1,+VLOOKUP($A34,datos14s!$A$2:$B$874,2,FALSE)))=1,"·",0)</f>
        <v>0</v>
      </c>
      <c r="V34" s="53">
        <f>IF(TYPE(SEARCH(V$1,+VLOOKUP($A34,datos14s!$A$2:$B$874,2,FALSE)))=1,"·",0)</f>
        <v>0</v>
      </c>
      <c r="W34" s="53">
        <f>IF(TYPE(SEARCH(W$1,+VLOOKUP($A34,datos14s!$A$2:$B$874,2,FALSE)))=1,"·",0)</f>
        <v>0</v>
      </c>
      <c r="X34" s="53">
        <f>IF(TYPE(SEARCH(X$1,+VLOOKUP($A34,datos14s!$A$2:$B$874,2,FALSE)))=1,"·",0)</f>
        <v>0</v>
      </c>
      <c r="Y34" s="53">
        <f>IF(TYPE(SEARCH(Y$1,+VLOOKUP($A34,datos14s!$A$2:$B$874,2,FALSE)))=1,"·",0)</f>
        <v>0</v>
      </c>
      <c r="Z34" s="53">
        <f>IF(TYPE(SEARCH(Z$1,+VLOOKUP($A34,datos14s!$A$2:$B$874,2,FALSE)))=1,"·",0)</f>
        <v>0</v>
      </c>
      <c r="AA34" s="53">
        <f>IF(TYPE(SEARCH(AA$1,+VLOOKUP($A34,datos14s!$A$2:$B$874,2,FALSE)))=1,"·",0)</f>
        <v>0</v>
      </c>
      <c r="AB34" s="53">
        <f>IF(TYPE(SEARCH(AB$1,+VLOOKUP($A34,datos14s!$A$2:$B$874,2,FALSE)))=1,"·",0)</f>
        <v>0</v>
      </c>
      <c r="AC34" s="53">
        <f>IF(TYPE(SEARCH(AC$1,+VLOOKUP($A34,datos14s!$A$2:$B$874,2,FALSE)))=1,"·",0)</f>
        <v>0</v>
      </c>
      <c r="AD34" s="53">
        <f>IF(TYPE(SEARCH(AD$1,+VLOOKUP($A34,datos14s!$A$2:$B$874,2,FALSE)))=1,"·",0)</f>
        <v>0</v>
      </c>
      <c r="AE34" s="53">
        <f>IF(TYPE(SEARCH(AE$1,+VLOOKUP($A34,datos14s!$A$2:$B$874,2,FALSE)))=1,"·",0)</f>
        <v>0</v>
      </c>
    </row>
    <row r="35" spans="1:31" s="9" customFormat="1">
      <c r="A35" s="60" t="s">
        <v>22</v>
      </c>
      <c r="B35" s="53">
        <f>IF(TYPE(SEARCH(B$1,+VLOOKUP($A35,datos14s!$A$2:$B$874,2,FALSE)))=1,"·",0)</f>
        <v>0</v>
      </c>
      <c r="C35" s="53">
        <f>IF(TYPE(SEARCH(C$1,+VLOOKUP($A35,datos14s!$A$2:$B$874,2,FALSE)))=1,"·",0)</f>
        <v>0</v>
      </c>
      <c r="D35" s="53">
        <f>IF(TYPE(SEARCH(D$1,+VLOOKUP($A35,datos14s!$A$2:$B$874,2,FALSE)))=1,"·",0)</f>
        <v>0</v>
      </c>
      <c r="E35" s="53">
        <f>IF(TYPE(SEARCH(E$1,+VLOOKUP($A35,datos14s!$A$2:$B$874,2,FALSE)))=1,"·",0)</f>
        <v>0</v>
      </c>
      <c r="F35" s="53">
        <f>IF(TYPE(SEARCH(F$1,+VLOOKUP($A35,datos14s!$A$2:$B$874,2,FALSE)))=1,"·",0)</f>
        <v>0</v>
      </c>
      <c r="G35" s="53">
        <f>IF(TYPE(SEARCH(G$1,+VLOOKUP($A35,datos14s!$A$2:$B$874,2,FALSE)))=1,"·",0)</f>
        <v>0</v>
      </c>
      <c r="H35" s="53">
        <f>IF(TYPE(SEARCH(H$1,+VLOOKUP($A35,datos14s!$A$2:$B$874,2,FALSE)))=1,"·",0)</f>
        <v>0</v>
      </c>
      <c r="I35" s="53">
        <f>IF(TYPE(SEARCH(I$1,+VLOOKUP($A35,datos14s!$A$2:$B$874,2,FALSE)))=1,"·",0)</f>
        <v>0</v>
      </c>
      <c r="J35" s="53">
        <f>IF(TYPE(SEARCH(J$1,+VLOOKUP($A35,datos14s!$A$2:$B$874,2,FALSE)))=1,"·",0)</f>
        <v>0</v>
      </c>
      <c r="K35" s="53">
        <f>IF(TYPE(SEARCH(K$1,+VLOOKUP($A35,datos14s!$A$2:$B$874,2,FALSE)))=1,"·",0)</f>
        <v>0</v>
      </c>
      <c r="L35" s="53">
        <f>IF(TYPE(SEARCH(L$1,+VLOOKUP($A35,datos14s!$A$2:$B$874,2,FALSE)))=1,"·",0)</f>
        <v>0</v>
      </c>
      <c r="M35" s="53">
        <f>IF(TYPE(SEARCH(M$1,+VLOOKUP($A35,datos14s!$A$2:$B$874,2,FALSE)))=1,"·",0)</f>
        <v>0</v>
      </c>
      <c r="N35" s="53">
        <f>IF(TYPE(SEARCH(N$1,+VLOOKUP($A35,datos14s!$A$2:$B$874,2,FALSE)))=1,"·",0)</f>
        <v>0</v>
      </c>
      <c r="O35" s="53">
        <f>IF(TYPE(SEARCH(O$1,+VLOOKUP($A35,datos14s!$A$2:$B$874,2,FALSE)))=1,"·",0)</f>
        <v>0</v>
      </c>
      <c r="P35" s="53">
        <f>IF(TYPE(SEARCH(P$1,+VLOOKUP($A35,datos14s!$A$2:$B$874,2,FALSE)))=1,"·",0)</f>
        <v>0</v>
      </c>
      <c r="Q35" s="53">
        <f>IF(TYPE(SEARCH(Q$1,+VLOOKUP($A35,datos14s!$A$2:$B$874,2,FALSE)))=1,"·",0)</f>
        <v>0</v>
      </c>
      <c r="R35" s="53">
        <f>IF(TYPE(SEARCH(R$1,+VLOOKUP($A35,datos14s!$A$2:$B$874,2,FALSE)))=1,"·",0)</f>
        <v>0</v>
      </c>
      <c r="S35" s="53">
        <f>IF(TYPE(SEARCH(S$1,+VLOOKUP($A35,datos14s!$A$2:$B$874,2,FALSE)))=1,"·",0)</f>
        <v>0</v>
      </c>
      <c r="T35" s="53">
        <f>IF(TYPE(SEARCH(T$1,+VLOOKUP($A35,datos14s!$A$2:$B$874,2,FALSE)))=1,"·",0)</f>
        <v>0</v>
      </c>
      <c r="U35" s="53">
        <f>IF(TYPE(SEARCH(U$1,+VLOOKUP($A35,datos14s!$A$2:$B$874,2,FALSE)))=1,"·",0)</f>
        <v>0</v>
      </c>
      <c r="V35" s="53">
        <f>IF(TYPE(SEARCH(V$1,+VLOOKUP($A35,datos14s!$A$2:$B$874,2,FALSE)))=1,"·",0)</f>
        <v>0</v>
      </c>
      <c r="W35" s="53">
        <f>IF(TYPE(SEARCH(W$1,+VLOOKUP($A35,datos14s!$A$2:$B$874,2,FALSE)))=1,"·",0)</f>
        <v>0</v>
      </c>
      <c r="X35" s="53">
        <f>IF(TYPE(SEARCH(X$1,+VLOOKUP($A35,datos14s!$A$2:$B$874,2,FALSE)))=1,"·",0)</f>
        <v>0</v>
      </c>
      <c r="Y35" s="53">
        <f>IF(TYPE(SEARCH(Y$1,+VLOOKUP($A35,datos14s!$A$2:$B$874,2,FALSE)))=1,"·",0)</f>
        <v>0</v>
      </c>
      <c r="Z35" s="53">
        <f>IF(TYPE(SEARCH(Z$1,+VLOOKUP($A35,datos14s!$A$2:$B$874,2,FALSE)))=1,"·",0)</f>
        <v>0</v>
      </c>
      <c r="AA35" s="53">
        <f>IF(TYPE(SEARCH(AA$1,+VLOOKUP($A35,datos14s!$A$2:$B$874,2,FALSE)))=1,"·",0)</f>
        <v>0</v>
      </c>
      <c r="AB35" s="53">
        <f>IF(TYPE(SEARCH(AB$1,+VLOOKUP($A35,datos14s!$A$2:$B$874,2,FALSE)))=1,"·",0)</f>
        <v>0</v>
      </c>
      <c r="AC35" s="53">
        <f>IF(TYPE(SEARCH(AC$1,+VLOOKUP($A35,datos14s!$A$2:$B$874,2,FALSE)))=1,"·",0)</f>
        <v>0</v>
      </c>
      <c r="AD35" s="53">
        <f>IF(TYPE(SEARCH(AD$1,+VLOOKUP($A35,datos14s!$A$2:$B$874,2,FALSE)))=1,"·",0)</f>
        <v>0</v>
      </c>
      <c r="AE35" s="53">
        <f>IF(TYPE(SEARCH(AE$1,+VLOOKUP($A35,datos14s!$A$2:$B$874,2,FALSE)))=1,"·",0)</f>
        <v>0</v>
      </c>
    </row>
    <row r="36" spans="1:31" s="9" customFormat="1">
      <c r="A36" s="60" t="s">
        <v>23</v>
      </c>
      <c r="B36" s="53">
        <f>IF(TYPE(SEARCH(B$1,+VLOOKUP($A36,datos14s!$A$2:$B$874,2,FALSE)))=1,"·",0)</f>
        <v>0</v>
      </c>
      <c r="C36" s="53">
        <f>IF(TYPE(SEARCH(C$1,+VLOOKUP($A36,datos14s!$A$2:$B$874,2,FALSE)))=1,"·",0)</f>
        <v>0</v>
      </c>
      <c r="D36" s="53">
        <f>IF(TYPE(SEARCH(D$1,+VLOOKUP($A36,datos14s!$A$2:$B$874,2,FALSE)))=1,"·",0)</f>
        <v>0</v>
      </c>
      <c r="E36" s="53">
        <f>IF(TYPE(SEARCH(E$1,+VLOOKUP($A36,datos14s!$A$2:$B$874,2,FALSE)))=1,"·",0)</f>
        <v>0</v>
      </c>
      <c r="F36" s="53">
        <f>IF(TYPE(SEARCH(F$1,+VLOOKUP($A36,datos14s!$A$2:$B$874,2,FALSE)))=1,"·",0)</f>
        <v>0</v>
      </c>
      <c r="G36" s="53">
        <f>IF(TYPE(SEARCH(G$1,+VLOOKUP($A36,datos14s!$A$2:$B$874,2,FALSE)))=1,"·",0)</f>
        <v>0</v>
      </c>
      <c r="H36" s="53">
        <f>IF(TYPE(SEARCH(H$1,+VLOOKUP($A36,datos14s!$A$2:$B$874,2,FALSE)))=1,"·",0)</f>
        <v>0</v>
      </c>
      <c r="I36" s="53">
        <f>IF(TYPE(SEARCH(I$1,+VLOOKUP($A36,datos14s!$A$2:$B$874,2,FALSE)))=1,"·",0)</f>
        <v>0</v>
      </c>
      <c r="J36" s="53" t="str">
        <f>IF(TYPE(SEARCH(J$1,+VLOOKUP($A36,datos14s!$A$2:$B$874,2,FALSE)))=1,"·",0)</f>
        <v>·</v>
      </c>
      <c r="K36" s="53">
        <f>IF(TYPE(SEARCH(K$1,+VLOOKUP($A36,datos14s!$A$2:$B$874,2,FALSE)))=1,"·",0)</f>
        <v>0</v>
      </c>
      <c r="L36" s="53">
        <f>IF(TYPE(SEARCH(L$1,+VLOOKUP($A36,datos14s!$A$2:$B$874,2,FALSE)))=1,"·",0)</f>
        <v>0</v>
      </c>
      <c r="M36" s="53">
        <f>IF(TYPE(SEARCH(M$1,+VLOOKUP($A36,datos14s!$A$2:$B$874,2,FALSE)))=1,"·",0)</f>
        <v>0</v>
      </c>
      <c r="N36" s="53">
        <f>IF(TYPE(SEARCH(N$1,+VLOOKUP($A36,datos14s!$A$2:$B$874,2,FALSE)))=1,"·",0)</f>
        <v>0</v>
      </c>
      <c r="O36" s="53">
        <f>IF(TYPE(SEARCH(O$1,+VLOOKUP($A36,datos14s!$A$2:$B$874,2,FALSE)))=1,"·",0)</f>
        <v>0</v>
      </c>
      <c r="P36" s="53">
        <f>IF(TYPE(SEARCH(P$1,+VLOOKUP($A36,datos14s!$A$2:$B$874,2,FALSE)))=1,"·",0)</f>
        <v>0</v>
      </c>
      <c r="Q36" s="53">
        <f>IF(TYPE(SEARCH(Q$1,+VLOOKUP($A36,datos14s!$A$2:$B$874,2,FALSE)))=1,"·",0)</f>
        <v>0</v>
      </c>
      <c r="R36" s="53">
        <f>IF(TYPE(SEARCH(R$1,+VLOOKUP($A36,datos14s!$A$2:$B$874,2,FALSE)))=1,"·",0)</f>
        <v>0</v>
      </c>
      <c r="S36" s="53">
        <f>IF(TYPE(SEARCH(S$1,+VLOOKUP($A36,datos14s!$A$2:$B$874,2,FALSE)))=1,"·",0)</f>
        <v>0</v>
      </c>
      <c r="T36" s="53">
        <f>IF(TYPE(SEARCH(T$1,+VLOOKUP($A36,datos14s!$A$2:$B$874,2,FALSE)))=1,"·",0)</f>
        <v>0</v>
      </c>
      <c r="U36" s="53">
        <f>IF(TYPE(SEARCH(U$1,+VLOOKUP($A36,datos14s!$A$2:$B$874,2,FALSE)))=1,"·",0)</f>
        <v>0</v>
      </c>
      <c r="V36" s="53">
        <f>IF(TYPE(SEARCH(V$1,+VLOOKUP($A36,datos14s!$A$2:$B$874,2,FALSE)))=1,"·",0)</f>
        <v>0</v>
      </c>
      <c r="W36" s="53">
        <f>IF(TYPE(SEARCH(W$1,+VLOOKUP($A36,datos14s!$A$2:$B$874,2,FALSE)))=1,"·",0)</f>
        <v>0</v>
      </c>
      <c r="X36" s="53">
        <f>IF(TYPE(SEARCH(X$1,+VLOOKUP($A36,datos14s!$A$2:$B$874,2,FALSE)))=1,"·",0)</f>
        <v>0</v>
      </c>
      <c r="Y36" s="53">
        <f>IF(TYPE(SEARCH(Y$1,+VLOOKUP($A36,datos14s!$A$2:$B$874,2,FALSE)))=1,"·",0)</f>
        <v>0</v>
      </c>
      <c r="Z36" s="53">
        <f>IF(TYPE(SEARCH(Z$1,+VLOOKUP($A36,datos14s!$A$2:$B$874,2,FALSE)))=1,"·",0)</f>
        <v>0</v>
      </c>
      <c r="AA36" s="53">
        <f>IF(TYPE(SEARCH(AA$1,+VLOOKUP($A36,datos14s!$A$2:$B$874,2,FALSE)))=1,"·",0)</f>
        <v>0</v>
      </c>
      <c r="AB36" s="53">
        <f>IF(TYPE(SEARCH(AB$1,+VLOOKUP($A36,datos14s!$A$2:$B$874,2,FALSE)))=1,"·",0)</f>
        <v>0</v>
      </c>
      <c r="AC36" s="53">
        <f>IF(TYPE(SEARCH(AC$1,+VLOOKUP($A36,datos14s!$A$2:$B$874,2,FALSE)))=1,"·",0)</f>
        <v>0</v>
      </c>
      <c r="AD36" s="53">
        <f>IF(TYPE(SEARCH(AD$1,+VLOOKUP($A36,datos14s!$A$2:$B$874,2,FALSE)))=1,"·",0)</f>
        <v>0</v>
      </c>
      <c r="AE36" s="53">
        <f>IF(TYPE(SEARCH(AE$1,+VLOOKUP($A36,datos14s!$A$2:$B$874,2,FALSE)))=1,"·",0)</f>
        <v>0</v>
      </c>
    </row>
    <row r="37" spans="1:31" s="9" customFormat="1">
      <c r="A37" s="60" t="s">
        <v>24</v>
      </c>
      <c r="B37" s="53">
        <f>IF(TYPE(SEARCH(B$1,+VLOOKUP($A37,datos14s!$A$2:$B$874,2,FALSE)))=1,"·",0)</f>
        <v>0</v>
      </c>
      <c r="C37" s="53">
        <f>IF(TYPE(SEARCH(C$1,+VLOOKUP($A37,datos14s!$A$2:$B$874,2,FALSE)))=1,"·",0)</f>
        <v>0</v>
      </c>
      <c r="D37" s="53">
        <f>IF(TYPE(SEARCH(D$1,+VLOOKUP($A37,datos14s!$A$2:$B$874,2,FALSE)))=1,"·",0)</f>
        <v>0</v>
      </c>
      <c r="E37" s="53">
        <f>IF(TYPE(SEARCH(E$1,+VLOOKUP($A37,datos14s!$A$2:$B$874,2,FALSE)))=1,"·",0)</f>
        <v>0</v>
      </c>
      <c r="F37" s="53">
        <f>IF(TYPE(SEARCH(F$1,+VLOOKUP($A37,datos14s!$A$2:$B$874,2,FALSE)))=1,"·",0)</f>
        <v>0</v>
      </c>
      <c r="G37" s="53">
        <f>IF(TYPE(SEARCH(G$1,+VLOOKUP($A37,datos14s!$A$2:$B$874,2,FALSE)))=1,"·",0)</f>
        <v>0</v>
      </c>
      <c r="H37" s="53">
        <f>IF(TYPE(SEARCH(H$1,+VLOOKUP($A37,datos14s!$A$2:$B$874,2,FALSE)))=1,"·",0)</f>
        <v>0</v>
      </c>
      <c r="I37" s="53" t="str">
        <f>IF(TYPE(SEARCH(I$1,+VLOOKUP($A37,datos14s!$A$2:$B$874,2,FALSE)))=1,"·",0)</f>
        <v>·</v>
      </c>
      <c r="J37" s="53" t="str">
        <f>IF(TYPE(SEARCH(J$1,+VLOOKUP($A37,datos14s!$A$2:$B$874,2,FALSE)))=1,"·",0)</f>
        <v>·</v>
      </c>
      <c r="K37" s="53">
        <f>IF(TYPE(SEARCH(K$1,+VLOOKUP($A37,datos14s!$A$2:$B$874,2,FALSE)))=1,"·",0)</f>
        <v>0</v>
      </c>
      <c r="L37" s="53">
        <f>IF(TYPE(SEARCH(L$1,+VLOOKUP($A37,datos14s!$A$2:$B$874,2,FALSE)))=1,"·",0)</f>
        <v>0</v>
      </c>
      <c r="M37" s="53">
        <f>IF(TYPE(SEARCH(M$1,+VLOOKUP($A37,datos14s!$A$2:$B$874,2,FALSE)))=1,"·",0)</f>
        <v>0</v>
      </c>
      <c r="N37" s="53">
        <f>IF(TYPE(SEARCH(N$1,+VLOOKUP($A37,datos14s!$A$2:$B$874,2,FALSE)))=1,"·",0)</f>
        <v>0</v>
      </c>
      <c r="O37" s="53">
        <f>IF(TYPE(SEARCH(O$1,+VLOOKUP($A37,datos14s!$A$2:$B$874,2,FALSE)))=1,"·",0)</f>
        <v>0</v>
      </c>
      <c r="P37" s="53">
        <f>IF(TYPE(SEARCH(P$1,+VLOOKUP($A37,datos14s!$A$2:$B$874,2,FALSE)))=1,"·",0)</f>
        <v>0</v>
      </c>
      <c r="Q37" s="53">
        <f>IF(TYPE(SEARCH(Q$1,+VLOOKUP($A37,datos14s!$A$2:$B$874,2,FALSE)))=1,"·",0)</f>
        <v>0</v>
      </c>
      <c r="R37" s="53">
        <f>IF(TYPE(SEARCH(R$1,+VLOOKUP($A37,datos14s!$A$2:$B$874,2,FALSE)))=1,"·",0)</f>
        <v>0</v>
      </c>
      <c r="S37" s="53">
        <f>IF(TYPE(SEARCH(S$1,+VLOOKUP($A37,datos14s!$A$2:$B$874,2,FALSE)))=1,"·",0)</f>
        <v>0</v>
      </c>
      <c r="T37" s="53">
        <f>IF(TYPE(SEARCH(T$1,+VLOOKUP($A37,datos14s!$A$2:$B$874,2,FALSE)))=1,"·",0)</f>
        <v>0</v>
      </c>
      <c r="U37" s="53">
        <f>IF(TYPE(SEARCH(U$1,+VLOOKUP($A37,datos14s!$A$2:$B$874,2,FALSE)))=1,"·",0)</f>
        <v>0</v>
      </c>
      <c r="V37" s="53">
        <f>IF(TYPE(SEARCH(V$1,+VLOOKUP($A37,datos14s!$A$2:$B$874,2,FALSE)))=1,"·",0)</f>
        <v>0</v>
      </c>
      <c r="W37" s="53">
        <f>IF(TYPE(SEARCH(W$1,+VLOOKUP($A37,datos14s!$A$2:$B$874,2,FALSE)))=1,"·",0)</f>
        <v>0</v>
      </c>
      <c r="X37" s="53">
        <f>IF(TYPE(SEARCH(X$1,+VLOOKUP($A37,datos14s!$A$2:$B$874,2,FALSE)))=1,"·",0)</f>
        <v>0</v>
      </c>
      <c r="Y37" s="53">
        <f>IF(TYPE(SEARCH(Y$1,+VLOOKUP($A37,datos14s!$A$2:$B$874,2,FALSE)))=1,"·",0)</f>
        <v>0</v>
      </c>
      <c r="Z37" s="53">
        <f>IF(TYPE(SEARCH(Z$1,+VLOOKUP($A37,datos14s!$A$2:$B$874,2,FALSE)))=1,"·",0)</f>
        <v>0</v>
      </c>
      <c r="AA37" s="53">
        <f>IF(TYPE(SEARCH(AA$1,+VLOOKUP($A37,datos14s!$A$2:$B$874,2,FALSE)))=1,"·",0)</f>
        <v>0</v>
      </c>
      <c r="AB37" s="53">
        <f>IF(TYPE(SEARCH(AB$1,+VLOOKUP($A37,datos14s!$A$2:$B$874,2,FALSE)))=1,"·",0)</f>
        <v>0</v>
      </c>
      <c r="AC37" s="53">
        <f>IF(TYPE(SEARCH(AC$1,+VLOOKUP($A37,datos14s!$A$2:$B$874,2,FALSE)))=1,"·",0)</f>
        <v>0</v>
      </c>
      <c r="AD37" s="53">
        <f>IF(TYPE(SEARCH(AD$1,+VLOOKUP($A37,datos14s!$A$2:$B$874,2,FALSE)))=1,"·",0)</f>
        <v>0</v>
      </c>
      <c r="AE37" s="53">
        <f>IF(TYPE(SEARCH(AE$1,+VLOOKUP($A37,datos14s!$A$2:$B$874,2,FALSE)))=1,"·",0)</f>
        <v>0</v>
      </c>
    </row>
    <row r="38" spans="1:31" s="9" customFormat="1">
      <c r="A38" s="60" t="s">
        <v>25</v>
      </c>
      <c r="B38" s="53">
        <f>IF(TYPE(SEARCH(B$1,+VLOOKUP($A38,datos14s!$A$2:$B$874,2,FALSE)))=1,"·",0)</f>
        <v>0</v>
      </c>
      <c r="C38" s="53">
        <f>IF(TYPE(SEARCH(C$1,+VLOOKUP($A38,datos14s!$A$2:$B$874,2,FALSE)))=1,"·",0)</f>
        <v>0</v>
      </c>
      <c r="D38" s="53">
        <f>IF(TYPE(SEARCH(D$1,+VLOOKUP($A38,datos14s!$A$2:$B$874,2,FALSE)))=1,"·",0)</f>
        <v>0</v>
      </c>
      <c r="E38" s="53">
        <f>IF(TYPE(SEARCH(E$1,+VLOOKUP($A38,datos14s!$A$2:$B$874,2,FALSE)))=1,"·",0)</f>
        <v>0</v>
      </c>
      <c r="F38" s="53">
        <f>IF(TYPE(SEARCH(F$1,+VLOOKUP($A38,datos14s!$A$2:$B$874,2,FALSE)))=1,"·",0)</f>
        <v>0</v>
      </c>
      <c r="G38" s="53">
        <f>IF(TYPE(SEARCH(G$1,+VLOOKUP($A38,datos14s!$A$2:$B$874,2,FALSE)))=1,"·",0)</f>
        <v>0</v>
      </c>
      <c r="H38" s="53">
        <f>IF(TYPE(SEARCH(H$1,+VLOOKUP($A38,datos14s!$A$2:$B$874,2,FALSE)))=1,"·",0)</f>
        <v>0</v>
      </c>
      <c r="I38" s="53">
        <f>IF(TYPE(SEARCH(I$1,+VLOOKUP($A38,datos14s!$A$2:$B$874,2,FALSE)))=1,"·",0)</f>
        <v>0</v>
      </c>
      <c r="J38" s="53" t="str">
        <f>IF(TYPE(SEARCH(J$1,+VLOOKUP($A38,datos14s!$A$2:$B$874,2,FALSE)))=1,"·",0)</f>
        <v>·</v>
      </c>
      <c r="K38" s="53">
        <f>IF(TYPE(SEARCH(K$1,+VLOOKUP($A38,datos14s!$A$2:$B$874,2,FALSE)))=1,"·",0)</f>
        <v>0</v>
      </c>
      <c r="L38" s="53">
        <f>IF(TYPE(SEARCH(L$1,+VLOOKUP($A38,datos14s!$A$2:$B$874,2,FALSE)))=1,"·",0)</f>
        <v>0</v>
      </c>
      <c r="M38" s="53">
        <f>IF(TYPE(SEARCH(M$1,+VLOOKUP($A38,datos14s!$A$2:$B$874,2,FALSE)))=1,"·",0)</f>
        <v>0</v>
      </c>
      <c r="N38" s="53">
        <f>IF(TYPE(SEARCH(N$1,+VLOOKUP($A38,datos14s!$A$2:$B$874,2,FALSE)))=1,"·",0)</f>
        <v>0</v>
      </c>
      <c r="O38" s="53">
        <f>IF(TYPE(SEARCH(O$1,+VLOOKUP($A38,datos14s!$A$2:$B$874,2,FALSE)))=1,"·",0)</f>
        <v>0</v>
      </c>
      <c r="P38" s="53">
        <f>IF(TYPE(SEARCH(P$1,+VLOOKUP($A38,datos14s!$A$2:$B$874,2,FALSE)))=1,"·",0)</f>
        <v>0</v>
      </c>
      <c r="Q38" s="53">
        <f>IF(TYPE(SEARCH(Q$1,+VLOOKUP($A38,datos14s!$A$2:$B$874,2,FALSE)))=1,"·",0)</f>
        <v>0</v>
      </c>
      <c r="R38" s="53">
        <f>IF(TYPE(SEARCH(R$1,+VLOOKUP($A38,datos14s!$A$2:$B$874,2,FALSE)))=1,"·",0)</f>
        <v>0</v>
      </c>
      <c r="S38" s="53">
        <f>IF(TYPE(SEARCH(S$1,+VLOOKUP($A38,datos14s!$A$2:$B$874,2,FALSE)))=1,"·",0)</f>
        <v>0</v>
      </c>
      <c r="T38" s="53">
        <f>IF(TYPE(SEARCH(T$1,+VLOOKUP($A38,datos14s!$A$2:$B$874,2,FALSE)))=1,"·",0)</f>
        <v>0</v>
      </c>
      <c r="U38" s="53">
        <f>IF(TYPE(SEARCH(U$1,+VLOOKUP($A38,datos14s!$A$2:$B$874,2,FALSE)))=1,"·",0)</f>
        <v>0</v>
      </c>
      <c r="V38" s="53">
        <f>IF(TYPE(SEARCH(V$1,+VLOOKUP($A38,datos14s!$A$2:$B$874,2,FALSE)))=1,"·",0)</f>
        <v>0</v>
      </c>
      <c r="W38" s="53">
        <f>IF(TYPE(SEARCH(W$1,+VLOOKUP($A38,datos14s!$A$2:$B$874,2,FALSE)))=1,"·",0)</f>
        <v>0</v>
      </c>
      <c r="X38" s="53">
        <f>IF(TYPE(SEARCH(X$1,+VLOOKUP($A38,datos14s!$A$2:$B$874,2,FALSE)))=1,"·",0)</f>
        <v>0</v>
      </c>
      <c r="Y38" s="53">
        <f>IF(TYPE(SEARCH(Y$1,+VLOOKUP($A38,datos14s!$A$2:$B$874,2,FALSE)))=1,"·",0)</f>
        <v>0</v>
      </c>
      <c r="Z38" s="53">
        <f>IF(TYPE(SEARCH(Z$1,+VLOOKUP($A38,datos14s!$A$2:$B$874,2,FALSE)))=1,"·",0)</f>
        <v>0</v>
      </c>
      <c r="AA38" s="53">
        <f>IF(TYPE(SEARCH(AA$1,+VLOOKUP($A38,datos14s!$A$2:$B$874,2,FALSE)))=1,"·",0)</f>
        <v>0</v>
      </c>
      <c r="AB38" s="53">
        <f>IF(TYPE(SEARCH(AB$1,+VLOOKUP($A38,datos14s!$A$2:$B$874,2,FALSE)))=1,"·",0)</f>
        <v>0</v>
      </c>
      <c r="AC38" s="53">
        <f>IF(TYPE(SEARCH(AC$1,+VLOOKUP($A38,datos14s!$A$2:$B$874,2,FALSE)))=1,"·",0)</f>
        <v>0</v>
      </c>
      <c r="AD38" s="53">
        <f>IF(TYPE(SEARCH(AD$1,+VLOOKUP($A38,datos14s!$A$2:$B$874,2,FALSE)))=1,"·",0)</f>
        <v>0</v>
      </c>
      <c r="AE38" s="53">
        <f>IF(TYPE(SEARCH(AE$1,+VLOOKUP($A38,datos14s!$A$2:$B$874,2,FALSE)))=1,"·",0)</f>
        <v>0</v>
      </c>
    </row>
    <row r="39" spans="1:31" s="9" customFormat="1">
      <c r="A39" s="60" t="s">
        <v>26</v>
      </c>
      <c r="B39" s="53" t="str">
        <f>IF(TYPE(SEARCH(B$1,+VLOOKUP($A39,datos14s!$A$2:$B$874,2,FALSE)))=1,"·",0)</f>
        <v>·</v>
      </c>
      <c r="C39" s="53">
        <f>IF(TYPE(SEARCH(C$1,+VLOOKUP($A39,datos14s!$A$2:$B$874,2,FALSE)))=1,"·",0)</f>
        <v>0</v>
      </c>
      <c r="D39" s="53">
        <f>IF(TYPE(SEARCH(D$1,+VLOOKUP($A39,datos14s!$A$2:$B$874,2,FALSE)))=1,"·",0)</f>
        <v>0</v>
      </c>
      <c r="E39" s="53">
        <f>IF(TYPE(SEARCH(E$1,+VLOOKUP($A39,datos14s!$A$2:$B$874,2,FALSE)))=1,"·",0)</f>
        <v>0</v>
      </c>
      <c r="F39" s="53">
        <f>IF(TYPE(SEARCH(F$1,+VLOOKUP($A39,datos14s!$A$2:$B$874,2,FALSE)))=1,"·",0)</f>
        <v>0</v>
      </c>
      <c r="G39" s="53">
        <f>IF(TYPE(SEARCH(G$1,+VLOOKUP($A39,datos14s!$A$2:$B$874,2,FALSE)))=1,"·",0)</f>
        <v>0</v>
      </c>
      <c r="H39" s="53">
        <f>IF(TYPE(SEARCH(H$1,+VLOOKUP($A39,datos14s!$A$2:$B$874,2,FALSE)))=1,"·",0)</f>
        <v>0</v>
      </c>
      <c r="I39" s="53">
        <f>IF(TYPE(SEARCH(I$1,+VLOOKUP($A39,datos14s!$A$2:$B$874,2,FALSE)))=1,"·",0)</f>
        <v>0</v>
      </c>
      <c r="J39" s="53">
        <f>IF(TYPE(SEARCH(J$1,+VLOOKUP($A39,datos14s!$A$2:$B$874,2,FALSE)))=1,"·",0)</f>
        <v>0</v>
      </c>
      <c r="K39" s="53">
        <f>IF(TYPE(SEARCH(K$1,+VLOOKUP($A39,datos14s!$A$2:$B$874,2,FALSE)))=1,"·",0)</f>
        <v>0</v>
      </c>
      <c r="L39" s="53">
        <f>IF(TYPE(SEARCH(L$1,+VLOOKUP($A39,datos14s!$A$2:$B$874,2,FALSE)))=1,"·",0)</f>
        <v>0</v>
      </c>
      <c r="M39" s="53">
        <f>IF(TYPE(SEARCH(M$1,+VLOOKUP($A39,datos14s!$A$2:$B$874,2,FALSE)))=1,"·",0)</f>
        <v>0</v>
      </c>
      <c r="N39" s="53">
        <f>IF(TYPE(SEARCH(N$1,+VLOOKUP($A39,datos14s!$A$2:$B$874,2,FALSE)))=1,"·",0)</f>
        <v>0</v>
      </c>
      <c r="O39" s="53">
        <f>IF(TYPE(SEARCH(O$1,+VLOOKUP($A39,datos14s!$A$2:$B$874,2,FALSE)))=1,"·",0)</f>
        <v>0</v>
      </c>
      <c r="P39" s="53">
        <f>IF(TYPE(SEARCH(P$1,+VLOOKUP($A39,datos14s!$A$2:$B$874,2,FALSE)))=1,"·",0)</f>
        <v>0</v>
      </c>
      <c r="Q39" s="53">
        <f>IF(TYPE(SEARCH(Q$1,+VLOOKUP($A39,datos14s!$A$2:$B$874,2,FALSE)))=1,"·",0)</f>
        <v>0</v>
      </c>
      <c r="R39" s="53">
        <f>IF(TYPE(SEARCH(R$1,+VLOOKUP($A39,datos14s!$A$2:$B$874,2,FALSE)))=1,"·",0)</f>
        <v>0</v>
      </c>
      <c r="S39" s="53">
        <f>IF(TYPE(SEARCH(S$1,+VLOOKUP($A39,datos14s!$A$2:$B$874,2,FALSE)))=1,"·",0)</f>
        <v>0</v>
      </c>
      <c r="T39" s="53">
        <f>IF(TYPE(SEARCH(T$1,+VLOOKUP($A39,datos14s!$A$2:$B$874,2,FALSE)))=1,"·",0)</f>
        <v>0</v>
      </c>
      <c r="U39" s="53">
        <f>IF(TYPE(SEARCH(U$1,+VLOOKUP($A39,datos14s!$A$2:$B$874,2,FALSE)))=1,"·",0)</f>
        <v>0</v>
      </c>
      <c r="V39" s="53">
        <f>IF(TYPE(SEARCH(V$1,+VLOOKUP($A39,datos14s!$A$2:$B$874,2,FALSE)))=1,"·",0)</f>
        <v>0</v>
      </c>
      <c r="W39" s="53">
        <f>IF(TYPE(SEARCH(W$1,+VLOOKUP($A39,datos14s!$A$2:$B$874,2,FALSE)))=1,"·",0)</f>
        <v>0</v>
      </c>
      <c r="X39" s="53">
        <f>IF(TYPE(SEARCH(X$1,+VLOOKUP($A39,datos14s!$A$2:$B$874,2,FALSE)))=1,"·",0)</f>
        <v>0</v>
      </c>
      <c r="Y39" s="53">
        <f>IF(TYPE(SEARCH(Y$1,+VLOOKUP($A39,datos14s!$A$2:$B$874,2,FALSE)))=1,"·",0)</f>
        <v>0</v>
      </c>
      <c r="Z39" s="53">
        <f>IF(TYPE(SEARCH(Z$1,+VLOOKUP($A39,datos14s!$A$2:$B$874,2,FALSE)))=1,"·",0)</f>
        <v>0</v>
      </c>
      <c r="AA39" s="53">
        <f>IF(TYPE(SEARCH(AA$1,+VLOOKUP($A39,datos14s!$A$2:$B$874,2,FALSE)))=1,"·",0)</f>
        <v>0</v>
      </c>
      <c r="AB39" s="53">
        <f>IF(TYPE(SEARCH(AB$1,+VLOOKUP($A39,datos14s!$A$2:$B$874,2,FALSE)))=1,"·",0)</f>
        <v>0</v>
      </c>
      <c r="AC39" s="53">
        <f>IF(TYPE(SEARCH(AC$1,+VLOOKUP($A39,datos14s!$A$2:$B$874,2,FALSE)))=1,"·",0)</f>
        <v>0</v>
      </c>
      <c r="AD39" s="53">
        <f>IF(TYPE(SEARCH(AD$1,+VLOOKUP($A39,datos14s!$A$2:$B$874,2,FALSE)))=1,"·",0)</f>
        <v>0</v>
      </c>
      <c r="AE39" s="53">
        <f>IF(TYPE(SEARCH(AE$1,+VLOOKUP($A39,datos14s!$A$2:$B$874,2,FALSE)))=1,"·",0)</f>
        <v>0</v>
      </c>
    </row>
    <row r="40" spans="1:31" s="9" customFormat="1">
      <c r="A40" s="60" t="s">
        <v>27</v>
      </c>
      <c r="B40" s="53">
        <f>IF(TYPE(SEARCH(B$1,+VLOOKUP($A40,datos14s!$A$2:$B$874,2,FALSE)))=1,"·",0)</f>
        <v>0</v>
      </c>
      <c r="C40" s="53">
        <f>IF(TYPE(SEARCH(C$1,+VLOOKUP($A40,datos14s!$A$2:$B$874,2,FALSE)))=1,"·",0)</f>
        <v>0</v>
      </c>
      <c r="D40" s="53">
        <f>IF(TYPE(SEARCH(D$1,+VLOOKUP($A40,datos14s!$A$2:$B$874,2,FALSE)))=1,"·",0)</f>
        <v>0</v>
      </c>
      <c r="E40" s="53">
        <f>IF(TYPE(SEARCH(E$1,+VLOOKUP($A40,datos14s!$A$2:$B$874,2,FALSE)))=1,"·",0)</f>
        <v>0</v>
      </c>
      <c r="F40" s="53">
        <f>IF(TYPE(SEARCH(F$1,+VLOOKUP($A40,datos14s!$A$2:$B$874,2,FALSE)))=1,"·",0)</f>
        <v>0</v>
      </c>
      <c r="G40" s="53">
        <f>IF(TYPE(SEARCH(G$1,+VLOOKUP($A40,datos14s!$A$2:$B$874,2,FALSE)))=1,"·",0)</f>
        <v>0</v>
      </c>
      <c r="H40" s="53">
        <f>IF(TYPE(SEARCH(H$1,+VLOOKUP($A40,datos14s!$A$2:$B$874,2,FALSE)))=1,"·",0)</f>
        <v>0</v>
      </c>
      <c r="I40" s="53">
        <f>IF(TYPE(SEARCH(I$1,+VLOOKUP($A40,datos14s!$A$2:$B$874,2,FALSE)))=1,"·",0)</f>
        <v>0</v>
      </c>
      <c r="J40" s="53">
        <f>IF(TYPE(SEARCH(J$1,+VLOOKUP($A40,datos14s!$A$2:$B$874,2,FALSE)))=1,"·",0)</f>
        <v>0</v>
      </c>
      <c r="K40" s="53">
        <f>IF(TYPE(SEARCH(K$1,+VLOOKUP($A40,datos14s!$A$2:$B$874,2,FALSE)))=1,"·",0)</f>
        <v>0</v>
      </c>
      <c r="L40" s="53">
        <f>IF(TYPE(SEARCH(L$1,+VLOOKUP($A40,datos14s!$A$2:$B$874,2,FALSE)))=1,"·",0)</f>
        <v>0</v>
      </c>
      <c r="M40" s="53">
        <f>IF(TYPE(SEARCH(M$1,+VLOOKUP($A40,datos14s!$A$2:$B$874,2,FALSE)))=1,"·",0)</f>
        <v>0</v>
      </c>
      <c r="N40" s="53">
        <f>IF(TYPE(SEARCH(N$1,+VLOOKUP($A40,datos14s!$A$2:$B$874,2,FALSE)))=1,"·",0)</f>
        <v>0</v>
      </c>
      <c r="O40" s="53" t="str">
        <f>IF(TYPE(SEARCH(O$1,+VLOOKUP($A40,datos14s!$A$2:$B$874,2,FALSE)))=1,"·",0)</f>
        <v>·</v>
      </c>
      <c r="P40" s="53">
        <f>IF(TYPE(SEARCH(P$1,+VLOOKUP($A40,datos14s!$A$2:$B$874,2,FALSE)))=1,"·",0)</f>
        <v>0</v>
      </c>
      <c r="Q40" s="53">
        <f>IF(TYPE(SEARCH(Q$1,+VLOOKUP($A40,datos14s!$A$2:$B$874,2,FALSE)))=1,"·",0)</f>
        <v>0</v>
      </c>
      <c r="R40" s="53">
        <f>IF(TYPE(SEARCH(R$1,+VLOOKUP($A40,datos14s!$A$2:$B$874,2,FALSE)))=1,"·",0)</f>
        <v>0</v>
      </c>
      <c r="S40" s="53">
        <f>IF(TYPE(SEARCH(S$1,+VLOOKUP($A40,datos14s!$A$2:$B$874,2,FALSE)))=1,"·",0)</f>
        <v>0</v>
      </c>
      <c r="T40" s="53">
        <f>IF(TYPE(SEARCH(T$1,+VLOOKUP($A40,datos14s!$A$2:$B$874,2,FALSE)))=1,"·",0)</f>
        <v>0</v>
      </c>
      <c r="U40" s="53">
        <f>IF(TYPE(SEARCH(U$1,+VLOOKUP($A40,datos14s!$A$2:$B$874,2,FALSE)))=1,"·",0)</f>
        <v>0</v>
      </c>
      <c r="V40" s="53">
        <f>IF(TYPE(SEARCH(V$1,+VLOOKUP($A40,datos14s!$A$2:$B$874,2,FALSE)))=1,"·",0)</f>
        <v>0</v>
      </c>
      <c r="W40" s="53">
        <f>IF(TYPE(SEARCH(W$1,+VLOOKUP($A40,datos14s!$A$2:$B$874,2,FALSE)))=1,"·",0)</f>
        <v>0</v>
      </c>
      <c r="X40" s="53">
        <f>IF(TYPE(SEARCH(X$1,+VLOOKUP($A40,datos14s!$A$2:$B$874,2,FALSE)))=1,"·",0)</f>
        <v>0</v>
      </c>
      <c r="Y40" s="53">
        <f>IF(TYPE(SEARCH(Y$1,+VLOOKUP($A40,datos14s!$A$2:$B$874,2,FALSE)))=1,"·",0)</f>
        <v>0</v>
      </c>
      <c r="Z40" s="53">
        <f>IF(TYPE(SEARCH(Z$1,+VLOOKUP($A40,datos14s!$A$2:$B$874,2,FALSE)))=1,"·",0)</f>
        <v>0</v>
      </c>
      <c r="AA40" s="53">
        <f>IF(TYPE(SEARCH(AA$1,+VLOOKUP($A40,datos14s!$A$2:$B$874,2,FALSE)))=1,"·",0)</f>
        <v>0</v>
      </c>
      <c r="AB40" s="53">
        <f>IF(TYPE(SEARCH(AB$1,+VLOOKUP($A40,datos14s!$A$2:$B$874,2,FALSE)))=1,"·",0)</f>
        <v>0</v>
      </c>
      <c r="AC40" s="53">
        <f>IF(TYPE(SEARCH(AC$1,+VLOOKUP($A40,datos14s!$A$2:$B$874,2,FALSE)))=1,"·",0)</f>
        <v>0</v>
      </c>
      <c r="AD40" s="53">
        <f>IF(TYPE(SEARCH(AD$1,+VLOOKUP($A40,datos14s!$A$2:$B$874,2,FALSE)))=1,"·",0)</f>
        <v>0</v>
      </c>
      <c r="AE40" s="53">
        <f>IF(TYPE(SEARCH(AE$1,+VLOOKUP($A40,datos14s!$A$2:$B$874,2,FALSE)))=1,"·",0)</f>
        <v>0</v>
      </c>
    </row>
    <row r="41" spans="1:31" s="9" customFormat="1">
      <c r="A41" s="60" t="s">
        <v>28</v>
      </c>
      <c r="B41" s="53">
        <f>IF(TYPE(SEARCH(B$1,+VLOOKUP($A41,datos14s!$A$2:$B$874,2,FALSE)))=1,"·",0)</f>
        <v>0</v>
      </c>
      <c r="C41" s="53">
        <f>IF(TYPE(SEARCH(C$1,+VLOOKUP($A41,datos14s!$A$2:$B$874,2,FALSE)))=1,"·",0)</f>
        <v>0</v>
      </c>
      <c r="D41" s="53">
        <f>IF(TYPE(SEARCH(D$1,+VLOOKUP($A41,datos14s!$A$2:$B$874,2,FALSE)))=1,"·",0)</f>
        <v>0</v>
      </c>
      <c r="E41" s="53">
        <f>IF(TYPE(SEARCH(E$1,+VLOOKUP($A41,datos14s!$A$2:$B$874,2,FALSE)))=1,"·",0)</f>
        <v>0</v>
      </c>
      <c r="F41" s="53">
        <f>IF(TYPE(SEARCH(F$1,+VLOOKUP($A41,datos14s!$A$2:$B$874,2,FALSE)))=1,"·",0)</f>
        <v>0</v>
      </c>
      <c r="G41" s="53">
        <f>IF(TYPE(SEARCH(G$1,+VLOOKUP($A41,datos14s!$A$2:$B$874,2,FALSE)))=1,"·",0)</f>
        <v>0</v>
      </c>
      <c r="H41" s="53">
        <f>IF(TYPE(SEARCH(H$1,+VLOOKUP($A41,datos14s!$A$2:$B$874,2,FALSE)))=1,"·",0)</f>
        <v>0</v>
      </c>
      <c r="I41" s="53">
        <f>IF(TYPE(SEARCH(I$1,+VLOOKUP($A41,datos14s!$A$2:$B$874,2,FALSE)))=1,"·",0)</f>
        <v>0</v>
      </c>
      <c r="J41" s="53">
        <f>IF(TYPE(SEARCH(J$1,+VLOOKUP($A41,datos14s!$A$2:$B$874,2,FALSE)))=1,"·",0)</f>
        <v>0</v>
      </c>
      <c r="K41" s="53">
        <f>IF(TYPE(SEARCH(K$1,+VLOOKUP($A41,datos14s!$A$2:$B$874,2,FALSE)))=1,"·",0)</f>
        <v>0</v>
      </c>
      <c r="L41" s="53">
        <f>IF(TYPE(SEARCH(L$1,+VLOOKUP($A41,datos14s!$A$2:$B$874,2,FALSE)))=1,"·",0)</f>
        <v>0</v>
      </c>
      <c r="M41" s="53">
        <f>IF(TYPE(SEARCH(M$1,+VLOOKUP($A41,datos14s!$A$2:$B$874,2,FALSE)))=1,"·",0)</f>
        <v>0</v>
      </c>
      <c r="N41" s="53">
        <f>IF(TYPE(SEARCH(N$1,+VLOOKUP($A41,datos14s!$A$2:$B$874,2,FALSE)))=1,"·",0)</f>
        <v>0</v>
      </c>
      <c r="O41" s="53" t="str">
        <f>IF(TYPE(SEARCH(O$1,+VLOOKUP($A41,datos14s!$A$2:$B$874,2,FALSE)))=1,"·",0)</f>
        <v>·</v>
      </c>
      <c r="P41" s="53">
        <f>IF(TYPE(SEARCH(P$1,+VLOOKUP($A41,datos14s!$A$2:$B$874,2,FALSE)))=1,"·",0)</f>
        <v>0</v>
      </c>
      <c r="Q41" s="53">
        <f>IF(TYPE(SEARCH(Q$1,+VLOOKUP($A41,datos14s!$A$2:$B$874,2,FALSE)))=1,"·",0)</f>
        <v>0</v>
      </c>
      <c r="R41" s="53">
        <f>IF(TYPE(SEARCH(R$1,+VLOOKUP($A41,datos14s!$A$2:$B$874,2,FALSE)))=1,"·",0)</f>
        <v>0</v>
      </c>
      <c r="S41" s="53">
        <f>IF(TYPE(SEARCH(S$1,+VLOOKUP($A41,datos14s!$A$2:$B$874,2,FALSE)))=1,"·",0)</f>
        <v>0</v>
      </c>
      <c r="T41" s="53">
        <f>IF(TYPE(SEARCH(T$1,+VLOOKUP($A41,datos14s!$A$2:$B$874,2,FALSE)))=1,"·",0)</f>
        <v>0</v>
      </c>
      <c r="U41" s="53">
        <f>IF(TYPE(SEARCH(U$1,+VLOOKUP($A41,datos14s!$A$2:$B$874,2,FALSE)))=1,"·",0)</f>
        <v>0</v>
      </c>
      <c r="V41" s="53">
        <f>IF(TYPE(SEARCH(V$1,+VLOOKUP($A41,datos14s!$A$2:$B$874,2,FALSE)))=1,"·",0)</f>
        <v>0</v>
      </c>
      <c r="W41" s="53">
        <f>IF(TYPE(SEARCH(W$1,+VLOOKUP($A41,datos14s!$A$2:$B$874,2,FALSE)))=1,"·",0)</f>
        <v>0</v>
      </c>
      <c r="X41" s="53">
        <f>IF(TYPE(SEARCH(X$1,+VLOOKUP($A41,datos14s!$A$2:$B$874,2,FALSE)))=1,"·",0)</f>
        <v>0</v>
      </c>
      <c r="Y41" s="53">
        <f>IF(TYPE(SEARCH(Y$1,+VLOOKUP($A41,datos14s!$A$2:$B$874,2,FALSE)))=1,"·",0)</f>
        <v>0</v>
      </c>
      <c r="Z41" s="53">
        <f>IF(TYPE(SEARCH(Z$1,+VLOOKUP($A41,datos14s!$A$2:$B$874,2,FALSE)))=1,"·",0)</f>
        <v>0</v>
      </c>
      <c r="AA41" s="53">
        <f>IF(TYPE(SEARCH(AA$1,+VLOOKUP($A41,datos14s!$A$2:$B$874,2,FALSE)))=1,"·",0)</f>
        <v>0</v>
      </c>
      <c r="AB41" s="53">
        <f>IF(TYPE(SEARCH(AB$1,+VLOOKUP($A41,datos14s!$A$2:$B$874,2,FALSE)))=1,"·",0)</f>
        <v>0</v>
      </c>
      <c r="AC41" s="53">
        <f>IF(TYPE(SEARCH(AC$1,+VLOOKUP($A41,datos14s!$A$2:$B$874,2,FALSE)))=1,"·",0)</f>
        <v>0</v>
      </c>
      <c r="AD41" s="53">
        <f>IF(TYPE(SEARCH(AD$1,+VLOOKUP($A41,datos14s!$A$2:$B$874,2,FALSE)))=1,"·",0)</f>
        <v>0</v>
      </c>
      <c r="AE41" s="53">
        <f>IF(TYPE(SEARCH(AE$1,+VLOOKUP($A41,datos14s!$A$2:$B$874,2,FALSE)))=1,"·",0)</f>
        <v>0</v>
      </c>
    </row>
    <row r="42" spans="1:31" s="9" customFormat="1">
      <c r="A42" s="60" t="s">
        <v>29</v>
      </c>
      <c r="B42" s="53">
        <f>IF(TYPE(SEARCH(B$1,+VLOOKUP($A42,datos14s!$A$2:$B$874,2,FALSE)))=1,"·",0)</f>
        <v>0</v>
      </c>
      <c r="C42" s="53">
        <f>IF(TYPE(SEARCH(C$1,+VLOOKUP($A42,datos14s!$A$2:$B$874,2,FALSE)))=1,"·",0)</f>
        <v>0</v>
      </c>
      <c r="D42" s="53">
        <f>IF(TYPE(SEARCH(D$1,+VLOOKUP($A42,datos14s!$A$2:$B$874,2,FALSE)))=1,"·",0)</f>
        <v>0</v>
      </c>
      <c r="E42" s="53">
        <f>IF(TYPE(SEARCH(E$1,+VLOOKUP($A42,datos14s!$A$2:$B$874,2,FALSE)))=1,"·",0)</f>
        <v>0</v>
      </c>
      <c r="F42" s="53">
        <f>IF(TYPE(SEARCH(F$1,+VLOOKUP($A42,datos14s!$A$2:$B$874,2,FALSE)))=1,"·",0)</f>
        <v>0</v>
      </c>
      <c r="G42" s="53">
        <f>IF(TYPE(SEARCH(G$1,+VLOOKUP($A42,datos14s!$A$2:$B$874,2,FALSE)))=1,"·",0)</f>
        <v>0</v>
      </c>
      <c r="H42" s="53">
        <f>IF(TYPE(SEARCH(H$1,+VLOOKUP($A42,datos14s!$A$2:$B$874,2,FALSE)))=1,"·",0)</f>
        <v>0</v>
      </c>
      <c r="I42" s="53">
        <f>IF(TYPE(SEARCH(I$1,+VLOOKUP($A42,datos14s!$A$2:$B$874,2,FALSE)))=1,"·",0)</f>
        <v>0</v>
      </c>
      <c r="J42" s="53">
        <f>IF(TYPE(SEARCH(J$1,+VLOOKUP($A42,datos14s!$A$2:$B$874,2,FALSE)))=1,"·",0)</f>
        <v>0</v>
      </c>
      <c r="K42" s="53">
        <f>IF(TYPE(SEARCH(K$1,+VLOOKUP($A42,datos14s!$A$2:$B$874,2,FALSE)))=1,"·",0)</f>
        <v>0</v>
      </c>
      <c r="L42" s="53">
        <f>IF(TYPE(SEARCH(L$1,+VLOOKUP($A42,datos14s!$A$2:$B$874,2,FALSE)))=1,"·",0)</f>
        <v>0</v>
      </c>
      <c r="M42" s="53">
        <f>IF(TYPE(SEARCH(M$1,+VLOOKUP($A42,datos14s!$A$2:$B$874,2,FALSE)))=1,"·",0)</f>
        <v>0</v>
      </c>
      <c r="N42" s="53">
        <f>IF(TYPE(SEARCH(N$1,+VLOOKUP($A42,datos14s!$A$2:$B$874,2,FALSE)))=1,"·",0)</f>
        <v>0</v>
      </c>
      <c r="O42" s="53">
        <f>IF(TYPE(SEARCH(O$1,+VLOOKUP($A42,datos14s!$A$2:$B$874,2,FALSE)))=1,"·",0)</f>
        <v>0</v>
      </c>
      <c r="P42" s="53">
        <f>IF(TYPE(SEARCH(P$1,+VLOOKUP($A42,datos14s!$A$2:$B$874,2,FALSE)))=1,"·",0)</f>
        <v>0</v>
      </c>
      <c r="Q42" s="53">
        <f>IF(TYPE(SEARCH(Q$1,+VLOOKUP($A42,datos14s!$A$2:$B$874,2,FALSE)))=1,"·",0)</f>
        <v>0</v>
      </c>
      <c r="R42" s="53">
        <f>IF(TYPE(SEARCH(R$1,+VLOOKUP($A42,datos14s!$A$2:$B$874,2,FALSE)))=1,"·",0)</f>
        <v>0</v>
      </c>
      <c r="S42" s="53">
        <f>IF(TYPE(SEARCH(S$1,+VLOOKUP($A42,datos14s!$A$2:$B$874,2,FALSE)))=1,"·",0)</f>
        <v>0</v>
      </c>
      <c r="T42" s="53">
        <f>IF(TYPE(SEARCH(T$1,+VLOOKUP($A42,datos14s!$A$2:$B$874,2,FALSE)))=1,"·",0)</f>
        <v>0</v>
      </c>
      <c r="U42" s="53">
        <f>IF(TYPE(SEARCH(U$1,+VLOOKUP($A42,datos14s!$A$2:$B$874,2,FALSE)))=1,"·",0)</f>
        <v>0</v>
      </c>
      <c r="V42" s="53">
        <f>IF(TYPE(SEARCH(V$1,+VLOOKUP($A42,datos14s!$A$2:$B$874,2,FALSE)))=1,"·",0)</f>
        <v>0</v>
      </c>
      <c r="W42" s="53">
        <f>IF(TYPE(SEARCH(W$1,+VLOOKUP($A42,datos14s!$A$2:$B$874,2,FALSE)))=1,"·",0)</f>
        <v>0</v>
      </c>
      <c r="X42" s="53">
        <f>IF(TYPE(SEARCH(X$1,+VLOOKUP($A42,datos14s!$A$2:$B$874,2,FALSE)))=1,"·",0)</f>
        <v>0</v>
      </c>
      <c r="Y42" s="53">
        <f>IF(TYPE(SEARCH(Y$1,+VLOOKUP($A42,datos14s!$A$2:$B$874,2,FALSE)))=1,"·",0)</f>
        <v>0</v>
      </c>
      <c r="Z42" s="53">
        <f>IF(TYPE(SEARCH(Z$1,+VLOOKUP($A42,datos14s!$A$2:$B$874,2,FALSE)))=1,"·",0)</f>
        <v>0</v>
      </c>
      <c r="AA42" s="53">
        <f>IF(TYPE(SEARCH(AA$1,+VLOOKUP($A42,datos14s!$A$2:$B$874,2,FALSE)))=1,"·",0)</f>
        <v>0</v>
      </c>
      <c r="AB42" s="53">
        <f>IF(TYPE(SEARCH(AB$1,+VLOOKUP($A42,datos14s!$A$2:$B$874,2,FALSE)))=1,"·",0)</f>
        <v>0</v>
      </c>
      <c r="AC42" s="53">
        <f>IF(TYPE(SEARCH(AC$1,+VLOOKUP($A42,datos14s!$A$2:$B$874,2,FALSE)))=1,"·",0)</f>
        <v>0</v>
      </c>
      <c r="AD42" s="53">
        <f>IF(TYPE(SEARCH(AD$1,+VLOOKUP($A42,datos14s!$A$2:$B$874,2,FALSE)))=1,"·",0)</f>
        <v>0</v>
      </c>
      <c r="AE42" s="53">
        <f>IF(TYPE(SEARCH(AE$1,+VLOOKUP($A42,datos14s!$A$2:$B$874,2,FALSE)))=1,"·",0)</f>
        <v>0</v>
      </c>
    </row>
    <row r="43" spans="1:31" s="9" customFormat="1">
      <c r="A43" s="60" t="s">
        <v>30</v>
      </c>
      <c r="B43" s="53">
        <f>IF(TYPE(SEARCH(B$1,+VLOOKUP($A43,datos14s!$A$2:$B$874,2,FALSE)))=1,"·",0)</f>
        <v>0</v>
      </c>
      <c r="C43" s="53">
        <f>IF(TYPE(SEARCH(C$1,+VLOOKUP($A43,datos14s!$A$2:$B$874,2,FALSE)))=1,"·",0)</f>
        <v>0</v>
      </c>
      <c r="D43" s="53">
        <f>IF(TYPE(SEARCH(D$1,+VLOOKUP($A43,datos14s!$A$2:$B$874,2,FALSE)))=1,"·",0)</f>
        <v>0</v>
      </c>
      <c r="E43" s="53">
        <f>IF(TYPE(SEARCH(E$1,+VLOOKUP($A43,datos14s!$A$2:$B$874,2,FALSE)))=1,"·",0)</f>
        <v>0</v>
      </c>
      <c r="F43" s="53" t="str">
        <f>IF(TYPE(SEARCH(F$1,+VLOOKUP($A43,datos14s!$A$2:$B$874,2,FALSE)))=1,"·",0)</f>
        <v>·</v>
      </c>
      <c r="G43" s="53">
        <f>IF(TYPE(SEARCH(G$1,+VLOOKUP($A43,datos14s!$A$2:$B$874,2,FALSE)))=1,"·",0)</f>
        <v>0</v>
      </c>
      <c r="H43" s="53">
        <f>IF(TYPE(SEARCH(H$1,+VLOOKUP($A43,datos14s!$A$2:$B$874,2,FALSE)))=1,"·",0)</f>
        <v>0</v>
      </c>
      <c r="I43" s="53">
        <f>IF(TYPE(SEARCH(I$1,+VLOOKUP($A43,datos14s!$A$2:$B$874,2,FALSE)))=1,"·",0)</f>
        <v>0</v>
      </c>
      <c r="J43" s="53">
        <f>IF(TYPE(SEARCH(J$1,+VLOOKUP($A43,datos14s!$A$2:$B$874,2,FALSE)))=1,"·",0)</f>
        <v>0</v>
      </c>
      <c r="K43" s="53" t="str">
        <f>IF(TYPE(SEARCH(K$1,+VLOOKUP($A43,datos14s!$A$2:$B$874,2,FALSE)))=1,"·",0)</f>
        <v>·</v>
      </c>
      <c r="L43" s="53" t="str">
        <f>IF(TYPE(SEARCH(L$1,+VLOOKUP($A43,datos14s!$A$2:$B$874,2,FALSE)))=1,"·",0)</f>
        <v>·</v>
      </c>
      <c r="M43" s="53">
        <f>IF(TYPE(SEARCH(M$1,+VLOOKUP($A43,datos14s!$A$2:$B$874,2,FALSE)))=1,"·",0)</f>
        <v>0</v>
      </c>
      <c r="N43" s="53">
        <f>IF(TYPE(SEARCH(N$1,+VLOOKUP($A43,datos14s!$A$2:$B$874,2,FALSE)))=1,"·",0)</f>
        <v>0</v>
      </c>
      <c r="O43" s="53">
        <f>IF(TYPE(SEARCH(O$1,+VLOOKUP($A43,datos14s!$A$2:$B$874,2,FALSE)))=1,"·",0)</f>
        <v>0</v>
      </c>
      <c r="P43" s="53">
        <f>IF(TYPE(SEARCH(P$1,+VLOOKUP($A43,datos14s!$A$2:$B$874,2,FALSE)))=1,"·",0)</f>
        <v>0</v>
      </c>
      <c r="Q43" s="53">
        <f>IF(TYPE(SEARCH(Q$1,+VLOOKUP($A43,datos14s!$A$2:$B$874,2,FALSE)))=1,"·",0)</f>
        <v>0</v>
      </c>
      <c r="R43" s="53">
        <f>IF(TYPE(SEARCH(R$1,+VLOOKUP($A43,datos14s!$A$2:$B$874,2,FALSE)))=1,"·",0)</f>
        <v>0</v>
      </c>
      <c r="S43" s="53">
        <f>IF(TYPE(SEARCH(S$1,+VLOOKUP($A43,datos14s!$A$2:$B$874,2,FALSE)))=1,"·",0)</f>
        <v>0</v>
      </c>
      <c r="T43" s="53">
        <f>IF(TYPE(SEARCH(T$1,+VLOOKUP($A43,datos14s!$A$2:$B$874,2,FALSE)))=1,"·",0)</f>
        <v>0</v>
      </c>
      <c r="U43" s="53">
        <f>IF(TYPE(SEARCH(U$1,+VLOOKUP($A43,datos14s!$A$2:$B$874,2,FALSE)))=1,"·",0)</f>
        <v>0</v>
      </c>
      <c r="V43" s="53">
        <f>IF(TYPE(SEARCH(V$1,+VLOOKUP($A43,datos14s!$A$2:$B$874,2,FALSE)))=1,"·",0)</f>
        <v>0</v>
      </c>
      <c r="W43" s="53">
        <f>IF(TYPE(SEARCH(W$1,+VLOOKUP($A43,datos14s!$A$2:$B$874,2,FALSE)))=1,"·",0)</f>
        <v>0</v>
      </c>
      <c r="X43" s="53">
        <f>IF(TYPE(SEARCH(X$1,+VLOOKUP($A43,datos14s!$A$2:$B$874,2,FALSE)))=1,"·",0)</f>
        <v>0</v>
      </c>
      <c r="Y43" s="53">
        <f>IF(TYPE(SEARCH(Y$1,+VLOOKUP($A43,datos14s!$A$2:$B$874,2,FALSE)))=1,"·",0)</f>
        <v>0</v>
      </c>
      <c r="Z43" s="53">
        <f>IF(TYPE(SEARCH(Z$1,+VLOOKUP($A43,datos14s!$A$2:$B$874,2,FALSE)))=1,"·",0)</f>
        <v>0</v>
      </c>
      <c r="AA43" s="53">
        <f>IF(TYPE(SEARCH(AA$1,+VLOOKUP($A43,datos14s!$A$2:$B$874,2,FALSE)))=1,"·",0)</f>
        <v>0</v>
      </c>
      <c r="AB43" s="53">
        <f>IF(TYPE(SEARCH(AB$1,+VLOOKUP($A43,datos14s!$A$2:$B$874,2,FALSE)))=1,"·",0)</f>
        <v>0</v>
      </c>
      <c r="AC43" s="53">
        <f>IF(TYPE(SEARCH(AC$1,+VLOOKUP($A43,datos14s!$A$2:$B$874,2,FALSE)))=1,"·",0)</f>
        <v>0</v>
      </c>
      <c r="AD43" s="53">
        <f>IF(TYPE(SEARCH(AD$1,+VLOOKUP($A43,datos14s!$A$2:$B$874,2,FALSE)))=1,"·",0)</f>
        <v>0</v>
      </c>
      <c r="AE43" s="53">
        <f>IF(TYPE(SEARCH(AE$1,+VLOOKUP($A43,datos14s!$A$2:$B$874,2,FALSE)))=1,"·",0)</f>
        <v>0</v>
      </c>
    </row>
    <row r="44" spans="1:31" s="9" customFormat="1">
      <c r="A44" s="60" t="s">
        <v>31</v>
      </c>
      <c r="B44" s="53" t="str">
        <f>IF(TYPE(SEARCH(B$1,+VLOOKUP($A44,datos14s!$A$2:$B$874,2,FALSE)))=1,"·",0)</f>
        <v>·</v>
      </c>
      <c r="C44" s="53">
        <f>IF(TYPE(SEARCH(C$1,+VLOOKUP($A44,datos14s!$A$2:$B$874,2,FALSE)))=1,"·",0)</f>
        <v>0</v>
      </c>
      <c r="D44" s="53" t="str">
        <f>IF(TYPE(SEARCH(D$1,+VLOOKUP($A44,datos14s!$A$2:$B$874,2,FALSE)))=1,"·",0)</f>
        <v>·</v>
      </c>
      <c r="E44" s="53">
        <f>IF(TYPE(SEARCH(E$1,+VLOOKUP($A44,datos14s!$A$2:$B$874,2,FALSE)))=1,"·",0)</f>
        <v>0</v>
      </c>
      <c r="F44" s="53">
        <f>IF(TYPE(SEARCH(F$1,+VLOOKUP($A44,datos14s!$A$2:$B$874,2,FALSE)))=1,"·",0)</f>
        <v>0</v>
      </c>
      <c r="G44" s="53">
        <f>IF(TYPE(SEARCH(G$1,+VLOOKUP($A44,datos14s!$A$2:$B$874,2,FALSE)))=1,"·",0)</f>
        <v>0</v>
      </c>
      <c r="H44" s="53">
        <f>IF(TYPE(SEARCH(H$1,+VLOOKUP($A44,datos14s!$A$2:$B$874,2,FALSE)))=1,"·",0)</f>
        <v>0</v>
      </c>
      <c r="I44" s="53">
        <f>IF(TYPE(SEARCH(I$1,+VLOOKUP($A44,datos14s!$A$2:$B$874,2,FALSE)))=1,"·",0)</f>
        <v>0</v>
      </c>
      <c r="J44" s="53">
        <f>IF(TYPE(SEARCH(J$1,+VLOOKUP($A44,datos14s!$A$2:$B$874,2,FALSE)))=1,"·",0)</f>
        <v>0</v>
      </c>
      <c r="K44" s="53">
        <f>IF(TYPE(SEARCH(K$1,+VLOOKUP($A44,datos14s!$A$2:$B$874,2,FALSE)))=1,"·",0)</f>
        <v>0</v>
      </c>
      <c r="L44" s="53" t="str">
        <f>IF(TYPE(SEARCH(L$1,+VLOOKUP($A44,datos14s!$A$2:$B$874,2,FALSE)))=1,"·",0)</f>
        <v>·</v>
      </c>
      <c r="M44" s="53">
        <f>IF(TYPE(SEARCH(M$1,+VLOOKUP($A44,datos14s!$A$2:$B$874,2,FALSE)))=1,"·",0)</f>
        <v>0</v>
      </c>
      <c r="N44" s="53">
        <f>IF(TYPE(SEARCH(N$1,+VLOOKUP($A44,datos14s!$A$2:$B$874,2,FALSE)))=1,"·",0)</f>
        <v>0</v>
      </c>
      <c r="O44" s="53">
        <f>IF(TYPE(SEARCH(O$1,+VLOOKUP($A44,datos14s!$A$2:$B$874,2,FALSE)))=1,"·",0)</f>
        <v>0</v>
      </c>
      <c r="P44" s="53">
        <f>IF(TYPE(SEARCH(P$1,+VLOOKUP($A44,datos14s!$A$2:$B$874,2,FALSE)))=1,"·",0)</f>
        <v>0</v>
      </c>
      <c r="Q44" s="53">
        <f>IF(TYPE(SEARCH(Q$1,+VLOOKUP($A44,datos14s!$A$2:$B$874,2,FALSE)))=1,"·",0)</f>
        <v>0</v>
      </c>
      <c r="R44" s="53">
        <f>IF(TYPE(SEARCH(R$1,+VLOOKUP($A44,datos14s!$A$2:$B$874,2,FALSE)))=1,"·",0)</f>
        <v>0</v>
      </c>
      <c r="S44" s="53">
        <f>IF(TYPE(SEARCH(S$1,+VLOOKUP($A44,datos14s!$A$2:$B$874,2,FALSE)))=1,"·",0)</f>
        <v>0</v>
      </c>
      <c r="T44" s="53">
        <f>IF(TYPE(SEARCH(T$1,+VLOOKUP($A44,datos14s!$A$2:$B$874,2,FALSE)))=1,"·",0)</f>
        <v>0</v>
      </c>
      <c r="U44" s="53">
        <f>IF(TYPE(SEARCH(U$1,+VLOOKUP($A44,datos14s!$A$2:$B$874,2,FALSE)))=1,"·",0)</f>
        <v>0</v>
      </c>
      <c r="V44" s="53">
        <f>IF(TYPE(SEARCH(V$1,+VLOOKUP($A44,datos14s!$A$2:$B$874,2,FALSE)))=1,"·",0)</f>
        <v>0</v>
      </c>
      <c r="W44" s="53">
        <f>IF(TYPE(SEARCH(W$1,+VLOOKUP($A44,datos14s!$A$2:$B$874,2,FALSE)))=1,"·",0)</f>
        <v>0</v>
      </c>
      <c r="X44" s="53">
        <f>IF(TYPE(SEARCH(X$1,+VLOOKUP($A44,datos14s!$A$2:$B$874,2,FALSE)))=1,"·",0)</f>
        <v>0</v>
      </c>
      <c r="Y44" s="53">
        <f>IF(TYPE(SEARCH(Y$1,+VLOOKUP($A44,datos14s!$A$2:$B$874,2,FALSE)))=1,"·",0)</f>
        <v>0</v>
      </c>
      <c r="Z44" s="53">
        <f>IF(TYPE(SEARCH(Z$1,+VLOOKUP($A44,datos14s!$A$2:$B$874,2,FALSE)))=1,"·",0)</f>
        <v>0</v>
      </c>
      <c r="AA44" s="53">
        <f>IF(TYPE(SEARCH(AA$1,+VLOOKUP($A44,datos14s!$A$2:$B$874,2,FALSE)))=1,"·",0)</f>
        <v>0</v>
      </c>
      <c r="AB44" s="53">
        <f>IF(TYPE(SEARCH(AB$1,+VLOOKUP($A44,datos14s!$A$2:$B$874,2,FALSE)))=1,"·",0)</f>
        <v>0</v>
      </c>
      <c r="AC44" s="53">
        <f>IF(TYPE(SEARCH(AC$1,+VLOOKUP($A44,datos14s!$A$2:$B$874,2,FALSE)))=1,"·",0)</f>
        <v>0</v>
      </c>
      <c r="AD44" s="53">
        <f>IF(TYPE(SEARCH(AD$1,+VLOOKUP($A44,datos14s!$A$2:$B$874,2,FALSE)))=1,"·",0)</f>
        <v>0</v>
      </c>
      <c r="AE44" s="53">
        <f>IF(TYPE(SEARCH(AE$1,+VLOOKUP($A44,datos14s!$A$2:$B$874,2,FALSE)))=1,"·",0)</f>
        <v>0</v>
      </c>
    </row>
    <row r="45" spans="1:31" s="9" customFormat="1">
      <c r="A45" s="60" t="s">
        <v>32</v>
      </c>
      <c r="B45" s="53">
        <f>IF(TYPE(SEARCH(B$1,+VLOOKUP($A45,datos14s!$A$2:$B$874,2,FALSE)))=1,"·",0)</f>
        <v>0</v>
      </c>
      <c r="C45" s="53">
        <f>IF(TYPE(SEARCH(C$1,+VLOOKUP($A45,datos14s!$A$2:$B$874,2,FALSE)))=1,"·",0)</f>
        <v>0</v>
      </c>
      <c r="D45" s="53">
        <f>IF(TYPE(SEARCH(D$1,+VLOOKUP($A45,datos14s!$A$2:$B$874,2,FALSE)))=1,"·",0)</f>
        <v>0</v>
      </c>
      <c r="E45" s="53">
        <f>IF(TYPE(SEARCH(E$1,+VLOOKUP($A45,datos14s!$A$2:$B$874,2,FALSE)))=1,"·",0)</f>
        <v>0</v>
      </c>
      <c r="F45" s="53" t="str">
        <f>IF(TYPE(SEARCH(F$1,+VLOOKUP($A45,datos14s!$A$2:$B$874,2,FALSE)))=1,"·",0)</f>
        <v>·</v>
      </c>
      <c r="G45" s="53">
        <f>IF(TYPE(SEARCH(G$1,+VLOOKUP($A45,datos14s!$A$2:$B$874,2,FALSE)))=1,"·",0)</f>
        <v>0</v>
      </c>
      <c r="H45" s="53">
        <f>IF(TYPE(SEARCH(H$1,+VLOOKUP($A45,datos14s!$A$2:$B$874,2,FALSE)))=1,"·",0)</f>
        <v>0</v>
      </c>
      <c r="I45" s="53" t="str">
        <f>IF(TYPE(SEARCH(I$1,+VLOOKUP($A45,datos14s!$A$2:$B$874,2,FALSE)))=1,"·",0)</f>
        <v>·</v>
      </c>
      <c r="J45" s="53">
        <f>IF(TYPE(SEARCH(J$1,+VLOOKUP($A45,datos14s!$A$2:$B$874,2,FALSE)))=1,"·",0)</f>
        <v>0</v>
      </c>
      <c r="K45" s="53">
        <f>IF(TYPE(SEARCH(K$1,+VLOOKUP($A45,datos14s!$A$2:$B$874,2,FALSE)))=1,"·",0)</f>
        <v>0</v>
      </c>
      <c r="L45" s="53">
        <f>IF(TYPE(SEARCH(L$1,+VLOOKUP($A45,datos14s!$A$2:$B$874,2,FALSE)))=1,"·",0)</f>
        <v>0</v>
      </c>
      <c r="M45" s="53">
        <f>IF(TYPE(SEARCH(M$1,+VLOOKUP($A45,datos14s!$A$2:$B$874,2,FALSE)))=1,"·",0)</f>
        <v>0</v>
      </c>
      <c r="N45" s="53">
        <f>IF(TYPE(SEARCH(N$1,+VLOOKUP($A45,datos14s!$A$2:$B$874,2,FALSE)))=1,"·",0)</f>
        <v>0</v>
      </c>
      <c r="O45" s="53" t="str">
        <f>IF(TYPE(SEARCH(O$1,+VLOOKUP($A45,datos14s!$A$2:$B$874,2,FALSE)))=1,"·",0)</f>
        <v>·</v>
      </c>
      <c r="P45" s="53">
        <f>IF(TYPE(SEARCH(P$1,+VLOOKUP($A45,datos14s!$A$2:$B$874,2,FALSE)))=1,"·",0)</f>
        <v>0</v>
      </c>
      <c r="Q45" s="53">
        <f>IF(TYPE(SEARCH(Q$1,+VLOOKUP($A45,datos14s!$A$2:$B$874,2,FALSE)))=1,"·",0)</f>
        <v>0</v>
      </c>
      <c r="R45" s="53">
        <f>IF(TYPE(SEARCH(R$1,+VLOOKUP($A45,datos14s!$A$2:$B$874,2,FALSE)))=1,"·",0)</f>
        <v>0</v>
      </c>
      <c r="S45" s="53">
        <f>IF(TYPE(SEARCH(S$1,+VLOOKUP($A45,datos14s!$A$2:$B$874,2,FALSE)))=1,"·",0)</f>
        <v>0</v>
      </c>
      <c r="T45" s="53">
        <f>IF(TYPE(SEARCH(T$1,+VLOOKUP($A45,datos14s!$A$2:$B$874,2,FALSE)))=1,"·",0)</f>
        <v>0</v>
      </c>
      <c r="U45" s="53">
        <f>IF(TYPE(SEARCH(U$1,+VLOOKUP($A45,datos14s!$A$2:$B$874,2,FALSE)))=1,"·",0)</f>
        <v>0</v>
      </c>
      <c r="V45" s="53">
        <f>IF(TYPE(SEARCH(V$1,+VLOOKUP($A45,datos14s!$A$2:$B$874,2,FALSE)))=1,"·",0)</f>
        <v>0</v>
      </c>
      <c r="W45" s="53">
        <f>IF(TYPE(SEARCH(W$1,+VLOOKUP($A45,datos14s!$A$2:$B$874,2,FALSE)))=1,"·",0)</f>
        <v>0</v>
      </c>
      <c r="X45" s="53">
        <f>IF(TYPE(SEARCH(X$1,+VLOOKUP($A45,datos14s!$A$2:$B$874,2,FALSE)))=1,"·",0)</f>
        <v>0</v>
      </c>
      <c r="Y45" s="53">
        <f>IF(TYPE(SEARCH(Y$1,+VLOOKUP($A45,datos14s!$A$2:$B$874,2,FALSE)))=1,"·",0)</f>
        <v>0</v>
      </c>
      <c r="Z45" s="53">
        <f>IF(TYPE(SEARCH(Z$1,+VLOOKUP($A45,datos14s!$A$2:$B$874,2,FALSE)))=1,"·",0)</f>
        <v>0</v>
      </c>
      <c r="AA45" s="53">
        <f>IF(TYPE(SEARCH(AA$1,+VLOOKUP($A45,datos14s!$A$2:$B$874,2,FALSE)))=1,"·",0)</f>
        <v>0</v>
      </c>
      <c r="AB45" s="53">
        <f>IF(TYPE(SEARCH(AB$1,+VLOOKUP($A45,datos14s!$A$2:$B$874,2,FALSE)))=1,"·",0)</f>
        <v>0</v>
      </c>
      <c r="AC45" s="53">
        <f>IF(TYPE(SEARCH(AC$1,+VLOOKUP($A45,datos14s!$A$2:$B$874,2,FALSE)))=1,"·",0)</f>
        <v>0</v>
      </c>
      <c r="AD45" s="53">
        <f>IF(TYPE(SEARCH(AD$1,+VLOOKUP($A45,datos14s!$A$2:$B$874,2,FALSE)))=1,"·",0)</f>
        <v>0</v>
      </c>
      <c r="AE45" s="53">
        <f>IF(TYPE(SEARCH(AE$1,+VLOOKUP($A45,datos14s!$A$2:$B$874,2,FALSE)))=1,"·",0)</f>
        <v>0</v>
      </c>
    </row>
    <row r="46" spans="1:31" s="9" customFormat="1">
      <c r="A46" s="60" t="s">
        <v>33</v>
      </c>
      <c r="B46" s="53">
        <f>IF(TYPE(SEARCH(B$1,+VLOOKUP($A46,datos14s!$A$2:$B$874,2,FALSE)))=1,"·",0)</f>
        <v>0</v>
      </c>
      <c r="C46" s="53">
        <f>IF(TYPE(SEARCH(C$1,+VLOOKUP($A46,datos14s!$A$2:$B$874,2,FALSE)))=1,"·",0)</f>
        <v>0</v>
      </c>
      <c r="D46" s="53" t="str">
        <f>IF(TYPE(SEARCH(D$1,+VLOOKUP($A46,datos14s!$A$2:$B$874,2,FALSE)))=1,"·",0)</f>
        <v>·</v>
      </c>
      <c r="E46" s="53">
        <f>IF(TYPE(SEARCH(E$1,+VLOOKUP($A46,datos14s!$A$2:$B$874,2,FALSE)))=1,"·",0)</f>
        <v>0</v>
      </c>
      <c r="F46" s="53">
        <f>IF(TYPE(SEARCH(F$1,+VLOOKUP($A46,datos14s!$A$2:$B$874,2,FALSE)))=1,"·",0)</f>
        <v>0</v>
      </c>
      <c r="G46" s="53">
        <f>IF(TYPE(SEARCH(G$1,+VLOOKUP($A46,datos14s!$A$2:$B$874,2,FALSE)))=1,"·",0)</f>
        <v>0</v>
      </c>
      <c r="H46" s="53">
        <f>IF(TYPE(SEARCH(H$1,+VLOOKUP($A46,datos14s!$A$2:$B$874,2,FALSE)))=1,"·",0)</f>
        <v>0</v>
      </c>
      <c r="I46" s="53">
        <f>IF(TYPE(SEARCH(I$1,+VLOOKUP($A46,datos14s!$A$2:$B$874,2,FALSE)))=1,"·",0)</f>
        <v>0</v>
      </c>
      <c r="J46" s="53">
        <f>IF(TYPE(SEARCH(J$1,+VLOOKUP($A46,datos14s!$A$2:$B$874,2,FALSE)))=1,"·",0)</f>
        <v>0</v>
      </c>
      <c r="K46" s="53" t="str">
        <f>IF(TYPE(SEARCH(K$1,+VLOOKUP($A46,datos14s!$A$2:$B$874,2,FALSE)))=1,"·",0)</f>
        <v>·</v>
      </c>
      <c r="L46" s="53">
        <f>IF(TYPE(SEARCH(L$1,+VLOOKUP($A46,datos14s!$A$2:$B$874,2,FALSE)))=1,"·",0)</f>
        <v>0</v>
      </c>
      <c r="M46" s="53">
        <f>IF(TYPE(SEARCH(M$1,+VLOOKUP($A46,datos14s!$A$2:$B$874,2,FALSE)))=1,"·",0)</f>
        <v>0</v>
      </c>
      <c r="N46" s="53">
        <f>IF(TYPE(SEARCH(N$1,+VLOOKUP($A46,datos14s!$A$2:$B$874,2,FALSE)))=1,"·",0)</f>
        <v>0</v>
      </c>
      <c r="O46" s="53">
        <f>IF(TYPE(SEARCH(O$1,+VLOOKUP($A46,datos14s!$A$2:$B$874,2,FALSE)))=1,"·",0)</f>
        <v>0</v>
      </c>
      <c r="P46" s="53">
        <f>IF(TYPE(SEARCH(P$1,+VLOOKUP($A46,datos14s!$A$2:$B$874,2,FALSE)))=1,"·",0)</f>
        <v>0</v>
      </c>
      <c r="Q46" s="53">
        <f>IF(TYPE(SEARCH(Q$1,+VLOOKUP($A46,datos14s!$A$2:$B$874,2,FALSE)))=1,"·",0)</f>
        <v>0</v>
      </c>
      <c r="R46" s="53">
        <f>IF(TYPE(SEARCH(R$1,+VLOOKUP($A46,datos14s!$A$2:$B$874,2,FALSE)))=1,"·",0)</f>
        <v>0</v>
      </c>
      <c r="S46" s="53">
        <f>IF(TYPE(SEARCH(S$1,+VLOOKUP($A46,datos14s!$A$2:$B$874,2,FALSE)))=1,"·",0)</f>
        <v>0</v>
      </c>
      <c r="T46" s="53">
        <f>IF(TYPE(SEARCH(T$1,+VLOOKUP($A46,datos14s!$A$2:$B$874,2,FALSE)))=1,"·",0)</f>
        <v>0</v>
      </c>
      <c r="U46" s="53">
        <f>IF(TYPE(SEARCH(U$1,+VLOOKUP($A46,datos14s!$A$2:$B$874,2,FALSE)))=1,"·",0)</f>
        <v>0</v>
      </c>
      <c r="V46" s="53">
        <f>IF(TYPE(SEARCH(V$1,+VLOOKUP($A46,datos14s!$A$2:$B$874,2,FALSE)))=1,"·",0)</f>
        <v>0</v>
      </c>
      <c r="W46" s="53">
        <f>IF(TYPE(SEARCH(W$1,+VLOOKUP($A46,datos14s!$A$2:$B$874,2,FALSE)))=1,"·",0)</f>
        <v>0</v>
      </c>
      <c r="X46" s="53">
        <f>IF(TYPE(SEARCH(X$1,+VLOOKUP($A46,datos14s!$A$2:$B$874,2,FALSE)))=1,"·",0)</f>
        <v>0</v>
      </c>
      <c r="Y46" s="53">
        <f>IF(TYPE(SEARCH(Y$1,+VLOOKUP($A46,datos14s!$A$2:$B$874,2,FALSE)))=1,"·",0)</f>
        <v>0</v>
      </c>
      <c r="Z46" s="53">
        <f>IF(TYPE(SEARCH(Z$1,+VLOOKUP($A46,datos14s!$A$2:$B$874,2,FALSE)))=1,"·",0)</f>
        <v>0</v>
      </c>
      <c r="AA46" s="53">
        <f>IF(TYPE(SEARCH(AA$1,+VLOOKUP($A46,datos14s!$A$2:$B$874,2,FALSE)))=1,"·",0)</f>
        <v>0</v>
      </c>
      <c r="AB46" s="53">
        <f>IF(TYPE(SEARCH(AB$1,+VLOOKUP($A46,datos14s!$A$2:$B$874,2,FALSE)))=1,"·",0)</f>
        <v>0</v>
      </c>
      <c r="AC46" s="53">
        <f>IF(TYPE(SEARCH(AC$1,+VLOOKUP($A46,datos14s!$A$2:$B$874,2,FALSE)))=1,"·",0)</f>
        <v>0</v>
      </c>
      <c r="AD46" s="53">
        <f>IF(TYPE(SEARCH(AD$1,+VLOOKUP($A46,datos14s!$A$2:$B$874,2,FALSE)))=1,"·",0)</f>
        <v>0</v>
      </c>
      <c r="AE46" s="53">
        <f>IF(TYPE(SEARCH(AE$1,+VLOOKUP($A46,datos14s!$A$2:$B$874,2,FALSE)))=1,"·",0)</f>
        <v>0</v>
      </c>
    </row>
    <row r="47" spans="1:31" s="9" customFormat="1">
      <c r="A47" s="60" t="s">
        <v>34</v>
      </c>
      <c r="B47" s="53">
        <f>IF(TYPE(SEARCH(B$1,+VLOOKUP($A47,datos14s!$A$2:$B$874,2,FALSE)))=1,"·",0)</f>
        <v>0</v>
      </c>
      <c r="C47" s="53">
        <f>IF(TYPE(SEARCH(C$1,+VLOOKUP($A47,datos14s!$A$2:$B$874,2,FALSE)))=1,"·",0)</f>
        <v>0</v>
      </c>
      <c r="D47" s="53">
        <f>IF(TYPE(SEARCH(D$1,+VLOOKUP($A47,datos14s!$A$2:$B$874,2,FALSE)))=1,"·",0)</f>
        <v>0</v>
      </c>
      <c r="E47" s="53">
        <f>IF(TYPE(SEARCH(E$1,+VLOOKUP($A47,datos14s!$A$2:$B$874,2,FALSE)))=1,"·",0)</f>
        <v>0</v>
      </c>
      <c r="F47" s="53">
        <f>IF(TYPE(SEARCH(F$1,+VLOOKUP($A47,datos14s!$A$2:$B$874,2,FALSE)))=1,"·",0)</f>
        <v>0</v>
      </c>
      <c r="G47" s="53">
        <f>IF(TYPE(SEARCH(G$1,+VLOOKUP($A47,datos14s!$A$2:$B$874,2,FALSE)))=1,"·",0)</f>
        <v>0</v>
      </c>
      <c r="H47" s="53">
        <f>IF(TYPE(SEARCH(H$1,+VLOOKUP($A47,datos14s!$A$2:$B$874,2,FALSE)))=1,"·",0)</f>
        <v>0</v>
      </c>
      <c r="I47" s="53">
        <f>IF(TYPE(SEARCH(I$1,+VLOOKUP($A47,datos14s!$A$2:$B$874,2,FALSE)))=1,"·",0)</f>
        <v>0</v>
      </c>
      <c r="J47" s="53">
        <f>IF(TYPE(SEARCH(J$1,+VLOOKUP($A47,datos14s!$A$2:$B$874,2,FALSE)))=1,"·",0)</f>
        <v>0</v>
      </c>
      <c r="K47" s="53">
        <f>IF(TYPE(SEARCH(K$1,+VLOOKUP($A47,datos14s!$A$2:$B$874,2,FALSE)))=1,"·",0)</f>
        <v>0</v>
      </c>
      <c r="L47" s="53">
        <f>IF(TYPE(SEARCH(L$1,+VLOOKUP($A47,datos14s!$A$2:$B$874,2,FALSE)))=1,"·",0)</f>
        <v>0</v>
      </c>
      <c r="M47" s="53">
        <f>IF(TYPE(SEARCH(M$1,+VLOOKUP($A47,datos14s!$A$2:$B$874,2,FALSE)))=1,"·",0)</f>
        <v>0</v>
      </c>
      <c r="N47" s="53">
        <f>IF(TYPE(SEARCH(N$1,+VLOOKUP($A47,datos14s!$A$2:$B$874,2,FALSE)))=1,"·",0)</f>
        <v>0</v>
      </c>
      <c r="O47" s="53">
        <f>IF(TYPE(SEARCH(O$1,+VLOOKUP($A47,datos14s!$A$2:$B$874,2,FALSE)))=1,"·",0)</f>
        <v>0</v>
      </c>
      <c r="P47" s="53">
        <f>IF(TYPE(SEARCH(P$1,+VLOOKUP($A47,datos14s!$A$2:$B$874,2,FALSE)))=1,"·",0)</f>
        <v>0</v>
      </c>
      <c r="Q47" s="53">
        <f>IF(TYPE(SEARCH(Q$1,+VLOOKUP($A47,datos14s!$A$2:$B$874,2,FALSE)))=1,"·",0)</f>
        <v>0</v>
      </c>
      <c r="R47" s="53">
        <f>IF(TYPE(SEARCH(R$1,+VLOOKUP($A47,datos14s!$A$2:$B$874,2,FALSE)))=1,"·",0)</f>
        <v>0</v>
      </c>
      <c r="S47" s="53">
        <f>IF(TYPE(SEARCH(S$1,+VLOOKUP($A47,datos14s!$A$2:$B$874,2,FALSE)))=1,"·",0)</f>
        <v>0</v>
      </c>
      <c r="T47" s="53">
        <f>IF(TYPE(SEARCH(T$1,+VLOOKUP($A47,datos14s!$A$2:$B$874,2,FALSE)))=1,"·",0)</f>
        <v>0</v>
      </c>
      <c r="U47" s="53">
        <f>IF(TYPE(SEARCH(U$1,+VLOOKUP($A47,datos14s!$A$2:$B$874,2,FALSE)))=1,"·",0)</f>
        <v>0</v>
      </c>
      <c r="V47" s="53">
        <f>IF(TYPE(SEARCH(V$1,+VLOOKUP($A47,datos14s!$A$2:$B$874,2,FALSE)))=1,"·",0)</f>
        <v>0</v>
      </c>
      <c r="W47" s="53">
        <f>IF(TYPE(SEARCH(W$1,+VLOOKUP($A47,datos14s!$A$2:$B$874,2,FALSE)))=1,"·",0)</f>
        <v>0</v>
      </c>
      <c r="X47" s="53">
        <f>IF(TYPE(SEARCH(X$1,+VLOOKUP($A47,datos14s!$A$2:$B$874,2,FALSE)))=1,"·",0)</f>
        <v>0</v>
      </c>
      <c r="Y47" s="53">
        <f>IF(TYPE(SEARCH(Y$1,+VLOOKUP($A47,datos14s!$A$2:$B$874,2,FALSE)))=1,"·",0)</f>
        <v>0</v>
      </c>
      <c r="Z47" s="53">
        <f>IF(TYPE(SEARCH(Z$1,+VLOOKUP($A47,datos14s!$A$2:$B$874,2,FALSE)))=1,"·",0)</f>
        <v>0</v>
      </c>
      <c r="AA47" s="53">
        <f>IF(TYPE(SEARCH(AA$1,+VLOOKUP($A47,datos14s!$A$2:$B$874,2,FALSE)))=1,"·",0)</f>
        <v>0</v>
      </c>
      <c r="AB47" s="53">
        <f>IF(TYPE(SEARCH(AB$1,+VLOOKUP($A47,datos14s!$A$2:$B$874,2,FALSE)))=1,"·",0)</f>
        <v>0</v>
      </c>
      <c r="AC47" s="53">
        <f>IF(TYPE(SEARCH(AC$1,+VLOOKUP($A47,datos14s!$A$2:$B$874,2,FALSE)))=1,"·",0)</f>
        <v>0</v>
      </c>
      <c r="AD47" s="53">
        <f>IF(TYPE(SEARCH(AD$1,+VLOOKUP($A47,datos14s!$A$2:$B$874,2,FALSE)))=1,"·",0)</f>
        <v>0</v>
      </c>
      <c r="AE47" s="53">
        <f>IF(TYPE(SEARCH(AE$1,+VLOOKUP($A47,datos14s!$A$2:$B$874,2,FALSE)))=1,"·",0)</f>
        <v>0</v>
      </c>
    </row>
    <row r="48" spans="1:31" s="9" customFormat="1">
      <c r="A48" s="60" t="s">
        <v>35</v>
      </c>
      <c r="B48" s="53">
        <f>IF(TYPE(SEARCH(B$1,+VLOOKUP($A48,datos14s!$A$2:$B$874,2,FALSE)))=1,"·",0)</f>
        <v>0</v>
      </c>
      <c r="C48" s="53">
        <f>IF(TYPE(SEARCH(C$1,+VLOOKUP($A48,datos14s!$A$2:$B$874,2,FALSE)))=1,"·",0)</f>
        <v>0</v>
      </c>
      <c r="D48" s="53">
        <f>IF(TYPE(SEARCH(D$1,+VLOOKUP($A48,datos14s!$A$2:$B$874,2,FALSE)))=1,"·",0)</f>
        <v>0</v>
      </c>
      <c r="E48" s="53">
        <f>IF(TYPE(SEARCH(E$1,+VLOOKUP($A48,datos14s!$A$2:$B$874,2,FALSE)))=1,"·",0)</f>
        <v>0</v>
      </c>
      <c r="F48" s="53">
        <f>IF(TYPE(SEARCH(F$1,+VLOOKUP($A48,datos14s!$A$2:$B$874,2,FALSE)))=1,"·",0)</f>
        <v>0</v>
      </c>
      <c r="G48" s="53">
        <f>IF(TYPE(SEARCH(G$1,+VLOOKUP($A48,datos14s!$A$2:$B$874,2,FALSE)))=1,"·",0)</f>
        <v>0</v>
      </c>
      <c r="H48" s="53">
        <f>IF(TYPE(SEARCH(H$1,+VLOOKUP($A48,datos14s!$A$2:$B$874,2,FALSE)))=1,"·",0)</f>
        <v>0</v>
      </c>
      <c r="I48" s="53">
        <f>IF(TYPE(SEARCH(I$1,+VLOOKUP($A48,datos14s!$A$2:$B$874,2,FALSE)))=1,"·",0)</f>
        <v>0</v>
      </c>
      <c r="J48" s="53">
        <f>IF(TYPE(SEARCH(J$1,+VLOOKUP($A48,datos14s!$A$2:$B$874,2,FALSE)))=1,"·",0)</f>
        <v>0</v>
      </c>
      <c r="K48" s="53">
        <f>IF(TYPE(SEARCH(K$1,+VLOOKUP($A48,datos14s!$A$2:$B$874,2,FALSE)))=1,"·",0)</f>
        <v>0</v>
      </c>
      <c r="L48" s="53">
        <f>IF(TYPE(SEARCH(L$1,+VLOOKUP($A48,datos14s!$A$2:$B$874,2,FALSE)))=1,"·",0)</f>
        <v>0</v>
      </c>
      <c r="M48" s="53">
        <f>IF(TYPE(SEARCH(M$1,+VLOOKUP($A48,datos14s!$A$2:$B$874,2,FALSE)))=1,"·",0)</f>
        <v>0</v>
      </c>
      <c r="N48" s="53">
        <f>IF(TYPE(SEARCH(N$1,+VLOOKUP($A48,datos14s!$A$2:$B$874,2,FALSE)))=1,"·",0)</f>
        <v>0</v>
      </c>
      <c r="O48" s="53">
        <f>IF(TYPE(SEARCH(O$1,+VLOOKUP($A48,datos14s!$A$2:$B$874,2,FALSE)))=1,"·",0)</f>
        <v>0</v>
      </c>
      <c r="P48" s="53">
        <f>IF(TYPE(SEARCH(P$1,+VLOOKUP($A48,datos14s!$A$2:$B$874,2,FALSE)))=1,"·",0)</f>
        <v>0</v>
      </c>
      <c r="Q48" s="53">
        <f>IF(TYPE(SEARCH(Q$1,+VLOOKUP($A48,datos14s!$A$2:$B$874,2,FALSE)))=1,"·",0)</f>
        <v>0</v>
      </c>
      <c r="R48" s="53">
        <f>IF(TYPE(SEARCH(R$1,+VLOOKUP($A48,datos14s!$A$2:$B$874,2,FALSE)))=1,"·",0)</f>
        <v>0</v>
      </c>
      <c r="S48" s="53">
        <f>IF(TYPE(SEARCH(S$1,+VLOOKUP($A48,datos14s!$A$2:$B$874,2,FALSE)))=1,"·",0)</f>
        <v>0</v>
      </c>
      <c r="T48" s="53">
        <f>IF(TYPE(SEARCH(T$1,+VLOOKUP($A48,datos14s!$A$2:$B$874,2,FALSE)))=1,"·",0)</f>
        <v>0</v>
      </c>
      <c r="U48" s="53">
        <f>IF(TYPE(SEARCH(U$1,+VLOOKUP($A48,datos14s!$A$2:$B$874,2,FALSE)))=1,"·",0)</f>
        <v>0</v>
      </c>
      <c r="V48" s="53">
        <f>IF(TYPE(SEARCH(V$1,+VLOOKUP($A48,datos14s!$A$2:$B$874,2,FALSE)))=1,"·",0)</f>
        <v>0</v>
      </c>
      <c r="W48" s="53">
        <f>IF(TYPE(SEARCH(W$1,+VLOOKUP($A48,datos14s!$A$2:$B$874,2,FALSE)))=1,"·",0)</f>
        <v>0</v>
      </c>
      <c r="X48" s="53">
        <f>IF(TYPE(SEARCH(X$1,+VLOOKUP($A48,datos14s!$A$2:$B$874,2,FALSE)))=1,"·",0)</f>
        <v>0</v>
      </c>
      <c r="Y48" s="53">
        <f>IF(TYPE(SEARCH(Y$1,+VLOOKUP($A48,datos14s!$A$2:$B$874,2,FALSE)))=1,"·",0)</f>
        <v>0</v>
      </c>
      <c r="Z48" s="53">
        <f>IF(TYPE(SEARCH(Z$1,+VLOOKUP($A48,datos14s!$A$2:$B$874,2,FALSE)))=1,"·",0)</f>
        <v>0</v>
      </c>
      <c r="AA48" s="53">
        <f>IF(TYPE(SEARCH(AA$1,+VLOOKUP($A48,datos14s!$A$2:$B$874,2,FALSE)))=1,"·",0)</f>
        <v>0</v>
      </c>
      <c r="AB48" s="53">
        <f>IF(TYPE(SEARCH(AB$1,+VLOOKUP($A48,datos14s!$A$2:$B$874,2,FALSE)))=1,"·",0)</f>
        <v>0</v>
      </c>
      <c r="AC48" s="53">
        <f>IF(TYPE(SEARCH(AC$1,+VLOOKUP($A48,datos14s!$A$2:$B$874,2,FALSE)))=1,"·",0)</f>
        <v>0</v>
      </c>
      <c r="AD48" s="53">
        <f>IF(TYPE(SEARCH(AD$1,+VLOOKUP($A48,datos14s!$A$2:$B$874,2,FALSE)))=1,"·",0)</f>
        <v>0</v>
      </c>
      <c r="AE48" s="53">
        <f>IF(TYPE(SEARCH(AE$1,+VLOOKUP($A48,datos14s!$A$2:$B$874,2,FALSE)))=1,"·",0)</f>
        <v>0</v>
      </c>
    </row>
    <row r="49" spans="1:31" s="9" customFormat="1">
      <c r="A49" s="60" t="s">
        <v>36</v>
      </c>
      <c r="B49" s="53">
        <f>IF(TYPE(SEARCH(B$1,+VLOOKUP($A49,datos14s!$A$2:$B$874,2,FALSE)))=1,"·",0)</f>
        <v>0</v>
      </c>
      <c r="C49" s="53">
        <f>IF(TYPE(SEARCH(C$1,+VLOOKUP($A49,datos14s!$A$2:$B$874,2,FALSE)))=1,"·",0)</f>
        <v>0</v>
      </c>
      <c r="D49" s="53">
        <f>IF(TYPE(SEARCH(D$1,+VLOOKUP($A49,datos14s!$A$2:$B$874,2,FALSE)))=1,"·",0)</f>
        <v>0</v>
      </c>
      <c r="E49" s="53">
        <f>IF(TYPE(SEARCH(E$1,+VLOOKUP($A49,datos14s!$A$2:$B$874,2,FALSE)))=1,"·",0)</f>
        <v>0</v>
      </c>
      <c r="F49" s="53">
        <f>IF(TYPE(SEARCH(F$1,+VLOOKUP($A49,datos14s!$A$2:$B$874,2,FALSE)))=1,"·",0)</f>
        <v>0</v>
      </c>
      <c r="G49" s="53">
        <f>IF(TYPE(SEARCH(G$1,+VLOOKUP($A49,datos14s!$A$2:$B$874,2,FALSE)))=1,"·",0)</f>
        <v>0</v>
      </c>
      <c r="H49" s="53">
        <f>IF(TYPE(SEARCH(H$1,+VLOOKUP($A49,datos14s!$A$2:$B$874,2,FALSE)))=1,"·",0)</f>
        <v>0</v>
      </c>
      <c r="I49" s="53">
        <f>IF(TYPE(SEARCH(I$1,+VLOOKUP($A49,datos14s!$A$2:$B$874,2,FALSE)))=1,"·",0)</f>
        <v>0</v>
      </c>
      <c r="J49" s="53">
        <f>IF(TYPE(SEARCH(J$1,+VLOOKUP($A49,datos14s!$A$2:$B$874,2,FALSE)))=1,"·",0)</f>
        <v>0</v>
      </c>
      <c r="K49" s="53">
        <f>IF(TYPE(SEARCH(K$1,+VLOOKUP($A49,datos14s!$A$2:$B$874,2,FALSE)))=1,"·",0)</f>
        <v>0</v>
      </c>
      <c r="L49" s="53">
        <f>IF(TYPE(SEARCH(L$1,+VLOOKUP($A49,datos14s!$A$2:$B$874,2,FALSE)))=1,"·",0)</f>
        <v>0</v>
      </c>
      <c r="M49" s="53">
        <f>IF(TYPE(SEARCH(M$1,+VLOOKUP($A49,datos14s!$A$2:$B$874,2,FALSE)))=1,"·",0)</f>
        <v>0</v>
      </c>
      <c r="N49" s="53">
        <f>IF(TYPE(SEARCH(N$1,+VLOOKUP($A49,datos14s!$A$2:$B$874,2,FALSE)))=1,"·",0)</f>
        <v>0</v>
      </c>
      <c r="O49" s="53">
        <f>IF(TYPE(SEARCH(O$1,+VLOOKUP($A49,datos14s!$A$2:$B$874,2,FALSE)))=1,"·",0)</f>
        <v>0</v>
      </c>
      <c r="P49" s="53">
        <f>IF(TYPE(SEARCH(P$1,+VLOOKUP($A49,datos14s!$A$2:$B$874,2,FALSE)))=1,"·",0)</f>
        <v>0</v>
      </c>
      <c r="Q49" s="53">
        <f>IF(TYPE(SEARCH(Q$1,+VLOOKUP($A49,datos14s!$A$2:$B$874,2,FALSE)))=1,"·",0)</f>
        <v>0</v>
      </c>
      <c r="R49" s="53">
        <f>IF(TYPE(SEARCH(R$1,+VLOOKUP($A49,datos14s!$A$2:$B$874,2,FALSE)))=1,"·",0)</f>
        <v>0</v>
      </c>
      <c r="S49" s="53">
        <f>IF(TYPE(SEARCH(S$1,+VLOOKUP($A49,datos14s!$A$2:$B$874,2,FALSE)))=1,"·",0)</f>
        <v>0</v>
      </c>
      <c r="T49" s="53">
        <f>IF(TYPE(SEARCH(T$1,+VLOOKUP($A49,datos14s!$A$2:$B$874,2,FALSE)))=1,"·",0)</f>
        <v>0</v>
      </c>
      <c r="U49" s="53">
        <f>IF(TYPE(SEARCH(U$1,+VLOOKUP($A49,datos14s!$A$2:$B$874,2,FALSE)))=1,"·",0)</f>
        <v>0</v>
      </c>
      <c r="V49" s="53">
        <f>IF(TYPE(SEARCH(V$1,+VLOOKUP($A49,datos14s!$A$2:$B$874,2,FALSE)))=1,"·",0)</f>
        <v>0</v>
      </c>
      <c r="W49" s="53">
        <f>IF(TYPE(SEARCH(W$1,+VLOOKUP($A49,datos14s!$A$2:$B$874,2,FALSE)))=1,"·",0)</f>
        <v>0</v>
      </c>
      <c r="X49" s="53">
        <f>IF(TYPE(SEARCH(X$1,+VLOOKUP($A49,datos14s!$A$2:$B$874,2,FALSE)))=1,"·",0)</f>
        <v>0</v>
      </c>
      <c r="Y49" s="53">
        <f>IF(TYPE(SEARCH(Y$1,+VLOOKUP($A49,datos14s!$A$2:$B$874,2,FALSE)))=1,"·",0)</f>
        <v>0</v>
      </c>
      <c r="Z49" s="53">
        <f>IF(TYPE(SEARCH(Z$1,+VLOOKUP($A49,datos14s!$A$2:$B$874,2,FALSE)))=1,"·",0)</f>
        <v>0</v>
      </c>
      <c r="AA49" s="53">
        <f>IF(TYPE(SEARCH(AA$1,+VLOOKUP($A49,datos14s!$A$2:$B$874,2,FALSE)))=1,"·",0)</f>
        <v>0</v>
      </c>
      <c r="AB49" s="53">
        <f>IF(TYPE(SEARCH(AB$1,+VLOOKUP($A49,datos14s!$A$2:$B$874,2,FALSE)))=1,"·",0)</f>
        <v>0</v>
      </c>
      <c r="AC49" s="53">
        <f>IF(TYPE(SEARCH(AC$1,+VLOOKUP($A49,datos14s!$A$2:$B$874,2,FALSE)))=1,"·",0)</f>
        <v>0</v>
      </c>
      <c r="AD49" s="53">
        <f>IF(TYPE(SEARCH(AD$1,+VLOOKUP($A49,datos14s!$A$2:$B$874,2,FALSE)))=1,"·",0)</f>
        <v>0</v>
      </c>
      <c r="AE49" s="53">
        <f>IF(TYPE(SEARCH(AE$1,+VLOOKUP($A49,datos14s!$A$2:$B$874,2,FALSE)))=1,"·",0)</f>
        <v>0</v>
      </c>
    </row>
    <row r="50" spans="1:31" s="9" customFormat="1">
      <c r="A50" s="60" t="s">
        <v>37</v>
      </c>
      <c r="B50" s="53">
        <f>IF(TYPE(SEARCH(B$1,+VLOOKUP($A50,datos14s!$A$2:$B$874,2,FALSE)))=1,"·",0)</f>
        <v>0</v>
      </c>
      <c r="C50" s="53">
        <f>IF(TYPE(SEARCH(C$1,+VLOOKUP($A50,datos14s!$A$2:$B$874,2,FALSE)))=1,"·",0)</f>
        <v>0</v>
      </c>
      <c r="D50" s="53">
        <f>IF(TYPE(SEARCH(D$1,+VLOOKUP($A50,datos14s!$A$2:$B$874,2,FALSE)))=1,"·",0)</f>
        <v>0</v>
      </c>
      <c r="E50" s="53">
        <f>IF(TYPE(SEARCH(E$1,+VLOOKUP($A50,datos14s!$A$2:$B$874,2,FALSE)))=1,"·",0)</f>
        <v>0</v>
      </c>
      <c r="F50" s="53">
        <f>IF(TYPE(SEARCH(F$1,+VLOOKUP($A50,datos14s!$A$2:$B$874,2,FALSE)))=1,"·",0)</f>
        <v>0</v>
      </c>
      <c r="G50" s="53">
        <f>IF(TYPE(SEARCH(G$1,+VLOOKUP($A50,datos14s!$A$2:$B$874,2,FALSE)))=1,"·",0)</f>
        <v>0</v>
      </c>
      <c r="H50" s="53">
        <f>IF(TYPE(SEARCH(H$1,+VLOOKUP($A50,datos14s!$A$2:$B$874,2,FALSE)))=1,"·",0)</f>
        <v>0</v>
      </c>
      <c r="I50" s="53">
        <f>IF(TYPE(SEARCH(I$1,+VLOOKUP($A50,datos14s!$A$2:$B$874,2,FALSE)))=1,"·",0)</f>
        <v>0</v>
      </c>
      <c r="J50" s="53">
        <f>IF(TYPE(SEARCH(J$1,+VLOOKUP($A50,datos14s!$A$2:$B$874,2,FALSE)))=1,"·",0)</f>
        <v>0</v>
      </c>
      <c r="K50" s="53">
        <f>IF(TYPE(SEARCH(K$1,+VLOOKUP($A50,datos14s!$A$2:$B$874,2,FALSE)))=1,"·",0)</f>
        <v>0</v>
      </c>
      <c r="L50" s="53">
        <f>IF(TYPE(SEARCH(L$1,+VLOOKUP($A50,datos14s!$A$2:$B$874,2,FALSE)))=1,"·",0)</f>
        <v>0</v>
      </c>
      <c r="M50" s="53">
        <f>IF(TYPE(SEARCH(M$1,+VLOOKUP($A50,datos14s!$A$2:$B$874,2,FALSE)))=1,"·",0)</f>
        <v>0</v>
      </c>
      <c r="N50" s="53">
        <f>IF(TYPE(SEARCH(N$1,+VLOOKUP($A50,datos14s!$A$2:$B$874,2,FALSE)))=1,"·",0)</f>
        <v>0</v>
      </c>
      <c r="O50" s="53">
        <f>IF(TYPE(SEARCH(O$1,+VLOOKUP($A50,datos14s!$A$2:$B$874,2,FALSE)))=1,"·",0)</f>
        <v>0</v>
      </c>
      <c r="P50" s="53">
        <f>IF(TYPE(SEARCH(P$1,+VLOOKUP($A50,datos14s!$A$2:$B$874,2,FALSE)))=1,"·",0)</f>
        <v>0</v>
      </c>
      <c r="Q50" s="53">
        <f>IF(TYPE(SEARCH(Q$1,+VLOOKUP($A50,datos14s!$A$2:$B$874,2,FALSE)))=1,"·",0)</f>
        <v>0</v>
      </c>
      <c r="R50" s="53">
        <f>IF(TYPE(SEARCH(R$1,+VLOOKUP($A50,datos14s!$A$2:$B$874,2,FALSE)))=1,"·",0)</f>
        <v>0</v>
      </c>
      <c r="S50" s="53">
        <f>IF(TYPE(SEARCH(S$1,+VLOOKUP($A50,datos14s!$A$2:$B$874,2,FALSE)))=1,"·",0)</f>
        <v>0</v>
      </c>
      <c r="T50" s="53">
        <f>IF(TYPE(SEARCH(T$1,+VLOOKUP($A50,datos14s!$A$2:$B$874,2,FALSE)))=1,"·",0)</f>
        <v>0</v>
      </c>
      <c r="U50" s="53">
        <f>IF(TYPE(SEARCH(U$1,+VLOOKUP($A50,datos14s!$A$2:$B$874,2,FALSE)))=1,"·",0)</f>
        <v>0</v>
      </c>
      <c r="V50" s="53">
        <f>IF(TYPE(SEARCH(V$1,+VLOOKUP($A50,datos14s!$A$2:$B$874,2,FALSE)))=1,"·",0)</f>
        <v>0</v>
      </c>
      <c r="W50" s="53">
        <f>IF(TYPE(SEARCH(W$1,+VLOOKUP($A50,datos14s!$A$2:$B$874,2,FALSE)))=1,"·",0)</f>
        <v>0</v>
      </c>
      <c r="X50" s="53">
        <f>IF(TYPE(SEARCH(X$1,+VLOOKUP($A50,datos14s!$A$2:$B$874,2,FALSE)))=1,"·",0)</f>
        <v>0</v>
      </c>
      <c r="Y50" s="53">
        <f>IF(TYPE(SEARCH(Y$1,+VLOOKUP($A50,datos14s!$A$2:$B$874,2,FALSE)))=1,"·",0)</f>
        <v>0</v>
      </c>
      <c r="Z50" s="53">
        <f>IF(TYPE(SEARCH(Z$1,+VLOOKUP($A50,datos14s!$A$2:$B$874,2,FALSE)))=1,"·",0)</f>
        <v>0</v>
      </c>
      <c r="AA50" s="53">
        <f>IF(TYPE(SEARCH(AA$1,+VLOOKUP($A50,datos14s!$A$2:$B$874,2,FALSE)))=1,"·",0)</f>
        <v>0</v>
      </c>
      <c r="AB50" s="53">
        <f>IF(TYPE(SEARCH(AB$1,+VLOOKUP($A50,datos14s!$A$2:$B$874,2,FALSE)))=1,"·",0)</f>
        <v>0</v>
      </c>
      <c r="AC50" s="53">
        <f>IF(TYPE(SEARCH(AC$1,+VLOOKUP($A50,datos14s!$A$2:$B$874,2,FALSE)))=1,"·",0)</f>
        <v>0</v>
      </c>
      <c r="AD50" s="53">
        <f>IF(TYPE(SEARCH(AD$1,+VLOOKUP($A50,datos14s!$A$2:$B$874,2,FALSE)))=1,"·",0)</f>
        <v>0</v>
      </c>
      <c r="AE50" s="53">
        <f>IF(TYPE(SEARCH(AE$1,+VLOOKUP($A50,datos14s!$A$2:$B$874,2,FALSE)))=1,"·",0)</f>
        <v>0</v>
      </c>
    </row>
    <row r="51" spans="1:31" s="9" customFormat="1">
      <c r="A51" s="60" t="s">
        <v>38</v>
      </c>
      <c r="B51" s="53">
        <f>IF(TYPE(SEARCH(B$1,+VLOOKUP($A51,datos14s!$A$2:$B$874,2,FALSE)))=1,"·",0)</f>
        <v>0</v>
      </c>
      <c r="C51" s="53">
        <f>IF(TYPE(SEARCH(C$1,+VLOOKUP($A51,datos14s!$A$2:$B$874,2,FALSE)))=1,"·",0)</f>
        <v>0</v>
      </c>
      <c r="D51" s="53" t="str">
        <f>IF(TYPE(SEARCH(D$1,+VLOOKUP($A51,datos14s!$A$2:$B$874,2,FALSE)))=1,"·",0)</f>
        <v>·</v>
      </c>
      <c r="E51" s="53">
        <f>IF(TYPE(SEARCH(E$1,+VLOOKUP($A51,datos14s!$A$2:$B$874,2,FALSE)))=1,"·",0)</f>
        <v>0</v>
      </c>
      <c r="F51" s="53">
        <f>IF(TYPE(SEARCH(F$1,+VLOOKUP($A51,datos14s!$A$2:$B$874,2,FALSE)))=1,"·",0)</f>
        <v>0</v>
      </c>
      <c r="G51" s="53">
        <f>IF(TYPE(SEARCH(G$1,+VLOOKUP($A51,datos14s!$A$2:$B$874,2,FALSE)))=1,"·",0)</f>
        <v>0</v>
      </c>
      <c r="H51" s="53" t="str">
        <f>IF(TYPE(SEARCH(H$1,+VLOOKUP($A51,datos14s!$A$2:$B$874,2,FALSE)))=1,"·",0)</f>
        <v>·</v>
      </c>
      <c r="I51" s="53">
        <f>IF(TYPE(SEARCH(I$1,+VLOOKUP($A51,datos14s!$A$2:$B$874,2,FALSE)))=1,"·",0)</f>
        <v>0</v>
      </c>
      <c r="J51" s="53">
        <f>IF(TYPE(SEARCH(J$1,+VLOOKUP($A51,datos14s!$A$2:$B$874,2,FALSE)))=1,"·",0)</f>
        <v>0</v>
      </c>
      <c r="K51" s="53">
        <f>IF(TYPE(SEARCH(K$1,+VLOOKUP($A51,datos14s!$A$2:$B$874,2,FALSE)))=1,"·",0)</f>
        <v>0</v>
      </c>
      <c r="L51" s="53">
        <f>IF(TYPE(SEARCH(L$1,+VLOOKUP($A51,datos14s!$A$2:$B$874,2,FALSE)))=1,"·",0)</f>
        <v>0</v>
      </c>
      <c r="M51" s="53">
        <f>IF(TYPE(SEARCH(M$1,+VLOOKUP($A51,datos14s!$A$2:$B$874,2,FALSE)))=1,"·",0)</f>
        <v>0</v>
      </c>
      <c r="N51" s="53">
        <f>IF(TYPE(SEARCH(N$1,+VLOOKUP($A51,datos14s!$A$2:$B$874,2,FALSE)))=1,"·",0)</f>
        <v>0</v>
      </c>
      <c r="O51" s="53">
        <f>IF(TYPE(SEARCH(O$1,+VLOOKUP($A51,datos14s!$A$2:$B$874,2,FALSE)))=1,"·",0)</f>
        <v>0</v>
      </c>
      <c r="P51" s="53">
        <f>IF(TYPE(SEARCH(P$1,+VLOOKUP($A51,datos14s!$A$2:$B$874,2,FALSE)))=1,"·",0)</f>
        <v>0</v>
      </c>
      <c r="Q51" s="53">
        <f>IF(TYPE(SEARCH(Q$1,+VLOOKUP($A51,datos14s!$A$2:$B$874,2,FALSE)))=1,"·",0)</f>
        <v>0</v>
      </c>
      <c r="R51" s="53">
        <f>IF(TYPE(SEARCH(R$1,+VLOOKUP($A51,datos14s!$A$2:$B$874,2,FALSE)))=1,"·",0)</f>
        <v>0</v>
      </c>
      <c r="S51" s="53">
        <f>IF(TYPE(SEARCH(S$1,+VLOOKUP($A51,datos14s!$A$2:$B$874,2,FALSE)))=1,"·",0)</f>
        <v>0</v>
      </c>
      <c r="T51" s="53">
        <f>IF(TYPE(SEARCH(T$1,+VLOOKUP($A51,datos14s!$A$2:$B$874,2,FALSE)))=1,"·",0)</f>
        <v>0</v>
      </c>
      <c r="U51" s="53">
        <f>IF(TYPE(SEARCH(U$1,+VLOOKUP($A51,datos14s!$A$2:$B$874,2,FALSE)))=1,"·",0)</f>
        <v>0</v>
      </c>
      <c r="V51" s="53">
        <f>IF(TYPE(SEARCH(V$1,+VLOOKUP($A51,datos14s!$A$2:$B$874,2,FALSE)))=1,"·",0)</f>
        <v>0</v>
      </c>
      <c r="W51" s="53">
        <f>IF(TYPE(SEARCH(W$1,+VLOOKUP($A51,datos14s!$A$2:$B$874,2,FALSE)))=1,"·",0)</f>
        <v>0</v>
      </c>
      <c r="X51" s="53">
        <f>IF(TYPE(SEARCH(X$1,+VLOOKUP($A51,datos14s!$A$2:$B$874,2,FALSE)))=1,"·",0)</f>
        <v>0</v>
      </c>
      <c r="Y51" s="53">
        <f>IF(TYPE(SEARCH(Y$1,+VLOOKUP($A51,datos14s!$A$2:$B$874,2,FALSE)))=1,"·",0)</f>
        <v>0</v>
      </c>
      <c r="Z51" s="53">
        <f>IF(TYPE(SEARCH(Z$1,+VLOOKUP($A51,datos14s!$A$2:$B$874,2,FALSE)))=1,"·",0)</f>
        <v>0</v>
      </c>
      <c r="AA51" s="53">
        <f>IF(TYPE(SEARCH(AA$1,+VLOOKUP($A51,datos14s!$A$2:$B$874,2,FALSE)))=1,"·",0)</f>
        <v>0</v>
      </c>
      <c r="AB51" s="53">
        <f>IF(TYPE(SEARCH(AB$1,+VLOOKUP($A51,datos14s!$A$2:$B$874,2,FALSE)))=1,"·",0)</f>
        <v>0</v>
      </c>
      <c r="AC51" s="53">
        <f>IF(TYPE(SEARCH(AC$1,+VLOOKUP($A51,datos14s!$A$2:$B$874,2,FALSE)))=1,"·",0)</f>
        <v>0</v>
      </c>
      <c r="AD51" s="53">
        <f>IF(TYPE(SEARCH(AD$1,+VLOOKUP($A51,datos14s!$A$2:$B$874,2,FALSE)))=1,"·",0)</f>
        <v>0</v>
      </c>
      <c r="AE51" s="53">
        <f>IF(TYPE(SEARCH(AE$1,+VLOOKUP($A51,datos14s!$A$2:$B$874,2,FALSE)))=1,"·",0)</f>
        <v>0</v>
      </c>
    </row>
    <row r="52" spans="1:31" s="9" customFormat="1">
      <c r="A52" s="60" t="s">
        <v>39</v>
      </c>
      <c r="B52" s="53">
        <f>IF(TYPE(SEARCH(B$1,+VLOOKUP($A52,datos14s!$A$2:$B$874,2,FALSE)))=1,"·",0)</f>
        <v>0</v>
      </c>
      <c r="C52" s="53">
        <f>IF(TYPE(SEARCH(C$1,+VLOOKUP($A52,datos14s!$A$2:$B$874,2,FALSE)))=1,"·",0)</f>
        <v>0</v>
      </c>
      <c r="D52" s="53" t="str">
        <f>IF(TYPE(SEARCH(D$1,+VLOOKUP($A52,datos14s!$A$2:$B$874,2,FALSE)))=1,"·",0)</f>
        <v>·</v>
      </c>
      <c r="E52" s="53">
        <f>IF(TYPE(SEARCH(E$1,+VLOOKUP($A52,datos14s!$A$2:$B$874,2,FALSE)))=1,"·",0)</f>
        <v>0</v>
      </c>
      <c r="F52" s="53">
        <f>IF(TYPE(SEARCH(F$1,+VLOOKUP($A52,datos14s!$A$2:$B$874,2,FALSE)))=1,"·",0)</f>
        <v>0</v>
      </c>
      <c r="G52" s="53">
        <f>IF(TYPE(SEARCH(G$1,+VLOOKUP($A52,datos14s!$A$2:$B$874,2,FALSE)))=1,"·",0)</f>
        <v>0</v>
      </c>
      <c r="H52" s="53" t="str">
        <f>IF(TYPE(SEARCH(H$1,+VLOOKUP($A52,datos14s!$A$2:$B$874,2,FALSE)))=1,"·",0)</f>
        <v>·</v>
      </c>
      <c r="I52" s="53">
        <f>IF(TYPE(SEARCH(I$1,+VLOOKUP($A52,datos14s!$A$2:$B$874,2,FALSE)))=1,"·",0)</f>
        <v>0</v>
      </c>
      <c r="J52" s="53">
        <f>IF(TYPE(SEARCH(J$1,+VLOOKUP($A52,datos14s!$A$2:$B$874,2,FALSE)))=1,"·",0)</f>
        <v>0</v>
      </c>
      <c r="K52" s="53">
        <f>IF(TYPE(SEARCH(K$1,+VLOOKUP($A52,datos14s!$A$2:$B$874,2,FALSE)))=1,"·",0)</f>
        <v>0</v>
      </c>
      <c r="L52" s="53" t="str">
        <f>IF(TYPE(SEARCH(L$1,+VLOOKUP($A52,datos14s!$A$2:$B$874,2,FALSE)))=1,"·",0)</f>
        <v>·</v>
      </c>
      <c r="M52" s="53">
        <f>IF(TYPE(SEARCH(M$1,+VLOOKUP($A52,datos14s!$A$2:$B$874,2,FALSE)))=1,"·",0)</f>
        <v>0</v>
      </c>
      <c r="N52" s="53">
        <f>IF(TYPE(SEARCH(N$1,+VLOOKUP($A52,datos14s!$A$2:$B$874,2,FALSE)))=1,"·",0)</f>
        <v>0</v>
      </c>
      <c r="O52" s="53">
        <f>IF(TYPE(SEARCH(O$1,+VLOOKUP($A52,datos14s!$A$2:$B$874,2,FALSE)))=1,"·",0)</f>
        <v>0</v>
      </c>
      <c r="P52" s="53">
        <f>IF(TYPE(SEARCH(P$1,+VLOOKUP($A52,datos14s!$A$2:$B$874,2,FALSE)))=1,"·",0)</f>
        <v>0</v>
      </c>
      <c r="Q52" s="53">
        <f>IF(TYPE(SEARCH(Q$1,+VLOOKUP($A52,datos14s!$A$2:$B$874,2,FALSE)))=1,"·",0)</f>
        <v>0</v>
      </c>
      <c r="R52" s="53">
        <f>IF(TYPE(SEARCH(R$1,+VLOOKUP($A52,datos14s!$A$2:$B$874,2,FALSE)))=1,"·",0)</f>
        <v>0</v>
      </c>
      <c r="S52" s="53">
        <f>IF(TYPE(SEARCH(S$1,+VLOOKUP($A52,datos14s!$A$2:$B$874,2,FALSE)))=1,"·",0)</f>
        <v>0</v>
      </c>
      <c r="T52" s="53">
        <f>IF(TYPE(SEARCH(T$1,+VLOOKUP($A52,datos14s!$A$2:$B$874,2,FALSE)))=1,"·",0)</f>
        <v>0</v>
      </c>
      <c r="U52" s="53">
        <f>IF(TYPE(SEARCH(U$1,+VLOOKUP($A52,datos14s!$A$2:$B$874,2,FALSE)))=1,"·",0)</f>
        <v>0</v>
      </c>
      <c r="V52" s="53">
        <f>IF(TYPE(SEARCH(V$1,+VLOOKUP($A52,datos14s!$A$2:$B$874,2,FALSE)))=1,"·",0)</f>
        <v>0</v>
      </c>
      <c r="W52" s="53">
        <f>IF(TYPE(SEARCH(W$1,+VLOOKUP($A52,datos14s!$A$2:$B$874,2,FALSE)))=1,"·",0)</f>
        <v>0</v>
      </c>
      <c r="X52" s="53">
        <f>IF(TYPE(SEARCH(X$1,+VLOOKUP($A52,datos14s!$A$2:$B$874,2,FALSE)))=1,"·",0)</f>
        <v>0</v>
      </c>
      <c r="Y52" s="53">
        <f>IF(TYPE(SEARCH(Y$1,+VLOOKUP($A52,datos14s!$A$2:$B$874,2,FALSE)))=1,"·",0)</f>
        <v>0</v>
      </c>
      <c r="Z52" s="53">
        <f>IF(TYPE(SEARCH(Z$1,+VLOOKUP($A52,datos14s!$A$2:$B$874,2,FALSE)))=1,"·",0)</f>
        <v>0</v>
      </c>
      <c r="AA52" s="53">
        <f>IF(TYPE(SEARCH(AA$1,+VLOOKUP($A52,datos14s!$A$2:$B$874,2,FALSE)))=1,"·",0)</f>
        <v>0</v>
      </c>
      <c r="AB52" s="53">
        <f>IF(TYPE(SEARCH(AB$1,+VLOOKUP($A52,datos14s!$A$2:$B$874,2,FALSE)))=1,"·",0)</f>
        <v>0</v>
      </c>
      <c r="AC52" s="53">
        <f>IF(TYPE(SEARCH(AC$1,+VLOOKUP($A52,datos14s!$A$2:$B$874,2,FALSE)))=1,"·",0)</f>
        <v>0</v>
      </c>
      <c r="AD52" s="53">
        <f>IF(TYPE(SEARCH(AD$1,+VLOOKUP($A52,datos14s!$A$2:$B$874,2,FALSE)))=1,"·",0)</f>
        <v>0</v>
      </c>
      <c r="AE52" s="53">
        <f>IF(TYPE(SEARCH(AE$1,+VLOOKUP($A52,datos14s!$A$2:$B$874,2,FALSE)))=1,"·",0)</f>
        <v>0</v>
      </c>
    </row>
    <row r="53" spans="1:31" s="9" customFormat="1">
      <c r="A53" s="60" t="s">
        <v>40</v>
      </c>
      <c r="B53" s="53">
        <f>IF(TYPE(SEARCH(B$1,+VLOOKUP($A53,datos14s!$A$2:$B$874,2,FALSE)))=1,"·",0)</f>
        <v>0</v>
      </c>
      <c r="C53" s="53">
        <f>IF(TYPE(SEARCH(C$1,+VLOOKUP($A53,datos14s!$A$2:$B$874,2,FALSE)))=1,"·",0)</f>
        <v>0</v>
      </c>
      <c r="D53" s="53" t="str">
        <f>IF(TYPE(SEARCH(D$1,+VLOOKUP($A53,datos14s!$A$2:$B$874,2,FALSE)))=1,"·",0)</f>
        <v>·</v>
      </c>
      <c r="E53" s="53">
        <f>IF(TYPE(SEARCH(E$1,+VLOOKUP($A53,datos14s!$A$2:$B$874,2,FALSE)))=1,"·",0)</f>
        <v>0</v>
      </c>
      <c r="F53" s="53">
        <f>IF(TYPE(SEARCH(F$1,+VLOOKUP($A53,datos14s!$A$2:$B$874,2,FALSE)))=1,"·",0)</f>
        <v>0</v>
      </c>
      <c r="G53" s="53">
        <f>IF(TYPE(SEARCH(G$1,+VLOOKUP($A53,datos14s!$A$2:$B$874,2,FALSE)))=1,"·",0)</f>
        <v>0</v>
      </c>
      <c r="H53" s="53" t="str">
        <f>IF(TYPE(SEARCH(H$1,+VLOOKUP($A53,datos14s!$A$2:$B$874,2,FALSE)))=1,"·",0)</f>
        <v>·</v>
      </c>
      <c r="I53" s="53">
        <f>IF(TYPE(SEARCH(I$1,+VLOOKUP($A53,datos14s!$A$2:$B$874,2,FALSE)))=1,"·",0)</f>
        <v>0</v>
      </c>
      <c r="J53" s="53">
        <f>IF(TYPE(SEARCH(J$1,+VLOOKUP($A53,datos14s!$A$2:$B$874,2,FALSE)))=1,"·",0)</f>
        <v>0</v>
      </c>
      <c r="K53" s="53">
        <f>IF(TYPE(SEARCH(K$1,+VLOOKUP($A53,datos14s!$A$2:$B$874,2,FALSE)))=1,"·",0)</f>
        <v>0</v>
      </c>
      <c r="L53" s="53" t="str">
        <f>IF(TYPE(SEARCH(L$1,+VLOOKUP($A53,datos14s!$A$2:$B$874,2,FALSE)))=1,"·",0)</f>
        <v>·</v>
      </c>
      <c r="M53" s="53">
        <f>IF(TYPE(SEARCH(M$1,+VLOOKUP($A53,datos14s!$A$2:$B$874,2,FALSE)))=1,"·",0)</f>
        <v>0</v>
      </c>
      <c r="N53" s="53">
        <f>IF(TYPE(SEARCH(N$1,+VLOOKUP($A53,datos14s!$A$2:$B$874,2,FALSE)))=1,"·",0)</f>
        <v>0</v>
      </c>
      <c r="O53" s="53">
        <f>IF(TYPE(SEARCH(O$1,+VLOOKUP($A53,datos14s!$A$2:$B$874,2,FALSE)))=1,"·",0)</f>
        <v>0</v>
      </c>
      <c r="P53" s="53">
        <f>IF(TYPE(SEARCH(P$1,+VLOOKUP($A53,datos14s!$A$2:$B$874,2,FALSE)))=1,"·",0)</f>
        <v>0</v>
      </c>
      <c r="Q53" s="53">
        <f>IF(TYPE(SEARCH(Q$1,+VLOOKUP($A53,datos14s!$A$2:$B$874,2,FALSE)))=1,"·",0)</f>
        <v>0</v>
      </c>
      <c r="R53" s="53">
        <f>IF(TYPE(SEARCH(R$1,+VLOOKUP($A53,datos14s!$A$2:$B$874,2,FALSE)))=1,"·",0)</f>
        <v>0</v>
      </c>
      <c r="S53" s="53">
        <f>IF(TYPE(SEARCH(S$1,+VLOOKUP($A53,datos14s!$A$2:$B$874,2,FALSE)))=1,"·",0)</f>
        <v>0</v>
      </c>
      <c r="T53" s="53">
        <f>IF(TYPE(SEARCH(T$1,+VLOOKUP($A53,datos14s!$A$2:$B$874,2,FALSE)))=1,"·",0)</f>
        <v>0</v>
      </c>
      <c r="U53" s="53">
        <f>IF(TYPE(SEARCH(U$1,+VLOOKUP($A53,datos14s!$A$2:$B$874,2,FALSE)))=1,"·",0)</f>
        <v>0</v>
      </c>
      <c r="V53" s="53">
        <f>IF(TYPE(SEARCH(V$1,+VLOOKUP($A53,datos14s!$A$2:$B$874,2,FALSE)))=1,"·",0)</f>
        <v>0</v>
      </c>
      <c r="W53" s="53">
        <f>IF(TYPE(SEARCH(W$1,+VLOOKUP($A53,datos14s!$A$2:$B$874,2,FALSE)))=1,"·",0)</f>
        <v>0</v>
      </c>
      <c r="X53" s="53">
        <f>IF(TYPE(SEARCH(X$1,+VLOOKUP($A53,datos14s!$A$2:$B$874,2,FALSE)))=1,"·",0)</f>
        <v>0</v>
      </c>
      <c r="Y53" s="53">
        <f>IF(TYPE(SEARCH(Y$1,+VLOOKUP($A53,datos14s!$A$2:$B$874,2,FALSE)))=1,"·",0)</f>
        <v>0</v>
      </c>
      <c r="Z53" s="53">
        <f>IF(TYPE(SEARCH(Z$1,+VLOOKUP($A53,datos14s!$A$2:$B$874,2,FALSE)))=1,"·",0)</f>
        <v>0</v>
      </c>
      <c r="AA53" s="53">
        <f>IF(TYPE(SEARCH(AA$1,+VLOOKUP($A53,datos14s!$A$2:$B$874,2,FALSE)))=1,"·",0)</f>
        <v>0</v>
      </c>
      <c r="AB53" s="53">
        <f>IF(TYPE(SEARCH(AB$1,+VLOOKUP($A53,datos14s!$A$2:$B$874,2,FALSE)))=1,"·",0)</f>
        <v>0</v>
      </c>
      <c r="AC53" s="53">
        <f>IF(TYPE(SEARCH(AC$1,+VLOOKUP($A53,datos14s!$A$2:$B$874,2,FALSE)))=1,"·",0)</f>
        <v>0</v>
      </c>
      <c r="AD53" s="53">
        <f>IF(TYPE(SEARCH(AD$1,+VLOOKUP($A53,datos14s!$A$2:$B$874,2,FALSE)))=1,"·",0)</f>
        <v>0</v>
      </c>
      <c r="AE53" s="53">
        <f>IF(TYPE(SEARCH(AE$1,+VLOOKUP($A53,datos14s!$A$2:$B$874,2,FALSE)))=1,"·",0)</f>
        <v>0</v>
      </c>
    </row>
    <row r="54" spans="1:31" s="9" customFormat="1">
      <c r="A54" s="60" t="s">
        <v>960</v>
      </c>
      <c r="B54" s="53">
        <f>IF(TYPE(SEARCH(B$1,+VLOOKUP($A54,datos14s!$A$2:$B$874,2,FALSE)))=1,"·",0)</f>
        <v>0</v>
      </c>
      <c r="C54" s="53">
        <f>IF(TYPE(SEARCH(C$1,+VLOOKUP($A54,datos14s!$A$2:$B$874,2,FALSE)))=1,"·",0)</f>
        <v>0</v>
      </c>
      <c r="D54" s="53">
        <f>IF(TYPE(SEARCH(D$1,+VLOOKUP($A54,datos14s!$A$2:$B$874,2,FALSE)))=1,"·",0)</f>
        <v>0</v>
      </c>
      <c r="E54" s="53">
        <f>IF(TYPE(SEARCH(E$1,+VLOOKUP($A54,datos14s!$A$2:$B$874,2,FALSE)))=1,"·",0)</f>
        <v>0</v>
      </c>
      <c r="F54" s="53">
        <f>IF(TYPE(SEARCH(F$1,+VLOOKUP($A54,datos14s!$A$2:$B$874,2,FALSE)))=1,"·",0)</f>
        <v>0</v>
      </c>
      <c r="G54" s="53">
        <f>IF(TYPE(SEARCH(G$1,+VLOOKUP($A54,datos14s!$A$2:$B$874,2,FALSE)))=1,"·",0)</f>
        <v>0</v>
      </c>
      <c r="H54" s="53">
        <f>IF(TYPE(SEARCH(H$1,+VLOOKUP($A54,datos14s!$A$2:$B$874,2,FALSE)))=1,"·",0)</f>
        <v>0</v>
      </c>
      <c r="I54" s="53">
        <f>IF(TYPE(SEARCH(I$1,+VLOOKUP($A54,datos14s!$A$2:$B$874,2,FALSE)))=1,"·",0)</f>
        <v>0</v>
      </c>
      <c r="J54" s="53">
        <f>IF(TYPE(SEARCH(J$1,+VLOOKUP($A54,datos14s!$A$2:$B$874,2,FALSE)))=1,"·",0)</f>
        <v>0</v>
      </c>
      <c r="K54" s="53">
        <f>IF(TYPE(SEARCH(K$1,+VLOOKUP($A54,datos14s!$A$2:$B$874,2,FALSE)))=1,"·",0)</f>
        <v>0</v>
      </c>
      <c r="L54" s="53">
        <f>IF(TYPE(SEARCH(L$1,+VLOOKUP($A54,datos14s!$A$2:$B$874,2,FALSE)))=1,"·",0)</f>
        <v>0</v>
      </c>
      <c r="M54" s="53">
        <f>IF(TYPE(SEARCH(M$1,+VLOOKUP($A54,datos14s!$A$2:$B$874,2,FALSE)))=1,"·",0)</f>
        <v>0</v>
      </c>
      <c r="N54" s="53">
        <f>IF(TYPE(SEARCH(N$1,+VLOOKUP($A54,datos14s!$A$2:$B$874,2,FALSE)))=1,"·",0)</f>
        <v>0</v>
      </c>
      <c r="O54" s="53">
        <f>IF(TYPE(SEARCH(O$1,+VLOOKUP($A54,datos14s!$A$2:$B$874,2,FALSE)))=1,"·",0)</f>
        <v>0</v>
      </c>
      <c r="P54" s="53">
        <f>IF(TYPE(SEARCH(P$1,+VLOOKUP($A54,datos14s!$A$2:$B$874,2,FALSE)))=1,"·",0)</f>
        <v>0</v>
      </c>
      <c r="Q54" s="53">
        <f>IF(TYPE(SEARCH(Q$1,+VLOOKUP($A54,datos14s!$A$2:$B$874,2,FALSE)))=1,"·",0)</f>
        <v>0</v>
      </c>
      <c r="R54" s="53">
        <f>IF(TYPE(SEARCH(R$1,+VLOOKUP($A54,datos14s!$A$2:$B$874,2,FALSE)))=1,"·",0)</f>
        <v>0</v>
      </c>
      <c r="S54" s="53">
        <f>IF(TYPE(SEARCH(S$1,+VLOOKUP($A54,datos14s!$A$2:$B$874,2,FALSE)))=1,"·",0)</f>
        <v>0</v>
      </c>
      <c r="T54" s="53">
        <f>IF(TYPE(SEARCH(T$1,+VLOOKUP($A54,datos14s!$A$2:$B$874,2,FALSE)))=1,"·",0)</f>
        <v>0</v>
      </c>
      <c r="U54" s="53">
        <f>IF(TYPE(SEARCH(U$1,+VLOOKUP($A54,datos14s!$A$2:$B$874,2,FALSE)))=1,"·",0)</f>
        <v>0</v>
      </c>
      <c r="V54" s="53">
        <f>IF(TYPE(SEARCH(V$1,+VLOOKUP($A54,datos14s!$A$2:$B$874,2,FALSE)))=1,"·",0)</f>
        <v>0</v>
      </c>
      <c r="W54" s="53">
        <f>IF(TYPE(SEARCH(W$1,+VLOOKUP($A54,datos14s!$A$2:$B$874,2,FALSE)))=1,"·",0)</f>
        <v>0</v>
      </c>
      <c r="X54" s="53">
        <f>IF(TYPE(SEARCH(X$1,+VLOOKUP($A54,datos14s!$A$2:$B$874,2,FALSE)))=1,"·",0)</f>
        <v>0</v>
      </c>
      <c r="Y54" s="53">
        <f>IF(TYPE(SEARCH(Y$1,+VLOOKUP($A54,datos14s!$A$2:$B$874,2,FALSE)))=1,"·",0)</f>
        <v>0</v>
      </c>
      <c r="Z54" s="53">
        <f>IF(TYPE(SEARCH(Z$1,+VLOOKUP($A54,datos14s!$A$2:$B$874,2,FALSE)))=1,"·",0)</f>
        <v>0</v>
      </c>
      <c r="AA54" s="53">
        <f>IF(TYPE(SEARCH(AA$1,+VLOOKUP($A54,datos14s!$A$2:$B$874,2,FALSE)))=1,"·",0)</f>
        <v>0</v>
      </c>
      <c r="AB54" s="53">
        <f>IF(TYPE(SEARCH(AB$1,+VLOOKUP($A54,datos14s!$A$2:$B$874,2,FALSE)))=1,"·",0)</f>
        <v>0</v>
      </c>
      <c r="AC54" s="53">
        <f>IF(TYPE(SEARCH(AC$1,+VLOOKUP($A54,datos14s!$A$2:$B$874,2,FALSE)))=1,"·",0)</f>
        <v>0</v>
      </c>
      <c r="AD54" s="53">
        <f>IF(TYPE(SEARCH(AD$1,+VLOOKUP($A54,datos14s!$A$2:$B$874,2,FALSE)))=1,"·",0)</f>
        <v>0</v>
      </c>
      <c r="AE54" s="53">
        <f>IF(TYPE(SEARCH(AE$1,+VLOOKUP($A54,datos14s!$A$2:$B$874,2,FALSE)))=1,"·",0)</f>
        <v>0</v>
      </c>
    </row>
    <row r="55" spans="1:31" s="9" customFormat="1">
      <c r="A55" s="60" t="s">
        <v>961</v>
      </c>
      <c r="B55" s="53">
        <f>IF(TYPE(SEARCH(B$1,+VLOOKUP($A55,datos14s!$A$2:$B$874,2,FALSE)))=1,"·",0)</f>
        <v>0</v>
      </c>
      <c r="C55" s="53">
        <f>IF(TYPE(SEARCH(C$1,+VLOOKUP($A55,datos14s!$A$2:$B$874,2,FALSE)))=1,"·",0)</f>
        <v>0</v>
      </c>
      <c r="D55" s="53">
        <f>IF(TYPE(SEARCH(D$1,+VLOOKUP($A55,datos14s!$A$2:$B$874,2,FALSE)))=1,"·",0)</f>
        <v>0</v>
      </c>
      <c r="E55" s="53">
        <f>IF(TYPE(SEARCH(E$1,+VLOOKUP($A55,datos14s!$A$2:$B$874,2,FALSE)))=1,"·",0)</f>
        <v>0</v>
      </c>
      <c r="F55" s="53">
        <f>IF(TYPE(SEARCH(F$1,+VLOOKUP($A55,datos14s!$A$2:$B$874,2,FALSE)))=1,"·",0)</f>
        <v>0</v>
      </c>
      <c r="G55" s="53">
        <f>IF(TYPE(SEARCH(G$1,+VLOOKUP($A55,datos14s!$A$2:$B$874,2,FALSE)))=1,"·",0)</f>
        <v>0</v>
      </c>
      <c r="H55" s="53">
        <f>IF(TYPE(SEARCH(H$1,+VLOOKUP($A55,datos14s!$A$2:$B$874,2,FALSE)))=1,"·",0)</f>
        <v>0</v>
      </c>
      <c r="I55" s="53">
        <f>IF(TYPE(SEARCH(I$1,+VLOOKUP($A55,datos14s!$A$2:$B$874,2,FALSE)))=1,"·",0)</f>
        <v>0</v>
      </c>
      <c r="J55" s="53">
        <f>IF(TYPE(SEARCH(J$1,+VLOOKUP($A55,datos14s!$A$2:$B$874,2,FALSE)))=1,"·",0)</f>
        <v>0</v>
      </c>
      <c r="K55" s="53">
        <f>IF(TYPE(SEARCH(K$1,+VLOOKUP($A55,datos14s!$A$2:$B$874,2,FALSE)))=1,"·",0)</f>
        <v>0</v>
      </c>
      <c r="L55" s="53">
        <f>IF(TYPE(SEARCH(L$1,+VLOOKUP($A55,datos14s!$A$2:$B$874,2,FALSE)))=1,"·",0)</f>
        <v>0</v>
      </c>
      <c r="M55" s="53">
        <f>IF(TYPE(SEARCH(M$1,+VLOOKUP($A55,datos14s!$A$2:$B$874,2,FALSE)))=1,"·",0)</f>
        <v>0</v>
      </c>
      <c r="N55" s="53">
        <f>IF(TYPE(SEARCH(N$1,+VLOOKUP($A55,datos14s!$A$2:$B$874,2,FALSE)))=1,"·",0)</f>
        <v>0</v>
      </c>
      <c r="O55" s="53">
        <f>IF(TYPE(SEARCH(O$1,+VLOOKUP($A55,datos14s!$A$2:$B$874,2,FALSE)))=1,"·",0)</f>
        <v>0</v>
      </c>
      <c r="P55" s="53">
        <f>IF(TYPE(SEARCH(P$1,+VLOOKUP($A55,datos14s!$A$2:$B$874,2,FALSE)))=1,"·",0)</f>
        <v>0</v>
      </c>
      <c r="Q55" s="53">
        <f>IF(TYPE(SEARCH(Q$1,+VLOOKUP($A55,datos14s!$A$2:$B$874,2,FALSE)))=1,"·",0)</f>
        <v>0</v>
      </c>
      <c r="R55" s="53">
        <f>IF(TYPE(SEARCH(R$1,+VLOOKUP($A55,datos14s!$A$2:$B$874,2,FALSE)))=1,"·",0)</f>
        <v>0</v>
      </c>
      <c r="S55" s="53">
        <f>IF(TYPE(SEARCH(S$1,+VLOOKUP($A55,datos14s!$A$2:$B$874,2,FALSE)))=1,"·",0)</f>
        <v>0</v>
      </c>
      <c r="T55" s="53">
        <f>IF(TYPE(SEARCH(T$1,+VLOOKUP($A55,datos14s!$A$2:$B$874,2,FALSE)))=1,"·",0)</f>
        <v>0</v>
      </c>
      <c r="U55" s="53">
        <f>IF(TYPE(SEARCH(U$1,+VLOOKUP($A55,datos14s!$A$2:$B$874,2,FALSE)))=1,"·",0)</f>
        <v>0</v>
      </c>
      <c r="V55" s="53">
        <f>IF(TYPE(SEARCH(V$1,+VLOOKUP($A55,datos14s!$A$2:$B$874,2,FALSE)))=1,"·",0)</f>
        <v>0</v>
      </c>
      <c r="W55" s="53">
        <f>IF(TYPE(SEARCH(W$1,+VLOOKUP($A55,datos14s!$A$2:$B$874,2,FALSE)))=1,"·",0)</f>
        <v>0</v>
      </c>
      <c r="X55" s="53">
        <f>IF(TYPE(SEARCH(X$1,+VLOOKUP($A55,datos14s!$A$2:$B$874,2,FALSE)))=1,"·",0)</f>
        <v>0</v>
      </c>
      <c r="Y55" s="53">
        <f>IF(TYPE(SEARCH(Y$1,+VLOOKUP($A55,datos14s!$A$2:$B$874,2,FALSE)))=1,"·",0)</f>
        <v>0</v>
      </c>
      <c r="Z55" s="53">
        <f>IF(TYPE(SEARCH(Z$1,+VLOOKUP($A55,datos14s!$A$2:$B$874,2,FALSE)))=1,"·",0)</f>
        <v>0</v>
      </c>
      <c r="AA55" s="53">
        <f>IF(TYPE(SEARCH(AA$1,+VLOOKUP($A55,datos14s!$A$2:$B$874,2,FALSE)))=1,"·",0)</f>
        <v>0</v>
      </c>
      <c r="AB55" s="53">
        <f>IF(TYPE(SEARCH(AB$1,+VLOOKUP($A55,datos14s!$A$2:$B$874,2,FALSE)))=1,"·",0)</f>
        <v>0</v>
      </c>
      <c r="AC55" s="53">
        <f>IF(TYPE(SEARCH(AC$1,+VLOOKUP($A55,datos14s!$A$2:$B$874,2,FALSE)))=1,"·",0)</f>
        <v>0</v>
      </c>
      <c r="AD55" s="53">
        <f>IF(TYPE(SEARCH(AD$1,+VLOOKUP($A55,datos14s!$A$2:$B$874,2,FALSE)))=1,"·",0)</f>
        <v>0</v>
      </c>
      <c r="AE55" s="53">
        <f>IF(TYPE(SEARCH(AE$1,+VLOOKUP($A55,datos14s!$A$2:$B$874,2,FALSE)))=1,"·",0)</f>
        <v>0</v>
      </c>
    </row>
    <row r="56" spans="1:31" s="9" customFormat="1">
      <c r="A56" s="60" t="s">
        <v>962</v>
      </c>
      <c r="B56" s="53">
        <f>IF(TYPE(SEARCH(B$1,+VLOOKUP($A56,datos14s!$A$2:$B$874,2,FALSE)))=1,"·",0)</f>
        <v>0</v>
      </c>
      <c r="C56" s="53">
        <f>IF(TYPE(SEARCH(C$1,+VLOOKUP($A56,datos14s!$A$2:$B$874,2,FALSE)))=1,"·",0)</f>
        <v>0</v>
      </c>
      <c r="D56" s="53">
        <f>IF(TYPE(SEARCH(D$1,+VLOOKUP($A56,datos14s!$A$2:$B$874,2,FALSE)))=1,"·",0)</f>
        <v>0</v>
      </c>
      <c r="E56" s="53">
        <f>IF(TYPE(SEARCH(E$1,+VLOOKUP($A56,datos14s!$A$2:$B$874,2,FALSE)))=1,"·",0)</f>
        <v>0</v>
      </c>
      <c r="F56" s="53">
        <f>IF(TYPE(SEARCH(F$1,+VLOOKUP($A56,datos14s!$A$2:$B$874,2,FALSE)))=1,"·",0)</f>
        <v>0</v>
      </c>
      <c r="G56" s="53">
        <f>IF(TYPE(SEARCH(G$1,+VLOOKUP($A56,datos14s!$A$2:$B$874,2,FALSE)))=1,"·",0)</f>
        <v>0</v>
      </c>
      <c r="H56" s="53">
        <f>IF(TYPE(SEARCH(H$1,+VLOOKUP($A56,datos14s!$A$2:$B$874,2,FALSE)))=1,"·",0)</f>
        <v>0</v>
      </c>
      <c r="I56" s="53">
        <f>IF(TYPE(SEARCH(I$1,+VLOOKUP($A56,datos14s!$A$2:$B$874,2,FALSE)))=1,"·",0)</f>
        <v>0</v>
      </c>
      <c r="J56" s="53">
        <f>IF(TYPE(SEARCH(J$1,+VLOOKUP($A56,datos14s!$A$2:$B$874,2,FALSE)))=1,"·",0)</f>
        <v>0</v>
      </c>
      <c r="K56" s="53">
        <f>IF(TYPE(SEARCH(K$1,+VLOOKUP($A56,datos14s!$A$2:$B$874,2,FALSE)))=1,"·",0)</f>
        <v>0</v>
      </c>
      <c r="L56" s="53">
        <f>IF(TYPE(SEARCH(L$1,+VLOOKUP($A56,datos14s!$A$2:$B$874,2,FALSE)))=1,"·",0)</f>
        <v>0</v>
      </c>
      <c r="M56" s="53">
        <f>IF(TYPE(SEARCH(M$1,+VLOOKUP($A56,datos14s!$A$2:$B$874,2,FALSE)))=1,"·",0)</f>
        <v>0</v>
      </c>
      <c r="N56" s="53">
        <f>IF(TYPE(SEARCH(N$1,+VLOOKUP($A56,datos14s!$A$2:$B$874,2,FALSE)))=1,"·",0)</f>
        <v>0</v>
      </c>
      <c r="O56" s="53">
        <f>IF(TYPE(SEARCH(O$1,+VLOOKUP($A56,datos14s!$A$2:$B$874,2,FALSE)))=1,"·",0)</f>
        <v>0</v>
      </c>
      <c r="P56" s="53">
        <f>IF(TYPE(SEARCH(P$1,+VLOOKUP($A56,datos14s!$A$2:$B$874,2,FALSE)))=1,"·",0)</f>
        <v>0</v>
      </c>
      <c r="Q56" s="53">
        <f>IF(TYPE(SEARCH(Q$1,+VLOOKUP($A56,datos14s!$A$2:$B$874,2,FALSE)))=1,"·",0)</f>
        <v>0</v>
      </c>
      <c r="R56" s="53">
        <f>IF(TYPE(SEARCH(R$1,+VLOOKUP($A56,datos14s!$A$2:$B$874,2,FALSE)))=1,"·",0)</f>
        <v>0</v>
      </c>
      <c r="S56" s="53">
        <f>IF(TYPE(SEARCH(S$1,+VLOOKUP($A56,datos14s!$A$2:$B$874,2,FALSE)))=1,"·",0)</f>
        <v>0</v>
      </c>
      <c r="T56" s="53">
        <f>IF(TYPE(SEARCH(T$1,+VLOOKUP($A56,datos14s!$A$2:$B$874,2,FALSE)))=1,"·",0)</f>
        <v>0</v>
      </c>
      <c r="U56" s="53">
        <f>IF(TYPE(SEARCH(U$1,+VLOOKUP($A56,datos14s!$A$2:$B$874,2,FALSE)))=1,"·",0)</f>
        <v>0</v>
      </c>
      <c r="V56" s="53">
        <f>IF(TYPE(SEARCH(V$1,+VLOOKUP($A56,datos14s!$A$2:$B$874,2,FALSE)))=1,"·",0)</f>
        <v>0</v>
      </c>
      <c r="W56" s="53">
        <f>IF(TYPE(SEARCH(W$1,+VLOOKUP($A56,datos14s!$A$2:$B$874,2,FALSE)))=1,"·",0)</f>
        <v>0</v>
      </c>
      <c r="X56" s="53">
        <f>IF(TYPE(SEARCH(X$1,+VLOOKUP($A56,datos14s!$A$2:$B$874,2,FALSE)))=1,"·",0)</f>
        <v>0</v>
      </c>
      <c r="Y56" s="53">
        <f>IF(TYPE(SEARCH(Y$1,+VLOOKUP($A56,datos14s!$A$2:$B$874,2,FALSE)))=1,"·",0)</f>
        <v>0</v>
      </c>
      <c r="Z56" s="53">
        <f>IF(TYPE(SEARCH(Z$1,+VLOOKUP($A56,datos14s!$A$2:$B$874,2,FALSE)))=1,"·",0)</f>
        <v>0</v>
      </c>
      <c r="AA56" s="53">
        <f>IF(TYPE(SEARCH(AA$1,+VLOOKUP($A56,datos14s!$A$2:$B$874,2,FALSE)))=1,"·",0)</f>
        <v>0</v>
      </c>
      <c r="AB56" s="53">
        <f>IF(TYPE(SEARCH(AB$1,+VLOOKUP($A56,datos14s!$A$2:$B$874,2,FALSE)))=1,"·",0)</f>
        <v>0</v>
      </c>
      <c r="AC56" s="53">
        <f>IF(TYPE(SEARCH(AC$1,+VLOOKUP($A56,datos14s!$A$2:$B$874,2,FALSE)))=1,"·",0)</f>
        <v>0</v>
      </c>
      <c r="AD56" s="53">
        <f>IF(TYPE(SEARCH(AD$1,+VLOOKUP($A56,datos14s!$A$2:$B$874,2,FALSE)))=1,"·",0)</f>
        <v>0</v>
      </c>
      <c r="AE56" s="53">
        <f>IF(TYPE(SEARCH(AE$1,+VLOOKUP($A56,datos14s!$A$2:$B$874,2,FALSE)))=1,"·",0)</f>
        <v>0</v>
      </c>
    </row>
    <row r="57" spans="1:31" s="9" customFormat="1">
      <c r="A57" s="60" t="s">
        <v>963</v>
      </c>
      <c r="B57" s="53">
        <f>IF(TYPE(SEARCH(B$1,+VLOOKUP($A57,datos14s!$A$2:$B$874,2,FALSE)))=1,"·",0)</f>
        <v>0</v>
      </c>
      <c r="C57" s="53">
        <f>IF(TYPE(SEARCH(C$1,+VLOOKUP($A57,datos14s!$A$2:$B$874,2,FALSE)))=1,"·",0)</f>
        <v>0</v>
      </c>
      <c r="D57" s="53">
        <f>IF(TYPE(SEARCH(D$1,+VLOOKUP($A57,datos14s!$A$2:$B$874,2,FALSE)))=1,"·",0)</f>
        <v>0</v>
      </c>
      <c r="E57" s="53">
        <f>IF(TYPE(SEARCH(E$1,+VLOOKUP($A57,datos14s!$A$2:$B$874,2,FALSE)))=1,"·",0)</f>
        <v>0</v>
      </c>
      <c r="F57" s="53">
        <f>IF(TYPE(SEARCH(F$1,+VLOOKUP($A57,datos14s!$A$2:$B$874,2,FALSE)))=1,"·",0)</f>
        <v>0</v>
      </c>
      <c r="G57" s="53">
        <f>IF(TYPE(SEARCH(G$1,+VLOOKUP($A57,datos14s!$A$2:$B$874,2,FALSE)))=1,"·",0)</f>
        <v>0</v>
      </c>
      <c r="H57" s="53">
        <f>IF(TYPE(SEARCH(H$1,+VLOOKUP($A57,datos14s!$A$2:$B$874,2,FALSE)))=1,"·",0)</f>
        <v>0</v>
      </c>
      <c r="I57" s="53">
        <f>IF(TYPE(SEARCH(I$1,+VLOOKUP($A57,datos14s!$A$2:$B$874,2,FALSE)))=1,"·",0)</f>
        <v>0</v>
      </c>
      <c r="J57" s="53">
        <f>IF(TYPE(SEARCH(J$1,+VLOOKUP($A57,datos14s!$A$2:$B$874,2,FALSE)))=1,"·",0)</f>
        <v>0</v>
      </c>
      <c r="K57" s="53">
        <f>IF(TYPE(SEARCH(K$1,+VLOOKUP($A57,datos14s!$A$2:$B$874,2,FALSE)))=1,"·",0)</f>
        <v>0</v>
      </c>
      <c r="L57" s="53">
        <f>IF(TYPE(SEARCH(L$1,+VLOOKUP($A57,datos14s!$A$2:$B$874,2,FALSE)))=1,"·",0)</f>
        <v>0</v>
      </c>
      <c r="M57" s="53">
        <f>IF(TYPE(SEARCH(M$1,+VLOOKUP($A57,datos14s!$A$2:$B$874,2,FALSE)))=1,"·",0)</f>
        <v>0</v>
      </c>
      <c r="N57" s="53">
        <f>IF(TYPE(SEARCH(N$1,+VLOOKUP($A57,datos14s!$A$2:$B$874,2,FALSE)))=1,"·",0)</f>
        <v>0</v>
      </c>
      <c r="O57" s="53">
        <f>IF(TYPE(SEARCH(O$1,+VLOOKUP($A57,datos14s!$A$2:$B$874,2,FALSE)))=1,"·",0)</f>
        <v>0</v>
      </c>
      <c r="P57" s="53">
        <f>IF(TYPE(SEARCH(P$1,+VLOOKUP($A57,datos14s!$A$2:$B$874,2,FALSE)))=1,"·",0)</f>
        <v>0</v>
      </c>
      <c r="Q57" s="53">
        <f>IF(TYPE(SEARCH(Q$1,+VLOOKUP($A57,datos14s!$A$2:$B$874,2,FALSE)))=1,"·",0)</f>
        <v>0</v>
      </c>
      <c r="R57" s="53">
        <f>IF(TYPE(SEARCH(R$1,+VLOOKUP($A57,datos14s!$A$2:$B$874,2,FALSE)))=1,"·",0)</f>
        <v>0</v>
      </c>
      <c r="S57" s="53">
        <f>IF(TYPE(SEARCH(S$1,+VLOOKUP($A57,datos14s!$A$2:$B$874,2,FALSE)))=1,"·",0)</f>
        <v>0</v>
      </c>
      <c r="T57" s="53">
        <f>IF(TYPE(SEARCH(T$1,+VLOOKUP($A57,datos14s!$A$2:$B$874,2,FALSE)))=1,"·",0)</f>
        <v>0</v>
      </c>
      <c r="U57" s="53">
        <f>IF(TYPE(SEARCH(U$1,+VLOOKUP($A57,datos14s!$A$2:$B$874,2,FALSE)))=1,"·",0)</f>
        <v>0</v>
      </c>
      <c r="V57" s="53">
        <f>IF(TYPE(SEARCH(V$1,+VLOOKUP($A57,datos14s!$A$2:$B$874,2,FALSE)))=1,"·",0)</f>
        <v>0</v>
      </c>
      <c r="W57" s="53">
        <f>IF(TYPE(SEARCH(W$1,+VLOOKUP($A57,datos14s!$A$2:$B$874,2,FALSE)))=1,"·",0)</f>
        <v>0</v>
      </c>
      <c r="X57" s="53">
        <f>IF(TYPE(SEARCH(X$1,+VLOOKUP($A57,datos14s!$A$2:$B$874,2,FALSE)))=1,"·",0)</f>
        <v>0</v>
      </c>
      <c r="Y57" s="53">
        <f>IF(TYPE(SEARCH(Y$1,+VLOOKUP($A57,datos14s!$A$2:$B$874,2,FALSE)))=1,"·",0)</f>
        <v>0</v>
      </c>
      <c r="Z57" s="53">
        <f>IF(TYPE(SEARCH(Z$1,+VLOOKUP($A57,datos14s!$A$2:$B$874,2,FALSE)))=1,"·",0)</f>
        <v>0</v>
      </c>
      <c r="AA57" s="53">
        <f>IF(TYPE(SEARCH(AA$1,+VLOOKUP($A57,datos14s!$A$2:$B$874,2,FALSE)))=1,"·",0)</f>
        <v>0</v>
      </c>
      <c r="AB57" s="53">
        <f>IF(TYPE(SEARCH(AB$1,+VLOOKUP($A57,datos14s!$A$2:$B$874,2,FALSE)))=1,"·",0)</f>
        <v>0</v>
      </c>
      <c r="AC57" s="53">
        <f>IF(TYPE(SEARCH(AC$1,+VLOOKUP($A57,datos14s!$A$2:$B$874,2,FALSE)))=1,"·",0)</f>
        <v>0</v>
      </c>
      <c r="AD57" s="53">
        <f>IF(TYPE(SEARCH(AD$1,+VLOOKUP($A57,datos14s!$A$2:$B$874,2,FALSE)))=1,"·",0)</f>
        <v>0</v>
      </c>
      <c r="AE57" s="53">
        <f>IF(TYPE(SEARCH(AE$1,+VLOOKUP($A57,datos14s!$A$2:$B$874,2,FALSE)))=1,"·",0)</f>
        <v>0</v>
      </c>
    </row>
    <row r="58" spans="1:31" s="9" customFormat="1">
      <c r="A58" s="60" t="s">
        <v>964</v>
      </c>
      <c r="B58" s="53">
        <f>IF(TYPE(SEARCH(B$1,+VLOOKUP($A58,datos14s!$A$2:$B$874,2,FALSE)))=1,"·",0)</f>
        <v>0</v>
      </c>
      <c r="C58" s="53">
        <f>IF(TYPE(SEARCH(C$1,+VLOOKUP($A58,datos14s!$A$2:$B$874,2,FALSE)))=1,"·",0)</f>
        <v>0</v>
      </c>
      <c r="D58" s="53">
        <f>IF(TYPE(SEARCH(D$1,+VLOOKUP($A58,datos14s!$A$2:$B$874,2,FALSE)))=1,"·",0)</f>
        <v>0</v>
      </c>
      <c r="E58" s="53">
        <f>IF(TYPE(SEARCH(E$1,+VLOOKUP($A58,datos14s!$A$2:$B$874,2,FALSE)))=1,"·",0)</f>
        <v>0</v>
      </c>
      <c r="F58" s="53">
        <f>IF(TYPE(SEARCH(F$1,+VLOOKUP($A58,datos14s!$A$2:$B$874,2,FALSE)))=1,"·",0)</f>
        <v>0</v>
      </c>
      <c r="G58" s="53">
        <f>IF(TYPE(SEARCH(G$1,+VLOOKUP($A58,datos14s!$A$2:$B$874,2,FALSE)))=1,"·",0)</f>
        <v>0</v>
      </c>
      <c r="H58" s="53">
        <f>IF(TYPE(SEARCH(H$1,+VLOOKUP($A58,datos14s!$A$2:$B$874,2,FALSE)))=1,"·",0)</f>
        <v>0</v>
      </c>
      <c r="I58" s="53">
        <f>IF(TYPE(SEARCH(I$1,+VLOOKUP($A58,datos14s!$A$2:$B$874,2,FALSE)))=1,"·",0)</f>
        <v>0</v>
      </c>
      <c r="J58" s="53">
        <f>IF(TYPE(SEARCH(J$1,+VLOOKUP($A58,datos14s!$A$2:$B$874,2,FALSE)))=1,"·",0)</f>
        <v>0</v>
      </c>
      <c r="K58" s="53">
        <f>IF(TYPE(SEARCH(K$1,+VLOOKUP($A58,datos14s!$A$2:$B$874,2,FALSE)))=1,"·",0)</f>
        <v>0</v>
      </c>
      <c r="L58" s="53">
        <f>IF(TYPE(SEARCH(L$1,+VLOOKUP($A58,datos14s!$A$2:$B$874,2,FALSE)))=1,"·",0)</f>
        <v>0</v>
      </c>
      <c r="M58" s="53">
        <f>IF(TYPE(SEARCH(M$1,+VLOOKUP($A58,datos14s!$A$2:$B$874,2,FALSE)))=1,"·",0)</f>
        <v>0</v>
      </c>
      <c r="N58" s="53">
        <f>IF(TYPE(SEARCH(N$1,+VLOOKUP($A58,datos14s!$A$2:$B$874,2,FALSE)))=1,"·",0)</f>
        <v>0</v>
      </c>
      <c r="O58" s="53">
        <f>IF(TYPE(SEARCH(O$1,+VLOOKUP($A58,datos14s!$A$2:$B$874,2,FALSE)))=1,"·",0)</f>
        <v>0</v>
      </c>
      <c r="P58" s="53">
        <f>IF(TYPE(SEARCH(P$1,+VLOOKUP($A58,datos14s!$A$2:$B$874,2,FALSE)))=1,"·",0)</f>
        <v>0</v>
      </c>
      <c r="Q58" s="53">
        <f>IF(TYPE(SEARCH(Q$1,+VLOOKUP($A58,datos14s!$A$2:$B$874,2,FALSE)))=1,"·",0)</f>
        <v>0</v>
      </c>
      <c r="R58" s="53">
        <f>IF(TYPE(SEARCH(R$1,+VLOOKUP($A58,datos14s!$A$2:$B$874,2,FALSE)))=1,"·",0)</f>
        <v>0</v>
      </c>
      <c r="S58" s="53">
        <f>IF(TYPE(SEARCH(S$1,+VLOOKUP($A58,datos14s!$A$2:$B$874,2,FALSE)))=1,"·",0)</f>
        <v>0</v>
      </c>
      <c r="T58" s="53">
        <f>IF(TYPE(SEARCH(T$1,+VLOOKUP($A58,datos14s!$A$2:$B$874,2,FALSE)))=1,"·",0)</f>
        <v>0</v>
      </c>
      <c r="U58" s="53">
        <f>IF(TYPE(SEARCH(U$1,+VLOOKUP($A58,datos14s!$A$2:$B$874,2,FALSE)))=1,"·",0)</f>
        <v>0</v>
      </c>
      <c r="V58" s="53">
        <f>IF(TYPE(SEARCH(V$1,+VLOOKUP($A58,datos14s!$A$2:$B$874,2,FALSE)))=1,"·",0)</f>
        <v>0</v>
      </c>
      <c r="W58" s="53">
        <f>IF(TYPE(SEARCH(W$1,+VLOOKUP($A58,datos14s!$A$2:$B$874,2,FALSE)))=1,"·",0)</f>
        <v>0</v>
      </c>
      <c r="X58" s="53">
        <f>IF(TYPE(SEARCH(X$1,+VLOOKUP($A58,datos14s!$A$2:$B$874,2,FALSE)))=1,"·",0)</f>
        <v>0</v>
      </c>
      <c r="Y58" s="53">
        <f>IF(TYPE(SEARCH(Y$1,+VLOOKUP($A58,datos14s!$A$2:$B$874,2,FALSE)))=1,"·",0)</f>
        <v>0</v>
      </c>
      <c r="Z58" s="53">
        <f>IF(TYPE(SEARCH(Z$1,+VLOOKUP($A58,datos14s!$A$2:$B$874,2,FALSE)))=1,"·",0)</f>
        <v>0</v>
      </c>
      <c r="AA58" s="53">
        <f>IF(TYPE(SEARCH(AA$1,+VLOOKUP($A58,datos14s!$A$2:$B$874,2,FALSE)))=1,"·",0)</f>
        <v>0</v>
      </c>
      <c r="AB58" s="53">
        <f>IF(TYPE(SEARCH(AB$1,+VLOOKUP($A58,datos14s!$A$2:$B$874,2,FALSE)))=1,"·",0)</f>
        <v>0</v>
      </c>
      <c r="AC58" s="53">
        <f>IF(TYPE(SEARCH(AC$1,+VLOOKUP($A58,datos14s!$A$2:$B$874,2,FALSE)))=1,"·",0)</f>
        <v>0</v>
      </c>
      <c r="AD58" s="53">
        <f>IF(TYPE(SEARCH(AD$1,+VLOOKUP($A58,datos14s!$A$2:$B$874,2,FALSE)))=1,"·",0)</f>
        <v>0</v>
      </c>
      <c r="AE58" s="53">
        <f>IF(TYPE(SEARCH(AE$1,+VLOOKUP($A58,datos14s!$A$2:$B$874,2,FALSE)))=1,"·",0)</f>
        <v>0</v>
      </c>
    </row>
    <row r="59" spans="1:31" s="9" customFormat="1">
      <c r="A59" s="60" t="s">
        <v>965</v>
      </c>
      <c r="B59" s="53">
        <f>IF(TYPE(SEARCH(B$1,+VLOOKUP($A59,datos14s!$A$2:$B$874,2,FALSE)))=1,"·",0)</f>
        <v>0</v>
      </c>
      <c r="C59" s="53">
        <f>IF(TYPE(SEARCH(C$1,+VLOOKUP($A59,datos14s!$A$2:$B$874,2,FALSE)))=1,"·",0)</f>
        <v>0</v>
      </c>
      <c r="D59" s="53">
        <f>IF(TYPE(SEARCH(D$1,+VLOOKUP($A59,datos14s!$A$2:$B$874,2,FALSE)))=1,"·",0)</f>
        <v>0</v>
      </c>
      <c r="E59" s="53">
        <f>IF(TYPE(SEARCH(E$1,+VLOOKUP($A59,datos14s!$A$2:$B$874,2,FALSE)))=1,"·",0)</f>
        <v>0</v>
      </c>
      <c r="F59" s="53">
        <f>IF(TYPE(SEARCH(F$1,+VLOOKUP($A59,datos14s!$A$2:$B$874,2,FALSE)))=1,"·",0)</f>
        <v>0</v>
      </c>
      <c r="G59" s="53">
        <f>IF(TYPE(SEARCH(G$1,+VLOOKUP($A59,datos14s!$A$2:$B$874,2,FALSE)))=1,"·",0)</f>
        <v>0</v>
      </c>
      <c r="H59" s="53">
        <f>IF(TYPE(SEARCH(H$1,+VLOOKUP($A59,datos14s!$A$2:$B$874,2,FALSE)))=1,"·",0)</f>
        <v>0</v>
      </c>
      <c r="I59" s="53">
        <f>IF(TYPE(SEARCH(I$1,+VLOOKUP($A59,datos14s!$A$2:$B$874,2,FALSE)))=1,"·",0)</f>
        <v>0</v>
      </c>
      <c r="J59" s="53">
        <f>IF(TYPE(SEARCH(J$1,+VLOOKUP($A59,datos14s!$A$2:$B$874,2,FALSE)))=1,"·",0)</f>
        <v>0</v>
      </c>
      <c r="K59" s="53">
        <f>IF(TYPE(SEARCH(K$1,+VLOOKUP($A59,datos14s!$A$2:$B$874,2,FALSE)))=1,"·",0)</f>
        <v>0</v>
      </c>
      <c r="L59" s="53">
        <f>IF(TYPE(SEARCH(L$1,+VLOOKUP($A59,datos14s!$A$2:$B$874,2,FALSE)))=1,"·",0)</f>
        <v>0</v>
      </c>
      <c r="M59" s="53">
        <f>IF(TYPE(SEARCH(M$1,+VLOOKUP($A59,datos14s!$A$2:$B$874,2,FALSE)))=1,"·",0)</f>
        <v>0</v>
      </c>
      <c r="N59" s="53">
        <f>IF(TYPE(SEARCH(N$1,+VLOOKUP($A59,datos14s!$A$2:$B$874,2,FALSE)))=1,"·",0)</f>
        <v>0</v>
      </c>
      <c r="O59" s="53">
        <f>IF(TYPE(SEARCH(O$1,+VLOOKUP($A59,datos14s!$A$2:$B$874,2,FALSE)))=1,"·",0)</f>
        <v>0</v>
      </c>
      <c r="P59" s="53">
        <f>IF(TYPE(SEARCH(P$1,+VLOOKUP($A59,datos14s!$A$2:$B$874,2,FALSE)))=1,"·",0)</f>
        <v>0</v>
      </c>
      <c r="Q59" s="53">
        <f>IF(TYPE(SEARCH(Q$1,+VLOOKUP($A59,datos14s!$A$2:$B$874,2,FALSE)))=1,"·",0)</f>
        <v>0</v>
      </c>
      <c r="R59" s="53">
        <f>IF(TYPE(SEARCH(R$1,+VLOOKUP($A59,datos14s!$A$2:$B$874,2,FALSE)))=1,"·",0)</f>
        <v>0</v>
      </c>
      <c r="S59" s="53">
        <f>IF(TYPE(SEARCH(S$1,+VLOOKUP($A59,datos14s!$A$2:$B$874,2,FALSE)))=1,"·",0)</f>
        <v>0</v>
      </c>
      <c r="T59" s="53">
        <f>IF(TYPE(SEARCH(T$1,+VLOOKUP($A59,datos14s!$A$2:$B$874,2,FALSE)))=1,"·",0)</f>
        <v>0</v>
      </c>
      <c r="U59" s="53">
        <f>IF(TYPE(SEARCH(U$1,+VLOOKUP($A59,datos14s!$A$2:$B$874,2,FALSE)))=1,"·",0)</f>
        <v>0</v>
      </c>
      <c r="V59" s="53">
        <f>IF(TYPE(SEARCH(V$1,+VLOOKUP($A59,datos14s!$A$2:$B$874,2,FALSE)))=1,"·",0)</f>
        <v>0</v>
      </c>
      <c r="W59" s="53">
        <f>IF(TYPE(SEARCH(W$1,+VLOOKUP($A59,datos14s!$A$2:$B$874,2,FALSE)))=1,"·",0)</f>
        <v>0</v>
      </c>
      <c r="X59" s="53">
        <f>IF(TYPE(SEARCH(X$1,+VLOOKUP($A59,datos14s!$A$2:$B$874,2,FALSE)))=1,"·",0)</f>
        <v>0</v>
      </c>
      <c r="Y59" s="53">
        <f>IF(TYPE(SEARCH(Y$1,+VLOOKUP($A59,datos14s!$A$2:$B$874,2,FALSE)))=1,"·",0)</f>
        <v>0</v>
      </c>
      <c r="Z59" s="53">
        <f>IF(TYPE(SEARCH(Z$1,+VLOOKUP($A59,datos14s!$A$2:$B$874,2,FALSE)))=1,"·",0)</f>
        <v>0</v>
      </c>
      <c r="AA59" s="53">
        <f>IF(TYPE(SEARCH(AA$1,+VLOOKUP($A59,datos14s!$A$2:$B$874,2,FALSE)))=1,"·",0)</f>
        <v>0</v>
      </c>
      <c r="AB59" s="53">
        <f>IF(TYPE(SEARCH(AB$1,+VLOOKUP($A59,datos14s!$A$2:$B$874,2,FALSE)))=1,"·",0)</f>
        <v>0</v>
      </c>
      <c r="AC59" s="53">
        <f>IF(TYPE(SEARCH(AC$1,+VLOOKUP($A59,datos14s!$A$2:$B$874,2,FALSE)))=1,"·",0)</f>
        <v>0</v>
      </c>
      <c r="AD59" s="53">
        <f>IF(TYPE(SEARCH(AD$1,+VLOOKUP($A59,datos14s!$A$2:$B$874,2,FALSE)))=1,"·",0)</f>
        <v>0</v>
      </c>
      <c r="AE59" s="53">
        <f>IF(TYPE(SEARCH(AE$1,+VLOOKUP($A59,datos14s!$A$2:$B$874,2,FALSE)))=1,"·",0)</f>
        <v>0</v>
      </c>
    </row>
    <row r="60" spans="1:31" s="9" customFormat="1">
      <c r="A60" s="60" t="s">
        <v>966</v>
      </c>
      <c r="B60" s="53">
        <f>IF(TYPE(SEARCH(B$1,+VLOOKUP($A60,datos14s!$A$2:$B$874,2,FALSE)))=1,"·",0)</f>
        <v>0</v>
      </c>
      <c r="C60" s="53">
        <f>IF(TYPE(SEARCH(C$1,+VLOOKUP($A60,datos14s!$A$2:$B$874,2,FALSE)))=1,"·",0)</f>
        <v>0</v>
      </c>
      <c r="D60" s="53">
        <f>IF(TYPE(SEARCH(D$1,+VLOOKUP($A60,datos14s!$A$2:$B$874,2,FALSE)))=1,"·",0)</f>
        <v>0</v>
      </c>
      <c r="E60" s="53">
        <f>IF(TYPE(SEARCH(E$1,+VLOOKUP($A60,datos14s!$A$2:$B$874,2,FALSE)))=1,"·",0)</f>
        <v>0</v>
      </c>
      <c r="F60" s="53">
        <f>IF(TYPE(SEARCH(F$1,+VLOOKUP($A60,datos14s!$A$2:$B$874,2,FALSE)))=1,"·",0)</f>
        <v>0</v>
      </c>
      <c r="G60" s="53">
        <f>IF(TYPE(SEARCH(G$1,+VLOOKUP($A60,datos14s!$A$2:$B$874,2,FALSE)))=1,"·",0)</f>
        <v>0</v>
      </c>
      <c r="H60" s="53">
        <f>IF(TYPE(SEARCH(H$1,+VLOOKUP($A60,datos14s!$A$2:$B$874,2,FALSE)))=1,"·",0)</f>
        <v>0</v>
      </c>
      <c r="I60" s="53">
        <f>IF(TYPE(SEARCH(I$1,+VLOOKUP($A60,datos14s!$A$2:$B$874,2,FALSE)))=1,"·",0)</f>
        <v>0</v>
      </c>
      <c r="J60" s="53">
        <f>IF(TYPE(SEARCH(J$1,+VLOOKUP($A60,datos14s!$A$2:$B$874,2,FALSE)))=1,"·",0)</f>
        <v>0</v>
      </c>
      <c r="K60" s="53">
        <f>IF(TYPE(SEARCH(K$1,+VLOOKUP($A60,datos14s!$A$2:$B$874,2,FALSE)))=1,"·",0)</f>
        <v>0</v>
      </c>
      <c r="L60" s="53">
        <f>IF(TYPE(SEARCH(L$1,+VLOOKUP($A60,datos14s!$A$2:$B$874,2,FALSE)))=1,"·",0)</f>
        <v>0</v>
      </c>
      <c r="M60" s="53">
        <f>IF(TYPE(SEARCH(M$1,+VLOOKUP($A60,datos14s!$A$2:$B$874,2,FALSE)))=1,"·",0)</f>
        <v>0</v>
      </c>
      <c r="N60" s="53">
        <f>IF(TYPE(SEARCH(N$1,+VLOOKUP($A60,datos14s!$A$2:$B$874,2,FALSE)))=1,"·",0)</f>
        <v>0</v>
      </c>
      <c r="O60" s="53">
        <f>IF(TYPE(SEARCH(O$1,+VLOOKUP($A60,datos14s!$A$2:$B$874,2,FALSE)))=1,"·",0)</f>
        <v>0</v>
      </c>
      <c r="P60" s="53">
        <f>IF(TYPE(SEARCH(P$1,+VLOOKUP($A60,datos14s!$A$2:$B$874,2,FALSE)))=1,"·",0)</f>
        <v>0</v>
      </c>
      <c r="Q60" s="53">
        <f>IF(TYPE(SEARCH(Q$1,+VLOOKUP($A60,datos14s!$A$2:$B$874,2,FALSE)))=1,"·",0)</f>
        <v>0</v>
      </c>
      <c r="R60" s="53">
        <f>IF(TYPE(SEARCH(R$1,+VLOOKUP($A60,datos14s!$A$2:$B$874,2,FALSE)))=1,"·",0)</f>
        <v>0</v>
      </c>
      <c r="S60" s="53">
        <f>IF(TYPE(SEARCH(S$1,+VLOOKUP($A60,datos14s!$A$2:$B$874,2,FALSE)))=1,"·",0)</f>
        <v>0</v>
      </c>
      <c r="T60" s="53">
        <f>IF(TYPE(SEARCH(T$1,+VLOOKUP($A60,datos14s!$A$2:$B$874,2,FALSE)))=1,"·",0)</f>
        <v>0</v>
      </c>
      <c r="U60" s="53">
        <f>IF(TYPE(SEARCH(U$1,+VLOOKUP($A60,datos14s!$A$2:$B$874,2,FALSE)))=1,"·",0)</f>
        <v>0</v>
      </c>
      <c r="V60" s="53">
        <f>IF(TYPE(SEARCH(V$1,+VLOOKUP($A60,datos14s!$A$2:$B$874,2,FALSE)))=1,"·",0)</f>
        <v>0</v>
      </c>
      <c r="W60" s="53">
        <f>IF(TYPE(SEARCH(W$1,+VLOOKUP($A60,datos14s!$A$2:$B$874,2,FALSE)))=1,"·",0)</f>
        <v>0</v>
      </c>
      <c r="X60" s="53">
        <f>IF(TYPE(SEARCH(X$1,+VLOOKUP($A60,datos14s!$A$2:$B$874,2,FALSE)))=1,"·",0)</f>
        <v>0</v>
      </c>
      <c r="Y60" s="53">
        <f>IF(TYPE(SEARCH(Y$1,+VLOOKUP($A60,datos14s!$A$2:$B$874,2,FALSE)))=1,"·",0)</f>
        <v>0</v>
      </c>
      <c r="Z60" s="53">
        <f>IF(TYPE(SEARCH(Z$1,+VLOOKUP($A60,datos14s!$A$2:$B$874,2,FALSE)))=1,"·",0)</f>
        <v>0</v>
      </c>
      <c r="AA60" s="53">
        <f>IF(TYPE(SEARCH(AA$1,+VLOOKUP($A60,datos14s!$A$2:$B$874,2,FALSE)))=1,"·",0)</f>
        <v>0</v>
      </c>
      <c r="AB60" s="53">
        <f>IF(TYPE(SEARCH(AB$1,+VLOOKUP($A60,datos14s!$A$2:$B$874,2,FALSE)))=1,"·",0)</f>
        <v>0</v>
      </c>
      <c r="AC60" s="53">
        <f>IF(TYPE(SEARCH(AC$1,+VLOOKUP($A60,datos14s!$A$2:$B$874,2,FALSE)))=1,"·",0)</f>
        <v>0</v>
      </c>
      <c r="AD60" s="53">
        <f>IF(TYPE(SEARCH(AD$1,+VLOOKUP($A60,datos14s!$A$2:$B$874,2,FALSE)))=1,"·",0)</f>
        <v>0</v>
      </c>
      <c r="AE60" s="53">
        <f>IF(TYPE(SEARCH(AE$1,+VLOOKUP($A60,datos14s!$A$2:$B$874,2,FALSE)))=1,"·",0)</f>
        <v>0</v>
      </c>
    </row>
    <row r="61" spans="1:31" s="9" customFormat="1">
      <c r="A61" s="60" t="s">
        <v>967</v>
      </c>
      <c r="B61" s="53">
        <f>IF(TYPE(SEARCH(B$1,+VLOOKUP($A61,datos14s!$A$2:$B$874,2,FALSE)))=1,"·",0)</f>
        <v>0</v>
      </c>
      <c r="C61" s="53">
        <f>IF(TYPE(SEARCH(C$1,+VLOOKUP($A61,datos14s!$A$2:$B$874,2,FALSE)))=1,"·",0)</f>
        <v>0</v>
      </c>
      <c r="D61" s="53">
        <f>IF(TYPE(SEARCH(D$1,+VLOOKUP($A61,datos14s!$A$2:$B$874,2,FALSE)))=1,"·",0)</f>
        <v>0</v>
      </c>
      <c r="E61" s="53">
        <f>IF(TYPE(SEARCH(E$1,+VLOOKUP($A61,datos14s!$A$2:$B$874,2,FALSE)))=1,"·",0)</f>
        <v>0</v>
      </c>
      <c r="F61" s="53">
        <f>IF(TYPE(SEARCH(F$1,+VLOOKUP($A61,datos14s!$A$2:$B$874,2,FALSE)))=1,"·",0)</f>
        <v>0</v>
      </c>
      <c r="G61" s="53">
        <f>IF(TYPE(SEARCH(G$1,+VLOOKUP($A61,datos14s!$A$2:$B$874,2,FALSE)))=1,"·",0)</f>
        <v>0</v>
      </c>
      <c r="H61" s="53">
        <f>IF(TYPE(SEARCH(H$1,+VLOOKUP($A61,datos14s!$A$2:$B$874,2,FALSE)))=1,"·",0)</f>
        <v>0</v>
      </c>
      <c r="I61" s="53">
        <f>IF(TYPE(SEARCH(I$1,+VLOOKUP($A61,datos14s!$A$2:$B$874,2,FALSE)))=1,"·",0)</f>
        <v>0</v>
      </c>
      <c r="J61" s="53">
        <f>IF(TYPE(SEARCH(J$1,+VLOOKUP($A61,datos14s!$A$2:$B$874,2,FALSE)))=1,"·",0)</f>
        <v>0</v>
      </c>
      <c r="K61" s="53">
        <f>IF(TYPE(SEARCH(K$1,+VLOOKUP($A61,datos14s!$A$2:$B$874,2,FALSE)))=1,"·",0)</f>
        <v>0</v>
      </c>
      <c r="L61" s="53">
        <f>IF(TYPE(SEARCH(L$1,+VLOOKUP($A61,datos14s!$A$2:$B$874,2,FALSE)))=1,"·",0)</f>
        <v>0</v>
      </c>
      <c r="M61" s="53">
        <f>IF(TYPE(SEARCH(M$1,+VLOOKUP($A61,datos14s!$A$2:$B$874,2,FALSE)))=1,"·",0)</f>
        <v>0</v>
      </c>
      <c r="N61" s="53">
        <f>IF(TYPE(SEARCH(N$1,+VLOOKUP($A61,datos14s!$A$2:$B$874,2,FALSE)))=1,"·",0)</f>
        <v>0</v>
      </c>
      <c r="O61" s="53">
        <f>IF(TYPE(SEARCH(O$1,+VLOOKUP($A61,datos14s!$A$2:$B$874,2,FALSE)))=1,"·",0)</f>
        <v>0</v>
      </c>
      <c r="P61" s="53">
        <f>IF(TYPE(SEARCH(P$1,+VLOOKUP($A61,datos14s!$A$2:$B$874,2,FALSE)))=1,"·",0)</f>
        <v>0</v>
      </c>
      <c r="Q61" s="53">
        <f>IF(TYPE(SEARCH(Q$1,+VLOOKUP($A61,datos14s!$A$2:$B$874,2,FALSE)))=1,"·",0)</f>
        <v>0</v>
      </c>
      <c r="R61" s="53">
        <f>IF(TYPE(SEARCH(R$1,+VLOOKUP($A61,datos14s!$A$2:$B$874,2,FALSE)))=1,"·",0)</f>
        <v>0</v>
      </c>
      <c r="S61" s="53">
        <f>IF(TYPE(SEARCH(S$1,+VLOOKUP($A61,datos14s!$A$2:$B$874,2,FALSE)))=1,"·",0)</f>
        <v>0</v>
      </c>
      <c r="T61" s="53">
        <f>IF(TYPE(SEARCH(T$1,+VLOOKUP($A61,datos14s!$A$2:$B$874,2,FALSE)))=1,"·",0)</f>
        <v>0</v>
      </c>
      <c r="U61" s="53">
        <f>IF(TYPE(SEARCH(U$1,+VLOOKUP($A61,datos14s!$A$2:$B$874,2,FALSE)))=1,"·",0)</f>
        <v>0</v>
      </c>
      <c r="V61" s="53">
        <f>IF(TYPE(SEARCH(V$1,+VLOOKUP($A61,datos14s!$A$2:$B$874,2,FALSE)))=1,"·",0)</f>
        <v>0</v>
      </c>
      <c r="W61" s="53">
        <f>IF(TYPE(SEARCH(W$1,+VLOOKUP($A61,datos14s!$A$2:$B$874,2,FALSE)))=1,"·",0)</f>
        <v>0</v>
      </c>
      <c r="X61" s="53">
        <f>IF(TYPE(SEARCH(X$1,+VLOOKUP($A61,datos14s!$A$2:$B$874,2,FALSE)))=1,"·",0)</f>
        <v>0</v>
      </c>
      <c r="Y61" s="53">
        <f>IF(TYPE(SEARCH(Y$1,+VLOOKUP($A61,datos14s!$A$2:$B$874,2,FALSE)))=1,"·",0)</f>
        <v>0</v>
      </c>
      <c r="Z61" s="53">
        <f>IF(TYPE(SEARCH(Z$1,+VLOOKUP($A61,datos14s!$A$2:$B$874,2,FALSE)))=1,"·",0)</f>
        <v>0</v>
      </c>
      <c r="AA61" s="53">
        <f>IF(TYPE(SEARCH(AA$1,+VLOOKUP($A61,datos14s!$A$2:$B$874,2,FALSE)))=1,"·",0)</f>
        <v>0</v>
      </c>
      <c r="AB61" s="53">
        <f>IF(TYPE(SEARCH(AB$1,+VLOOKUP($A61,datos14s!$A$2:$B$874,2,FALSE)))=1,"·",0)</f>
        <v>0</v>
      </c>
      <c r="AC61" s="53">
        <f>IF(TYPE(SEARCH(AC$1,+VLOOKUP($A61,datos14s!$A$2:$B$874,2,FALSE)))=1,"·",0)</f>
        <v>0</v>
      </c>
      <c r="AD61" s="53">
        <f>IF(TYPE(SEARCH(AD$1,+VLOOKUP($A61,datos14s!$A$2:$B$874,2,FALSE)))=1,"·",0)</f>
        <v>0</v>
      </c>
      <c r="AE61" s="53">
        <f>IF(TYPE(SEARCH(AE$1,+VLOOKUP($A61,datos14s!$A$2:$B$874,2,FALSE)))=1,"·",0)</f>
        <v>0</v>
      </c>
    </row>
    <row r="62" spans="1:31" s="9" customFormat="1">
      <c r="A62" s="60" t="s">
        <v>968</v>
      </c>
      <c r="B62" s="53">
        <f>IF(TYPE(SEARCH(B$1,+VLOOKUP($A62,datos14s!$A$2:$B$874,2,FALSE)))=1,"·",0)</f>
        <v>0</v>
      </c>
      <c r="C62" s="53">
        <f>IF(TYPE(SEARCH(C$1,+VLOOKUP($A62,datos14s!$A$2:$B$874,2,FALSE)))=1,"·",0)</f>
        <v>0</v>
      </c>
      <c r="D62" s="53">
        <f>IF(TYPE(SEARCH(D$1,+VLOOKUP($A62,datos14s!$A$2:$B$874,2,FALSE)))=1,"·",0)</f>
        <v>0</v>
      </c>
      <c r="E62" s="53">
        <f>IF(TYPE(SEARCH(E$1,+VLOOKUP($A62,datos14s!$A$2:$B$874,2,FALSE)))=1,"·",0)</f>
        <v>0</v>
      </c>
      <c r="F62" s="53">
        <f>IF(TYPE(SEARCH(F$1,+VLOOKUP($A62,datos14s!$A$2:$B$874,2,FALSE)))=1,"·",0)</f>
        <v>0</v>
      </c>
      <c r="G62" s="53">
        <f>IF(TYPE(SEARCH(G$1,+VLOOKUP($A62,datos14s!$A$2:$B$874,2,FALSE)))=1,"·",0)</f>
        <v>0</v>
      </c>
      <c r="H62" s="53">
        <f>IF(TYPE(SEARCH(H$1,+VLOOKUP($A62,datos14s!$A$2:$B$874,2,FALSE)))=1,"·",0)</f>
        <v>0</v>
      </c>
      <c r="I62" s="53">
        <f>IF(TYPE(SEARCH(I$1,+VLOOKUP($A62,datos14s!$A$2:$B$874,2,FALSE)))=1,"·",0)</f>
        <v>0</v>
      </c>
      <c r="J62" s="53">
        <f>IF(TYPE(SEARCH(J$1,+VLOOKUP($A62,datos14s!$A$2:$B$874,2,FALSE)))=1,"·",0)</f>
        <v>0</v>
      </c>
      <c r="K62" s="53">
        <f>IF(TYPE(SEARCH(K$1,+VLOOKUP($A62,datos14s!$A$2:$B$874,2,FALSE)))=1,"·",0)</f>
        <v>0</v>
      </c>
      <c r="L62" s="53">
        <f>IF(TYPE(SEARCH(L$1,+VLOOKUP($A62,datos14s!$A$2:$B$874,2,FALSE)))=1,"·",0)</f>
        <v>0</v>
      </c>
      <c r="M62" s="53">
        <f>IF(TYPE(SEARCH(M$1,+VLOOKUP($A62,datos14s!$A$2:$B$874,2,FALSE)))=1,"·",0)</f>
        <v>0</v>
      </c>
      <c r="N62" s="53">
        <f>IF(TYPE(SEARCH(N$1,+VLOOKUP($A62,datos14s!$A$2:$B$874,2,FALSE)))=1,"·",0)</f>
        <v>0</v>
      </c>
      <c r="O62" s="53">
        <f>IF(TYPE(SEARCH(O$1,+VLOOKUP($A62,datos14s!$A$2:$B$874,2,FALSE)))=1,"·",0)</f>
        <v>0</v>
      </c>
      <c r="P62" s="53">
        <f>IF(TYPE(SEARCH(P$1,+VLOOKUP($A62,datos14s!$A$2:$B$874,2,FALSE)))=1,"·",0)</f>
        <v>0</v>
      </c>
      <c r="Q62" s="53">
        <f>IF(TYPE(SEARCH(Q$1,+VLOOKUP($A62,datos14s!$A$2:$B$874,2,FALSE)))=1,"·",0)</f>
        <v>0</v>
      </c>
      <c r="R62" s="53">
        <f>IF(TYPE(SEARCH(R$1,+VLOOKUP($A62,datos14s!$A$2:$B$874,2,FALSE)))=1,"·",0)</f>
        <v>0</v>
      </c>
      <c r="S62" s="53">
        <f>IF(TYPE(SEARCH(S$1,+VLOOKUP($A62,datos14s!$A$2:$B$874,2,FALSE)))=1,"·",0)</f>
        <v>0</v>
      </c>
      <c r="T62" s="53">
        <f>IF(TYPE(SEARCH(T$1,+VLOOKUP($A62,datos14s!$A$2:$B$874,2,FALSE)))=1,"·",0)</f>
        <v>0</v>
      </c>
      <c r="U62" s="53">
        <f>IF(TYPE(SEARCH(U$1,+VLOOKUP($A62,datos14s!$A$2:$B$874,2,FALSE)))=1,"·",0)</f>
        <v>0</v>
      </c>
      <c r="V62" s="53">
        <f>IF(TYPE(SEARCH(V$1,+VLOOKUP($A62,datos14s!$A$2:$B$874,2,FALSE)))=1,"·",0)</f>
        <v>0</v>
      </c>
      <c r="W62" s="53">
        <f>IF(TYPE(SEARCH(W$1,+VLOOKUP($A62,datos14s!$A$2:$B$874,2,FALSE)))=1,"·",0)</f>
        <v>0</v>
      </c>
      <c r="X62" s="53">
        <f>IF(TYPE(SEARCH(X$1,+VLOOKUP($A62,datos14s!$A$2:$B$874,2,FALSE)))=1,"·",0)</f>
        <v>0</v>
      </c>
      <c r="Y62" s="53">
        <f>IF(TYPE(SEARCH(Y$1,+VLOOKUP($A62,datos14s!$A$2:$B$874,2,FALSE)))=1,"·",0)</f>
        <v>0</v>
      </c>
      <c r="Z62" s="53">
        <f>IF(TYPE(SEARCH(Z$1,+VLOOKUP($A62,datos14s!$A$2:$B$874,2,FALSE)))=1,"·",0)</f>
        <v>0</v>
      </c>
      <c r="AA62" s="53">
        <f>IF(TYPE(SEARCH(AA$1,+VLOOKUP($A62,datos14s!$A$2:$B$874,2,FALSE)))=1,"·",0)</f>
        <v>0</v>
      </c>
      <c r="AB62" s="53">
        <f>IF(TYPE(SEARCH(AB$1,+VLOOKUP($A62,datos14s!$A$2:$B$874,2,FALSE)))=1,"·",0)</f>
        <v>0</v>
      </c>
      <c r="AC62" s="53">
        <f>IF(TYPE(SEARCH(AC$1,+VLOOKUP($A62,datos14s!$A$2:$B$874,2,FALSE)))=1,"·",0)</f>
        <v>0</v>
      </c>
      <c r="AD62" s="53">
        <f>IF(TYPE(SEARCH(AD$1,+VLOOKUP($A62,datos14s!$A$2:$B$874,2,FALSE)))=1,"·",0)</f>
        <v>0</v>
      </c>
      <c r="AE62" s="53">
        <f>IF(TYPE(SEARCH(AE$1,+VLOOKUP($A62,datos14s!$A$2:$B$874,2,FALSE)))=1,"·",0)</f>
        <v>0</v>
      </c>
    </row>
    <row r="63" spans="1:31" s="9" customFormat="1">
      <c r="A63" s="60" t="s">
        <v>969</v>
      </c>
      <c r="B63" s="53">
        <f>IF(TYPE(SEARCH(B$1,+VLOOKUP($A63,datos14s!$A$2:$B$874,2,FALSE)))=1,"·",0)</f>
        <v>0</v>
      </c>
      <c r="C63" s="53">
        <f>IF(TYPE(SEARCH(C$1,+VLOOKUP($A63,datos14s!$A$2:$B$874,2,FALSE)))=1,"·",0)</f>
        <v>0</v>
      </c>
      <c r="D63" s="53">
        <f>IF(TYPE(SEARCH(D$1,+VLOOKUP($A63,datos14s!$A$2:$B$874,2,FALSE)))=1,"·",0)</f>
        <v>0</v>
      </c>
      <c r="E63" s="53">
        <f>IF(TYPE(SEARCH(E$1,+VLOOKUP($A63,datos14s!$A$2:$B$874,2,FALSE)))=1,"·",0)</f>
        <v>0</v>
      </c>
      <c r="F63" s="53">
        <f>IF(TYPE(SEARCH(F$1,+VLOOKUP($A63,datos14s!$A$2:$B$874,2,FALSE)))=1,"·",0)</f>
        <v>0</v>
      </c>
      <c r="G63" s="53">
        <f>IF(TYPE(SEARCH(G$1,+VLOOKUP($A63,datos14s!$A$2:$B$874,2,FALSE)))=1,"·",0)</f>
        <v>0</v>
      </c>
      <c r="H63" s="53">
        <f>IF(TYPE(SEARCH(H$1,+VLOOKUP($A63,datos14s!$A$2:$B$874,2,FALSE)))=1,"·",0)</f>
        <v>0</v>
      </c>
      <c r="I63" s="53">
        <f>IF(TYPE(SEARCH(I$1,+VLOOKUP($A63,datos14s!$A$2:$B$874,2,FALSE)))=1,"·",0)</f>
        <v>0</v>
      </c>
      <c r="J63" s="53">
        <f>IF(TYPE(SEARCH(J$1,+VLOOKUP($A63,datos14s!$A$2:$B$874,2,FALSE)))=1,"·",0)</f>
        <v>0</v>
      </c>
      <c r="K63" s="53">
        <f>IF(TYPE(SEARCH(K$1,+VLOOKUP($A63,datos14s!$A$2:$B$874,2,FALSE)))=1,"·",0)</f>
        <v>0</v>
      </c>
      <c r="L63" s="53">
        <f>IF(TYPE(SEARCH(L$1,+VLOOKUP($A63,datos14s!$A$2:$B$874,2,FALSE)))=1,"·",0)</f>
        <v>0</v>
      </c>
      <c r="M63" s="53">
        <f>IF(TYPE(SEARCH(M$1,+VLOOKUP($A63,datos14s!$A$2:$B$874,2,FALSE)))=1,"·",0)</f>
        <v>0</v>
      </c>
      <c r="N63" s="53">
        <f>IF(TYPE(SEARCH(N$1,+VLOOKUP($A63,datos14s!$A$2:$B$874,2,FALSE)))=1,"·",0)</f>
        <v>0</v>
      </c>
      <c r="O63" s="53">
        <f>IF(TYPE(SEARCH(O$1,+VLOOKUP($A63,datos14s!$A$2:$B$874,2,FALSE)))=1,"·",0)</f>
        <v>0</v>
      </c>
      <c r="P63" s="53">
        <f>IF(TYPE(SEARCH(P$1,+VLOOKUP($A63,datos14s!$A$2:$B$874,2,FALSE)))=1,"·",0)</f>
        <v>0</v>
      </c>
      <c r="Q63" s="53">
        <f>IF(TYPE(SEARCH(Q$1,+VLOOKUP($A63,datos14s!$A$2:$B$874,2,FALSE)))=1,"·",0)</f>
        <v>0</v>
      </c>
      <c r="R63" s="53">
        <f>IF(TYPE(SEARCH(R$1,+VLOOKUP($A63,datos14s!$A$2:$B$874,2,FALSE)))=1,"·",0)</f>
        <v>0</v>
      </c>
      <c r="S63" s="53">
        <f>IF(TYPE(SEARCH(S$1,+VLOOKUP($A63,datos14s!$A$2:$B$874,2,FALSE)))=1,"·",0)</f>
        <v>0</v>
      </c>
      <c r="T63" s="53">
        <f>IF(TYPE(SEARCH(T$1,+VLOOKUP($A63,datos14s!$A$2:$B$874,2,FALSE)))=1,"·",0)</f>
        <v>0</v>
      </c>
      <c r="U63" s="53">
        <f>IF(TYPE(SEARCH(U$1,+VLOOKUP($A63,datos14s!$A$2:$B$874,2,FALSE)))=1,"·",0)</f>
        <v>0</v>
      </c>
      <c r="V63" s="53">
        <f>IF(TYPE(SEARCH(V$1,+VLOOKUP($A63,datos14s!$A$2:$B$874,2,FALSE)))=1,"·",0)</f>
        <v>0</v>
      </c>
      <c r="W63" s="53">
        <f>IF(TYPE(SEARCH(W$1,+VLOOKUP($A63,datos14s!$A$2:$B$874,2,FALSE)))=1,"·",0)</f>
        <v>0</v>
      </c>
      <c r="X63" s="53">
        <f>IF(TYPE(SEARCH(X$1,+VLOOKUP($A63,datos14s!$A$2:$B$874,2,FALSE)))=1,"·",0)</f>
        <v>0</v>
      </c>
      <c r="Y63" s="53">
        <f>IF(TYPE(SEARCH(Y$1,+VLOOKUP($A63,datos14s!$A$2:$B$874,2,FALSE)))=1,"·",0)</f>
        <v>0</v>
      </c>
      <c r="Z63" s="53">
        <f>IF(TYPE(SEARCH(Z$1,+VLOOKUP($A63,datos14s!$A$2:$B$874,2,FALSE)))=1,"·",0)</f>
        <v>0</v>
      </c>
      <c r="AA63" s="53">
        <f>IF(TYPE(SEARCH(AA$1,+VLOOKUP($A63,datos14s!$A$2:$B$874,2,FALSE)))=1,"·",0)</f>
        <v>0</v>
      </c>
      <c r="AB63" s="53">
        <f>IF(TYPE(SEARCH(AB$1,+VLOOKUP($A63,datos14s!$A$2:$B$874,2,FALSE)))=1,"·",0)</f>
        <v>0</v>
      </c>
      <c r="AC63" s="53">
        <f>IF(TYPE(SEARCH(AC$1,+VLOOKUP($A63,datos14s!$A$2:$B$874,2,FALSE)))=1,"·",0)</f>
        <v>0</v>
      </c>
      <c r="AD63" s="53">
        <f>IF(TYPE(SEARCH(AD$1,+VLOOKUP($A63,datos14s!$A$2:$B$874,2,FALSE)))=1,"·",0)</f>
        <v>0</v>
      </c>
      <c r="AE63" s="53">
        <f>IF(TYPE(SEARCH(AE$1,+VLOOKUP($A63,datos14s!$A$2:$B$874,2,FALSE)))=1,"·",0)</f>
        <v>0</v>
      </c>
    </row>
    <row r="64" spans="1:31" s="9" customFormat="1">
      <c r="A64" s="60" t="s">
        <v>970</v>
      </c>
      <c r="B64" s="53">
        <f>IF(TYPE(SEARCH(B$1,+VLOOKUP($A64,datos14s!$A$2:$B$874,2,FALSE)))=1,"·",0)</f>
        <v>0</v>
      </c>
      <c r="C64" s="53">
        <f>IF(TYPE(SEARCH(C$1,+VLOOKUP($A64,datos14s!$A$2:$B$874,2,FALSE)))=1,"·",0)</f>
        <v>0</v>
      </c>
      <c r="D64" s="53">
        <f>IF(TYPE(SEARCH(D$1,+VLOOKUP($A64,datos14s!$A$2:$B$874,2,FALSE)))=1,"·",0)</f>
        <v>0</v>
      </c>
      <c r="E64" s="53">
        <f>IF(TYPE(SEARCH(E$1,+VLOOKUP($A64,datos14s!$A$2:$B$874,2,FALSE)))=1,"·",0)</f>
        <v>0</v>
      </c>
      <c r="F64" s="53">
        <f>IF(TYPE(SEARCH(F$1,+VLOOKUP($A64,datos14s!$A$2:$B$874,2,FALSE)))=1,"·",0)</f>
        <v>0</v>
      </c>
      <c r="G64" s="53">
        <f>IF(TYPE(SEARCH(G$1,+VLOOKUP($A64,datos14s!$A$2:$B$874,2,FALSE)))=1,"·",0)</f>
        <v>0</v>
      </c>
      <c r="H64" s="53">
        <f>IF(TYPE(SEARCH(H$1,+VLOOKUP($A64,datos14s!$A$2:$B$874,2,FALSE)))=1,"·",0)</f>
        <v>0</v>
      </c>
      <c r="I64" s="53">
        <f>IF(TYPE(SEARCH(I$1,+VLOOKUP($A64,datos14s!$A$2:$B$874,2,FALSE)))=1,"·",0)</f>
        <v>0</v>
      </c>
      <c r="J64" s="53">
        <f>IF(TYPE(SEARCH(J$1,+VLOOKUP($A64,datos14s!$A$2:$B$874,2,FALSE)))=1,"·",0)</f>
        <v>0</v>
      </c>
      <c r="K64" s="53">
        <f>IF(TYPE(SEARCH(K$1,+VLOOKUP($A64,datos14s!$A$2:$B$874,2,FALSE)))=1,"·",0)</f>
        <v>0</v>
      </c>
      <c r="L64" s="53">
        <f>IF(TYPE(SEARCH(L$1,+VLOOKUP($A64,datos14s!$A$2:$B$874,2,FALSE)))=1,"·",0)</f>
        <v>0</v>
      </c>
      <c r="M64" s="53">
        <f>IF(TYPE(SEARCH(M$1,+VLOOKUP($A64,datos14s!$A$2:$B$874,2,FALSE)))=1,"·",0)</f>
        <v>0</v>
      </c>
      <c r="N64" s="53">
        <f>IF(TYPE(SEARCH(N$1,+VLOOKUP($A64,datos14s!$A$2:$B$874,2,FALSE)))=1,"·",0)</f>
        <v>0</v>
      </c>
      <c r="O64" s="53">
        <f>IF(TYPE(SEARCH(O$1,+VLOOKUP($A64,datos14s!$A$2:$B$874,2,FALSE)))=1,"·",0)</f>
        <v>0</v>
      </c>
      <c r="P64" s="53">
        <f>IF(TYPE(SEARCH(P$1,+VLOOKUP($A64,datos14s!$A$2:$B$874,2,FALSE)))=1,"·",0)</f>
        <v>0</v>
      </c>
      <c r="Q64" s="53">
        <f>IF(TYPE(SEARCH(Q$1,+VLOOKUP($A64,datos14s!$A$2:$B$874,2,FALSE)))=1,"·",0)</f>
        <v>0</v>
      </c>
      <c r="R64" s="53">
        <f>IF(TYPE(SEARCH(R$1,+VLOOKUP($A64,datos14s!$A$2:$B$874,2,FALSE)))=1,"·",0)</f>
        <v>0</v>
      </c>
      <c r="S64" s="53">
        <f>IF(TYPE(SEARCH(S$1,+VLOOKUP($A64,datos14s!$A$2:$B$874,2,FALSE)))=1,"·",0)</f>
        <v>0</v>
      </c>
      <c r="T64" s="53">
        <f>IF(TYPE(SEARCH(T$1,+VLOOKUP($A64,datos14s!$A$2:$B$874,2,FALSE)))=1,"·",0)</f>
        <v>0</v>
      </c>
      <c r="U64" s="53">
        <f>IF(TYPE(SEARCH(U$1,+VLOOKUP($A64,datos14s!$A$2:$B$874,2,FALSE)))=1,"·",0)</f>
        <v>0</v>
      </c>
      <c r="V64" s="53">
        <f>IF(TYPE(SEARCH(V$1,+VLOOKUP($A64,datos14s!$A$2:$B$874,2,FALSE)))=1,"·",0)</f>
        <v>0</v>
      </c>
      <c r="W64" s="53">
        <f>IF(TYPE(SEARCH(W$1,+VLOOKUP($A64,datos14s!$A$2:$B$874,2,FALSE)))=1,"·",0)</f>
        <v>0</v>
      </c>
      <c r="X64" s="53">
        <f>IF(TYPE(SEARCH(X$1,+VLOOKUP($A64,datos14s!$A$2:$B$874,2,FALSE)))=1,"·",0)</f>
        <v>0</v>
      </c>
      <c r="Y64" s="53">
        <f>IF(TYPE(SEARCH(Y$1,+VLOOKUP($A64,datos14s!$A$2:$B$874,2,FALSE)))=1,"·",0)</f>
        <v>0</v>
      </c>
      <c r="Z64" s="53">
        <f>IF(TYPE(SEARCH(Z$1,+VLOOKUP($A64,datos14s!$A$2:$B$874,2,FALSE)))=1,"·",0)</f>
        <v>0</v>
      </c>
      <c r="AA64" s="53">
        <f>IF(TYPE(SEARCH(AA$1,+VLOOKUP($A64,datos14s!$A$2:$B$874,2,FALSE)))=1,"·",0)</f>
        <v>0</v>
      </c>
      <c r="AB64" s="53">
        <f>IF(TYPE(SEARCH(AB$1,+VLOOKUP($A64,datos14s!$A$2:$B$874,2,FALSE)))=1,"·",0)</f>
        <v>0</v>
      </c>
      <c r="AC64" s="53">
        <f>IF(TYPE(SEARCH(AC$1,+VLOOKUP($A64,datos14s!$A$2:$B$874,2,FALSE)))=1,"·",0)</f>
        <v>0</v>
      </c>
      <c r="AD64" s="53">
        <f>IF(TYPE(SEARCH(AD$1,+VLOOKUP($A64,datos14s!$A$2:$B$874,2,FALSE)))=1,"·",0)</f>
        <v>0</v>
      </c>
      <c r="AE64" s="53">
        <f>IF(TYPE(SEARCH(AE$1,+VLOOKUP($A64,datos14s!$A$2:$B$874,2,FALSE)))=1,"·",0)</f>
        <v>0</v>
      </c>
    </row>
    <row r="65" spans="1:31" s="9" customFormat="1">
      <c r="A65" s="60" t="s">
        <v>971</v>
      </c>
      <c r="B65" s="53">
        <f>IF(TYPE(SEARCH(B$1,+VLOOKUP($A65,datos14s!$A$2:$B$874,2,FALSE)))=1,"·",0)</f>
        <v>0</v>
      </c>
      <c r="C65" s="53">
        <f>IF(TYPE(SEARCH(C$1,+VLOOKUP($A65,datos14s!$A$2:$B$874,2,FALSE)))=1,"·",0)</f>
        <v>0</v>
      </c>
      <c r="D65" s="53">
        <f>IF(TYPE(SEARCH(D$1,+VLOOKUP($A65,datos14s!$A$2:$B$874,2,FALSE)))=1,"·",0)</f>
        <v>0</v>
      </c>
      <c r="E65" s="53">
        <f>IF(TYPE(SEARCH(E$1,+VLOOKUP($A65,datos14s!$A$2:$B$874,2,FALSE)))=1,"·",0)</f>
        <v>0</v>
      </c>
      <c r="F65" s="53">
        <f>IF(TYPE(SEARCH(F$1,+VLOOKUP($A65,datos14s!$A$2:$B$874,2,FALSE)))=1,"·",0)</f>
        <v>0</v>
      </c>
      <c r="G65" s="53">
        <f>IF(TYPE(SEARCH(G$1,+VLOOKUP($A65,datos14s!$A$2:$B$874,2,FALSE)))=1,"·",0)</f>
        <v>0</v>
      </c>
      <c r="H65" s="53">
        <f>IF(TYPE(SEARCH(H$1,+VLOOKUP($A65,datos14s!$A$2:$B$874,2,FALSE)))=1,"·",0)</f>
        <v>0</v>
      </c>
      <c r="I65" s="53">
        <f>IF(TYPE(SEARCH(I$1,+VLOOKUP($A65,datos14s!$A$2:$B$874,2,FALSE)))=1,"·",0)</f>
        <v>0</v>
      </c>
      <c r="J65" s="53">
        <f>IF(TYPE(SEARCH(J$1,+VLOOKUP($A65,datos14s!$A$2:$B$874,2,FALSE)))=1,"·",0)</f>
        <v>0</v>
      </c>
      <c r="K65" s="53">
        <f>IF(TYPE(SEARCH(K$1,+VLOOKUP($A65,datos14s!$A$2:$B$874,2,FALSE)))=1,"·",0)</f>
        <v>0</v>
      </c>
      <c r="L65" s="53">
        <f>IF(TYPE(SEARCH(L$1,+VLOOKUP($A65,datos14s!$A$2:$B$874,2,FALSE)))=1,"·",0)</f>
        <v>0</v>
      </c>
      <c r="M65" s="53">
        <f>IF(TYPE(SEARCH(M$1,+VLOOKUP($A65,datos14s!$A$2:$B$874,2,FALSE)))=1,"·",0)</f>
        <v>0</v>
      </c>
      <c r="N65" s="53">
        <f>IF(TYPE(SEARCH(N$1,+VLOOKUP($A65,datos14s!$A$2:$B$874,2,FALSE)))=1,"·",0)</f>
        <v>0</v>
      </c>
      <c r="O65" s="53">
        <f>IF(TYPE(SEARCH(O$1,+VLOOKUP($A65,datos14s!$A$2:$B$874,2,FALSE)))=1,"·",0)</f>
        <v>0</v>
      </c>
      <c r="P65" s="53">
        <f>IF(TYPE(SEARCH(P$1,+VLOOKUP($A65,datos14s!$A$2:$B$874,2,FALSE)))=1,"·",0)</f>
        <v>0</v>
      </c>
      <c r="Q65" s="53">
        <f>IF(TYPE(SEARCH(Q$1,+VLOOKUP($A65,datos14s!$A$2:$B$874,2,FALSE)))=1,"·",0)</f>
        <v>0</v>
      </c>
      <c r="R65" s="53">
        <f>IF(TYPE(SEARCH(R$1,+VLOOKUP($A65,datos14s!$A$2:$B$874,2,FALSE)))=1,"·",0)</f>
        <v>0</v>
      </c>
      <c r="S65" s="53">
        <f>IF(TYPE(SEARCH(S$1,+VLOOKUP($A65,datos14s!$A$2:$B$874,2,FALSE)))=1,"·",0)</f>
        <v>0</v>
      </c>
      <c r="T65" s="53">
        <f>IF(TYPE(SEARCH(T$1,+VLOOKUP($A65,datos14s!$A$2:$B$874,2,FALSE)))=1,"·",0)</f>
        <v>0</v>
      </c>
      <c r="U65" s="53">
        <f>IF(TYPE(SEARCH(U$1,+VLOOKUP($A65,datos14s!$A$2:$B$874,2,FALSE)))=1,"·",0)</f>
        <v>0</v>
      </c>
      <c r="V65" s="53">
        <f>IF(TYPE(SEARCH(V$1,+VLOOKUP($A65,datos14s!$A$2:$B$874,2,FALSE)))=1,"·",0)</f>
        <v>0</v>
      </c>
      <c r="W65" s="53">
        <f>IF(TYPE(SEARCH(W$1,+VLOOKUP($A65,datos14s!$A$2:$B$874,2,FALSE)))=1,"·",0)</f>
        <v>0</v>
      </c>
      <c r="X65" s="53">
        <f>IF(TYPE(SEARCH(X$1,+VLOOKUP($A65,datos14s!$A$2:$B$874,2,FALSE)))=1,"·",0)</f>
        <v>0</v>
      </c>
      <c r="Y65" s="53">
        <f>IF(TYPE(SEARCH(Y$1,+VLOOKUP($A65,datos14s!$A$2:$B$874,2,FALSE)))=1,"·",0)</f>
        <v>0</v>
      </c>
      <c r="Z65" s="53">
        <f>IF(TYPE(SEARCH(Z$1,+VLOOKUP($A65,datos14s!$A$2:$B$874,2,FALSE)))=1,"·",0)</f>
        <v>0</v>
      </c>
      <c r="AA65" s="53">
        <f>IF(TYPE(SEARCH(AA$1,+VLOOKUP($A65,datos14s!$A$2:$B$874,2,FALSE)))=1,"·",0)</f>
        <v>0</v>
      </c>
      <c r="AB65" s="53">
        <f>IF(TYPE(SEARCH(AB$1,+VLOOKUP($A65,datos14s!$A$2:$B$874,2,FALSE)))=1,"·",0)</f>
        <v>0</v>
      </c>
      <c r="AC65" s="53">
        <f>IF(TYPE(SEARCH(AC$1,+VLOOKUP($A65,datos14s!$A$2:$B$874,2,FALSE)))=1,"·",0)</f>
        <v>0</v>
      </c>
      <c r="AD65" s="53">
        <f>IF(TYPE(SEARCH(AD$1,+VLOOKUP($A65,datos14s!$A$2:$B$874,2,FALSE)))=1,"·",0)</f>
        <v>0</v>
      </c>
      <c r="AE65" s="53">
        <f>IF(TYPE(SEARCH(AE$1,+VLOOKUP($A65,datos14s!$A$2:$B$874,2,FALSE)))=1,"·",0)</f>
        <v>0</v>
      </c>
    </row>
    <row r="66" spans="1:31" s="9" customFormat="1">
      <c r="A66" s="60" t="s">
        <v>972</v>
      </c>
      <c r="B66" s="53">
        <f>IF(TYPE(SEARCH(B$1,+VLOOKUP($A66,datos14s!$A$2:$B$874,2,FALSE)))=1,"·",0)</f>
        <v>0</v>
      </c>
      <c r="C66" s="53">
        <f>IF(TYPE(SEARCH(C$1,+VLOOKUP($A66,datos14s!$A$2:$B$874,2,FALSE)))=1,"·",0)</f>
        <v>0</v>
      </c>
      <c r="D66" s="53">
        <f>IF(TYPE(SEARCH(D$1,+VLOOKUP($A66,datos14s!$A$2:$B$874,2,FALSE)))=1,"·",0)</f>
        <v>0</v>
      </c>
      <c r="E66" s="53">
        <f>IF(TYPE(SEARCH(E$1,+VLOOKUP($A66,datos14s!$A$2:$B$874,2,FALSE)))=1,"·",0)</f>
        <v>0</v>
      </c>
      <c r="F66" s="53">
        <f>IF(TYPE(SEARCH(F$1,+VLOOKUP($A66,datos14s!$A$2:$B$874,2,FALSE)))=1,"·",0)</f>
        <v>0</v>
      </c>
      <c r="G66" s="53">
        <f>IF(TYPE(SEARCH(G$1,+VLOOKUP($A66,datos14s!$A$2:$B$874,2,FALSE)))=1,"·",0)</f>
        <v>0</v>
      </c>
      <c r="H66" s="53">
        <f>IF(TYPE(SEARCH(H$1,+VLOOKUP($A66,datos14s!$A$2:$B$874,2,FALSE)))=1,"·",0)</f>
        <v>0</v>
      </c>
      <c r="I66" s="53">
        <f>IF(TYPE(SEARCH(I$1,+VLOOKUP($A66,datos14s!$A$2:$B$874,2,FALSE)))=1,"·",0)</f>
        <v>0</v>
      </c>
      <c r="J66" s="53">
        <f>IF(TYPE(SEARCH(J$1,+VLOOKUP($A66,datos14s!$A$2:$B$874,2,FALSE)))=1,"·",0)</f>
        <v>0</v>
      </c>
      <c r="K66" s="53">
        <f>IF(TYPE(SEARCH(K$1,+VLOOKUP($A66,datos14s!$A$2:$B$874,2,FALSE)))=1,"·",0)</f>
        <v>0</v>
      </c>
      <c r="L66" s="53">
        <f>IF(TYPE(SEARCH(L$1,+VLOOKUP($A66,datos14s!$A$2:$B$874,2,FALSE)))=1,"·",0)</f>
        <v>0</v>
      </c>
      <c r="M66" s="53">
        <f>IF(TYPE(SEARCH(M$1,+VLOOKUP($A66,datos14s!$A$2:$B$874,2,FALSE)))=1,"·",0)</f>
        <v>0</v>
      </c>
      <c r="N66" s="53">
        <f>IF(TYPE(SEARCH(N$1,+VLOOKUP($A66,datos14s!$A$2:$B$874,2,FALSE)))=1,"·",0)</f>
        <v>0</v>
      </c>
      <c r="O66" s="53">
        <f>IF(TYPE(SEARCH(O$1,+VLOOKUP($A66,datos14s!$A$2:$B$874,2,FALSE)))=1,"·",0)</f>
        <v>0</v>
      </c>
      <c r="P66" s="53">
        <f>IF(TYPE(SEARCH(P$1,+VLOOKUP($A66,datos14s!$A$2:$B$874,2,FALSE)))=1,"·",0)</f>
        <v>0</v>
      </c>
      <c r="Q66" s="53">
        <f>IF(TYPE(SEARCH(Q$1,+VLOOKUP($A66,datos14s!$A$2:$B$874,2,FALSE)))=1,"·",0)</f>
        <v>0</v>
      </c>
      <c r="R66" s="53">
        <f>IF(TYPE(SEARCH(R$1,+VLOOKUP($A66,datos14s!$A$2:$B$874,2,FALSE)))=1,"·",0)</f>
        <v>0</v>
      </c>
      <c r="S66" s="53">
        <f>IF(TYPE(SEARCH(S$1,+VLOOKUP($A66,datos14s!$A$2:$B$874,2,FALSE)))=1,"·",0)</f>
        <v>0</v>
      </c>
      <c r="T66" s="53">
        <f>IF(TYPE(SEARCH(T$1,+VLOOKUP($A66,datos14s!$A$2:$B$874,2,FALSE)))=1,"·",0)</f>
        <v>0</v>
      </c>
      <c r="U66" s="53">
        <f>IF(TYPE(SEARCH(U$1,+VLOOKUP($A66,datos14s!$A$2:$B$874,2,FALSE)))=1,"·",0)</f>
        <v>0</v>
      </c>
      <c r="V66" s="53">
        <f>IF(TYPE(SEARCH(V$1,+VLOOKUP($A66,datos14s!$A$2:$B$874,2,FALSE)))=1,"·",0)</f>
        <v>0</v>
      </c>
      <c r="W66" s="53">
        <f>IF(TYPE(SEARCH(W$1,+VLOOKUP($A66,datos14s!$A$2:$B$874,2,FALSE)))=1,"·",0)</f>
        <v>0</v>
      </c>
      <c r="X66" s="53">
        <f>IF(TYPE(SEARCH(X$1,+VLOOKUP($A66,datos14s!$A$2:$B$874,2,FALSE)))=1,"·",0)</f>
        <v>0</v>
      </c>
      <c r="Y66" s="53">
        <f>IF(TYPE(SEARCH(Y$1,+VLOOKUP($A66,datos14s!$A$2:$B$874,2,FALSE)))=1,"·",0)</f>
        <v>0</v>
      </c>
      <c r="Z66" s="53">
        <f>IF(TYPE(SEARCH(Z$1,+VLOOKUP($A66,datos14s!$A$2:$B$874,2,FALSE)))=1,"·",0)</f>
        <v>0</v>
      </c>
      <c r="AA66" s="53">
        <f>IF(TYPE(SEARCH(AA$1,+VLOOKUP($A66,datos14s!$A$2:$B$874,2,FALSE)))=1,"·",0)</f>
        <v>0</v>
      </c>
      <c r="AB66" s="53">
        <f>IF(TYPE(SEARCH(AB$1,+VLOOKUP($A66,datos14s!$A$2:$B$874,2,FALSE)))=1,"·",0)</f>
        <v>0</v>
      </c>
      <c r="AC66" s="53">
        <f>IF(TYPE(SEARCH(AC$1,+VLOOKUP($A66,datos14s!$A$2:$B$874,2,FALSE)))=1,"·",0)</f>
        <v>0</v>
      </c>
      <c r="AD66" s="53">
        <f>IF(TYPE(SEARCH(AD$1,+VLOOKUP($A66,datos14s!$A$2:$B$874,2,FALSE)))=1,"·",0)</f>
        <v>0</v>
      </c>
      <c r="AE66" s="53">
        <f>IF(TYPE(SEARCH(AE$1,+VLOOKUP($A66,datos14s!$A$2:$B$874,2,FALSE)))=1,"·",0)</f>
        <v>0</v>
      </c>
    </row>
    <row r="67" spans="1:31" s="9" customFormat="1">
      <c r="A67" s="60" t="s">
        <v>973</v>
      </c>
      <c r="B67" s="53">
        <f>IF(TYPE(SEARCH(B$1,+VLOOKUP($A67,datos14s!$A$2:$B$874,2,FALSE)))=1,"·",0)</f>
        <v>0</v>
      </c>
      <c r="C67" s="53">
        <f>IF(TYPE(SEARCH(C$1,+VLOOKUP($A67,datos14s!$A$2:$B$874,2,FALSE)))=1,"·",0)</f>
        <v>0</v>
      </c>
      <c r="D67" s="53">
        <f>IF(TYPE(SEARCH(D$1,+VLOOKUP($A67,datos14s!$A$2:$B$874,2,FALSE)))=1,"·",0)</f>
        <v>0</v>
      </c>
      <c r="E67" s="53">
        <f>IF(TYPE(SEARCH(E$1,+VLOOKUP($A67,datos14s!$A$2:$B$874,2,FALSE)))=1,"·",0)</f>
        <v>0</v>
      </c>
      <c r="F67" s="53">
        <f>IF(TYPE(SEARCH(F$1,+VLOOKUP($A67,datos14s!$A$2:$B$874,2,FALSE)))=1,"·",0)</f>
        <v>0</v>
      </c>
      <c r="G67" s="53">
        <f>IF(TYPE(SEARCH(G$1,+VLOOKUP($A67,datos14s!$A$2:$B$874,2,FALSE)))=1,"·",0)</f>
        <v>0</v>
      </c>
      <c r="H67" s="53">
        <f>IF(TYPE(SEARCH(H$1,+VLOOKUP($A67,datos14s!$A$2:$B$874,2,FALSE)))=1,"·",0)</f>
        <v>0</v>
      </c>
      <c r="I67" s="53">
        <f>IF(TYPE(SEARCH(I$1,+VLOOKUP($A67,datos14s!$A$2:$B$874,2,FALSE)))=1,"·",0)</f>
        <v>0</v>
      </c>
      <c r="J67" s="53">
        <f>IF(TYPE(SEARCH(J$1,+VLOOKUP($A67,datos14s!$A$2:$B$874,2,FALSE)))=1,"·",0)</f>
        <v>0</v>
      </c>
      <c r="K67" s="53">
        <f>IF(TYPE(SEARCH(K$1,+VLOOKUP($A67,datos14s!$A$2:$B$874,2,FALSE)))=1,"·",0)</f>
        <v>0</v>
      </c>
      <c r="L67" s="53">
        <f>IF(TYPE(SEARCH(L$1,+VLOOKUP($A67,datos14s!$A$2:$B$874,2,FALSE)))=1,"·",0)</f>
        <v>0</v>
      </c>
      <c r="M67" s="53">
        <f>IF(TYPE(SEARCH(M$1,+VLOOKUP($A67,datos14s!$A$2:$B$874,2,FALSE)))=1,"·",0)</f>
        <v>0</v>
      </c>
      <c r="N67" s="53">
        <f>IF(TYPE(SEARCH(N$1,+VLOOKUP($A67,datos14s!$A$2:$B$874,2,FALSE)))=1,"·",0)</f>
        <v>0</v>
      </c>
      <c r="O67" s="53">
        <f>IF(TYPE(SEARCH(O$1,+VLOOKUP($A67,datos14s!$A$2:$B$874,2,FALSE)))=1,"·",0)</f>
        <v>0</v>
      </c>
      <c r="P67" s="53">
        <f>IF(TYPE(SEARCH(P$1,+VLOOKUP($A67,datos14s!$A$2:$B$874,2,FALSE)))=1,"·",0)</f>
        <v>0</v>
      </c>
      <c r="Q67" s="53">
        <f>IF(TYPE(SEARCH(Q$1,+VLOOKUP($A67,datos14s!$A$2:$B$874,2,FALSE)))=1,"·",0)</f>
        <v>0</v>
      </c>
      <c r="R67" s="53">
        <f>IF(TYPE(SEARCH(R$1,+VLOOKUP($A67,datos14s!$A$2:$B$874,2,FALSE)))=1,"·",0)</f>
        <v>0</v>
      </c>
      <c r="S67" s="53">
        <f>IF(TYPE(SEARCH(S$1,+VLOOKUP($A67,datos14s!$A$2:$B$874,2,FALSE)))=1,"·",0)</f>
        <v>0</v>
      </c>
      <c r="T67" s="53">
        <f>IF(TYPE(SEARCH(T$1,+VLOOKUP($A67,datos14s!$A$2:$B$874,2,FALSE)))=1,"·",0)</f>
        <v>0</v>
      </c>
      <c r="U67" s="53">
        <f>IF(TYPE(SEARCH(U$1,+VLOOKUP($A67,datos14s!$A$2:$B$874,2,FALSE)))=1,"·",0)</f>
        <v>0</v>
      </c>
      <c r="V67" s="53">
        <f>IF(TYPE(SEARCH(V$1,+VLOOKUP($A67,datos14s!$A$2:$B$874,2,FALSE)))=1,"·",0)</f>
        <v>0</v>
      </c>
      <c r="W67" s="53">
        <f>IF(TYPE(SEARCH(W$1,+VLOOKUP($A67,datos14s!$A$2:$B$874,2,FALSE)))=1,"·",0)</f>
        <v>0</v>
      </c>
      <c r="X67" s="53">
        <f>IF(TYPE(SEARCH(X$1,+VLOOKUP($A67,datos14s!$A$2:$B$874,2,FALSE)))=1,"·",0)</f>
        <v>0</v>
      </c>
      <c r="Y67" s="53">
        <f>IF(TYPE(SEARCH(Y$1,+VLOOKUP($A67,datos14s!$A$2:$B$874,2,FALSE)))=1,"·",0)</f>
        <v>0</v>
      </c>
      <c r="Z67" s="53">
        <f>IF(TYPE(SEARCH(Z$1,+VLOOKUP($A67,datos14s!$A$2:$B$874,2,FALSE)))=1,"·",0)</f>
        <v>0</v>
      </c>
      <c r="AA67" s="53">
        <f>IF(TYPE(SEARCH(AA$1,+VLOOKUP($A67,datos14s!$A$2:$B$874,2,FALSE)))=1,"·",0)</f>
        <v>0</v>
      </c>
      <c r="AB67" s="53">
        <f>IF(TYPE(SEARCH(AB$1,+VLOOKUP($A67,datos14s!$A$2:$B$874,2,FALSE)))=1,"·",0)</f>
        <v>0</v>
      </c>
      <c r="AC67" s="53">
        <f>IF(TYPE(SEARCH(AC$1,+VLOOKUP($A67,datos14s!$A$2:$B$874,2,FALSE)))=1,"·",0)</f>
        <v>0</v>
      </c>
      <c r="AD67" s="53">
        <f>IF(TYPE(SEARCH(AD$1,+VLOOKUP($A67,datos14s!$A$2:$B$874,2,FALSE)))=1,"·",0)</f>
        <v>0</v>
      </c>
      <c r="AE67" s="53">
        <f>IF(TYPE(SEARCH(AE$1,+VLOOKUP($A67,datos14s!$A$2:$B$874,2,FALSE)))=1,"·",0)</f>
        <v>0</v>
      </c>
    </row>
    <row r="68" spans="1:31" s="9" customFormat="1">
      <c r="A68" s="60" t="s">
        <v>974</v>
      </c>
      <c r="B68" s="53">
        <f>IF(TYPE(SEARCH(B$1,+VLOOKUP($A68,datos14s!$A$2:$B$874,2,FALSE)))=1,"·",0)</f>
        <v>0</v>
      </c>
      <c r="C68" s="53">
        <f>IF(TYPE(SEARCH(C$1,+VLOOKUP($A68,datos14s!$A$2:$B$874,2,FALSE)))=1,"·",0)</f>
        <v>0</v>
      </c>
      <c r="D68" s="53">
        <f>IF(TYPE(SEARCH(D$1,+VLOOKUP($A68,datos14s!$A$2:$B$874,2,FALSE)))=1,"·",0)</f>
        <v>0</v>
      </c>
      <c r="E68" s="53">
        <f>IF(TYPE(SEARCH(E$1,+VLOOKUP($A68,datos14s!$A$2:$B$874,2,FALSE)))=1,"·",0)</f>
        <v>0</v>
      </c>
      <c r="F68" s="53">
        <f>IF(TYPE(SEARCH(F$1,+VLOOKUP($A68,datos14s!$A$2:$B$874,2,FALSE)))=1,"·",0)</f>
        <v>0</v>
      </c>
      <c r="G68" s="53">
        <f>IF(TYPE(SEARCH(G$1,+VLOOKUP($A68,datos14s!$A$2:$B$874,2,FALSE)))=1,"·",0)</f>
        <v>0</v>
      </c>
      <c r="H68" s="53">
        <f>IF(TYPE(SEARCH(H$1,+VLOOKUP($A68,datos14s!$A$2:$B$874,2,FALSE)))=1,"·",0)</f>
        <v>0</v>
      </c>
      <c r="I68" s="53">
        <f>IF(TYPE(SEARCH(I$1,+VLOOKUP($A68,datos14s!$A$2:$B$874,2,FALSE)))=1,"·",0)</f>
        <v>0</v>
      </c>
      <c r="J68" s="53">
        <f>IF(TYPE(SEARCH(J$1,+VLOOKUP($A68,datos14s!$A$2:$B$874,2,FALSE)))=1,"·",0)</f>
        <v>0</v>
      </c>
      <c r="K68" s="53">
        <f>IF(TYPE(SEARCH(K$1,+VLOOKUP($A68,datos14s!$A$2:$B$874,2,FALSE)))=1,"·",0)</f>
        <v>0</v>
      </c>
      <c r="L68" s="53">
        <f>IF(TYPE(SEARCH(L$1,+VLOOKUP($A68,datos14s!$A$2:$B$874,2,FALSE)))=1,"·",0)</f>
        <v>0</v>
      </c>
      <c r="M68" s="53">
        <f>IF(TYPE(SEARCH(M$1,+VLOOKUP($A68,datos14s!$A$2:$B$874,2,FALSE)))=1,"·",0)</f>
        <v>0</v>
      </c>
      <c r="N68" s="53">
        <f>IF(TYPE(SEARCH(N$1,+VLOOKUP($A68,datos14s!$A$2:$B$874,2,FALSE)))=1,"·",0)</f>
        <v>0</v>
      </c>
      <c r="O68" s="53">
        <f>IF(TYPE(SEARCH(O$1,+VLOOKUP($A68,datos14s!$A$2:$B$874,2,FALSE)))=1,"·",0)</f>
        <v>0</v>
      </c>
      <c r="P68" s="53">
        <f>IF(TYPE(SEARCH(P$1,+VLOOKUP($A68,datos14s!$A$2:$B$874,2,FALSE)))=1,"·",0)</f>
        <v>0</v>
      </c>
      <c r="Q68" s="53">
        <f>IF(TYPE(SEARCH(Q$1,+VLOOKUP($A68,datos14s!$A$2:$B$874,2,FALSE)))=1,"·",0)</f>
        <v>0</v>
      </c>
      <c r="R68" s="53">
        <f>IF(TYPE(SEARCH(R$1,+VLOOKUP($A68,datos14s!$A$2:$B$874,2,FALSE)))=1,"·",0)</f>
        <v>0</v>
      </c>
      <c r="S68" s="53">
        <f>IF(TYPE(SEARCH(S$1,+VLOOKUP($A68,datos14s!$A$2:$B$874,2,FALSE)))=1,"·",0)</f>
        <v>0</v>
      </c>
      <c r="T68" s="53">
        <f>IF(TYPE(SEARCH(T$1,+VLOOKUP($A68,datos14s!$A$2:$B$874,2,FALSE)))=1,"·",0)</f>
        <v>0</v>
      </c>
      <c r="U68" s="53">
        <f>IF(TYPE(SEARCH(U$1,+VLOOKUP($A68,datos14s!$A$2:$B$874,2,FALSE)))=1,"·",0)</f>
        <v>0</v>
      </c>
      <c r="V68" s="53">
        <f>IF(TYPE(SEARCH(V$1,+VLOOKUP($A68,datos14s!$A$2:$B$874,2,FALSE)))=1,"·",0)</f>
        <v>0</v>
      </c>
      <c r="W68" s="53">
        <f>IF(TYPE(SEARCH(W$1,+VLOOKUP($A68,datos14s!$A$2:$B$874,2,FALSE)))=1,"·",0)</f>
        <v>0</v>
      </c>
      <c r="X68" s="53">
        <f>IF(TYPE(SEARCH(X$1,+VLOOKUP($A68,datos14s!$A$2:$B$874,2,FALSE)))=1,"·",0)</f>
        <v>0</v>
      </c>
      <c r="Y68" s="53">
        <f>IF(TYPE(SEARCH(Y$1,+VLOOKUP($A68,datos14s!$A$2:$B$874,2,FALSE)))=1,"·",0)</f>
        <v>0</v>
      </c>
      <c r="Z68" s="53">
        <f>IF(TYPE(SEARCH(Z$1,+VLOOKUP($A68,datos14s!$A$2:$B$874,2,FALSE)))=1,"·",0)</f>
        <v>0</v>
      </c>
      <c r="AA68" s="53">
        <f>IF(TYPE(SEARCH(AA$1,+VLOOKUP($A68,datos14s!$A$2:$B$874,2,FALSE)))=1,"·",0)</f>
        <v>0</v>
      </c>
      <c r="AB68" s="53">
        <f>IF(TYPE(SEARCH(AB$1,+VLOOKUP($A68,datos14s!$A$2:$B$874,2,FALSE)))=1,"·",0)</f>
        <v>0</v>
      </c>
      <c r="AC68" s="53">
        <f>IF(TYPE(SEARCH(AC$1,+VLOOKUP($A68,datos14s!$A$2:$B$874,2,FALSE)))=1,"·",0)</f>
        <v>0</v>
      </c>
      <c r="AD68" s="53">
        <f>IF(TYPE(SEARCH(AD$1,+VLOOKUP($A68,datos14s!$A$2:$B$874,2,FALSE)))=1,"·",0)</f>
        <v>0</v>
      </c>
      <c r="AE68" s="53">
        <f>IF(TYPE(SEARCH(AE$1,+VLOOKUP($A68,datos14s!$A$2:$B$874,2,FALSE)))=1,"·",0)</f>
        <v>0</v>
      </c>
    </row>
    <row r="69" spans="1:31" s="9" customFormat="1">
      <c r="A69" s="186" t="s">
        <v>975</v>
      </c>
      <c r="B69" s="53">
        <f>IF(TYPE(SEARCH(B$1,+VLOOKUP($A69,datos14s!$A$2:$B$874,2,FALSE)))=1,"·",0)</f>
        <v>0</v>
      </c>
      <c r="C69" s="53">
        <f>IF(TYPE(SEARCH(C$1,+VLOOKUP($A69,datos14s!$A$2:$B$874,2,FALSE)))=1,"·",0)</f>
        <v>0</v>
      </c>
      <c r="D69" s="53" t="str">
        <f>IF(TYPE(SEARCH(D$1,+VLOOKUP($A69,datos14s!$A$2:$B$874,2,FALSE)))=1,"·",0)</f>
        <v>·</v>
      </c>
      <c r="E69" s="53">
        <f>IF(TYPE(SEARCH(E$1,+VLOOKUP($A69,datos14s!$A$2:$B$874,2,FALSE)))=1,"·",0)</f>
        <v>0</v>
      </c>
      <c r="F69" s="53">
        <f>IF(TYPE(SEARCH(F$1,+VLOOKUP($A69,datos14s!$A$2:$B$874,2,FALSE)))=1,"·",0)</f>
        <v>0</v>
      </c>
      <c r="G69" s="53">
        <f>IF(TYPE(SEARCH(G$1,+VLOOKUP($A69,datos14s!$A$2:$B$874,2,FALSE)))=1,"·",0)</f>
        <v>0</v>
      </c>
      <c r="H69" s="53" t="str">
        <f>IF(TYPE(SEARCH(H$1,+VLOOKUP($A69,datos14s!$A$2:$B$874,2,FALSE)))=1,"·",0)</f>
        <v>·</v>
      </c>
      <c r="I69" s="53">
        <f>IF(TYPE(SEARCH(I$1,+VLOOKUP($A69,datos14s!$A$2:$B$874,2,FALSE)))=1,"·",0)</f>
        <v>0</v>
      </c>
      <c r="J69" s="53">
        <f>IF(TYPE(SEARCH(J$1,+VLOOKUP($A69,datos14s!$A$2:$B$874,2,FALSE)))=1,"·",0)</f>
        <v>0</v>
      </c>
      <c r="K69" s="53">
        <f>IF(TYPE(SEARCH(K$1,+VLOOKUP($A69,datos14s!$A$2:$B$874,2,FALSE)))=1,"·",0)</f>
        <v>0</v>
      </c>
      <c r="L69" s="53" t="str">
        <f>IF(TYPE(SEARCH(L$1,+VLOOKUP($A69,datos14s!$A$2:$B$874,2,FALSE)))=1,"·",0)</f>
        <v>·</v>
      </c>
      <c r="M69" s="53">
        <f>IF(TYPE(SEARCH(M$1,+VLOOKUP($A69,datos14s!$A$2:$B$874,2,FALSE)))=1,"·",0)</f>
        <v>0</v>
      </c>
      <c r="N69" s="53">
        <f>IF(TYPE(SEARCH(N$1,+VLOOKUP($A69,datos14s!$A$2:$B$874,2,FALSE)))=1,"·",0)</f>
        <v>0</v>
      </c>
      <c r="O69" s="53">
        <f>IF(TYPE(SEARCH(O$1,+VLOOKUP($A69,datos14s!$A$2:$B$874,2,FALSE)))=1,"·",0)</f>
        <v>0</v>
      </c>
      <c r="P69" s="53">
        <f>IF(TYPE(SEARCH(P$1,+VLOOKUP($A69,datos14s!$A$2:$B$874,2,FALSE)))=1,"·",0)</f>
        <v>0</v>
      </c>
      <c r="Q69" s="53">
        <f>IF(TYPE(SEARCH(Q$1,+VLOOKUP($A69,datos14s!$A$2:$B$874,2,FALSE)))=1,"·",0)</f>
        <v>0</v>
      </c>
      <c r="R69" s="53">
        <f>IF(TYPE(SEARCH(R$1,+VLOOKUP($A69,datos14s!$A$2:$B$874,2,FALSE)))=1,"·",0)</f>
        <v>0</v>
      </c>
      <c r="S69" s="53">
        <f>IF(TYPE(SEARCH(S$1,+VLOOKUP($A69,datos14s!$A$2:$B$874,2,FALSE)))=1,"·",0)</f>
        <v>0</v>
      </c>
      <c r="T69" s="53">
        <f>IF(TYPE(SEARCH(T$1,+VLOOKUP($A69,datos14s!$A$2:$B$874,2,FALSE)))=1,"·",0)</f>
        <v>0</v>
      </c>
      <c r="U69" s="53">
        <f>IF(TYPE(SEARCH(U$1,+VLOOKUP($A69,datos14s!$A$2:$B$874,2,FALSE)))=1,"·",0)</f>
        <v>0</v>
      </c>
      <c r="V69" s="53">
        <f>IF(TYPE(SEARCH(V$1,+VLOOKUP($A69,datos14s!$A$2:$B$874,2,FALSE)))=1,"·",0)</f>
        <v>0</v>
      </c>
      <c r="W69" s="53">
        <f>IF(TYPE(SEARCH(W$1,+VLOOKUP($A69,datos14s!$A$2:$B$874,2,FALSE)))=1,"·",0)</f>
        <v>0</v>
      </c>
      <c r="X69" s="53">
        <f>IF(TYPE(SEARCH(X$1,+VLOOKUP($A69,datos14s!$A$2:$B$874,2,FALSE)))=1,"·",0)</f>
        <v>0</v>
      </c>
      <c r="Y69" s="53">
        <f>IF(TYPE(SEARCH(Y$1,+VLOOKUP($A69,datos14s!$A$2:$B$874,2,FALSE)))=1,"·",0)</f>
        <v>0</v>
      </c>
      <c r="Z69" s="53">
        <f>IF(TYPE(SEARCH(Z$1,+VLOOKUP($A69,datos14s!$A$2:$B$874,2,FALSE)))=1,"·",0)</f>
        <v>0</v>
      </c>
      <c r="AA69" s="53">
        <f>IF(TYPE(SEARCH(AA$1,+VLOOKUP($A69,datos14s!$A$2:$B$874,2,FALSE)))=1,"·",0)</f>
        <v>0</v>
      </c>
      <c r="AB69" s="53">
        <f>IF(TYPE(SEARCH(AB$1,+VLOOKUP($A69,datos14s!$A$2:$B$874,2,FALSE)))=1,"·",0)</f>
        <v>0</v>
      </c>
      <c r="AC69" s="53">
        <f>IF(TYPE(SEARCH(AC$1,+VLOOKUP($A69,datos14s!$A$2:$B$874,2,FALSE)))=1,"·",0)</f>
        <v>0</v>
      </c>
      <c r="AD69" s="53">
        <f>IF(TYPE(SEARCH(AD$1,+VLOOKUP($A69,datos14s!$A$2:$B$874,2,FALSE)))=1,"·",0)</f>
        <v>0</v>
      </c>
      <c r="AE69" s="53">
        <f>IF(TYPE(SEARCH(AE$1,+VLOOKUP($A69,datos14s!$A$2:$B$874,2,FALSE)))=1,"·",0)</f>
        <v>0</v>
      </c>
    </row>
    <row r="70" spans="1:31" s="9" customFormat="1">
      <c r="A70" s="186" t="s">
        <v>976</v>
      </c>
      <c r="B70" s="53">
        <f>IF(TYPE(SEARCH(B$1,+VLOOKUP($A70,datos14s!$A$2:$B$874,2,FALSE)))=1,"·",0)</f>
        <v>0</v>
      </c>
      <c r="C70" s="53">
        <f>IF(TYPE(SEARCH(C$1,+VLOOKUP($A70,datos14s!$A$2:$B$874,2,FALSE)))=1,"·",0)</f>
        <v>0</v>
      </c>
      <c r="D70" s="53" t="str">
        <f>IF(TYPE(SEARCH(D$1,+VLOOKUP($A70,datos14s!$A$2:$B$874,2,FALSE)))=1,"·",0)</f>
        <v>·</v>
      </c>
      <c r="E70" s="53">
        <f>IF(TYPE(SEARCH(E$1,+VLOOKUP($A70,datos14s!$A$2:$B$874,2,FALSE)))=1,"·",0)</f>
        <v>0</v>
      </c>
      <c r="F70" s="53">
        <f>IF(TYPE(SEARCH(F$1,+VLOOKUP($A70,datos14s!$A$2:$B$874,2,FALSE)))=1,"·",0)</f>
        <v>0</v>
      </c>
      <c r="G70" s="53">
        <f>IF(TYPE(SEARCH(G$1,+VLOOKUP($A70,datos14s!$A$2:$B$874,2,FALSE)))=1,"·",0)</f>
        <v>0</v>
      </c>
      <c r="H70" s="53">
        <f>IF(TYPE(SEARCH(H$1,+VLOOKUP($A70,datos14s!$A$2:$B$874,2,FALSE)))=1,"·",0)</f>
        <v>0</v>
      </c>
      <c r="I70" s="53">
        <f>IF(TYPE(SEARCH(I$1,+VLOOKUP($A70,datos14s!$A$2:$B$874,2,FALSE)))=1,"·",0)</f>
        <v>0</v>
      </c>
      <c r="J70" s="53">
        <f>IF(TYPE(SEARCH(J$1,+VLOOKUP($A70,datos14s!$A$2:$B$874,2,FALSE)))=1,"·",0)</f>
        <v>0</v>
      </c>
      <c r="K70" s="53">
        <f>IF(TYPE(SEARCH(K$1,+VLOOKUP($A70,datos14s!$A$2:$B$874,2,FALSE)))=1,"·",0)</f>
        <v>0</v>
      </c>
      <c r="L70" s="53" t="str">
        <f>IF(TYPE(SEARCH(L$1,+VLOOKUP($A70,datos14s!$A$2:$B$874,2,FALSE)))=1,"·",0)</f>
        <v>·</v>
      </c>
      <c r="M70" s="53">
        <f>IF(TYPE(SEARCH(M$1,+VLOOKUP($A70,datos14s!$A$2:$B$874,2,FALSE)))=1,"·",0)</f>
        <v>0</v>
      </c>
      <c r="N70" s="53">
        <f>IF(TYPE(SEARCH(N$1,+VLOOKUP($A70,datos14s!$A$2:$B$874,2,FALSE)))=1,"·",0)</f>
        <v>0</v>
      </c>
      <c r="O70" s="53">
        <f>IF(TYPE(SEARCH(O$1,+VLOOKUP($A70,datos14s!$A$2:$B$874,2,FALSE)))=1,"·",0)</f>
        <v>0</v>
      </c>
      <c r="P70" s="53">
        <f>IF(TYPE(SEARCH(P$1,+VLOOKUP($A70,datos14s!$A$2:$B$874,2,FALSE)))=1,"·",0)</f>
        <v>0</v>
      </c>
      <c r="Q70" s="53">
        <f>IF(TYPE(SEARCH(Q$1,+VLOOKUP($A70,datos14s!$A$2:$B$874,2,FALSE)))=1,"·",0)</f>
        <v>0</v>
      </c>
      <c r="R70" s="53">
        <f>IF(TYPE(SEARCH(R$1,+VLOOKUP($A70,datos14s!$A$2:$B$874,2,FALSE)))=1,"·",0)</f>
        <v>0</v>
      </c>
      <c r="S70" s="53">
        <f>IF(TYPE(SEARCH(S$1,+VLOOKUP($A70,datos14s!$A$2:$B$874,2,FALSE)))=1,"·",0)</f>
        <v>0</v>
      </c>
      <c r="T70" s="53">
        <f>IF(TYPE(SEARCH(T$1,+VLOOKUP($A70,datos14s!$A$2:$B$874,2,FALSE)))=1,"·",0)</f>
        <v>0</v>
      </c>
      <c r="U70" s="53">
        <f>IF(TYPE(SEARCH(U$1,+VLOOKUP($A70,datos14s!$A$2:$B$874,2,FALSE)))=1,"·",0)</f>
        <v>0</v>
      </c>
      <c r="V70" s="53">
        <f>IF(TYPE(SEARCH(V$1,+VLOOKUP($A70,datos14s!$A$2:$B$874,2,FALSE)))=1,"·",0)</f>
        <v>0</v>
      </c>
      <c r="W70" s="53">
        <f>IF(TYPE(SEARCH(W$1,+VLOOKUP($A70,datos14s!$A$2:$B$874,2,FALSE)))=1,"·",0)</f>
        <v>0</v>
      </c>
      <c r="X70" s="53">
        <f>IF(TYPE(SEARCH(X$1,+VLOOKUP($A70,datos14s!$A$2:$B$874,2,FALSE)))=1,"·",0)</f>
        <v>0</v>
      </c>
      <c r="Y70" s="53">
        <f>IF(TYPE(SEARCH(Y$1,+VLOOKUP($A70,datos14s!$A$2:$B$874,2,FALSE)))=1,"·",0)</f>
        <v>0</v>
      </c>
      <c r="Z70" s="53">
        <f>IF(TYPE(SEARCH(Z$1,+VLOOKUP($A70,datos14s!$A$2:$B$874,2,FALSE)))=1,"·",0)</f>
        <v>0</v>
      </c>
      <c r="AA70" s="53">
        <f>IF(TYPE(SEARCH(AA$1,+VLOOKUP($A70,datos14s!$A$2:$B$874,2,FALSE)))=1,"·",0)</f>
        <v>0</v>
      </c>
      <c r="AB70" s="53">
        <f>IF(TYPE(SEARCH(AB$1,+VLOOKUP($A70,datos14s!$A$2:$B$874,2,FALSE)))=1,"·",0)</f>
        <v>0</v>
      </c>
      <c r="AC70" s="53">
        <f>IF(TYPE(SEARCH(AC$1,+VLOOKUP($A70,datos14s!$A$2:$B$874,2,FALSE)))=1,"·",0)</f>
        <v>0</v>
      </c>
      <c r="AD70" s="53">
        <f>IF(TYPE(SEARCH(AD$1,+VLOOKUP($A70,datos14s!$A$2:$B$874,2,FALSE)))=1,"·",0)</f>
        <v>0</v>
      </c>
      <c r="AE70" s="53">
        <f>IF(TYPE(SEARCH(AE$1,+VLOOKUP($A70,datos14s!$A$2:$B$874,2,FALSE)))=1,"·",0)</f>
        <v>0</v>
      </c>
    </row>
    <row r="71" spans="1:31" s="9" customFormat="1">
      <c r="A71" s="186" t="s">
        <v>977</v>
      </c>
      <c r="B71" s="53">
        <f>IF(TYPE(SEARCH(B$1,+VLOOKUP($A71,datos14s!$A$2:$B$874,2,FALSE)))=1,"·",0)</f>
        <v>0</v>
      </c>
      <c r="C71" s="53">
        <f>IF(TYPE(SEARCH(C$1,+VLOOKUP($A71,datos14s!$A$2:$B$874,2,FALSE)))=1,"·",0)</f>
        <v>0</v>
      </c>
      <c r="D71" s="53">
        <f>IF(TYPE(SEARCH(D$1,+VLOOKUP($A71,datos14s!$A$2:$B$874,2,FALSE)))=1,"·",0)</f>
        <v>0</v>
      </c>
      <c r="E71" s="53">
        <f>IF(TYPE(SEARCH(E$1,+VLOOKUP($A71,datos14s!$A$2:$B$874,2,FALSE)))=1,"·",0)</f>
        <v>0</v>
      </c>
      <c r="F71" s="53">
        <f>IF(TYPE(SEARCH(F$1,+VLOOKUP($A71,datos14s!$A$2:$B$874,2,FALSE)))=1,"·",0)</f>
        <v>0</v>
      </c>
      <c r="G71" s="53">
        <f>IF(TYPE(SEARCH(G$1,+VLOOKUP($A71,datos14s!$A$2:$B$874,2,FALSE)))=1,"·",0)</f>
        <v>0</v>
      </c>
      <c r="H71" s="53">
        <f>IF(TYPE(SEARCH(H$1,+VLOOKUP($A71,datos14s!$A$2:$B$874,2,FALSE)))=1,"·",0)</f>
        <v>0</v>
      </c>
      <c r="I71" s="53" t="str">
        <f>IF(TYPE(SEARCH(I$1,+VLOOKUP($A71,datos14s!$A$2:$B$874,2,FALSE)))=1,"·",0)</f>
        <v>·</v>
      </c>
      <c r="J71" s="53">
        <f>IF(TYPE(SEARCH(J$1,+VLOOKUP($A71,datos14s!$A$2:$B$874,2,FALSE)))=1,"·",0)</f>
        <v>0</v>
      </c>
      <c r="K71" s="53">
        <f>IF(TYPE(SEARCH(K$1,+VLOOKUP($A71,datos14s!$A$2:$B$874,2,FALSE)))=1,"·",0)</f>
        <v>0</v>
      </c>
      <c r="L71" s="53">
        <f>IF(TYPE(SEARCH(L$1,+VLOOKUP($A71,datos14s!$A$2:$B$874,2,FALSE)))=1,"·",0)</f>
        <v>0</v>
      </c>
      <c r="M71" s="53">
        <f>IF(TYPE(SEARCH(M$1,+VLOOKUP($A71,datos14s!$A$2:$B$874,2,FALSE)))=1,"·",0)</f>
        <v>0</v>
      </c>
      <c r="N71" s="53">
        <f>IF(TYPE(SEARCH(N$1,+VLOOKUP($A71,datos14s!$A$2:$B$874,2,FALSE)))=1,"·",0)</f>
        <v>0</v>
      </c>
      <c r="O71" s="53" t="str">
        <f>IF(TYPE(SEARCH(O$1,+VLOOKUP($A71,datos14s!$A$2:$B$874,2,FALSE)))=1,"·",0)</f>
        <v>·</v>
      </c>
      <c r="P71" s="53">
        <f>IF(TYPE(SEARCH(P$1,+VLOOKUP($A71,datos14s!$A$2:$B$874,2,FALSE)))=1,"·",0)</f>
        <v>0</v>
      </c>
      <c r="Q71" s="53">
        <f>IF(TYPE(SEARCH(Q$1,+VLOOKUP($A71,datos14s!$A$2:$B$874,2,FALSE)))=1,"·",0)</f>
        <v>0</v>
      </c>
      <c r="R71" s="53">
        <f>IF(TYPE(SEARCH(R$1,+VLOOKUP($A71,datos14s!$A$2:$B$874,2,FALSE)))=1,"·",0)</f>
        <v>0</v>
      </c>
      <c r="S71" s="53">
        <f>IF(TYPE(SEARCH(S$1,+VLOOKUP($A71,datos14s!$A$2:$B$874,2,FALSE)))=1,"·",0)</f>
        <v>0</v>
      </c>
      <c r="T71" s="53">
        <f>IF(TYPE(SEARCH(T$1,+VLOOKUP($A71,datos14s!$A$2:$B$874,2,FALSE)))=1,"·",0)</f>
        <v>0</v>
      </c>
      <c r="U71" s="53">
        <f>IF(TYPE(SEARCH(U$1,+VLOOKUP($A71,datos14s!$A$2:$B$874,2,FALSE)))=1,"·",0)</f>
        <v>0</v>
      </c>
      <c r="V71" s="53">
        <f>IF(TYPE(SEARCH(V$1,+VLOOKUP($A71,datos14s!$A$2:$B$874,2,FALSE)))=1,"·",0)</f>
        <v>0</v>
      </c>
      <c r="W71" s="53">
        <f>IF(TYPE(SEARCH(W$1,+VLOOKUP($A71,datos14s!$A$2:$B$874,2,FALSE)))=1,"·",0)</f>
        <v>0</v>
      </c>
      <c r="X71" s="53">
        <f>IF(TYPE(SEARCH(X$1,+VLOOKUP($A71,datos14s!$A$2:$B$874,2,FALSE)))=1,"·",0)</f>
        <v>0</v>
      </c>
      <c r="Y71" s="53">
        <f>IF(TYPE(SEARCH(Y$1,+VLOOKUP($A71,datos14s!$A$2:$B$874,2,FALSE)))=1,"·",0)</f>
        <v>0</v>
      </c>
      <c r="Z71" s="53">
        <f>IF(TYPE(SEARCH(Z$1,+VLOOKUP($A71,datos14s!$A$2:$B$874,2,FALSE)))=1,"·",0)</f>
        <v>0</v>
      </c>
      <c r="AA71" s="53">
        <f>IF(TYPE(SEARCH(AA$1,+VLOOKUP($A71,datos14s!$A$2:$B$874,2,FALSE)))=1,"·",0)</f>
        <v>0</v>
      </c>
      <c r="AB71" s="53">
        <f>IF(TYPE(SEARCH(AB$1,+VLOOKUP($A71,datos14s!$A$2:$B$874,2,FALSE)))=1,"·",0)</f>
        <v>0</v>
      </c>
      <c r="AC71" s="53">
        <f>IF(TYPE(SEARCH(AC$1,+VLOOKUP($A71,datos14s!$A$2:$B$874,2,FALSE)))=1,"·",0)</f>
        <v>0</v>
      </c>
      <c r="AD71" s="53">
        <f>IF(TYPE(SEARCH(AD$1,+VLOOKUP($A71,datos14s!$A$2:$B$874,2,FALSE)))=1,"·",0)</f>
        <v>0</v>
      </c>
      <c r="AE71" s="53" t="str">
        <f>IF(TYPE(SEARCH(AE$1,+VLOOKUP($A71,datos14s!$A$2:$B$874,2,FALSE)))=1,"·",0)</f>
        <v>·</v>
      </c>
    </row>
    <row r="72" spans="1:31" s="9" customFormat="1">
      <c r="A72" s="186" t="s">
        <v>978</v>
      </c>
      <c r="B72" s="53">
        <f>IF(TYPE(SEARCH(B$1,+VLOOKUP($A72,datos14s!$A$2:$B$874,2,FALSE)))=1,"·",0)</f>
        <v>0</v>
      </c>
      <c r="C72" s="53">
        <f>IF(TYPE(SEARCH(C$1,+VLOOKUP($A72,datos14s!$A$2:$B$874,2,FALSE)))=1,"·",0)</f>
        <v>0</v>
      </c>
      <c r="D72" s="53" t="str">
        <f>IF(TYPE(SEARCH(D$1,+VLOOKUP($A72,datos14s!$A$2:$B$874,2,FALSE)))=1,"·",0)</f>
        <v>·</v>
      </c>
      <c r="E72" s="53">
        <f>IF(TYPE(SEARCH(E$1,+VLOOKUP($A72,datos14s!$A$2:$B$874,2,FALSE)))=1,"·",0)</f>
        <v>0</v>
      </c>
      <c r="F72" s="53">
        <f>IF(TYPE(SEARCH(F$1,+VLOOKUP($A72,datos14s!$A$2:$B$874,2,FALSE)))=1,"·",0)</f>
        <v>0</v>
      </c>
      <c r="G72" s="53">
        <f>IF(TYPE(SEARCH(G$1,+VLOOKUP($A72,datos14s!$A$2:$B$874,2,FALSE)))=1,"·",0)</f>
        <v>0</v>
      </c>
      <c r="H72" s="53">
        <f>IF(TYPE(SEARCH(H$1,+VLOOKUP($A72,datos14s!$A$2:$B$874,2,FALSE)))=1,"·",0)</f>
        <v>0</v>
      </c>
      <c r="I72" s="53">
        <f>IF(TYPE(SEARCH(I$1,+VLOOKUP($A72,datos14s!$A$2:$B$874,2,FALSE)))=1,"·",0)</f>
        <v>0</v>
      </c>
      <c r="J72" s="53">
        <f>IF(TYPE(SEARCH(J$1,+VLOOKUP($A72,datos14s!$A$2:$B$874,2,FALSE)))=1,"·",0)</f>
        <v>0</v>
      </c>
      <c r="K72" s="53">
        <f>IF(TYPE(SEARCH(K$1,+VLOOKUP($A72,datos14s!$A$2:$B$874,2,FALSE)))=1,"·",0)</f>
        <v>0</v>
      </c>
      <c r="L72" s="53">
        <f>IF(TYPE(SEARCH(L$1,+VLOOKUP($A72,datos14s!$A$2:$B$874,2,FALSE)))=1,"·",0)</f>
        <v>0</v>
      </c>
      <c r="M72" s="53">
        <f>IF(TYPE(SEARCH(M$1,+VLOOKUP($A72,datos14s!$A$2:$B$874,2,FALSE)))=1,"·",0)</f>
        <v>0</v>
      </c>
      <c r="N72" s="53">
        <f>IF(TYPE(SEARCH(N$1,+VLOOKUP($A72,datos14s!$A$2:$B$874,2,FALSE)))=1,"·",0)</f>
        <v>0</v>
      </c>
      <c r="O72" s="53">
        <f>IF(TYPE(SEARCH(O$1,+VLOOKUP($A72,datos14s!$A$2:$B$874,2,FALSE)))=1,"·",0)</f>
        <v>0</v>
      </c>
      <c r="P72" s="53">
        <f>IF(TYPE(SEARCH(P$1,+VLOOKUP($A72,datos14s!$A$2:$B$874,2,FALSE)))=1,"·",0)</f>
        <v>0</v>
      </c>
      <c r="Q72" s="53">
        <f>IF(TYPE(SEARCH(Q$1,+VLOOKUP($A72,datos14s!$A$2:$B$874,2,FALSE)))=1,"·",0)</f>
        <v>0</v>
      </c>
      <c r="R72" s="53">
        <f>IF(TYPE(SEARCH(R$1,+VLOOKUP($A72,datos14s!$A$2:$B$874,2,FALSE)))=1,"·",0)</f>
        <v>0</v>
      </c>
      <c r="S72" s="53">
        <f>IF(TYPE(SEARCH(S$1,+VLOOKUP($A72,datos14s!$A$2:$B$874,2,FALSE)))=1,"·",0)</f>
        <v>0</v>
      </c>
      <c r="T72" s="53">
        <f>IF(TYPE(SEARCH(T$1,+VLOOKUP($A72,datos14s!$A$2:$B$874,2,FALSE)))=1,"·",0)</f>
        <v>0</v>
      </c>
      <c r="U72" s="53">
        <f>IF(TYPE(SEARCH(U$1,+VLOOKUP($A72,datos14s!$A$2:$B$874,2,FALSE)))=1,"·",0)</f>
        <v>0</v>
      </c>
      <c r="V72" s="53">
        <f>IF(TYPE(SEARCH(V$1,+VLOOKUP($A72,datos14s!$A$2:$B$874,2,FALSE)))=1,"·",0)</f>
        <v>0</v>
      </c>
      <c r="W72" s="53">
        <f>IF(TYPE(SEARCH(W$1,+VLOOKUP($A72,datos14s!$A$2:$B$874,2,FALSE)))=1,"·",0)</f>
        <v>0</v>
      </c>
      <c r="X72" s="53">
        <f>IF(TYPE(SEARCH(X$1,+VLOOKUP($A72,datos14s!$A$2:$B$874,2,FALSE)))=1,"·",0)</f>
        <v>0</v>
      </c>
      <c r="Y72" s="53">
        <f>IF(TYPE(SEARCH(Y$1,+VLOOKUP($A72,datos14s!$A$2:$B$874,2,FALSE)))=1,"·",0)</f>
        <v>0</v>
      </c>
      <c r="Z72" s="53">
        <f>IF(TYPE(SEARCH(Z$1,+VLOOKUP($A72,datos14s!$A$2:$B$874,2,FALSE)))=1,"·",0)</f>
        <v>0</v>
      </c>
      <c r="AA72" s="53">
        <f>IF(TYPE(SEARCH(AA$1,+VLOOKUP($A72,datos14s!$A$2:$B$874,2,FALSE)))=1,"·",0)</f>
        <v>0</v>
      </c>
      <c r="AB72" s="53">
        <f>IF(TYPE(SEARCH(AB$1,+VLOOKUP($A72,datos14s!$A$2:$B$874,2,FALSE)))=1,"·",0)</f>
        <v>0</v>
      </c>
      <c r="AC72" s="53">
        <f>IF(TYPE(SEARCH(AC$1,+VLOOKUP($A72,datos14s!$A$2:$B$874,2,FALSE)))=1,"·",0)</f>
        <v>0</v>
      </c>
      <c r="AD72" s="53">
        <f>IF(TYPE(SEARCH(AD$1,+VLOOKUP($A72,datos14s!$A$2:$B$874,2,FALSE)))=1,"·",0)</f>
        <v>0</v>
      </c>
      <c r="AE72" s="53" t="str">
        <f>IF(TYPE(SEARCH(AE$1,+VLOOKUP($A72,datos14s!$A$2:$B$874,2,FALSE)))=1,"·",0)</f>
        <v>·</v>
      </c>
    </row>
    <row r="73" spans="1:31" s="9" customFormat="1">
      <c r="A73" s="186" t="s">
        <v>979</v>
      </c>
      <c r="B73" s="53">
        <f>IF(TYPE(SEARCH(B$1,+VLOOKUP($A73,datos14s!$A$2:$B$874,2,FALSE)))=1,"·",0)</f>
        <v>0</v>
      </c>
      <c r="C73" s="53">
        <f>IF(TYPE(SEARCH(C$1,+VLOOKUP($A73,datos14s!$A$2:$B$874,2,FALSE)))=1,"·",0)</f>
        <v>0</v>
      </c>
      <c r="D73" s="53" t="str">
        <f>IF(TYPE(SEARCH(D$1,+VLOOKUP($A73,datos14s!$A$2:$B$874,2,FALSE)))=1,"·",0)</f>
        <v>·</v>
      </c>
      <c r="E73" s="53">
        <f>IF(TYPE(SEARCH(E$1,+VLOOKUP($A73,datos14s!$A$2:$B$874,2,FALSE)))=1,"·",0)</f>
        <v>0</v>
      </c>
      <c r="F73" s="53">
        <f>IF(TYPE(SEARCH(F$1,+VLOOKUP($A73,datos14s!$A$2:$B$874,2,FALSE)))=1,"·",0)</f>
        <v>0</v>
      </c>
      <c r="G73" s="53">
        <f>IF(TYPE(SEARCH(G$1,+VLOOKUP($A73,datos14s!$A$2:$B$874,2,FALSE)))=1,"·",0)</f>
        <v>0</v>
      </c>
      <c r="H73" s="53">
        <f>IF(TYPE(SEARCH(H$1,+VLOOKUP($A73,datos14s!$A$2:$B$874,2,FALSE)))=1,"·",0)</f>
        <v>0</v>
      </c>
      <c r="I73" s="53">
        <f>IF(TYPE(SEARCH(I$1,+VLOOKUP($A73,datos14s!$A$2:$B$874,2,FALSE)))=1,"·",0)</f>
        <v>0</v>
      </c>
      <c r="J73" s="53">
        <f>IF(TYPE(SEARCH(J$1,+VLOOKUP($A73,datos14s!$A$2:$B$874,2,FALSE)))=1,"·",0)</f>
        <v>0</v>
      </c>
      <c r="K73" s="53">
        <f>IF(TYPE(SEARCH(K$1,+VLOOKUP($A73,datos14s!$A$2:$B$874,2,FALSE)))=1,"·",0)</f>
        <v>0</v>
      </c>
      <c r="L73" s="53" t="str">
        <f>IF(TYPE(SEARCH(L$1,+VLOOKUP($A73,datos14s!$A$2:$B$874,2,FALSE)))=1,"·",0)</f>
        <v>·</v>
      </c>
      <c r="M73" s="53">
        <f>IF(TYPE(SEARCH(M$1,+VLOOKUP($A73,datos14s!$A$2:$B$874,2,FALSE)))=1,"·",0)</f>
        <v>0</v>
      </c>
      <c r="N73" s="53">
        <f>IF(TYPE(SEARCH(N$1,+VLOOKUP($A73,datos14s!$A$2:$B$874,2,FALSE)))=1,"·",0)</f>
        <v>0</v>
      </c>
      <c r="O73" s="53" t="str">
        <f>IF(TYPE(SEARCH(O$1,+VLOOKUP($A73,datos14s!$A$2:$B$874,2,FALSE)))=1,"·",0)</f>
        <v>·</v>
      </c>
      <c r="P73" s="53">
        <f>IF(TYPE(SEARCH(P$1,+VLOOKUP($A73,datos14s!$A$2:$B$874,2,FALSE)))=1,"·",0)</f>
        <v>0</v>
      </c>
      <c r="Q73" s="53">
        <f>IF(TYPE(SEARCH(Q$1,+VLOOKUP($A73,datos14s!$A$2:$B$874,2,FALSE)))=1,"·",0)</f>
        <v>0</v>
      </c>
      <c r="R73" s="53">
        <f>IF(TYPE(SEARCH(R$1,+VLOOKUP($A73,datos14s!$A$2:$B$874,2,FALSE)))=1,"·",0)</f>
        <v>0</v>
      </c>
      <c r="S73" s="53">
        <f>IF(TYPE(SEARCH(S$1,+VLOOKUP($A73,datos14s!$A$2:$B$874,2,FALSE)))=1,"·",0)</f>
        <v>0</v>
      </c>
      <c r="T73" s="53">
        <f>IF(TYPE(SEARCH(T$1,+VLOOKUP($A73,datos14s!$A$2:$B$874,2,FALSE)))=1,"·",0)</f>
        <v>0</v>
      </c>
      <c r="U73" s="53">
        <f>IF(TYPE(SEARCH(U$1,+VLOOKUP($A73,datos14s!$A$2:$B$874,2,FALSE)))=1,"·",0)</f>
        <v>0</v>
      </c>
      <c r="V73" s="53">
        <f>IF(TYPE(SEARCH(V$1,+VLOOKUP($A73,datos14s!$A$2:$B$874,2,FALSE)))=1,"·",0)</f>
        <v>0</v>
      </c>
      <c r="W73" s="53">
        <f>IF(TYPE(SEARCH(W$1,+VLOOKUP($A73,datos14s!$A$2:$B$874,2,FALSE)))=1,"·",0)</f>
        <v>0</v>
      </c>
      <c r="X73" s="53">
        <f>IF(TYPE(SEARCH(X$1,+VLOOKUP($A73,datos14s!$A$2:$B$874,2,FALSE)))=1,"·",0)</f>
        <v>0</v>
      </c>
      <c r="Y73" s="53">
        <f>IF(TYPE(SEARCH(Y$1,+VLOOKUP($A73,datos14s!$A$2:$B$874,2,FALSE)))=1,"·",0)</f>
        <v>0</v>
      </c>
      <c r="Z73" s="53">
        <f>IF(TYPE(SEARCH(Z$1,+VLOOKUP($A73,datos14s!$A$2:$B$874,2,FALSE)))=1,"·",0)</f>
        <v>0</v>
      </c>
      <c r="AA73" s="53">
        <f>IF(TYPE(SEARCH(AA$1,+VLOOKUP($A73,datos14s!$A$2:$B$874,2,FALSE)))=1,"·",0)</f>
        <v>0</v>
      </c>
      <c r="AB73" s="53">
        <f>IF(TYPE(SEARCH(AB$1,+VLOOKUP($A73,datos14s!$A$2:$B$874,2,FALSE)))=1,"·",0)</f>
        <v>0</v>
      </c>
      <c r="AC73" s="53">
        <f>IF(TYPE(SEARCH(AC$1,+VLOOKUP($A73,datos14s!$A$2:$B$874,2,FALSE)))=1,"·",0)</f>
        <v>0</v>
      </c>
      <c r="AD73" s="53">
        <f>IF(TYPE(SEARCH(AD$1,+VLOOKUP($A73,datos14s!$A$2:$B$874,2,FALSE)))=1,"·",0)</f>
        <v>0</v>
      </c>
      <c r="AE73" s="53">
        <f>IF(TYPE(SEARCH(AE$1,+VLOOKUP($A73,datos14s!$A$2:$B$874,2,FALSE)))=1,"·",0)</f>
        <v>0</v>
      </c>
    </row>
    <row r="74" spans="1:31" s="9" customFormat="1">
      <c r="A74" s="186" t="s">
        <v>980</v>
      </c>
      <c r="B74" s="53">
        <f>IF(TYPE(SEARCH(B$1,+VLOOKUP($A74,datos14s!$A$2:$B$874,2,FALSE)))=1,"·",0)</f>
        <v>0</v>
      </c>
      <c r="C74" s="53">
        <f>IF(TYPE(SEARCH(C$1,+VLOOKUP($A74,datos14s!$A$2:$B$874,2,FALSE)))=1,"·",0)</f>
        <v>0</v>
      </c>
      <c r="D74" s="53">
        <f>IF(TYPE(SEARCH(D$1,+VLOOKUP($A74,datos14s!$A$2:$B$874,2,FALSE)))=1,"·",0)</f>
        <v>0</v>
      </c>
      <c r="E74" s="53">
        <f>IF(TYPE(SEARCH(E$1,+VLOOKUP($A74,datos14s!$A$2:$B$874,2,FALSE)))=1,"·",0)</f>
        <v>0</v>
      </c>
      <c r="F74" s="53">
        <f>IF(TYPE(SEARCH(F$1,+VLOOKUP($A74,datos14s!$A$2:$B$874,2,FALSE)))=1,"·",0)</f>
        <v>0</v>
      </c>
      <c r="G74" s="53">
        <f>IF(TYPE(SEARCH(G$1,+VLOOKUP($A74,datos14s!$A$2:$B$874,2,FALSE)))=1,"·",0)</f>
        <v>0</v>
      </c>
      <c r="H74" s="53">
        <f>IF(TYPE(SEARCH(H$1,+VLOOKUP($A74,datos14s!$A$2:$B$874,2,FALSE)))=1,"·",0)</f>
        <v>0</v>
      </c>
      <c r="I74" s="53">
        <f>IF(TYPE(SEARCH(I$1,+VLOOKUP($A74,datos14s!$A$2:$B$874,2,FALSE)))=1,"·",0)</f>
        <v>0</v>
      </c>
      <c r="J74" s="53" t="str">
        <f>IF(TYPE(SEARCH(J$1,+VLOOKUP($A74,datos14s!$A$2:$B$874,2,FALSE)))=1,"·",0)</f>
        <v>·</v>
      </c>
      <c r="K74" s="53">
        <f>IF(TYPE(SEARCH(K$1,+VLOOKUP($A74,datos14s!$A$2:$B$874,2,FALSE)))=1,"·",0)</f>
        <v>0</v>
      </c>
      <c r="L74" s="53">
        <f>IF(TYPE(SEARCH(L$1,+VLOOKUP($A74,datos14s!$A$2:$B$874,2,FALSE)))=1,"·",0)</f>
        <v>0</v>
      </c>
      <c r="M74" s="53">
        <f>IF(TYPE(SEARCH(M$1,+VLOOKUP($A74,datos14s!$A$2:$B$874,2,FALSE)))=1,"·",0)</f>
        <v>0</v>
      </c>
      <c r="N74" s="53">
        <f>IF(TYPE(SEARCH(N$1,+VLOOKUP($A74,datos14s!$A$2:$B$874,2,FALSE)))=1,"·",0)</f>
        <v>0</v>
      </c>
      <c r="O74" s="53">
        <f>IF(TYPE(SEARCH(O$1,+VLOOKUP($A74,datos14s!$A$2:$B$874,2,FALSE)))=1,"·",0)</f>
        <v>0</v>
      </c>
      <c r="P74" s="53">
        <f>IF(TYPE(SEARCH(P$1,+VLOOKUP($A74,datos14s!$A$2:$B$874,2,FALSE)))=1,"·",0)</f>
        <v>0</v>
      </c>
      <c r="Q74" s="53">
        <f>IF(TYPE(SEARCH(Q$1,+VLOOKUP($A74,datos14s!$A$2:$B$874,2,FALSE)))=1,"·",0)</f>
        <v>0</v>
      </c>
      <c r="R74" s="53">
        <f>IF(TYPE(SEARCH(R$1,+VLOOKUP($A74,datos14s!$A$2:$B$874,2,FALSE)))=1,"·",0)</f>
        <v>0</v>
      </c>
      <c r="S74" s="53">
        <f>IF(TYPE(SEARCH(S$1,+VLOOKUP($A74,datos14s!$A$2:$B$874,2,FALSE)))=1,"·",0)</f>
        <v>0</v>
      </c>
      <c r="T74" s="53">
        <f>IF(TYPE(SEARCH(T$1,+VLOOKUP($A74,datos14s!$A$2:$B$874,2,FALSE)))=1,"·",0)</f>
        <v>0</v>
      </c>
      <c r="U74" s="53">
        <f>IF(TYPE(SEARCH(U$1,+VLOOKUP($A74,datos14s!$A$2:$B$874,2,FALSE)))=1,"·",0)</f>
        <v>0</v>
      </c>
      <c r="V74" s="53">
        <f>IF(TYPE(SEARCH(V$1,+VLOOKUP($A74,datos14s!$A$2:$B$874,2,FALSE)))=1,"·",0)</f>
        <v>0</v>
      </c>
      <c r="W74" s="53">
        <f>IF(TYPE(SEARCH(W$1,+VLOOKUP($A74,datos14s!$A$2:$B$874,2,FALSE)))=1,"·",0)</f>
        <v>0</v>
      </c>
      <c r="X74" s="53">
        <f>IF(TYPE(SEARCH(X$1,+VLOOKUP($A74,datos14s!$A$2:$B$874,2,FALSE)))=1,"·",0)</f>
        <v>0</v>
      </c>
      <c r="Y74" s="53">
        <f>IF(TYPE(SEARCH(Y$1,+VLOOKUP($A74,datos14s!$A$2:$B$874,2,FALSE)))=1,"·",0)</f>
        <v>0</v>
      </c>
      <c r="Z74" s="53">
        <f>IF(TYPE(SEARCH(Z$1,+VLOOKUP($A74,datos14s!$A$2:$B$874,2,FALSE)))=1,"·",0)</f>
        <v>0</v>
      </c>
      <c r="AA74" s="53">
        <f>IF(TYPE(SEARCH(AA$1,+VLOOKUP($A74,datos14s!$A$2:$B$874,2,FALSE)))=1,"·",0)</f>
        <v>0</v>
      </c>
      <c r="AB74" s="53">
        <f>IF(TYPE(SEARCH(AB$1,+VLOOKUP($A74,datos14s!$A$2:$B$874,2,FALSE)))=1,"·",0)</f>
        <v>0</v>
      </c>
      <c r="AC74" s="53">
        <f>IF(TYPE(SEARCH(AC$1,+VLOOKUP($A74,datos14s!$A$2:$B$874,2,FALSE)))=1,"·",0)</f>
        <v>0</v>
      </c>
      <c r="AD74" s="53">
        <f>IF(TYPE(SEARCH(AD$1,+VLOOKUP($A74,datos14s!$A$2:$B$874,2,FALSE)))=1,"·",0)</f>
        <v>0</v>
      </c>
      <c r="AE74" s="53" t="str">
        <f>IF(TYPE(SEARCH(AE$1,+VLOOKUP($A74,datos14s!$A$2:$B$874,2,FALSE)))=1,"·",0)</f>
        <v>·</v>
      </c>
    </row>
    <row r="75" spans="1:31" s="9" customFormat="1">
      <c r="A75" s="186" t="s">
        <v>981</v>
      </c>
      <c r="B75" s="53">
        <f>IF(TYPE(SEARCH(B$1,+VLOOKUP($A75,datos14s!$A$2:$B$874,2,FALSE)))=1,"·",0)</f>
        <v>0</v>
      </c>
      <c r="C75" s="53">
        <f>IF(TYPE(SEARCH(C$1,+VLOOKUP($A75,datos14s!$A$2:$B$874,2,FALSE)))=1,"·",0)</f>
        <v>0</v>
      </c>
      <c r="D75" s="53">
        <f>IF(TYPE(SEARCH(D$1,+VLOOKUP($A75,datos14s!$A$2:$B$874,2,FALSE)))=1,"·",0)</f>
        <v>0</v>
      </c>
      <c r="E75" s="53">
        <f>IF(TYPE(SEARCH(E$1,+VLOOKUP($A75,datos14s!$A$2:$B$874,2,FALSE)))=1,"·",0)</f>
        <v>0</v>
      </c>
      <c r="F75" s="53">
        <f>IF(TYPE(SEARCH(F$1,+VLOOKUP($A75,datos14s!$A$2:$B$874,2,FALSE)))=1,"·",0)</f>
        <v>0</v>
      </c>
      <c r="G75" s="53">
        <f>IF(TYPE(SEARCH(G$1,+VLOOKUP($A75,datos14s!$A$2:$B$874,2,FALSE)))=1,"·",0)</f>
        <v>0</v>
      </c>
      <c r="H75" s="53">
        <f>IF(TYPE(SEARCH(H$1,+VLOOKUP($A75,datos14s!$A$2:$B$874,2,FALSE)))=1,"·",0)</f>
        <v>0</v>
      </c>
      <c r="I75" s="53">
        <f>IF(TYPE(SEARCH(I$1,+VLOOKUP($A75,datos14s!$A$2:$B$874,2,FALSE)))=1,"·",0)</f>
        <v>0</v>
      </c>
      <c r="J75" s="53">
        <f>IF(TYPE(SEARCH(J$1,+VLOOKUP($A75,datos14s!$A$2:$B$874,2,FALSE)))=1,"·",0)</f>
        <v>0</v>
      </c>
      <c r="K75" s="53">
        <f>IF(TYPE(SEARCH(K$1,+VLOOKUP($A75,datos14s!$A$2:$B$874,2,FALSE)))=1,"·",0)</f>
        <v>0</v>
      </c>
      <c r="L75" s="53" t="str">
        <f>IF(TYPE(SEARCH(L$1,+VLOOKUP($A75,datos14s!$A$2:$B$874,2,FALSE)))=1,"·",0)</f>
        <v>·</v>
      </c>
      <c r="M75" s="53">
        <f>IF(TYPE(SEARCH(M$1,+VLOOKUP($A75,datos14s!$A$2:$B$874,2,FALSE)))=1,"·",0)</f>
        <v>0</v>
      </c>
      <c r="N75" s="53">
        <f>IF(TYPE(SEARCH(N$1,+VLOOKUP($A75,datos14s!$A$2:$B$874,2,FALSE)))=1,"·",0)</f>
        <v>0</v>
      </c>
      <c r="O75" s="53" t="str">
        <f>IF(TYPE(SEARCH(O$1,+VLOOKUP($A75,datos14s!$A$2:$B$874,2,FALSE)))=1,"·",0)</f>
        <v>·</v>
      </c>
      <c r="P75" s="53">
        <f>IF(TYPE(SEARCH(P$1,+VLOOKUP($A75,datos14s!$A$2:$B$874,2,FALSE)))=1,"·",0)</f>
        <v>0</v>
      </c>
      <c r="Q75" s="53">
        <f>IF(TYPE(SEARCH(Q$1,+VLOOKUP($A75,datos14s!$A$2:$B$874,2,FALSE)))=1,"·",0)</f>
        <v>0</v>
      </c>
      <c r="R75" s="53">
        <f>IF(TYPE(SEARCH(R$1,+VLOOKUP($A75,datos14s!$A$2:$B$874,2,FALSE)))=1,"·",0)</f>
        <v>0</v>
      </c>
      <c r="S75" s="53">
        <f>IF(TYPE(SEARCH(S$1,+VLOOKUP($A75,datos14s!$A$2:$B$874,2,FALSE)))=1,"·",0)</f>
        <v>0</v>
      </c>
      <c r="T75" s="53">
        <f>IF(TYPE(SEARCH(T$1,+VLOOKUP($A75,datos14s!$A$2:$B$874,2,FALSE)))=1,"·",0)</f>
        <v>0</v>
      </c>
      <c r="U75" s="53">
        <f>IF(TYPE(SEARCH(U$1,+VLOOKUP($A75,datos14s!$A$2:$B$874,2,FALSE)))=1,"·",0)</f>
        <v>0</v>
      </c>
      <c r="V75" s="53">
        <f>IF(TYPE(SEARCH(V$1,+VLOOKUP($A75,datos14s!$A$2:$B$874,2,FALSE)))=1,"·",0)</f>
        <v>0</v>
      </c>
      <c r="W75" s="53">
        <f>IF(TYPE(SEARCH(W$1,+VLOOKUP($A75,datos14s!$A$2:$B$874,2,FALSE)))=1,"·",0)</f>
        <v>0</v>
      </c>
      <c r="X75" s="53">
        <f>IF(TYPE(SEARCH(X$1,+VLOOKUP($A75,datos14s!$A$2:$B$874,2,FALSE)))=1,"·",0)</f>
        <v>0</v>
      </c>
      <c r="Y75" s="53">
        <f>IF(TYPE(SEARCH(Y$1,+VLOOKUP($A75,datos14s!$A$2:$B$874,2,FALSE)))=1,"·",0)</f>
        <v>0</v>
      </c>
      <c r="Z75" s="53">
        <f>IF(TYPE(SEARCH(Z$1,+VLOOKUP($A75,datos14s!$A$2:$B$874,2,FALSE)))=1,"·",0)</f>
        <v>0</v>
      </c>
      <c r="AA75" s="53">
        <f>IF(TYPE(SEARCH(AA$1,+VLOOKUP($A75,datos14s!$A$2:$B$874,2,FALSE)))=1,"·",0)</f>
        <v>0</v>
      </c>
      <c r="AB75" s="53">
        <f>IF(TYPE(SEARCH(AB$1,+VLOOKUP($A75,datos14s!$A$2:$B$874,2,FALSE)))=1,"·",0)</f>
        <v>0</v>
      </c>
      <c r="AC75" s="53">
        <f>IF(TYPE(SEARCH(AC$1,+VLOOKUP($A75,datos14s!$A$2:$B$874,2,FALSE)))=1,"·",0)</f>
        <v>0</v>
      </c>
      <c r="AD75" s="53">
        <f>IF(TYPE(SEARCH(AD$1,+VLOOKUP($A75,datos14s!$A$2:$B$874,2,FALSE)))=1,"·",0)</f>
        <v>0</v>
      </c>
      <c r="AE75" s="53">
        <f>IF(TYPE(SEARCH(AE$1,+VLOOKUP($A75,datos14s!$A$2:$B$874,2,FALSE)))=1,"·",0)</f>
        <v>0</v>
      </c>
    </row>
    <row r="76" spans="1:31" s="9" customFormat="1">
      <c r="A76" s="186" t="s">
        <v>982</v>
      </c>
      <c r="B76" s="53">
        <f>IF(TYPE(SEARCH(B$1,+VLOOKUP($A76,datos14s!$A$2:$B$874,2,FALSE)))=1,"·",0)</f>
        <v>0</v>
      </c>
      <c r="C76" s="53">
        <f>IF(TYPE(SEARCH(C$1,+VLOOKUP($A76,datos14s!$A$2:$B$874,2,FALSE)))=1,"·",0)</f>
        <v>0</v>
      </c>
      <c r="D76" s="53">
        <f>IF(TYPE(SEARCH(D$1,+VLOOKUP($A76,datos14s!$A$2:$B$874,2,FALSE)))=1,"·",0)</f>
        <v>0</v>
      </c>
      <c r="E76" s="53">
        <f>IF(TYPE(SEARCH(E$1,+VLOOKUP($A76,datos14s!$A$2:$B$874,2,FALSE)))=1,"·",0)</f>
        <v>0</v>
      </c>
      <c r="F76" s="53">
        <f>IF(TYPE(SEARCH(F$1,+VLOOKUP($A76,datos14s!$A$2:$B$874,2,FALSE)))=1,"·",0)</f>
        <v>0</v>
      </c>
      <c r="G76" s="53">
        <f>IF(TYPE(SEARCH(G$1,+VLOOKUP($A76,datos14s!$A$2:$B$874,2,FALSE)))=1,"·",0)</f>
        <v>0</v>
      </c>
      <c r="H76" s="53">
        <f>IF(TYPE(SEARCH(H$1,+VLOOKUP($A76,datos14s!$A$2:$B$874,2,FALSE)))=1,"·",0)</f>
        <v>0</v>
      </c>
      <c r="I76" s="53">
        <f>IF(TYPE(SEARCH(I$1,+VLOOKUP($A76,datos14s!$A$2:$B$874,2,FALSE)))=1,"·",0)</f>
        <v>0</v>
      </c>
      <c r="J76" s="53">
        <f>IF(TYPE(SEARCH(J$1,+VLOOKUP($A76,datos14s!$A$2:$B$874,2,FALSE)))=1,"·",0)</f>
        <v>0</v>
      </c>
      <c r="K76" s="53">
        <f>IF(TYPE(SEARCH(K$1,+VLOOKUP($A76,datos14s!$A$2:$B$874,2,FALSE)))=1,"·",0)</f>
        <v>0</v>
      </c>
      <c r="L76" s="53">
        <f>IF(TYPE(SEARCH(L$1,+VLOOKUP($A76,datos14s!$A$2:$B$874,2,FALSE)))=1,"·",0)</f>
        <v>0</v>
      </c>
      <c r="M76" s="53">
        <f>IF(TYPE(SEARCH(M$1,+VLOOKUP($A76,datos14s!$A$2:$B$874,2,FALSE)))=1,"·",0)</f>
        <v>0</v>
      </c>
      <c r="N76" s="53">
        <f>IF(TYPE(SEARCH(N$1,+VLOOKUP($A76,datos14s!$A$2:$B$874,2,FALSE)))=1,"·",0)</f>
        <v>0</v>
      </c>
      <c r="O76" s="53" t="str">
        <f>IF(TYPE(SEARCH(O$1,+VLOOKUP($A76,datos14s!$A$2:$B$874,2,FALSE)))=1,"·",0)</f>
        <v>·</v>
      </c>
      <c r="P76" s="53">
        <f>IF(TYPE(SEARCH(P$1,+VLOOKUP($A76,datos14s!$A$2:$B$874,2,FALSE)))=1,"·",0)</f>
        <v>0</v>
      </c>
      <c r="Q76" s="53">
        <f>IF(TYPE(SEARCH(Q$1,+VLOOKUP($A76,datos14s!$A$2:$B$874,2,FALSE)))=1,"·",0)</f>
        <v>0</v>
      </c>
      <c r="R76" s="53">
        <f>IF(TYPE(SEARCH(R$1,+VLOOKUP($A76,datos14s!$A$2:$B$874,2,FALSE)))=1,"·",0)</f>
        <v>0</v>
      </c>
      <c r="S76" s="53">
        <f>IF(TYPE(SEARCH(S$1,+VLOOKUP($A76,datos14s!$A$2:$B$874,2,FALSE)))=1,"·",0)</f>
        <v>0</v>
      </c>
      <c r="T76" s="53">
        <f>IF(TYPE(SEARCH(T$1,+VLOOKUP($A76,datos14s!$A$2:$B$874,2,FALSE)))=1,"·",0)</f>
        <v>0</v>
      </c>
      <c r="U76" s="53">
        <f>IF(TYPE(SEARCH(U$1,+VLOOKUP($A76,datos14s!$A$2:$B$874,2,FALSE)))=1,"·",0)</f>
        <v>0</v>
      </c>
      <c r="V76" s="53">
        <f>IF(TYPE(SEARCH(V$1,+VLOOKUP($A76,datos14s!$A$2:$B$874,2,FALSE)))=1,"·",0)</f>
        <v>0</v>
      </c>
      <c r="W76" s="53">
        <f>IF(TYPE(SEARCH(W$1,+VLOOKUP($A76,datos14s!$A$2:$B$874,2,FALSE)))=1,"·",0)</f>
        <v>0</v>
      </c>
      <c r="X76" s="53">
        <f>IF(TYPE(SEARCH(X$1,+VLOOKUP($A76,datos14s!$A$2:$B$874,2,FALSE)))=1,"·",0)</f>
        <v>0</v>
      </c>
      <c r="Y76" s="53">
        <f>IF(TYPE(SEARCH(Y$1,+VLOOKUP($A76,datos14s!$A$2:$B$874,2,FALSE)))=1,"·",0)</f>
        <v>0</v>
      </c>
      <c r="Z76" s="53">
        <f>IF(TYPE(SEARCH(Z$1,+VLOOKUP($A76,datos14s!$A$2:$B$874,2,FALSE)))=1,"·",0)</f>
        <v>0</v>
      </c>
      <c r="AA76" s="53">
        <f>IF(TYPE(SEARCH(AA$1,+VLOOKUP($A76,datos14s!$A$2:$B$874,2,FALSE)))=1,"·",0)</f>
        <v>0</v>
      </c>
      <c r="AB76" s="53">
        <f>IF(TYPE(SEARCH(AB$1,+VLOOKUP($A76,datos14s!$A$2:$B$874,2,FALSE)))=1,"·",0)</f>
        <v>0</v>
      </c>
      <c r="AC76" s="53">
        <f>IF(TYPE(SEARCH(AC$1,+VLOOKUP($A76,datos14s!$A$2:$B$874,2,FALSE)))=1,"·",0)</f>
        <v>0</v>
      </c>
      <c r="AD76" s="53">
        <f>IF(TYPE(SEARCH(AD$1,+VLOOKUP($A76,datos14s!$A$2:$B$874,2,FALSE)))=1,"·",0)</f>
        <v>0</v>
      </c>
      <c r="AE76" s="53">
        <f>IF(TYPE(SEARCH(AE$1,+VLOOKUP($A76,datos14s!$A$2:$B$874,2,FALSE)))=1,"·",0)</f>
        <v>0</v>
      </c>
    </row>
    <row r="77" spans="1:31" s="9" customFormat="1">
      <c r="A77" s="186" t="s">
        <v>983</v>
      </c>
      <c r="B77" s="53">
        <f>IF(TYPE(SEARCH(B$1,+VLOOKUP($A77,datos14s!$A$2:$B$874,2,FALSE)))=1,"·",0)</f>
        <v>0</v>
      </c>
      <c r="C77" s="53">
        <f>IF(TYPE(SEARCH(C$1,+VLOOKUP($A77,datos14s!$A$2:$B$874,2,FALSE)))=1,"·",0)</f>
        <v>0</v>
      </c>
      <c r="D77" s="53" t="str">
        <f>IF(TYPE(SEARCH(D$1,+VLOOKUP($A77,datos14s!$A$2:$B$874,2,FALSE)))=1,"·",0)</f>
        <v>·</v>
      </c>
      <c r="E77" s="53">
        <f>IF(TYPE(SEARCH(E$1,+VLOOKUP($A77,datos14s!$A$2:$B$874,2,FALSE)))=1,"·",0)</f>
        <v>0</v>
      </c>
      <c r="F77" s="53">
        <f>IF(TYPE(SEARCH(F$1,+VLOOKUP($A77,datos14s!$A$2:$B$874,2,FALSE)))=1,"·",0)</f>
        <v>0</v>
      </c>
      <c r="G77" s="53">
        <f>IF(TYPE(SEARCH(G$1,+VLOOKUP($A77,datos14s!$A$2:$B$874,2,FALSE)))=1,"·",0)</f>
        <v>0</v>
      </c>
      <c r="H77" s="53">
        <f>IF(TYPE(SEARCH(H$1,+VLOOKUP($A77,datos14s!$A$2:$B$874,2,FALSE)))=1,"·",0)</f>
        <v>0</v>
      </c>
      <c r="I77" s="53">
        <f>IF(TYPE(SEARCH(I$1,+VLOOKUP($A77,datos14s!$A$2:$B$874,2,FALSE)))=1,"·",0)</f>
        <v>0</v>
      </c>
      <c r="J77" s="53">
        <f>IF(TYPE(SEARCH(J$1,+VLOOKUP($A77,datos14s!$A$2:$B$874,2,FALSE)))=1,"·",0)</f>
        <v>0</v>
      </c>
      <c r="K77" s="53" t="str">
        <f>IF(TYPE(SEARCH(K$1,+VLOOKUP($A77,datos14s!$A$2:$B$874,2,FALSE)))=1,"·",0)</f>
        <v>·</v>
      </c>
      <c r="L77" s="53" t="str">
        <f>IF(TYPE(SEARCH(L$1,+VLOOKUP($A77,datos14s!$A$2:$B$874,2,FALSE)))=1,"·",0)</f>
        <v>·</v>
      </c>
      <c r="M77" s="53">
        <f>IF(TYPE(SEARCH(M$1,+VLOOKUP($A77,datos14s!$A$2:$B$874,2,FALSE)))=1,"·",0)</f>
        <v>0</v>
      </c>
      <c r="N77" s="53">
        <f>IF(TYPE(SEARCH(N$1,+VLOOKUP($A77,datos14s!$A$2:$B$874,2,FALSE)))=1,"·",0)</f>
        <v>0</v>
      </c>
      <c r="O77" s="53">
        <f>IF(TYPE(SEARCH(O$1,+VLOOKUP($A77,datos14s!$A$2:$B$874,2,FALSE)))=1,"·",0)</f>
        <v>0</v>
      </c>
      <c r="P77" s="53">
        <f>IF(TYPE(SEARCH(P$1,+VLOOKUP($A77,datos14s!$A$2:$B$874,2,FALSE)))=1,"·",0)</f>
        <v>0</v>
      </c>
      <c r="Q77" s="53">
        <f>IF(TYPE(SEARCH(Q$1,+VLOOKUP($A77,datos14s!$A$2:$B$874,2,FALSE)))=1,"·",0)</f>
        <v>0</v>
      </c>
      <c r="R77" s="53">
        <f>IF(TYPE(SEARCH(R$1,+VLOOKUP($A77,datos14s!$A$2:$B$874,2,FALSE)))=1,"·",0)</f>
        <v>0</v>
      </c>
      <c r="S77" s="53">
        <f>IF(TYPE(SEARCH(S$1,+VLOOKUP($A77,datos14s!$A$2:$B$874,2,FALSE)))=1,"·",0)</f>
        <v>0</v>
      </c>
      <c r="T77" s="53">
        <f>IF(TYPE(SEARCH(T$1,+VLOOKUP($A77,datos14s!$A$2:$B$874,2,FALSE)))=1,"·",0)</f>
        <v>0</v>
      </c>
      <c r="U77" s="53">
        <f>IF(TYPE(SEARCH(U$1,+VLOOKUP($A77,datos14s!$A$2:$B$874,2,FALSE)))=1,"·",0)</f>
        <v>0</v>
      </c>
      <c r="V77" s="53">
        <f>IF(TYPE(SEARCH(V$1,+VLOOKUP($A77,datos14s!$A$2:$B$874,2,FALSE)))=1,"·",0)</f>
        <v>0</v>
      </c>
      <c r="W77" s="53">
        <f>IF(TYPE(SEARCH(W$1,+VLOOKUP($A77,datos14s!$A$2:$B$874,2,FALSE)))=1,"·",0)</f>
        <v>0</v>
      </c>
      <c r="X77" s="53">
        <f>IF(TYPE(SEARCH(X$1,+VLOOKUP($A77,datos14s!$A$2:$B$874,2,FALSE)))=1,"·",0)</f>
        <v>0</v>
      </c>
      <c r="Y77" s="53">
        <f>IF(TYPE(SEARCH(Y$1,+VLOOKUP($A77,datos14s!$A$2:$B$874,2,FALSE)))=1,"·",0)</f>
        <v>0</v>
      </c>
      <c r="Z77" s="53">
        <f>IF(TYPE(SEARCH(Z$1,+VLOOKUP($A77,datos14s!$A$2:$B$874,2,FALSE)))=1,"·",0)</f>
        <v>0</v>
      </c>
      <c r="AA77" s="53">
        <f>IF(TYPE(SEARCH(AA$1,+VLOOKUP($A77,datos14s!$A$2:$B$874,2,FALSE)))=1,"·",0)</f>
        <v>0</v>
      </c>
      <c r="AB77" s="53">
        <f>IF(TYPE(SEARCH(AB$1,+VLOOKUP($A77,datos14s!$A$2:$B$874,2,FALSE)))=1,"·",0)</f>
        <v>0</v>
      </c>
      <c r="AC77" s="53">
        <f>IF(TYPE(SEARCH(AC$1,+VLOOKUP($A77,datos14s!$A$2:$B$874,2,FALSE)))=1,"·",0)</f>
        <v>0</v>
      </c>
      <c r="AD77" s="53">
        <f>IF(TYPE(SEARCH(AD$1,+VLOOKUP($A77,datos14s!$A$2:$B$874,2,FALSE)))=1,"·",0)</f>
        <v>0</v>
      </c>
      <c r="AE77" s="53">
        <f>IF(TYPE(SEARCH(AE$1,+VLOOKUP($A77,datos14s!$A$2:$B$874,2,FALSE)))=1,"·",0)</f>
        <v>0</v>
      </c>
    </row>
    <row r="78" spans="1:31" s="9" customFormat="1">
      <c r="A78" s="186" t="s">
        <v>984</v>
      </c>
      <c r="B78" s="53">
        <f>IF(TYPE(SEARCH(B$1,+VLOOKUP($A78,datos14s!$A$2:$B$874,2,FALSE)))=1,"·",0)</f>
        <v>0</v>
      </c>
      <c r="C78" s="53">
        <f>IF(TYPE(SEARCH(C$1,+VLOOKUP($A78,datos14s!$A$2:$B$874,2,FALSE)))=1,"·",0)</f>
        <v>0</v>
      </c>
      <c r="D78" s="53" t="str">
        <f>IF(TYPE(SEARCH(D$1,+VLOOKUP($A78,datos14s!$A$2:$B$874,2,FALSE)))=1,"·",0)</f>
        <v>·</v>
      </c>
      <c r="E78" s="53">
        <f>IF(TYPE(SEARCH(E$1,+VLOOKUP($A78,datos14s!$A$2:$B$874,2,FALSE)))=1,"·",0)</f>
        <v>0</v>
      </c>
      <c r="F78" s="53">
        <f>IF(TYPE(SEARCH(F$1,+VLOOKUP($A78,datos14s!$A$2:$B$874,2,FALSE)))=1,"·",0)</f>
        <v>0</v>
      </c>
      <c r="G78" s="53">
        <f>IF(TYPE(SEARCH(G$1,+VLOOKUP($A78,datos14s!$A$2:$B$874,2,FALSE)))=1,"·",0)</f>
        <v>0</v>
      </c>
      <c r="H78" s="53" t="str">
        <f>IF(TYPE(SEARCH(H$1,+VLOOKUP($A78,datos14s!$A$2:$B$874,2,FALSE)))=1,"·",0)</f>
        <v>·</v>
      </c>
      <c r="I78" s="53">
        <f>IF(TYPE(SEARCH(I$1,+VLOOKUP($A78,datos14s!$A$2:$B$874,2,FALSE)))=1,"·",0)</f>
        <v>0</v>
      </c>
      <c r="J78" s="53">
        <f>IF(TYPE(SEARCH(J$1,+VLOOKUP($A78,datos14s!$A$2:$B$874,2,FALSE)))=1,"·",0)</f>
        <v>0</v>
      </c>
      <c r="K78" s="53">
        <f>IF(TYPE(SEARCH(K$1,+VLOOKUP($A78,datos14s!$A$2:$B$874,2,FALSE)))=1,"·",0)</f>
        <v>0</v>
      </c>
      <c r="L78" s="53">
        <f>IF(TYPE(SEARCH(L$1,+VLOOKUP($A78,datos14s!$A$2:$B$874,2,FALSE)))=1,"·",0)</f>
        <v>0</v>
      </c>
      <c r="M78" s="53">
        <f>IF(TYPE(SEARCH(M$1,+VLOOKUP($A78,datos14s!$A$2:$B$874,2,FALSE)))=1,"·",0)</f>
        <v>0</v>
      </c>
      <c r="N78" s="53">
        <f>IF(TYPE(SEARCH(N$1,+VLOOKUP($A78,datos14s!$A$2:$B$874,2,FALSE)))=1,"·",0)</f>
        <v>0</v>
      </c>
      <c r="O78" s="53">
        <f>IF(TYPE(SEARCH(O$1,+VLOOKUP($A78,datos14s!$A$2:$B$874,2,FALSE)))=1,"·",0)</f>
        <v>0</v>
      </c>
      <c r="P78" s="53">
        <f>IF(TYPE(SEARCH(P$1,+VLOOKUP($A78,datos14s!$A$2:$B$874,2,FALSE)))=1,"·",0)</f>
        <v>0</v>
      </c>
      <c r="Q78" s="53">
        <f>IF(TYPE(SEARCH(Q$1,+VLOOKUP($A78,datos14s!$A$2:$B$874,2,FALSE)))=1,"·",0)</f>
        <v>0</v>
      </c>
      <c r="R78" s="53">
        <f>IF(TYPE(SEARCH(R$1,+VLOOKUP($A78,datos14s!$A$2:$B$874,2,FALSE)))=1,"·",0)</f>
        <v>0</v>
      </c>
      <c r="S78" s="53">
        <f>IF(TYPE(SEARCH(S$1,+VLOOKUP($A78,datos14s!$A$2:$B$874,2,FALSE)))=1,"·",0)</f>
        <v>0</v>
      </c>
      <c r="T78" s="53">
        <f>IF(TYPE(SEARCH(T$1,+VLOOKUP($A78,datos14s!$A$2:$B$874,2,FALSE)))=1,"·",0)</f>
        <v>0</v>
      </c>
      <c r="U78" s="53">
        <f>IF(TYPE(SEARCH(U$1,+VLOOKUP($A78,datos14s!$A$2:$B$874,2,FALSE)))=1,"·",0)</f>
        <v>0</v>
      </c>
      <c r="V78" s="53">
        <f>IF(TYPE(SEARCH(V$1,+VLOOKUP($A78,datos14s!$A$2:$B$874,2,FALSE)))=1,"·",0)</f>
        <v>0</v>
      </c>
      <c r="W78" s="53">
        <f>IF(TYPE(SEARCH(W$1,+VLOOKUP($A78,datos14s!$A$2:$B$874,2,FALSE)))=1,"·",0)</f>
        <v>0</v>
      </c>
      <c r="X78" s="53">
        <f>IF(TYPE(SEARCH(X$1,+VLOOKUP($A78,datos14s!$A$2:$B$874,2,FALSE)))=1,"·",0)</f>
        <v>0</v>
      </c>
      <c r="Y78" s="53">
        <f>IF(TYPE(SEARCH(Y$1,+VLOOKUP($A78,datos14s!$A$2:$B$874,2,FALSE)))=1,"·",0)</f>
        <v>0</v>
      </c>
      <c r="Z78" s="53">
        <f>IF(TYPE(SEARCH(Z$1,+VLOOKUP($A78,datos14s!$A$2:$B$874,2,FALSE)))=1,"·",0)</f>
        <v>0</v>
      </c>
      <c r="AA78" s="53">
        <f>IF(TYPE(SEARCH(AA$1,+VLOOKUP($A78,datos14s!$A$2:$B$874,2,FALSE)))=1,"·",0)</f>
        <v>0</v>
      </c>
      <c r="AB78" s="53">
        <f>IF(TYPE(SEARCH(AB$1,+VLOOKUP($A78,datos14s!$A$2:$B$874,2,FALSE)))=1,"·",0)</f>
        <v>0</v>
      </c>
      <c r="AC78" s="53">
        <f>IF(TYPE(SEARCH(AC$1,+VLOOKUP($A78,datos14s!$A$2:$B$874,2,FALSE)))=1,"·",0)</f>
        <v>0</v>
      </c>
      <c r="AD78" s="53">
        <f>IF(TYPE(SEARCH(AD$1,+VLOOKUP($A78,datos14s!$A$2:$B$874,2,FALSE)))=1,"·",0)</f>
        <v>0</v>
      </c>
      <c r="AE78" s="53">
        <f>IF(TYPE(SEARCH(AE$1,+VLOOKUP($A78,datos14s!$A$2:$B$874,2,FALSE)))=1,"·",0)</f>
        <v>0</v>
      </c>
    </row>
    <row r="79" spans="1:31" s="9" customFormat="1">
      <c r="A79" s="186" t="s">
        <v>985</v>
      </c>
      <c r="B79" s="53">
        <f>IF(TYPE(SEARCH(B$1,+VLOOKUP($A79,datos14s!$A$2:$B$874,2,FALSE)))=1,"·",0)</f>
        <v>0</v>
      </c>
      <c r="C79" s="53">
        <f>IF(TYPE(SEARCH(C$1,+VLOOKUP($A79,datos14s!$A$2:$B$874,2,FALSE)))=1,"·",0)</f>
        <v>0</v>
      </c>
      <c r="D79" s="53">
        <f>IF(TYPE(SEARCH(D$1,+VLOOKUP($A79,datos14s!$A$2:$B$874,2,FALSE)))=1,"·",0)</f>
        <v>0</v>
      </c>
      <c r="E79" s="53">
        <f>IF(TYPE(SEARCH(E$1,+VLOOKUP($A79,datos14s!$A$2:$B$874,2,FALSE)))=1,"·",0)</f>
        <v>0</v>
      </c>
      <c r="F79" s="53">
        <f>IF(TYPE(SEARCH(F$1,+VLOOKUP($A79,datos14s!$A$2:$B$874,2,FALSE)))=1,"·",0)</f>
        <v>0</v>
      </c>
      <c r="G79" s="53">
        <f>IF(TYPE(SEARCH(G$1,+VLOOKUP($A79,datos14s!$A$2:$B$874,2,FALSE)))=1,"·",0)</f>
        <v>0</v>
      </c>
      <c r="H79" s="53" t="str">
        <f>IF(TYPE(SEARCH(H$1,+VLOOKUP($A79,datos14s!$A$2:$B$874,2,FALSE)))=1,"·",0)</f>
        <v>·</v>
      </c>
      <c r="I79" s="53">
        <f>IF(TYPE(SEARCH(I$1,+VLOOKUP($A79,datos14s!$A$2:$B$874,2,FALSE)))=1,"·",0)</f>
        <v>0</v>
      </c>
      <c r="J79" s="53" t="str">
        <f>IF(TYPE(SEARCH(J$1,+VLOOKUP($A79,datos14s!$A$2:$B$874,2,FALSE)))=1,"·",0)</f>
        <v>·</v>
      </c>
      <c r="K79" s="53">
        <f>IF(TYPE(SEARCH(K$1,+VLOOKUP($A79,datos14s!$A$2:$B$874,2,FALSE)))=1,"·",0)</f>
        <v>0</v>
      </c>
      <c r="L79" s="53">
        <f>IF(TYPE(SEARCH(L$1,+VLOOKUP($A79,datos14s!$A$2:$B$874,2,FALSE)))=1,"·",0)</f>
        <v>0</v>
      </c>
      <c r="M79" s="53">
        <f>IF(TYPE(SEARCH(M$1,+VLOOKUP($A79,datos14s!$A$2:$B$874,2,FALSE)))=1,"·",0)</f>
        <v>0</v>
      </c>
      <c r="N79" s="53">
        <f>IF(TYPE(SEARCH(N$1,+VLOOKUP($A79,datos14s!$A$2:$B$874,2,FALSE)))=1,"·",0)</f>
        <v>0</v>
      </c>
      <c r="O79" s="53">
        <f>IF(TYPE(SEARCH(O$1,+VLOOKUP($A79,datos14s!$A$2:$B$874,2,FALSE)))=1,"·",0)</f>
        <v>0</v>
      </c>
      <c r="P79" s="53">
        <f>IF(TYPE(SEARCH(P$1,+VLOOKUP($A79,datos14s!$A$2:$B$874,2,FALSE)))=1,"·",0)</f>
        <v>0</v>
      </c>
      <c r="Q79" s="53">
        <f>IF(TYPE(SEARCH(Q$1,+VLOOKUP($A79,datos14s!$A$2:$B$874,2,FALSE)))=1,"·",0)</f>
        <v>0</v>
      </c>
      <c r="R79" s="53">
        <f>IF(TYPE(SEARCH(R$1,+VLOOKUP($A79,datos14s!$A$2:$B$874,2,FALSE)))=1,"·",0)</f>
        <v>0</v>
      </c>
      <c r="S79" s="53">
        <f>IF(TYPE(SEARCH(S$1,+VLOOKUP($A79,datos14s!$A$2:$B$874,2,FALSE)))=1,"·",0)</f>
        <v>0</v>
      </c>
      <c r="T79" s="53">
        <f>IF(TYPE(SEARCH(T$1,+VLOOKUP($A79,datos14s!$A$2:$B$874,2,FALSE)))=1,"·",0)</f>
        <v>0</v>
      </c>
      <c r="U79" s="53">
        <f>IF(TYPE(SEARCH(U$1,+VLOOKUP($A79,datos14s!$A$2:$B$874,2,FALSE)))=1,"·",0)</f>
        <v>0</v>
      </c>
      <c r="V79" s="53">
        <f>IF(TYPE(SEARCH(V$1,+VLOOKUP($A79,datos14s!$A$2:$B$874,2,FALSE)))=1,"·",0)</f>
        <v>0</v>
      </c>
      <c r="W79" s="53">
        <f>IF(TYPE(SEARCH(W$1,+VLOOKUP($A79,datos14s!$A$2:$B$874,2,FALSE)))=1,"·",0)</f>
        <v>0</v>
      </c>
      <c r="X79" s="53">
        <f>IF(TYPE(SEARCH(X$1,+VLOOKUP($A79,datos14s!$A$2:$B$874,2,FALSE)))=1,"·",0)</f>
        <v>0</v>
      </c>
      <c r="Y79" s="53">
        <f>IF(TYPE(SEARCH(Y$1,+VLOOKUP($A79,datos14s!$A$2:$B$874,2,FALSE)))=1,"·",0)</f>
        <v>0</v>
      </c>
      <c r="Z79" s="53">
        <f>IF(TYPE(SEARCH(Z$1,+VLOOKUP($A79,datos14s!$A$2:$B$874,2,FALSE)))=1,"·",0)</f>
        <v>0</v>
      </c>
      <c r="AA79" s="53">
        <f>IF(TYPE(SEARCH(AA$1,+VLOOKUP($A79,datos14s!$A$2:$B$874,2,FALSE)))=1,"·",0)</f>
        <v>0</v>
      </c>
      <c r="AB79" s="53">
        <f>IF(TYPE(SEARCH(AB$1,+VLOOKUP($A79,datos14s!$A$2:$B$874,2,FALSE)))=1,"·",0)</f>
        <v>0</v>
      </c>
      <c r="AC79" s="53">
        <f>IF(TYPE(SEARCH(AC$1,+VLOOKUP($A79,datos14s!$A$2:$B$874,2,FALSE)))=1,"·",0)</f>
        <v>0</v>
      </c>
      <c r="AD79" s="53">
        <f>IF(TYPE(SEARCH(AD$1,+VLOOKUP($A79,datos14s!$A$2:$B$874,2,FALSE)))=1,"·",0)</f>
        <v>0</v>
      </c>
      <c r="AE79" s="53">
        <f>IF(TYPE(SEARCH(AE$1,+VLOOKUP($A79,datos14s!$A$2:$B$874,2,FALSE)))=1,"·",0)</f>
        <v>0</v>
      </c>
    </row>
    <row r="80" spans="1:31" s="9" customFormat="1">
      <c r="A80" s="186" t="s">
        <v>986</v>
      </c>
      <c r="B80" s="53">
        <f>IF(TYPE(SEARCH(B$1,+VLOOKUP($A80,datos14s!$A$2:$B$874,2,FALSE)))=1,"·",0)</f>
        <v>0</v>
      </c>
      <c r="C80" s="53">
        <f>IF(TYPE(SEARCH(C$1,+VLOOKUP($A80,datos14s!$A$2:$B$874,2,FALSE)))=1,"·",0)</f>
        <v>0</v>
      </c>
      <c r="D80" s="53">
        <f>IF(TYPE(SEARCH(D$1,+VLOOKUP($A80,datos14s!$A$2:$B$874,2,FALSE)))=1,"·",0)</f>
        <v>0</v>
      </c>
      <c r="E80" s="53">
        <f>IF(TYPE(SEARCH(E$1,+VLOOKUP($A80,datos14s!$A$2:$B$874,2,FALSE)))=1,"·",0)</f>
        <v>0</v>
      </c>
      <c r="F80" s="53">
        <f>IF(TYPE(SEARCH(F$1,+VLOOKUP($A80,datos14s!$A$2:$B$874,2,FALSE)))=1,"·",0)</f>
        <v>0</v>
      </c>
      <c r="G80" s="53">
        <f>IF(TYPE(SEARCH(G$1,+VLOOKUP($A80,datos14s!$A$2:$B$874,2,FALSE)))=1,"·",0)</f>
        <v>0</v>
      </c>
      <c r="H80" s="53">
        <f>IF(TYPE(SEARCH(H$1,+VLOOKUP($A80,datos14s!$A$2:$B$874,2,FALSE)))=1,"·",0)</f>
        <v>0</v>
      </c>
      <c r="I80" s="53" t="str">
        <f>IF(TYPE(SEARCH(I$1,+VLOOKUP($A80,datos14s!$A$2:$B$874,2,FALSE)))=1,"·",0)</f>
        <v>·</v>
      </c>
      <c r="J80" s="53" t="str">
        <f>IF(TYPE(SEARCH(J$1,+VLOOKUP($A80,datos14s!$A$2:$B$874,2,FALSE)))=1,"·",0)</f>
        <v>·</v>
      </c>
      <c r="K80" s="53">
        <f>IF(TYPE(SEARCH(K$1,+VLOOKUP($A80,datos14s!$A$2:$B$874,2,FALSE)))=1,"·",0)</f>
        <v>0</v>
      </c>
      <c r="L80" s="53">
        <f>IF(TYPE(SEARCH(L$1,+VLOOKUP($A80,datos14s!$A$2:$B$874,2,FALSE)))=1,"·",0)</f>
        <v>0</v>
      </c>
      <c r="M80" s="53">
        <f>IF(TYPE(SEARCH(M$1,+VLOOKUP($A80,datos14s!$A$2:$B$874,2,FALSE)))=1,"·",0)</f>
        <v>0</v>
      </c>
      <c r="N80" s="53">
        <f>IF(TYPE(SEARCH(N$1,+VLOOKUP($A80,datos14s!$A$2:$B$874,2,FALSE)))=1,"·",0)</f>
        <v>0</v>
      </c>
      <c r="O80" s="53">
        <f>IF(TYPE(SEARCH(O$1,+VLOOKUP($A80,datos14s!$A$2:$B$874,2,FALSE)))=1,"·",0)</f>
        <v>0</v>
      </c>
      <c r="P80" s="53">
        <f>IF(TYPE(SEARCH(P$1,+VLOOKUP($A80,datos14s!$A$2:$B$874,2,FALSE)))=1,"·",0)</f>
        <v>0</v>
      </c>
      <c r="Q80" s="53">
        <f>IF(TYPE(SEARCH(Q$1,+VLOOKUP($A80,datos14s!$A$2:$B$874,2,FALSE)))=1,"·",0)</f>
        <v>0</v>
      </c>
      <c r="R80" s="53">
        <f>IF(TYPE(SEARCH(R$1,+VLOOKUP($A80,datos14s!$A$2:$B$874,2,FALSE)))=1,"·",0)</f>
        <v>0</v>
      </c>
      <c r="S80" s="53">
        <f>IF(TYPE(SEARCH(S$1,+VLOOKUP($A80,datos14s!$A$2:$B$874,2,FALSE)))=1,"·",0)</f>
        <v>0</v>
      </c>
      <c r="T80" s="53">
        <f>IF(TYPE(SEARCH(T$1,+VLOOKUP($A80,datos14s!$A$2:$B$874,2,FALSE)))=1,"·",0)</f>
        <v>0</v>
      </c>
      <c r="U80" s="53">
        <f>IF(TYPE(SEARCH(U$1,+VLOOKUP($A80,datos14s!$A$2:$B$874,2,FALSE)))=1,"·",0)</f>
        <v>0</v>
      </c>
      <c r="V80" s="53">
        <f>IF(TYPE(SEARCH(V$1,+VLOOKUP($A80,datos14s!$A$2:$B$874,2,FALSE)))=1,"·",0)</f>
        <v>0</v>
      </c>
      <c r="W80" s="53">
        <f>IF(TYPE(SEARCH(W$1,+VLOOKUP($A80,datos14s!$A$2:$B$874,2,FALSE)))=1,"·",0)</f>
        <v>0</v>
      </c>
      <c r="X80" s="53">
        <f>IF(TYPE(SEARCH(X$1,+VLOOKUP($A80,datos14s!$A$2:$B$874,2,FALSE)))=1,"·",0)</f>
        <v>0</v>
      </c>
      <c r="Y80" s="53">
        <f>IF(TYPE(SEARCH(Y$1,+VLOOKUP($A80,datos14s!$A$2:$B$874,2,FALSE)))=1,"·",0)</f>
        <v>0</v>
      </c>
      <c r="Z80" s="53">
        <f>IF(TYPE(SEARCH(Z$1,+VLOOKUP($A80,datos14s!$A$2:$B$874,2,FALSE)))=1,"·",0)</f>
        <v>0</v>
      </c>
      <c r="AA80" s="53">
        <f>IF(TYPE(SEARCH(AA$1,+VLOOKUP($A80,datos14s!$A$2:$B$874,2,FALSE)))=1,"·",0)</f>
        <v>0</v>
      </c>
      <c r="AB80" s="53">
        <f>IF(TYPE(SEARCH(AB$1,+VLOOKUP($A80,datos14s!$A$2:$B$874,2,FALSE)))=1,"·",0)</f>
        <v>0</v>
      </c>
      <c r="AC80" s="53">
        <f>IF(TYPE(SEARCH(AC$1,+VLOOKUP($A80,datos14s!$A$2:$B$874,2,FALSE)))=1,"·",0)</f>
        <v>0</v>
      </c>
      <c r="AD80" s="53">
        <f>IF(TYPE(SEARCH(AD$1,+VLOOKUP($A80,datos14s!$A$2:$B$874,2,FALSE)))=1,"·",0)</f>
        <v>0</v>
      </c>
      <c r="AE80" s="53">
        <f>IF(TYPE(SEARCH(AE$1,+VLOOKUP($A80,datos14s!$A$2:$B$874,2,FALSE)))=1,"·",0)</f>
        <v>0</v>
      </c>
    </row>
    <row r="81" spans="1:31" s="9" customFormat="1">
      <c r="A81" s="186" t="s">
        <v>987</v>
      </c>
      <c r="B81" s="53">
        <f>IF(TYPE(SEARCH(B$1,+VLOOKUP($A81,datos14s!$A$2:$B$874,2,FALSE)))=1,"·",0)</f>
        <v>0</v>
      </c>
      <c r="C81" s="53">
        <f>IF(TYPE(SEARCH(C$1,+VLOOKUP($A81,datos14s!$A$2:$B$874,2,FALSE)))=1,"·",0)</f>
        <v>0</v>
      </c>
      <c r="D81" s="53" t="str">
        <f>IF(TYPE(SEARCH(D$1,+VLOOKUP($A81,datos14s!$A$2:$B$874,2,FALSE)))=1,"·",0)</f>
        <v>·</v>
      </c>
      <c r="E81" s="53">
        <f>IF(TYPE(SEARCH(E$1,+VLOOKUP($A81,datos14s!$A$2:$B$874,2,FALSE)))=1,"·",0)</f>
        <v>0</v>
      </c>
      <c r="F81" s="53">
        <f>IF(TYPE(SEARCH(F$1,+VLOOKUP($A81,datos14s!$A$2:$B$874,2,FALSE)))=1,"·",0)</f>
        <v>0</v>
      </c>
      <c r="G81" s="53">
        <f>IF(TYPE(SEARCH(G$1,+VLOOKUP($A81,datos14s!$A$2:$B$874,2,FALSE)))=1,"·",0)</f>
        <v>0</v>
      </c>
      <c r="H81" s="53">
        <f>IF(TYPE(SEARCH(H$1,+VLOOKUP($A81,datos14s!$A$2:$B$874,2,FALSE)))=1,"·",0)</f>
        <v>0</v>
      </c>
      <c r="I81" s="53">
        <f>IF(TYPE(SEARCH(I$1,+VLOOKUP($A81,datos14s!$A$2:$B$874,2,FALSE)))=1,"·",0)</f>
        <v>0</v>
      </c>
      <c r="J81" s="53">
        <f>IF(TYPE(SEARCH(J$1,+VLOOKUP($A81,datos14s!$A$2:$B$874,2,FALSE)))=1,"·",0)</f>
        <v>0</v>
      </c>
      <c r="K81" s="53">
        <f>IF(TYPE(SEARCH(K$1,+VLOOKUP($A81,datos14s!$A$2:$B$874,2,FALSE)))=1,"·",0)</f>
        <v>0</v>
      </c>
      <c r="L81" s="53" t="str">
        <f>IF(TYPE(SEARCH(L$1,+VLOOKUP($A81,datos14s!$A$2:$B$874,2,FALSE)))=1,"·",0)</f>
        <v>·</v>
      </c>
      <c r="M81" s="53">
        <f>IF(TYPE(SEARCH(M$1,+VLOOKUP($A81,datos14s!$A$2:$B$874,2,FALSE)))=1,"·",0)</f>
        <v>0</v>
      </c>
      <c r="N81" s="53">
        <f>IF(TYPE(SEARCH(N$1,+VLOOKUP($A81,datos14s!$A$2:$B$874,2,FALSE)))=1,"·",0)</f>
        <v>0</v>
      </c>
      <c r="O81" s="53">
        <f>IF(TYPE(SEARCH(O$1,+VLOOKUP($A81,datos14s!$A$2:$B$874,2,FALSE)))=1,"·",0)</f>
        <v>0</v>
      </c>
      <c r="P81" s="53">
        <f>IF(TYPE(SEARCH(P$1,+VLOOKUP($A81,datos14s!$A$2:$B$874,2,FALSE)))=1,"·",0)</f>
        <v>0</v>
      </c>
      <c r="Q81" s="53">
        <f>IF(TYPE(SEARCH(Q$1,+VLOOKUP($A81,datos14s!$A$2:$B$874,2,FALSE)))=1,"·",0)</f>
        <v>0</v>
      </c>
      <c r="R81" s="53">
        <f>IF(TYPE(SEARCH(R$1,+VLOOKUP($A81,datos14s!$A$2:$B$874,2,FALSE)))=1,"·",0)</f>
        <v>0</v>
      </c>
      <c r="S81" s="53">
        <f>IF(TYPE(SEARCH(S$1,+VLOOKUP($A81,datos14s!$A$2:$B$874,2,FALSE)))=1,"·",0)</f>
        <v>0</v>
      </c>
      <c r="T81" s="53">
        <f>IF(TYPE(SEARCH(T$1,+VLOOKUP($A81,datos14s!$A$2:$B$874,2,FALSE)))=1,"·",0)</f>
        <v>0</v>
      </c>
      <c r="U81" s="53">
        <f>IF(TYPE(SEARCH(U$1,+VLOOKUP($A81,datos14s!$A$2:$B$874,2,FALSE)))=1,"·",0)</f>
        <v>0</v>
      </c>
      <c r="V81" s="53">
        <f>IF(TYPE(SEARCH(V$1,+VLOOKUP($A81,datos14s!$A$2:$B$874,2,FALSE)))=1,"·",0)</f>
        <v>0</v>
      </c>
      <c r="W81" s="53">
        <f>IF(TYPE(SEARCH(W$1,+VLOOKUP($A81,datos14s!$A$2:$B$874,2,FALSE)))=1,"·",0)</f>
        <v>0</v>
      </c>
      <c r="X81" s="53">
        <f>IF(TYPE(SEARCH(X$1,+VLOOKUP($A81,datos14s!$A$2:$B$874,2,FALSE)))=1,"·",0)</f>
        <v>0</v>
      </c>
      <c r="Y81" s="53">
        <f>IF(TYPE(SEARCH(Y$1,+VLOOKUP($A81,datos14s!$A$2:$B$874,2,FALSE)))=1,"·",0)</f>
        <v>0</v>
      </c>
      <c r="Z81" s="53">
        <f>IF(TYPE(SEARCH(Z$1,+VLOOKUP($A81,datos14s!$A$2:$B$874,2,FALSE)))=1,"·",0)</f>
        <v>0</v>
      </c>
      <c r="AA81" s="53">
        <f>IF(TYPE(SEARCH(AA$1,+VLOOKUP($A81,datos14s!$A$2:$B$874,2,FALSE)))=1,"·",0)</f>
        <v>0</v>
      </c>
      <c r="AB81" s="53">
        <f>IF(TYPE(SEARCH(AB$1,+VLOOKUP($A81,datos14s!$A$2:$B$874,2,FALSE)))=1,"·",0)</f>
        <v>0</v>
      </c>
      <c r="AC81" s="53">
        <f>IF(TYPE(SEARCH(AC$1,+VLOOKUP($A81,datos14s!$A$2:$B$874,2,FALSE)))=1,"·",0)</f>
        <v>0</v>
      </c>
      <c r="AD81" s="53">
        <f>IF(TYPE(SEARCH(AD$1,+VLOOKUP($A81,datos14s!$A$2:$B$874,2,FALSE)))=1,"·",0)</f>
        <v>0</v>
      </c>
      <c r="AE81" s="53">
        <f>IF(TYPE(SEARCH(AE$1,+VLOOKUP($A81,datos14s!$A$2:$B$874,2,FALSE)))=1,"·",0)</f>
        <v>0</v>
      </c>
    </row>
    <row r="82" spans="1:31" s="9" customFormat="1">
      <c r="A82" s="186" t="s">
        <v>988</v>
      </c>
      <c r="B82" s="53">
        <f>IF(TYPE(SEARCH(B$1,+VLOOKUP($A82,datos14s!$A$2:$B$874,2,FALSE)))=1,"·",0)</f>
        <v>0</v>
      </c>
      <c r="C82" s="53">
        <f>IF(TYPE(SEARCH(C$1,+VLOOKUP($A82,datos14s!$A$2:$B$874,2,FALSE)))=1,"·",0)</f>
        <v>0</v>
      </c>
      <c r="D82" s="53">
        <f>IF(TYPE(SEARCH(D$1,+VLOOKUP($A82,datos14s!$A$2:$B$874,2,FALSE)))=1,"·",0)</f>
        <v>0</v>
      </c>
      <c r="E82" s="53">
        <f>IF(TYPE(SEARCH(E$1,+VLOOKUP($A82,datos14s!$A$2:$B$874,2,FALSE)))=1,"·",0)</f>
        <v>0</v>
      </c>
      <c r="F82" s="53">
        <f>IF(TYPE(SEARCH(F$1,+VLOOKUP($A82,datos14s!$A$2:$B$874,2,FALSE)))=1,"·",0)</f>
        <v>0</v>
      </c>
      <c r="G82" s="53">
        <f>IF(TYPE(SEARCH(G$1,+VLOOKUP($A82,datos14s!$A$2:$B$874,2,FALSE)))=1,"·",0)</f>
        <v>0</v>
      </c>
      <c r="H82" s="53" t="str">
        <f>IF(TYPE(SEARCH(H$1,+VLOOKUP($A82,datos14s!$A$2:$B$874,2,FALSE)))=1,"·",0)</f>
        <v>·</v>
      </c>
      <c r="I82" s="53">
        <f>IF(TYPE(SEARCH(I$1,+VLOOKUP($A82,datos14s!$A$2:$B$874,2,FALSE)))=1,"·",0)</f>
        <v>0</v>
      </c>
      <c r="J82" s="53" t="str">
        <f>IF(TYPE(SEARCH(J$1,+VLOOKUP($A82,datos14s!$A$2:$B$874,2,FALSE)))=1,"·",0)</f>
        <v>·</v>
      </c>
      <c r="K82" s="53">
        <f>IF(TYPE(SEARCH(K$1,+VLOOKUP($A82,datos14s!$A$2:$B$874,2,FALSE)))=1,"·",0)</f>
        <v>0</v>
      </c>
      <c r="L82" s="53">
        <f>IF(TYPE(SEARCH(L$1,+VLOOKUP($A82,datos14s!$A$2:$B$874,2,FALSE)))=1,"·",0)</f>
        <v>0</v>
      </c>
      <c r="M82" s="53">
        <f>IF(TYPE(SEARCH(M$1,+VLOOKUP($A82,datos14s!$A$2:$B$874,2,FALSE)))=1,"·",0)</f>
        <v>0</v>
      </c>
      <c r="N82" s="53">
        <f>IF(TYPE(SEARCH(N$1,+VLOOKUP($A82,datos14s!$A$2:$B$874,2,FALSE)))=1,"·",0)</f>
        <v>0</v>
      </c>
      <c r="O82" s="53">
        <f>IF(TYPE(SEARCH(O$1,+VLOOKUP($A82,datos14s!$A$2:$B$874,2,FALSE)))=1,"·",0)</f>
        <v>0</v>
      </c>
      <c r="P82" s="53">
        <f>IF(TYPE(SEARCH(P$1,+VLOOKUP($A82,datos14s!$A$2:$B$874,2,FALSE)))=1,"·",0)</f>
        <v>0</v>
      </c>
      <c r="Q82" s="53">
        <f>IF(TYPE(SEARCH(Q$1,+VLOOKUP($A82,datos14s!$A$2:$B$874,2,FALSE)))=1,"·",0)</f>
        <v>0</v>
      </c>
      <c r="R82" s="53">
        <f>IF(TYPE(SEARCH(R$1,+VLOOKUP($A82,datos14s!$A$2:$B$874,2,FALSE)))=1,"·",0)</f>
        <v>0</v>
      </c>
      <c r="S82" s="53">
        <f>IF(TYPE(SEARCH(S$1,+VLOOKUP($A82,datos14s!$A$2:$B$874,2,FALSE)))=1,"·",0)</f>
        <v>0</v>
      </c>
      <c r="T82" s="53">
        <f>IF(TYPE(SEARCH(T$1,+VLOOKUP($A82,datos14s!$A$2:$B$874,2,FALSE)))=1,"·",0)</f>
        <v>0</v>
      </c>
      <c r="U82" s="53">
        <f>IF(TYPE(SEARCH(U$1,+VLOOKUP($A82,datos14s!$A$2:$B$874,2,FALSE)))=1,"·",0)</f>
        <v>0</v>
      </c>
      <c r="V82" s="53">
        <f>IF(TYPE(SEARCH(V$1,+VLOOKUP($A82,datos14s!$A$2:$B$874,2,FALSE)))=1,"·",0)</f>
        <v>0</v>
      </c>
      <c r="W82" s="53">
        <f>IF(TYPE(SEARCH(W$1,+VLOOKUP($A82,datos14s!$A$2:$B$874,2,FALSE)))=1,"·",0)</f>
        <v>0</v>
      </c>
      <c r="X82" s="53">
        <f>IF(TYPE(SEARCH(X$1,+VLOOKUP($A82,datos14s!$A$2:$B$874,2,FALSE)))=1,"·",0)</f>
        <v>0</v>
      </c>
      <c r="Y82" s="53">
        <f>IF(TYPE(SEARCH(Y$1,+VLOOKUP($A82,datos14s!$A$2:$B$874,2,FALSE)))=1,"·",0)</f>
        <v>0</v>
      </c>
      <c r="Z82" s="53">
        <f>IF(TYPE(SEARCH(Z$1,+VLOOKUP($A82,datos14s!$A$2:$B$874,2,FALSE)))=1,"·",0)</f>
        <v>0</v>
      </c>
      <c r="AA82" s="53">
        <f>IF(TYPE(SEARCH(AA$1,+VLOOKUP($A82,datos14s!$A$2:$B$874,2,FALSE)))=1,"·",0)</f>
        <v>0</v>
      </c>
      <c r="AB82" s="53">
        <f>IF(TYPE(SEARCH(AB$1,+VLOOKUP($A82,datos14s!$A$2:$B$874,2,FALSE)))=1,"·",0)</f>
        <v>0</v>
      </c>
      <c r="AC82" s="53">
        <f>IF(TYPE(SEARCH(AC$1,+VLOOKUP($A82,datos14s!$A$2:$B$874,2,FALSE)))=1,"·",0)</f>
        <v>0</v>
      </c>
      <c r="AD82" s="53">
        <f>IF(TYPE(SEARCH(AD$1,+VLOOKUP($A82,datos14s!$A$2:$B$874,2,FALSE)))=1,"·",0)</f>
        <v>0</v>
      </c>
      <c r="AE82" s="53">
        <f>IF(TYPE(SEARCH(AE$1,+VLOOKUP($A82,datos14s!$A$2:$B$874,2,FALSE)))=1,"·",0)</f>
        <v>0</v>
      </c>
    </row>
    <row r="83" spans="1:31" s="9" customFormat="1">
      <c r="A83" s="186" t="s">
        <v>989</v>
      </c>
      <c r="B83" s="53">
        <f>IF(TYPE(SEARCH(B$1,+VLOOKUP($A83,datos14s!$A$2:$B$874,2,FALSE)))=1,"·",0)</f>
        <v>0</v>
      </c>
      <c r="C83" s="53">
        <f>IF(TYPE(SEARCH(C$1,+VLOOKUP($A83,datos14s!$A$2:$B$874,2,FALSE)))=1,"·",0)</f>
        <v>0</v>
      </c>
      <c r="D83" s="53">
        <f>IF(TYPE(SEARCH(D$1,+VLOOKUP($A83,datos14s!$A$2:$B$874,2,FALSE)))=1,"·",0)</f>
        <v>0</v>
      </c>
      <c r="E83" s="53">
        <f>IF(TYPE(SEARCH(E$1,+VLOOKUP($A83,datos14s!$A$2:$B$874,2,FALSE)))=1,"·",0)</f>
        <v>0</v>
      </c>
      <c r="F83" s="53">
        <f>IF(TYPE(SEARCH(F$1,+VLOOKUP($A83,datos14s!$A$2:$B$874,2,FALSE)))=1,"·",0)</f>
        <v>0</v>
      </c>
      <c r="G83" s="53">
        <f>IF(TYPE(SEARCH(G$1,+VLOOKUP($A83,datos14s!$A$2:$B$874,2,FALSE)))=1,"·",0)</f>
        <v>0</v>
      </c>
      <c r="H83" s="53" t="str">
        <f>IF(TYPE(SEARCH(H$1,+VLOOKUP($A83,datos14s!$A$2:$B$874,2,FALSE)))=1,"·",0)</f>
        <v>·</v>
      </c>
      <c r="I83" s="53">
        <f>IF(TYPE(SEARCH(I$1,+VLOOKUP($A83,datos14s!$A$2:$B$874,2,FALSE)))=1,"·",0)</f>
        <v>0</v>
      </c>
      <c r="J83" s="53" t="str">
        <f>IF(TYPE(SEARCH(J$1,+VLOOKUP($A83,datos14s!$A$2:$B$874,2,FALSE)))=1,"·",0)</f>
        <v>·</v>
      </c>
      <c r="K83" s="53">
        <f>IF(TYPE(SEARCH(K$1,+VLOOKUP($A83,datos14s!$A$2:$B$874,2,FALSE)))=1,"·",0)</f>
        <v>0</v>
      </c>
      <c r="L83" s="53">
        <f>IF(TYPE(SEARCH(L$1,+VLOOKUP($A83,datos14s!$A$2:$B$874,2,FALSE)))=1,"·",0)</f>
        <v>0</v>
      </c>
      <c r="M83" s="53">
        <f>IF(TYPE(SEARCH(M$1,+VLOOKUP($A83,datos14s!$A$2:$B$874,2,FALSE)))=1,"·",0)</f>
        <v>0</v>
      </c>
      <c r="N83" s="53">
        <f>IF(TYPE(SEARCH(N$1,+VLOOKUP($A83,datos14s!$A$2:$B$874,2,FALSE)))=1,"·",0)</f>
        <v>0</v>
      </c>
      <c r="O83" s="53">
        <f>IF(TYPE(SEARCH(O$1,+VLOOKUP($A83,datos14s!$A$2:$B$874,2,FALSE)))=1,"·",0)</f>
        <v>0</v>
      </c>
      <c r="P83" s="53">
        <f>IF(TYPE(SEARCH(P$1,+VLOOKUP($A83,datos14s!$A$2:$B$874,2,FALSE)))=1,"·",0)</f>
        <v>0</v>
      </c>
      <c r="Q83" s="53">
        <f>IF(TYPE(SEARCH(Q$1,+VLOOKUP($A83,datos14s!$A$2:$B$874,2,FALSE)))=1,"·",0)</f>
        <v>0</v>
      </c>
      <c r="R83" s="53">
        <f>IF(TYPE(SEARCH(R$1,+VLOOKUP($A83,datos14s!$A$2:$B$874,2,FALSE)))=1,"·",0)</f>
        <v>0</v>
      </c>
      <c r="S83" s="53">
        <f>IF(TYPE(SEARCH(S$1,+VLOOKUP($A83,datos14s!$A$2:$B$874,2,FALSE)))=1,"·",0)</f>
        <v>0</v>
      </c>
      <c r="T83" s="53">
        <f>IF(TYPE(SEARCH(T$1,+VLOOKUP($A83,datos14s!$A$2:$B$874,2,FALSE)))=1,"·",0)</f>
        <v>0</v>
      </c>
      <c r="U83" s="53">
        <f>IF(TYPE(SEARCH(U$1,+VLOOKUP($A83,datos14s!$A$2:$B$874,2,FALSE)))=1,"·",0)</f>
        <v>0</v>
      </c>
      <c r="V83" s="53">
        <f>IF(TYPE(SEARCH(V$1,+VLOOKUP($A83,datos14s!$A$2:$B$874,2,FALSE)))=1,"·",0)</f>
        <v>0</v>
      </c>
      <c r="W83" s="53">
        <f>IF(TYPE(SEARCH(W$1,+VLOOKUP($A83,datos14s!$A$2:$B$874,2,FALSE)))=1,"·",0)</f>
        <v>0</v>
      </c>
      <c r="X83" s="53">
        <f>IF(TYPE(SEARCH(X$1,+VLOOKUP($A83,datos14s!$A$2:$B$874,2,FALSE)))=1,"·",0)</f>
        <v>0</v>
      </c>
      <c r="Y83" s="53">
        <f>IF(TYPE(SEARCH(Y$1,+VLOOKUP($A83,datos14s!$A$2:$B$874,2,FALSE)))=1,"·",0)</f>
        <v>0</v>
      </c>
      <c r="Z83" s="53">
        <f>IF(TYPE(SEARCH(Z$1,+VLOOKUP($A83,datos14s!$A$2:$B$874,2,FALSE)))=1,"·",0)</f>
        <v>0</v>
      </c>
      <c r="AA83" s="53">
        <f>IF(TYPE(SEARCH(AA$1,+VLOOKUP($A83,datos14s!$A$2:$B$874,2,FALSE)))=1,"·",0)</f>
        <v>0</v>
      </c>
      <c r="AB83" s="53">
        <f>IF(TYPE(SEARCH(AB$1,+VLOOKUP($A83,datos14s!$A$2:$B$874,2,FALSE)))=1,"·",0)</f>
        <v>0</v>
      </c>
      <c r="AC83" s="53">
        <f>IF(TYPE(SEARCH(AC$1,+VLOOKUP($A83,datos14s!$A$2:$B$874,2,FALSE)))=1,"·",0)</f>
        <v>0</v>
      </c>
      <c r="AD83" s="53">
        <f>IF(TYPE(SEARCH(AD$1,+VLOOKUP($A83,datos14s!$A$2:$B$874,2,FALSE)))=1,"·",0)</f>
        <v>0</v>
      </c>
      <c r="AE83" s="53">
        <f>IF(TYPE(SEARCH(AE$1,+VLOOKUP($A83,datos14s!$A$2:$B$874,2,FALSE)))=1,"·",0)</f>
        <v>0</v>
      </c>
    </row>
    <row r="84" spans="1:31" s="9" customFormat="1">
      <c r="A84" s="186" t="s">
        <v>990</v>
      </c>
      <c r="B84" s="53">
        <f>IF(TYPE(SEARCH(B$1,+VLOOKUP($A84,datos14s!$A$2:$B$874,2,FALSE)))=1,"·",0)</f>
        <v>0</v>
      </c>
      <c r="C84" s="53">
        <f>IF(TYPE(SEARCH(C$1,+VLOOKUP($A84,datos14s!$A$2:$B$874,2,FALSE)))=1,"·",0)</f>
        <v>0</v>
      </c>
      <c r="D84" s="53">
        <f>IF(TYPE(SEARCH(D$1,+VLOOKUP($A84,datos14s!$A$2:$B$874,2,FALSE)))=1,"·",0)</f>
        <v>0</v>
      </c>
      <c r="E84" s="53">
        <f>IF(TYPE(SEARCH(E$1,+VLOOKUP($A84,datos14s!$A$2:$B$874,2,FALSE)))=1,"·",0)</f>
        <v>0</v>
      </c>
      <c r="F84" s="53">
        <f>IF(TYPE(SEARCH(F$1,+VLOOKUP($A84,datos14s!$A$2:$B$874,2,FALSE)))=1,"·",0)</f>
        <v>0</v>
      </c>
      <c r="G84" s="53">
        <f>IF(TYPE(SEARCH(G$1,+VLOOKUP($A84,datos14s!$A$2:$B$874,2,FALSE)))=1,"·",0)</f>
        <v>0</v>
      </c>
      <c r="H84" s="53">
        <f>IF(TYPE(SEARCH(H$1,+VLOOKUP($A84,datos14s!$A$2:$B$874,2,FALSE)))=1,"·",0)</f>
        <v>0</v>
      </c>
      <c r="I84" s="53">
        <f>IF(TYPE(SEARCH(I$1,+VLOOKUP($A84,datos14s!$A$2:$B$874,2,FALSE)))=1,"·",0)</f>
        <v>0</v>
      </c>
      <c r="J84" s="53">
        <f>IF(TYPE(SEARCH(J$1,+VLOOKUP($A84,datos14s!$A$2:$B$874,2,FALSE)))=1,"·",0)</f>
        <v>0</v>
      </c>
      <c r="K84" s="53">
        <f>IF(TYPE(SEARCH(K$1,+VLOOKUP($A84,datos14s!$A$2:$B$874,2,FALSE)))=1,"·",0)</f>
        <v>0</v>
      </c>
      <c r="L84" s="53">
        <f>IF(TYPE(SEARCH(L$1,+VLOOKUP($A84,datos14s!$A$2:$B$874,2,FALSE)))=1,"·",0)</f>
        <v>0</v>
      </c>
      <c r="M84" s="53">
        <f>IF(TYPE(SEARCH(M$1,+VLOOKUP($A84,datos14s!$A$2:$B$874,2,FALSE)))=1,"·",0)</f>
        <v>0</v>
      </c>
      <c r="N84" s="53">
        <f>IF(TYPE(SEARCH(N$1,+VLOOKUP($A84,datos14s!$A$2:$B$874,2,FALSE)))=1,"·",0)</f>
        <v>0</v>
      </c>
      <c r="O84" s="53">
        <f>IF(TYPE(SEARCH(O$1,+VLOOKUP($A84,datos14s!$A$2:$B$874,2,FALSE)))=1,"·",0)</f>
        <v>0</v>
      </c>
      <c r="P84" s="53">
        <f>IF(TYPE(SEARCH(P$1,+VLOOKUP($A84,datos14s!$A$2:$B$874,2,FALSE)))=1,"·",0)</f>
        <v>0</v>
      </c>
      <c r="Q84" s="53">
        <f>IF(TYPE(SEARCH(Q$1,+VLOOKUP($A84,datos14s!$A$2:$B$874,2,FALSE)))=1,"·",0)</f>
        <v>0</v>
      </c>
      <c r="R84" s="53">
        <f>IF(TYPE(SEARCH(R$1,+VLOOKUP($A84,datos14s!$A$2:$B$874,2,FALSE)))=1,"·",0)</f>
        <v>0</v>
      </c>
      <c r="S84" s="53">
        <f>IF(TYPE(SEARCH(S$1,+VLOOKUP($A84,datos14s!$A$2:$B$874,2,FALSE)))=1,"·",0)</f>
        <v>0</v>
      </c>
      <c r="T84" s="53">
        <f>IF(TYPE(SEARCH(T$1,+VLOOKUP($A84,datos14s!$A$2:$B$874,2,FALSE)))=1,"·",0)</f>
        <v>0</v>
      </c>
      <c r="U84" s="53">
        <f>IF(TYPE(SEARCH(U$1,+VLOOKUP($A84,datos14s!$A$2:$B$874,2,FALSE)))=1,"·",0)</f>
        <v>0</v>
      </c>
      <c r="V84" s="53">
        <f>IF(TYPE(SEARCH(V$1,+VLOOKUP($A84,datos14s!$A$2:$B$874,2,FALSE)))=1,"·",0)</f>
        <v>0</v>
      </c>
      <c r="W84" s="53">
        <f>IF(TYPE(SEARCH(W$1,+VLOOKUP($A84,datos14s!$A$2:$B$874,2,FALSE)))=1,"·",0)</f>
        <v>0</v>
      </c>
      <c r="X84" s="53">
        <f>IF(TYPE(SEARCH(X$1,+VLOOKUP($A84,datos14s!$A$2:$B$874,2,FALSE)))=1,"·",0)</f>
        <v>0</v>
      </c>
      <c r="Y84" s="53">
        <f>IF(TYPE(SEARCH(Y$1,+VLOOKUP($A84,datos14s!$A$2:$B$874,2,FALSE)))=1,"·",0)</f>
        <v>0</v>
      </c>
      <c r="Z84" s="53">
        <f>IF(TYPE(SEARCH(Z$1,+VLOOKUP($A84,datos14s!$A$2:$B$874,2,FALSE)))=1,"·",0)</f>
        <v>0</v>
      </c>
      <c r="AA84" s="53">
        <f>IF(TYPE(SEARCH(AA$1,+VLOOKUP($A84,datos14s!$A$2:$B$874,2,FALSE)))=1,"·",0)</f>
        <v>0</v>
      </c>
      <c r="AB84" s="53">
        <f>IF(TYPE(SEARCH(AB$1,+VLOOKUP($A84,datos14s!$A$2:$B$874,2,FALSE)))=1,"·",0)</f>
        <v>0</v>
      </c>
      <c r="AC84" s="53">
        <f>IF(TYPE(SEARCH(AC$1,+VLOOKUP($A84,datos14s!$A$2:$B$874,2,FALSE)))=1,"·",0)</f>
        <v>0</v>
      </c>
      <c r="AD84" s="53">
        <f>IF(TYPE(SEARCH(AD$1,+VLOOKUP($A84,datos14s!$A$2:$B$874,2,FALSE)))=1,"·",0)</f>
        <v>0</v>
      </c>
      <c r="AE84" s="53">
        <f>IF(TYPE(SEARCH(AE$1,+VLOOKUP($A84,datos14s!$A$2:$B$874,2,FALSE)))=1,"·",0)</f>
        <v>0</v>
      </c>
    </row>
    <row r="85" spans="1:31" s="9" customFormat="1">
      <c r="A85" s="186" t="s">
        <v>991</v>
      </c>
      <c r="B85" s="53">
        <f>IF(TYPE(SEARCH(B$1,+VLOOKUP($A85,datos14s!$A$2:$B$874,2,FALSE)))=1,"·",0)</f>
        <v>0</v>
      </c>
      <c r="C85" s="53">
        <f>IF(TYPE(SEARCH(C$1,+VLOOKUP($A85,datos14s!$A$2:$B$874,2,FALSE)))=1,"·",0)</f>
        <v>0</v>
      </c>
      <c r="D85" s="53">
        <f>IF(TYPE(SEARCH(D$1,+VLOOKUP($A85,datos14s!$A$2:$B$874,2,FALSE)))=1,"·",0)</f>
        <v>0</v>
      </c>
      <c r="E85" s="53">
        <f>IF(TYPE(SEARCH(E$1,+VLOOKUP($A85,datos14s!$A$2:$B$874,2,FALSE)))=1,"·",0)</f>
        <v>0</v>
      </c>
      <c r="F85" s="53">
        <f>IF(TYPE(SEARCH(F$1,+VLOOKUP($A85,datos14s!$A$2:$B$874,2,FALSE)))=1,"·",0)</f>
        <v>0</v>
      </c>
      <c r="G85" s="53">
        <f>IF(TYPE(SEARCH(G$1,+VLOOKUP($A85,datos14s!$A$2:$B$874,2,FALSE)))=1,"·",0)</f>
        <v>0</v>
      </c>
      <c r="H85" s="53">
        <f>IF(TYPE(SEARCH(H$1,+VLOOKUP($A85,datos14s!$A$2:$B$874,2,FALSE)))=1,"·",0)</f>
        <v>0</v>
      </c>
      <c r="I85" s="53">
        <f>IF(TYPE(SEARCH(I$1,+VLOOKUP($A85,datos14s!$A$2:$B$874,2,FALSE)))=1,"·",0)</f>
        <v>0</v>
      </c>
      <c r="J85" s="53">
        <f>IF(TYPE(SEARCH(J$1,+VLOOKUP($A85,datos14s!$A$2:$B$874,2,FALSE)))=1,"·",0)</f>
        <v>0</v>
      </c>
      <c r="K85" s="53">
        <f>IF(TYPE(SEARCH(K$1,+VLOOKUP($A85,datos14s!$A$2:$B$874,2,FALSE)))=1,"·",0)</f>
        <v>0</v>
      </c>
      <c r="L85" s="53">
        <f>IF(TYPE(SEARCH(L$1,+VLOOKUP($A85,datos14s!$A$2:$B$874,2,FALSE)))=1,"·",0)</f>
        <v>0</v>
      </c>
      <c r="M85" s="53">
        <f>IF(TYPE(SEARCH(M$1,+VLOOKUP($A85,datos14s!$A$2:$B$874,2,FALSE)))=1,"·",0)</f>
        <v>0</v>
      </c>
      <c r="N85" s="53">
        <f>IF(TYPE(SEARCH(N$1,+VLOOKUP($A85,datos14s!$A$2:$B$874,2,FALSE)))=1,"·",0)</f>
        <v>0</v>
      </c>
      <c r="O85" s="53">
        <f>IF(TYPE(SEARCH(O$1,+VLOOKUP($A85,datos14s!$A$2:$B$874,2,FALSE)))=1,"·",0)</f>
        <v>0</v>
      </c>
      <c r="P85" s="53">
        <f>IF(TYPE(SEARCH(P$1,+VLOOKUP($A85,datos14s!$A$2:$B$874,2,FALSE)))=1,"·",0)</f>
        <v>0</v>
      </c>
      <c r="Q85" s="53">
        <f>IF(TYPE(SEARCH(Q$1,+VLOOKUP($A85,datos14s!$A$2:$B$874,2,FALSE)))=1,"·",0)</f>
        <v>0</v>
      </c>
      <c r="R85" s="53">
        <f>IF(TYPE(SEARCH(R$1,+VLOOKUP($A85,datos14s!$A$2:$B$874,2,FALSE)))=1,"·",0)</f>
        <v>0</v>
      </c>
      <c r="S85" s="53">
        <f>IF(TYPE(SEARCH(S$1,+VLOOKUP($A85,datos14s!$A$2:$B$874,2,FALSE)))=1,"·",0)</f>
        <v>0</v>
      </c>
      <c r="T85" s="53">
        <f>IF(TYPE(SEARCH(T$1,+VLOOKUP($A85,datos14s!$A$2:$B$874,2,FALSE)))=1,"·",0)</f>
        <v>0</v>
      </c>
      <c r="U85" s="53">
        <f>IF(TYPE(SEARCH(U$1,+VLOOKUP($A85,datos14s!$A$2:$B$874,2,FALSE)))=1,"·",0)</f>
        <v>0</v>
      </c>
      <c r="V85" s="53">
        <f>IF(TYPE(SEARCH(V$1,+VLOOKUP($A85,datos14s!$A$2:$B$874,2,FALSE)))=1,"·",0)</f>
        <v>0</v>
      </c>
      <c r="W85" s="53">
        <f>IF(TYPE(SEARCH(W$1,+VLOOKUP($A85,datos14s!$A$2:$B$874,2,FALSE)))=1,"·",0)</f>
        <v>0</v>
      </c>
      <c r="X85" s="53">
        <f>IF(TYPE(SEARCH(X$1,+VLOOKUP($A85,datos14s!$A$2:$B$874,2,FALSE)))=1,"·",0)</f>
        <v>0</v>
      </c>
      <c r="Y85" s="53">
        <f>IF(TYPE(SEARCH(Y$1,+VLOOKUP($A85,datos14s!$A$2:$B$874,2,FALSE)))=1,"·",0)</f>
        <v>0</v>
      </c>
      <c r="Z85" s="53">
        <f>IF(TYPE(SEARCH(Z$1,+VLOOKUP($A85,datos14s!$A$2:$B$874,2,FALSE)))=1,"·",0)</f>
        <v>0</v>
      </c>
      <c r="AA85" s="53">
        <f>IF(TYPE(SEARCH(AA$1,+VLOOKUP($A85,datos14s!$A$2:$B$874,2,FALSE)))=1,"·",0)</f>
        <v>0</v>
      </c>
      <c r="AB85" s="53">
        <f>IF(TYPE(SEARCH(AB$1,+VLOOKUP($A85,datos14s!$A$2:$B$874,2,FALSE)))=1,"·",0)</f>
        <v>0</v>
      </c>
      <c r="AC85" s="53">
        <f>IF(TYPE(SEARCH(AC$1,+VLOOKUP($A85,datos14s!$A$2:$B$874,2,FALSE)))=1,"·",0)</f>
        <v>0</v>
      </c>
      <c r="AD85" s="53">
        <f>IF(TYPE(SEARCH(AD$1,+VLOOKUP($A85,datos14s!$A$2:$B$874,2,FALSE)))=1,"·",0)</f>
        <v>0</v>
      </c>
      <c r="AE85" s="53">
        <f>IF(TYPE(SEARCH(AE$1,+VLOOKUP($A85,datos14s!$A$2:$B$874,2,FALSE)))=1,"·",0)</f>
        <v>0</v>
      </c>
    </row>
    <row r="86" spans="1:31" s="9" customFormat="1">
      <c r="A86" s="186" t="s">
        <v>992</v>
      </c>
      <c r="B86" s="53">
        <f>IF(TYPE(SEARCH(B$1,+VLOOKUP($A86,datos14s!$A$2:$B$874,2,FALSE)))=1,"·",0)</f>
        <v>0</v>
      </c>
      <c r="C86" s="53">
        <f>IF(TYPE(SEARCH(C$1,+VLOOKUP($A86,datos14s!$A$2:$B$874,2,FALSE)))=1,"·",0)</f>
        <v>0</v>
      </c>
      <c r="D86" s="53">
        <f>IF(TYPE(SEARCH(D$1,+VLOOKUP($A86,datos14s!$A$2:$B$874,2,FALSE)))=1,"·",0)</f>
        <v>0</v>
      </c>
      <c r="E86" s="53">
        <f>IF(TYPE(SEARCH(E$1,+VLOOKUP($A86,datos14s!$A$2:$B$874,2,FALSE)))=1,"·",0)</f>
        <v>0</v>
      </c>
      <c r="F86" s="53">
        <f>IF(TYPE(SEARCH(F$1,+VLOOKUP($A86,datos14s!$A$2:$B$874,2,FALSE)))=1,"·",0)</f>
        <v>0</v>
      </c>
      <c r="G86" s="53">
        <f>IF(TYPE(SEARCH(G$1,+VLOOKUP($A86,datos14s!$A$2:$B$874,2,FALSE)))=1,"·",0)</f>
        <v>0</v>
      </c>
      <c r="H86" s="53">
        <f>IF(TYPE(SEARCH(H$1,+VLOOKUP($A86,datos14s!$A$2:$B$874,2,FALSE)))=1,"·",0)</f>
        <v>0</v>
      </c>
      <c r="I86" s="53">
        <f>IF(TYPE(SEARCH(I$1,+VLOOKUP($A86,datos14s!$A$2:$B$874,2,FALSE)))=1,"·",0)</f>
        <v>0</v>
      </c>
      <c r="J86" s="53">
        <f>IF(TYPE(SEARCH(J$1,+VLOOKUP($A86,datos14s!$A$2:$B$874,2,FALSE)))=1,"·",0)</f>
        <v>0</v>
      </c>
      <c r="K86" s="53">
        <f>IF(TYPE(SEARCH(K$1,+VLOOKUP($A86,datos14s!$A$2:$B$874,2,FALSE)))=1,"·",0)</f>
        <v>0</v>
      </c>
      <c r="L86" s="53">
        <f>IF(TYPE(SEARCH(L$1,+VLOOKUP($A86,datos14s!$A$2:$B$874,2,FALSE)))=1,"·",0)</f>
        <v>0</v>
      </c>
      <c r="M86" s="53">
        <f>IF(TYPE(SEARCH(M$1,+VLOOKUP($A86,datos14s!$A$2:$B$874,2,FALSE)))=1,"·",0)</f>
        <v>0</v>
      </c>
      <c r="N86" s="53">
        <f>IF(TYPE(SEARCH(N$1,+VLOOKUP($A86,datos14s!$A$2:$B$874,2,FALSE)))=1,"·",0)</f>
        <v>0</v>
      </c>
      <c r="O86" s="53">
        <f>IF(TYPE(SEARCH(O$1,+VLOOKUP($A86,datos14s!$A$2:$B$874,2,FALSE)))=1,"·",0)</f>
        <v>0</v>
      </c>
      <c r="P86" s="53">
        <f>IF(TYPE(SEARCH(P$1,+VLOOKUP($A86,datos14s!$A$2:$B$874,2,FALSE)))=1,"·",0)</f>
        <v>0</v>
      </c>
      <c r="Q86" s="53">
        <f>IF(TYPE(SEARCH(Q$1,+VLOOKUP($A86,datos14s!$A$2:$B$874,2,FALSE)))=1,"·",0)</f>
        <v>0</v>
      </c>
      <c r="R86" s="53">
        <f>IF(TYPE(SEARCH(R$1,+VLOOKUP($A86,datos14s!$A$2:$B$874,2,FALSE)))=1,"·",0)</f>
        <v>0</v>
      </c>
      <c r="S86" s="53">
        <f>IF(TYPE(SEARCH(S$1,+VLOOKUP($A86,datos14s!$A$2:$B$874,2,FALSE)))=1,"·",0)</f>
        <v>0</v>
      </c>
      <c r="T86" s="53">
        <f>IF(TYPE(SEARCH(T$1,+VLOOKUP($A86,datos14s!$A$2:$B$874,2,FALSE)))=1,"·",0)</f>
        <v>0</v>
      </c>
      <c r="U86" s="53">
        <f>IF(TYPE(SEARCH(U$1,+VLOOKUP($A86,datos14s!$A$2:$B$874,2,FALSE)))=1,"·",0)</f>
        <v>0</v>
      </c>
      <c r="V86" s="53">
        <f>IF(TYPE(SEARCH(V$1,+VLOOKUP($A86,datos14s!$A$2:$B$874,2,FALSE)))=1,"·",0)</f>
        <v>0</v>
      </c>
      <c r="W86" s="53">
        <f>IF(TYPE(SEARCH(W$1,+VLOOKUP($A86,datos14s!$A$2:$B$874,2,FALSE)))=1,"·",0)</f>
        <v>0</v>
      </c>
      <c r="X86" s="53">
        <f>IF(TYPE(SEARCH(X$1,+VLOOKUP($A86,datos14s!$A$2:$B$874,2,FALSE)))=1,"·",0)</f>
        <v>0</v>
      </c>
      <c r="Y86" s="53">
        <f>IF(TYPE(SEARCH(Y$1,+VLOOKUP($A86,datos14s!$A$2:$B$874,2,FALSE)))=1,"·",0)</f>
        <v>0</v>
      </c>
      <c r="Z86" s="53">
        <f>IF(TYPE(SEARCH(Z$1,+VLOOKUP($A86,datos14s!$A$2:$B$874,2,FALSE)))=1,"·",0)</f>
        <v>0</v>
      </c>
      <c r="AA86" s="53">
        <f>IF(TYPE(SEARCH(AA$1,+VLOOKUP($A86,datos14s!$A$2:$B$874,2,FALSE)))=1,"·",0)</f>
        <v>0</v>
      </c>
      <c r="AB86" s="53">
        <f>IF(TYPE(SEARCH(AB$1,+VLOOKUP($A86,datos14s!$A$2:$B$874,2,FALSE)))=1,"·",0)</f>
        <v>0</v>
      </c>
      <c r="AC86" s="53">
        <f>IF(TYPE(SEARCH(AC$1,+VLOOKUP($A86,datos14s!$A$2:$B$874,2,FALSE)))=1,"·",0)</f>
        <v>0</v>
      </c>
      <c r="AD86" s="53">
        <f>IF(TYPE(SEARCH(AD$1,+VLOOKUP($A86,datos14s!$A$2:$B$874,2,FALSE)))=1,"·",0)</f>
        <v>0</v>
      </c>
      <c r="AE86" s="53">
        <f>IF(TYPE(SEARCH(AE$1,+VLOOKUP($A86,datos14s!$A$2:$B$874,2,FALSE)))=1,"·",0)</f>
        <v>0</v>
      </c>
    </row>
    <row r="87" spans="1:31" s="9" customFormat="1">
      <c r="A87" s="186" t="s">
        <v>993</v>
      </c>
      <c r="B87" s="53">
        <f>IF(TYPE(SEARCH(B$1,+VLOOKUP($A87,datos14s!$A$2:$B$874,2,FALSE)))=1,"·",0)</f>
        <v>0</v>
      </c>
      <c r="C87" s="53">
        <f>IF(TYPE(SEARCH(C$1,+VLOOKUP($A87,datos14s!$A$2:$B$874,2,FALSE)))=1,"·",0)</f>
        <v>0</v>
      </c>
      <c r="D87" s="53">
        <f>IF(TYPE(SEARCH(D$1,+VLOOKUP($A87,datos14s!$A$2:$B$874,2,FALSE)))=1,"·",0)</f>
        <v>0</v>
      </c>
      <c r="E87" s="53">
        <f>IF(TYPE(SEARCH(E$1,+VLOOKUP($A87,datos14s!$A$2:$B$874,2,FALSE)))=1,"·",0)</f>
        <v>0</v>
      </c>
      <c r="F87" s="53">
        <f>IF(TYPE(SEARCH(F$1,+VLOOKUP($A87,datos14s!$A$2:$B$874,2,FALSE)))=1,"·",0)</f>
        <v>0</v>
      </c>
      <c r="G87" s="53">
        <f>IF(TYPE(SEARCH(G$1,+VLOOKUP($A87,datos14s!$A$2:$B$874,2,FALSE)))=1,"·",0)</f>
        <v>0</v>
      </c>
      <c r="H87" s="53">
        <f>IF(TYPE(SEARCH(H$1,+VLOOKUP($A87,datos14s!$A$2:$B$874,2,FALSE)))=1,"·",0)</f>
        <v>0</v>
      </c>
      <c r="I87" s="53">
        <f>IF(TYPE(SEARCH(I$1,+VLOOKUP($A87,datos14s!$A$2:$B$874,2,FALSE)))=1,"·",0)</f>
        <v>0</v>
      </c>
      <c r="J87" s="53">
        <f>IF(TYPE(SEARCH(J$1,+VLOOKUP($A87,datos14s!$A$2:$B$874,2,FALSE)))=1,"·",0)</f>
        <v>0</v>
      </c>
      <c r="K87" s="53">
        <f>IF(TYPE(SEARCH(K$1,+VLOOKUP($A87,datos14s!$A$2:$B$874,2,FALSE)))=1,"·",0)</f>
        <v>0</v>
      </c>
      <c r="L87" s="53">
        <f>IF(TYPE(SEARCH(L$1,+VLOOKUP($A87,datos14s!$A$2:$B$874,2,FALSE)))=1,"·",0)</f>
        <v>0</v>
      </c>
      <c r="M87" s="53">
        <f>IF(TYPE(SEARCH(M$1,+VLOOKUP($A87,datos14s!$A$2:$B$874,2,FALSE)))=1,"·",0)</f>
        <v>0</v>
      </c>
      <c r="N87" s="53">
        <f>IF(TYPE(SEARCH(N$1,+VLOOKUP($A87,datos14s!$A$2:$B$874,2,FALSE)))=1,"·",0)</f>
        <v>0</v>
      </c>
      <c r="O87" s="53">
        <f>IF(TYPE(SEARCH(O$1,+VLOOKUP($A87,datos14s!$A$2:$B$874,2,FALSE)))=1,"·",0)</f>
        <v>0</v>
      </c>
      <c r="P87" s="53">
        <f>IF(TYPE(SEARCH(P$1,+VLOOKUP($A87,datos14s!$A$2:$B$874,2,FALSE)))=1,"·",0)</f>
        <v>0</v>
      </c>
      <c r="Q87" s="53">
        <f>IF(TYPE(SEARCH(Q$1,+VLOOKUP($A87,datos14s!$A$2:$B$874,2,FALSE)))=1,"·",0)</f>
        <v>0</v>
      </c>
      <c r="R87" s="53">
        <f>IF(TYPE(SEARCH(R$1,+VLOOKUP($A87,datos14s!$A$2:$B$874,2,FALSE)))=1,"·",0)</f>
        <v>0</v>
      </c>
      <c r="S87" s="53">
        <f>IF(TYPE(SEARCH(S$1,+VLOOKUP($A87,datos14s!$A$2:$B$874,2,FALSE)))=1,"·",0)</f>
        <v>0</v>
      </c>
      <c r="T87" s="53">
        <f>IF(TYPE(SEARCH(T$1,+VLOOKUP($A87,datos14s!$A$2:$B$874,2,FALSE)))=1,"·",0)</f>
        <v>0</v>
      </c>
      <c r="U87" s="53">
        <f>IF(TYPE(SEARCH(U$1,+VLOOKUP($A87,datos14s!$A$2:$B$874,2,FALSE)))=1,"·",0)</f>
        <v>0</v>
      </c>
      <c r="V87" s="53">
        <f>IF(TYPE(SEARCH(V$1,+VLOOKUP($A87,datos14s!$A$2:$B$874,2,FALSE)))=1,"·",0)</f>
        <v>0</v>
      </c>
      <c r="W87" s="53">
        <f>IF(TYPE(SEARCH(W$1,+VLOOKUP($A87,datos14s!$A$2:$B$874,2,FALSE)))=1,"·",0)</f>
        <v>0</v>
      </c>
      <c r="X87" s="53">
        <f>IF(TYPE(SEARCH(X$1,+VLOOKUP($A87,datos14s!$A$2:$B$874,2,FALSE)))=1,"·",0)</f>
        <v>0</v>
      </c>
      <c r="Y87" s="53">
        <f>IF(TYPE(SEARCH(Y$1,+VLOOKUP($A87,datos14s!$A$2:$B$874,2,FALSE)))=1,"·",0)</f>
        <v>0</v>
      </c>
      <c r="Z87" s="53">
        <f>IF(TYPE(SEARCH(Z$1,+VLOOKUP($A87,datos14s!$A$2:$B$874,2,FALSE)))=1,"·",0)</f>
        <v>0</v>
      </c>
      <c r="AA87" s="53">
        <f>IF(TYPE(SEARCH(AA$1,+VLOOKUP($A87,datos14s!$A$2:$B$874,2,FALSE)))=1,"·",0)</f>
        <v>0</v>
      </c>
      <c r="AB87" s="53">
        <f>IF(TYPE(SEARCH(AB$1,+VLOOKUP($A87,datos14s!$A$2:$B$874,2,FALSE)))=1,"·",0)</f>
        <v>0</v>
      </c>
      <c r="AC87" s="53">
        <f>IF(TYPE(SEARCH(AC$1,+VLOOKUP($A87,datos14s!$A$2:$B$874,2,FALSE)))=1,"·",0)</f>
        <v>0</v>
      </c>
      <c r="AD87" s="53">
        <f>IF(TYPE(SEARCH(AD$1,+VLOOKUP($A87,datos14s!$A$2:$B$874,2,FALSE)))=1,"·",0)</f>
        <v>0</v>
      </c>
      <c r="AE87" s="53">
        <f>IF(TYPE(SEARCH(AE$1,+VLOOKUP($A87,datos14s!$A$2:$B$874,2,FALSE)))=1,"·",0)</f>
        <v>0</v>
      </c>
    </row>
    <row r="88" spans="1:31" s="9" customFormat="1">
      <c r="A88" s="186" t="s">
        <v>994</v>
      </c>
      <c r="B88" s="53">
        <f>IF(TYPE(SEARCH(B$1,+VLOOKUP($A88,datos14s!$A$2:$B$874,2,FALSE)))=1,"·",0)</f>
        <v>0</v>
      </c>
      <c r="C88" s="53">
        <f>IF(TYPE(SEARCH(C$1,+VLOOKUP($A88,datos14s!$A$2:$B$874,2,FALSE)))=1,"·",0)</f>
        <v>0</v>
      </c>
      <c r="D88" s="53">
        <f>IF(TYPE(SEARCH(D$1,+VLOOKUP($A88,datos14s!$A$2:$B$874,2,FALSE)))=1,"·",0)</f>
        <v>0</v>
      </c>
      <c r="E88" s="53">
        <f>IF(TYPE(SEARCH(E$1,+VLOOKUP($A88,datos14s!$A$2:$B$874,2,FALSE)))=1,"·",0)</f>
        <v>0</v>
      </c>
      <c r="F88" s="53">
        <f>IF(TYPE(SEARCH(F$1,+VLOOKUP($A88,datos14s!$A$2:$B$874,2,FALSE)))=1,"·",0)</f>
        <v>0</v>
      </c>
      <c r="G88" s="53">
        <f>IF(TYPE(SEARCH(G$1,+VLOOKUP($A88,datos14s!$A$2:$B$874,2,FALSE)))=1,"·",0)</f>
        <v>0</v>
      </c>
      <c r="H88" s="53">
        <f>IF(TYPE(SEARCH(H$1,+VLOOKUP($A88,datos14s!$A$2:$B$874,2,FALSE)))=1,"·",0)</f>
        <v>0</v>
      </c>
      <c r="I88" s="53">
        <f>IF(TYPE(SEARCH(I$1,+VLOOKUP($A88,datos14s!$A$2:$B$874,2,FALSE)))=1,"·",0)</f>
        <v>0</v>
      </c>
      <c r="J88" s="53">
        <f>IF(TYPE(SEARCH(J$1,+VLOOKUP($A88,datos14s!$A$2:$B$874,2,FALSE)))=1,"·",0)</f>
        <v>0</v>
      </c>
      <c r="K88" s="53">
        <f>IF(TYPE(SEARCH(K$1,+VLOOKUP($A88,datos14s!$A$2:$B$874,2,FALSE)))=1,"·",0)</f>
        <v>0</v>
      </c>
      <c r="L88" s="53">
        <f>IF(TYPE(SEARCH(L$1,+VLOOKUP($A88,datos14s!$A$2:$B$874,2,FALSE)))=1,"·",0)</f>
        <v>0</v>
      </c>
      <c r="M88" s="53">
        <f>IF(TYPE(SEARCH(M$1,+VLOOKUP($A88,datos14s!$A$2:$B$874,2,FALSE)))=1,"·",0)</f>
        <v>0</v>
      </c>
      <c r="N88" s="53">
        <f>IF(TYPE(SEARCH(N$1,+VLOOKUP($A88,datos14s!$A$2:$B$874,2,FALSE)))=1,"·",0)</f>
        <v>0</v>
      </c>
      <c r="O88" s="53">
        <f>IF(TYPE(SEARCH(O$1,+VLOOKUP($A88,datos14s!$A$2:$B$874,2,FALSE)))=1,"·",0)</f>
        <v>0</v>
      </c>
      <c r="P88" s="53">
        <f>IF(TYPE(SEARCH(P$1,+VLOOKUP($A88,datos14s!$A$2:$B$874,2,FALSE)))=1,"·",0)</f>
        <v>0</v>
      </c>
      <c r="Q88" s="53">
        <f>IF(TYPE(SEARCH(Q$1,+VLOOKUP($A88,datos14s!$A$2:$B$874,2,FALSE)))=1,"·",0)</f>
        <v>0</v>
      </c>
      <c r="R88" s="53">
        <f>IF(TYPE(SEARCH(R$1,+VLOOKUP($A88,datos14s!$A$2:$B$874,2,FALSE)))=1,"·",0)</f>
        <v>0</v>
      </c>
      <c r="S88" s="53">
        <f>IF(TYPE(SEARCH(S$1,+VLOOKUP($A88,datos14s!$A$2:$B$874,2,FALSE)))=1,"·",0)</f>
        <v>0</v>
      </c>
      <c r="T88" s="53">
        <f>IF(TYPE(SEARCH(T$1,+VLOOKUP($A88,datos14s!$A$2:$B$874,2,FALSE)))=1,"·",0)</f>
        <v>0</v>
      </c>
      <c r="U88" s="53">
        <f>IF(TYPE(SEARCH(U$1,+VLOOKUP($A88,datos14s!$A$2:$B$874,2,FALSE)))=1,"·",0)</f>
        <v>0</v>
      </c>
      <c r="V88" s="53">
        <f>IF(TYPE(SEARCH(V$1,+VLOOKUP($A88,datos14s!$A$2:$B$874,2,FALSE)))=1,"·",0)</f>
        <v>0</v>
      </c>
      <c r="W88" s="53">
        <f>IF(TYPE(SEARCH(W$1,+VLOOKUP($A88,datos14s!$A$2:$B$874,2,FALSE)))=1,"·",0)</f>
        <v>0</v>
      </c>
      <c r="X88" s="53">
        <f>IF(TYPE(SEARCH(X$1,+VLOOKUP($A88,datos14s!$A$2:$B$874,2,FALSE)))=1,"·",0)</f>
        <v>0</v>
      </c>
      <c r="Y88" s="53">
        <f>IF(TYPE(SEARCH(Y$1,+VLOOKUP($A88,datos14s!$A$2:$B$874,2,FALSE)))=1,"·",0)</f>
        <v>0</v>
      </c>
      <c r="Z88" s="53">
        <f>IF(TYPE(SEARCH(Z$1,+VLOOKUP($A88,datos14s!$A$2:$B$874,2,FALSE)))=1,"·",0)</f>
        <v>0</v>
      </c>
      <c r="AA88" s="53">
        <f>IF(TYPE(SEARCH(AA$1,+VLOOKUP($A88,datos14s!$A$2:$B$874,2,FALSE)))=1,"·",0)</f>
        <v>0</v>
      </c>
      <c r="AB88" s="53">
        <f>IF(TYPE(SEARCH(AB$1,+VLOOKUP($A88,datos14s!$A$2:$B$874,2,FALSE)))=1,"·",0)</f>
        <v>0</v>
      </c>
      <c r="AC88" s="53">
        <f>IF(TYPE(SEARCH(AC$1,+VLOOKUP($A88,datos14s!$A$2:$B$874,2,FALSE)))=1,"·",0)</f>
        <v>0</v>
      </c>
      <c r="AD88" s="53">
        <f>IF(TYPE(SEARCH(AD$1,+VLOOKUP($A88,datos14s!$A$2:$B$874,2,FALSE)))=1,"·",0)</f>
        <v>0</v>
      </c>
      <c r="AE88" s="53">
        <f>IF(TYPE(SEARCH(AE$1,+VLOOKUP($A88,datos14s!$A$2:$B$874,2,FALSE)))=1,"·",0)</f>
        <v>0</v>
      </c>
    </row>
    <row r="89" spans="1:31" s="9" customFormat="1">
      <c r="A89" s="186" t="s">
        <v>995</v>
      </c>
      <c r="B89" s="53">
        <f>IF(TYPE(SEARCH(B$1,+VLOOKUP($A89,datos14s!$A$2:$B$874,2,FALSE)))=1,"·",0)</f>
        <v>0</v>
      </c>
      <c r="C89" s="53">
        <f>IF(TYPE(SEARCH(C$1,+VLOOKUP($A89,datos14s!$A$2:$B$874,2,FALSE)))=1,"·",0)</f>
        <v>0</v>
      </c>
      <c r="D89" s="53">
        <f>IF(TYPE(SEARCH(D$1,+VLOOKUP($A89,datos14s!$A$2:$B$874,2,FALSE)))=1,"·",0)</f>
        <v>0</v>
      </c>
      <c r="E89" s="53">
        <f>IF(TYPE(SEARCH(E$1,+VLOOKUP($A89,datos14s!$A$2:$B$874,2,FALSE)))=1,"·",0)</f>
        <v>0</v>
      </c>
      <c r="F89" s="53">
        <f>IF(TYPE(SEARCH(F$1,+VLOOKUP($A89,datos14s!$A$2:$B$874,2,FALSE)))=1,"·",0)</f>
        <v>0</v>
      </c>
      <c r="G89" s="53">
        <f>IF(TYPE(SEARCH(G$1,+VLOOKUP($A89,datos14s!$A$2:$B$874,2,FALSE)))=1,"·",0)</f>
        <v>0</v>
      </c>
      <c r="H89" s="53">
        <f>IF(TYPE(SEARCH(H$1,+VLOOKUP($A89,datos14s!$A$2:$B$874,2,FALSE)))=1,"·",0)</f>
        <v>0</v>
      </c>
      <c r="I89" s="53">
        <f>IF(TYPE(SEARCH(I$1,+VLOOKUP($A89,datos14s!$A$2:$B$874,2,FALSE)))=1,"·",0)</f>
        <v>0</v>
      </c>
      <c r="J89" s="53">
        <f>IF(TYPE(SEARCH(J$1,+VLOOKUP($A89,datos14s!$A$2:$B$874,2,FALSE)))=1,"·",0)</f>
        <v>0</v>
      </c>
      <c r="K89" s="53">
        <f>IF(TYPE(SEARCH(K$1,+VLOOKUP($A89,datos14s!$A$2:$B$874,2,FALSE)))=1,"·",0)</f>
        <v>0</v>
      </c>
      <c r="L89" s="53">
        <f>IF(TYPE(SEARCH(L$1,+VLOOKUP($A89,datos14s!$A$2:$B$874,2,FALSE)))=1,"·",0)</f>
        <v>0</v>
      </c>
      <c r="M89" s="53">
        <f>IF(TYPE(SEARCH(M$1,+VLOOKUP($A89,datos14s!$A$2:$B$874,2,FALSE)))=1,"·",0)</f>
        <v>0</v>
      </c>
      <c r="N89" s="53">
        <f>IF(TYPE(SEARCH(N$1,+VLOOKUP($A89,datos14s!$A$2:$B$874,2,FALSE)))=1,"·",0)</f>
        <v>0</v>
      </c>
      <c r="O89" s="53">
        <f>IF(TYPE(SEARCH(O$1,+VLOOKUP($A89,datos14s!$A$2:$B$874,2,FALSE)))=1,"·",0)</f>
        <v>0</v>
      </c>
      <c r="P89" s="53">
        <f>IF(TYPE(SEARCH(P$1,+VLOOKUP($A89,datos14s!$A$2:$B$874,2,FALSE)))=1,"·",0)</f>
        <v>0</v>
      </c>
      <c r="Q89" s="53">
        <f>IF(TYPE(SEARCH(Q$1,+VLOOKUP($A89,datos14s!$A$2:$B$874,2,FALSE)))=1,"·",0)</f>
        <v>0</v>
      </c>
      <c r="R89" s="53">
        <f>IF(TYPE(SEARCH(R$1,+VLOOKUP($A89,datos14s!$A$2:$B$874,2,FALSE)))=1,"·",0)</f>
        <v>0</v>
      </c>
      <c r="S89" s="53">
        <f>IF(TYPE(SEARCH(S$1,+VLOOKUP($A89,datos14s!$A$2:$B$874,2,FALSE)))=1,"·",0)</f>
        <v>0</v>
      </c>
      <c r="T89" s="53">
        <f>IF(TYPE(SEARCH(T$1,+VLOOKUP($A89,datos14s!$A$2:$B$874,2,FALSE)))=1,"·",0)</f>
        <v>0</v>
      </c>
      <c r="U89" s="53">
        <f>IF(TYPE(SEARCH(U$1,+VLOOKUP($A89,datos14s!$A$2:$B$874,2,FALSE)))=1,"·",0)</f>
        <v>0</v>
      </c>
      <c r="V89" s="53">
        <f>IF(TYPE(SEARCH(V$1,+VLOOKUP($A89,datos14s!$A$2:$B$874,2,FALSE)))=1,"·",0)</f>
        <v>0</v>
      </c>
      <c r="W89" s="53">
        <f>IF(TYPE(SEARCH(W$1,+VLOOKUP($A89,datos14s!$A$2:$B$874,2,FALSE)))=1,"·",0)</f>
        <v>0</v>
      </c>
      <c r="X89" s="53">
        <f>IF(TYPE(SEARCH(X$1,+VLOOKUP($A89,datos14s!$A$2:$B$874,2,FALSE)))=1,"·",0)</f>
        <v>0</v>
      </c>
      <c r="Y89" s="53">
        <f>IF(TYPE(SEARCH(Y$1,+VLOOKUP($A89,datos14s!$A$2:$B$874,2,FALSE)))=1,"·",0)</f>
        <v>0</v>
      </c>
      <c r="Z89" s="53">
        <f>IF(TYPE(SEARCH(Z$1,+VLOOKUP($A89,datos14s!$A$2:$B$874,2,FALSE)))=1,"·",0)</f>
        <v>0</v>
      </c>
      <c r="AA89" s="53">
        <f>IF(TYPE(SEARCH(AA$1,+VLOOKUP($A89,datos14s!$A$2:$B$874,2,FALSE)))=1,"·",0)</f>
        <v>0</v>
      </c>
      <c r="AB89" s="53">
        <f>IF(TYPE(SEARCH(AB$1,+VLOOKUP($A89,datos14s!$A$2:$B$874,2,FALSE)))=1,"·",0)</f>
        <v>0</v>
      </c>
      <c r="AC89" s="53">
        <f>IF(TYPE(SEARCH(AC$1,+VLOOKUP($A89,datos14s!$A$2:$B$874,2,FALSE)))=1,"·",0)</f>
        <v>0</v>
      </c>
      <c r="AD89" s="53">
        <f>IF(TYPE(SEARCH(AD$1,+VLOOKUP($A89,datos14s!$A$2:$B$874,2,FALSE)))=1,"·",0)</f>
        <v>0</v>
      </c>
      <c r="AE89" s="53">
        <f>IF(TYPE(SEARCH(AE$1,+VLOOKUP($A89,datos14s!$A$2:$B$874,2,FALSE)))=1,"·",0)</f>
        <v>0</v>
      </c>
    </row>
    <row r="90" spans="1:31" s="9" customFormat="1">
      <c r="A90" s="186" t="s">
        <v>996</v>
      </c>
      <c r="B90" s="53">
        <f>IF(TYPE(SEARCH(B$1,+VLOOKUP($A90,datos14s!$A$2:$B$874,2,FALSE)))=1,"·",0)</f>
        <v>0</v>
      </c>
      <c r="C90" s="53">
        <f>IF(TYPE(SEARCH(C$1,+VLOOKUP($A90,datos14s!$A$2:$B$874,2,FALSE)))=1,"·",0)</f>
        <v>0</v>
      </c>
      <c r="D90" s="53">
        <f>IF(TYPE(SEARCH(D$1,+VLOOKUP($A90,datos14s!$A$2:$B$874,2,FALSE)))=1,"·",0)</f>
        <v>0</v>
      </c>
      <c r="E90" s="53">
        <f>IF(TYPE(SEARCH(E$1,+VLOOKUP($A90,datos14s!$A$2:$B$874,2,FALSE)))=1,"·",0)</f>
        <v>0</v>
      </c>
      <c r="F90" s="53">
        <f>IF(TYPE(SEARCH(F$1,+VLOOKUP($A90,datos14s!$A$2:$B$874,2,FALSE)))=1,"·",0)</f>
        <v>0</v>
      </c>
      <c r="G90" s="53">
        <f>IF(TYPE(SEARCH(G$1,+VLOOKUP($A90,datos14s!$A$2:$B$874,2,FALSE)))=1,"·",0)</f>
        <v>0</v>
      </c>
      <c r="H90" s="53">
        <f>IF(TYPE(SEARCH(H$1,+VLOOKUP($A90,datos14s!$A$2:$B$874,2,FALSE)))=1,"·",0)</f>
        <v>0</v>
      </c>
      <c r="I90" s="53">
        <f>IF(TYPE(SEARCH(I$1,+VLOOKUP($A90,datos14s!$A$2:$B$874,2,FALSE)))=1,"·",0)</f>
        <v>0</v>
      </c>
      <c r="J90" s="53">
        <f>IF(TYPE(SEARCH(J$1,+VLOOKUP($A90,datos14s!$A$2:$B$874,2,FALSE)))=1,"·",0)</f>
        <v>0</v>
      </c>
      <c r="K90" s="53">
        <f>IF(TYPE(SEARCH(K$1,+VLOOKUP($A90,datos14s!$A$2:$B$874,2,FALSE)))=1,"·",0)</f>
        <v>0</v>
      </c>
      <c r="L90" s="53">
        <f>IF(TYPE(SEARCH(L$1,+VLOOKUP($A90,datos14s!$A$2:$B$874,2,FALSE)))=1,"·",0)</f>
        <v>0</v>
      </c>
      <c r="M90" s="53">
        <f>IF(TYPE(SEARCH(M$1,+VLOOKUP($A90,datos14s!$A$2:$B$874,2,FALSE)))=1,"·",0)</f>
        <v>0</v>
      </c>
      <c r="N90" s="53">
        <f>IF(TYPE(SEARCH(N$1,+VLOOKUP($A90,datos14s!$A$2:$B$874,2,FALSE)))=1,"·",0)</f>
        <v>0</v>
      </c>
      <c r="O90" s="53">
        <f>IF(TYPE(SEARCH(O$1,+VLOOKUP($A90,datos14s!$A$2:$B$874,2,FALSE)))=1,"·",0)</f>
        <v>0</v>
      </c>
      <c r="P90" s="53">
        <f>IF(TYPE(SEARCH(P$1,+VLOOKUP($A90,datos14s!$A$2:$B$874,2,FALSE)))=1,"·",0)</f>
        <v>0</v>
      </c>
      <c r="Q90" s="53">
        <f>IF(TYPE(SEARCH(Q$1,+VLOOKUP($A90,datos14s!$A$2:$B$874,2,FALSE)))=1,"·",0)</f>
        <v>0</v>
      </c>
      <c r="R90" s="53">
        <f>IF(TYPE(SEARCH(R$1,+VLOOKUP($A90,datos14s!$A$2:$B$874,2,FALSE)))=1,"·",0)</f>
        <v>0</v>
      </c>
      <c r="S90" s="53">
        <f>IF(TYPE(SEARCH(S$1,+VLOOKUP($A90,datos14s!$A$2:$B$874,2,FALSE)))=1,"·",0)</f>
        <v>0</v>
      </c>
      <c r="T90" s="53">
        <f>IF(TYPE(SEARCH(T$1,+VLOOKUP($A90,datos14s!$A$2:$B$874,2,FALSE)))=1,"·",0)</f>
        <v>0</v>
      </c>
      <c r="U90" s="53">
        <f>IF(TYPE(SEARCH(U$1,+VLOOKUP($A90,datos14s!$A$2:$B$874,2,FALSE)))=1,"·",0)</f>
        <v>0</v>
      </c>
      <c r="V90" s="53">
        <f>IF(TYPE(SEARCH(V$1,+VLOOKUP($A90,datos14s!$A$2:$B$874,2,FALSE)))=1,"·",0)</f>
        <v>0</v>
      </c>
      <c r="W90" s="53">
        <f>IF(TYPE(SEARCH(W$1,+VLOOKUP($A90,datos14s!$A$2:$B$874,2,FALSE)))=1,"·",0)</f>
        <v>0</v>
      </c>
      <c r="X90" s="53">
        <f>IF(TYPE(SEARCH(X$1,+VLOOKUP($A90,datos14s!$A$2:$B$874,2,FALSE)))=1,"·",0)</f>
        <v>0</v>
      </c>
      <c r="Y90" s="53">
        <f>IF(TYPE(SEARCH(Y$1,+VLOOKUP($A90,datos14s!$A$2:$B$874,2,FALSE)))=1,"·",0)</f>
        <v>0</v>
      </c>
      <c r="Z90" s="53">
        <f>IF(TYPE(SEARCH(Z$1,+VLOOKUP($A90,datos14s!$A$2:$B$874,2,FALSE)))=1,"·",0)</f>
        <v>0</v>
      </c>
      <c r="AA90" s="53">
        <f>IF(TYPE(SEARCH(AA$1,+VLOOKUP($A90,datos14s!$A$2:$B$874,2,FALSE)))=1,"·",0)</f>
        <v>0</v>
      </c>
      <c r="AB90" s="53">
        <f>IF(TYPE(SEARCH(AB$1,+VLOOKUP($A90,datos14s!$A$2:$B$874,2,FALSE)))=1,"·",0)</f>
        <v>0</v>
      </c>
      <c r="AC90" s="53">
        <f>IF(TYPE(SEARCH(AC$1,+VLOOKUP($A90,datos14s!$A$2:$B$874,2,FALSE)))=1,"·",0)</f>
        <v>0</v>
      </c>
      <c r="AD90" s="53">
        <f>IF(TYPE(SEARCH(AD$1,+VLOOKUP($A90,datos14s!$A$2:$B$874,2,FALSE)))=1,"·",0)</f>
        <v>0</v>
      </c>
      <c r="AE90" s="53">
        <f>IF(TYPE(SEARCH(AE$1,+VLOOKUP($A90,datos14s!$A$2:$B$874,2,FALSE)))=1,"·",0)</f>
        <v>0</v>
      </c>
    </row>
    <row r="91" spans="1:31" s="9" customFormat="1">
      <c r="A91" s="186" t="s">
        <v>997</v>
      </c>
      <c r="B91" s="53">
        <f>IF(TYPE(SEARCH(B$1,+VLOOKUP($A91,datos14s!$A$2:$B$874,2,FALSE)))=1,"·",0)</f>
        <v>0</v>
      </c>
      <c r="C91" s="53">
        <f>IF(TYPE(SEARCH(C$1,+VLOOKUP($A91,datos14s!$A$2:$B$874,2,FALSE)))=1,"·",0)</f>
        <v>0</v>
      </c>
      <c r="D91" s="53">
        <f>IF(TYPE(SEARCH(D$1,+VLOOKUP($A91,datos14s!$A$2:$B$874,2,FALSE)))=1,"·",0)</f>
        <v>0</v>
      </c>
      <c r="E91" s="53">
        <f>IF(TYPE(SEARCH(E$1,+VLOOKUP($A91,datos14s!$A$2:$B$874,2,FALSE)))=1,"·",0)</f>
        <v>0</v>
      </c>
      <c r="F91" s="53">
        <f>IF(TYPE(SEARCH(F$1,+VLOOKUP($A91,datos14s!$A$2:$B$874,2,FALSE)))=1,"·",0)</f>
        <v>0</v>
      </c>
      <c r="G91" s="53">
        <f>IF(TYPE(SEARCH(G$1,+VLOOKUP($A91,datos14s!$A$2:$B$874,2,FALSE)))=1,"·",0)</f>
        <v>0</v>
      </c>
      <c r="H91" s="53">
        <f>IF(TYPE(SEARCH(H$1,+VLOOKUP($A91,datos14s!$A$2:$B$874,2,FALSE)))=1,"·",0)</f>
        <v>0</v>
      </c>
      <c r="I91" s="53">
        <f>IF(TYPE(SEARCH(I$1,+VLOOKUP($A91,datos14s!$A$2:$B$874,2,FALSE)))=1,"·",0)</f>
        <v>0</v>
      </c>
      <c r="J91" s="53">
        <f>IF(TYPE(SEARCH(J$1,+VLOOKUP($A91,datos14s!$A$2:$B$874,2,FALSE)))=1,"·",0)</f>
        <v>0</v>
      </c>
      <c r="K91" s="53">
        <f>IF(TYPE(SEARCH(K$1,+VLOOKUP($A91,datos14s!$A$2:$B$874,2,FALSE)))=1,"·",0)</f>
        <v>0</v>
      </c>
      <c r="L91" s="53">
        <f>IF(TYPE(SEARCH(L$1,+VLOOKUP($A91,datos14s!$A$2:$B$874,2,FALSE)))=1,"·",0)</f>
        <v>0</v>
      </c>
      <c r="M91" s="53">
        <f>IF(TYPE(SEARCH(M$1,+VLOOKUP($A91,datos14s!$A$2:$B$874,2,FALSE)))=1,"·",0)</f>
        <v>0</v>
      </c>
      <c r="N91" s="53">
        <f>IF(TYPE(SEARCH(N$1,+VLOOKUP($A91,datos14s!$A$2:$B$874,2,FALSE)))=1,"·",0)</f>
        <v>0</v>
      </c>
      <c r="O91" s="53">
        <f>IF(TYPE(SEARCH(O$1,+VLOOKUP($A91,datos14s!$A$2:$B$874,2,FALSE)))=1,"·",0)</f>
        <v>0</v>
      </c>
      <c r="P91" s="53">
        <f>IF(TYPE(SEARCH(P$1,+VLOOKUP($A91,datos14s!$A$2:$B$874,2,FALSE)))=1,"·",0)</f>
        <v>0</v>
      </c>
      <c r="Q91" s="53">
        <f>IF(TYPE(SEARCH(Q$1,+VLOOKUP($A91,datos14s!$A$2:$B$874,2,FALSE)))=1,"·",0)</f>
        <v>0</v>
      </c>
      <c r="R91" s="53">
        <f>IF(TYPE(SEARCH(R$1,+VLOOKUP($A91,datos14s!$A$2:$B$874,2,FALSE)))=1,"·",0)</f>
        <v>0</v>
      </c>
      <c r="S91" s="53">
        <f>IF(TYPE(SEARCH(S$1,+VLOOKUP($A91,datos14s!$A$2:$B$874,2,FALSE)))=1,"·",0)</f>
        <v>0</v>
      </c>
      <c r="T91" s="53">
        <f>IF(TYPE(SEARCH(T$1,+VLOOKUP($A91,datos14s!$A$2:$B$874,2,FALSE)))=1,"·",0)</f>
        <v>0</v>
      </c>
      <c r="U91" s="53">
        <f>IF(TYPE(SEARCH(U$1,+VLOOKUP($A91,datos14s!$A$2:$B$874,2,FALSE)))=1,"·",0)</f>
        <v>0</v>
      </c>
      <c r="V91" s="53">
        <f>IF(TYPE(SEARCH(V$1,+VLOOKUP($A91,datos14s!$A$2:$B$874,2,FALSE)))=1,"·",0)</f>
        <v>0</v>
      </c>
      <c r="W91" s="53">
        <f>IF(TYPE(SEARCH(W$1,+VLOOKUP($A91,datos14s!$A$2:$B$874,2,FALSE)))=1,"·",0)</f>
        <v>0</v>
      </c>
      <c r="X91" s="53">
        <f>IF(TYPE(SEARCH(X$1,+VLOOKUP($A91,datos14s!$A$2:$B$874,2,FALSE)))=1,"·",0)</f>
        <v>0</v>
      </c>
      <c r="Y91" s="53">
        <f>IF(TYPE(SEARCH(Y$1,+VLOOKUP($A91,datos14s!$A$2:$B$874,2,FALSE)))=1,"·",0)</f>
        <v>0</v>
      </c>
      <c r="Z91" s="53">
        <f>IF(TYPE(SEARCH(Z$1,+VLOOKUP($A91,datos14s!$A$2:$B$874,2,FALSE)))=1,"·",0)</f>
        <v>0</v>
      </c>
      <c r="AA91" s="53">
        <f>IF(TYPE(SEARCH(AA$1,+VLOOKUP($A91,datos14s!$A$2:$B$874,2,FALSE)))=1,"·",0)</f>
        <v>0</v>
      </c>
      <c r="AB91" s="53">
        <f>IF(TYPE(SEARCH(AB$1,+VLOOKUP($A91,datos14s!$A$2:$B$874,2,FALSE)))=1,"·",0)</f>
        <v>0</v>
      </c>
      <c r="AC91" s="53">
        <f>IF(TYPE(SEARCH(AC$1,+VLOOKUP($A91,datos14s!$A$2:$B$874,2,FALSE)))=1,"·",0)</f>
        <v>0</v>
      </c>
      <c r="AD91" s="53">
        <f>IF(TYPE(SEARCH(AD$1,+VLOOKUP($A91,datos14s!$A$2:$B$874,2,FALSE)))=1,"·",0)</f>
        <v>0</v>
      </c>
      <c r="AE91" s="53">
        <f>IF(TYPE(SEARCH(AE$1,+VLOOKUP($A91,datos14s!$A$2:$B$874,2,FALSE)))=1,"·",0)</f>
        <v>0</v>
      </c>
    </row>
    <row r="92" spans="1:31" s="9" customFormat="1">
      <c r="A92" s="186" t="s">
        <v>998</v>
      </c>
      <c r="B92" s="53">
        <f>IF(TYPE(SEARCH(B$1,+VLOOKUP($A92,datos14s!$A$2:$B$874,2,FALSE)))=1,"·",0)</f>
        <v>0</v>
      </c>
      <c r="C92" s="53">
        <f>IF(TYPE(SEARCH(C$1,+VLOOKUP($A92,datos14s!$A$2:$B$874,2,FALSE)))=1,"·",0)</f>
        <v>0</v>
      </c>
      <c r="D92" s="53">
        <f>IF(TYPE(SEARCH(D$1,+VLOOKUP($A92,datos14s!$A$2:$B$874,2,FALSE)))=1,"·",0)</f>
        <v>0</v>
      </c>
      <c r="E92" s="53">
        <f>IF(TYPE(SEARCH(E$1,+VLOOKUP($A92,datos14s!$A$2:$B$874,2,FALSE)))=1,"·",0)</f>
        <v>0</v>
      </c>
      <c r="F92" s="53">
        <f>IF(TYPE(SEARCH(F$1,+VLOOKUP($A92,datos14s!$A$2:$B$874,2,FALSE)))=1,"·",0)</f>
        <v>0</v>
      </c>
      <c r="G92" s="53">
        <f>IF(TYPE(SEARCH(G$1,+VLOOKUP($A92,datos14s!$A$2:$B$874,2,FALSE)))=1,"·",0)</f>
        <v>0</v>
      </c>
      <c r="H92" s="53">
        <f>IF(TYPE(SEARCH(H$1,+VLOOKUP($A92,datos14s!$A$2:$B$874,2,FALSE)))=1,"·",0)</f>
        <v>0</v>
      </c>
      <c r="I92" s="53">
        <f>IF(TYPE(SEARCH(I$1,+VLOOKUP($A92,datos14s!$A$2:$B$874,2,FALSE)))=1,"·",0)</f>
        <v>0</v>
      </c>
      <c r="J92" s="53">
        <f>IF(TYPE(SEARCH(J$1,+VLOOKUP($A92,datos14s!$A$2:$B$874,2,FALSE)))=1,"·",0)</f>
        <v>0</v>
      </c>
      <c r="K92" s="53">
        <f>IF(TYPE(SEARCH(K$1,+VLOOKUP($A92,datos14s!$A$2:$B$874,2,FALSE)))=1,"·",0)</f>
        <v>0</v>
      </c>
      <c r="L92" s="53">
        <f>IF(TYPE(SEARCH(L$1,+VLOOKUP($A92,datos14s!$A$2:$B$874,2,FALSE)))=1,"·",0)</f>
        <v>0</v>
      </c>
      <c r="M92" s="53">
        <f>IF(TYPE(SEARCH(M$1,+VLOOKUP($A92,datos14s!$A$2:$B$874,2,FALSE)))=1,"·",0)</f>
        <v>0</v>
      </c>
      <c r="N92" s="53">
        <f>IF(TYPE(SEARCH(N$1,+VLOOKUP($A92,datos14s!$A$2:$B$874,2,FALSE)))=1,"·",0)</f>
        <v>0</v>
      </c>
      <c r="O92" s="53">
        <f>IF(TYPE(SEARCH(O$1,+VLOOKUP($A92,datos14s!$A$2:$B$874,2,FALSE)))=1,"·",0)</f>
        <v>0</v>
      </c>
      <c r="P92" s="53">
        <f>IF(TYPE(SEARCH(P$1,+VLOOKUP($A92,datos14s!$A$2:$B$874,2,FALSE)))=1,"·",0)</f>
        <v>0</v>
      </c>
      <c r="Q92" s="53">
        <f>IF(TYPE(SEARCH(Q$1,+VLOOKUP($A92,datos14s!$A$2:$B$874,2,FALSE)))=1,"·",0)</f>
        <v>0</v>
      </c>
      <c r="R92" s="53">
        <f>IF(TYPE(SEARCH(R$1,+VLOOKUP($A92,datos14s!$A$2:$B$874,2,FALSE)))=1,"·",0)</f>
        <v>0</v>
      </c>
      <c r="S92" s="53">
        <f>IF(TYPE(SEARCH(S$1,+VLOOKUP($A92,datos14s!$A$2:$B$874,2,FALSE)))=1,"·",0)</f>
        <v>0</v>
      </c>
      <c r="T92" s="53">
        <f>IF(TYPE(SEARCH(T$1,+VLOOKUP($A92,datos14s!$A$2:$B$874,2,FALSE)))=1,"·",0)</f>
        <v>0</v>
      </c>
      <c r="U92" s="53">
        <f>IF(TYPE(SEARCH(U$1,+VLOOKUP($A92,datos14s!$A$2:$B$874,2,FALSE)))=1,"·",0)</f>
        <v>0</v>
      </c>
      <c r="V92" s="53">
        <f>IF(TYPE(SEARCH(V$1,+VLOOKUP($A92,datos14s!$A$2:$B$874,2,FALSE)))=1,"·",0)</f>
        <v>0</v>
      </c>
      <c r="W92" s="53">
        <f>IF(TYPE(SEARCH(W$1,+VLOOKUP($A92,datos14s!$A$2:$B$874,2,FALSE)))=1,"·",0)</f>
        <v>0</v>
      </c>
      <c r="X92" s="53">
        <f>IF(TYPE(SEARCH(X$1,+VLOOKUP($A92,datos14s!$A$2:$B$874,2,FALSE)))=1,"·",0)</f>
        <v>0</v>
      </c>
      <c r="Y92" s="53">
        <f>IF(TYPE(SEARCH(Y$1,+VLOOKUP($A92,datos14s!$A$2:$B$874,2,FALSE)))=1,"·",0)</f>
        <v>0</v>
      </c>
      <c r="Z92" s="53">
        <f>IF(TYPE(SEARCH(Z$1,+VLOOKUP($A92,datos14s!$A$2:$B$874,2,FALSE)))=1,"·",0)</f>
        <v>0</v>
      </c>
      <c r="AA92" s="53">
        <f>IF(TYPE(SEARCH(AA$1,+VLOOKUP($A92,datos14s!$A$2:$B$874,2,FALSE)))=1,"·",0)</f>
        <v>0</v>
      </c>
      <c r="AB92" s="53">
        <f>IF(TYPE(SEARCH(AB$1,+VLOOKUP($A92,datos14s!$A$2:$B$874,2,FALSE)))=1,"·",0)</f>
        <v>0</v>
      </c>
      <c r="AC92" s="53">
        <f>IF(TYPE(SEARCH(AC$1,+VLOOKUP($A92,datos14s!$A$2:$B$874,2,FALSE)))=1,"·",0)</f>
        <v>0</v>
      </c>
      <c r="AD92" s="53">
        <f>IF(TYPE(SEARCH(AD$1,+VLOOKUP($A92,datos14s!$A$2:$B$874,2,FALSE)))=1,"·",0)</f>
        <v>0</v>
      </c>
      <c r="AE92" s="53">
        <f>IF(TYPE(SEARCH(AE$1,+VLOOKUP($A92,datos14s!$A$2:$B$874,2,FALSE)))=1,"·",0)</f>
        <v>0</v>
      </c>
    </row>
    <row r="93" spans="1:31" s="9" customFormat="1">
      <c r="A93" s="186" t="s">
        <v>999</v>
      </c>
      <c r="B93" s="53">
        <f>IF(TYPE(SEARCH(B$1,+VLOOKUP($A93,datos14s!$A$2:$B$874,2,FALSE)))=1,"·",0)</f>
        <v>0</v>
      </c>
      <c r="C93" s="53">
        <f>IF(TYPE(SEARCH(C$1,+VLOOKUP($A93,datos14s!$A$2:$B$874,2,FALSE)))=1,"·",0)</f>
        <v>0</v>
      </c>
      <c r="D93" s="53">
        <f>IF(TYPE(SEARCH(D$1,+VLOOKUP($A93,datos14s!$A$2:$B$874,2,FALSE)))=1,"·",0)</f>
        <v>0</v>
      </c>
      <c r="E93" s="53">
        <f>IF(TYPE(SEARCH(E$1,+VLOOKUP($A93,datos14s!$A$2:$B$874,2,FALSE)))=1,"·",0)</f>
        <v>0</v>
      </c>
      <c r="F93" s="53">
        <f>IF(TYPE(SEARCH(F$1,+VLOOKUP($A93,datos14s!$A$2:$B$874,2,FALSE)))=1,"·",0)</f>
        <v>0</v>
      </c>
      <c r="G93" s="53">
        <f>IF(TYPE(SEARCH(G$1,+VLOOKUP($A93,datos14s!$A$2:$B$874,2,FALSE)))=1,"·",0)</f>
        <v>0</v>
      </c>
      <c r="H93" s="53">
        <f>IF(TYPE(SEARCH(H$1,+VLOOKUP($A93,datos14s!$A$2:$B$874,2,FALSE)))=1,"·",0)</f>
        <v>0</v>
      </c>
      <c r="I93" s="53">
        <f>IF(TYPE(SEARCH(I$1,+VLOOKUP($A93,datos14s!$A$2:$B$874,2,FALSE)))=1,"·",0)</f>
        <v>0</v>
      </c>
      <c r="J93" s="53">
        <f>IF(TYPE(SEARCH(J$1,+VLOOKUP($A93,datos14s!$A$2:$B$874,2,FALSE)))=1,"·",0)</f>
        <v>0</v>
      </c>
      <c r="K93" s="53">
        <f>IF(TYPE(SEARCH(K$1,+VLOOKUP($A93,datos14s!$A$2:$B$874,2,FALSE)))=1,"·",0)</f>
        <v>0</v>
      </c>
      <c r="L93" s="53">
        <f>IF(TYPE(SEARCH(L$1,+VLOOKUP($A93,datos14s!$A$2:$B$874,2,FALSE)))=1,"·",0)</f>
        <v>0</v>
      </c>
      <c r="M93" s="53">
        <f>IF(TYPE(SEARCH(M$1,+VLOOKUP($A93,datos14s!$A$2:$B$874,2,FALSE)))=1,"·",0)</f>
        <v>0</v>
      </c>
      <c r="N93" s="53">
        <f>IF(TYPE(SEARCH(N$1,+VLOOKUP($A93,datos14s!$A$2:$B$874,2,FALSE)))=1,"·",0)</f>
        <v>0</v>
      </c>
      <c r="O93" s="53">
        <f>IF(TYPE(SEARCH(O$1,+VLOOKUP($A93,datos14s!$A$2:$B$874,2,FALSE)))=1,"·",0)</f>
        <v>0</v>
      </c>
      <c r="P93" s="53">
        <f>IF(TYPE(SEARCH(P$1,+VLOOKUP($A93,datos14s!$A$2:$B$874,2,FALSE)))=1,"·",0)</f>
        <v>0</v>
      </c>
      <c r="Q93" s="53">
        <f>IF(TYPE(SEARCH(Q$1,+VLOOKUP($A93,datos14s!$A$2:$B$874,2,FALSE)))=1,"·",0)</f>
        <v>0</v>
      </c>
      <c r="R93" s="53">
        <f>IF(TYPE(SEARCH(R$1,+VLOOKUP($A93,datos14s!$A$2:$B$874,2,FALSE)))=1,"·",0)</f>
        <v>0</v>
      </c>
      <c r="S93" s="53">
        <f>IF(TYPE(SEARCH(S$1,+VLOOKUP($A93,datos14s!$A$2:$B$874,2,FALSE)))=1,"·",0)</f>
        <v>0</v>
      </c>
      <c r="T93" s="53">
        <f>IF(TYPE(SEARCH(T$1,+VLOOKUP($A93,datos14s!$A$2:$B$874,2,FALSE)))=1,"·",0)</f>
        <v>0</v>
      </c>
      <c r="U93" s="53">
        <f>IF(TYPE(SEARCH(U$1,+VLOOKUP($A93,datos14s!$A$2:$B$874,2,FALSE)))=1,"·",0)</f>
        <v>0</v>
      </c>
      <c r="V93" s="53">
        <f>IF(TYPE(SEARCH(V$1,+VLOOKUP($A93,datos14s!$A$2:$B$874,2,FALSE)))=1,"·",0)</f>
        <v>0</v>
      </c>
      <c r="W93" s="53">
        <f>IF(TYPE(SEARCH(W$1,+VLOOKUP($A93,datos14s!$A$2:$B$874,2,FALSE)))=1,"·",0)</f>
        <v>0</v>
      </c>
      <c r="X93" s="53">
        <f>IF(TYPE(SEARCH(X$1,+VLOOKUP($A93,datos14s!$A$2:$B$874,2,FALSE)))=1,"·",0)</f>
        <v>0</v>
      </c>
      <c r="Y93" s="53">
        <f>IF(TYPE(SEARCH(Y$1,+VLOOKUP($A93,datos14s!$A$2:$B$874,2,FALSE)))=1,"·",0)</f>
        <v>0</v>
      </c>
      <c r="Z93" s="53">
        <f>IF(TYPE(SEARCH(Z$1,+VLOOKUP($A93,datos14s!$A$2:$B$874,2,FALSE)))=1,"·",0)</f>
        <v>0</v>
      </c>
      <c r="AA93" s="53">
        <f>IF(TYPE(SEARCH(AA$1,+VLOOKUP($A93,datos14s!$A$2:$B$874,2,FALSE)))=1,"·",0)</f>
        <v>0</v>
      </c>
      <c r="AB93" s="53">
        <f>IF(TYPE(SEARCH(AB$1,+VLOOKUP($A93,datos14s!$A$2:$B$874,2,FALSE)))=1,"·",0)</f>
        <v>0</v>
      </c>
      <c r="AC93" s="53">
        <f>IF(TYPE(SEARCH(AC$1,+VLOOKUP($A93,datos14s!$A$2:$B$874,2,FALSE)))=1,"·",0)</f>
        <v>0</v>
      </c>
      <c r="AD93" s="53">
        <f>IF(TYPE(SEARCH(AD$1,+VLOOKUP($A93,datos14s!$A$2:$B$874,2,FALSE)))=1,"·",0)</f>
        <v>0</v>
      </c>
      <c r="AE93" s="53">
        <f>IF(TYPE(SEARCH(AE$1,+VLOOKUP($A93,datos14s!$A$2:$B$874,2,FALSE)))=1,"·",0)</f>
        <v>0</v>
      </c>
    </row>
    <row r="94" spans="1:31" s="9" customFormat="1">
      <c r="A94" s="186" t="s">
        <v>1000</v>
      </c>
      <c r="B94" s="53">
        <f>IF(TYPE(SEARCH(B$1,+VLOOKUP($A94,datos14s!$A$2:$B$874,2,FALSE)))=1,"·",0)</f>
        <v>0</v>
      </c>
      <c r="C94" s="53">
        <f>IF(TYPE(SEARCH(C$1,+VLOOKUP($A94,datos14s!$A$2:$B$874,2,FALSE)))=1,"·",0)</f>
        <v>0</v>
      </c>
      <c r="D94" s="53">
        <f>IF(TYPE(SEARCH(D$1,+VLOOKUP($A94,datos14s!$A$2:$B$874,2,FALSE)))=1,"·",0)</f>
        <v>0</v>
      </c>
      <c r="E94" s="53">
        <f>IF(TYPE(SEARCH(E$1,+VLOOKUP($A94,datos14s!$A$2:$B$874,2,FALSE)))=1,"·",0)</f>
        <v>0</v>
      </c>
      <c r="F94" s="53">
        <f>IF(TYPE(SEARCH(F$1,+VLOOKUP($A94,datos14s!$A$2:$B$874,2,FALSE)))=1,"·",0)</f>
        <v>0</v>
      </c>
      <c r="G94" s="53">
        <f>IF(TYPE(SEARCH(G$1,+VLOOKUP($A94,datos14s!$A$2:$B$874,2,FALSE)))=1,"·",0)</f>
        <v>0</v>
      </c>
      <c r="H94" s="53">
        <f>IF(TYPE(SEARCH(H$1,+VLOOKUP($A94,datos14s!$A$2:$B$874,2,FALSE)))=1,"·",0)</f>
        <v>0</v>
      </c>
      <c r="I94" s="53">
        <f>IF(TYPE(SEARCH(I$1,+VLOOKUP($A94,datos14s!$A$2:$B$874,2,FALSE)))=1,"·",0)</f>
        <v>0</v>
      </c>
      <c r="J94" s="53">
        <f>IF(TYPE(SEARCH(J$1,+VLOOKUP($A94,datos14s!$A$2:$B$874,2,FALSE)))=1,"·",0)</f>
        <v>0</v>
      </c>
      <c r="K94" s="53">
        <f>IF(TYPE(SEARCH(K$1,+VLOOKUP($A94,datos14s!$A$2:$B$874,2,FALSE)))=1,"·",0)</f>
        <v>0</v>
      </c>
      <c r="L94" s="53">
        <f>IF(TYPE(SEARCH(L$1,+VLOOKUP($A94,datos14s!$A$2:$B$874,2,FALSE)))=1,"·",0)</f>
        <v>0</v>
      </c>
      <c r="M94" s="53">
        <f>IF(TYPE(SEARCH(M$1,+VLOOKUP($A94,datos14s!$A$2:$B$874,2,FALSE)))=1,"·",0)</f>
        <v>0</v>
      </c>
      <c r="N94" s="53">
        <f>IF(TYPE(SEARCH(N$1,+VLOOKUP($A94,datos14s!$A$2:$B$874,2,FALSE)))=1,"·",0)</f>
        <v>0</v>
      </c>
      <c r="O94" s="53">
        <f>IF(TYPE(SEARCH(O$1,+VLOOKUP($A94,datos14s!$A$2:$B$874,2,FALSE)))=1,"·",0)</f>
        <v>0</v>
      </c>
      <c r="P94" s="53">
        <f>IF(TYPE(SEARCH(P$1,+VLOOKUP($A94,datos14s!$A$2:$B$874,2,FALSE)))=1,"·",0)</f>
        <v>0</v>
      </c>
      <c r="Q94" s="53">
        <f>IF(TYPE(SEARCH(Q$1,+VLOOKUP($A94,datos14s!$A$2:$B$874,2,FALSE)))=1,"·",0)</f>
        <v>0</v>
      </c>
      <c r="R94" s="53">
        <f>IF(TYPE(SEARCH(R$1,+VLOOKUP($A94,datos14s!$A$2:$B$874,2,FALSE)))=1,"·",0)</f>
        <v>0</v>
      </c>
      <c r="S94" s="53">
        <f>IF(TYPE(SEARCH(S$1,+VLOOKUP($A94,datos14s!$A$2:$B$874,2,FALSE)))=1,"·",0)</f>
        <v>0</v>
      </c>
      <c r="T94" s="53">
        <f>IF(TYPE(SEARCH(T$1,+VLOOKUP($A94,datos14s!$A$2:$B$874,2,FALSE)))=1,"·",0)</f>
        <v>0</v>
      </c>
      <c r="U94" s="53">
        <f>IF(TYPE(SEARCH(U$1,+VLOOKUP($A94,datos14s!$A$2:$B$874,2,FALSE)))=1,"·",0)</f>
        <v>0</v>
      </c>
      <c r="V94" s="53">
        <f>IF(TYPE(SEARCH(V$1,+VLOOKUP($A94,datos14s!$A$2:$B$874,2,FALSE)))=1,"·",0)</f>
        <v>0</v>
      </c>
      <c r="W94" s="53">
        <f>IF(TYPE(SEARCH(W$1,+VLOOKUP($A94,datos14s!$A$2:$B$874,2,FALSE)))=1,"·",0)</f>
        <v>0</v>
      </c>
      <c r="X94" s="53">
        <f>IF(TYPE(SEARCH(X$1,+VLOOKUP($A94,datos14s!$A$2:$B$874,2,FALSE)))=1,"·",0)</f>
        <v>0</v>
      </c>
      <c r="Y94" s="53">
        <f>IF(TYPE(SEARCH(Y$1,+VLOOKUP($A94,datos14s!$A$2:$B$874,2,FALSE)))=1,"·",0)</f>
        <v>0</v>
      </c>
      <c r="Z94" s="53">
        <f>IF(TYPE(SEARCH(Z$1,+VLOOKUP($A94,datos14s!$A$2:$B$874,2,FALSE)))=1,"·",0)</f>
        <v>0</v>
      </c>
      <c r="AA94" s="53">
        <f>IF(TYPE(SEARCH(AA$1,+VLOOKUP($A94,datos14s!$A$2:$B$874,2,FALSE)))=1,"·",0)</f>
        <v>0</v>
      </c>
      <c r="AB94" s="53">
        <f>IF(TYPE(SEARCH(AB$1,+VLOOKUP($A94,datos14s!$A$2:$B$874,2,FALSE)))=1,"·",0)</f>
        <v>0</v>
      </c>
      <c r="AC94" s="53">
        <f>IF(TYPE(SEARCH(AC$1,+VLOOKUP($A94,datos14s!$A$2:$B$874,2,FALSE)))=1,"·",0)</f>
        <v>0</v>
      </c>
      <c r="AD94" s="53">
        <f>IF(TYPE(SEARCH(AD$1,+VLOOKUP($A94,datos14s!$A$2:$B$874,2,FALSE)))=1,"·",0)</f>
        <v>0</v>
      </c>
      <c r="AE94" s="53">
        <f>IF(TYPE(SEARCH(AE$1,+VLOOKUP($A94,datos14s!$A$2:$B$874,2,FALSE)))=1,"·",0)</f>
        <v>0</v>
      </c>
    </row>
    <row r="95" spans="1:31" s="9" customFormat="1">
      <c r="A95" s="60" t="s">
        <v>41</v>
      </c>
      <c r="B95" s="53" t="str">
        <f>IF(TYPE(SEARCH(B$1,+VLOOKUP($A95,datos14s!$A$2:$B$874,2,FALSE)))=1,"·",0)</f>
        <v>·</v>
      </c>
      <c r="C95" s="53">
        <f>IF(TYPE(SEARCH(C$1,+VLOOKUP($A95,datos14s!$A$2:$B$874,2,FALSE)))=1,"·",0)</f>
        <v>0</v>
      </c>
      <c r="D95" s="53">
        <f>IF(TYPE(SEARCH(D$1,+VLOOKUP($A95,datos14s!$A$2:$B$874,2,FALSE)))=1,"·",0)</f>
        <v>0</v>
      </c>
      <c r="E95" s="53">
        <f>IF(TYPE(SEARCH(E$1,+VLOOKUP($A95,datos14s!$A$2:$B$874,2,FALSE)))=1,"·",0)</f>
        <v>0</v>
      </c>
      <c r="F95" s="53">
        <f>IF(TYPE(SEARCH(F$1,+VLOOKUP($A95,datos14s!$A$2:$B$874,2,FALSE)))=1,"·",0)</f>
        <v>0</v>
      </c>
      <c r="G95" s="53">
        <f>IF(TYPE(SEARCH(G$1,+VLOOKUP($A95,datos14s!$A$2:$B$874,2,FALSE)))=1,"·",0)</f>
        <v>0</v>
      </c>
      <c r="H95" s="53">
        <f>IF(TYPE(SEARCH(H$1,+VLOOKUP($A95,datos14s!$A$2:$B$874,2,FALSE)))=1,"·",0)</f>
        <v>0</v>
      </c>
      <c r="I95" s="53">
        <f>IF(TYPE(SEARCH(I$1,+VLOOKUP($A95,datos14s!$A$2:$B$874,2,FALSE)))=1,"·",0)</f>
        <v>0</v>
      </c>
      <c r="J95" s="53" t="str">
        <f>IF(TYPE(SEARCH(J$1,+VLOOKUP($A95,datos14s!$A$2:$B$874,2,FALSE)))=1,"·",0)</f>
        <v>·</v>
      </c>
      <c r="K95" s="53">
        <f>IF(TYPE(SEARCH(K$1,+VLOOKUP($A95,datos14s!$A$2:$B$874,2,FALSE)))=1,"·",0)</f>
        <v>0</v>
      </c>
      <c r="L95" s="53">
        <f>IF(TYPE(SEARCH(L$1,+VLOOKUP($A95,datos14s!$A$2:$B$874,2,FALSE)))=1,"·",0)</f>
        <v>0</v>
      </c>
      <c r="M95" s="53">
        <f>IF(TYPE(SEARCH(M$1,+VLOOKUP($A95,datos14s!$A$2:$B$874,2,FALSE)))=1,"·",0)</f>
        <v>0</v>
      </c>
      <c r="N95" s="53">
        <f>IF(TYPE(SEARCH(N$1,+VLOOKUP($A95,datos14s!$A$2:$B$874,2,FALSE)))=1,"·",0)</f>
        <v>0</v>
      </c>
      <c r="O95" s="53">
        <f>IF(TYPE(SEARCH(O$1,+VLOOKUP($A95,datos14s!$A$2:$B$874,2,FALSE)))=1,"·",0)</f>
        <v>0</v>
      </c>
      <c r="P95" s="53">
        <f>IF(TYPE(SEARCH(P$1,+VLOOKUP($A95,datos14s!$A$2:$B$874,2,FALSE)))=1,"·",0)</f>
        <v>0</v>
      </c>
      <c r="Q95" s="53">
        <f>IF(TYPE(SEARCH(Q$1,+VLOOKUP($A95,datos14s!$A$2:$B$874,2,FALSE)))=1,"·",0)</f>
        <v>0</v>
      </c>
      <c r="R95" s="53">
        <f>IF(TYPE(SEARCH(R$1,+VLOOKUP($A95,datos14s!$A$2:$B$874,2,FALSE)))=1,"·",0)</f>
        <v>0</v>
      </c>
      <c r="S95" s="53">
        <f>IF(TYPE(SEARCH(S$1,+VLOOKUP($A95,datos14s!$A$2:$B$874,2,FALSE)))=1,"·",0)</f>
        <v>0</v>
      </c>
      <c r="T95" s="53">
        <f>IF(TYPE(SEARCH(T$1,+VLOOKUP($A95,datos14s!$A$2:$B$874,2,FALSE)))=1,"·",0)</f>
        <v>0</v>
      </c>
      <c r="U95" s="53">
        <f>IF(TYPE(SEARCH(U$1,+VLOOKUP($A95,datos14s!$A$2:$B$874,2,FALSE)))=1,"·",0)</f>
        <v>0</v>
      </c>
      <c r="V95" s="53">
        <f>IF(TYPE(SEARCH(V$1,+VLOOKUP($A95,datos14s!$A$2:$B$874,2,FALSE)))=1,"·",0)</f>
        <v>0</v>
      </c>
      <c r="W95" s="53">
        <f>IF(TYPE(SEARCH(W$1,+VLOOKUP($A95,datos14s!$A$2:$B$874,2,FALSE)))=1,"·",0)</f>
        <v>0</v>
      </c>
      <c r="X95" s="53">
        <f>IF(TYPE(SEARCH(X$1,+VLOOKUP($A95,datos14s!$A$2:$B$874,2,FALSE)))=1,"·",0)</f>
        <v>0</v>
      </c>
      <c r="Y95" s="53">
        <f>IF(TYPE(SEARCH(Y$1,+VLOOKUP($A95,datos14s!$A$2:$B$874,2,FALSE)))=1,"·",0)</f>
        <v>0</v>
      </c>
      <c r="Z95" s="53">
        <f>IF(TYPE(SEARCH(Z$1,+VLOOKUP($A95,datos14s!$A$2:$B$874,2,FALSE)))=1,"·",0)</f>
        <v>0</v>
      </c>
      <c r="AA95" s="53">
        <f>IF(TYPE(SEARCH(AA$1,+VLOOKUP($A95,datos14s!$A$2:$B$874,2,FALSE)))=1,"·",0)</f>
        <v>0</v>
      </c>
      <c r="AB95" s="53">
        <f>IF(TYPE(SEARCH(AB$1,+VLOOKUP($A95,datos14s!$A$2:$B$874,2,FALSE)))=1,"·",0)</f>
        <v>0</v>
      </c>
      <c r="AC95" s="53">
        <f>IF(TYPE(SEARCH(AC$1,+VLOOKUP($A95,datos14s!$A$2:$B$874,2,FALSE)))=1,"·",0)</f>
        <v>0</v>
      </c>
      <c r="AD95" s="53">
        <f>IF(TYPE(SEARCH(AD$1,+VLOOKUP($A95,datos14s!$A$2:$B$874,2,FALSE)))=1,"·",0)</f>
        <v>0</v>
      </c>
      <c r="AE95" s="53">
        <f>IF(TYPE(SEARCH(AE$1,+VLOOKUP($A95,datos14s!$A$2:$B$874,2,FALSE)))=1,"·",0)</f>
        <v>0</v>
      </c>
    </row>
    <row r="96" spans="1:31" s="9" customFormat="1">
      <c r="A96" s="60" t="s">
        <v>42</v>
      </c>
      <c r="B96" s="53">
        <f>IF(TYPE(SEARCH(B$1,+VLOOKUP($A96,datos14s!$A$2:$B$874,2,FALSE)))=1,"·",0)</f>
        <v>0</v>
      </c>
      <c r="C96" s="53">
        <f>IF(TYPE(SEARCH(C$1,+VLOOKUP($A96,datos14s!$A$2:$B$874,2,FALSE)))=1,"·",0)</f>
        <v>0</v>
      </c>
      <c r="D96" s="53" t="str">
        <f>IF(TYPE(SEARCH(D$1,+VLOOKUP($A96,datos14s!$A$2:$B$874,2,FALSE)))=1,"·",0)</f>
        <v>·</v>
      </c>
      <c r="E96" s="53">
        <f>IF(TYPE(SEARCH(E$1,+VLOOKUP($A96,datos14s!$A$2:$B$874,2,FALSE)))=1,"·",0)</f>
        <v>0</v>
      </c>
      <c r="F96" s="53">
        <f>IF(TYPE(SEARCH(F$1,+VLOOKUP($A96,datos14s!$A$2:$B$874,2,FALSE)))=1,"·",0)</f>
        <v>0</v>
      </c>
      <c r="G96" s="53">
        <f>IF(TYPE(SEARCH(G$1,+VLOOKUP($A96,datos14s!$A$2:$B$874,2,FALSE)))=1,"·",0)</f>
        <v>0</v>
      </c>
      <c r="H96" s="53">
        <f>IF(TYPE(SEARCH(H$1,+VLOOKUP($A96,datos14s!$A$2:$B$874,2,FALSE)))=1,"·",0)</f>
        <v>0</v>
      </c>
      <c r="I96" s="53" t="str">
        <f>IF(TYPE(SEARCH(I$1,+VLOOKUP($A96,datos14s!$A$2:$B$874,2,FALSE)))=1,"·",0)</f>
        <v>·</v>
      </c>
      <c r="J96" s="53">
        <f>IF(TYPE(SEARCH(J$1,+VLOOKUP($A96,datos14s!$A$2:$B$874,2,FALSE)))=1,"·",0)</f>
        <v>0</v>
      </c>
      <c r="K96" s="53">
        <f>IF(TYPE(SEARCH(K$1,+VLOOKUP($A96,datos14s!$A$2:$B$874,2,FALSE)))=1,"·",0)</f>
        <v>0</v>
      </c>
      <c r="L96" s="53">
        <f>IF(TYPE(SEARCH(L$1,+VLOOKUP($A96,datos14s!$A$2:$B$874,2,FALSE)))=1,"·",0)</f>
        <v>0</v>
      </c>
      <c r="M96" s="53">
        <f>IF(TYPE(SEARCH(M$1,+VLOOKUP($A96,datos14s!$A$2:$B$874,2,FALSE)))=1,"·",0)</f>
        <v>0</v>
      </c>
      <c r="N96" s="53">
        <f>IF(TYPE(SEARCH(N$1,+VLOOKUP($A96,datos14s!$A$2:$B$874,2,FALSE)))=1,"·",0)</f>
        <v>0</v>
      </c>
      <c r="O96" s="53">
        <f>IF(TYPE(SEARCH(O$1,+VLOOKUP($A96,datos14s!$A$2:$B$874,2,FALSE)))=1,"·",0)</f>
        <v>0</v>
      </c>
      <c r="P96" s="53">
        <f>IF(TYPE(SEARCH(P$1,+VLOOKUP($A96,datos14s!$A$2:$B$874,2,FALSE)))=1,"·",0)</f>
        <v>0</v>
      </c>
      <c r="Q96" s="53">
        <f>IF(TYPE(SEARCH(Q$1,+VLOOKUP($A96,datos14s!$A$2:$B$874,2,FALSE)))=1,"·",0)</f>
        <v>0</v>
      </c>
      <c r="R96" s="53">
        <f>IF(TYPE(SEARCH(R$1,+VLOOKUP($A96,datos14s!$A$2:$B$874,2,FALSE)))=1,"·",0)</f>
        <v>0</v>
      </c>
      <c r="S96" s="53">
        <f>IF(TYPE(SEARCH(S$1,+VLOOKUP($A96,datos14s!$A$2:$B$874,2,FALSE)))=1,"·",0)</f>
        <v>0</v>
      </c>
      <c r="T96" s="53">
        <f>IF(TYPE(SEARCH(T$1,+VLOOKUP($A96,datos14s!$A$2:$B$874,2,FALSE)))=1,"·",0)</f>
        <v>0</v>
      </c>
      <c r="U96" s="53">
        <f>IF(TYPE(SEARCH(U$1,+VLOOKUP($A96,datos14s!$A$2:$B$874,2,FALSE)))=1,"·",0)</f>
        <v>0</v>
      </c>
      <c r="V96" s="53">
        <f>IF(TYPE(SEARCH(V$1,+VLOOKUP($A96,datos14s!$A$2:$B$874,2,FALSE)))=1,"·",0)</f>
        <v>0</v>
      </c>
      <c r="W96" s="53">
        <f>IF(TYPE(SEARCH(W$1,+VLOOKUP($A96,datos14s!$A$2:$B$874,2,FALSE)))=1,"·",0)</f>
        <v>0</v>
      </c>
      <c r="X96" s="53">
        <f>IF(TYPE(SEARCH(X$1,+VLOOKUP($A96,datos14s!$A$2:$B$874,2,FALSE)))=1,"·",0)</f>
        <v>0</v>
      </c>
      <c r="Y96" s="53">
        <f>IF(TYPE(SEARCH(Y$1,+VLOOKUP($A96,datos14s!$A$2:$B$874,2,FALSE)))=1,"·",0)</f>
        <v>0</v>
      </c>
      <c r="Z96" s="53">
        <f>IF(TYPE(SEARCH(Z$1,+VLOOKUP($A96,datos14s!$A$2:$B$874,2,FALSE)))=1,"·",0)</f>
        <v>0</v>
      </c>
      <c r="AA96" s="53">
        <f>IF(TYPE(SEARCH(AA$1,+VLOOKUP($A96,datos14s!$A$2:$B$874,2,FALSE)))=1,"·",0)</f>
        <v>0</v>
      </c>
      <c r="AB96" s="53">
        <f>IF(TYPE(SEARCH(AB$1,+VLOOKUP($A96,datos14s!$A$2:$B$874,2,FALSE)))=1,"·",0)</f>
        <v>0</v>
      </c>
      <c r="AC96" s="53">
        <f>IF(TYPE(SEARCH(AC$1,+VLOOKUP($A96,datos14s!$A$2:$B$874,2,FALSE)))=1,"·",0)</f>
        <v>0</v>
      </c>
      <c r="AD96" s="53">
        <f>IF(TYPE(SEARCH(AD$1,+VLOOKUP($A96,datos14s!$A$2:$B$874,2,FALSE)))=1,"·",0)</f>
        <v>0</v>
      </c>
      <c r="AE96" s="53" t="str">
        <f>IF(TYPE(SEARCH(AE$1,+VLOOKUP($A96,datos14s!$A$2:$B$874,2,FALSE)))=1,"·",0)</f>
        <v>·</v>
      </c>
    </row>
    <row r="97" spans="1:31" s="9" customFormat="1">
      <c r="A97" s="60" t="s">
        <v>43</v>
      </c>
      <c r="B97" s="53">
        <f>IF(TYPE(SEARCH(B$1,+VLOOKUP($A97,datos14s!$A$2:$B$874,2,FALSE)))=1,"·",0)</f>
        <v>0</v>
      </c>
      <c r="C97" s="53">
        <f>IF(TYPE(SEARCH(C$1,+VLOOKUP($A97,datos14s!$A$2:$B$874,2,FALSE)))=1,"·",0)</f>
        <v>0</v>
      </c>
      <c r="D97" s="53">
        <f>IF(TYPE(SEARCH(D$1,+VLOOKUP($A97,datos14s!$A$2:$B$874,2,FALSE)))=1,"·",0)</f>
        <v>0</v>
      </c>
      <c r="E97" s="53">
        <f>IF(TYPE(SEARCH(E$1,+VLOOKUP($A97,datos14s!$A$2:$B$874,2,FALSE)))=1,"·",0)</f>
        <v>0</v>
      </c>
      <c r="F97" s="53">
        <f>IF(TYPE(SEARCH(F$1,+VLOOKUP($A97,datos14s!$A$2:$B$874,2,FALSE)))=1,"·",0)</f>
        <v>0</v>
      </c>
      <c r="G97" s="53">
        <f>IF(TYPE(SEARCH(G$1,+VLOOKUP($A97,datos14s!$A$2:$B$874,2,FALSE)))=1,"·",0)</f>
        <v>0</v>
      </c>
      <c r="H97" s="53">
        <f>IF(TYPE(SEARCH(H$1,+VLOOKUP($A97,datos14s!$A$2:$B$874,2,FALSE)))=1,"·",0)</f>
        <v>0</v>
      </c>
      <c r="I97" s="53">
        <f>IF(TYPE(SEARCH(I$1,+VLOOKUP($A97,datos14s!$A$2:$B$874,2,FALSE)))=1,"·",0)</f>
        <v>0</v>
      </c>
      <c r="J97" s="53">
        <f>IF(TYPE(SEARCH(J$1,+VLOOKUP($A97,datos14s!$A$2:$B$874,2,FALSE)))=1,"·",0)</f>
        <v>0</v>
      </c>
      <c r="K97" s="53">
        <f>IF(TYPE(SEARCH(K$1,+VLOOKUP($A97,datos14s!$A$2:$B$874,2,FALSE)))=1,"·",0)</f>
        <v>0</v>
      </c>
      <c r="L97" s="53">
        <f>IF(TYPE(SEARCH(L$1,+VLOOKUP($A97,datos14s!$A$2:$B$874,2,FALSE)))=1,"·",0)</f>
        <v>0</v>
      </c>
      <c r="M97" s="53">
        <f>IF(TYPE(SEARCH(M$1,+VLOOKUP($A97,datos14s!$A$2:$B$874,2,FALSE)))=1,"·",0)</f>
        <v>0</v>
      </c>
      <c r="N97" s="53">
        <f>IF(TYPE(SEARCH(N$1,+VLOOKUP($A97,datos14s!$A$2:$B$874,2,FALSE)))=1,"·",0)</f>
        <v>0</v>
      </c>
      <c r="O97" s="53">
        <f>IF(TYPE(SEARCH(O$1,+VLOOKUP($A97,datos14s!$A$2:$B$874,2,FALSE)))=1,"·",0)</f>
        <v>0</v>
      </c>
      <c r="P97" s="53">
        <f>IF(TYPE(SEARCH(P$1,+VLOOKUP($A97,datos14s!$A$2:$B$874,2,FALSE)))=1,"·",0)</f>
        <v>0</v>
      </c>
      <c r="Q97" s="53">
        <f>IF(TYPE(SEARCH(Q$1,+VLOOKUP($A97,datos14s!$A$2:$B$874,2,FALSE)))=1,"·",0)</f>
        <v>0</v>
      </c>
      <c r="R97" s="53">
        <f>IF(TYPE(SEARCH(R$1,+VLOOKUP($A97,datos14s!$A$2:$B$874,2,FALSE)))=1,"·",0)</f>
        <v>0</v>
      </c>
      <c r="S97" s="53">
        <f>IF(TYPE(SEARCH(S$1,+VLOOKUP($A97,datos14s!$A$2:$B$874,2,FALSE)))=1,"·",0)</f>
        <v>0</v>
      </c>
      <c r="T97" s="53">
        <f>IF(TYPE(SEARCH(T$1,+VLOOKUP($A97,datos14s!$A$2:$B$874,2,FALSE)))=1,"·",0)</f>
        <v>0</v>
      </c>
      <c r="U97" s="53">
        <f>IF(TYPE(SEARCH(U$1,+VLOOKUP($A97,datos14s!$A$2:$B$874,2,FALSE)))=1,"·",0)</f>
        <v>0</v>
      </c>
      <c r="V97" s="53">
        <f>IF(TYPE(SEARCH(V$1,+VLOOKUP($A97,datos14s!$A$2:$B$874,2,FALSE)))=1,"·",0)</f>
        <v>0</v>
      </c>
      <c r="W97" s="53">
        <f>IF(TYPE(SEARCH(W$1,+VLOOKUP($A97,datos14s!$A$2:$B$874,2,FALSE)))=1,"·",0)</f>
        <v>0</v>
      </c>
      <c r="X97" s="53">
        <f>IF(TYPE(SEARCH(X$1,+VLOOKUP($A97,datos14s!$A$2:$B$874,2,FALSE)))=1,"·",0)</f>
        <v>0</v>
      </c>
      <c r="Y97" s="53">
        <f>IF(TYPE(SEARCH(Y$1,+VLOOKUP($A97,datos14s!$A$2:$B$874,2,FALSE)))=1,"·",0)</f>
        <v>0</v>
      </c>
      <c r="Z97" s="53">
        <f>IF(TYPE(SEARCH(Z$1,+VLOOKUP($A97,datos14s!$A$2:$B$874,2,FALSE)))=1,"·",0)</f>
        <v>0</v>
      </c>
      <c r="AA97" s="53">
        <f>IF(TYPE(SEARCH(AA$1,+VLOOKUP($A97,datos14s!$A$2:$B$874,2,FALSE)))=1,"·",0)</f>
        <v>0</v>
      </c>
      <c r="AB97" s="53">
        <f>IF(TYPE(SEARCH(AB$1,+VLOOKUP($A97,datos14s!$A$2:$B$874,2,FALSE)))=1,"·",0)</f>
        <v>0</v>
      </c>
      <c r="AC97" s="53">
        <f>IF(TYPE(SEARCH(AC$1,+VLOOKUP($A97,datos14s!$A$2:$B$874,2,FALSE)))=1,"·",0)</f>
        <v>0</v>
      </c>
      <c r="AD97" s="53">
        <f>IF(TYPE(SEARCH(AD$1,+VLOOKUP($A97,datos14s!$A$2:$B$874,2,FALSE)))=1,"·",0)</f>
        <v>0</v>
      </c>
      <c r="AE97" s="53">
        <f>IF(TYPE(SEARCH(AE$1,+VLOOKUP($A97,datos14s!$A$2:$B$874,2,FALSE)))=1,"·",0)</f>
        <v>0</v>
      </c>
    </row>
    <row r="98" spans="1:31" s="9" customFormat="1">
      <c r="A98" s="186" t="s">
        <v>44</v>
      </c>
      <c r="B98" s="53">
        <f>IF(TYPE(SEARCH(B$1,+VLOOKUP($A98,datos14s!$A$2:$B$874,2,FALSE)))=1,"·",0)</f>
        <v>0</v>
      </c>
      <c r="C98" s="53">
        <f>IF(TYPE(SEARCH(C$1,+VLOOKUP($A98,datos14s!$A$2:$B$874,2,FALSE)))=1,"·",0)</f>
        <v>0</v>
      </c>
      <c r="D98" s="53">
        <f>IF(TYPE(SEARCH(D$1,+VLOOKUP($A98,datos14s!$A$2:$B$874,2,FALSE)))=1,"·",0)</f>
        <v>0</v>
      </c>
      <c r="E98" s="53">
        <f>IF(TYPE(SEARCH(E$1,+VLOOKUP($A98,datos14s!$A$2:$B$874,2,FALSE)))=1,"·",0)</f>
        <v>0</v>
      </c>
      <c r="F98" s="53" t="str">
        <f>IF(TYPE(SEARCH(F$1,+VLOOKUP($A98,datos14s!$A$2:$B$874,2,FALSE)))=1,"·",0)</f>
        <v>·</v>
      </c>
      <c r="G98" s="53">
        <f>IF(TYPE(SEARCH(G$1,+VLOOKUP($A98,datos14s!$A$2:$B$874,2,FALSE)))=1,"·",0)</f>
        <v>0</v>
      </c>
      <c r="H98" s="53">
        <f>IF(TYPE(SEARCH(H$1,+VLOOKUP($A98,datos14s!$A$2:$B$874,2,FALSE)))=1,"·",0)</f>
        <v>0</v>
      </c>
      <c r="I98" s="53" t="str">
        <f>IF(TYPE(SEARCH(I$1,+VLOOKUP($A98,datos14s!$A$2:$B$874,2,FALSE)))=1,"·",0)</f>
        <v>·</v>
      </c>
      <c r="J98" s="53">
        <f>IF(TYPE(SEARCH(J$1,+VLOOKUP($A98,datos14s!$A$2:$B$874,2,FALSE)))=1,"·",0)</f>
        <v>0</v>
      </c>
      <c r="K98" s="53" t="str">
        <f>IF(TYPE(SEARCH(K$1,+VLOOKUP($A98,datos14s!$A$2:$B$874,2,FALSE)))=1,"·",0)</f>
        <v>·</v>
      </c>
      <c r="L98" s="53">
        <f>IF(TYPE(SEARCH(L$1,+VLOOKUP($A98,datos14s!$A$2:$B$874,2,FALSE)))=1,"·",0)</f>
        <v>0</v>
      </c>
      <c r="M98" s="53">
        <f>IF(TYPE(SEARCH(M$1,+VLOOKUP($A98,datos14s!$A$2:$B$874,2,FALSE)))=1,"·",0)</f>
        <v>0</v>
      </c>
      <c r="N98" s="53">
        <f>IF(TYPE(SEARCH(N$1,+VLOOKUP($A98,datos14s!$A$2:$B$874,2,FALSE)))=1,"·",0)</f>
        <v>0</v>
      </c>
      <c r="O98" s="53">
        <f>IF(TYPE(SEARCH(O$1,+VLOOKUP($A98,datos14s!$A$2:$B$874,2,FALSE)))=1,"·",0)</f>
        <v>0</v>
      </c>
      <c r="P98" s="53">
        <f>IF(TYPE(SEARCH(P$1,+VLOOKUP($A98,datos14s!$A$2:$B$874,2,FALSE)))=1,"·",0)</f>
        <v>0</v>
      </c>
      <c r="Q98" s="53">
        <f>IF(TYPE(SEARCH(Q$1,+VLOOKUP($A98,datos14s!$A$2:$B$874,2,FALSE)))=1,"·",0)</f>
        <v>0</v>
      </c>
      <c r="R98" s="53">
        <f>IF(TYPE(SEARCH(R$1,+VLOOKUP($A98,datos14s!$A$2:$B$874,2,FALSE)))=1,"·",0)</f>
        <v>0</v>
      </c>
      <c r="S98" s="53">
        <f>IF(TYPE(SEARCH(S$1,+VLOOKUP($A98,datos14s!$A$2:$B$874,2,FALSE)))=1,"·",0)</f>
        <v>0</v>
      </c>
      <c r="T98" s="53">
        <f>IF(TYPE(SEARCH(T$1,+VLOOKUP($A98,datos14s!$A$2:$B$874,2,FALSE)))=1,"·",0)</f>
        <v>0</v>
      </c>
      <c r="U98" s="53">
        <f>IF(TYPE(SEARCH(U$1,+VLOOKUP($A98,datos14s!$A$2:$B$874,2,FALSE)))=1,"·",0)</f>
        <v>0</v>
      </c>
      <c r="V98" s="53">
        <f>IF(TYPE(SEARCH(V$1,+VLOOKUP($A98,datos14s!$A$2:$B$874,2,FALSE)))=1,"·",0)</f>
        <v>0</v>
      </c>
      <c r="W98" s="53">
        <f>IF(TYPE(SEARCH(W$1,+VLOOKUP($A98,datos14s!$A$2:$B$874,2,FALSE)))=1,"·",0)</f>
        <v>0</v>
      </c>
      <c r="X98" s="53">
        <f>IF(TYPE(SEARCH(X$1,+VLOOKUP($A98,datos14s!$A$2:$B$874,2,FALSE)))=1,"·",0)</f>
        <v>0</v>
      </c>
      <c r="Y98" s="53">
        <f>IF(TYPE(SEARCH(Y$1,+VLOOKUP($A98,datos14s!$A$2:$B$874,2,FALSE)))=1,"·",0)</f>
        <v>0</v>
      </c>
      <c r="Z98" s="53">
        <f>IF(TYPE(SEARCH(Z$1,+VLOOKUP($A98,datos14s!$A$2:$B$874,2,FALSE)))=1,"·",0)</f>
        <v>0</v>
      </c>
      <c r="AA98" s="53">
        <f>IF(TYPE(SEARCH(AA$1,+VLOOKUP($A98,datos14s!$A$2:$B$874,2,FALSE)))=1,"·",0)</f>
        <v>0</v>
      </c>
      <c r="AB98" s="53">
        <f>IF(TYPE(SEARCH(AB$1,+VLOOKUP($A98,datos14s!$A$2:$B$874,2,FALSE)))=1,"·",0)</f>
        <v>0</v>
      </c>
      <c r="AC98" s="53">
        <f>IF(TYPE(SEARCH(AC$1,+VLOOKUP($A98,datos14s!$A$2:$B$874,2,FALSE)))=1,"·",0)</f>
        <v>0</v>
      </c>
      <c r="AD98" s="53">
        <f>IF(TYPE(SEARCH(AD$1,+VLOOKUP($A98,datos14s!$A$2:$B$874,2,FALSE)))=1,"·",0)</f>
        <v>0</v>
      </c>
      <c r="AE98" s="53">
        <f>IF(TYPE(SEARCH(AE$1,+VLOOKUP($A98,datos14s!$A$2:$B$874,2,FALSE)))=1,"·",0)</f>
        <v>0</v>
      </c>
    </row>
    <row r="99" spans="1:31" s="9" customFormat="1">
      <c r="A99" s="186" t="s">
        <v>45</v>
      </c>
      <c r="B99" s="53">
        <f>IF(TYPE(SEARCH(B$1,+VLOOKUP($A99,datos14s!$A$2:$B$874,2,FALSE)))=1,"·",0)</f>
        <v>0</v>
      </c>
      <c r="C99" s="53">
        <f>IF(TYPE(SEARCH(C$1,+VLOOKUP($A99,datos14s!$A$2:$B$874,2,FALSE)))=1,"·",0)</f>
        <v>0</v>
      </c>
      <c r="D99" s="53">
        <f>IF(TYPE(SEARCH(D$1,+VLOOKUP($A99,datos14s!$A$2:$B$874,2,FALSE)))=1,"·",0)</f>
        <v>0</v>
      </c>
      <c r="E99" s="53">
        <f>IF(TYPE(SEARCH(E$1,+VLOOKUP($A99,datos14s!$A$2:$B$874,2,FALSE)))=1,"·",0)</f>
        <v>0</v>
      </c>
      <c r="F99" s="53" t="str">
        <f>IF(TYPE(SEARCH(F$1,+VLOOKUP($A99,datos14s!$A$2:$B$874,2,FALSE)))=1,"·",0)</f>
        <v>·</v>
      </c>
      <c r="G99" s="53">
        <f>IF(TYPE(SEARCH(G$1,+VLOOKUP($A99,datos14s!$A$2:$B$874,2,FALSE)))=1,"·",0)</f>
        <v>0</v>
      </c>
      <c r="H99" s="53">
        <f>IF(TYPE(SEARCH(H$1,+VLOOKUP($A99,datos14s!$A$2:$B$874,2,FALSE)))=1,"·",0)</f>
        <v>0</v>
      </c>
      <c r="I99" s="53">
        <f>IF(TYPE(SEARCH(I$1,+VLOOKUP($A99,datos14s!$A$2:$B$874,2,FALSE)))=1,"·",0)</f>
        <v>0</v>
      </c>
      <c r="J99" s="53">
        <f>IF(TYPE(SEARCH(J$1,+VLOOKUP($A99,datos14s!$A$2:$B$874,2,FALSE)))=1,"·",0)</f>
        <v>0</v>
      </c>
      <c r="K99" s="53" t="str">
        <f>IF(TYPE(SEARCH(K$1,+VLOOKUP($A99,datos14s!$A$2:$B$874,2,FALSE)))=1,"·",0)</f>
        <v>·</v>
      </c>
      <c r="L99" s="53">
        <f>IF(TYPE(SEARCH(L$1,+VLOOKUP($A99,datos14s!$A$2:$B$874,2,FALSE)))=1,"·",0)</f>
        <v>0</v>
      </c>
      <c r="M99" s="53">
        <f>IF(TYPE(SEARCH(M$1,+VLOOKUP($A99,datos14s!$A$2:$B$874,2,FALSE)))=1,"·",0)</f>
        <v>0</v>
      </c>
      <c r="N99" s="53">
        <f>IF(TYPE(SEARCH(N$1,+VLOOKUP($A99,datos14s!$A$2:$B$874,2,FALSE)))=1,"·",0)</f>
        <v>0</v>
      </c>
      <c r="O99" s="53" t="str">
        <f>IF(TYPE(SEARCH(O$1,+VLOOKUP($A99,datos14s!$A$2:$B$874,2,FALSE)))=1,"·",0)</f>
        <v>·</v>
      </c>
      <c r="P99" s="53">
        <f>IF(TYPE(SEARCH(P$1,+VLOOKUP($A99,datos14s!$A$2:$B$874,2,FALSE)))=1,"·",0)</f>
        <v>0</v>
      </c>
      <c r="Q99" s="53">
        <f>IF(TYPE(SEARCH(Q$1,+VLOOKUP($A99,datos14s!$A$2:$B$874,2,FALSE)))=1,"·",0)</f>
        <v>0</v>
      </c>
      <c r="R99" s="53">
        <f>IF(TYPE(SEARCH(R$1,+VLOOKUP($A99,datos14s!$A$2:$B$874,2,FALSE)))=1,"·",0)</f>
        <v>0</v>
      </c>
      <c r="S99" s="53">
        <f>IF(TYPE(SEARCH(S$1,+VLOOKUP($A99,datos14s!$A$2:$B$874,2,FALSE)))=1,"·",0)</f>
        <v>0</v>
      </c>
      <c r="T99" s="53">
        <f>IF(TYPE(SEARCH(T$1,+VLOOKUP($A99,datos14s!$A$2:$B$874,2,FALSE)))=1,"·",0)</f>
        <v>0</v>
      </c>
      <c r="U99" s="53">
        <f>IF(TYPE(SEARCH(U$1,+VLOOKUP($A99,datos14s!$A$2:$B$874,2,FALSE)))=1,"·",0)</f>
        <v>0</v>
      </c>
      <c r="V99" s="53">
        <f>IF(TYPE(SEARCH(V$1,+VLOOKUP($A99,datos14s!$A$2:$B$874,2,FALSE)))=1,"·",0)</f>
        <v>0</v>
      </c>
      <c r="W99" s="53">
        <f>IF(TYPE(SEARCH(W$1,+VLOOKUP($A99,datos14s!$A$2:$B$874,2,FALSE)))=1,"·",0)</f>
        <v>0</v>
      </c>
      <c r="X99" s="53">
        <f>IF(TYPE(SEARCH(X$1,+VLOOKUP($A99,datos14s!$A$2:$B$874,2,FALSE)))=1,"·",0)</f>
        <v>0</v>
      </c>
      <c r="Y99" s="53">
        <f>IF(TYPE(SEARCH(Y$1,+VLOOKUP($A99,datos14s!$A$2:$B$874,2,FALSE)))=1,"·",0)</f>
        <v>0</v>
      </c>
      <c r="Z99" s="53">
        <f>IF(TYPE(SEARCH(Z$1,+VLOOKUP($A99,datos14s!$A$2:$B$874,2,FALSE)))=1,"·",0)</f>
        <v>0</v>
      </c>
      <c r="AA99" s="53">
        <f>IF(TYPE(SEARCH(AA$1,+VLOOKUP($A99,datos14s!$A$2:$B$874,2,FALSE)))=1,"·",0)</f>
        <v>0</v>
      </c>
      <c r="AB99" s="53">
        <f>IF(TYPE(SEARCH(AB$1,+VLOOKUP($A99,datos14s!$A$2:$B$874,2,FALSE)))=1,"·",0)</f>
        <v>0</v>
      </c>
      <c r="AC99" s="53">
        <f>IF(TYPE(SEARCH(AC$1,+VLOOKUP($A99,datos14s!$A$2:$B$874,2,FALSE)))=1,"·",0)</f>
        <v>0</v>
      </c>
      <c r="AD99" s="53">
        <f>IF(TYPE(SEARCH(AD$1,+VLOOKUP($A99,datos14s!$A$2:$B$874,2,FALSE)))=1,"·",0)</f>
        <v>0</v>
      </c>
      <c r="AE99" s="53">
        <f>IF(TYPE(SEARCH(AE$1,+VLOOKUP($A99,datos14s!$A$2:$B$874,2,FALSE)))=1,"·",0)</f>
        <v>0</v>
      </c>
    </row>
    <row r="100" spans="1:31" s="9" customFormat="1">
      <c r="A100" s="186" t="s">
        <v>46</v>
      </c>
      <c r="B100" s="53">
        <f>IF(TYPE(SEARCH(B$1,+VLOOKUP($A100,datos14s!$A$2:$B$874,2,FALSE)))=1,"·",0)</f>
        <v>0</v>
      </c>
      <c r="C100" s="53">
        <f>IF(TYPE(SEARCH(C$1,+VLOOKUP($A100,datos14s!$A$2:$B$874,2,FALSE)))=1,"·",0)</f>
        <v>0</v>
      </c>
      <c r="D100" s="53">
        <f>IF(TYPE(SEARCH(D$1,+VLOOKUP($A100,datos14s!$A$2:$B$874,2,FALSE)))=1,"·",0)</f>
        <v>0</v>
      </c>
      <c r="E100" s="53">
        <f>IF(TYPE(SEARCH(E$1,+VLOOKUP($A100,datos14s!$A$2:$B$874,2,FALSE)))=1,"·",0)</f>
        <v>0</v>
      </c>
      <c r="F100" s="53" t="str">
        <f>IF(TYPE(SEARCH(F$1,+VLOOKUP($A100,datos14s!$A$2:$B$874,2,FALSE)))=1,"·",0)</f>
        <v>·</v>
      </c>
      <c r="G100" s="53">
        <f>IF(TYPE(SEARCH(G$1,+VLOOKUP($A100,datos14s!$A$2:$B$874,2,FALSE)))=1,"·",0)</f>
        <v>0</v>
      </c>
      <c r="H100" s="53">
        <f>IF(TYPE(SEARCH(H$1,+VLOOKUP($A100,datos14s!$A$2:$B$874,2,FALSE)))=1,"·",0)</f>
        <v>0</v>
      </c>
      <c r="I100" s="53" t="str">
        <f>IF(TYPE(SEARCH(I$1,+VLOOKUP($A100,datos14s!$A$2:$B$874,2,FALSE)))=1,"·",0)</f>
        <v>·</v>
      </c>
      <c r="J100" s="53">
        <f>IF(TYPE(SEARCH(J$1,+VLOOKUP($A100,datos14s!$A$2:$B$874,2,FALSE)))=1,"·",0)</f>
        <v>0</v>
      </c>
      <c r="K100" s="53" t="str">
        <f>IF(TYPE(SEARCH(K$1,+VLOOKUP($A100,datos14s!$A$2:$B$874,2,FALSE)))=1,"·",0)</f>
        <v>·</v>
      </c>
      <c r="L100" s="53">
        <f>IF(TYPE(SEARCH(L$1,+VLOOKUP($A100,datos14s!$A$2:$B$874,2,FALSE)))=1,"·",0)</f>
        <v>0</v>
      </c>
      <c r="M100" s="53">
        <f>IF(TYPE(SEARCH(M$1,+VLOOKUP($A100,datos14s!$A$2:$B$874,2,FALSE)))=1,"·",0)</f>
        <v>0</v>
      </c>
      <c r="N100" s="53">
        <f>IF(TYPE(SEARCH(N$1,+VLOOKUP($A100,datos14s!$A$2:$B$874,2,FALSE)))=1,"·",0)</f>
        <v>0</v>
      </c>
      <c r="O100" s="53">
        <f>IF(TYPE(SEARCH(O$1,+VLOOKUP($A100,datos14s!$A$2:$B$874,2,FALSE)))=1,"·",0)</f>
        <v>0</v>
      </c>
      <c r="P100" s="53">
        <f>IF(TYPE(SEARCH(P$1,+VLOOKUP($A100,datos14s!$A$2:$B$874,2,FALSE)))=1,"·",0)</f>
        <v>0</v>
      </c>
      <c r="Q100" s="53">
        <f>IF(TYPE(SEARCH(Q$1,+VLOOKUP($A100,datos14s!$A$2:$B$874,2,FALSE)))=1,"·",0)</f>
        <v>0</v>
      </c>
      <c r="R100" s="53">
        <f>IF(TYPE(SEARCH(R$1,+VLOOKUP($A100,datos14s!$A$2:$B$874,2,FALSE)))=1,"·",0)</f>
        <v>0</v>
      </c>
      <c r="S100" s="53">
        <f>IF(TYPE(SEARCH(S$1,+VLOOKUP($A100,datos14s!$A$2:$B$874,2,FALSE)))=1,"·",0)</f>
        <v>0</v>
      </c>
      <c r="T100" s="53">
        <f>IF(TYPE(SEARCH(T$1,+VLOOKUP($A100,datos14s!$A$2:$B$874,2,FALSE)))=1,"·",0)</f>
        <v>0</v>
      </c>
      <c r="U100" s="53">
        <f>IF(TYPE(SEARCH(U$1,+VLOOKUP($A100,datos14s!$A$2:$B$874,2,FALSE)))=1,"·",0)</f>
        <v>0</v>
      </c>
      <c r="V100" s="53">
        <f>IF(TYPE(SEARCH(V$1,+VLOOKUP($A100,datos14s!$A$2:$B$874,2,FALSE)))=1,"·",0)</f>
        <v>0</v>
      </c>
      <c r="W100" s="53">
        <f>IF(TYPE(SEARCH(W$1,+VLOOKUP($A100,datos14s!$A$2:$B$874,2,FALSE)))=1,"·",0)</f>
        <v>0</v>
      </c>
      <c r="X100" s="53">
        <f>IF(TYPE(SEARCH(X$1,+VLOOKUP($A100,datos14s!$A$2:$B$874,2,FALSE)))=1,"·",0)</f>
        <v>0</v>
      </c>
      <c r="Y100" s="53">
        <f>IF(TYPE(SEARCH(Y$1,+VLOOKUP($A100,datos14s!$A$2:$B$874,2,FALSE)))=1,"·",0)</f>
        <v>0</v>
      </c>
      <c r="Z100" s="53">
        <f>IF(TYPE(SEARCH(Z$1,+VLOOKUP($A100,datos14s!$A$2:$B$874,2,FALSE)))=1,"·",0)</f>
        <v>0</v>
      </c>
      <c r="AA100" s="53">
        <f>IF(TYPE(SEARCH(AA$1,+VLOOKUP($A100,datos14s!$A$2:$B$874,2,FALSE)))=1,"·",0)</f>
        <v>0</v>
      </c>
      <c r="AB100" s="53">
        <f>IF(TYPE(SEARCH(AB$1,+VLOOKUP($A100,datos14s!$A$2:$B$874,2,FALSE)))=1,"·",0)</f>
        <v>0</v>
      </c>
      <c r="AC100" s="53">
        <f>IF(TYPE(SEARCH(AC$1,+VLOOKUP($A100,datos14s!$A$2:$B$874,2,FALSE)))=1,"·",0)</f>
        <v>0</v>
      </c>
      <c r="AD100" s="53">
        <f>IF(TYPE(SEARCH(AD$1,+VLOOKUP($A100,datos14s!$A$2:$B$874,2,FALSE)))=1,"·",0)</f>
        <v>0</v>
      </c>
      <c r="AE100" s="53">
        <f>IF(TYPE(SEARCH(AE$1,+VLOOKUP($A100,datos14s!$A$2:$B$874,2,FALSE)))=1,"·",0)</f>
        <v>0</v>
      </c>
    </row>
    <row r="101" spans="1:31" s="9" customFormat="1">
      <c r="A101" s="186" t="s">
        <v>47</v>
      </c>
      <c r="B101" s="53">
        <f>IF(TYPE(SEARCH(B$1,+VLOOKUP($A101,datos14s!$A$2:$B$874,2,FALSE)))=1,"·",0)</f>
        <v>0</v>
      </c>
      <c r="C101" s="53">
        <f>IF(TYPE(SEARCH(C$1,+VLOOKUP($A101,datos14s!$A$2:$B$874,2,FALSE)))=1,"·",0)</f>
        <v>0</v>
      </c>
      <c r="D101" s="53">
        <f>IF(TYPE(SEARCH(D$1,+VLOOKUP($A101,datos14s!$A$2:$B$874,2,FALSE)))=1,"·",0)</f>
        <v>0</v>
      </c>
      <c r="E101" s="53">
        <f>IF(TYPE(SEARCH(E$1,+VLOOKUP($A101,datos14s!$A$2:$B$874,2,FALSE)))=1,"·",0)</f>
        <v>0</v>
      </c>
      <c r="F101" s="53">
        <f>IF(TYPE(SEARCH(F$1,+VLOOKUP($A101,datos14s!$A$2:$B$874,2,FALSE)))=1,"·",0)</f>
        <v>0</v>
      </c>
      <c r="G101" s="53">
        <f>IF(TYPE(SEARCH(G$1,+VLOOKUP($A101,datos14s!$A$2:$B$874,2,FALSE)))=1,"·",0)</f>
        <v>0</v>
      </c>
      <c r="H101" s="53">
        <f>IF(TYPE(SEARCH(H$1,+VLOOKUP($A101,datos14s!$A$2:$B$874,2,FALSE)))=1,"·",0)</f>
        <v>0</v>
      </c>
      <c r="I101" s="53">
        <f>IF(TYPE(SEARCH(I$1,+VLOOKUP($A101,datos14s!$A$2:$B$874,2,FALSE)))=1,"·",0)</f>
        <v>0</v>
      </c>
      <c r="J101" s="53">
        <f>IF(TYPE(SEARCH(J$1,+VLOOKUP($A101,datos14s!$A$2:$B$874,2,FALSE)))=1,"·",0)</f>
        <v>0</v>
      </c>
      <c r="K101" s="53">
        <f>IF(TYPE(SEARCH(K$1,+VLOOKUP($A101,datos14s!$A$2:$B$874,2,FALSE)))=1,"·",0)</f>
        <v>0</v>
      </c>
      <c r="L101" s="53">
        <f>IF(TYPE(SEARCH(L$1,+VLOOKUP($A101,datos14s!$A$2:$B$874,2,FALSE)))=1,"·",0)</f>
        <v>0</v>
      </c>
      <c r="M101" s="53">
        <f>IF(TYPE(SEARCH(M$1,+VLOOKUP($A101,datos14s!$A$2:$B$874,2,FALSE)))=1,"·",0)</f>
        <v>0</v>
      </c>
      <c r="N101" s="53">
        <f>IF(TYPE(SEARCH(N$1,+VLOOKUP($A101,datos14s!$A$2:$B$874,2,FALSE)))=1,"·",0)</f>
        <v>0</v>
      </c>
      <c r="O101" s="53">
        <f>IF(TYPE(SEARCH(O$1,+VLOOKUP($A101,datos14s!$A$2:$B$874,2,FALSE)))=1,"·",0)</f>
        <v>0</v>
      </c>
      <c r="P101" s="53">
        <f>IF(TYPE(SEARCH(P$1,+VLOOKUP($A101,datos14s!$A$2:$B$874,2,FALSE)))=1,"·",0)</f>
        <v>0</v>
      </c>
      <c r="Q101" s="53">
        <f>IF(TYPE(SEARCH(Q$1,+VLOOKUP($A101,datos14s!$A$2:$B$874,2,FALSE)))=1,"·",0)</f>
        <v>0</v>
      </c>
      <c r="R101" s="53">
        <f>IF(TYPE(SEARCH(R$1,+VLOOKUP($A101,datos14s!$A$2:$B$874,2,FALSE)))=1,"·",0)</f>
        <v>0</v>
      </c>
      <c r="S101" s="53">
        <f>IF(TYPE(SEARCH(S$1,+VLOOKUP($A101,datos14s!$A$2:$B$874,2,FALSE)))=1,"·",0)</f>
        <v>0</v>
      </c>
      <c r="T101" s="53">
        <f>IF(TYPE(SEARCH(T$1,+VLOOKUP($A101,datos14s!$A$2:$B$874,2,FALSE)))=1,"·",0)</f>
        <v>0</v>
      </c>
      <c r="U101" s="53">
        <f>IF(TYPE(SEARCH(U$1,+VLOOKUP($A101,datos14s!$A$2:$B$874,2,FALSE)))=1,"·",0)</f>
        <v>0</v>
      </c>
      <c r="V101" s="53">
        <f>IF(TYPE(SEARCH(V$1,+VLOOKUP($A101,datos14s!$A$2:$B$874,2,FALSE)))=1,"·",0)</f>
        <v>0</v>
      </c>
      <c r="W101" s="53">
        <f>IF(TYPE(SEARCH(W$1,+VLOOKUP($A101,datos14s!$A$2:$B$874,2,FALSE)))=1,"·",0)</f>
        <v>0</v>
      </c>
      <c r="X101" s="53">
        <f>IF(TYPE(SEARCH(X$1,+VLOOKUP($A101,datos14s!$A$2:$B$874,2,FALSE)))=1,"·",0)</f>
        <v>0</v>
      </c>
      <c r="Y101" s="53">
        <f>IF(TYPE(SEARCH(Y$1,+VLOOKUP($A101,datos14s!$A$2:$B$874,2,FALSE)))=1,"·",0)</f>
        <v>0</v>
      </c>
      <c r="Z101" s="53">
        <f>IF(TYPE(SEARCH(Z$1,+VLOOKUP($A101,datos14s!$A$2:$B$874,2,FALSE)))=1,"·",0)</f>
        <v>0</v>
      </c>
      <c r="AA101" s="53">
        <f>IF(TYPE(SEARCH(AA$1,+VLOOKUP($A101,datos14s!$A$2:$B$874,2,FALSE)))=1,"·",0)</f>
        <v>0</v>
      </c>
      <c r="AB101" s="53">
        <f>IF(TYPE(SEARCH(AB$1,+VLOOKUP($A101,datos14s!$A$2:$B$874,2,FALSE)))=1,"·",0)</f>
        <v>0</v>
      </c>
      <c r="AC101" s="53">
        <f>IF(TYPE(SEARCH(AC$1,+VLOOKUP($A101,datos14s!$A$2:$B$874,2,FALSE)))=1,"·",0)</f>
        <v>0</v>
      </c>
      <c r="AD101" s="53">
        <f>IF(TYPE(SEARCH(AD$1,+VLOOKUP($A101,datos14s!$A$2:$B$874,2,FALSE)))=1,"·",0)</f>
        <v>0</v>
      </c>
      <c r="AE101" s="53">
        <f>IF(TYPE(SEARCH(AE$1,+VLOOKUP($A101,datos14s!$A$2:$B$874,2,FALSE)))=1,"·",0)</f>
        <v>0</v>
      </c>
    </row>
    <row r="102" spans="1:31" s="9" customFormat="1">
      <c r="A102" s="186" t="s">
        <v>48</v>
      </c>
      <c r="B102" s="53">
        <f>IF(TYPE(SEARCH(B$1,+VLOOKUP($A102,datos14s!$A$2:$B$874,2,FALSE)))=1,"·",0)</f>
        <v>0</v>
      </c>
      <c r="C102" s="53">
        <f>IF(TYPE(SEARCH(C$1,+VLOOKUP($A102,datos14s!$A$2:$B$874,2,FALSE)))=1,"·",0)</f>
        <v>0</v>
      </c>
      <c r="D102" s="53">
        <f>IF(TYPE(SEARCH(D$1,+VLOOKUP($A102,datos14s!$A$2:$B$874,2,FALSE)))=1,"·",0)</f>
        <v>0</v>
      </c>
      <c r="E102" s="53">
        <f>IF(TYPE(SEARCH(E$1,+VLOOKUP($A102,datos14s!$A$2:$B$874,2,FALSE)))=1,"·",0)</f>
        <v>0</v>
      </c>
      <c r="F102" s="53">
        <f>IF(TYPE(SEARCH(F$1,+VLOOKUP($A102,datos14s!$A$2:$B$874,2,FALSE)))=1,"·",0)</f>
        <v>0</v>
      </c>
      <c r="G102" s="53">
        <f>IF(TYPE(SEARCH(G$1,+VLOOKUP($A102,datos14s!$A$2:$B$874,2,FALSE)))=1,"·",0)</f>
        <v>0</v>
      </c>
      <c r="H102" s="53">
        <f>IF(TYPE(SEARCH(H$1,+VLOOKUP($A102,datos14s!$A$2:$B$874,2,FALSE)))=1,"·",0)</f>
        <v>0</v>
      </c>
      <c r="I102" s="53">
        <f>IF(TYPE(SEARCH(I$1,+VLOOKUP($A102,datos14s!$A$2:$B$874,2,FALSE)))=1,"·",0)</f>
        <v>0</v>
      </c>
      <c r="J102" s="53">
        <f>IF(TYPE(SEARCH(J$1,+VLOOKUP($A102,datos14s!$A$2:$B$874,2,FALSE)))=1,"·",0)</f>
        <v>0</v>
      </c>
      <c r="K102" s="53">
        <f>IF(TYPE(SEARCH(K$1,+VLOOKUP($A102,datos14s!$A$2:$B$874,2,FALSE)))=1,"·",0)</f>
        <v>0</v>
      </c>
      <c r="L102" s="53">
        <f>IF(TYPE(SEARCH(L$1,+VLOOKUP($A102,datos14s!$A$2:$B$874,2,FALSE)))=1,"·",0)</f>
        <v>0</v>
      </c>
      <c r="M102" s="53">
        <f>IF(TYPE(SEARCH(M$1,+VLOOKUP($A102,datos14s!$A$2:$B$874,2,FALSE)))=1,"·",0)</f>
        <v>0</v>
      </c>
      <c r="N102" s="53">
        <f>IF(TYPE(SEARCH(N$1,+VLOOKUP($A102,datos14s!$A$2:$B$874,2,FALSE)))=1,"·",0)</f>
        <v>0</v>
      </c>
      <c r="O102" s="53">
        <f>IF(TYPE(SEARCH(O$1,+VLOOKUP($A102,datos14s!$A$2:$B$874,2,FALSE)))=1,"·",0)</f>
        <v>0</v>
      </c>
      <c r="P102" s="53">
        <f>IF(TYPE(SEARCH(P$1,+VLOOKUP($A102,datos14s!$A$2:$B$874,2,FALSE)))=1,"·",0)</f>
        <v>0</v>
      </c>
      <c r="Q102" s="53">
        <f>IF(TYPE(SEARCH(Q$1,+VLOOKUP($A102,datos14s!$A$2:$B$874,2,FALSE)))=1,"·",0)</f>
        <v>0</v>
      </c>
      <c r="R102" s="53">
        <f>IF(TYPE(SEARCH(R$1,+VLOOKUP($A102,datos14s!$A$2:$B$874,2,FALSE)))=1,"·",0)</f>
        <v>0</v>
      </c>
      <c r="S102" s="53">
        <f>IF(TYPE(SEARCH(S$1,+VLOOKUP($A102,datos14s!$A$2:$B$874,2,FALSE)))=1,"·",0)</f>
        <v>0</v>
      </c>
      <c r="T102" s="53">
        <f>IF(TYPE(SEARCH(T$1,+VLOOKUP($A102,datos14s!$A$2:$B$874,2,FALSE)))=1,"·",0)</f>
        <v>0</v>
      </c>
      <c r="U102" s="53">
        <f>IF(TYPE(SEARCH(U$1,+VLOOKUP($A102,datos14s!$A$2:$B$874,2,FALSE)))=1,"·",0)</f>
        <v>0</v>
      </c>
      <c r="V102" s="53">
        <f>IF(TYPE(SEARCH(V$1,+VLOOKUP($A102,datos14s!$A$2:$B$874,2,FALSE)))=1,"·",0)</f>
        <v>0</v>
      </c>
      <c r="W102" s="53">
        <f>IF(TYPE(SEARCH(W$1,+VLOOKUP($A102,datos14s!$A$2:$B$874,2,FALSE)))=1,"·",0)</f>
        <v>0</v>
      </c>
      <c r="X102" s="53">
        <f>IF(TYPE(SEARCH(X$1,+VLOOKUP($A102,datos14s!$A$2:$B$874,2,FALSE)))=1,"·",0)</f>
        <v>0</v>
      </c>
      <c r="Y102" s="53">
        <f>IF(TYPE(SEARCH(Y$1,+VLOOKUP($A102,datos14s!$A$2:$B$874,2,FALSE)))=1,"·",0)</f>
        <v>0</v>
      </c>
      <c r="Z102" s="53">
        <f>IF(TYPE(SEARCH(Z$1,+VLOOKUP($A102,datos14s!$A$2:$B$874,2,FALSE)))=1,"·",0)</f>
        <v>0</v>
      </c>
      <c r="AA102" s="53">
        <f>IF(TYPE(SEARCH(AA$1,+VLOOKUP($A102,datos14s!$A$2:$B$874,2,FALSE)))=1,"·",0)</f>
        <v>0</v>
      </c>
      <c r="AB102" s="53">
        <f>IF(TYPE(SEARCH(AB$1,+VLOOKUP($A102,datos14s!$A$2:$B$874,2,FALSE)))=1,"·",0)</f>
        <v>0</v>
      </c>
      <c r="AC102" s="53">
        <f>IF(TYPE(SEARCH(AC$1,+VLOOKUP($A102,datos14s!$A$2:$B$874,2,FALSE)))=1,"·",0)</f>
        <v>0</v>
      </c>
      <c r="AD102" s="53">
        <f>IF(TYPE(SEARCH(AD$1,+VLOOKUP($A102,datos14s!$A$2:$B$874,2,FALSE)))=1,"·",0)</f>
        <v>0</v>
      </c>
      <c r="AE102" s="53">
        <f>IF(TYPE(SEARCH(AE$1,+VLOOKUP($A102,datos14s!$A$2:$B$874,2,FALSE)))=1,"·",0)</f>
        <v>0</v>
      </c>
    </row>
    <row r="103" spans="1:31" s="9" customFormat="1">
      <c r="A103" s="60" t="s">
        <v>1001</v>
      </c>
      <c r="B103" s="53" t="str">
        <f>IF(TYPE(SEARCH(B$1,+VLOOKUP($A103,datos14s!$A$2:$B$874,2,FALSE)))=1,"·",0)</f>
        <v>·</v>
      </c>
      <c r="C103" s="53">
        <f>IF(TYPE(SEARCH(C$1,+VLOOKUP($A103,datos14s!$A$2:$B$874,2,FALSE)))=1,"·",0)</f>
        <v>0</v>
      </c>
      <c r="D103" s="53" t="str">
        <f>IF(TYPE(SEARCH(D$1,+VLOOKUP($A103,datos14s!$A$2:$B$874,2,FALSE)))=1,"·",0)</f>
        <v>·</v>
      </c>
      <c r="E103" s="53">
        <f>IF(TYPE(SEARCH(E$1,+VLOOKUP($A103,datos14s!$A$2:$B$874,2,FALSE)))=1,"·",0)</f>
        <v>0</v>
      </c>
      <c r="F103" s="53">
        <f>IF(TYPE(SEARCH(F$1,+VLOOKUP($A103,datos14s!$A$2:$B$874,2,FALSE)))=1,"·",0)</f>
        <v>0</v>
      </c>
      <c r="G103" s="53">
        <f>IF(TYPE(SEARCH(G$1,+VLOOKUP($A103,datos14s!$A$2:$B$874,2,FALSE)))=1,"·",0)</f>
        <v>0</v>
      </c>
      <c r="H103" s="53">
        <f>IF(TYPE(SEARCH(H$1,+VLOOKUP($A103,datos14s!$A$2:$B$874,2,FALSE)))=1,"·",0)</f>
        <v>0</v>
      </c>
      <c r="I103" s="53" t="str">
        <f>IF(TYPE(SEARCH(I$1,+VLOOKUP($A103,datos14s!$A$2:$B$874,2,FALSE)))=1,"·",0)</f>
        <v>·</v>
      </c>
      <c r="J103" s="53">
        <f>IF(TYPE(SEARCH(J$1,+VLOOKUP($A103,datos14s!$A$2:$B$874,2,FALSE)))=1,"·",0)</f>
        <v>0</v>
      </c>
      <c r="K103" s="53">
        <f>IF(TYPE(SEARCH(K$1,+VLOOKUP($A103,datos14s!$A$2:$B$874,2,FALSE)))=1,"·",0)</f>
        <v>0</v>
      </c>
      <c r="L103" s="53">
        <f>IF(TYPE(SEARCH(L$1,+VLOOKUP($A103,datos14s!$A$2:$B$874,2,FALSE)))=1,"·",0)</f>
        <v>0</v>
      </c>
      <c r="M103" s="53">
        <f>IF(TYPE(SEARCH(M$1,+VLOOKUP($A103,datos14s!$A$2:$B$874,2,FALSE)))=1,"·",0)</f>
        <v>0</v>
      </c>
      <c r="N103" s="53">
        <f>IF(TYPE(SEARCH(N$1,+VLOOKUP($A103,datos14s!$A$2:$B$874,2,FALSE)))=1,"·",0)</f>
        <v>0</v>
      </c>
      <c r="O103" s="53">
        <f>IF(TYPE(SEARCH(O$1,+VLOOKUP($A103,datos14s!$A$2:$B$874,2,FALSE)))=1,"·",0)</f>
        <v>0</v>
      </c>
      <c r="P103" s="53">
        <f>IF(TYPE(SEARCH(P$1,+VLOOKUP($A103,datos14s!$A$2:$B$874,2,FALSE)))=1,"·",0)</f>
        <v>0</v>
      </c>
      <c r="Q103" s="53">
        <f>IF(TYPE(SEARCH(Q$1,+VLOOKUP($A103,datos14s!$A$2:$B$874,2,FALSE)))=1,"·",0)</f>
        <v>0</v>
      </c>
      <c r="R103" s="53">
        <f>IF(TYPE(SEARCH(R$1,+VLOOKUP($A103,datos14s!$A$2:$B$874,2,FALSE)))=1,"·",0)</f>
        <v>0</v>
      </c>
      <c r="S103" s="53">
        <f>IF(TYPE(SEARCH(S$1,+VLOOKUP($A103,datos14s!$A$2:$B$874,2,FALSE)))=1,"·",0)</f>
        <v>0</v>
      </c>
      <c r="T103" s="53">
        <f>IF(TYPE(SEARCH(T$1,+VLOOKUP($A103,datos14s!$A$2:$B$874,2,FALSE)))=1,"·",0)</f>
        <v>0</v>
      </c>
      <c r="U103" s="53">
        <f>IF(TYPE(SEARCH(U$1,+VLOOKUP($A103,datos14s!$A$2:$B$874,2,FALSE)))=1,"·",0)</f>
        <v>0</v>
      </c>
      <c r="V103" s="53">
        <f>IF(TYPE(SEARCH(V$1,+VLOOKUP($A103,datos14s!$A$2:$B$874,2,FALSE)))=1,"·",0)</f>
        <v>0</v>
      </c>
      <c r="W103" s="53">
        <f>IF(TYPE(SEARCH(W$1,+VLOOKUP($A103,datos14s!$A$2:$B$874,2,FALSE)))=1,"·",0)</f>
        <v>0</v>
      </c>
      <c r="X103" s="53">
        <f>IF(TYPE(SEARCH(X$1,+VLOOKUP($A103,datos14s!$A$2:$B$874,2,FALSE)))=1,"·",0)</f>
        <v>0</v>
      </c>
      <c r="Y103" s="53">
        <f>IF(TYPE(SEARCH(Y$1,+VLOOKUP($A103,datos14s!$A$2:$B$874,2,FALSE)))=1,"·",0)</f>
        <v>0</v>
      </c>
      <c r="Z103" s="53">
        <f>IF(TYPE(SEARCH(Z$1,+VLOOKUP($A103,datos14s!$A$2:$B$874,2,FALSE)))=1,"·",0)</f>
        <v>0</v>
      </c>
      <c r="AA103" s="53">
        <f>IF(TYPE(SEARCH(AA$1,+VLOOKUP($A103,datos14s!$A$2:$B$874,2,FALSE)))=1,"·",0)</f>
        <v>0</v>
      </c>
      <c r="AB103" s="53">
        <f>IF(TYPE(SEARCH(AB$1,+VLOOKUP($A103,datos14s!$A$2:$B$874,2,FALSE)))=1,"·",0)</f>
        <v>0</v>
      </c>
      <c r="AC103" s="53">
        <f>IF(TYPE(SEARCH(AC$1,+VLOOKUP($A103,datos14s!$A$2:$B$874,2,FALSE)))=1,"·",0)</f>
        <v>0</v>
      </c>
      <c r="AD103" s="53">
        <f>IF(TYPE(SEARCH(AD$1,+VLOOKUP($A103,datos14s!$A$2:$B$874,2,FALSE)))=1,"·",0)</f>
        <v>0</v>
      </c>
      <c r="AE103" s="53">
        <f>IF(TYPE(SEARCH(AE$1,+VLOOKUP($A103,datos14s!$A$2:$B$874,2,FALSE)))=1,"·",0)</f>
        <v>0</v>
      </c>
    </row>
    <row r="104" spans="1:31" s="9" customFormat="1">
      <c r="A104" s="60" t="s">
        <v>1002</v>
      </c>
      <c r="B104" s="53">
        <f>IF(TYPE(SEARCH(B$1,+VLOOKUP($A104,datos14s!$A$2:$B$874,2,FALSE)))=1,"·",0)</f>
        <v>0</v>
      </c>
      <c r="C104" s="53">
        <f>IF(TYPE(SEARCH(C$1,+VLOOKUP($A104,datos14s!$A$2:$B$874,2,FALSE)))=1,"·",0)</f>
        <v>0</v>
      </c>
      <c r="D104" s="53" t="str">
        <f>IF(TYPE(SEARCH(D$1,+VLOOKUP($A104,datos14s!$A$2:$B$874,2,FALSE)))=1,"·",0)</f>
        <v>·</v>
      </c>
      <c r="E104" s="53">
        <f>IF(TYPE(SEARCH(E$1,+VLOOKUP($A104,datos14s!$A$2:$B$874,2,FALSE)))=1,"·",0)</f>
        <v>0</v>
      </c>
      <c r="F104" s="53">
        <f>IF(TYPE(SEARCH(F$1,+VLOOKUP($A104,datos14s!$A$2:$B$874,2,FALSE)))=1,"·",0)</f>
        <v>0</v>
      </c>
      <c r="G104" s="53">
        <f>IF(TYPE(SEARCH(G$1,+VLOOKUP($A104,datos14s!$A$2:$B$874,2,FALSE)))=1,"·",0)</f>
        <v>0</v>
      </c>
      <c r="H104" s="53">
        <f>IF(TYPE(SEARCH(H$1,+VLOOKUP($A104,datos14s!$A$2:$B$874,2,FALSE)))=1,"·",0)</f>
        <v>0</v>
      </c>
      <c r="I104" s="53">
        <f>IF(TYPE(SEARCH(I$1,+VLOOKUP($A104,datos14s!$A$2:$B$874,2,FALSE)))=1,"·",0)</f>
        <v>0</v>
      </c>
      <c r="J104" s="53">
        <f>IF(TYPE(SEARCH(J$1,+VLOOKUP($A104,datos14s!$A$2:$B$874,2,FALSE)))=1,"·",0)</f>
        <v>0</v>
      </c>
      <c r="K104" s="53">
        <f>IF(TYPE(SEARCH(K$1,+VLOOKUP($A104,datos14s!$A$2:$B$874,2,FALSE)))=1,"·",0)</f>
        <v>0</v>
      </c>
      <c r="L104" s="53">
        <f>IF(TYPE(SEARCH(L$1,+VLOOKUP($A104,datos14s!$A$2:$B$874,2,FALSE)))=1,"·",0)</f>
        <v>0</v>
      </c>
      <c r="M104" s="53">
        <f>IF(TYPE(SEARCH(M$1,+VLOOKUP($A104,datos14s!$A$2:$B$874,2,FALSE)))=1,"·",0)</f>
        <v>0</v>
      </c>
      <c r="N104" s="53">
        <f>IF(TYPE(SEARCH(N$1,+VLOOKUP($A104,datos14s!$A$2:$B$874,2,FALSE)))=1,"·",0)</f>
        <v>0</v>
      </c>
      <c r="O104" s="53">
        <f>IF(TYPE(SEARCH(O$1,+VLOOKUP($A104,datos14s!$A$2:$B$874,2,FALSE)))=1,"·",0)</f>
        <v>0</v>
      </c>
      <c r="P104" s="53">
        <f>IF(TYPE(SEARCH(P$1,+VLOOKUP($A104,datos14s!$A$2:$B$874,2,FALSE)))=1,"·",0)</f>
        <v>0</v>
      </c>
      <c r="Q104" s="53">
        <f>IF(TYPE(SEARCH(Q$1,+VLOOKUP($A104,datos14s!$A$2:$B$874,2,FALSE)))=1,"·",0)</f>
        <v>0</v>
      </c>
      <c r="R104" s="53">
        <f>IF(TYPE(SEARCH(R$1,+VLOOKUP($A104,datos14s!$A$2:$B$874,2,FALSE)))=1,"·",0)</f>
        <v>0</v>
      </c>
      <c r="S104" s="53">
        <f>IF(TYPE(SEARCH(S$1,+VLOOKUP($A104,datos14s!$A$2:$B$874,2,FALSE)))=1,"·",0)</f>
        <v>0</v>
      </c>
      <c r="T104" s="53">
        <f>IF(TYPE(SEARCH(T$1,+VLOOKUP($A104,datos14s!$A$2:$B$874,2,FALSE)))=1,"·",0)</f>
        <v>0</v>
      </c>
      <c r="U104" s="53">
        <f>IF(TYPE(SEARCH(U$1,+VLOOKUP($A104,datos14s!$A$2:$B$874,2,FALSE)))=1,"·",0)</f>
        <v>0</v>
      </c>
      <c r="V104" s="53">
        <f>IF(TYPE(SEARCH(V$1,+VLOOKUP($A104,datos14s!$A$2:$B$874,2,FALSE)))=1,"·",0)</f>
        <v>0</v>
      </c>
      <c r="W104" s="53">
        <f>IF(TYPE(SEARCH(W$1,+VLOOKUP($A104,datos14s!$A$2:$B$874,2,FALSE)))=1,"·",0)</f>
        <v>0</v>
      </c>
      <c r="X104" s="53">
        <f>IF(TYPE(SEARCH(X$1,+VLOOKUP($A104,datos14s!$A$2:$B$874,2,FALSE)))=1,"·",0)</f>
        <v>0</v>
      </c>
      <c r="Y104" s="53">
        <f>IF(TYPE(SEARCH(Y$1,+VLOOKUP($A104,datos14s!$A$2:$B$874,2,FALSE)))=1,"·",0)</f>
        <v>0</v>
      </c>
      <c r="Z104" s="53">
        <f>IF(TYPE(SEARCH(Z$1,+VLOOKUP($A104,datos14s!$A$2:$B$874,2,FALSE)))=1,"·",0)</f>
        <v>0</v>
      </c>
      <c r="AA104" s="53">
        <f>IF(TYPE(SEARCH(AA$1,+VLOOKUP($A104,datos14s!$A$2:$B$874,2,FALSE)))=1,"·",0)</f>
        <v>0</v>
      </c>
      <c r="AB104" s="53">
        <f>IF(TYPE(SEARCH(AB$1,+VLOOKUP($A104,datos14s!$A$2:$B$874,2,FALSE)))=1,"·",0)</f>
        <v>0</v>
      </c>
      <c r="AC104" s="53">
        <f>IF(TYPE(SEARCH(AC$1,+VLOOKUP($A104,datos14s!$A$2:$B$874,2,FALSE)))=1,"·",0)</f>
        <v>0</v>
      </c>
      <c r="AD104" s="53" t="str">
        <f>IF(TYPE(SEARCH(AD$1,+VLOOKUP($A104,datos14s!$A$2:$B$874,2,FALSE)))=1,"·",0)</f>
        <v>·</v>
      </c>
      <c r="AE104" s="53" t="str">
        <f>IF(TYPE(SEARCH(AE$1,+VLOOKUP($A104,datos14s!$A$2:$B$874,2,FALSE)))=1,"·",0)</f>
        <v>·</v>
      </c>
    </row>
    <row r="105" spans="1:31" s="9" customFormat="1">
      <c r="A105" s="60" t="s">
        <v>1003</v>
      </c>
      <c r="B105" s="53">
        <f>IF(TYPE(SEARCH(B$1,+VLOOKUP($A105,datos14s!$A$2:$B$874,2,FALSE)))=1,"·",0)</f>
        <v>0</v>
      </c>
      <c r="C105" s="53">
        <f>IF(TYPE(SEARCH(C$1,+VLOOKUP($A105,datos14s!$A$2:$B$874,2,FALSE)))=1,"·",0)</f>
        <v>0</v>
      </c>
      <c r="D105" s="53">
        <f>IF(TYPE(SEARCH(D$1,+VLOOKUP($A105,datos14s!$A$2:$B$874,2,FALSE)))=1,"·",0)</f>
        <v>0</v>
      </c>
      <c r="E105" s="53">
        <f>IF(TYPE(SEARCH(E$1,+VLOOKUP($A105,datos14s!$A$2:$B$874,2,FALSE)))=1,"·",0)</f>
        <v>0</v>
      </c>
      <c r="F105" s="53" t="str">
        <f>IF(TYPE(SEARCH(F$1,+VLOOKUP($A105,datos14s!$A$2:$B$874,2,FALSE)))=1,"·",0)</f>
        <v>·</v>
      </c>
      <c r="G105" s="53">
        <f>IF(TYPE(SEARCH(G$1,+VLOOKUP($A105,datos14s!$A$2:$B$874,2,FALSE)))=1,"·",0)</f>
        <v>0</v>
      </c>
      <c r="H105" s="53">
        <f>IF(TYPE(SEARCH(H$1,+VLOOKUP($A105,datos14s!$A$2:$B$874,2,FALSE)))=1,"·",0)</f>
        <v>0</v>
      </c>
      <c r="I105" s="53" t="str">
        <f>IF(TYPE(SEARCH(I$1,+VLOOKUP($A105,datos14s!$A$2:$B$874,2,FALSE)))=1,"·",0)</f>
        <v>·</v>
      </c>
      <c r="J105" s="53">
        <f>IF(TYPE(SEARCH(J$1,+VLOOKUP($A105,datos14s!$A$2:$B$874,2,FALSE)))=1,"·",0)</f>
        <v>0</v>
      </c>
      <c r="K105" s="53">
        <f>IF(TYPE(SEARCH(K$1,+VLOOKUP($A105,datos14s!$A$2:$B$874,2,FALSE)))=1,"·",0)</f>
        <v>0</v>
      </c>
      <c r="L105" s="53" t="str">
        <f>IF(TYPE(SEARCH(L$1,+VLOOKUP($A105,datos14s!$A$2:$B$874,2,FALSE)))=1,"·",0)</f>
        <v>·</v>
      </c>
      <c r="M105" s="53">
        <f>IF(TYPE(SEARCH(M$1,+VLOOKUP($A105,datos14s!$A$2:$B$874,2,FALSE)))=1,"·",0)</f>
        <v>0</v>
      </c>
      <c r="N105" s="53">
        <f>IF(TYPE(SEARCH(N$1,+VLOOKUP($A105,datos14s!$A$2:$B$874,2,FALSE)))=1,"·",0)</f>
        <v>0</v>
      </c>
      <c r="O105" s="53">
        <f>IF(TYPE(SEARCH(O$1,+VLOOKUP($A105,datos14s!$A$2:$B$874,2,FALSE)))=1,"·",0)</f>
        <v>0</v>
      </c>
      <c r="P105" s="53">
        <f>IF(TYPE(SEARCH(P$1,+VLOOKUP($A105,datos14s!$A$2:$B$874,2,FALSE)))=1,"·",0)</f>
        <v>0</v>
      </c>
      <c r="Q105" s="53">
        <f>IF(TYPE(SEARCH(Q$1,+VLOOKUP($A105,datos14s!$A$2:$B$874,2,FALSE)))=1,"·",0)</f>
        <v>0</v>
      </c>
      <c r="R105" s="53">
        <f>IF(TYPE(SEARCH(R$1,+VLOOKUP($A105,datos14s!$A$2:$B$874,2,FALSE)))=1,"·",0)</f>
        <v>0</v>
      </c>
      <c r="S105" s="53">
        <f>IF(TYPE(SEARCH(S$1,+VLOOKUP($A105,datos14s!$A$2:$B$874,2,FALSE)))=1,"·",0)</f>
        <v>0</v>
      </c>
      <c r="T105" s="53">
        <f>IF(TYPE(SEARCH(T$1,+VLOOKUP($A105,datos14s!$A$2:$B$874,2,FALSE)))=1,"·",0)</f>
        <v>0</v>
      </c>
      <c r="U105" s="53">
        <f>IF(TYPE(SEARCH(U$1,+VLOOKUP($A105,datos14s!$A$2:$B$874,2,FALSE)))=1,"·",0)</f>
        <v>0</v>
      </c>
      <c r="V105" s="53">
        <f>IF(TYPE(SEARCH(V$1,+VLOOKUP($A105,datos14s!$A$2:$B$874,2,FALSE)))=1,"·",0)</f>
        <v>0</v>
      </c>
      <c r="W105" s="53">
        <f>IF(TYPE(SEARCH(W$1,+VLOOKUP($A105,datos14s!$A$2:$B$874,2,FALSE)))=1,"·",0)</f>
        <v>0</v>
      </c>
      <c r="X105" s="53">
        <f>IF(TYPE(SEARCH(X$1,+VLOOKUP($A105,datos14s!$A$2:$B$874,2,FALSE)))=1,"·",0)</f>
        <v>0</v>
      </c>
      <c r="Y105" s="53">
        <f>IF(TYPE(SEARCH(Y$1,+VLOOKUP($A105,datos14s!$A$2:$B$874,2,FALSE)))=1,"·",0)</f>
        <v>0</v>
      </c>
      <c r="Z105" s="53">
        <f>IF(TYPE(SEARCH(Z$1,+VLOOKUP($A105,datos14s!$A$2:$B$874,2,FALSE)))=1,"·",0)</f>
        <v>0</v>
      </c>
      <c r="AA105" s="53">
        <f>IF(TYPE(SEARCH(AA$1,+VLOOKUP($A105,datos14s!$A$2:$B$874,2,FALSE)))=1,"·",0)</f>
        <v>0</v>
      </c>
      <c r="AB105" s="53">
        <f>IF(TYPE(SEARCH(AB$1,+VLOOKUP($A105,datos14s!$A$2:$B$874,2,FALSE)))=1,"·",0)</f>
        <v>0</v>
      </c>
      <c r="AC105" s="53">
        <f>IF(TYPE(SEARCH(AC$1,+VLOOKUP($A105,datos14s!$A$2:$B$874,2,FALSE)))=1,"·",0)</f>
        <v>0</v>
      </c>
      <c r="AD105" s="53">
        <f>IF(TYPE(SEARCH(AD$1,+VLOOKUP($A105,datos14s!$A$2:$B$874,2,FALSE)))=1,"·",0)</f>
        <v>0</v>
      </c>
      <c r="AE105" s="53">
        <f>IF(TYPE(SEARCH(AE$1,+VLOOKUP($A105,datos14s!$A$2:$B$874,2,FALSE)))=1,"·",0)</f>
        <v>0</v>
      </c>
    </row>
    <row r="106" spans="1:31" s="9" customFormat="1">
      <c r="A106" s="60" t="s">
        <v>1004</v>
      </c>
      <c r="B106" s="53">
        <f>IF(TYPE(SEARCH(B$1,+VLOOKUP($A106,datos14s!$A$2:$B$874,2,FALSE)))=1,"·",0)</f>
        <v>0</v>
      </c>
      <c r="C106" s="53">
        <f>IF(TYPE(SEARCH(C$1,+VLOOKUP($A106,datos14s!$A$2:$B$874,2,FALSE)))=1,"·",0)</f>
        <v>0</v>
      </c>
      <c r="D106" s="53" t="str">
        <f>IF(TYPE(SEARCH(D$1,+VLOOKUP($A106,datos14s!$A$2:$B$874,2,FALSE)))=1,"·",0)</f>
        <v>·</v>
      </c>
      <c r="E106" s="53">
        <f>IF(TYPE(SEARCH(E$1,+VLOOKUP($A106,datos14s!$A$2:$B$874,2,FALSE)))=1,"·",0)</f>
        <v>0</v>
      </c>
      <c r="F106" s="53">
        <f>IF(TYPE(SEARCH(F$1,+VLOOKUP($A106,datos14s!$A$2:$B$874,2,FALSE)))=1,"·",0)</f>
        <v>0</v>
      </c>
      <c r="G106" s="53">
        <f>IF(TYPE(SEARCH(G$1,+VLOOKUP($A106,datos14s!$A$2:$B$874,2,FALSE)))=1,"·",0)</f>
        <v>0</v>
      </c>
      <c r="H106" s="53">
        <f>IF(TYPE(SEARCH(H$1,+VLOOKUP($A106,datos14s!$A$2:$B$874,2,FALSE)))=1,"·",0)</f>
        <v>0</v>
      </c>
      <c r="I106" s="53">
        <f>IF(TYPE(SEARCH(I$1,+VLOOKUP($A106,datos14s!$A$2:$B$874,2,FALSE)))=1,"·",0)</f>
        <v>0</v>
      </c>
      <c r="J106" s="53">
        <f>IF(TYPE(SEARCH(J$1,+VLOOKUP($A106,datos14s!$A$2:$B$874,2,FALSE)))=1,"·",0)</f>
        <v>0</v>
      </c>
      <c r="K106" s="53">
        <f>IF(TYPE(SEARCH(K$1,+VLOOKUP($A106,datos14s!$A$2:$B$874,2,FALSE)))=1,"·",0)</f>
        <v>0</v>
      </c>
      <c r="L106" s="53">
        <f>IF(TYPE(SEARCH(L$1,+VLOOKUP($A106,datos14s!$A$2:$B$874,2,FALSE)))=1,"·",0)</f>
        <v>0</v>
      </c>
      <c r="M106" s="53">
        <f>IF(TYPE(SEARCH(M$1,+VLOOKUP($A106,datos14s!$A$2:$B$874,2,FALSE)))=1,"·",0)</f>
        <v>0</v>
      </c>
      <c r="N106" s="53">
        <f>IF(TYPE(SEARCH(N$1,+VLOOKUP($A106,datos14s!$A$2:$B$874,2,FALSE)))=1,"·",0)</f>
        <v>0</v>
      </c>
      <c r="O106" s="53">
        <f>IF(TYPE(SEARCH(O$1,+VLOOKUP($A106,datos14s!$A$2:$B$874,2,FALSE)))=1,"·",0)</f>
        <v>0</v>
      </c>
      <c r="P106" s="53">
        <f>IF(TYPE(SEARCH(P$1,+VLOOKUP($A106,datos14s!$A$2:$B$874,2,FALSE)))=1,"·",0)</f>
        <v>0</v>
      </c>
      <c r="Q106" s="53">
        <f>IF(TYPE(SEARCH(Q$1,+VLOOKUP($A106,datos14s!$A$2:$B$874,2,FALSE)))=1,"·",0)</f>
        <v>0</v>
      </c>
      <c r="R106" s="53">
        <f>IF(TYPE(SEARCH(R$1,+VLOOKUP($A106,datos14s!$A$2:$B$874,2,FALSE)))=1,"·",0)</f>
        <v>0</v>
      </c>
      <c r="S106" s="53">
        <f>IF(TYPE(SEARCH(S$1,+VLOOKUP($A106,datos14s!$A$2:$B$874,2,FALSE)))=1,"·",0)</f>
        <v>0</v>
      </c>
      <c r="T106" s="53">
        <f>IF(TYPE(SEARCH(T$1,+VLOOKUP($A106,datos14s!$A$2:$B$874,2,FALSE)))=1,"·",0)</f>
        <v>0</v>
      </c>
      <c r="U106" s="53">
        <f>IF(TYPE(SEARCH(U$1,+VLOOKUP($A106,datos14s!$A$2:$B$874,2,FALSE)))=1,"·",0)</f>
        <v>0</v>
      </c>
      <c r="V106" s="53">
        <f>IF(TYPE(SEARCH(V$1,+VLOOKUP($A106,datos14s!$A$2:$B$874,2,FALSE)))=1,"·",0)</f>
        <v>0</v>
      </c>
      <c r="W106" s="53">
        <f>IF(TYPE(SEARCH(W$1,+VLOOKUP($A106,datos14s!$A$2:$B$874,2,FALSE)))=1,"·",0)</f>
        <v>0</v>
      </c>
      <c r="X106" s="53">
        <f>IF(TYPE(SEARCH(X$1,+VLOOKUP($A106,datos14s!$A$2:$B$874,2,FALSE)))=1,"·",0)</f>
        <v>0</v>
      </c>
      <c r="Y106" s="53">
        <f>IF(TYPE(SEARCH(Y$1,+VLOOKUP($A106,datos14s!$A$2:$B$874,2,FALSE)))=1,"·",0)</f>
        <v>0</v>
      </c>
      <c r="Z106" s="53">
        <f>IF(TYPE(SEARCH(Z$1,+VLOOKUP($A106,datos14s!$A$2:$B$874,2,FALSE)))=1,"·",0)</f>
        <v>0</v>
      </c>
      <c r="AA106" s="53">
        <f>IF(TYPE(SEARCH(AA$1,+VLOOKUP($A106,datos14s!$A$2:$B$874,2,FALSE)))=1,"·",0)</f>
        <v>0</v>
      </c>
      <c r="AB106" s="53">
        <f>IF(TYPE(SEARCH(AB$1,+VLOOKUP($A106,datos14s!$A$2:$B$874,2,FALSE)))=1,"·",0)</f>
        <v>0</v>
      </c>
      <c r="AC106" s="53">
        <f>IF(TYPE(SEARCH(AC$1,+VLOOKUP($A106,datos14s!$A$2:$B$874,2,FALSE)))=1,"·",0)</f>
        <v>0</v>
      </c>
      <c r="AD106" s="53">
        <f>IF(TYPE(SEARCH(AD$1,+VLOOKUP($A106,datos14s!$A$2:$B$874,2,FALSE)))=1,"·",0)</f>
        <v>0</v>
      </c>
      <c r="AE106" s="53" t="str">
        <f>IF(TYPE(SEARCH(AE$1,+VLOOKUP($A106,datos14s!$A$2:$B$874,2,FALSE)))=1,"·",0)</f>
        <v>·</v>
      </c>
    </row>
    <row r="107" spans="1:31" s="9" customFormat="1">
      <c r="A107" s="60" t="s">
        <v>1005</v>
      </c>
      <c r="B107" s="53" t="str">
        <f>IF(TYPE(SEARCH(B$1,+VLOOKUP($A107,datos14s!$A$2:$B$874,2,FALSE)))=1,"·",0)</f>
        <v>·</v>
      </c>
      <c r="C107" s="53">
        <f>IF(TYPE(SEARCH(C$1,+VLOOKUP($A107,datos14s!$A$2:$B$874,2,FALSE)))=1,"·",0)</f>
        <v>0</v>
      </c>
      <c r="D107" s="53">
        <f>IF(TYPE(SEARCH(D$1,+VLOOKUP($A107,datos14s!$A$2:$B$874,2,FALSE)))=1,"·",0)</f>
        <v>0</v>
      </c>
      <c r="E107" s="53">
        <f>IF(TYPE(SEARCH(E$1,+VLOOKUP($A107,datos14s!$A$2:$B$874,2,FALSE)))=1,"·",0)</f>
        <v>0</v>
      </c>
      <c r="F107" s="53">
        <f>IF(TYPE(SEARCH(F$1,+VLOOKUP($A107,datos14s!$A$2:$B$874,2,FALSE)))=1,"·",0)</f>
        <v>0</v>
      </c>
      <c r="G107" s="53">
        <f>IF(TYPE(SEARCH(G$1,+VLOOKUP($A107,datos14s!$A$2:$B$874,2,FALSE)))=1,"·",0)</f>
        <v>0</v>
      </c>
      <c r="H107" s="53">
        <f>IF(TYPE(SEARCH(H$1,+VLOOKUP($A107,datos14s!$A$2:$B$874,2,FALSE)))=1,"·",0)</f>
        <v>0</v>
      </c>
      <c r="I107" s="53">
        <f>IF(TYPE(SEARCH(I$1,+VLOOKUP($A107,datos14s!$A$2:$B$874,2,FALSE)))=1,"·",0)</f>
        <v>0</v>
      </c>
      <c r="J107" s="53">
        <f>IF(TYPE(SEARCH(J$1,+VLOOKUP($A107,datos14s!$A$2:$B$874,2,FALSE)))=1,"·",0)</f>
        <v>0</v>
      </c>
      <c r="K107" s="53">
        <f>IF(TYPE(SEARCH(K$1,+VLOOKUP($A107,datos14s!$A$2:$B$874,2,FALSE)))=1,"·",0)</f>
        <v>0</v>
      </c>
      <c r="L107" s="53">
        <f>IF(TYPE(SEARCH(L$1,+VLOOKUP($A107,datos14s!$A$2:$B$874,2,FALSE)))=1,"·",0)</f>
        <v>0</v>
      </c>
      <c r="M107" s="53">
        <f>IF(TYPE(SEARCH(M$1,+VLOOKUP($A107,datos14s!$A$2:$B$874,2,FALSE)))=1,"·",0)</f>
        <v>0</v>
      </c>
      <c r="N107" s="53">
        <f>IF(TYPE(SEARCH(N$1,+VLOOKUP($A107,datos14s!$A$2:$B$874,2,FALSE)))=1,"·",0)</f>
        <v>0</v>
      </c>
      <c r="O107" s="53">
        <f>IF(TYPE(SEARCH(O$1,+VLOOKUP($A107,datos14s!$A$2:$B$874,2,FALSE)))=1,"·",0)</f>
        <v>0</v>
      </c>
      <c r="P107" s="53">
        <f>IF(TYPE(SEARCH(P$1,+VLOOKUP($A107,datos14s!$A$2:$B$874,2,FALSE)))=1,"·",0)</f>
        <v>0</v>
      </c>
      <c r="Q107" s="53">
        <f>IF(TYPE(SEARCH(Q$1,+VLOOKUP($A107,datos14s!$A$2:$B$874,2,FALSE)))=1,"·",0)</f>
        <v>0</v>
      </c>
      <c r="R107" s="53">
        <f>IF(TYPE(SEARCH(R$1,+VLOOKUP($A107,datos14s!$A$2:$B$874,2,FALSE)))=1,"·",0)</f>
        <v>0</v>
      </c>
      <c r="S107" s="53">
        <f>IF(TYPE(SEARCH(S$1,+VLOOKUP($A107,datos14s!$A$2:$B$874,2,FALSE)))=1,"·",0)</f>
        <v>0</v>
      </c>
      <c r="T107" s="53">
        <f>IF(TYPE(SEARCH(T$1,+VLOOKUP($A107,datos14s!$A$2:$B$874,2,FALSE)))=1,"·",0)</f>
        <v>0</v>
      </c>
      <c r="U107" s="53">
        <f>IF(TYPE(SEARCH(U$1,+VLOOKUP($A107,datos14s!$A$2:$B$874,2,FALSE)))=1,"·",0)</f>
        <v>0</v>
      </c>
      <c r="V107" s="53">
        <f>IF(TYPE(SEARCH(V$1,+VLOOKUP($A107,datos14s!$A$2:$B$874,2,FALSE)))=1,"·",0)</f>
        <v>0</v>
      </c>
      <c r="W107" s="53">
        <f>IF(TYPE(SEARCH(W$1,+VLOOKUP($A107,datos14s!$A$2:$B$874,2,FALSE)))=1,"·",0)</f>
        <v>0</v>
      </c>
      <c r="X107" s="53">
        <f>IF(TYPE(SEARCH(X$1,+VLOOKUP($A107,datos14s!$A$2:$B$874,2,FALSE)))=1,"·",0)</f>
        <v>0</v>
      </c>
      <c r="Y107" s="53">
        <f>IF(TYPE(SEARCH(Y$1,+VLOOKUP($A107,datos14s!$A$2:$B$874,2,FALSE)))=1,"·",0)</f>
        <v>0</v>
      </c>
      <c r="Z107" s="53">
        <f>IF(TYPE(SEARCH(Z$1,+VLOOKUP($A107,datos14s!$A$2:$B$874,2,FALSE)))=1,"·",0)</f>
        <v>0</v>
      </c>
      <c r="AA107" s="53">
        <f>IF(TYPE(SEARCH(AA$1,+VLOOKUP($A107,datos14s!$A$2:$B$874,2,FALSE)))=1,"·",0)</f>
        <v>0</v>
      </c>
      <c r="AB107" s="53">
        <f>IF(TYPE(SEARCH(AB$1,+VLOOKUP($A107,datos14s!$A$2:$B$874,2,FALSE)))=1,"·",0)</f>
        <v>0</v>
      </c>
      <c r="AC107" s="53">
        <f>IF(TYPE(SEARCH(AC$1,+VLOOKUP($A107,datos14s!$A$2:$B$874,2,FALSE)))=1,"·",0)</f>
        <v>0</v>
      </c>
      <c r="AD107" s="53">
        <f>IF(TYPE(SEARCH(AD$1,+VLOOKUP($A107,datos14s!$A$2:$B$874,2,FALSE)))=1,"·",0)</f>
        <v>0</v>
      </c>
      <c r="AE107" s="53" t="str">
        <f>IF(TYPE(SEARCH(AE$1,+VLOOKUP($A107,datos14s!$A$2:$B$874,2,FALSE)))=1,"·",0)</f>
        <v>·</v>
      </c>
    </row>
    <row r="108" spans="1:31" s="9" customFormat="1">
      <c r="A108" s="60" t="s">
        <v>1006</v>
      </c>
      <c r="B108" s="53">
        <f>IF(TYPE(SEARCH(B$1,+VLOOKUP($A108,datos14s!$A$2:$B$874,2,FALSE)))=1,"·",0)</f>
        <v>0</v>
      </c>
      <c r="C108" s="53">
        <f>IF(TYPE(SEARCH(C$1,+VLOOKUP($A108,datos14s!$A$2:$B$874,2,FALSE)))=1,"·",0)</f>
        <v>0</v>
      </c>
      <c r="D108" s="53">
        <f>IF(TYPE(SEARCH(D$1,+VLOOKUP($A108,datos14s!$A$2:$B$874,2,FALSE)))=1,"·",0)</f>
        <v>0</v>
      </c>
      <c r="E108" s="53">
        <f>IF(TYPE(SEARCH(E$1,+VLOOKUP($A108,datos14s!$A$2:$B$874,2,FALSE)))=1,"·",0)</f>
        <v>0</v>
      </c>
      <c r="F108" s="53" t="str">
        <f>IF(TYPE(SEARCH(F$1,+VLOOKUP($A108,datos14s!$A$2:$B$874,2,FALSE)))=1,"·",0)</f>
        <v>·</v>
      </c>
      <c r="G108" s="53" t="str">
        <f>IF(TYPE(SEARCH(G$1,+VLOOKUP($A108,datos14s!$A$2:$B$874,2,FALSE)))=1,"·",0)</f>
        <v>·</v>
      </c>
      <c r="H108" s="53">
        <f>IF(TYPE(SEARCH(H$1,+VLOOKUP($A108,datos14s!$A$2:$B$874,2,FALSE)))=1,"·",0)</f>
        <v>0</v>
      </c>
      <c r="I108" s="53">
        <f>IF(TYPE(SEARCH(I$1,+VLOOKUP($A108,datos14s!$A$2:$B$874,2,FALSE)))=1,"·",0)</f>
        <v>0</v>
      </c>
      <c r="J108" s="53">
        <f>IF(TYPE(SEARCH(J$1,+VLOOKUP($A108,datos14s!$A$2:$B$874,2,FALSE)))=1,"·",0)</f>
        <v>0</v>
      </c>
      <c r="K108" s="53">
        <f>IF(TYPE(SEARCH(K$1,+VLOOKUP($A108,datos14s!$A$2:$B$874,2,FALSE)))=1,"·",0)</f>
        <v>0</v>
      </c>
      <c r="L108" s="53">
        <f>IF(TYPE(SEARCH(L$1,+VLOOKUP($A108,datos14s!$A$2:$B$874,2,FALSE)))=1,"·",0)</f>
        <v>0</v>
      </c>
      <c r="M108" s="53">
        <f>IF(TYPE(SEARCH(M$1,+VLOOKUP($A108,datos14s!$A$2:$B$874,2,FALSE)))=1,"·",0)</f>
        <v>0</v>
      </c>
      <c r="N108" s="53">
        <f>IF(TYPE(SEARCH(N$1,+VLOOKUP($A108,datos14s!$A$2:$B$874,2,FALSE)))=1,"·",0)</f>
        <v>0</v>
      </c>
      <c r="O108" s="53">
        <f>IF(TYPE(SEARCH(O$1,+VLOOKUP($A108,datos14s!$A$2:$B$874,2,FALSE)))=1,"·",0)</f>
        <v>0</v>
      </c>
      <c r="P108" s="53">
        <f>IF(TYPE(SEARCH(P$1,+VLOOKUP($A108,datos14s!$A$2:$B$874,2,FALSE)))=1,"·",0)</f>
        <v>0</v>
      </c>
      <c r="Q108" s="53">
        <f>IF(TYPE(SEARCH(Q$1,+VLOOKUP($A108,datos14s!$A$2:$B$874,2,FALSE)))=1,"·",0)</f>
        <v>0</v>
      </c>
      <c r="R108" s="53">
        <f>IF(TYPE(SEARCH(R$1,+VLOOKUP($A108,datos14s!$A$2:$B$874,2,FALSE)))=1,"·",0)</f>
        <v>0</v>
      </c>
      <c r="S108" s="53">
        <f>IF(TYPE(SEARCH(S$1,+VLOOKUP($A108,datos14s!$A$2:$B$874,2,FALSE)))=1,"·",0)</f>
        <v>0</v>
      </c>
      <c r="T108" s="53">
        <f>IF(TYPE(SEARCH(T$1,+VLOOKUP($A108,datos14s!$A$2:$B$874,2,FALSE)))=1,"·",0)</f>
        <v>0</v>
      </c>
      <c r="U108" s="53">
        <f>IF(TYPE(SEARCH(U$1,+VLOOKUP($A108,datos14s!$A$2:$B$874,2,FALSE)))=1,"·",0)</f>
        <v>0</v>
      </c>
      <c r="V108" s="53">
        <f>IF(TYPE(SEARCH(V$1,+VLOOKUP($A108,datos14s!$A$2:$B$874,2,FALSE)))=1,"·",0)</f>
        <v>0</v>
      </c>
      <c r="W108" s="53">
        <f>IF(TYPE(SEARCH(W$1,+VLOOKUP($A108,datos14s!$A$2:$B$874,2,FALSE)))=1,"·",0)</f>
        <v>0</v>
      </c>
      <c r="X108" s="53">
        <f>IF(TYPE(SEARCH(X$1,+VLOOKUP($A108,datos14s!$A$2:$B$874,2,FALSE)))=1,"·",0)</f>
        <v>0</v>
      </c>
      <c r="Y108" s="53">
        <f>IF(TYPE(SEARCH(Y$1,+VLOOKUP($A108,datos14s!$A$2:$B$874,2,FALSE)))=1,"·",0)</f>
        <v>0</v>
      </c>
      <c r="Z108" s="53">
        <f>IF(TYPE(SEARCH(Z$1,+VLOOKUP($A108,datos14s!$A$2:$B$874,2,FALSE)))=1,"·",0)</f>
        <v>0</v>
      </c>
      <c r="AA108" s="53">
        <f>IF(TYPE(SEARCH(AA$1,+VLOOKUP($A108,datos14s!$A$2:$B$874,2,FALSE)))=1,"·",0)</f>
        <v>0</v>
      </c>
      <c r="AB108" s="53">
        <f>IF(TYPE(SEARCH(AB$1,+VLOOKUP($A108,datos14s!$A$2:$B$874,2,FALSE)))=1,"·",0)</f>
        <v>0</v>
      </c>
      <c r="AC108" s="53">
        <f>IF(TYPE(SEARCH(AC$1,+VLOOKUP($A108,datos14s!$A$2:$B$874,2,FALSE)))=1,"·",0)</f>
        <v>0</v>
      </c>
      <c r="AD108" s="53">
        <f>IF(TYPE(SEARCH(AD$1,+VLOOKUP($A108,datos14s!$A$2:$B$874,2,FALSE)))=1,"·",0)</f>
        <v>0</v>
      </c>
      <c r="AE108" s="53">
        <f>IF(TYPE(SEARCH(AE$1,+VLOOKUP($A108,datos14s!$A$2:$B$874,2,FALSE)))=1,"·",0)</f>
        <v>0</v>
      </c>
    </row>
    <row r="109" spans="1:31" s="9" customFormat="1">
      <c r="A109" s="60" t="s">
        <v>1007</v>
      </c>
      <c r="B109" s="53">
        <f>IF(TYPE(SEARCH(B$1,+VLOOKUP($A109,datos14s!$A$2:$B$874,2,FALSE)))=1,"·",0)</f>
        <v>0</v>
      </c>
      <c r="C109" s="53">
        <f>IF(TYPE(SEARCH(C$1,+VLOOKUP($A109,datos14s!$A$2:$B$874,2,FALSE)))=1,"·",0)</f>
        <v>0</v>
      </c>
      <c r="D109" s="53">
        <f>IF(TYPE(SEARCH(D$1,+VLOOKUP($A109,datos14s!$A$2:$B$874,2,FALSE)))=1,"·",0)</f>
        <v>0</v>
      </c>
      <c r="E109" s="53">
        <f>IF(TYPE(SEARCH(E$1,+VLOOKUP($A109,datos14s!$A$2:$B$874,2,FALSE)))=1,"·",0)</f>
        <v>0</v>
      </c>
      <c r="F109" s="53">
        <f>IF(TYPE(SEARCH(F$1,+VLOOKUP($A109,datos14s!$A$2:$B$874,2,FALSE)))=1,"·",0)</f>
        <v>0</v>
      </c>
      <c r="G109" s="53">
        <f>IF(TYPE(SEARCH(G$1,+VLOOKUP($A109,datos14s!$A$2:$B$874,2,FALSE)))=1,"·",0)</f>
        <v>0</v>
      </c>
      <c r="H109" s="53" t="str">
        <f>IF(TYPE(SEARCH(H$1,+VLOOKUP($A109,datos14s!$A$2:$B$874,2,FALSE)))=1,"·",0)</f>
        <v>·</v>
      </c>
      <c r="I109" s="53">
        <f>IF(TYPE(SEARCH(I$1,+VLOOKUP($A109,datos14s!$A$2:$B$874,2,FALSE)))=1,"·",0)</f>
        <v>0</v>
      </c>
      <c r="J109" s="53">
        <f>IF(TYPE(SEARCH(J$1,+VLOOKUP($A109,datos14s!$A$2:$B$874,2,FALSE)))=1,"·",0)</f>
        <v>0</v>
      </c>
      <c r="K109" s="53">
        <f>IF(TYPE(SEARCH(K$1,+VLOOKUP($A109,datos14s!$A$2:$B$874,2,FALSE)))=1,"·",0)</f>
        <v>0</v>
      </c>
      <c r="L109" s="53" t="str">
        <f>IF(TYPE(SEARCH(L$1,+VLOOKUP($A109,datos14s!$A$2:$B$874,2,FALSE)))=1,"·",0)</f>
        <v>·</v>
      </c>
      <c r="M109" s="53">
        <f>IF(TYPE(SEARCH(M$1,+VLOOKUP($A109,datos14s!$A$2:$B$874,2,FALSE)))=1,"·",0)</f>
        <v>0</v>
      </c>
      <c r="N109" s="53">
        <f>IF(TYPE(SEARCH(N$1,+VLOOKUP($A109,datos14s!$A$2:$B$874,2,FALSE)))=1,"·",0)</f>
        <v>0</v>
      </c>
      <c r="O109" s="53">
        <f>IF(TYPE(SEARCH(O$1,+VLOOKUP($A109,datos14s!$A$2:$B$874,2,FALSE)))=1,"·",0)</f>
        <v>0</v>
      </c>
      <c r="P109" s="53">
        <f>IF(TYPE(SEARCH(P$1,+VLOOKUP($A109,datos14s!$A$2:$B$874,2,FALSE)))=1,"·",0)</f>
        <v>0</v>
      </c>
      <c r="Q109" s="53">
        <f>IF(TYPE(SEARCH(Q$1,+VLOOKUP($A109,datos14s!$A$2:$B$874,2,FALSE)))=1,"·",0)</f>
        <v>0</v>
      </c>
      <c r="R109" s="53">
        <f>IF(TYPE(SEARCH(R$1,+VLOOKUP($A109,datos14s!$A$2:$B$874,2,FALSE)))=1,"·",0)</f>
        <v>0</v>
      </c>
      <c r="S109" s="53">
        <f>IF(TYPE(SEARCH(S$1,+VLOOKUP($A109,datos14s!$A$2:$B$874,2,FALSE)))=1,"·",0)</f>
        <v>0</v>
      </c>
      <c r="T109" s="53">
        <f>IF(TYPE(SEARCH(T$1,+VLOOKUP($A109,datos14s!$A$2:$B$874,2,FALSE)))=1,"·",0)</f>
        <v>0</v>
      </c>
      <c r="U109" s="53">
        <f>IF(TYPE(SEARCH(U$1,+VLOOKUP($A109,datos14s!$A$2:$B$874,2,FALSE)))=1,"·",0)</f>
        <v>0</v>
      </c>
      <c r="V109" s="53">
        <f>IF(TYPE(SEARCH(V$1,+VLOOKUP($A109,datos14s!$A$2:$B$874,2,FALSE)))=1,"·",0)</f>
        <v>0</v>
      </c>
      <c r="W109" s="53">
        <f>IF(TYPE(SEARCH(W$1,+VLOOKUP($A109,datos14s!$A$2:$B$874,2,FALSE)))=1,"·",0)</f>
        <v>0</v>
      </c>
      <c r="X109" s="53">
        <f>IF(TYPE(SEARCH(X$1,+VLOOKUP($A109,datos14s!$A$2:$B$874,2,FALSE)))=1,"·",0)</f>
        <v>0</v>
      </c>
      <c r="Y109" s="53">
        <f>IF(TYPE(SEARCH(Y$1,+VLOOKUP($A109,datos14s!$A$2:$B$874,2,FALSE)))=1,"·",0)</f>
        <v>0</v>
      </c>
      <c r="Z109" s="53">
        <f>IF(TYPE(SEARCH(Z$1,+VLOOKUP($A109,datos14s!$A$2:$B$874,2,FALSE)))=1,"·",0)</f>
        <v>0</v>
      </c>
      <c r="AA109" s="53">
        <f>IF(TYPE(SEARCH(AA$1,+VLOOKUP($A109,datos14s!$A$2:$B$874,2,FALSE)))=1,"·",0)</f>
        <v>0</v>
      </c>
      <c r="AB109" s="53">
        <f>IF(TYPE(SEARCH(AB$1,+VLOOKUP($A109,datos14s!$A$2:$B$874,2,FALSE)))=1,"·",0)</f>
        <v>0</v>
      </c>
      <c r="AC109" s="53">
        <f>IF(TYPE(SEARCH(AC$1,+VLOOKUP($A109,datos14s!$A$2:$B$874,2,FALSE)))=1,"·",0)</f>
        <v>0</v>
      </c>
      <c r="AD109" s="53">
        <f>IF(TYPE(SEARCH(AD$1,+VLOOKUP($A109,datos14s!$A$2:$B$874,2,FALSE)))=1,"·",0)</f>
        <v>0</v>
      </c>
      <c r="AE109" s="53">
        <f>IF(TYPE(SEARCH(AE$1,+VLOOKUP($A109,datos14s!$A$2:$B$874,2,FALSE)))=1,"·",0)</f>
        <v>0</v>
      </c>
    </row>
    <row r="110" spans="1:31" s="9" customFormat="1">
      <c r="A110" s="60" t="s">
        <v>1008</v>
      </c>
      <c r="B110" s="53">
        <f>IF(TYPE(SEARCH(B$1,+VLOOKUP($A110,datos14s!$A$2:$B$874,2,FALSE)))=1,"·",0)</f>
        <v>0</v>
      </c>
      <c r="C110" s="53">
        <f>IF(TYPE(SEARCH(C$1,+VLOOKUP($A110,datos14s!$A$2:$B$874,2,FALSE)))=1,"·",0)</f>
        <v>0</v>
      </c>
      <c r="D110" s="53">
        <f>IF(TYPE(SEARCH(D$1,+VLOOKUP($A110,datos14s!$A$2:$B$874,2,FALSE)))=1,"·",0)</f>
        <v>0</v>
      </c>
      <c r="E110" s="53">
        <f>IF(TYPE(SEARCH(E$1,+VLOOKUP($A110,datos14s!$A$2:$B$874,2,FALSE)))=1,"·",0)</f>
        <v>0</v>
      </c>
      <c r="F110" s="53">
        <f>IF(TYPE(SEARCH(F$1,+VLOOKUP($A110,datos14s!$A$2:$B$874,2,FALSE)))=1,"·",0)</f>
        <v>0</v>
      </c>
      <c r="G110" s="53">
        <f>IF(TYPE(SEARCH(G$1,+VLOOKUP($A110,datos14s!$A$2:$B$874,2,FALSE)))=1,"·",0)</f>
        <v>0</v>
      </c>
      <c r="H110" s="53">
        <f>IF(TYPE(SEARCH(H$1,+VLOOKUP($A110,datos14s!$A$2:$B$874,2,FALSE)))=1,"·",0)</f>
        <v>0</v>
      </c>
      <c r="I110" s="53" t="str">
        <f>IF(TYPE(SEARCH(I$1,+VLOOKUP($A110,datos14s!$A$2:$B$874,2,FALSE)))=1,"·",0)</f>
        <v>·</v>
      </c>
      <c r="J110" s="53">
        <f>IF(TYPE(SEARCH(J$1,+VLOOKUP($A110,datos14s!$A$2:$B$874,2,FALSE)))=1,"·",0)</f>
        <v>0</v>
      </c>
      <c r="K110" s="53" t="str">
        <f>IF(TYPE(SEARCH(K$1,+VLOOKUP($A110,datos14s!$A$2:$B$874,2,FALSE)))=1,"·",0)</f>
        <v>·</v>
      </c>
      <c r="L110" s="53">
        <f>IF(TYPE(SEARCH(L$1,+VLOOKUP($A110,datos14s!$A$2:$B$874,2,FALSE)))=1,"·",0)</f>
        <v>0</v>
      </c>
      <c r="M110" s="53">
        <f>IF(TYPE(SEARCH(M$1,+VLOOKUP($A110,datos14s!$A$2:$B$874,2,FALSE)))=1,"·",0)</f>
        <v>0</v>
      </c>
      <c r="N110" s="53">
        <f>IF(TYPE(SEARCH(N$1,+VLOOKUP($A110,datos14s!$A$2:$B$874,2,FALSE)))=1,"·",0)</f>
        <v>0</v>
      </c>
      <c r="O110" s="53">
        <f>IF(TYPE(SEARCH(O$1,+VLOOKUP($A110,datos14s!$A$2:$B$874,2,FALSE)))=1,"·",0)</f>
        <v>0</v>
      </c>
      <c r="P110" s="53" t="str">
        <f>IF(TYPE(SEARCH(P$1,+VLOOKUP($A110,datos14s!$A$2:$B$874,2,FALSE)))=1,"·",0)</f>
        <v>·</v>
      </c>
      <c r="Q110" s="53">
        <f>IF(TYPE(SEARCH(Q$1,+VLOOKUP($A110,datos14s!$A$2:$B$874,2,FALSE)))=1,"·",0)</f>
        <v>0</v>
      </c>
      <c r="R110" s="53">
        <f>IF(TYPE(SEARCH(R$1,+VLOOKUP($A110,datos14s!$A$2:$B$874,2,FALSE)))=1,"·",0)</f>
        <v>0</v>
      </c>
      <c r="S110" s="53">
        <f>IF(TYPE(SEARCH(S$1,+VLOOKUP($A110,datos14s!$A$2:$B$874,2,FALSE)))=1,"·",0)</f>
        <v>0</v>
      </c>
      <c r="T110" s="53">
        <f>IF(TYPE(SEARCH(T$1,+VLOOKUP($A110,datos14s!$A$2:$B$874,2,FALSE)))=1,"·",0)</f>
        <v>0</v>
      </c>
      <c r="U110" s="53">
        <f>IF(TYPE(SEARCH(U$1,+VLOOKUP($A110,datos14s!$A$2:$B$874,2,FALSE)))=1,"·",0)</f>
        <v>0</v>
      </c>
      <c r="V110" s="53">
        <f>IF(TYPE(SEARCH(V$1,+VLOOKUP($A110,datos14s!$A$2:$B$874,2,FALSE)))=1,"·",0)</f>
        <v>0</v>
      </c>
      <c r="W110" s="53">
        <f>IF(TYPE(SEARCH(W$1,+VLOOKUP($A110,datos14s!$A$2:$B$874,2,FALSE)))=1,"·",0)</f>
        <v>0</v>
      </c>
      <c r="X110" s="53">
        <f>IF(TYPE(SEARCH(X$1,+VLOOKUP($A110,datos14s!$A$2:$B$874,2,FALSE)))=1,"·",0)</f>
        <v>0</v>
      </c>
      <c r="Y110" s="53">
        <f>IF(TYPE(SEARCH(Y$1,+VLOOKUP($A110,datos14s!$A$2:$B$874,2,FALSE)))=1,"·",0)</f>
        <v>0</v>
      </c>
      <c r="Z110" s="53">
        <f>IF(TYPE(SEARCH(Z$1,+VLOOKUP($A110,datos14s!$A$2:$B$874,2,FALSE)))=1,"·",0)</f>
        <v>0</v>
      </c>
      <c r="AA110" s="53">
        <f>IF(TYPE(SEARCH(AA$1,+VLOOKUP($A110,datos14s!$A$2:$B$874,2,FALSE)))=1,"·",0)</f>
        <v>0</v>
      </c>
      <c r="AB110" s="53">
        <f>IF(TYPE(SEARCH(AB$1,+VLOOKUP($A110,datos14s!$A$2:$B$874,2,FALSE)))=1,"·",0)</f>
        <v>0</v>
      </c>
      <c r="AC110" s="53">
        <f>IF(TYPE(SEARCH(AC$1,+VLOOKUP($A110,datos14s!$A$2:$B$874,2,FALSE)))=1,"·",0)</f>
        <v>0</v>
      </c>
      <c r="AD110" s="53">
        <f>IF(TYPE(SEARCH(AD$1,+VLOOKUP($A110,datos14s!$A$2:$B$874,2,FALSE)))=1,"·",0)</f>
        <v>0</v>
      </c>
      <c r="AE110" s="53">
        <f>IF(TYPE(SEARCH(AE$1,+VLOOKUP($A110,datos14s!$A$2:$B$874,2,FALSE)))=1,"·",0)</f>
        <v>0</v>
      </c>
    </row>
    <row r="111" spans="1:31" s="9" customFormat="1">
      <c r="A111" s="60" t="s">
        <v>1009</v>
      </c>
      <c r="B111" s="53" t="str">
        <f>IF(TYPE(SEARCH(B$1,+VLOOKUP($A111,datos14s!$A$2:$B$874,2,FALSE)))=1,"·",0)</f>
        <v>·</v>
      </c>
      <c r="C111" s="53">
        <f>IF(TYPE(SEARCH(C$1,+VLOOKUP($A111,datos14s!$A$2:$B$874,2,FALSE)))=1,"·",0)</f>
        <v>0</v>
      </c>
      <c r="D111" s="53" t="str">
        <f>IF(TYPE(SEARCH(D$1,+VLOOKUP($A111,datos14s!$A$2:$B$874,2,FALSE)))=1,"·",0)</f>
        <v>·</v>
      </c>
      <c r="E111" s="53">
        <f>IF(TYPE(SEARCH(E$1,+VLOOKUP($A111,datos14s!$A$2:$B$874,2,FALSE)))=1,"·",0)</f>
        <v>0</v>
      </c>
      <c r="F111" s="53">
        <f>IF(TYPE(SEARCH(F$1,+VLOOKUP($A111,datos14s!$A$2:$B$874,2,FALSE)))=1,"·",0)</f>
        <v>0</v>
      </c>
      <c r="G111" s="53">
        <f>IF(TYPE(SEARCH(G$1,+VLOOKUP($A111,datos14s!$A$2:$B$874,2,FALSE)))=1,"·",0)</f>
        <v>0</v>
      </c>
      <c r="H111" s="53">
        <f>IF(TYPE(SEARCH(H$1,+VLOOKUP($A111,datos14s!$A$2:$B$874,2,FALSE)))=1,"·",0)</f>
        <v>0</v>
      </c>
      <c r="I111" s="53">
        <f>IF(TYPE(SEARCH(I$1,+VLOOKUP($A111,datos14s!$A$2:$B$874,2,FALSE)))=1,"·",0)</f>
        <v>0</v>
      </c>
      <c r="J111" s="53">
        <f>IF(TYPE(SEARCH(J$1,+VLOOKUP($A111,datos14s!$A$2:$B$874,2,FALSE)))=1,"·",0)</f>
        <v>0</v>
      </c>
      <c r="K111" s="53">
        <f>IF(TYPE(SEARCH(K$1,+VLOOKUP($A111,datos14s!$A$2:$B$874,2,FALSE)))=1,"·",0)</f>
        <v>0</v>
      </c>
      <c r="L111" s="53">
        <f>IF(TYPE(SEARCH(L$1,+VLOOKUP($A111,datos14s!$A$2:$B$874,2,FALSE)))=1,"·",0)</f>
        <v>0</v>
      </c>
      <c r="M111" s="53">
        <f>IF(TYPE(SEARCH(M$1,+VLOOKUP($A111,datos14s!$A$2:$B$874,2,FALSE)))=1,"·",0)</f>
        <v>0</v>
      </c>
      <c r="N111" s="53">
        <f>IF(TYPE(SEARCH(N$1,+VLOOKUP($A111,datos14s!$A$2:$B$874,2,FALSE)))=1,"·",0)</f>
        <v>0</v>
      </c>
      <c r="O111" s="53">
        <f>IF(TYPE(SEARCH(O$1,+VLOOKUP($A111,datos14s!$A$2:$B$874,2,FALSE)))=1,"·",0)</f>
        <v>0</v>
      </c>
      <c r="P111" s="53">
        <f>IF(TYPE(SEARCH(P$1,+VLOOKUP($A111,datos14s!$A$2:$B$874,2,FALSE)))=1,"·",0)</f>
        <v>0</v>
      </c>
      <c r="Q111" s="53">
        <f>IF(TYPE(SEARCH(Q$1,+VLOOKUP($A111,datos14s!$A$2:$B$874,2,FALSE)))=1,"·",0)</f>
        <v>0</v>
      </c>
      <c r="R111" s="53">
        <f>IF(TYPE(SEARCH(R$1,+VLOOKUP($A111,datos14s!$A$2:$B$874,2,FALSE)))=1,"·",0)</f>
        <v>0</v>
      </c>
      <c r="S111" s="53">
        <f>IF(TYPE(SEARCH(S$1,+VLOOKUP($A111,datos14s!$A$2:$B$874,2,FALSE)))=1,"·",0)</f>
        <v>0</v>
      </c>
      <c r="T111" s="53">
        <f>IF(TYPE(SEARCH(T$1,+VLOOKUP($A111,datos14s!$A$2:$B$874,2,FALSE)))=1,"·",0)</f>
        <v>0</v>
      </c>
      <c r="U111" s="53">
        <f>IF(TYPE(SEARCH(U$1,+VLOOKUP($A111,datos14s!$A$2:$B$874,2,FALSE)))=1,"·",0)</f>
        <v>0</v>
      </c>
      <c r="V111" s="53">
        <f>IF(TYPE(SEARCH(V$1,+VLOOKUP($A111,datos14s!$A$2:$B$874,2,FALSE)))=1,"·",0)</f>
        <v>0</v>
      </c>
      <c r="W111" s="53">
        <f>IF(TYPE(SEARCH(W$1,+VLOOKUP($A111,datos14s!$A$2:$B$874,2,FALSE)))=1,"·",0)</f>
        <v>0</v>
      </c>
      <c r="X111" s="53">
        <f>IF(TYPE(SEARCH(X$1,+VLOOKUP($A111,datos14s!$A$2:$B$874,2,FALSE)))=1,"·",0)</f>
        <v>0</v>
      </c>
      <c r="Y111" s="53">
        <f>IF(TYPE(SEARCH(Y$1,+VLOOKUP($A111,datos14s!$A$2:$B$874,2,FALSE)))=1,"·",0)</f>
        <v>0</v>
      </c>
      <c r="Z111" s="53">
        <f>IF(TYPE(SEARCH(Z$1,+VLOOKUP($A111,datos14s!$A$2:$B$874,2,FALSE)))=1,"·",0)</f>
        <v>0</v>
      </c>
      <c r="AA111" s="53">
        <f>IF(TYPE(SEARCH(AA$1,+VLOOKUP($A111,datos14s!$A$2:$B$874,2,FALSE)))=1,"·",0)</f>
        <v>0</v>
      </c>
      <c r="AB111" s="53">
        <f>IF(TYPE(SEARCH(AB$1,+VLOOKUP($A111,datos14s!$A$2:$B$874,2,FALSE)))=1,"·",0)</f>
        <v>0</v>
      </c>
      <c r="AC111" s="53">
        <f>IF(TYPE(SEARCH(AC$1,+VLOOKUP($A111,datos14s!$A$2:$B$874,2,FALSE)))=1,"·",0)</f>
        <v>0</v>
      </c>
      <c r="AD111" s="53">
        <f>IF(TYPE(SEARCH(AD$1,+VLOOKUP($A111,datos14s!$A$2:$B$874,2,FALSE)))=1,"·",0)</f>
        <v>0</v>
      </c>
      <c r="AE111" s="53">
        <f>IF(TYPE(SEARCH(AE$1,+VLOOKUP($A111,datos14s!$A$2:$B$874,2,FALSE)))=1,"·",0)</f>
        <v>0</v>
      </c>
    </row>
    <row r="112" spans="1:31" s="9" customFormat="1">
      <c r="A112" s="60" t="s">
        <v>1010</v>
      </c>
      <c r="B112" s="53">
        <f>IF(TYPE(SEARCH(B$1,+VLOOKUP($A112,datos14s!$A$2:$B$874,2,FALSE)))=1,"·",0)</f>
        <v>0</v>
      </c>
      <c r="C112" s="53">
        <f>IF(TYPE(SEARCH(C$1,+VLOOKUP($A112,datos14s!$A$2:$B$874,2,FALSE)))=1,"·",0)</f>
        <v>0</v>
      </c>
      <c r="D112" s="53">
        <f>IF(TYPE(SEARCH(D$1,+VLOOKUP($A112,datos14s!$A$2:$B$874,2,FALSE)))=1,"·",0)</f>
        <v>0</v>
      </c>
      <c r="E112" s="53">
        <f>IF(TYPE(SEARCH(E$1,+VLOOKUP($A112,datos14s!$A$2:$B$874,2,FALSE)))=1,"·",0)</f>
        <v>0</v>
      </c>
      <c r="F112" s="53" t="str">
        <f>IF(TYPE(SEARCH(F$1,+VLOOKUP($A112,datos14s!$A$2:$B$874,2,FALSE)))=1,"·",0)</f>
        <v>·</v>
      </c>
      <c r="G112" s="53">
        <f>IF(TYPE(SEARCH(G$1,+VLOOKUP($A112,datos14s!$A$2:$B$874,2,FALSE)))=1,"·",0)</f>
        <v>0</v>
      </c>
      <c r="H112" s="53">
        <f>IF(TYPE(SEARCH(H$1,+VLOOKUP($A112,datos14s!$A$2:$B$874,2,FALSE)))=1,"·",0)</f>
        <v>0</v>
      </c>
      <c r="I112" s="53" t="str">
        <f>IF(TYPE(SEARCH(I$1,+VLOOKUP($A112,datos14s!$A$2:$B$874,2,FALSE)))=1,"·",0)</f>
        <v>·</v>
      </c>
      <c r="J112" s="53">
        <f>IF(TYPE(SEARCH(J$1,+VLOOKUP($A112,datos14s!$A$2:$B$874,2,FALSE)))=1,"·",0)</f>
        <v>0</v>
      </c>
      <c r="K112" s="53">
        <f>IF(TYPE(SEARCH(K$1,+VLOOKUP($A112,datos14s!$A$2:$B$874,2,FALSE)))=1,"·",0)</f>
        <v>0</v>
      </c>
      <c r="L112" s="53">
        <f>IF(TYPE(SEARCH(L$1,+VLOOKUP($A112,datos14s!$A$2:$B$874,2,FALSE)))=1,"·",0)</f>
        <v>0</v>
      </c>
      <c r="M112" s="53">
        <f>IF(TYPE(SEARCH(M$1,+VLOOKUP($A112,datos14s!$A$2:$B$874,2,FALSE)))=1,"·",0)</f>
        <v>0</v>
      </c>
      <c r="N112" s="53">
        <f>IF(TYPE(SEARCH(N$1,+VLOOKUP($A112,datos14s!$A$2:$B$874,2,FALSE)))=1,"·",0)</f>
        <v>0</v>
      </c>
      <c r="O112" s="53">
        <f>IF(TYPE(SEARCH(O$1,+VLOOKUP($A112,datos14s!$A$2:$B$874,2,FALSE)))=1,"·",0)</f>
        <v>0</v>
      </c>
      <c r="P112" s="53">
        <f>IF(TYPE(SEARCH(P$1,+VLOOKUP($A112,datos14s!$A$2:$B$874,2,FALSE)))=1,"·",0)</f>
        <v>0</v>
      </c>
      <c r="Q112" s="53">
        <f>IF(TYPE(SEARCH(Q$1,+VLOOKUP($A112,datos14s!$A$2:$B$874,2,FALSE)))=1,"·",0)</f>
        <v>0</v>
      </c>
      <c r="R112" s="53">
        <f>IF(TYPE(SEARCH(R$1,+VLOOKUP($A112,datos14s!$A$2:$B$874,2,FALSE)))=1,"·",0)</f>
        <v>0</v>
      </c>
      <c r="S112" s="53">
        <f>IF(TYPE(SEARCH(S$1,+VLOOKUP($A112,datos14s!$A$2:$B$874,2,FALSE)))=1,"·",0)</f>
        <v>0</v>
      </c>
      <c r="T112" s="53">
        <f>IF(TYPE(SEARCH(T$1,+VLOOKUP($A112,datos14s!$A$2:$B$874,2,FALSE)))=1,"·",0)</f>
        <v>0</v>
      </c>
      <c r="U112" s="53">
        <f>IF(TYPE(SEARCH(U$1,+VLOOKUP($A112,datos14s!$A$2:$B$874,2,FALSE)))=1,"·",0)</f>
        <v>0</v>
      </c>
      <c r="V112" s="53">
        <f>IF(TYPE(SEARCH(V$1,+VLOOKUP($A112,datos14s!$A$2:$B$874,2,FALSE)))=1,"·",0)</f>
        <v>0</v>
      </c>
      <c r="W112" s="53">
        <f>IF(TYPE(SEARCH(W$1,+VLOOKUP($A112,datos14s!$A$2:$B$874,2,FALSE)))=1,"·",0)</f>
        <v>0</v>
      </c>
      <c r="X112" s="53">
        <f>IF(TYPE(SEARCH(X$1,+VLOOKUP($A112,datos14s!$A$2:$B$874,2,FALSE)))=1,"·",0)</f>
        <v>0</v>
      </c>
      <c r="Y112" s="53">
        <f>IF(TYPE(SEARCH(Y$1,+VLOOKUP($A112,datos14s!$A$2:$B$874,2,FALSE)))=1,"·",0)</f>
        <v>0</v>
      </c>
      <c r="Z112" s="53">
        <f>IF(TYPE(SEARCH(Z$1,+VLOOKUP($A112,datos14s!$A$2:$B$874,2,FALSE)))=1,"·",0)</f>
        <v>0</v>
      </c>
      <c r="AA112" s="53">
        <f>IF(TYPE(SEARCH(AA$1,+VLOOKUP($A112,datos14s!$A$2:$B$874,2,FALSE)))=1,"·",0)</f>
        <v>0</v>
      </c>
      <c r="AB112" s="53">
        <f>IF(TYPE(SEARCH(AB$1,+VLOOKUP($A112,datos14s!$A$2:$B$874,2,FALSE)))=1,"·",0)</f>
        <v>0</v>
      </c>
      <c r="AC112" s="53">
        <f>IF(TYPE(SEARCH(AC$1,+VLOOKUP($A112,datos14s!$A$2:$B$874,2,FALSE)))=1,"·",0)</f>
        <v>0</v>
      </c>
      <c r="AD112" s="53">
        <f>IF(TYPE(SEARCH(AD$1,+VLOOKUP($A112,datos14s!$A$2:$B$874,2,FALSE)))=1,"·",0)</f>
        <v>0</v>
      </c>
      <c r="AE112" s="53">
        <f>IF(TYPE(SEARCH(AE$1,+VLOOKUP($A112,datos14s!$A$2:$B$874,2,FALSE)))=1,"·",0)</f>
        <v>0</v>
      </c>
    </row>
    <row r="113" spans="1:31" s="9" customFormat="1">
      <c r="A113" s="60" t="s">
        <v>1011</v>
      </c>
      <c r="B113" s="53">
        <f>IF(TYPE(SEARCH(B$1,+VLOOKUP($A113,datos14s!$A$2:$B$874,2,FALSE)))=1,"·",0)</f>
        <v>0</v>
      </c>
      <c r="C113" s="53">
        <f>IF(TYPE(SEARCH(C$1,+VLOOKUP($A113,datos14s!$A$2:$B$874,2,FALSE)))=1,"·",0)</f>
        <v>0</v>
      </c>
      <c r="D113" s="53" t="str">
        <f>IF(TYPE(SEARCH(D$1,+VLOOKUP($A113,datos14s!$A$2:$B$874,2,FALSE)))=1,"·",0)</f>
        <v>·</v>
      </c>
      <c r="E113" s="53">
        <f>IF(TYPE(SEARCH(E$1,+VLOOKUP($A113,datos14s!$A$2:$B$874,2,FALSE)))=1,"·",0)</f>
        <v>0</v>
      </c>
      <c r="F113" s="53">
        <f>IF(TYPE(SEARCH(F$1,+VLOOKUP($A113,datos14s!$A$2:$B$874,2,FALSE)))=1,"·",0)</f>
        <v>0</v>
      </c>
      <c r="G113" s="53">
        <f>IF(TYPE(SEARCH(G$1,+VLOOKUP($A113,datos14s!$A$2:$B$874,2,FALSE)))=1,"·",0)</f>
        <v>0</v>
      </c>
      <c r="H113" s="53">
        <f>IF(TYPE(SEARCH(H$1,+VLOOKUP($A113,datos14s!$A$2:$B$874,2,FALSE)))=1,"·",0)</f>
        <v>0</v>
      </c>
      <c r="I113" s="53">
        <f>IF(TYPE(SEARCH(I$1,+VLOOKUP($A113,datos14s!$A$2:$B$874,2,FALSE)))=1,"·",0)</f>
        <v>0</v>
      </c>
      <c r="J113" s="53">
        <f>IF(TYPE(SEARCH(J$1,+VLOOKUP($A113,datos14s!$A$2:$B$874,2,FALSE)))=1,"·",0)</f>
        <v>0</v>
      </c>
      <c r="K113" s="53">
        <f>IF(TYPE(SEARCH(K$1,+VLOOKUP($A113,datos14s!$A$2:$B$874,2,FALSE)))=1,"·",0)</f>
        <v>0</v>
      </c>
      <c r="L113" s="53">
        <f>IF(TYPE(SEARCH(L$1,+VLOOKUP($A113,datos14s!$A$2:$B$874,2,FALSE)))=1,"·",0)</f>
        <v>0</v>
      </c>
      <c r="M113" s="53">
        <f>IF(TYPE(SEARCH(M$1,+VLOOKUP($A113,datos14s!$A$2:$B$874,2,FALSE)))=1,"·",0)</f>
        <v>0</v>
      </c>
      <c r="N113" s="53">
        <f>IF(TYPE(SEARCH(N$1,+VLOOKUP($A113,datos14s!$A$2:$B$874,2,FALSE)))=1,"·",0)</f>
        <v>0</v>
      </c>
      <c r="O113" s="53">
        <f>IF(TYPE(SEARCH(O$1,+VLOOKUP($A113,datos14s!$A$2:$B$874,2,FALSE)))=1,"·",0)</f>
        <v>0</v>
      </c>
      <c r="P113" s="53">
        <f>IF(TYPE(SEARCH(P$1,+VLOOKUP($A113,datos14s!$A$2:$B$874,2,FALSE)))=1,"·",0)</f>
        <v>0</v>
      </c>
      <c r="Q113" s="53">
        <f>IF(TYPE(SEARCH(Q$1,+VLOOKUP($A113,datos14s!$A$2:$B$874,2,FALSE)))=1,"·",0)</f>
        <v>0</v>
      </c>
      <c r="R113" s="53">
        <f>IF(TYPE(SEARCH(R$1,+VLOOKUP($A113,datos14s!$A$2:$B$874,2,FALSE)))=1,"·",0)</f>
        <v>0</v>
      </c>
      <c r="S113" s="53">
        <f>IF(TYPE(SEARCH(S$1,+VLOOKUP($A113,datos14s!$A$2:$B$874,2,FALSE)))=1,"·",0)</f>
        <v>0</v>
      </c>
      <c r="T113" s="53">
        <f>IF(TYPE(SEARCH(T$1,+VLOOKUP($A113,datos14s!$A$2:$B$874,2,FALSE)))=1,"·",0)</f>
        <v>0</v>
      </c>
      <c r="U113" s="53">
        <f>IF(TYPE(SEARCH(U$1,+VLOOKUP($A113,datos14s!$A$2:$B$874,2,FALSE)))=1,"·",0)</f>
        <v>0</v>
      </c>
      <c r="V113" s="53">
        <f>IF(TYPE(SEARCH(V$1,+VLOOKUP($A113,datos14s!$A$2:$B$874,2,FALSE)))=1,"·",0)</f>
        <v>0</v>
      </c>
      <c r="W113" s="53">
        <f>IF(TYPE(SEARCH(W$1,+VLOOKUP($A113,datos14s!$A$2:$B$874,2,FALSE)))=1,"·",0)</f>
        <v>0</v>
      </c>
      <c r="X113" s="53">
        <f>IF(TYPE(SEARCH(X$1,+VLOOKUP($A113,datos14s!$A$2:$B$874,2,FALSE)))=1,"·",0)</f>
        <v>0</v>
      </c>
      <c r="Y113" s="53">
        <f>IF(TYPE(SEARCH(Y$1,+VLOOKUP($A113,datos14s!$A$2:$B$874,2,FALSE)))=1,"·",0)</f>
        <v>0</v>
      </c>
      <c r="Z113" s="53">
        <f>IF(TYPE(SEARCH(Z$1,+VLOOKUP($A113,datos14s!$A$2:$B$874,2,FALSE)))=1,"·",0)</f>
        <v>0</v>
      </c>
      <c r="AA113" s="53">
        <f>IF(TYPE(SEARCH(AA$1,+VLOOKUP($A113,datos14s!$A$2:$B$874,2,FALSE)))=1,"·",0)</f>
        <v>0</v>
      </c>
      <c r="AB113" s="53">
        <f>IF(TYPE(SEARCH(AB$1,+VLOOKUP($A113,datos14s!$A$2:$B$874,2,FALSE)))=1,"·",0)</f>
        <v>0</v>
      </c>
      <c r="AC113" s="53">
        <f>IF(TYPE(SEARCH(AC$1,+VLOOKUP($A113,datos14s!$A$2:$B$874,2,FALSE)))=1,"·",0)</f>
        <v>0</v>
      </c>
      <c r="AD113" s="53">
        <f>IF(TYPE(SEARCH(AD$1,+VLOOKUP($A113,datos14s!$A$2:$B$874,2,FALSE)))=1,"·",0)</f>
        <v>0</v>
      </c>
      <c r="AE113" s="53">
        <f>IF(TYPE(SEARCH(AE$1,+VLOOKUP($A113,datos14s!$A$2:$B$874,2,FALSE)))=1,"·",0)</f>
        <v>0</v>
      </c>
    </row>
    <row r="114" spans="1:31" s="9" customFormat="1">
      <c r="A114" s="60" t="s">
        <v>1012</v>
      </c>
      <c r="B114" s="53">
        <f>IF(TYPE(SEARCH(B$1,+VLOOKUP($A114,datos14s!$A$2:$B$874,2,FALSE)))=1,"·",0)</f>
        <v>0</v>
      </c>
      <c r="C114" s="53">
        <f>IF(TYPE(SEARCH(C$1,+VLOOKUP($A114,datos14s!$A$2:$B$874,2,FALSE)))=1,"·",0)</f>
        <v>0</v>
      </c>
      <c r="D114" s="53">
        <f>IF(TYPE(SEARCH(D$1,+VLOOKUP($A114,datos14s!$A$2:$B$874,2,FALSE)))=1,"·",0)</f>
        <v>0</v>
      </c>
      <c r="E114" s="53">
        <f>IF(TYPE(SEARCH(E$1,+VLOOKUP($A114,datos14s!$A$2:$B$874,2,FALSE)))=1,"·",0)</f>
        <v>0</v>
      </c>
      <c r="F114" s="53">
        <f>IF(TYPE(SEARCH(F$1,+VLOOKUP($A114,datos14s!$A$2:$B$874,2,FALSE)))=1,"·",0)</f>
        <v>0</v>
      </c>
      <c r="G114" s="53">
        <f>IF(TYPE(SEARCH(G$1,+VLOOKUP($A114,datos14s!$A$2:$B$874,2,FALSE)))=1,"·",0)</f>
        <v>0</v>
      </c>
      <c r="H114" s="53">
        <f>IF(TYPE(SEARCH(H$1,+VLOOKUP($A114,datos14s!$A$2:$B$874,2,FALSE)))=1,"·",0)</f>
        <v>0</v>
      </c>
      <c r="I114" s="53">
        <f>IF(TYPE(SEARCH(I$1,+VLOOKUP($A114,datos14s!$A$2:$B$874,2,FALSE)))=1,"·",0)</f>
        <v>0</v>
      </c>
      <c r="J114" s="53">
        <f>IF(TYPE(SEARCH(J$1,+VLOOKUP($A114,datos14s!$A$2:$B$874,2,FALSE)))=1,"·",0)</f>
        <v>0</v>
      </c>
      <c r="K114" s="53">
        <f>IF(TYPE(SEARCH(K$1,+VLOOKUP($A114,datos14s!$A$2:$B$874,2,FALSE)))=1,"·",0)</f>
        <v>0</v>
      </c>
      <c r="L114" s="53">
        <f>IF(TYPE(SEARCH(L$1,+VLOOKUP($A114,datos14s!$A$2:$B$874,2,FALSE)))=1,"·",0)</f>
        <v>0</v>
      </c>
      <c r="M114" s="53">
        <f>IF(TYPE(SEARCH(M$1,+VLOOKUP($A114,datos14s!$A$2:$B$874,2,FALSE)))=1,"·",0)</f>
        <v>0</v>
      </c>
      <c r="N114" s="53">
        <f>IF(TYPE(SEARCH(N$1,+VLOOKUP($A114,datos14s!$A$2:$B$874,2,FALSE)))=1,"·",0)</f>
        <v>0</v>
      </c>
      <c r="O114" s="53" t="str">
        <f>IF(TYPE(SEARCH(O$1,+VLOOKUP($A114,datos14s!$A$2:$B$874,2,FALSE)))=1,"·",0)</f>
        <v>·</v>
      </c>
      <c r="P114" s="53">
        <f>IF(TYPE(SEARCH(P$1,+VLOOKUP($A114,datos14s!$A$2:$B$874,2,FALSE)))=1,"·",0)</f>
        <v>0</v>
      </c>
      <c r="Q114" s="53">
        <f>IF(TYPE(SEARCH(Q$1,+VLOOKUP($A114,datos14s!$A$2:$B$874,2,FALSE)))=1,"·",0)</f>
        <v>0</v>
      </c>
      <c r="R114" s="53">
        <f>IF(TYPE(SEARCH(R$1,+VLOOKUP($A114,datos14s!$A$2:$B$874,2,FALSE)))=1,"·",0)</f>
        <v>0</v>
      </c>
      <c r="S114" s="53">
        <f>IF(TYPE(SEARCH(S$1,+VLOOKUP($A114,datos14s!$A$2:$B$874,2,FALSE)))=1,"·",0)</f>
        <v>0</v>
      </c>
      <c r="T114" s="53">
        <f>IF(TYPE(SEARCH(T$1,+VLOOKUP($A114,datos14s!$A$2:$B$874,2,FALSE)))=1,"·",0)</f>
        <v>0</v>
      </c>
      <c r="U114" s="53">
        <f>IF(TYPE(SEARCH(U$1,+VLOOKUP($A114,datos14s!$A$2:$B$874,2,FALSE)))=1,"·",0)</f>
        <v>0</v>
      </c>
      <c r="V114" s="53">
        <f>IF(TYPE(SEARCH(V$1,+VLOOKUP($A114,datos14s!$A$2:$B$874,2,FALSE)))=1,"·",0)</f>
        <v>0</v>
      </c>
      <c r="W114" s="53">
        <f>IF(TYPE(SEARCH(W$1,+VLOOKUP($A114,datos14s!$A$2:$B$874,2,FALSE)))=1,"·",0)</f>
        <v>0</v>
      </c>
      <c r="X114" s="53">
        <f>IF(TYPE(SEARCH(X$1,+VLOOKUP($A114,datos14s!$A$2:$B$874,2,FALSE)))=1,"·",0)</f>
        <v>0</v>
      </c>
      <c r="Y114" s="53">
        <f>IF(TYPE(SEARCH(Y$1,+VLOOKUP($A114,datos14s!$A$2:$B$874,2,FALSE)))=1,"·",0)</f>
        <v>0</v>
      </c>
      <c r="Z114" s="53">
        <f>IF(TYPE(SEARCH(Z$1,+VLOOKUP($A114,datos14s!$A$2:$B$874,2,FALSE)))=1,"·",0)</f>
        <v>0</v>
      </c>
      <c r="AA114" s="53">
        <f>IF(TYPE(SEARCH(AA$1,+VLOOKUP($A114,datos14s!$A$2:$B$874,2,FALSE)))=1,"·",0)</f>
        <v>0</v>
      </c>
      <c r="AB114" s="53">
        <f>IF(TYPE(SEARCH(AB$1,+VLOOKUP($A114,datos14s!$A$2:$B$874,2,FALSE)))=1,"·",0)</f>
        <v>0</v>
      </c>
      <c r="AC114" s="53">
        <f>IF(TYPE(SEARCH(AC$1,+VLOOKUP($A114,datos14s!$A$2:$B$874,2,FALSE)))=1,"·",0)</f>
        <v>0</v>
      </c>
      <c r="AD114" s="53">
        <f>IF(TYPE(SEARCH(AD$1,+VLOOKUP($A114,datos14s!$A$2:$B$874,2,FALSE)))=1,"·",0)</f>
        <v>0</v>
      </c>
      <c r="AE114" s="53">
        <f>IF(TYPE(SEARCH(AE$1,+VLOOKUP($A114,datos14s!$A$2:$B$874,2,FALSE)))=1,"·",0)</f>
        <v>0</v>
      </c>
    </row>
    <row r="115" spans="1:31" s="9" customFormat="1">
      <c r="A115" s="60" t="s">
        <v>1013</v>
      </c>
      <c r="B115" s="53">
        <f>IF(TYPE(SEARCH(B$1,+VLOOKUP($A115,datos14s!$A$2:$B$874,2,FALSE)))=1,"·",0)</f>
        <v>0</v>
      </c>
      <c r="C115" s="53">
        <f>IF(TYPE(SEARCH(C$1,+VLOOKUP($A115,datos14s!$A$2:$B$874,2,FALSE)))=1,"·",0)</f>
        <v>0</v>
      </c>
      <c r="D115" s="53" t="str">
        <f>IF(TYPE(SEARCH(D$1,+VLOOKUP($A115,datos14s!$A$2:$B$874,2,FALSE)))=1,"·",0)</f>
        <v>·</v>
      </c>
      <c r="E115" s="53">
        <f>IF(TYPE(SEARCH(E$1,+VLOOKUP($A115,datos14s!$A$2:$B$874,2,FALSE)))=1,"·",0)</f>
        <v>0</v>
      </c>
      <c r="F115" s="53">
        <f>IF(TYPE(SEARCH(F$1,+VLOOKUP($A115,datos14s!$A$2:$B$874,2,FALSE)))=1,"·",0)</f>
        <v>0</v>
      </c>
      <c r="G115" s="53">
        <f>IF(TYPE(SEARCH(G$1,+VLOOKUP($A115,datos14s!$A$2:$B$874,2,FALSE)))=1,"·",0)</f>
        <v>0</v>
      </c>
      <c r="H115" s="53">
        <f>IF(TYPE(SEARCH(H$1,+VLOOKUP($A115,datos14s!$A$2:$B$874,2,FALSE)))=1,"·",0)</f>
        <v>0</v>
      </c>
      <c r="I115" s="53" t="str">
        <f>IF(TYPE(SEARCH(I$1,+VLOOKUP($A115,datos14s!$A$2:$B$874,2,FALSE)))=1,"·",0)</f>
        <v>·</v>
      </c>
      <c r="J115" s="53">
        <f>IF(TYPE(SEARCH(J$1,+VLOOKUP($A115,datos14s!$A$2:$B$874,2,FALSE)))=1,"·",0)</f>
        <v>0</v>
      </c>
      <c r="K115" s="53">
        <f>IF(TYPE(SEARCH(K$1,+VLOOKUP($A115,datos14s!$A$2:$B$874,2,FALSE)))=1,"·",0)</f>
        <v>0</v>
      </c>
      <c r="L115" s="53">
        <f>IF(TYPE(SEARCH(L$1,+VLOOKUP($A115,datos14s!$A$2:$B$874,2,FALSE)))=1,"·",0)</f>
        <v>0</v>
      </c>
      <c r="M115" s="53">
        <f>IF(TYPE(SEARCH(M$1,+VLOOKUP($A115,datos14s!$A$2:$B$874,2,FALSE)))=1,"·",0)</f>
        <v>0</v>
      </c>
      <c r="N115" s="53">
        <f>IF(TYPE(SEARCH(N$1,+VLOOKUP($A115,datos14s!$A$2:$B$874,2,FALSE)))=1,"·",0)</f>
        <v>0</v>
      </c>
      <c r="O115" s="53">
        <f>IF(TYPE(SEARCH(O$1,+VLOOKUP($A115,datos14s!$A$2:$B$874,2,FALSE)))=1,"·",0)</f>
        <v>0</v>
      </c>
      <c r="P115" s="53">
        <f>IF(TYPE(SEARCH(P$1,+VLOOKUP($A115,datos14s!$A$2:$B$874,2,FALSE)))=1,"·",0)</f>
        <v>0</v>
      </c>
      <c r="Q115" s="53">
        <f>IF(TYPE(SEARCH(Q$1,+VLOOKUP($A115,datos14s!$A$2:$B$874,2,FALSE)))=1,"·",0)</f>
        <v>0</v>
      </c>
      <c r="R115" s="53">
        <f>IF(TYPE(SEARCH(R$1,+VLOOKUP($A115,datos14s!$A$2:$B$874,2,FALSE)))=1,"·",0)</f>
        <v>0</v>
      </c>
      <c r="S115" s="53">
        <f>IF(TYPE(SEARCH(S$1,+VLOOKUP($A115,datos14s!$A$2:$B$874,2,FALSE)))=1,"·",0)</f>
        <v>0</v>
      </c>
      <c r="T115" s="53">
        <f>IF(TYPE(SEARCH(T$1,+VLOOKUP($A115,datos14s!$A$2:$B$874,2,FALSE)))=1,"·",0)</f>
        <v>0</v>
      </c>
      <c r="U115" s="53">
        <f>IF(TYPE(SEARCH(U$1,+VLOOKUP($A115,datos14s!$A$2:$B$874,2,FALSE)))=1,"·",0)</f>
        <v>0</v>
      </c>
      <c r="V115" s="53">
        <f>IF(TYPE(SEARCH(V$1,+VLOOKUP($A115,datos14s!$A$2:$B$874,2,FALSE)))=1,"·",0)</f>
        <v>0</v>
      </c>
      <c r="W115" s="53">
        <f>IF(TYPE(SEARCH(W$1,+VLOOKUP($A115,datos14s!$A$2:$B$874,2,FALSE)))=1,"·",0)</f>
        <v>0</v>
      </c>
      <c r="X115" s="53">
        <f>IF(TYPE(SEARCH(X$1,+VLOOKUP($A115,datos14s!$A$2:$B$874,2,FALSE)))=1,"·",0)</f>
        <v>0</v>
      </c>
      <c r="Y115" s="53">
        <f>IF(TYPE(SEARCH(Y$1,+VLOOKUP($A115,datos14s!$A$2:$B$874,2,FALSE)))=1,"·",0)</f>
        <v>0</v>
      </c>
      <c r="Z115" s="53">
        <f>IF(TYPE(SEARCH(Z$1,+VLOOKUP($A115,datos14s!$A$2:$B$874,2,FALSE)))=1,"·",0)</f>
        <v>0</v>
      </c>
      <c r="AA115" s="53">
        <f>IF(TYPE(SEARCH(AA$1,+VLOOKUP($A115,datos14s!$A$2:$B$874,2,FALSE)))=1,"·",0)</f>
        <v>0</v>
      </c>
      <c r="AB115" s="53">
        <f>IF(TYPE(SEARCH(AB$1,+VLOOKUP($A115,datos14s!$A$2:$B$874,2,FALSE)))=1,"·",0)</f>
        <v>0</v>
      </c>
      <c r="AC115" s="53">
        <f>IF(TYPE(SEARCH(AC$1,+VLOOKUP($A115,datos14s!$A$2:$B$874,2,FALSE)))=1,"·",0)</f>
        <v>0</v>
      </c>
      <c r="AD115" s="53">
        <f>IF(TYPE(SEARCH(AD$1,+VLOOKUP($A115,datos14s!$A$2:$B$874,2,FALSE)))=1,"·",0)</f>
        <v>0</v>
      </c>
      <c r="AE115" s="53" t="str">
        <f>IF(TYPE(SEARCH(AE$1,+VLOOKUP($A115,datos14s!$A$2:$B$874,2,FALSE)))=1,"·",0)</f>
        <v>·</v>
      </c>
    </row>
    <row r="116" spans="1:31" s="9" customFormat="1">
      <c r="A116" s="60" t="s">
        <v>1014</v>
      </c>
      <c r="B116" s="53" t="str">
        <f>IF(TYPE(SEARCH(B$1,+VLOOKUP($A116,datos14s!$A$2:$B$874,2,FALSE)))=1,"·",0)</f>
        <v>·</v>
      </c>
      <c r="C116" s="53">
        <f>IF(TYPE(SEARCH(C$1,+VLOOKUP($A116,datos14s!$A$2:$B$874,2,FALSE)))=1,"·",0)</f>
        <v>0</v>
      </c>
      <c r="D116" s="53" t="str">
        <f>IF(TYPE(SEARCH(D$1,+VLOOKUP($A116,datos14s!$A$2:$B$874,2,FALSE)))=1,"·",0)</f>
        <v>·</v>
      </c>
      <c r="E116" s="53">
        <f>IF(TYPE(SEARCH(E$1,+VLOOKUP($A116,datos14s!$A$2:$B$874,2,FALSE)))=1,"·",0)</f>
        <v>0</v>
      </c>
      <c r="F116" s="53">
        <f>IF(TYPE(SEARCH(F$1,+VLOOKUP($A116,datos14s!$A$2:$B$874,2,FALSE)))=1,"·",0)</f>
        <v>0</v>
      </c>
      <c r="G116" s="53">
        <f>IF(TYPE(SEARCH(G$1,+VLOOKUP($A116,datos14s!$A$2:$B$874,2,FALSE)))=1,"·",0)</f>
        <v>0</v>
      </c>
      <c r="H116" s="53">
        <f>IF(TYPE(SEARCH(H$1,+VLOOKUP($A116,datos14s!$A$2:$B$874,2,FALSE)))=1,"·",0)</f>
        <v>0</v>
      </c>
      <c r="I116" s="53">
        <f>IF(TYPE(SEARCH(I$1,+VLOOKUP($A116,datos14s!$A$2:$B$874,2,FALSE)))=1,"·",0)</f>
        <v>0</v>
      </c>
      <c r="J116" s="53">
        <f>IF(TYPE(SEARCH(J$1,+VLOOKUP($A116,datos14s!$A$2:$B$874,2,FALSE)))=1,"·",0)</f>
        <v>0</v>
      </c>
      <c r="K116" s="53">
        <f>IF(TYPE(SEARCH(K$1,+VLOOKUP($A116,datos14s!$A$2:$B$874,2,FALSE)))=1,"·",0)</f>
        <v>0</v>
      </c>
      <c r="L116" s="53" t="str">
        <f>IF(TYPE(SEARCH(L$1,+VLOOKUP($A116,datos14s!$A$2:$B$874,2,FALSE)))=1,"·",0)</f>
        <v>·</v>
      </c>
      <c r="M116" s="53">
        <f>IF(TYPE(SEARCH(M$1,+VLOOKUP($A116,datos14s!$A$2:$B$874,2,FALSE)))=1,"·",0)</f>
        <v>0</v>
      </c>
      <c r="N116" s="53">
        <f>IF(TYPE(SEARCH(N$1,+VLOOKUP($A116,datos14s!$A$2:$B$874,2,FALSE)))=1,"·",0)</f>
        <v>0</v>
      </c>
      <c r="O116" s="53">
        <f>IF(TYPE(SEARCH(O$1,+VLOOKUP($A116,datos14s!$A$2:$B$874,2,FALSE)))=1,"·",0)</f>
        <v>0</v>
      </c>
      <c r="P116" s="53">
        <f>IF(TYPE(SEARCH(P$1,+VLOOKUP($A116,datos14s!$A$2:$B$874,2,FALSE)))=1,"·",0)</f>
        <v>0</v>
      </c>
      <c r="Q116" s="53">
        <f>IF(TYPE(SEARCH(Q$1,+VLOOKUP($A116,datos14s!$A$2:$B$874,2,FALSE)))=1,"·",0)</f>
        <v>0</v>
      </c>
      <c r="R116" s="53">
        <f>IF(TYPE(SEARCH(R$1,+VLOOKUP($A116,datos14s!$A$2:$B$874,2,FALSE)))=1,"·",0)</f>
        <v>0</v>
      </c>
      <c r="S116" s="53">
        <f>IF(TYPE(SEARCH(S$1,+VLOOKUP($A116,datos14s!$A$2:$B$874,2,FALSE)))=1,"·",0)</f>
        <v>0</v>
      </c>
      <c r="T116" s="53">
        <f>IF(TYPE(SEARCH(T$1,+VLOOKUP($A116,datos14s!$A$2:$B$874,2,FALSE)))=1,"·",0)</f>
        <v>0</v>
      </c>
      <c r="U116" s="53">
        <f>IF(TYPE(SEARCH(U$1,+VLOOKUP($A116,datos14s!$A$2:$B$874,2,FALSE)))=1,"·",0)</f>
        <v>0</v>
      </c>
      <c r="V116" s="53">
        <f>IF(TYPE(SEARCH(V$1,+VLOOKUP($A116,datos14s!$A$2:$B$874,2,FALSE)))=1,"·",0)</f>
        <v>0</v>
      </c>
      <c r="W116" s="53">
        <f>IF(TYPE(SEARCH(W$1,+VLOOKUP($A116,datos14s!$A$2:$B$874,2,FALSE)))=1,"·",0)</f>
        <v>0</v>
      </c>
      <c r="X116" s="53">
        <f>IF(TYPE(SEARCH(X$1,+VLOOKUP($A116,datos14s!$A$2:$B$874,2,FALSE)))=1,"·",0)</f>
        <v>0</v>
      </c>
      <c r="Y116" s="53">
        <f>IF(TYPE(SEARCH(Y$1,+VLOOKUP($A116,datos14s!$A$2:$B$874,2,FALSE)))=1,"·",0)</f>
        <v>0</v>
      </c>
      <c r="Z116" s="53">
        <f>IF(TYPE(SEARCH(Z$1,+VLOOKUP($A116,datos14s!$A$2:$B$874,2,FALSE)))=1,"·",0)</f>
        <v>0</v>
      </c>
      <c r="AA116" s="53">
        <f>IF(TYPE(SEARCH(AA$1,+VLOOKUP($A116,datos14s!$A$2:$B$874,2,FALSE)))=1,"·",0)</f>
        <v>0</v>
      </c>
      <c r="AB116" s="53">
        <f>IF(TYPE(SEARCH(AB$1,+VLOOKUP($A116,datos14s!$A$2:$B$874,2,FALSE)))=1,"·",0)</f>
        <v>0</v>
      </c>
      <c r="AC116" s="53">
        <f>IF(TYPE(SEARCH(AC$1,+VLOOKUP($A116,datos14s!$A$2:$B$874,2,FALSE)))=1,"·",0)</f>
        <v>0</v>
      </c>
      <c r="AD116" s="53">
        <f>IF(TYPE(SEARCH(AD$1,+VLOOKUP($A116,datos14s!$A$2:$B$874,2,FALSE)))=1,"·",0)</f>
        <v>0</v>
      </c>
      <c r="AE116" s="53">
        <f>IF(TYPE(SEARCH(AE$1,+VLOOKUP($A116,datos14s!$A$2:$B$874,2,FALSE)))=1,"·",0)</f>
        <v>0</v>
      </c>
    </row>
    <row r="117" spans="1:31" s="9" customFormat="1">
      <c r="A117" s="60" t="s">
        <v>1015</v>
      </c>
      <c r="B117" s="53">
        <f>IF(TYPE(SEARCH(B$1,+VLOOKUP($A117,datos14s!$A$2:$B$874,2,FALSE)))=1,"·",0)</f>
        <v>0</v>
      </c>
      <c r="C117" s="53">
        <f>IF(TYPE(SEARCH(C$1,+VLOOKUP($A117,datos14s!$A$2:$B$874,2,FALSE)))=1,"·",0)</f>
        <v>0</v>
      </c>
      <c r="D117" s="53" t="str">
        <f>IF(TYPE(SEARCH(D$1,+VLOOKUP($A117,datos14s!$A$2:$B$874,2,FALSE)))=1,"·",0)</f>
        <v>·</v>
      </c>
      <c r="E117" s="53">
        <f>IF(TYPE(SEARCH(E$1,+VLOOKUP($A117,datos14s!$A$2:$B$874,2,FALSE)))=1,"·",0)</f>
        <v>0</v>
      </c>
      <c r="F117" s="53">
        <f>IF(TYPE(SEARCH(F$1,+VLOOKUP($A117,datos14s!$A$2:$B$874,2,FALSE)))=1,"·",0)</f>
        <v>0</v>
      </c>
      <c r="G117" s="53">
        <f>IF(TYPE(SEARCH(G$1,+VLOOKUP($A117,datos14s!$A$2:$B$874,2,FALSE)))=1,"·",0)</f>
        <v>0</v>
      </c>
      <c r="H117" s="53">
        <f>IF(TYPE(SEARCH(H$1,+VLOOKUP($A117,datos14s!$A$2:$B$874,2,FALSE)))=1,"·",0)</f>
        <v>0</v>
      </c>
      <c r="I117" s="53">
        <f>IF(TYPE(SEARCH(I$1,+VLOOKUP($A117,datos14s!$A$2:$B$874,2,FALSE)))=1,"·",0)</f>
        <v>0</v>
      </c>
      <c r="J117" s="53">
        <f>IF(TYPE(SEARCH(J$1,+VLOOKUP($A117,datos14s!$A$2:$B$874,2,FALSE)))=1,"·",0)</f>
        <v>0</v>
      </c>
      <c r="K117" s="53">
        <f>IF(TYPE(SEARCH(K$1,+VLOOKUP($A117,datos14s!$A$2:$B$874,2,FALSE)))=1,"·",0)</f>
        <v>0</v>
      </c>
      <c r="L117" s="53" t="str">
        <f>IF(TYPE(SEARCH(L$1,+VLOOKUP($A117,datos14s!$A$2:$B$874,2,FALSE)))=1,"·",0)</f>
        <v>·</v>
      </c>
      <c r="M117" s="53">
        <f>IF(TYPE(SEARCH(M$1,+VLOOKUP($A117,datos14s!$A$2:$B$874,2,FALSE)))=1,"·",0)</f>
        <v>0</v>
      </c>
      <c r="N117" s="53">
        <f>IF(TYPE(SEARCH(N$1,+VLOOKUP($A117,datos14s!$A$2:$B$874,2,FALSE)))=1,"·",0)</f>
        <v>0</v>
      </c>
      <c r="O117" s="53">
        <f>IF(TYPE(SEARCH(O$1,+VLOOKUP($A117,datos14s!$A$2:$B$874,2,FALSE)))=1,"·",0)</f>
        <v>0</v>
      </c>
      <c r="P117" s="53">
        <f>IF(TYPE(SEARCH(P$1,+VLOOKUP($A117,datos14s!$A$2:$B$874,2,FALSE)))=1,"·",0)</f>
        <v>0</v>
      </c>
      <c r="Q117" s="53">
        <f>IF(TYPE(SEARCH(Q$1,+VLOOKUP($A117,datos14s!$A$2:$B$874,2,FALSE)))=1,"·",0)</f>
        <v>0</v>
      </c>
      <c r="R117" s="53">
        <f>IF(TYPE(SEARCH(R$1,+VLOOKUP($A117,datos14s!$A$2:$B$874,2,FALSE)))=1,"·",0)</f>
        <v>0</v>
      </c>
      <c r="S117" s="53">
        <f>IF(TYPE(SEARCH(S$1,+VLOOKUP($A117,datos14s!$A$2:$B$874,2,FALSE)))=1,"·",0)</f>
        <v>0</v>
      </c>
      <c r="T117" s="53">
        <f>IF(TYPE(SEARCH(T$1,+VLOOKUP($A117,datos14s!$A$2:$B$874,2,FALSE)))=1,"·",0)</f>
        <v>0</v>
      </c>
      <c r="U117" s="53">
        <f>IF(TYPE(SEARCH(U$1,+VLOOKUP($A117,datos14s!$A$2:$B$874,2,FALSE)))=1,"·",0)</f>
        <v>0</v>
      </c>
      <c r="V117" s="53">
        <f>IF(TYPE(SEARCH(V$1,+VLOOKUP($A117,datos14s!$A$2:$B$874,2,FALSE)))=1,"·",0)</f>
        <v>0</v>
      </c>
      <c r="W117" s="53">
        <f>IF(TYPE(SEARCH(W$1,+VLOOKUP($A117,datos14s!$A$2:$B$874,2,FALSE)))=1,"·",0)</f>
        <v>0</v>
      </c>
      <c r="X117" s="53">
        <f>IF(TYPE(SEARCH(X$1,+VLOOKUP($A117,datos14s!$A$2:$B$874,2,FALSE)))=1,"·",0)</f>
        <v>0</v>
      </c>
      <c r="Y117" s="53">
        <f>IF(TYPE(SEARCH(Y$1,+VLOOKUP($A117,datos14s!$A$2:$B$874,2,FALSE)))=1,"·",0)</f>
        <v>0</v>
      </c>
      <c r="Z117" s="53">
        <f>IF(TYPE(SEARCH(Z$1,+VLOOKUP($A117,datos14s!$A$2:$B$874,2,FALSE)))=1,"·",0)</f>
        <v>0</v>
      </c>
      <c r="AA117" s="53">
        <f>IF(TYPE(SEARCH(AA$1,+VLOOKUP($A117,datos14s!$A$2:$B$874,2,FALSE)))=1,"·",0)</f>
        <v>0</v>
      </c>
      <c r="AB117" s="53">
        <f>IF(TYPE(SEARCH(AB$1,+VLOOKUP($A117,datos14s!$A$2:$B$874,2,FALSE)))=1,"·",0)</f>
        <v>0</v>
      </c>
      <c r="AC117" s="53">
        <f>IF(TYPE(SEARCH(AC$1,+VLOOKUP($A117,datos14s!$A$2:$B$874,2,FALSE)))=1,"·",0)</f>
        <v>0</v>
      </c>
      <c r="AD117" s="53">
        <f>IF(TYPE(SEARCH(AD$1,+VLOOKUP($A117,datos14s!$A$2:$B$874,2,FALSE)))=1,"·",0)</f>
        <v>0</v>
      </c>
      <c r="AE117" s="53" t="str">
        <f>IF(TYPE(SEARCH(AE$1,+VLOOKUP($A117,datos14s!$A$2:$B$874,2,FALSE)))=1,"·",0)</f>
        <v>·</v>
      </c>
    </row>
    <row r="118" spans="1:31" s="9" customFormat="1">
      <c r="A118" s="60" t="s">
        <v>1016</v>
      </c>
      <c r="B118" s="53" t="str">
        <f>IF(TYPE(SEARCH(B$1,+VLOOKUP($A118,datos14s!$A$2:$B$874,2,FALSE)))=1,"·",0)</f>
        <v>·</v>
      </c>
      <c r="C118" s="53">
        <f>IF(TYPE(SEARCH(C$1,+VLOOKUP($A118,datos14s!$A$2:$B$874,2,FALSE)))=1,"·",0)</f>
        <v>0</v>
      </c>
      <c r="D118" s="53" t="str">
        <f>IF(TYPE(SEARCH(D$1,+VLOOKUP($A118,datos14s!$A$2:$B$874,2,FALSE)))=1,"·",0)</f>
        <v>·</v>
      </c>
      <c r="E118" s="53">
        <f>IF(TYPE(SEARCH(E$1,+VLOOKUP($A118,datos14s!$A$2:$B$874,2,FALSE)))=1,"·",0)</f>
        <v>0</v>
      </c>
      <c r="F118" s="53">
        <f>IF(TYPE(SEARCH(F$1,+VLOOKUP($A118,datos14s!$A$2:$B$874,2,FALSE)))=1,"·",0)</f>
        <v>0</v>
      </c>
      <c r="G118" s="53">
        <f>IF(TYPE(SEARCH(G$1,+VLOOKUP($A118,datos14s!$A$2:$B$874,2,FALSE)))=1,"·",0)</f>
        <v>0</v>
      </c>
      <c r="H118" s="53">
        <f>IF(TYPE(SEARCH(H$1,+VLOOKUP($A118,datos14s!$A$2:$B$874,2,FALSE)))=1,"·",0)</f>
        <v>0</v>
      </c>
      <c r="I118" s="53">
        <f>IF(TYPE(SEARCH(I$1,+VLOOKUP($A118,datos14s!$A$2:$B$874,2,FALSE)))=1,"·",0)</f>
        <v>0</v>
      </c>
      <c r="J118" s="53">
        <f>IF(TYPE(SEARCH(J$1,+VLOOKUP($A118,datos14s!$A$2:$B$874,2,FALSE)))=1,"·",0)</f>
        <v>0</v>
      </c>
      <c r="K118" s="53">
        <f>IF(TYPE(SEARCH(K$1,+VLOOKUP($A118,datos14s!$A$2:$B$874,2,FALSE)))=1,"·",0)</f>
        <v>0</v>
      </c>
      <c r="L118" s="53">
        <f>IF(TYPE(SEARCH(L$1,+VLOOKUP($A118,datos14s!$A$2:$B$874,2,FALSE)))=1,"·",0)</f>
        <v>0</v>
      </c>
      <c r="M118" s="53">
        <f>IF(TYPE(SEARCH(M$1,+VLOOKUP($A118,datos14s!$A$2:$B$874,2,FALSE)))=1,"·",0)</f>
        <v>0</v>
      </c>
      <c r="N118" s="53">
        <f>IF(TYPE(SEARCH(N$1,+VLOOKUP($A118,datos14s!$A$2:$B$874,2,FALSE)))=1,"·",0)</f>
        <v>0</v>
      </c>
      <c r="O118" s="53">
        <f>IF(TYPE(SEARCH(O$1,+VLOOKUP($A118,datos14s!$A$2:$B$874,2,FALSE)))=1,"·",0)</f>
        <v>0</v>
      </c>
      <c r="P118" s="53">
        <f>IF(TYPE(SEARCH(P$1,+VLOOKUP($A118,datos14s!$A$2:$B$874,2,FALSE)))=1,"·",0)</f>
        <v>0</v>
      </c>
      <c r="Q118" s="53">
        <f>IF(TYPE(SEARCH(Q$1,+VLOOKUP($A118,datos14s!$A$2:$B$874,2,FALSE)))=1,"·",0)</f>
        <v>0</v>
      </c>
      <c r="R118" s="53">
        <f>IF(TYPE(SEARCH(R$1,+VLOOKUP($A118,datos14s!$A$2:$B$874,2,FALSE)))=1,"·",0)</f>
        <v>0</v>
      </c>
      <c r="S118" s="53">
        <f>IF(TYPE(SEARCH(S$1,+VLOOKUP($A118,datos14s!$A$2:$B$874,2,FALSE)))=1,"·",0)</f>
        <v>0</v>
      </c>
      <c r="T118" s="53">
        <f>IF(TYPE(SEARCH(T$1,+VLOOKUP($A118,datos14s!$A$2:$B$874,2,FALSE)))=1,"·",0)</f>
        <v>0</v>
      </c>
      <c r="U118" s="53">
        <f>IF(TYPE(SEARCH(U$1,+VLOOKUP($A118,datos14s!$A$2:$B$874,2,FALSE)))=1,"·",0)</f>
        <v>0</v>
      </c>
      <c r="V118" s="53">
        <f>IF(TYPE(SEARCH(V$1,+VLOOKUP($A118,datos14s!$A$2:$B$874,2,FALSE)))=1,"·",0)</f>
        <v>0</v>
      </c>
      <c r="W118" s="53">
        <f>IF(TYPE(SEARCH(W$1,+VLOOKUP($A118,datos14s!$A$2:$B$874,2,FALSE)))=1,"·",0)</f>
        <v>0</v>
      </c>
      <c r="X118" s="53">
        <f>IF(TYPE(SEARCH(X$1,+VLOOKUP($A118,datos14s!$A$2:$B$874,2,FALSE)))=1,"·",0)</f>
        <v>0</v>
      </c>
      <c r="Y118" s="53">
        <f>IF(TYPE(SEARCH(Y$1,+VLOOKUP($A118,datos14s!$A$2:$B$874,2,FALSE)))=1,"·",0)</f>
        <v>0</v>
      </c>
      <c r="Z118" s="53">
        <f>IF(TYPE(SEARCH(Z$1,+VLOOKUP($A118,datos14s!$A$2:$B$874,2,FALSE)))=1,"·",0)</f>
        <v>0</v>
      </c>
      <c r="AA118" s="53">
        <f>IF(TYPE(SEARCH(AA$1,+VLOOKUP($A118,datos14s!$A$2:$B$874,2,FALSE)))=1,"·",0)</f>
        <v>0</v>
      </c>
      <c r="AB118" s="53">
        <f>IF(TYPE(SEARCH(AB$1,+VLOOKUP($A118,datos14s!$A$2:$B$874,2,FALSE)))=1,"·",0)</f>
        <v>0</v>
      </c>
      <c r="AC118" s="53">
        <f>IF(TYPE(SEARCH(AC$1,+VLOOKUP($A118,datos14s!$A$2:$B$874,2,FALSE)))=1,"·",0)</f>
        <v>0</v>
      </c>
      <c r="AD118" s="53">
        <f>IF(TYPE(SEARCH(AD$1,+VLOOKUP($A118,datos14s!$A$2:$B$874,2,FALSE)))=1,"·",0)</f>
        <v>0</v>
      </c>
      <c r="AE118" s="53" t="str">
        <f>IF(TYPE(SEARCH(AE$1,+VLOOKUP($A118,datos14s!$A$2:$B$874,2,FALSE)))=1,"·",0)</f>
        <v>·</v>
      </c>
    </row>
    <row r="119" spans="1:31" s="9" customFormat="1">
      <c r="A119" s="60" t="s">
        <v>1017</v>
      </c>
      <c r="B119" s="53">
        <f>IF(TYPE(SEARCH(B$1,+VLOOKUP($A119,datos14s!$A$2:$B$874,2,FALSE)))=1,"·",0)</f>
        <v>0</v>
      </c>
      <c r="C119" s="53">
        <f>IF(TYPE(SEARCH(C$1,+VLOOKUP($A119,datos14s!$A$2:$B$874,2,FALSE)))=1,"·",0)</f>
        <v>0</v>
      </c>
      <c r="D119" s="53" t="str">
        <f>IF(TYPE(SEARCH(D$1,+VLOOKUP($A119,datos14s!$A$2:$B$874,2,FALSE)))=1,"·",0)</f>
        <v>·</v>
      </c>
      <c r="E119" s="53">
        <f>IF(TYPE(SEARCH(E$1,+VLOOKUP($A119,datos14s!$A$2:$B$874,2,FALSE)))=1,"·",0)</f>
        <v>0</v>
      </c>
      <c r="F119" s="53">
        <f>IF(TYPE(SEARCH(F$1,+VLOOKUP($A119,datos14s!$A$2:$B$874,2,FALSE)))=1,"·",0)</f>
        <v>0</v>
      </c>
      <c r="G119" s="53">
        <f>IF(TYPE(SEARCH(G$1,+VLOOKUP($A119,datos14s!$A$2:$B$874,2,FALSE)))=1,"·",0)</f>
        <v>0</v>
      </c>
      <c r="H119" s="53" t="str">
        <f>IF(TYPE(SEARCH(H$1,+VLOOKUP($A119,datos14s!$A$2:$B$874,2,FALSE)))=1,"·",0)</f>
        <v>·</v>
      </c>
      <c r="I119" s="53">
        <f>IF(TYPE(SEARCH(I$1,+VLOOKUP($A119,datos14s!$A$2:$B$874,2,FALSE)))=1,"·",0)</f>
        <v>0</v>
      </c>
      <c r="J119" s="53">
        <f>IF(TYPE(SEARCH(J$1,+VLOOKUP($A119,datos14s!$A$2:$B$874,2,FALSE)))=1,"·",0)</f>
        <v>0</v>
      </c>
      <c r="K119" s="53">
        <f>IF(TYPE(SEARCH(K$1,+VLOOKUP($A119,datos14s!$A$2:$B$874,2,FALSE)))=1,"·",0)</f>
        <v>0</v>
      </c>
      <c r="L119" s="53">
        <f>IF(TYPE(SEARCH(L$1,+VLOOKUP($A119,datos14s!$A$2:$B$874,2,FALSE)))=1,"·",0)</f>
        <v>0</v>
      </c>
      <c r="M119" s="53">
        <f>IF(TYPE(SEARCH(M$1,+VLOOKUP($A119,datos14s!$A$2:$B$874,2,FALSE)))=1,"·",0)</f>
        <v>0</v>
      </c>
      <c r="N119" s="53">
        <f>IF(TYPE(SEARCH(N$1,+VLOOKUP($A119,datos14s!$A$2:$B$874,2,FALSE)))=1,"·",0)</f>
        <v>0</v>
      </c>
      <c r="O119" s="53">
        <f>IF(TYPE(SEARCH(O$1,+VLOOKUP($A119,datos14s!$A$2:$B$874,2,FALSE)))=1,"·",0)</f>
        <v>0</v>
      </c>
      <c r="P119" s="53">
        <f>IF(TYPE(SEARCH(P$1,+VLOOKUP($A119,datos14s!$A$2:$B$874,2,FALSE)))=1,"·",0)</f>
        <v>0</v>
      </c>
      <c r="Q119" s="53">
        <f>IF(TYPE(SEARCH(Q$1,+VLOOKUP($A119,datos14s!$A$2:$B$874,2,FALSE)))=1,"·",0)</f>
        <v>0</v>
      </c>
      <c r="R119" s="53">
        <f>IF(TYPE(SEARCH(R$1,+VLOOKUP($A119,datos14s!$A$2:$B$874,2,FALSE)))=1,"·",0)</f>
        <v>0</v>
      </c>
      <c r="S119" s="53">
        <f>IF(TYPE(SEARCH(S$1,+VLOOKUP($A119,datos14s!$A$2:$B$874,2,FALSE)))=1,"·",0)</f>
        <v>0</v>
      </c>
      <c r="T119" s="53">
        <f>IF(TYPE(SEARCH(T$1,+VLOOKUP($A119,datos14s!$A$2:$B$874,2,FALSE)))=1,"·",0)</f>
        <v>0</v>
      </c>
      <c r="U119" s="53">
        <f>IF(TYPE(SEARCH(U$1,+VLOOKUP($A119,datos14s!$A$2:$B$874,2,FALSE)))=1,"·",0)</f>
        <v>0</v>
      </c>
      <c r="V119" s="53">
        <f>IF(TYPE(SEARCH(V$1,+VLOOKUP($A119,datos14s!$A$2:$B$874,2,FALSE)))=1,"·",0)</f>
        <v>0</v>
      </c>
      <c r="W119" s="53">
        <f>IF(TYPE(SEARCH(W$1,+VLOOKUP($A119,datos14s!$A$2:$B$874,2,FALSE)))=1,"·",0)</f>
        <v>0</v>
      </c>
      <c r="X119" s="53">
        <f>IF(TYPE(SEARCH(X$1,+VLOOKUP($A119,datos14s!$A$2:$B$874,2,FALSE)))=1,"·",0)</f>
        <v>0</v>
      </c>
      <c r="Y119" s="53">
        <f>IF(TYPE(SEARCH(Y$1,+VLOOKUP($A119,datos14s!$A$2:$B$874,2,FALSE)))=1,"·",0)</f>
        <v>0</v>
      </c>
      <c r="Z119" s="53">
        <f>IF(TYPE(SEARCH(Z$1,+VLOOKUP($A119,datos14s!$A$2:$B$874,2,FALSE)))=1,"·",0)</f>
        <v>0</v>
      </c>
      <c r="AA119" s="53">
        <f>IF(TYPE(SEARCH(AA$1,+VLOOKUP($A119,datos14s!$A$2:$B$874,2,FALSE)))=1,"·",0)</f>
        <v>0</v>
      </c>
      <c r="AB119" s="53">
        <f>IF(TYPE(SEARCH(AB$1,+VLOOKUP($A119,datos14s!$A$2:$B$874,2,FALSE)))=1,"·",0)</f>
        <v>0</v>
      </c>
      <c r="AC119" s="53">
        <f>IF(TYPE(SEARCH(AC$1,+VLOOKUP($A119,datos14s!$A$2:$B$874,2,FALSE)))=1,"·",0)</f>
        <v>0</v>
      </c>
      <c r="AD119" s="53">
        <f>IF(TYPE(SEARCH(AD$1,+VLOOKUP($A119,datos14s!$A$2:$B$874,2,FALSE)))=1,"·",0)</f>
        <v>0</v>
      </c>
      <c r="AE119" s="53" t="str">
        <f>IF(TYPE(SEARCH(AE$1,+VLOOKUP($A119,datos14s!$A$2:$B$874,2,FALSE)))=1,"·",0)</f>
        <v>·</v>
      </c>
    </row>
    <row r="120" spans="1:31" s="9" customFormat="1">
      <c r="A120" s="60" t="s">
        <v>1018</v>
      </c>
      <c r="B120" s="53">
        <f>IF(TYPE(SEARCH(B$1,+VLOOKUP($A120,datos14s!$A$2:$B$874,2,FALSE)))=1,"·",0)</f>
        <v>0</v>
      </c>
      <c r="C120" s="53">
        <f>IF(TYPE(SEARCH(C$1,+VLOOKUP($A120,datos14s!$A$2:$B$874,2,FALSE)))=1,"·",0)</f>
        <v>0</v>
      </c>
      <c r="D120" s="53" t="str">
        <f>IF(TYPE(SEARCH(D$1,+VLOOKUP($A120,datos14s!$A$2:$B$874,2,FALSE)))=1,"·",0)</f>
        <v>·</v>
      </c>
      <c r="E120" s="53">
        <f>IF(TYPE(SEARCH(E$1,+VLOOKUP($A120,datos14s!$A$2:$B$874,2,FALSE)))=1,"·",0)</f>
        <v>0</v>
      </c>
      <c r="F120" s="53">
        <f>IF(TYPE(SEARCH(F$1,+VLOOKUP($A120,datos14s!$A$2:$B$874,2,FALSE)))=1,"·",0)</f>
        <v>0</v>
      </c>
      <c r="G120" s="53">
        <f>IF(TYPE(SEARCH(G$1,+VLOOKUP($A120,datos14s!$A$2:$B$874,2,FALSE)))=1,"·",0)</f>
        <v>0</v>
      </c>
      <c r="H120" s="53">
        <f>IF(TYPE(SEARCH(H$1,+VLOOKUP($A120,datos14s!$A$2:$B$874,2,FALSE)))=1,"·",0)</f>
        <v>0</v>
      </c>
      <c r="I120" s="53">
        <f>IF(TYPE(SEARCH(I$1,+VLOOKUP($A120,datos14s!$A$2:$B$874,2,FALSE)))=1,"·",0)</f>
        <v>0</v>
      </c>
      <c r="J120" s="53">
        <f>IF(TYPE(SEARCH(J$1,+VLOOKUP($A120,datos14s!$A$2:$B$874,2,FALSE)))=1,"·",0)</f>
        <v>0</v>
      </c>
      <c r="K120" s="53">
        <f>IF(TYPE(SEARCH(K$1,+VLOOKUP($A120,datos14s!$A$2:$B$874,2,FALSE)))=1,"·",0)</f>
        <v>0</v>
      </c>
      <c r="L120" s="53" t="str">
        <f>IF(TYPE(SEARCH(L$1,+VLOOKUP($A120,datos14s!$A$2:$B$874,2,FALSE)))=1,"·",0)</f>
        <v>·</v>
      </c>
      <c r="M120" s="53">
        <f>IF(TYPE(SEARCH(M$1,+VLOOKUP($A120,datos14s!$A$2:$B$874,2,FALSE)))=1,"·",0)</f>
        <v>0</v>
      </c>
      <c r="N120" s="53">
        <f>IF(TYPE(SEARCH(N$1,+VLOOKUP($A120,datos14s!$A$2:$B$874,2,FALSE)))=1,"·",0)</f>
        <v>0</v>
      </c>
      <c r="O120" s="53">
        <f>IF(TYPE(SEARCH(O$1,+VLOOKUP($A120,datos14s!$A$2:$B$874,2,FALSE)))=1,"·",0)</f>
        <v>0</v>
      </c>
      <c r="P120" s="53">
        <f>IF(TYPE(SEARCH(P$1,+VLOOKUP($A120,datos14s!$A$2:$B$874,2,FALSE)))=1,"·",0)</f>
        <v>0</v>
      </c>
      <c r="Q120" s="53">
        <f>IF(TYPE(SEARCH(Q$1,+VLOOKUP($A120,datos14s!$A$2:$B$874,2,FALSE)))=1,"·",0)</f>
        <v>0</v>
      </c>
      <c r="R120" s="53">
        <f>IF(TYPE(SEARCH(R$1,+VLOOKUP($A120,datos14s!$A$2:$B$874,2,FALSE)))=1,"·",0)</f>
        <v>0</v>
      </c>
      <c r="S120" s="53">
        <f>IF(TYPE(SEARCH(S$1,+VLOOKUP($A120,datos14s!$A$2:$B$874,2,FALSE)))=1,"·",0)</f>
        <v>0</v>
      </c>
      <c r="T120" s="53">
        <f>IF(TYPE(SEARCH(T$1,+VLOOKUP($A120,datos14s!$A$2:$B$874,2,FALSE)))=1,"·",0)</f>
        <v>0</v>
      </c>
      <c r="U120" s="53">
        <f>IF(TYPE(SEARCH(U$1,+VLOOKUP($A120,datos14s!$A$2:$B$874,2,FALSE)))=1,"·",0)</f>
        <v>0</v>
      </c>
      <c r="V120" s="53">
        <f>IF(TYPE(SEARCH(V$1,+VLOOKUP($A120,datos14s!$A$2:$B$874,2,FALSE)))=1,"·",0)</f>
        <v>0</v>
      </c>
      <c r="W120" s="53">
        <f>IF(TYPE(SEARCH(W$1,+VLOOKUP($A120,datos14s!$A$2:$B$874,2,FALSE)))=1,"·",0)</f>
        <v>0</v>
      </c>
      <c r="X120" s="53">
        <f>IF(TYPE(SEARCH(X$1,+VLOOKUP($A120,datos14s!$A$2:$B$874,2,FALSE)))=1,"·",0)</f>
        <v>0</v>
      </c>
      <c r="Y120" s="53">
        <f>IF(TYPE(SEARCH(Y$1,+VLOOKUP($A120,datos14s!$A$2:$B$874,2,FALSE)))=1,"·",0)</f>
        <v>0</v>
      </c>
      <c r="Z120" s="53">
        <f>IF(TYPE(SEARCH(Z$1,+VLOOKUP($A120,datos14s!$A$2:$B$874,2,FALSE)))=1,"·",0)</f>
        <v>0</v>
      </c>
      <c r="AA120" s="53">
        <f>IF(TYPE(SEARCH(AA$1,+VLOOKUP($A120,datos14s!$A$2:$B$874,2,FALSE)))=1,"·",0)</f>
        <v>0</v>
      </c>
      <c r="AB120" s="53">
        <f>IF(TYPE(SEARCH(AB$1,+VLOOKUP($A120,datos14s!$A$2:$B$874,2,FALSE)))=1,"·",0)</f>
        <v>0</v>
      </c>
      <c r="AC120" s="53">
        <f>IF(TYPE(SEARCH(AC$1,+VLOOKUP($A120,datos14s!$A$2:$B$874,2,FALSE)))=1,"·",0)</f>
        <v>0</v>
      </c>
      <c r="AD120" s="53">
        <f>IF(TYPE(SEARCH(AD$1,+VLOOKUP($A120,datos14s!$A$2:$B$874,2,FALSE)))=1,"·",0)</f>
        <v>0</v>
      </c>
      <c r="AE120" s="53" t="str">
        <f>IF(TYPE(SEARCH(AE$1,+VLOOKUP($A120,datos14s!$A$2:$B$874,2,FALSE)))=1,"·",0)</f>
        <v>·</v>
      </c>
    </row>
    <row r="121" spans="1:31" s="9" customFormat="1">
      <c r="A121" s="60" t="s">
        <v>1019</v>
      </c>
      <c r="B121" s="53">
        <f>IF(TYPE(SEARCH(B$1,+VLOOKUP($A121,datos14s!$A$2:$B$874,2,FALSE)))=1,"·",0)</f>
        <v>0</v>
      </c>
      <c r="C121" s="53">
        <f>IF(TYPE(SEARCH(C$1,+VLOOKUP($A121,datos14s!$A$2:$B$874,2,FALSE)))=1,"·",0)</f>
        <v>0</v>
      </c>
      <c r="D121" s="53">
        <f>IF(TYPE(SEARCH(D$1,+VLOOKUP($A121,datos14s!$A$2:$B$874,2,FALSE)))=1,"·",0)</f>
        <v>0</v>
      </c>
      <c r="E121" s="53">
        <f>IF(TYPE(SEARCH(E$1,+VLOOKUP($A121,datos14s!$A$2:$B$874,2,FALSE)))=1,"·",0)</f>
        <v>0</v>
      </c>
      <c r="F121" s="53">
        <f>IF(TYPE(SEARCH(F$1,+VLOOKUP($A121,datos14s!$A$2:$B$874,2,FALSE)))=1,"·",0)</f>
        <v>0</v>
      </c>
      <c r="G121" s="53">
        <f>IF(TYPE(SEARCH(G$1,+VLOOKUP($A121,datos14s!$A$2:$B$874,2,FALSE)))=1,"·",0)</f>
        <v>0</v>
      </c>
      <c r="H121" s="53">
        <f>IF(TYPE(SEARCH(H$1,+VLOOKUP($A121,datos14s!$A$2:$B$874,2,FALSE)))=1,"·",0)</f>
        <v>0</v>
      </c>
      <c r="I121" s="53">
        <f>IF(TYPE(SEARCH(I$1,+VLOOKUP($A121,datos14s!$A$2:$B$874,2,FALSE)))=1,"·",0)</f>
        <v>0</v>
      </c>
      <c r="J121" s="53">
        <f>IF(TYPE(SEARCH(J$1,+VLOOKUP($A121,datos14s!$A$2:$B$874,2,FALSE)))=1,"·",0)</f>
        <v>0</v>
      </c>
      <c r="K121" s="53">
        <f>IF(TYPE(SEARCH(K$1,+VLOOKUP($A121,datos14s!$A$2:$B$874,2,FALSE)))=1,"·",0)</f>
        <v>0</v>
      </c>
      <c r="L121" s="53">
        <f>IF(TYPE(SEARCH(L$1,+VLOOKUP($A121,datos14s!$A$2:$B$874,2,FALSE)))=1,"·",0)</f>
        <v>0</v>
      </c>
      <c r="M121" s="53">
        <f>IF(TYPE(SEARCH(M$1,+VLOOKUP($A121,datos14s!$A$2:$B$874,2,FALSE)))=1,"·",0)</f>
        <v>0</v>
      </c>
      <c r="N121" s="53">
        <f>IF(TYPE(SEARCH(N$1,+VLOOKUP($A121,datos14s!$A$2:$B$874,2,FALSE)))=1,"·",0)</f>
        <v>0</v>
      </c>
      <c r="O121" s="53">
        <f>IF(TYPE(SEARCH(O$1,+VLOOKUP($A121,datos14s!$A$2:$B$874,2,FALSE)))=1,"·",0)</f>
        <v>0</v>
      </c>
      <c r="P121" s="53">
        <f>IF(TYPE(SEARCH(P$1,+VLOOKUP($A121,datos14s!$A$2:$B$874,2,FALSE)))=1,"·",0)</f>
        <v>0</v>
      </c>
      <c r="Q121" s="53">
        <f>IF(TYPE(SEARCH(Q$1,+VLOOKUP($A121,datos14s!$A$2:$B$874,2,FALSE)))=1,"·",0)</f>
        <v>0</v>
      </c>
      <c r="R121" s="53">
        <f>IF(TYPE(SEARCH(R$1,+VLOOKUP($A121,datos14s!$A$2:$B$874,2,FALSE)))=1,"·",0)</f>
        <v>0</v>
      </c>
      <c r="S121" s="53">
        <f>IF(TYPE(SEARCH(S$1,+VLOOKUP($A121,datos14s!$A$2:$B$874,2,FALSE)))=1,"·",0)</f>
        <v>0</v>
      </c>
      <c r="T121" s="53">
        <f>IF(TYPE(SEARCH(T$1,+VLOOKUP($A121,datos14s!$A$2:$B$874,2,FALSE)))=1,"·",0)</f>
        <v>0</v>
      </c>
      <c r="U121" s="53">
        <f>IF(TYPE(SEARCH(U$1,+VLOOKUP($A121,datos14s!$A$2:$B$874,2,FALSE)))=1,"·",0)</f>
        <v>0</v>
      </c>
      <c r="V121" s="53">
        <f>IF(TYPE(SEARCH(V$1,+VLOOKUP($A121,datos14s!$A$2:$B$874,2,FALSE)))=1,"·",0)</f>
        <v>0</v>
      </c>
      <c r="W121" s="53">
        <f>IF(TYPE(SEARCH(W$1,+VLOOKUP($A121,datos14s!$A$2:$B$874,2,FALSE)))=1,"·",0)</f>
        <v>0</v>
      </c>
      <c r="X121" s="53">
        <f>IF(TYPE(SEARCH(X$1,+VLOOKUP($A121,datos14s!$A$2:$B$874,2,FALSE)))=1,"·",0)</f>
        <v>0</v>
      </c>
      <c r="Y121" s="53">
        <f>IF(TYPE(SEARCH(Y$1,+VLOOKUP($A121,datos14s!$A$2:$B$874,2,FALSE)))=1,"·",0)</f>
        <v>0</v>
      </c>
      <c r="Z121" s="53">
        <f>IF(TYPE(SEARCH(Z$1,+VLOOKUP($A121,datos14s!$A$2:$B$874,2,FALSE)))=1,"·",0)</f>
        <v>0</v>
      </c>
      <c r="AA121" s="53">
        <f>IF(TYPE(SEARCH(AA$1,+VLOOKUP($A121,datos14s!$A$2:$B$874,2,FALSE)))=1,"·",0)</f>
        <v>0</v>
      </c>
      <c r="AB121" s="53">
        <f>IF(TYPE(SEARCH(AB$1,+VLOOKUP($A121,datos14s!$A$2:$B$874,2,FALSE)))=1,"·",0)</f>
        <v>0</v>
      </c>
      <c r="AC121" s="53">
        <f>IF(TYPE(SEARCH(AC$1,+VLOOKUP($A121,datos14s!$A$2:$B$874,2,FALSE)))=1,"·",0)</f>
        <v>0</v>
      </c>
      <c r="AD121" s="53">
        <f>IF(TYPE(SEARCH(AD$1,+VLOOKUP($A121,datos14s!$A$2:$B$874,2,FALSE)))=1,"·",0)</f>
        <v>0</v>
      </c>
      <c r="AE121" s="53">
        <f>IF(TYPE(SEARCH(AE$1,+VLOOKUP($A121,datos14s!$A$2:$B$874,2,FALSE)))=1,"·",0)</f>
        <v>0</v>
      </c>
    </row>
    <row r="122" spans="1:31" s="9" customFormat="1">
      <c r="A122" s="60" t="s">
        <v>1020</v>
      </c>
      <c r="B122" s="53">
        <f>IF(TYPE(SEARCH(B$1,+VLOOKUP($A122,datos14s!$A$2:$B$874,2,FALSE)))=1,"·",0)</f>
        <v>0</v>
      </c>
      <c r="C122" s="53">
        <f>IF(TYPE(SEARCH(C$1,+VLOOKUP($A122,datos14s!$A$2:$B$874,2,FALSE)))=1,"·",0)</f>
        <v>0</v>
      </c>
      <c r="D122" s="53">
        <f>IF(TYPE(SEARCH(D$1,+VLOOKUP($A122,datos14s!$A$2:$B$874,2,FALSE)))=1,"·",0)</f>
        <v>0</v>
      </c>
      <c r="E122" s="53">
        <f>IF(TYPE(SEARCH(E$1,+VLOOKUP($A122,datos14s!$A$2:$B$874,2,FALSE)))=1,"·",0)</f>
        <v>0</v>
      </c>
      <c r="F122" s="53">
        <f>IF(TYPE(SEARCH(F$1,+VLOOKUP($A122,datos14s!$A$2:$B$874,2,FALSE)))=1,"·",0)</f>
        <v>0</v>
      </c>
      <c r="G122" s="53">
        <f>IF(TYPE(SEARCH(G$1,+VLOOKUP($A122,datos14s!$A$2:$B$874,2,FALSE)))=1,"·",0)</f>
        <v>0</v>
      </c>
      <c r="H122" s="53">
        <f>IF(TYPE(SEARCH(H$1,+VLOOKUP($A122,datos14s!$A$2:$B$874,2,FALSE)))=1,"·",0)</f>
        <v>0</v>
      </c>
      <c r="I122" s="53">
        <f>IF(TYPE(SEARCH(I$1,+VLOOKUP($A122,datos14s!$A$2:$B$874,2,FALSE)))=1,"·",0)</f>
        <v>0</v>
      </c>
      <c r="J122" s="53">
        <f>IF(TYPE(SEARCH(J$1,+VLOOKUP($A122,datos14s!$A$2:$B$874,2,FALSE)))=1,"·",0)</f>
        <v>0</v>
      </c>
      <c r="K122" s="53">
        <f>IF(TYPE(SEARCH(K$1,+VLOOKUP($A122,datos14s!$A$2:$B$874,2,FALSE)))=1,"·",0)</f>
        <v>0</v>
      </c>
      <c r="L122" s="53">
        <f>IF(TYPE(SEARCH(L$1,+VLOOKUP($A122,datos14s!$A$2:$B$874,2,FALSE)))=1,"·",0)</f>
        <v>0</v>
      </c>
      <c r="M122" s="53">
        <f>IF(TYPE(SEARCH(M$1,+VLOOKUP($A122,datos14s!$A$2:$B$874,2,FALSE)))=1,"·",0)</f>
        <v>0</v>
      </c>
      <c r="N122" s="53">
        <f>IF(TYPE(SEARCH(N$1,+VLOOKUP($A122,datos14s!$A$2:$B$874,2,FALSE)))=1,"·",0)</f>
        <v>0</v>
      </c>
      <c r="O122" s="53">
        <f>IF(TYPE(SEARCH(O$1,+VLOOKUP($A122,datos14s!$A$2:$B$874,2,FALSE)))=1,"·",0)</f>
        <v>0</v>
      </c>
      <c r="P122" s="53">
        <f>IF(TYPE(SEARCH(P$1,+VLOOKUP($A122,datos14s!$A$2:$B$874,2,FALSE)))=1,"·",0)</f>
        <v>0</v>
      </c>
      <c r="Q122" s="53">
        <f>IF(TYPE(SEARCH(Q$1,+VLOOKUP($A122,datos14s!$A$2:$B$874,2,FALSE)))=1,"·",0)</f>
        <v>0</v>
      </c>
      <c r="R122" s="53">
        <f>IF(TYPE(SEARCH(R$1,+VLOOKUP($A122,datos14s!$A$2:$B$874,2,FALSE)))=1,"·",0)</f>
        <v>0</v>
      </c>
      <c r="S122" s="53">
        <f>IF(TYPE(SEARCH(S$1,+VLOOKUP($A122,datos14s!$A$2:$B$874,2,FALSE)))=1,"·",0)</f>
        <v>0</v>
      </c>
      <c r="T122" s="53">
        <f>IF(TYPE(SEARCH(T$1,+VLOOKUP($A122,datos14s!$A$2:$B$874,2,FALSE)))=1,"·",0)</f>
        <v>0</v>
      </c>
      <c r="U122" s="53">
        <f>IF(TYPE(SEARCH(U$1,+VLOOKUP($A122,datos14s!$A$2:$B$874,2,FALSE)))=1,"·",0)</f>
        <v>0</v>
      </c>
      <c r="V122" s="53">
        <f>IF(TYPE(SEARCH(V$1,+VLOOKUP($A122,datos14s!$A$2:$B$874,2,FALSE)))=1,"·",0)</f>
        <v>0</v>
      </c>
      <c r="W122" s="53">
        <f>IF(TYPE(SEARCH(W$1,+VLOOKUP($A122,datos14s!$A$2:$B$874,2,FALSE)))=1,"·",0)</f>
        <v>0</v>
      </c>
      <c r="X122" s="53">
        <f>IF(TYPE(SEARCH(X$1,+VLOOKUP($A122,datos14s!$A$2:$B$874,2,FALSE)))=1,"·",0)</f>
        <v>0</v>
      </c>
      <c r="Y122" s="53">
        <f>IF(TYPE(SEARCH(Y$1,+VLOOKUP($A122,datos14s!$A$2:$B$874,2,FALSE)))=1,"·",0)</f>
        <v>0</v>
      </c>
      <c r="Z122" s="53">
        <f>IF(TYPE(SEARCH(Z$1,+VLOOKUP($A122,datos14s!$A$2:$B$874,2,FALSE)))=1,"·",0)</f>
        <v>0</v>
      </c>
      <c r="AA122" s="53">
        <f>IF(TYPE(SEARCH(AA$1,+VLOOKUP($A122,datos14s!$A$2:$B$874,2,FALSE)))=1,"·",0)</f>
        <v>0</v>
      </c>
      <c r="AB122" s="53">
        <f>IF(TYPE(SEARCH(AB$1,+VLOOKUP($A122,datos14s!$A$2:$B$874,2,FALSE)))=1,"·",0)</f>
        <v>0</v>
      </c>
      <c r="AC122" s="53">
        <f>IF(TYPE(SEARCH(AC$1,+VLOOKUP($A122,datos14s!$A$2:$B$874,2,FALSE)))=1,"·",0)</f>
        <v>0</v>
      </c>
      <c r="AD122" s="53">
        <f>IF(TYPE(SEARCH(AD$1,+VLOOKUP($A122,datos14s!$A$2:$B$874,2,FALSE)))=1,"·",0)</f>
        <v>0</v>
      </c>
      <c r="AE122" s="53">
        <f>IF(TYPE(SEARCH(AE$1,+VLOOKUP($A122,datos14s!$A$2:$B$874,2,FALSE)))=1,"·",0)</f>
        <v>0</v>
      </c>
    </row>
    <row r="123" spans="1:31" s="9" customFormat="1">
      <c r="A123" s="60" t="s">
        <v>1021</v>
      </c>
      <c r="B123" s="53">
        <f>IF(TYPE(SEARCH(B$1,+VLOOKUP($A123,datos14s!$A$2:$B$874,2,FALSE)))=1,"·",0)</f>
        <v>0</v>
      </c>
      <c r="C123" s="53">
        <f>IF(TYPE(SEARCH(C$1,+VLOOKUP($A123,datos14s!$A$2:$B$874,2,FALSE)))=1,"·",0)</f>
        <v>0</v>
      </c>
      <c r="D123" s="53">
        <f>IF(TYPE(SEARCH(D$1,+VLOOKUP($A123,datos14s!$A$2:$B$874,2,FALSE)))=1,"·",0)</f>
        <v>0</v>
      </c>
      <c r="E123" s="53">
        <f>IF(TYPE(SEARCH(E$1,+VLOOKUP($A123,datos14s!$A$2:$B$874,2,FALSE)))=1,"·",0)</f>
        <v>0</v>
      </c>
      <c r="F123" s="53">
        <f>IF(TYPE(SEARCH(F$1,+VLOOKUP($A123,datos14s!$A$2:$B$874,2,FALSE)))=1,"·",0)</f>
        <v>0</v>
      </c>
      <c r="G123" s="53">
        <f>IF(TYPE(SEARCH(G$1,+VLOOKUP($A123,datos14s!$A$2:$B$874,2,FALSE)))=1,"·",0)</f>
        <v>0</v>
      </c>
      <c r="H123" s="53">
        <f>IF(TYPE(SEARCH(H$1,+VLOOKUP($A123,datos14s!$A$2:$B$874,2,FALSE)))=1,"·",0)</f>
        <v>0</v>
      </c>
      <c r="I123" s="53">
        <f>IF(TYPE(SEARCH(I$1,+VLOOKUP($A123,datos14s!$A$2:$B$874,2,FALSE)))=1,"·",0)</f>
        <v>0</v>
      </c>
      <c r="J123" s="53">
        <f>IF(TYPE(SEARCH(J$1,+VLOOKUP($A123,datos14s!$A$2:$B$874,2,FALSE)))=1,"·",0)</f>
        <v>0</v>
      </c>
      <c r="K123" s="53">
        <f>IF(TYPE(SEARCH(K$1,+VLOOKUP($A123,datos14s!$A$2:$B$874,2,FALSE)))=1,"·",0)</f>
        <v>0</v>
      </c>
      <c r="L123" s="53">
        <f>IF(TYPE(SEARCH(L$1,+VLOOKUP($A123,datos14s!$A$2:$B$874,2,FALSE)))=1,"·",0)</f>
        <v>0</v>
      </c>
      <c r="M123" s="53">
        <f>IF(TYPE(SEARCH(M$1,+VLOOKUP($A123,datos14s!$A$2:$B$874,2,FALSE)))=1,"·",0)</f>
        <v>0</v>
      </c>
      <c r="N123" s="53">
        <f>IF(TYPE(SEARCH(N$1,+VLOOKUP($A123,datos14s!$A$2:$B$874,2,FALSE)))=1,"·",0)</f>
        <v>0</v>
      </c>
      <c r="O123" s="53">
        <f>IF(TYPE(SEARCH(O$1,+VLOOKUP($A123,datos14s!$A$2:$B$874,2,FALSE)))=1,"·",0)</f>
        <v>0</v>
      </c>
      <c r="P123" s="53">
        <f>IF(TYPE(SEARCH(P$1,+VLOOKUP($A123,datos14s!$A$2:$B$874,2,FALSE)))=1,"·",0)</f>
        <v>0</v>
      </c>
      <c r="Q123" s="53">
        <f>IF(TYPE(SEARCH(Q$1,+VLOOKUP($A123,datos14s!$A$2:$B$874,2,FALSE)))=1,"·",0)</f>
        <v>0</v>
      </c>
      <c r="R123" s="53">
        <f>IF(TYPE(SEARCH(R$1,+VLOOKUP($A123,datos14s!$A$2:$B$874,2,FALSE)))=1,"·",0)</f>
        <v>0</v>
      </c>
      <c r="S123" s="53">
        <f>IF(TYPE(SEARCH(S$1,+VLOOKUP($A123,datos14s!$A$2:$B$874,2,FALSE)))=1,"·",0)</f>
        <v>0</v>
      </c>
      <c r="T123" s="53">
        <f>IF(TYPE(SEARCH(T$1,+VLOOKUP($A123,datos14s!$A$2:$B$874,2,FALSE)))=1,"·",0)</f>
        <v>0</v>
      </c>
      <c r="U123" s="53">
        <f>IF(TYPE(SEARCH(U$1,+VLOOKUP($A123,datos14s!$A$2:$B$874,2,FALSE)))=1,"·",0)</f>
        <v>0</v>
      </c>
      <c r="V123" s="53">
        <f>IF(TYPE(SEARCH(V$1,+VLOOKUP($A123,datos14s!$A$2:$B$874,2,FALSE)))=1,"·",0)</f>
        <v>0</v>
      </c>
      <c r="W123" s="53">
        <f>IF(TYPE(SEARCH(W$1,+VLOOKUP($A123,datos14s!$A$2:$B$874,2,FALSE)))=1,"·",0)</f>
        <v>0</v>
      </c>
      <c r="X123" s="53">
        <f>IF(TYPE(SEARCH(X$1,+VLOOKUP($A123,datos14s!$A$2:$B$874,2,FALSE)))=1,"·",0)</f>
        <v>0</v>
      </c>
      <c r="Y123" s="53">
        <f>IF(TYPE(SEARCH(Y$1,+VLOOKUP($A123,datos14s!$A$2:$B$874,2,FALSE)))=1,"·",0)</f>
        <v>0</v>
      </c>
      <c r="Z123" s="53">
        <f>IF(TYPE(SEARCH(Z$1,+VLOOKUP($A123,datos14s!$A$2:$B$874,2,FALSE)))=1,"·",0)</f>
        <v>0</v>
      </c>
      <c r="AA123" s="53">
        <f>IF(TYPE(SEARCH(AA$1,+VLOOKUP($A123,datos14s!$A$2:$B$874,2,FALSE)))=1,"·",0)</f>
        <v>0</v>
      </c>
      <c r="AB123" s="53">
        <f>IF(TYPE(SEARCH(AB$1,+VLOOKUP($A123,datos14s!$A$2:$B$874,2,FALSE)))=1,"·",0)</f>
        <v>0</v>
      </c>
      <c r="AC123" s="53">
        <f>IF(TYPE(SEARCH(AC$1,+VLOOKUP($A123,datos14s!$A$2:$B$874,2,FALSE)))=1,"·",0)</f>
        <v>0</v>
      </c>
      <c r="AD123" s="53">
        <f>IF(TYPE(SEARCH(AD$1,+VLOOKUP($A123,datos14s!$A$2:$B$874,2,FALSE)))=1,"·",0)</f>
        <v>0</v>
      </c>
      <c r="AE123" s="53">
        <f>IF(TYPE(SEARCH(AE$1,+VLOOKUP($A123,datos14s!$A$2:$B$874,2,FALSE)))=1,"·",0)</f>
        <v>0</v>
      </c>
    </row>
    <row r="124" spans="1:31" s="9" customFormat="1">
      <c r="A124" s="60" t="s">
        <v>1022</v>
      </c>
      <c r="B124" s="53">
        <f>IF(TYPE(SEARCH(B$1,+VLOOKUP($A124,datos14s!$A$2:$B$874,2,FALSE)))=1,"·",0)</f>
        <v>0</v>
      </c>
      <c r="C124" s="53">
        <f>IF(TYPE(SEARCH(C$1,+VLOOKUP($A124,datos14s!$A$2:$B$874,2,FALSE)))=1,"·",0)</f>
        <v>0</v>
      </c>
      <c r="D124" s="53">
        <f>IF(TYPE(SEARCH(D$1,+VLOOKUP($A124,datos14s!$A$2:$B$874,2,FALSE)))=1,"·",0)</f>
        <v>0</v>
      </c>
      <c r="E124" s="53">
        <f>IF(TYPE(SEARCH(E$1,+VLOOKUP($A124,datos14s!$A$2:$B$874,2,FALSE)))=1,"·",0)</f>
        <v>0</v>
      </c>
      <c r="F124" s="53">
        <f>IF(TYPE(SEARCH(F$1,+VLOOKUP($A124,datos14s!$A$2:$B$874,2,FALSE)))=1,"·",0)</f>
        <v>0</v>
      </c>
      <c r="G124" s="53">
        <f>IF(TYPE(SEARCH(G$1,+VLOOKUP($A124,datos14s!$A$2:$B$874,2,FALSE)))=1,"·",0)</f>
        <v>0</v>
      </c>
      <c r="H124" s="53">
        <f>IF(TYPE(SEARCH(H$1,+VLOOKUP($A124,datos14s!$A$2:$B$874,2,FALSE)))=1,"·",0)</f>
        <v>0</v>
      </c>
      <c r="I124" s="53">
        <f>IF(TYPE(SEARCH(I$1,+VLOOKUP($A124,datos14s!$A$2:$B$874,2,FALSE)))=1,"·",0)</f>
        <v>0</v>
      </c>
      <c r="J124" s="53">
        <f>IF(TYPE(SEARCH(J$1,+VLOOKUP($A124,datos14s!$A$2:$B$874,2,FALSE)))=1,"·",0)</f>
        <v>0</v>
      </c>
      <c r="K124" s="53">
        <f>IF(TYPE(SEARCH(K$1,+VLOOKUP($A124,datos14s!$A$2:$B$874,2,FALSE)))=1,"·",0)</f>
        <v>0</v>
      </c>
      <c r="L124" s="53">
        <f>IF(TYPE(SEARCH(L$1,+VLOOKUP($A124,datos14s!$A$2:$B$874,2,FALSE)))=1,"·",0)</f>
        <v>0</v>
      </c>
      <c r="M124" s="53">
        <f>IF(TYPE(SEARCH(M$1,+VLOOKUP($A124,datos14s!$A$2:$B$874,2,FALSE)))=1,"·",0)</f>
        <v>0</v>
      </c>
      <c r="N124" s="53">
        <f>IF(TYPE(SEARCH(N$1,+VLOOKUP($A124,datos14s!$A$2:$B$874,2,FALSE)))=1,"·",0)</f>
        <v>0</v>
      </c>
      <c r="O124" s="53">
        <f>IF(TYPE(SEARCH(O$1,+VLOOKUP($A124,datos14s!$A$2:$B$874,2,FALSE)))=1,"·",0)</f>
        <v>0</v>
      </c>
      <c r="P124" s="53">
        <f>IF(TYPE(SEARCH(P$1,+VLOOKUP($A124,datos14s!$A$2:$B$874,2,FALSE)))=1,"·",0)</f>
        <v>0</v>
      </c>
      <c r="Q124" s="53">
        <f>IF(TYPE(SEARCH(Q$1,+VLOOKUP($A124,datos14s!$A$2:$B$874,2,FALSE)))=1,"·",0)</f>
        <v>0</v>
      </c>
      <c r="R124" s="53">
        <f>IF(TYPE(SEARCH(R$1,+VLOOKUP($A124,datos14s!$A$2:$B$874,2,FALSE)))=1,"·",0)</f>
        <v>0</v>
      </c>
      <c r="S124" s="53">
        <f>IF(TYPE(SEARCH(S$1,+VLOOKUP($A124,datos14s!$A$2:$B$874,2,FALSE)))=1,"·",0)</f>
        <v>0</v>
      </c>
      <c r="T124" s="53">
        <f>IF(TYPE(SEARCH(T$1,+VLOOKUP($A124,datos14s!$A$2:$B$874,2,FALSE)))=1,"·",0)</f>
        <v>0</v>
      </c>
      <c r="U124" s="53">
        <f>IF(TYPE(SEARCH(U$1,+VLOOKUP($A124,datos14s!$A$2:$B$874,2,FALSE)))=1,"·",0)</f>
        <v>0</v>
      </c>
      <c r="V124" s="53">
        <f>IF(TYPE(SEARCH(V$1,+VLOOKUP($A124,datos14s!$A$2:$B$874,2,FALSE)))=1,"·",0)</f>
        <v>0</v>
      </c>
      <c r="W124" s="53">
        <f>IF(TYPE(SEARCH(W$1,+VLOOKUP($A124,datos14s!$A$2:$B$874,2,FALSE)))=1,"·",0)</f>
        <v>0</v>
      </c>
      <c r="X124" s="53">
        <f>IF(TYPE(SEARCH(X$1,+VLOOKUP($A124,datos14s!$A$2:$B$874,2,FALSE)))=1,"·",0)</f>
        <v>0</v>
      </c>
      <c r="Y124" s="53">
        <f>IF(TYPE(SEARCH(Y$1,+VLOOKUP($A124,datos14s!$A$2:$B$874,2,FALSE)))=1,"·",0)</f>
        <v>0</v>
      </c>
      <c r="Z124" s="53">
        <f>IF(TYPE(SEARCH(Z$1,+VLOOKUP($A124,datos14s!$A$2:$B$874,2,FALSE)))=1,"·",0)</f>
        <v>0</v>
      </c>
      <c r="AA124" s="53">
        <f>IF(TYPE(SEARCH(AA$1,+VLOOKUP($A124,datos14s!$A$2:$B$874,2,FALSE)))=1,"·",0)</f>
        <v>0</v>
      </c>
      <c r="AB124" s="53">
        <f>IF(TYPE(SEARCH(AB$1,+VLOOKUP($A124,datos14s!$A$2:$B$874,2,FALSE)))=1,"·",0)</f>
        <v>0</v>
      </c>
      <c r="AC124" s="53">
        <f>IF(TYPE(SEARCH(AC$1,+VLOOKUP($A124,datos14s!$A$2:$B$874,2,FALSE)))=1,"·",0)</f>
        <v>0</v>
      </c>
      <c r="AD124" s="53">
        <f>IF(TYPE(SEARCH(AD$1,+VLOOKUP($A124,datos14s!$A$2:$B$874,2,FALSE)))=1,"·",0)</f>
        <v>0</v>
      </c>
      <c r="AE124" s="53">
        <f>IF(TYPE(SEARCH(AE$1,+VLOOKUP($A124,datos14s!$A$2:$B$874,2,FALSE)))=1,"·",0)</f>
        <v>0</v>
      </c>
    </row>
    <row r="125" spans="1:31" s="9" customFormat="1">
      <c r="A125" s="60" t="s">
        <v>1023</v>
      </c>
      <c r="B125" s="53">
        <f>IF(TYPE(SEARCH(B$1,+VLOOKUP($A125,datos14s!$A$2:$B$874,2,FALSE)))=1,"·",0)</f>
        <v>0</v>
      </c>
      <c r="C125" s="53">
        <f>IF(TYPE(SEARCH(C$1,+VLOOKUP($A125,datos14s!$A$2:$B$874,2,FALSE)))=1,"·",0)</f>
        <v>0</v>
      </c>
      <c r="D125" s="53">
        <f>IF(TYPE(SEARCH(D$1,+VLOOKUP($A125,datos14s!$A$2:$B$874,2,FALSE)))=1,"·",0)</f>
        <v>0</v>
      </c>
      <c r="E125" s="53">
        <f>IF(TYPE(SEARCH(E$1,+VLOOKUP($A125,datos14s!$A$2:$B$874,2,FALSE)))=1,"·",0)</f>
        <v>0</v>
      </c>
      <c r="F125" s="53">
        <f>IF(TYPE(SEARCH(F$1,+VLOOKUP($A125,datos14s!$A$2:$B$874,2,FALSE)))=1,"·",0)</f>
        <v>0</v>
      </c>
      <c r="G125" s="53">
        <f>IF(TYPE(SEARCH(G$1,+VLOOKUP($A125,datos14s!$A$2:$B$874,2,FALSE)))=1,"·",0)</f>
        <v>0</v>
      </c>
      <c r="H125" s="53">
        <f>IF(TYPE(SEARCH(H$1,+VLOOKUP($A125,datos14s!$A$2:$B$874,2,FALSE)))=1,"·",0)</f>
        <v>0</v>
      </c>
      <c r="I125" s="53">
        <f>IF(TYPE(SEARCH(I$1,+VLOOKUP($A125,datos14s!$A$2:$B$874,2,FALSE)))=1,"·",0)</f>
        <v>0</v>
      </c>
      <c r="J125" s="53">
        <f>IF(TYPE(SEARCH(J$1,+VLOOKUP($A125,datos14s!$A$2:$B$874,2,FALSE)))=1,"·",0)</f>
        <v>0</v>
      </c>
      <c r="K125" s="53">
        <f>IF(TYPE(SEARCH(K$1,+VLOOKUP($A125,datos14s!$A$2:$B$874,2,FALSE)))=1,"·",0)</f>
        <v>0</v>
      </c>
      <c r="L125" s="53">
        <f>IF(TYPE(SEARCH(L$1,+VLOOKUP($A125,datos14s!$A$2:$B$874,2,FALSE)))=1,"·",0)</f>
        <v>0</v>
      </c>
      <c r="M125" s="53">
        <f>IF(TYPE(SEARCH(M$1,+VLOOKUP($A125,datos14s!$A$2:$B$874,2,FALSE)))=1,"·",0)</f>
        <v>0</v>
      </c>
      <c r="N125" s="53">
        <f>IF(TYPE(SEARCH(N$1,+VLOOKUP($A125,datos14s!$A$2:$B$874,2,FALSE)))=1,"·",0)</f>
        <v>0</v>
      </c>
      <c r="O125" s="53">
        <f>IF(TYPE(SEARCH(O$1,+VLOOKUP($A125,datos14s!$A$2:$B$874,2,FALSE)))=1,"·",0)</f>
        <v>0</v>
      </c>
      <c r="P125" s="53">
        <f>IF(TYPE(SEARCH(P$1,+VLOOKUP($A125,datos14s!$A$2:$B$874,2,FALSE)))=1,"·",0)</f>
        <v>0</v>
      </c>
      <c r="Q125" s="53">
        <f>IF(TYPE(SEARCH(Q$1,+VLOOKUP($A125,datos14s!$A$2:$B$874,2,FALSE)))=1,"·",0)</f>
        <v>0</v>
      </c>
      <c r="R125" s="53">
        <f>IF(TYPE(SEARCH(R$1,+VLOOKUP($A125,datos14s!$A$2:$B$874,2,FALSE)))=1,"·",0)</f>
        <v>0</v>
      </c>
      <c r="S125" s="53">
        <f>IF(TYPE(SEARCH(S$1,+VLOOKUP($A125,datos14s!$A$2:$B$874,2,FALSE)))=1,"·",0)</f>
        <v>0</v>
      </c>
      <c r="T125" s="53">
        <f>IF(TYPE(SEARCH(T$1,+VLOOKUP($A125,datos14s!$A$2:$B$874,2,FALSE)))=1,"·",0)</f>
        <v>0</v>
      </c>
      <c r="U125" s="53">
        <f>IF(TYPE(SEARCH(U$1,+VLOOKUP($A125,datos14s!$A$2:$B$874,2,FALSE)))=1,"·",0)</f>
        <v>0</v>
      </c>
      <c r="V125" s="53">
        <f>IF(TYPE(SEARCH(V$1,+VLOOKUP($A125,datos14s!$A$2:$B$874,2,FALSE)))=1,"·",0)</f>
        <v>0</v>
      </c>
      <c r="W125" s="53">
        <f>IF(TYPE(SEARCH(W$1,+VLOOKUP($A125,datos14s!$A$2:$B$874,2,FALSE)))=1,"·",0)</f>
        <v>0</v>
      </c>
      <c r="X125" s="53">
        <f>IF(TYPE(SEARCH(X$1,+VLOOKUP($A125,datos14s!$A$2:$B$874,2,FALSE)))=1,"·",0)</f>
        <v>0</v>
      </c>
      <c r="Y125" s="53">
        <f>IF(TYPE(SEARCH(Y$1,+VLOOKUP($A125,datos14s!$A$2:$B$874,2,FALSE)))=1,"·",0)</f>
        <v>0</v>
      </c>
      <c r="Z125" s="53">
        <f>IF(TYPE(SEARCH(Z$1,+VLOOKUP($A125,datos14s!$A$2:$B$874,2,FALSE)))=1,"·",0)</f>
        <v>0</v>
      </c>
      <c r="AA125" s="53">
        <f>IF(TYPE(SEARCH(AA$1,+VLOOKUP($A125,datos14s!$A$2:$B$874,2,FALSE)))=1,"·",0)</f>
        <v>0</v>
      </c>
      <c r="AB125" s="53">
        <f>IF(TYPE(SEARCH(AB$1,+VLOOKUP($A125,datos14s!$A$2:$B$874,2,FALSE)))=1,"·",0)</f>
        <v>0</v>
      </c>
      <c r="AC125" s="53">
        <f>IF(TYPE(SEARCH(AC$1,+VLOOKUP($A125,datos14s!$A$2:$B$874,2,FALSE)))=1,"·",0)</f>
        <v>0</v>
      </c>
      <c r="AD125" s="53">
        <f>IF(TYPE(SEARCH(AD$1,+VLOOKUP($A125,datos14s!$A$2:$B$874,2,FALSE)))=1,"·",0)</f>
        <v>0</v>
      </c>
      <c r="AE125" s="53">
        <f>IF(TYPE(SEARCH(AE$1,+VLOOKUP($A125,datos14s!$A$2:$B$874,2,FALSE)))=1,"·",0)</f>
        <v>0</v>
      </c>
    </row>
    <row r="126" spans="1:31" s="9" customFormat="1">
      <c r="A126" s="60" t="s">
        <v>1024</v>
      </c>
      <c r="B126" s="53">
        <f>IF(TYPE(SEARCH(B$1,+VLOOKUP($A126,datos14s!$A$2:$B$874,2,FALSE)))=1,"·",0)</f>
        <v>0</v>
      </c>
      <c r="C126" s="53">
        <f>IF(TYPE(SEARCH(C$1,+VLOOKUP($A126,datos14s!$A$2:$B$874,2,FALSE)))=1,"·",0)</f>
        <v>0</v>
      </c>
      <c r="D126" s="53">
        <f>IF(TYPE(SEARCH(D$1,+VLOOKUP($A126,datos14s!$A$2:$B$874,2,FALSE)))=1,"·",0)</f>
        <v>0</v>
      </c>
      <c r="E126" s="53">
        <f>IF(TYPE(SEARCH(E$1,+VLOOKUP($A126,datos14s!$A$2:$B$874,2,FALSE)))=1,"·",0)</f>
        <v>0</v>
      </c>
      <c r="F126" s="53">
        <f>IF(TYPE(SEARCH(F$1,+VLOOKUP($A126,datos14s!$A$2:$B$874,2,FALSE)))=1,"·",0)</f>
        <v>0</v>
      </c>
      <c r="G126" s="53">
        <f>IF(TYPE(SEARCH(G$1,+VLOOKUP($A126,datos14s!$A$2:$B$874,2,FALSE)))=1,"·",0)</f>
        <v>0</v>
      </c>
      <c r="H126" s="53">
        <f>IF(TYPE(SEARCH(H$1,+VLOOKUP($A126,datos14s!$A$2:$B$874,2,FALSE)))=1,"·",0)</f>
        <v>0</v>
      </c>
      <c r="I126" s="53">
        <f>IF(TYPE(SEARCH(I$1,+VLOOKUP($A126,datos14s!$A$2:$B$874,2,FALSE)))=1,"·",0)</f>
        <v>0</v>
      </c>
      <c r="J126" s="53">
        <f>IF(TYPE(SEARCH(J$1,+VLOOKUP($A126,datos14s!$A$2:$B$874,2,FALSE)))=1,"·",0)</f>
        <v>0</v>
      </c>
      <c r="K126" s="53">
        <f>IF(TYPE(SEARCH(K$1,+VLOOKUP($A126,datos14s!$A$2:$B$874,2,FALSE)))=1,"·",0)</f>
        <v>0</v>
      </c>
      <c r="L126" s="53">
        <f>IF(TYPE(SEARCH(L$1,+VLOOKUP($A126,datos14s!$A$2:$B$874,2,FALSE)))=1,"·",0)</f>
        <v>0</v>
      </c>
      <c r="M126" s="53">
        <f>IF(TYPE(SEARCH(M$1,+VLOOKUP($A126,datos14s!$A$2:$B$874,2,FALSE)))=1,"·",0)</f>
        <v>0</v>
      </c>
      <c r="N126" s="53">
        <f>IF(TYPE(SEARCH(N$1,+VLOOKUP($A126,datos14s!$A$2:$B$874,2,FALSE)))=1,"·",0)</f>
        <v>0</v>
      </c>
      <c r="O126" s="53">
        <f>IF(TYPE(SEARCH(O$1,+VLOOKUP($A126,datos14s!$A$2:$B$874,2,FALSE)))=1,"·",0)</f>
        <v>0</v>
      </c>
      <c r="P126" s="53">
        <f>IF(TYPE(SEARCH(P$1,+VLOOKUP($A126,datos14s!$A$2:$B$874,2,FALSE)))=1,"·",0)</f>
        <v>0</v>
      </c>
      <c r="Q126" s="53">
        <f>IF(TYPE(SEARCH(Q$1,+VLOOKUP($A126,datos14s!$A$2:$B$874,2,FALSE)))=1,"·",0)</f>
        <v>0</v>
      </c>
      <c r="R126" s="53">
        <f>IF(TYPE(SEARCH(R$1,+VLOOKUP($A126,datos14s!$A$2:$B$874,2,FALSE)))=1,"·",0)</f>
        <v>0</v>
      </c>
      <c r="S126" s="53">
        <f>IF(TYPE(SEARCH(S$1,+VLOOKUP($A126,datos14s!$A$2:$B$874,2,FALSE)))=1,"·",0)</f>
        <v>0</v>
      </c>
      <c r="T126" s="53">
        <f>IF(TYPE(SEARCH(T$1,+VLOOKUP($A126,datos14s!$A$2:$B$874,2,FALSE)))=1,"·",0)</f>
        <v>0</v>
      </c>
      <c r="U126" s="53">
        <f>IF(TYPE(SEARCH(U$1,+VLOOKUP($A126,datos14s!$A$2:$B$874,2,FALSE)))=1,"·",0)</f>
        <v>0</v>
      </c>
      <c r="V126" s="53">
        <f>IF(TYPE(SEARCH(V$1,+VLOOKUP($A126,datos14s!$A$2:$B$874,2,FALSE)))=1,"·",0)</f>
        <v>0</v>
      </c>
      <c r="W126" s="53">
        <f>IF(TYPE(SEARCH(W$1,+VLOOKUP($A126,datos14s!$A$2:$B$874,2,FALSE)))=1,"·",0)</f>
        <v>0</v>
      </c>
      <c r="X126" s="53">
        <f>IF(TYPE(SEARCH(X$1,+VLOOKUP($A126,datos14s!$A$2:$B$874,2,FALSE)))=1,"·",0)</f>
        <v>0</v>
      </c>
      <c r="Y126" s="53">
        <f>IF(TYPE(SEARCH(Y$1,+VLOOKUP($A126,datos14s!$A$2:$B$874,2,FALSE)))=1,"·",0)</f>
        <v>0</v>
      </c>
      <c r="Z126" s="53">
        <f>IF(TYPE(SEARCH(Z$1,+VLOOKUP($A126,datos14s!$A$2:$B$874,2,FALSE)))=1,"·",0)</f>
        <v>0</v>
      </c>
      <c r="AA126" s="53">
        <f>IF(TYPE(SEARCH(AA$1,+VLOOKUP($A126,datos14s!$A$2:$B$874,2,FALSE)))=1,"·",0)</f>
        <v>0</v>
      </c>
      <c r="AB126" s="53">
        <f>IF(TYPE(SEARCH(AB$1,+VLOOKUP($A126,datos14s!$A$2:$B$874,2,FALSE)))=1,"·",0)</f>
        <v>0</v>
      </c>
      <c r="AC126" s="53">
        <f>IF(TYPE(SEARCH(AC$1,+VLOOKUP($A126,datos14s!$A$2:$B$874,2,FALSE)))=1,"·",0)</f>
        <v>0</v>
      </c>
      <c r="AD126" s="53">
        <f>IF(TYPE(SEARCH(AD$1,+VLOOKUP($A126,datos14s!$A$2:$B$874,2,FALSE)))=1,"·",0)</f>
        <v>0</v>
      </c>
      <c r="AE126" s="53">
        <f>IF(TYPE(SEARCH(AE$1,+VLOOKUP($A126,datos14s!$A$2:$B$874,2,FALSE)))=1,"·",0)</f>
        <v>0</v>
      </c>
    </row>
    <row r="127" spans="1:31" s="9" customFormat="1">
      <c r="A127" s="60" t="s">
        <v>1025</v>
      </c>
      <c r="B127" s="53">
        <f>IF(TYPE(SEARCH(B$1,+VLOOKUP($A127,datos14s!$A$2:$B$874,2,FALSE)))=1,"·",0)</f>
        <v>0</v>
      </c>
      <c r="C127" s="53">
        <f>IF(TYPE(SEARCH(C$1,+VLOOKUP($A127,datos14s!$A$2:$B$874,2,FALSE)))=1,"·",0)</f>
        <v>0</v>
      </c>
      <c r="D127" s="53">
        <f>IF(TYPE(SEARCH(D$1,+VLOOKUP($A127,datos14s!$A$2:$B$874,2,FALSE)))=1,"·",0)</f>
        <v>0</v>
      </c>
      <c r="E127" s="53">
        <f>IF(TYPE(SEARCH(E$1,+VLOOKUP($A127,datos14s!$A$2:$B$874,2,FALSE)))=1,"·",0)</f>
        <v>0</v>
      </c>
      <c r="F127" s="53">
        <f>IF(TYPE(SEARCH(F$1,+VLOOKUP($A127,datos14s!$A$2:$B$874,2,FALSE)))=1,"·",0)</f>
        <v>0</v>
      </c>
      <c r="G127" s="53">
        <f>IF(TYPE(SEARCH(G$1,+VLOOKUP($A127,datos14s!$A$2:$B$874,2,FALSE)))=1,"·",0)</f>
        <v>0</v>
      </c>
      <c r="H127" s="53">
        <f>IF(TYPE(SEARCH(H$1,+VLOOKUP($A127,datos14s!$A$2:$B$874,2,FALSE)))=1,"·",0)</f>
        <v>0</v>
      </c>
      <c r="I127" s="53">
        <f>IF(TYPE(SEARCH(I$1,+VLOOKUP($A127,datos14s!$A$2:$B$874,2,FALSE)))=1,"·",0)</f>
        <v>0</v>
      </c>
      <c r="J127" s="53">
        <f>IF(TYPE(SEARCH(J$1,+VLOOKUP($A127,datos14s!$A$2:$B$874,2,FALSE)))=1,"·",0)</f>
        <v>0</v>
      </c>
      <c r="K127" s="53">
        <f>IF(TYPE(SEARCH(K$1,+VLOOKUP($A127,datos14s!$A$2:$B$874,2,FALSE)))=1,"·",0)</f>
        <v>0</v>
      </c>
      <c r="L127" s="53">
        <f>IF(TYPE(SEARCH(L$1,+VLOOKUP($A127,datos14s!$A$2:$B$874,2,FALSE)))=1,"·",0)</f>
        <v>0</v>
      </c>
      <c r="M127" s="53">
        <f>IF(TYPE(SEARCH(M$1,+VLOOKUP($A127,datos14s!$A$2:$B$874,2,FALSE)))=1,"·",0)</f>
        <v>0</v>
      </c>
      <c r="N127" s="53">
        <f>IF(TYPE(SEARCH(N$1,+VLOOKUP($A127,datos14s!$A$2:$B$874,2,FALSE)))=1,"·",0)</f>
        <v>0</v>
      </c>
      <c r="O127" s="53">
        <f>IF(TYPE(SEARCH(O$1,+VLOOKUP($A127,datos14s!$A$2:$B$874,2,FALSE)))=1,"·",0)</f>
        <v>0</v>
      </c>
      <c r="P127" s="53">
        <f>IF(TYPE(SEARCH(P$1,+VLOOKUP($A127,datos14s!$A$2:$B$874,2,FALSE)))=1,"·",0)</f>
        <v>0</v>
      </c>
      <c r="Q127" s="53">
        <f>IF(TYPE(SEARCH(Q$1,+VLOOKUP($A127,datos14s!$A$2:$B$874,2,FALSE)))=1,"·",0)</f>
        <v>0</v>
      </c>
      <c r="R127" s="53">
        <f>IF(TYPE(SEARCH(R$1,+VLOOKUP($A127,datos14s!$A$2:$B$874,2,FALSE)))=1,"·",0)</f>
        <v>0</v>
      </c>
      <c r="S127" s="53">
        <f>IF(TYPE(SEARCH(S$1,+VLOOKUP($A127,datos14s!$A$2:$B$874,2,FALSE)))=1,"·",0)</f>
        <v>0</v>
      </c>
      <c r="T127" s="53">
        <f>IF(TYPE(SEARCH(T$1,+VLOOKUP($A127,datos14s!$A$2:$B$874,2,FALSE)))=1,"·",0)</f>
        <v>0</v>
      </c>
      <c r="U127" s="53">
        <f>IF(TYPE(SEARCH(U$1,+VLOOKUP($A127,datos14s!$A$2:$B$874,2,FALSE)))=1,"·",0)</f>
        <v>0</v>
      </c>
      <c r="V127" s="53">
        <f>IF(TYPE(SEARCH(V$1,+VLOOKUP($A127,datos14s!$A$2:$B$874,2,FALSE)))=1,"·",0)</f>
        <v>0</v>
      </c>
      <c r="W127" s="53">
        <f>IF(TYPE(SEARCH(W$1,+VLOOKUP($A127,datos14s!$A$2:$B$874,2,FALSE)))=1,"·",0)</f>
        <v>0</v>
      </c>
      <c r="X127" s="53">
        <f>IF(TYPE(SEARCH(X$1,+VLOOKUP($A127,datos14s!$A$2:$B$874,2,FALSE)))=1,"·",0)</f>
        <v>0</v>
      </c>
      <c r="Y127" s="53">
        <f>IF(TYPE(SEARCH(Y$1,+VLOOKUP($A127,datos14s!$A$2:$B$874,2,FALSE)))=1,"·",0)</f>
        <v>0</v>
      </c>
      <c r="Z127" s="53">
        <f>IF(TYPE(SEARCH(Z$1,+VLOOKUP($A127,datos14s!$A$2:$B$874,2,FALSE)))=1,"·",0)</f>
        <v>0</v>
      </c>
      <c r="AA127" s="53">
        <f>IF(TYPE(SEARCH(AA$1,+VLOOKUP($A127,datos14s!$A$2:$B$874,2,FALSE)))=1,"·",0)</f>
        <v>0</v>
      </c>
      <c r="AB127" s="53">
        <f>IF(TYPE(SEARCH(AB$1,+VLOOKUP($A127,datos14s!$A$2:$B$874,2,FALSE)))=1,"·",0)</f>
        <v>0</v>
      </c>
      <c r="AC127" s="53">
        <f>IF(TYPE(SEARCH(AC$1,+VLOOKUP($A127,datos14s!$A$2:$B$874,2,FALSE)))=1,"·",0)</f>
        <v>0</v>
      </c>
      <c r="AD127" s="53">
        <f>IF(TYPE(SEARCH(AD$1,+VLOOKUP($A127,datos14s!$A$2:$B$874,2,FALSE)))=1,"·",0)</f>
        <v>0</v>
      </c>
      <c r="AE127" s="53">
        <f>IF(TYPE(SEARCH(AE$1,+VLOOKUP($A127,datos14s!$A$2:$B$874,2,FALSE)))=1,"·",0)</f>
        <v>0</v>
      </c>
    </row>
    <row r="128" spans="1:31" s="9" customFormat="1">
      <c r="A128" s="60" t="s">
        <v>1026</v>
      </c>
      <c r="B128" s="53">
        <f>IF(TYPE(SEARCH(B$1,+VLOOKUP($A128,datos14s!$A$2:$B$874,2,FALSE)))=1,"·",0)</f>
        <v>0</v>
      </c>
      <c r="C128" s="53">
        <f>IF(TYPE(SEARCH(C$1,+VLOOKUP($A128,datos14s!$A$2:$B$874,2,FALSE)))=1,"·",0)</f>
        <v>0</v>
      </c>
      <c r="D128" s="53">
        <f>IF(TYPE(SEARCH(D$1,+VLOOKUP($A128,datos14s!$A$2:$B$874,2,FALSE)))=1,"·",0)</f>
        <v>0</v>
      </c>
      <c r="E128" s="53">
        <f>IF(TYPE(SEARCH(E$1,+VLOOKUP($A128,datos14s!$A$2:$B$874,2,FALSE)))=1,"·",0)</f>
        <v>0</v>
      </c>
      <c r="F128" s="53">
        <f>IF(TYPE(SEARCH(F$1,+VLOOKUP($A128,datos14s!$A$2:$B$874,2,FALSE)))=1,"·",0)</f>
        <v>0</v>
      </c>
      <c r="G128" s="53">
        <f>IF(TYPE(SEARCH(G$1,+VLOOKUP($A128,datos14s!$A$2:$B$874,2,FALSE)))=1,"·",0)</f>
        <v>0</v>
      </c>
      <c r="H128" s="53">
        <f>IF(TYPE(SEARCH(H$1,+VLOOKUP($A128,datos14s!$A$2:$B$874,2,FALSE)))=1,"·",0)</f>
        <v>0</v>
      </c>
      <c r="I128" s="53">
        <f>IF(TYPE(SEARCH(I$1,+VLOOKUP($A128,datos14s!$A$2:$B$874,2,FALSE)))=1,"·",0)</f>
        <v>0</v>
      </c>
      <c r="J128" s="53">
        <f>IF(TYPE(SEARCH(J$1,+VLOOKUP($A128,datos14s!$A$2:$B$874,2,FALSE)))=1,"·",0)</f>
        <v>0</v>
      </c>
      <c r="K128" s="53">
        <f>IF(TYPE(SEARCH(K$1,+VLOOKUP($A128,datos14s!$A$2:$B$874,2,FALSE)))=1,"·",0)</f>
        <v>0</v>
      </c>
      <c r="L128" s="53">
        <f>IF(TYPE(SEARCH(L$1,+VLOOKUP($A128,datos14s!$A$2:$B$874,2,FALSE)))=1,"·",0)</f>
        <v>0</v>
      </c>
      <c r="M128" s="53">
        <f>IF(TYPE(SEARCH(M$1,+VLOOKUP($A128,datos14s!$A$2:$B$874,2,FALSE)))=1,"·",0)</f>
        <v>0</v>
      </c>
      <c r="N128" s="53">
        <f>IF(TYPE(SEARCH(N$1,+VLOOKUP($A128,datos14s!$A$2:$B$874,2,FALSE)))=1,"·",0)</f>
        <v>0</v>
      </c>
      <c r="O128" s="53">
        <f>IF(TYPE(SEARCH(O$1,+VLOOKUP($A128,datos14s!$A$2:$B$874,2,FALSE)))=1,"·",0)</f>
        <v>0</v>
      </c>
      <c r="P128" s="53">
        <f>IF(TYPE(SEARCH(P$1,+VLOOKUP($A128,datos14s!$A$2:$B$874,2,FALSE)))=1,"·",0)</f>
        <v>0</v>
      </c>
      <c r="Q128" s="53">
        <f>IF(TYPE(SEARCH(Q$1,+VLOOKUP($A128,datos14s!$A$2:$B$874,2,FALSE)))=1,"·",0)</f>
        <v>0</v>
      </c>
      <c r="R128" s="53">
        <f>IF(TYPE(SEARCH(R$1,+VLOOKUP($A128,datos14s!$A$2:$B$874,2,FALSE)))=1,"·",0)</f>
        <v>0</v>
      </c>
      <c r="S128" s="53">
        <f>IF(TYPE(SEARCH(S$1,+VLOOKUP($A128,datos14s!$A$2:$B$874,2,FALSE)))=1,"·",0)</f>
        <v>0</v>
      </c>
      <c r="T128" s="53">
        <f>IF(TYPE(SEARCH(T$1,+VLOOKUP($A128,datos14s!$A$2:$B$874,2,FALSE)))=1,"·",0)</f>
        <v>0</v>
      </c>
      <c r="U128" s="53">
        <f>IF(TYPE(SEARCH(U$1,+VLOOKUP($A128,datos14s!$A$2:$B$874,2,FALSE)))=1,"·",0)</f>
        <v>0</v>
      </c>
      <c r="V128" s="53">
        <f>IF(TYPE(SEARCH(V$1,+VLOOKUP($A128,datos14s!$A$2:$B$874,2,FALSE)))=1,"·",0)</f>
        <v>0</v>
      </c>
      <c r="W128" s="53">
        <f>IF(TYPE(SEARCH(W$1,+VLOOKUP($A128,datos14s!$A$2:$B$874,2,FALSE)))=1,"·",0)</f>
        <v>0</v>
      </c>
      <c r="X128" s="53">
        <f>IF(TYPE(SEARCH(X$1,+VLOOKUP($A128,datos14s!$A$2:$B$874,2,FALSE)))=1,"·",0)</f>
        <v>0</v>
      </c>
      <c r="Y128" s="53">
        <f>IF(TYPE(SEARCH(Y$1,+VLOOKUP($A128,datos14s!$A$2:$B$874,2,FALSE)))=1,"·",0)</f>
        <v>0</v>
      </c>
      <c r="Z128" s="53">
        <f>IF(TYPE(SEARCH(Z$1,+VLOOKUP($A128,datos14s!$A$2:$B$874,2,FALSE)))=1,"·",0)</f>
        <v>0</v>
      </c>
      <c r="AA128" s="53">
        <f>IF(TYPE(SEARCH(AA$1,+VLOOKUP($A128,datos14s!$A$2:$B$874,2,FALSE)))=1,"·",0)</f>
        <v>0</v>
      </c>
      <c r="AB128" s="53">
        <f>IF(TYPE(SEARCH(AB$1,+VLOOKUP($A128,datos14s!$A$2:$B$874,2,FALSE)))=1,"·",0)</f>
        <v>0</v>
      </c>
      <c r="AC128" s="53">
        <f>IF(TYPE(SEARCH(AC$1,+VLOOKUP($A128,datos14s!$A$2:$B$874,2,FALSE)))=1,"·",0)</f>
        <v>0</v>
      </c>
      <c r="AD128" s="53">
        <f>IF(TYPE(SEARCH(AD$1,+VLOOKUP($A128,datos14s!$A$2:$B$874,2,FALSE)))=1,"·",0)</f>
        <v>0</v>
      </c>
      <c r="AE128" s="53">
        <f>IF(TYPE(SEARCH(AE$1,+VLOOKUP($A128,datos14s!$A$2:$B$874,2,FALSE)))=1,"·",0)</f>
        <v>0</v>
      </c>
    </row>
    <row r="129" spans="1:31" s="9" customFormat="1">
      <c r="A129" s="60" t="s">
        <v>1027</v>
      </c>
      <c r="B129" s="53">
        <f>IF(TYPE(SEARCH(B$1,+VLOOKUP($A129,datos14s!$A$2:$B$874,2,FALSE)))=1,"·",0)</f>
        <v>0</v>
      </c>
      <c r="C129" s="53">
        <f>IF(TYPE(SEARCH(C$1,+VLOOKUP($A129,datos14s!$A$2:$B$874,2,FALSE)))=1,"·",0)</f>
        <v>0</v>
      </c>
      <c r="D129" s="53">
        <f>IF(TYPE(SEARCH(D$1,+VLOOKUP($A129,datos14s!$A$2:$B$874,2,FALSE)))=1,"·",0)</f>
        <v>0</v>
      </c>
      <c r="E129" s="53">
        <f>IF(TYPE(SEARCH(E$1,+VLOOKUP($A129,datos14s!$A$2:$B$874,2,FALSE)))=1,"·",0)</f>
        <v>0</v>
      </c>
      <c r="F129" s="53">
        <f>IF(TYPE(SEARCH(F$1,+VLOOKUP($A129,datos14s!$A$2:$B$874,2,FALSE)))=1,"·",0)</f>
        <v>0</v>
      </c>
      <c r="G129" s="53">
        <f>IF(TYPE(SEARCH(G$1,+VLOOKUP($A129,datos14s!$A$2:$B$874,2,FALSE)))=1,"·",0)</f>
        <v>0</v>
      </c>
      <c r="H129" s="53">
        <f>IF(TYPE(SEARCH(H$1,+VLOOKUP($A129,datos14s!$A$2:$B$874,2,FALSE)))=1,"·",0)</f>
        <v>0</v>
      </c>
      <c r="I129" s="53">
        <f>IF(TYPE(SEARCH(I$1,+VLOOKUP($A129,datos14s!$A$2:$B$874,2,FALSE)))=1,"·",0)</f>
        <v>0</v>
      </c>
      <c r="J129" s="53">
        <f>IF(TYPE(SEARCH(J$1,+VLOOKUP($A129,datos14s!$A$2:$B$874,2,FALSE)))=1,"·",0)</f>
        <v>0</v>
      </c>
      <c r="K129" s="53">
        <f>IF(TYPE(SEARCH(K$1,+VLOOKUP($A129,datos14s!$A$2:$B$874,2,FALSE)))=1,"·",0)</f>
        <v>0</v>
      </c>
      <c r="L129" s="53">
        <f>IF(TYPE(SEARCH(L$1,+VLOOKUP($A129,datos14s!$A$2:$B$874,2,FALSE)))=1,"·",0)</f>
        <v>0</v>
      </c>
      <c r="M129" s="53">
        <f>IF(TYPE(SEARCH(M$1,+VLOOKUP($A129,datos14s!$A$2:$B$874,2,FALSE)))=1,"·",0)</f>
        <v>0</v>
      </c>
      <c r="N129" s="53">
        <f>IF(TYPE(SEARCH(N$1,+VLOOKUP($A129,datos14s!$A$2:$B$874,2,FALSE)))=1,"·",0)</f>
        <v>0</v>
      </c>
      <c r="O129" s="53">
        <f>IF(TYPE(SEARCH(O$1,+VLOOKUP($A129,datos14s!$A$2:$B$874,2,FALSE)))=1,"·",0)</f>
        <v>0</v>
      </c>
      <c r="P129" s="53">
        <f>IF(TYPE(SEARCH(P$1,+VLOOKUP($A129,datos14s!$A$2:$B$874,2,FALSE)))=1,"·",0)</f>
        <v>0</v>
      </c>
      <c r="Q129" s="53">
        <f>IF(TYPE(SEARCH(Q$1,+VLOOKUP($A129,datos14s!$A$2:$B$874,2,FALSE)))=1,"·",0)</f>
        <v>0</v>
      </c>
      <c r="R129" s="53">
        <f>IF(TYPE(SEARCH(R$1,+VLOOKUP($A129,datos14s!$A$2:$B$874,2,FALSE)))=1,"·",0)</f>
        <v>0</v>
      </c>
      <c r="S129" s="53">
        <f>IF(TYPE(SEARCH(S$1,+VLOOKUP($A129,datos14s!$A$2:$B$874,2,FALSE)))=1,"·",0)</f>
        <v>0</v>
      </c>
      <c r="T129" s="53">
        <f>IF(TYPE(SEARCH(T$1,+VLOOKUP($A129,datos14s!$A$2:$B$874,2,FALSE)))=1,"·",0)</f>
        <v>0</v>
      </c>
      <c r="U129" s="53">
        <f>IF(TYPE(SEARCH(U$1,+VLOOKUP($A129,datos14s!$A$2:$B$874,2,FALSE)))=1,"·",0)</f>
        <v>0</v>
      </c>
      <c r="V129" s="53">
        <f>IF(TYPE(SEARCH(V$1,+VLOOKUP($A129,datos14s!$A$2:$B$874,2,FALSE)))=1,"·",0)</f>
        <v>0</v>
      </c>
      <c r="W129" s="53">
        <f>IF(TYPE(SEARCH(W$1,+VLOOKUP($A129,datos14s!$A$2:$B$874,2,FALSE)))=1,"·",0)</f>
        <v>0</v>
      </c>
      <c r="X129" s="53">
        <f>IF(TYPE(SEARCH(X$1,+VLOOKUP($A129,datos14s!$A$2:$B$874,2,FALSE)))=1,"·",0)</f>
        <v>0</v>
      </c>
      <c r="Y129" s="53">
        <f>IF(TYPE(SEARCH(Y$1,+VLOOKUP($A129,datos14s!$A$2:$B$874,2,FALSE)))=1,"·",0)</f>
        <v>0</v>
      </c>
      <c r="Z129" s="53">
        <f>IF(TYPE(SEARCH(Z$1,+VLOOKUP($A129,datos14s!$A$2:$B$874,2,FALSE)))=1,"·",0)</f>
        <v>0</v>
      </c>
      <c r="AA129" s="53">
        <f>IF(TYPE(SEARCH(AA$1,+VLOOKUP($A129,datos14s!$A$2:$B$874,2,FALSE)))=1,"·",0)</f>
        <v>0</v>
      </c>
      <c r="AB129" s="53">
        <f>IF(TYPE(SEARCH(AB$1,+VLOOKUP($A129,datos14s!$A$2:$B$874,2,FALSE)))=1,"·",0)</f>
        <v>0</v>
      </c>
      <c r="AC129" s="53">
        <f>IF(TYPE(SEARCH(AC$1,+VLOOKUP($A129,datos14s!$A$2:$B$874,2,FALSE)))=1,"·",0)</f>
        <v>0</v>
      </c>
      <c r="AD129" s="53">
        <f>IF(TYPE(SEARCH(AD$1,+VLOOKUP($A129,datos14s!$A$2:$B$874,2,FALSE)))=1,"·",0)</f>
        <v>0</v>
      </c>
      <c r="AE129" s="53">
        <f>IF(TYPE(SEARCH(AE$1,+VLOOKUP($A129,datos14s!$A$2:$B$874,2,FALSE)))=1,"·",0)</f>
        <v>0</v>
      </c>
    </row>
    <row r="130" spans="1:31" s="9" customFormat="1">
      <c r="A130" s="60" t="s">
        <v>1028</v>
      </c>
      <c r="B130" s="53">
        <f>IF(TYPE(SEARCH(B$1,+VLOOKUP($A130,datos14s!$A$2:$B$874,2,FALSE)))=1,"·",0)</f>
        <v>0</v>
      </c>
      <c r="C130" s="53">
        <f>IF(TYPE(SEARCH(C$1,+VLOOKUP($A130,datos14s!$A$2:$B$874,2,FALSE)))=1,"·",0)</f>
        <v>0</v>
      </c>
      <c r="D130" s="53">
        <f>IF(TYPE(SEARCH(D$1,+VLOOKUP($A130,datos14s!$A$2:$B$874,2,FALSE)))=1,"·",0)</f>
        <v>0</v>
      </c>
      <c r="E130" s="53">
        <f>IF(TYPE(SEARCH(E$1,+VLOOKUP($A130,datos14s!$A$2:$B$874,2,FALSE)))=1,"·",0)</f>
        <v>0</v>
      </c>
      <c r="F130" s="53">
        <f>IF(TYPE(SEARCH(F$1,+VLOOKUP($A130,datos14s!$A$2:$B$874,2,FALSE)))=1,"·",0)</f>
        <v>0</v>
      </c>
      <c r="G130" s="53">
        <f>IF(TYPE(SEARCH(G$1,+VLOOKUP($A130,datos14s!$A$2:$B$874,2,FALSE)))=1,"·",0)</f>
        <v>0</v>
      </c>
      <c r="H130" s="53">
        <f>IF(TYPE(SEARCH(H$1,+VLOOKUP($A130,datos14s!$A$2:$B$874,2,FALSE)))=1,"·",0)</f>
        <v>0</v>
      </c>
      <c r="I130" s="53">
        <f>IF(TYPE(SEARCH(I$1,+VLOOKUP($A130,datos14s!$A$2:$B$874,2,FALSE)))=1,"·",0)</f>
        <v>0</v>
      </c>
      <c r="J130" s="53">
        <f>IF(TYPE(SEARCH(J$1,+VLOOKUP($A130,datos14s!$A$2:$B$874,2,FALSE)))=1,"·",0)</f>
        <v>0</v>
      </c>
      <c r="K130" s="53">
        <f>IF(TYPE(SEARCH(K$1,+VLOOKUP($A130,datos14s!$A$2:$B$874,2,FALSE)))=1,"·",0)</f>
        <v>0</v>
      </c>
      <c r="L130" s="53">
        <f>IF(TYPE(SEARCH(L$1,+VLOOKUP($A130,datos14s!$A$2:$B$874,2,FALSE)))=1,"·",0)</f>
        <v>0</v>
      </c>
      <c r="M130" s="53">
        <f>IF(TYPE(SEARCH(M$1,+VLOOKUP($A130,datos14s!$A$2:$B$874,2,FALSE)))=1,"·",0)</f>
        <v>0</v>
      </c>
      <c r="N130" s="53">
        <f>IF(TYPE(SEARCH(N$1,+VLOOKUP($A130,datos14s!$A$2:$B$874,2,FALSE)))=1,"·",0)</f>
        <v>0</v>
      </c>
      <c r="O130" s="53">
        <f>IF(TYPE(SEARCH(O$1,+VLOOKUP($A130,datos14s!$A$2:$B$874,2,FALSE)))=1,"·",0)</f>
        <v>0</v>
      </c>
      <c r="P130" s="53">
        <f>IF(TYPE(SEARCH(P$1,+VLOOKUP($A130,datos14s!$A$2:$B$874,2,FALSE)))=1,"·",0)</f>
        <v>0</v>
      </c>
      <c r="Q130" s="53">
        <f>IF(TYPE(SEARCH(Q$1,+VLOOKUP($A130,datos14s!$A$2:$B$874,2,FALSE)))=1,"·",0)</f>
        <v>0</v>
      </c>
      <c r="R130" s="53">
        <f>IF(TYPE(SEARCH(R$1,+VLOOKUP($A130,datos14s!$A$2:$B$874,2,FALSE)))=1,"·",0)</f>
        <v>0</v>
      </c>
      <c r="S130" s="53">
        <f>IF(TYPE(SEARCH(S$1,+VLOOKUP($A130,datos14s!$A$2:$B$874,2,FALSE)))=1,"·",0)</f>
        <v>0</v>
      </c>
      <c r="T130" s="53">
        <f>IF(TYPE(SEARCH(T$1,+VLOOKUP($A130,datos14s!$A$2:$B$874,2,FALSE)))=1,"·",0)</f>
        <v>0</v>
      </c>
      <c r="U130" s="53">
        <f>IF(TYPE(SEARCH(U$1,+VLOOKUP($A130,datos14s!$A$2:$B$874,2,FALSE)))=1,"·",0)</f>
        <v>0</v>
      </c>
      <c r="V130" s="53">
        <f>IF(TYPE(SEARCH(V$1,+VLOOKUP($A130,datos14s!$A$2:$B$874,2,FALSE)))=1,"·",0)</f>
        <v>0</v>
      </c>
      <c r="W130" s="53">
        <f>IF(TYPE(SEARCH(W$1,+VLOOKUP($A130,datos14s!$A$2:$B$874,2,FALSE)))=1,"·",0)</f>
        <v>0</v>
      </c>
      <c r="X130" s="53">
        <f>IF(TYPE(SEARCH(X$1,+VLOOKUP($A130,datos14s!$A$2:$B$874,2,FALSE)))=1,"·",0)</f>
        <v>0</v>
      </c>
      <c r="Y130" s="53">
        <f>IF(TYPE(SEARCH(Y$1,+VLOOKUP($A130,datos14s!$A$2:$B$874,2,FALSE)))=1,"·",0)</f>
        <v>0</v>
      </c>
      <c r="Z130" s="53">
        <f>IF(TYPE(SEARCH(Z$1,+VLOOKUP($A130,datos14s!$A$2:$B$874,2,FALSE)))=1,"·",0)</f>
        <v>0</v>
      </c>
      <c r="AA130" s="53">
        <f>IF(TYPE(SEARCH(AA$1,+VLOOKUP($A130,datos14s!$A$2:$B$874,2,FALSE)))=1,"·",0)</f>
        <v>0</v>
      </c>
      <c r="AB130" s="53">
        <f>IF(TYPE(SEARCH(AB$1,+VLOOKUP($A130,datos14s!$A$2:$B$874,2,FALSE)))=1,"·",0)</f>
        <v>0</v>
      </c>
      <c r="AC130" s="53">
        <f>IF(TYPE(SEARCH(AC$1,+VLOOKUP($A130,datos14s!$A$2:$B$874,2,FALSE)))=1,"·",0)</f>
        <v>0</v>
      </c>
      <c r="AD130" s="53">
        <f>IF(TYPE(SEARCH(AD$1,+VLOOKUP($A130,datos14s!$A$2:$B$874,2,FALSE)))=1,"·",0)</f>
        <v>0</v>
      </c>
      <c r="AE130" s="53">
        <f>IF(TYPE(SEARCH(AE$1,+VLOOKUP($A130,datos14s!$A$2:$B$874,2,FALSE)))=1,"·",0)</f>
        <v>0</v>
      </c>
    </row>
    <row r="131" spans="1:31" s="9" customFormat="1">
      <c r="A131" s="60" t="s">
        <v>1029</v>
      </c>
      <c r="B131" s="53">
        <f>IF(TYPE(SEARCH(B$1,+VLOOKUP($A131,datos14s!$A$2:$B$874,2,FALSE)))=1,"·",0)</f>
        <v>0</v>
      </c>
      <c r="C131" s="53">
        <f>IF(TYPE(SEARCH(C$1,+VLOOKUP($A131,datos14s!$A$2:$B$874,2,FALSE)))=1,"·",0)</f>
        <v>0</v>
      </c>
      <c r="D131" s="53">
        <f>IF(TYPE(SEARCH(D$1,+VLOOKUP($A131,datos14s!$A$2:$B$874,2,FALSE)))=1,"·",0)</f>
        <v>0</v>
      </c>
      <c r="E131" s="53">
        <f>IF(TYPE(SEARCH(E$1,+VLOOKUP($A131,datos14s!$A$2:$B$874,2,FALSE)))=1,"·",0)</f>
        <v>0</v>
      </c>
      <c r="F131" s="53">
        <f>IF(TYPE(SEARCH(F$1,+VLOOKUP($A131,datos14s!$A$2:$B$874,2,FALSE)))=1,"·",0)</f>
        <v>0</v>
      </c>
      <c r="G131" s="53">
        <f>IF(TYPE(SEARCH(G$1,+VLOOKUP($A131,datos14s!$A$2:$B$874,2,FALSE)))=1,"·",0)</f>
        <v>0</v>
      </c>
      <c r="H131" s="53">
        <f>IF(TYPE(SEARCH(H$1,+VLOOKUP($A131,datos14s!$A$2:$B$874,2,FALSE)))=1,"·",0)</f>
        <v>0</v>
      </c>
      <c r="I131" s="53">
        <f>IF(TYPE(SEARCH(I$1,+VLOOKUP($A131,datos14s!$A$2:$B$874,2,FALSE)))=1,"·",0)</f>
        <v>0</v>
      </c>
      <c r="J131" s="53">
        <f>IF(TYPE(SEARCH(J$1,+VLOOKUP($A131,datos14s!$A$2:$B$874,2,FALSE)))=1,"·",0)</f>
        <v>0</v>
      </c>
      <c r="K131" s="53">
        <f>IF(TYPE(SEARCH(K$1,+VLOOKUP($A131,datos14s!$A$2:$B$874,2,FALSE)))=1,"·",0)</f>
        <v>0</v>
      </c>
      <c r="L131" s="53">
        <f>IF(TYPE(SEARCH(L$1,+VLOOKUP($A131,datos14s!$A$2:$B$874,2,FALSE)))=1,"·",0)</f>
        <v>0</v>
      </c>
      <c r="M131" s="53">
        <f>IF(TYPE(SEARCH(M$1,+VLOOKUP($A131,datos14s!$A$2:$B$874,2,FALSE)))=1,"·",0)</f>
        <v>0</v>
      </c>
      <c r="N131" s="53">
        <f>IF(TYPE(SEARCH(N$1,+VLOOKUP($A131,datos14s!$A$2:$B$874,2,FALSE)))=1,"·",0)</f>
        <v>0</v>
      </c>
      <c r="O131" s="53">
        <f>IF(TYPE(SEARCH(O$1,+VLOOKUP($A131,datos14s!$A$2:$B$874,2,FALSE)))=1,"·",0)</f>
        <v>0</v>
      </c>
      <c r="P131" s="53">
        <f>IF(TYPE(SEARCH(P$1,+VLOOKUP($A131,datos14s!$A$2:$B$874,2,FALSE)))=1,"·",0)</f>
        <v>0</v>
      </c>
      <c r="Q131" s="53">
        <f>IF(TYPE(SEARCH(Q$1,+VLOOKUP($A131,datos14s!$A$2:$B$874,2,FALSE)))=1,"·",0)</f>
        <v>0</v>
      </c>
      <c r="R131" s="53">
        <f>IF(TYPE(SEARCH(R$1,+VLOOKUP($A131,datos14s!$A$2:$B$874,2,FALSE)))=1,"·",0)</f>
        <v>0</v>
      </c>
      <c r="S131" s="53">
        <f>IF(TYPE(SEARCH(S$1,+VLOOKUP($A131,datos14s!$A$2:$B$874,2,FALSE)))=1,"·",0)</f>
        <v>0</v>
      </c>
      <c r="T131" s="53">
        <f>IF(TYPE(SEARCH(T$1,+VLOOKUP($A131,datos14s!$A$2:$B$874,2,FALSE)))=1,"·",0)</f>
        <v>0</v>
      </c>
      <c r="U131" s="53">
        <f>IF(TYPE(SEARCH(U$1,+VLOOKUP($A131,datos14s!$A$2:$B$874,2,FALSE)))=1,"·",0)</f>
        <v>0</v>
      </c>
      <c r="V131" s="53">
        <f>IF(TYPE(SEARCH(V$1,+VLOOKUP($A131,datos14s!$A$2:$B$874,2,FALSE)))=1,"·",0)</f>
        <v>0</v>
      </c>
      <c r="W131" s="53">
        <f>IF(TYPE(SEARCH(W$1,+VLOOKUP($A131,datos14s!$A$2:$B$874,2,FALSE)))=1,"·",0)</f>
        <v>0</v>
      </c>
      <c r="X131" s="53">
        <f>IF(TYPE(SEARCH(X$1,+VLOOKUP($A131,datos14s!$A$2:$B$874,2,FALSE)))=1,"·",0)</f>
        <v>0</v>
      </c>
      <c r="Y131" s="53">
        <f>IF(TYPE(SEARCH(Y$1,+VLOOKUP($A131,datos14s!$A$2:$B$874,2,FALSE)))=1,"·",0)</f>
        <v>0</v>
      </c>
      <c r="Z131" s="53">
        <f>IF(TYPE(SEARCH(Z$1,+VLOOKUP($A131,datos14s!$A$2:$B$874,2,FALSE)))=1,"·",0)</f>
        <v>0</v>
      </c>
      <c r="AA131" s="53">
        <f>IF(TYPE(SEARCH(AA$1,+VLOOKUP($A131,datos14s!$A$2:$B$874,2,FALSE)))=1,"·",0)</f>
        <v>0</v>
      </c>
      <c r="AB131" s="53">
        <f>IF(TYPE(SEARCH(AB$1,+VLOOKUP($A131,datos14s!$A$2:$B$874,2,FALSE)))=1,"·",0)</f>
        <v>0</v>
      </c>
      <c r="AC131" s="53">
        <f>IF(TYPE(SEARCH(AC$1,+VLOOKUP($A131,datos14s!$A$2:$B$874,2,FALSE)))=1,"·",0)</f>
        <v>0</v>
      </c>
      <c r="AD131" s="53">
        <f>IF(TYPE(SEARCH(AD$1,+VLOOKUP($A131,datos14s!$A$2:$B$874,2,FALSE)))=1,"·",0)</f>
        <v>0</v>
      </c>
      <c r="AE131" s="53">
        <f>IF(TYPE(SEARCH(AE$1,+VLOOKUP($A131,datos14s!$A$2:$B$874,2,FALSE)))=1,"·",0)</f>
        <v>0</v>
      </c>
    </row>
    <row r="132" spans="1:31" s="9" customFormat="1">
      <c r="A132" s="60" t="s">
        <v>1030</v>
      </c>
      <c r="B132" s="53">
        <f>IF(TYPE(SEARCH(B$1,+VLOOKUP($A132,datos14s!$A$2:$B$874,2,FALSE)))=1,"·",0)</f>
        <v>0</v>
      </c>
      <c r="C132" s="53">
        <f>IF(TYPE(SEARCH(C$1,+VLOOKUP($A132,datos14s!$A$2:$B$874,2,FALSE)))=1,"·",0)</f>
        <v>0</v>
      </c>
      <c r="D132" s="53">
        <f>IF(TYPE(SEARCH(D$1,+VLOOKUP($A132,datos14s!$A$2:$B$874,2,FALSE)))=1,"·",0)</f>
        <v>0</v>
      </c>
      <c r="E132" s="53">
        <f>IF(TYPE(SEARCH(E$1,+VLOOKUP($A132,datos14s!$A$2:$B$874,2,FALSE)))=1,"·",0)</f>
        <v>0</v>
      </c>
      <c r="F132" s="53">
        <f>IF(TYPE(SEARCH(F$1,+VLOOKUP($A132,datos14s!$A$2:$B$874,2,FALSE)))=1,"·",0)</f>
        <v>0</v>
      </c>
      <c r="G132" s="53">
        <f>IF(TYPE(SEARCH(G$1,+VLOOKUP($A132,datos14s!$A$2:$B$874,2,FALSE)))=1,"·",0)</f>
        <v>0</v>
      </c>
      <c r="H132" s="53">
        <f>IF(TYPE(SEARCH(H$1,+VLOOKUP($A132,datos14s!$A$2:$B$874,2,FALSE)))=1,"·",0)</f>
        <v>0</v>
      </c>
      <c r="I132" s="53">
        <f>IF(TYPE(SEARCH(I$1,+VLOOKUP($A132,datos14s!$A$2:$B$874,2,FALSE)))=1,"·",0)</f>
        <v>0</v>
      </c>
      <c r="J132" s="53">
        <f>IF(TYPE(SEARCH(J$1,+VLOOKUP($A132,datos14s!$A$2:$B$874,2,FALSE)))=1,"·",0)</f>
        <v>0</v>
      </c>
      <c r="K132" s="53">
        <f>IF(TYPE(SEARCH(K$1,+VLOOKUP($A132,datos14s!$A$2:$B$874,2,FALSE)))=1,"·",0)</f>
        <v>0</v>
      </c>
      <c r="L132" s="53">
        <f>IF(TYPE(SEARCH(L$1,+VLOOKUP($A132,datos14s!$A$2:$B$874,2,FALSE)))=1,"·",0)</f>
        <v>0</v>
      </c>
      <c r="M132" s="53">
        <f>IF(TYPE(SEARCH(M$1,+VLOOKUP($A132,datos14s!$A$2:$B$874,2,FALSE)))=1,"·",0)</f>
        <v>0</v>
      </c>
      <c r="N132" s="53">
        <f>IF(TYPE(SEARCH(N$1,+VLOOKUP($A132,datos14s!$A$2:$B$874,2,FALSE)))=1,"·",0)</f>
        <v>0</v>
      </c>
      <c r="O132" s="53">
        <f>IF(TYPE(SEARCH(O$1,+VLOOKUP($A132,datos14s!$A$2:$B$874,2,FALSE)))=1,"·",0)</f>
        <v>0</v>
      </c>
      <c r="P132" s="53">
        <f>IF(TYPE(SEARCH(P$1,+VLOOKUP($A132,datos14s!$A$2:$B$874,2,FALSE)))=1,"·",0)</f>
        <v>0</v>
      </c>
      <c r="Q132" s="53">
        <f>IF(TYPE(SEARCH(Q$1,+VLOOKUP($A132,datos14s!$A$2:$B$874,2,FALSE)))=1,"·",0)</f>
        <v>0</v>
      </c>
      <c r="R132" s="53">
        <f>IF(TYPE(SEARCH(R$1,+VLOOKUP($A132,datos14s!$A$2:$B$874,2,FALSE)))=1,"·",0)</f>
        <v>0</v>
      </c>
      <c r="S132" s="53">
        <f>IF(TYPE(SEARCH(S$1,+VLOOKUP($A132,datos14s!$A$2:$B$874,2,FALSE)))=1,"·",0)</f>
        <v>0</v>
      </c>
      <c r="T132" s="53">
        <f>IF(TYPE(SEARCH(T$1,+VLOOKUP($A132,datos14s!$A$2:$B$874,2,FALSE)))=1,"·",0)</f>
        <v>0</v>
      </c>
      <c r="U132" s="53">
        <f>IF(TYPE(SEARCH(U$1,+VLOOKUP($A132,datos14s!$A$2:$B$874,2,FALSE)))=1,"·",0)</f>
        <v>0</v>
      </c>
      <c r="V132" s="53">
        <f>IF(TYPE(SEARCH(V$1,+VLOOKUP($A132,datos14s!$A$2:$B$874,2,FALSE)))=1,"·",0)</f>
        <v>0</v>
      </c>
      <c r="W132" s="53">
        <f>IF(TYPE(SEARCH(W$1,+VLOOKUP($A132,datos14s!$A$2:$B$874,2,FALSE)))=1,"·",0)</f>
        <v>0</v>
      </c>
      <c r="X132" s="53">
        <f>IF(TYPE(SEARCH(X$1,+VLOOKUP($A132,datos14s!$A$2:$B$874,2,FALSE)))=1,"·",0)</f>
        <v>0</v>
      </c>
      <c r="Y132" s="53">
        <f>IF(TYPE(SEARCH(Y$1,+VLOOKUP($A132,datos14s!$A$2:$B$874,2,FALSE)))=1,"·",0)</f>
        <v>0</v>
      </c>
      <c r="Z132" s="53">
        <f>IF(TYPE(SEARCH(Z$1,+VLOOKUP($A132,datos14s!$A$2:$B$874,2,FALSE)))=1,"·",0)</f>
        <v>0</v>
      </c>
      <c r="AA132" s="53">
        <f>IF(TYPE(SEARCH(AA$1,+VLOOKUP($A132,datos14s!$A$2:$B$874,2,FALSE)))=1,"·",0)</f>
        <v>0</v>
      </c>
      <c r="AB132" s="53">
        <f>IF(TYPE(SEARCH(AB$1,+VLOOKUP($A132,datos14s!$A$2:$B$874,2,FALSE)))=1,"·",0)</f>
        <v>0</v>
      </c>
      <c r="AC132" s="53">
        <f>IF(TYPE(SEARCH(AC$1,+VLOOKUP($A132,datos14s!$A$2:$B$874,2,FALSE)))=1,"·",0)</f>
        <v>0</v>
      </c>
      <c r="AD132" s="53">
        <f>IF(TYPE(SEARCH(AD$1,+VLOOKUP($A132,datos14s!$A$2:$B$874,2,FALSE)))=1,"·",0)</f>
        <v>0</v>
      </c>
      <c r="AE132" s="53">
        <f>IF(TYPE(SEARCH(AE$1,+VLOOKUP($A132,datos14s!$A$2:$B$874,2,FALSE)))=1,"·",0)</f>
        <v>0</v>
      </c>
    </row>
    <row r="133" spans="1:31" s="9" customFormat="1">
      <c r="A133" s="60" t="s">
        <v>1032</v>
      </c>
      <c r="B133" s="53">
        <f>IF(TYPE(SEARCH(B$1,+VLOOKUP($A133,datos14s!$A$2:$B$874,2,FALSE)))=1,"·",0)</f>
        <v>0</v>
      </c>
      <c r="C133" s="53">
        <f>IF(TYPE(SEARCH(C$1,+VLOOKUP($A133,datos14s!$A$2:$B$874,2,FALSE)))=1,"·",0)</f>
        <v>0</v>
      </c>
      <c r="D133" s="53">
        <f>IF(TYPE(SEARCH(D$1,+VLOOKUP($A133,datos14s!$A$2:$B$874,2,FALSE)))=1,"·",0)</f>
        <v>0</v>
      </c>
      <c r="E133" s="53">
        <f>IF(TYPE(SEARCH(E$1,+VLOOKUP($A133,datos14s!$A$2:$B$874,2,FALSE)))=1,"·",0)</f>
        <v>0</v>
      </c>
      <c r="F133" s="53" t="str">
        <f>IF(TYPE(SEARCH(F$1,+VLOOKUP($A133,datos14s!$A$2:$B$874,2,FALSE)))=1,"·",0)</f>
        <v>·</v>
      </c>
      <c r="G133" s="53">
        <f>IF(TYPE(SEARCH(G$1,+VLOOKUP($A133,datos14s!$A$2:$B$874,2,FALSE)))=1,"·",0)</f>
        <v>0</v>
      </c>
      <c r="H133" s="53">
        <f>IF(TYPE(SEARCH(H$1,+VLOOKUP($A133,datos14s!$A$2:$B$874,2,FALSE)))=1,"·",0)</f>
        <v>0</v>
      </c>
      <c r="I133" s="53">
        <f>IF(TYPE(SEARCH(I$1,+VLOOKUP($A133,datos14s!$A$2:$B$874,2,FALSE)))=1,"·",0)</f>
        <v>0</v>
      </c>
      <c r="J133" s="53">
        <f>IF(TYPE(SEARCH(J$1,+VLOOKUP($A133,datos14s!$A$2:$B$874,2,FALSE)))=1,"·",0)</f>
        <v>0</v>
      </c>
      <c r="K133" s="53">
        <f>IF(TYPE(SEARCH(K$1,+VLOOKUP($A133,datos14s!$A$2:$B$874,2,FALSE)))=1,"·",0)</f>
        <v>0</v>
      </c>
      <c r="L133" s="53">
        <f>IF(TYPE(SEARCH(L$1,+VLOOKUP($A133,datos14s!$A$2:$B$874,2,FALSE)))=1,"·",0)</f>
        <v>0</v>
      </c>
      <c r="M133" s="53">
        <f>IF(TYPE(SEARCH(M$1,+VLOOKUP($A133,datos14s!$A$2:$B$874,2,FALSE)))=1,"·",0)</f>
        <v>0</v>
      </c>
      <c r="N133" s="53">
        <f>IF(TYPE(SEARCH(N$1,+VLOOKUP($A133,datos14s!$A$2:$B$874,2,FALSE)))=1,"·",0)</f>
        <v>0</v>
      </c>
      <c r="O133" s="53">
        <f>IF(TYPE(SEARCH(O$1,+VLOOKUP($A133,datos14s!$A$2:$B$874,2,FALSE)))=1,"·",0)</f>
        <v>0</v>
      </c>
      <c r="P133" s="53">
        <f>IF(TYPE(SEARCH(P$1,+VLOOKUP($A133,datos14s!$A$2:$B$874,2,FALSE)))=1,"·",0)</f>
        <v>0</v>
      </c>
      <c r="Q133" s="53">
        <f>IF(TYPE(SEARCH(Q$1,+VLOOKUP($A133,datos14s!$A$2:$B$874,2,FALSE)))=1,"·",0)</f>
        <v>0</v>
      </c>
      <c r="R133" s="53">
        <f>IF(TYPE(SEARCH(R$1,+VLOOKUP($A133,datos14s!$A$2:$B$874,2,FALSE)))=1,"·",0)</f>
        <v>0</v>
      </c>
      <c r="S133" s="53">
        <f>IF(TYPE(SEARCH(S$1,+VLOOKUP($A133,datos14s!$A$2:$B$874,2,FALSE)))=1,"·",0)</f>
        <v>0</v>
      </c>
      <c r="T133" s="53">
        <f>IF(TYPE(SEARCH(T$1,+VLOOKUP($A133,datos14s!$A$2:$B$874,2,FALSE)))=1,"·",0)</f>
        <v>0</v>
      </c>
      <c r="U133" s="53">
        <f>IF(TYPE(SEARCH(U$1,+VLOOKUP($A133,datos14s!$A$2:$B$874,2,FALSE)))=1,"·",0)</f>
        <v>0</v>
      </c>
      <c r="V133" s="53">
        <f>IF(TYPE(SEARCH(V$1,+VLOOKUP($A133,datos14s!$A$2:$B$874,2,FALSE)))=1,"·",0)</f>
        <v>0</v>
      </c>
      <c r="W133" s="53">
        <f>IF(TYPE(SEARCH(W$1,+VLOOKUP($A133,datos14s!$A$2:$B$874,2,FALSE)))=1,"·",0)</f>
        <v>0</v>
      </c>
      <c r="X133" s="53">
        <f>IF(TYPE(SEARCH(X$1,+VLOOKUP($A133,datos14s!$A$2:$B$874,2,FALSE)))=1,"·",0)</f>
        <v>0</v>
      </c>
      <c r="Y133" s="53">
        <f>IF(TYPE(SEARCH(Y$1,+VLOOKUP($A133,datos14s!$A$2:$B$874,2,FALSE)))=1,"·",0)</f>
        <v>0</v>
      </c>
      <c r="Z133" s="53">
        <f>IF(TYPE(SEARCH(Z$1,+VLOOKUP($A133,datos14s!$A$2:$B$874,2,FALSE)))=1,"·",0)</f>
        <v>0</v>
      </c>
      <c r="AA133" s="53">
        <f>IF(TYPE(SEARCH(AA$1,+VLOOKUP($A133,datos14s!$A$2:$B$874,2,FALSE)))=1,"·",0)</f>
        <v>0</v>
      </c>
      <c r="AB133" s="53">
        <f>IF(TYPE(SEARCH(AB$1,+VLOOKUP($A133,datos14s!$A$2:$B$874,2,FALSE)))=1,"·",0)</f>
        <v>0</v>
      </c>
      <c r="AC133" s="53">
        <f>IF(TYPE(SEARCH(AC$1,+VLOOKUP($A133,datos14s!$A$2:$B$874,2,FALSE)))=1,"·",0)</f>
        <v>0</v>
      </c>
      <c r="AD133" s="53">
        <f>IF(TYPE(SEARCH(AD$1,+VLOOKUP($A133,datos14s!$A$2:$B$874,2,FALSE)))=1,"·",0)</f>
        <v>0</v>
      </c>
      <c r="AE133" s="53">
        <f>IF(TYPE(SEARCH(AE$1,+VLOOKUP($A133,datos14s!$A$2:$B$874,2,FALSE)))=1,"·",0)</f>
        <v>0</v>
      </c>
    </row>
    <row r="134" spans="1:31" s="9" customFormat="1">
      <c r="A134" s="60" t="s">
        <v>1033</v>
      </c>
      <c r="B134" s="53">
        <f>IF(TYPE(SEARCH(B$1,+VLOOKUP($A134,datos14s!$A$2:$B$874,2,FALSE)))=1,"·",0)</f>
        <v>0</v>
      </c>
      <c r="C134" s="53">
        <f>IF(TYPE(SEARCH(C$1,+VLOOKUP($A134,datos14s!$A$2:$B$874,2,FALSE)))=1,"·",0)</f>
        <v>0</v>
      </c>
      <c r="D134" s="53">
        <f>IF(TYPE(SEARCH(D$1,+VLOOKUP($A134,datos14s!$A$2:$B$874,2,FALSE)))=1,"·",0)</f>
        <v>0</v>
      </c>
      <c r="E134" s="53">
        <f>IF(TYPE(SEARCH(E$1,+VLOOKUP($A134,datos14s!$A$2:$B$874,2,FALSE)))=1,"·",0)</f>
        <v>0</v>
      </c>
      <c r="F134" s="53">
        <f>IF(TYPE(SEARCH(F$1,+VLOOKUP($A134,datos14s!$A$2:$B$874,2,FALSE)))=1,"·",0)</f>
        <v>0</v>
      </c>
      <c r="G134" s="53">
        <f>IF(TYPE(SEARCH(G$1,+VLOOKUP($A134,datos14s!$A$2:$B$874,2,FALSE)))=1,"·",0)</f>
        <v>0</v>
      </c>
      <c r="H134" s="53">
        <f>IF(TYPE(SEARCH(H$1,+VLOOKUP($A134,datos14s!$A$2:$B$874,2,FALSE)))=1,"·",0)</f>
        <v>0</v>
      </c>
      <c r="I134" s="53">
        <f>IF(TYPE(SEARCH(I$1,+VLOOKUP($A134,datos14s!$A$2:$B$874,2,FALSE)))=1,"·",0)</f>
        <v>0</v>
      </c>
      <c r="J134" s="53">
        <f>IF(TYPE(SEARCH(J$1,+VLOOKUP($A134,datos14s!$A$2:$B$874,2,FALSE)))=1,"·",0)</f>
        <v>0</v>
      </c>
      <c r="K134" s="53" t="str">
        <f>IF(TYPE(SEARCH(K$1,+VLOOKUP($A134,datos14s!$A$2:$B$874,2,FALSE)))=1,"·",0)</f>
        <v>·</v>
      </c>
      <c r="L134" s="53">
        <f>IF(TYPE(SEARCH(L$1,+VLOOKUP($A134,datos14s!$A$2:$B$874,2,FALSE)))=1,"·",0)</f>
        <v>0</v>
      </c>
      <c r="M134" s="53">
        <f>IF(TYPE(SEARCH(M$1,+VLOOKUP($A134,datos14s!$A$2:$B$874,2,FALSE)))=1,"·",0)</f>
        <v>0</v>
      </c>
      <c r="N134" s="53">
        <f>IF(TYPE(SEARCH(N$1,+VLOOKUP($A134,datos14s!$A$2:$B$874,2,FALSE)))=1,"·",0)</f>
        <v>0</v>
      </c>
      <c r="O134" s="53">
        <f>IF(TYPE(SEARCH(O$1,+VLOOKUP($A134,datos14s!$A$2:$B$874,2,FALSE)))=1,"·",0)</f>
        <v>0</v>
      </c>
      <c r="P134" s="53">
        <f>IF(TYPE(SEARCH(P$1,+VLOOKUP($A134,datos14s!$A$2:$B$874,2,FALSE)))=1,"·",0)</f>
        <v>0</v>
      </c>
      <c r="Q134" s="53">
        <f>IF(TYPE(SEARCH(Q$1,+VLOOKUP($A134,datos14s!$A$2:$B$874,2,FALSE)))=1,"·",0)</f>
        <v>0</v>
      </c>
      <c r="R134" s="53">
        <f>IF(TYPE(SEARCH(R$1,+VLOOKUP($A134,datos14s!$A$2:$B$874,2,FALSE)))=1,"·",0)</f>
        <v>0</v>
      </c>
      <c r="S134" s="53">
        <f>IF(TYPE(SEARCH(S$1,+VLOOKUP($A134,datos14s!$A$2:$B$874,2,FALSE)))=1,"·",0)</f>
        <v>0</v>
      </c>
      <c r="T134" s="53">
        <f>IF(TYPE(SEARCH(T$1,+VLOOKUP($A134,datos14s!$A$2:$B$874,2,FALSE)))=1,"·",0)</f>
        <v>0</v>
      </c>
      <c r="U134" s="53">
        <f>IF(TYPE(SEARCH(U$1,+VLOOKUP($A134,datos14s!$A$2:$B$874,2,FALSE)))=1,"·",0)</f>
        <v>0</v>
      </c>
      <c r="V134" s="53" t="str">
        <f>IF(TYPE(SEARCH(V$1,+VLOOKUP($A134,datos14s!$A$2:$B$874,2,FALSE)))=1,"·",0)</f>
        <v>·</v>
      </c>
      <c r="W134" s="53">
        <f>IF(TYPE(SEARCH(W$1,+VLOOKUP($A134,datos14s!$A$2:$B$874,2,FALSE)))=1,"·",0)</f>
        <v>0</v>
      </c>
      <c r="X134" s="53">
        <f>IF(TYPE(SEARCH(X$1,+VLOOKUP($A134,datos14s!$A$2:$B$874,2,FALSE)))=1,"·",0)</f>
        <v>0</v>
      </c>
      <c r="Y134" s="53">
        <f>IF(TYPE(SEARCH(Y$1,+VLOOKUP($A134,datos14s!$A$2:$B$874,2,FALSE)))=1,"·",0)</f>
        <v>0</v>
      </c>
      <c r="Z134" s="53">
        <f>IF(TYPE(SEARCH(Z$1,+VLOOKUP($A134,datos14s!$A$2:$B$874,2,FALSE)))=1,"·",0)</f>
        <v>0</v>
      </c>
      <c r="AA134" s="53">
        <f>IF(TYPE(SEARCH(AA$1,+VLOOKUP($A134,datos14s!$A$2:$B$874,2,FALSE)))=1,"·",0)</f>
        <v>0</v>
      </c>
      <c r="AB134" s="53">
        <f>IF(TYPE(SEARCH(AB$1,+VLOOKUP($A134,datos14s!$A$2:$B$874,2,FALSE)))=1,"·",0)</f>
        <v>0</v>
      </c>
      <c r="AC134" s="53">
        <f>IF(TYPE(SEARCH(AC$1,+VLOOKUP($A134,datos14s!$A$2:$B$874,2,FALSE)))=1,"·",0)</f>
        <v>0</v>
      </c>
      <c r="AD134" s="53">
        <f>IF(TYPE(SEARCH(AD$1,+VLOOKUP($A134,datos14s!$A$2:$B$874,2,FALSE)))=1,"·",0)</f>
        <v>0</v>
      </c>
      <c r="AE134" s="53" t="str">
        <f>IF(TYPE(SEARCH(AE$1,+VLOOKUP($A134,datos14s!$A$2:$B$874,2,FALSE)))=1,"·",0)</f>
        <v>·</v>
      </c>
    </row>
    <row r="135" spans="1:31" s="9" customFormat="1">
      <c r="A135" s="60" t="s">
        <v>1034</v>
      </c>
      <c r="B135" s="53">
        <f>IF(TYPE(SEARCH(B$1,+VLOOKUP($A135,datos14s!$A$2:$B$874,2,FALSE)))=1,"·",0)</f>
        <v>0</v>
      </c>
      <c r="C135" s="53">
        <f>IF(TYPE(SEARCH(C$1,+VLOOKUP($A135,datos14s!$A$2:$B$874,2,FALSE)))=1,"·",0)</f>
        <v>0</v>
      </c>
      <c r="D135" s="53" t="str">
        <f>IF(TYPE(SEARCH(D$1,+VLOOKUP($A135,datos14s!$A$2:$B$874,2,FALSE)))=1,"·",0)</f>
        <v>·</v>
      </c>
      <c r="E135" s="53">
        <f>IF(TYPE(SEARCH(E$1,+VLOOKUP($A135,datos14s!$A$2:$B$874,2,FALSE)))=1,"·",0)</f>
        <v>0</v>
      </c>
      <c r="F135" s="53">
        <f>IF(TYPE(SEARCH(F$1,+VLOOKUP($A135,datos14s!$A$2:$B$874,2,FALSE)))=1,"·",0)</f>
        <v>0</v>
      </c>
      <c r="G135" s="53">
        <f>IF(TYPE(SEARCH(G$1,+VLOOKUP($A135,datos14s!$A$2:$B$874,2,FALSE)))=1,"·",0)</f>
        <v>0</v>
      </c>
      <c r="H135" s="53">
        <f>IF(TYPE(SEARCH(H$1,+VLOOKUP($A135,datos14s!$A$2:$B$874,2,FALSE)))=1,"·",0)</f>
        <v>0</v>
      </c>
      <c r="I135" s="53">
        <f>IF(TYPE(SEARCH(I$1,+VLOOKUP($A135,datos14s!$A$2:$B$874,2,FALSE)))=1,"·",0)</f>
        <v>0</v>
      </c>
      <c r="J135" s="53">
        <f>IF(TYPE(SEARCH(J$1,+VLOOKUP($A135,datos14s!$A$2:$B$874,2,FALSE)))=1,"·",0)</f>
        <v>0</v>
      </c>
      <c r="K135" s="53" t="str">
        <f>IF(TYPE(SEARCH(K$1,+VLOOKUP($A135,datos14s!$A$2:$B$874,2,FALSE)))=1,"·",0)</f>
        <v>·</v>
      </c>
      <c r="L135" s="53">
        <f>IF(TYPE(SEARCH(L$1,+VLOOKUP($A135,datos14s!$A$2:$B$874,2,FALSE)))=1,"·",0)</f>
        <v>0</v>
      </c>
      <c r="M135" s="53">
        <f>IF(TYPE(SEARCH(M$1,+VLOOKUP($A135,datos14s!$A$2:$B$874,2,FALSE)))=1,"·",0)</f>
        <v>0</v>
      </c>
      <c r="N135" s="53">
        <f>IF(TYPE(SEARCH(N$1,+VLOOKUP($A135,datos14s!$A$2:$B$874,2,FALSE)))=1,"·",0)</f>
        <v>0</v>
      </c>
      <c r="O135" s="53">
        <f>IF(TYPE(SEARCH(O$1,+VLOOKUP($A135,datos14s!$A$2:$B$874,2,FALSE)))=1,"·",0)</f>
        <v>0</v>
      </c>
      <c r="P135" s="53">
        <f>IF(TYPE(SEARCH(P$1,+VLOOKUP($A135,datos14s!$A$2:$B$874,2,FALSE)))=1,"·",0)</f>
        <v>0</v>
      </c>
      <c r="Q135" s="53">
        <f>IF(TYPE(SEARCH(Q$1,+VLOOKUP($A135,datos14s!$A$2:$B$874,2,FALSE)))=1,"·",0)</f>
        <v>0</v>
      </c>
      <c r="R135" s="53">
        <f>IF(TYPE(SEARCH(R$1,+VLOOKUP($A135,datos14s!$A$2:$B$874,2,FALSE)))=1,"·",0)</f>
        <v>0</v>
      </c>
      <c r="S135" s="53">
        <f>IF(TYPE(SEARCH(S$1,+VLOOKUP($A135,datos14s!$A$2:$B$874,2,FALSE)))=1,"·",0)</f>
        <v>0</v>
      </c>
      <c r="T135" s="53">
        <f>IF(TYPE(SEARCH(T$1,+VLOOKUP($A135,datos14s!$A$2:$B$874,2,FALSE)))=1,"·",0)</f>
        <v>0</v>
      </c>
      <c r="U135" s="53">
        <f>IF(TYPE(SEARCH(U$1,+VLOOKUP($A135,datos14s!$A$2:$B$874,2,FALSE)))=1,"·",0)</f>
        <v>0</v>
      </c>
      <c r="V135" s="53">
        <f>IF(TYPE(SEARCH(V$1,+VLOOKUP($A135,datos14s!$A$2:$B$874,2,FALSE)))=1,"·",0)</f>
        <v>0</v>
      </c>
      <c r="W135" s="53">
        <f>IF(TYPE(SEARCH(W$1,+VLOOKUP($A135,datos14s!$A$2:$B$874,2,FALSE)))=1,"·",0)</f>
        <v>0</v>
      </c>
      <c r="X135" s="53">
        <f>IF(TYPE(SEARCH(X$1,+VLOOKUP($A135,datos14s!$A$2:$B$874,2,FALSE)))=1,"·",0)</f>
        <v>0</v>
      </c>
      <c r="Y135" s="53">
        <f>IF(TYPE(SEARCH(Y$1,+VLOOKUP($A135,datos14s!$A$2:$B$874,2,FALSE)))=1,"·",0)</f>
        <v>0</v>
      </c>
      <c r="Z135" s="53">
        <f>IF(TYPE(SEARCH(Z$1,+VLOOKUP($A135,datos14s!$A$2:$B$874,2,FALSE)))=1,"·",0)</f>
        <v>0</v>
      </c>
      <c r="AA135" s="53">
        <f>IF(TYPE(SEARCH(AA$1,+VLOOKUP($A135,datos14s!$A$2:$B$874,2,FALSE)))=1,"·",0)</f>
        <v>0</v>
      </c>
      <c r="AB135" s="53">
        <f>IF(TYPE(SEARCH(AB$1,+VLOOKUP($A135,datos14s!$A$2:$B$874,2,FALSE)))=1,"·",0)</f>
        <v>0</v>
      </c>
      <c r="AC135" s="53">
        <f>IF(TYPE(SEARCH(AC$1,+VLOOKUP($A135,datos14s!$A$2:$B$874,2,FALSE)))=1,"·",0)</f>
        <v>0</v>
      </c>
      <c r="AD135" s="53">
        <f>IF(TYPE(SEARCH(AD$1,+VLOOKUP($A135,datos14s!$A$2:$B$874,2,FALSE)))=1,"·",0)</f>
        <v>0</v>
      </c>
      <c r="AE135" s="53" t="str">
        <f>IF(TYPE(SEARCH(AE$1,+VLOOKUP($A135,datos14s!$A$2:$B$874,2,FALSE)))=1,"·",0)</f>
        <v>·</v>
      </c>
    </row>
    <row r="136" spans="1:31" s="9" customFormat="1">
      <c r="A136" s="60" t="s">
        <v>1035</v>
      </c>
      <c r="B136" s="53">
        <f>IF(TYPE(SEARCH(B$1,+VLOOKUP($A136,datos14s!$A$2:$B$874,2,FALSE)))=1,"·",0)</f>
        <v>0</v>
      </c>
      <c r="C136" s="53">
        <f>IF(TYPE(SEARCH(C$1,+VLOOKUP($A136,datos14s!$A$2:$B$874,2,FALSE)))=1,"·",0)</f>
        <v>0</v>
      </c>
      <c r="D136" s="53">
        <f>IF(TYPE(SEARCH(D$1,+VLOOKUP($A136,datos14s!$A$2:$B$874,2,FALSE)))=1,"·",0)</f>
        <v>0</v>
      </c>
      <c r="E136" s="53">
        <f>IF(TYPE(SEARCH(E$1,+VLOOKUP($A136,datos14s!$A$2:$B$874,2,FALSE)))=1,"·",0)</f>
        <v>0</v>
      </c>
      <c r="F136" s="53">
        <f>IF(TYPE(SEARCH(F$1,+VLOOKUP($A136,datos14s!$A$2:$B$874,2,FALSE)))=1,"·",0)</f>
        <v>0</v>
      </c>
      <c r="G136" s="53">
        <f>IF(TYPE(SEARCH(G$1,+VLOOKUP($A136,datos14s!$A$2:$B$874,2,FALSE)))=1,"·",0)</f>
        <v>0</v>
      </c>
      <c r="H136" s="53">
        <f>IF(TYPE(SEARCH(H$1,+VLOOKUP($A136,datos14s!$A$2:$B$874,2,FALSE)))=1,"·",0)</f>
        <v>0</v>
      </c>
      <c r="I136" s="53" t="str">
        <f>IF(TYPE(SEARCH(I$1,+VLOOKUP($A136,datos14s!$A$2:$B$874,2,FALSE)))=1,"·",0)</f>
        <v>·</v>
      </c>
      <c r="J136" s="53">
        <f>IF(TYPE(SEARCH(J$1,+VLOOKUP($A136,datos14s!$A$2:$B$874,2,FALSE)))=1,"·",0)</f>
        <v>0</v>
      </c>
      <c r="K136" s="53" t="str">
        <f>IF(TYPE(SEARCH(K$1,+VLOOKUP($A136,datos14s!$A$2:$B$874,2,FALSE)))=1,"·",0)</f>
        <v>·</v>
      </c>
      <c r="L136" s="53">
        <f>IF(TYPE(SEARCH(L$1,+VLOOKUP($A136,datos14s!$A$2:$B$874,2,FALSE)))=1,"·",0)</f>
        <v>0</v>
      </c>
      <c r="M136" s="53">
        <f>IF(TYPE(SEARCH(M$1,+VLOOKUP($A136,datos14s!$A$2:$B$874,2,FALSE)))=1,"·",0)</f>
        <v>0</v>
      </c>
      <c r="N136" s="53">
        <f>IF(TYPE(SEARCH(N$1,+VLOOKUP($A136,datos14s!$A$2:$B$874,2,FALSE)))=1,"·",0)</f>
        <v>0</v>
      </c>
      <c r="O136" s="53">
        <f>IF(TYPE(SEARCH(O$1,+VLOOKUP($A136,datos14s!$A$2:$B$874,2,FALSE)))=1,"·",0)</f>
        <v>0</v>
      </c>
      <c r="P136" s="53">
        <f>IF(TYPE(SEARCH(P$1,+VLOOKUP($A136,datos14s!$A$2:$B$874,2,FALSE)))=1,"·",0)</f>
        <v>0</v>
      </c>
      <c r="Q136" s="53">
        <f>IF(TYPE(SEARCH(Q$1,+VLOOKUP($A136,datos14s!$A$2:$B$874,2,FALSE)))=1,"·",0)</f>
        <v>0</v>
      </c>
      <c r="R136" s="53">
        <f>IF(TYPE(SEARCH(R$1,+VLOOKUP($A136,datos14s!$A$2:$B$874,2,FALSE)))=1,"·",0)</f>
        <v>0</v>
      </c>
      <c r="S136" s="53">
        <f>IF(TYPE(SEARCH(S$1,+VLOOKUP($A136,datos14s!$A$2:$B$874,2,FALSE)))=1,"·",0)</f>
        <v>0</v>
      </c>
      <c r="T136" s="53">
        <f>IF(TYPE(SEARCH(T$1,+VLOOKUP($A136,datos14s!$A$2:$B$874,2,FALSE)))=1,"·",0)</f>
        <v>0</v>
      </c>
      <c r="U136" s="53">
        <f>IF(TYPE(SEARCH(U$1,+VLOOKUP($A136,datos14s!$A$2:$B$874,2,FALSE)))=1,"·",0)</f>
        <v>0</v>
      </c>
      <c r="V136" s="53">
        <f>IF(TYPE(SEARCH(V$1,+VLOOKUP($A136,datos14s!$A$2:$B$874,2,FALSE)))=1,"·",0)</f>
        <v>0</v>
      </c>
      <c r="W136" s="53">
        <f>IF(TYPE(SEARCH(W$1,+VLOOKUP($A136,datos14s!$A$2:$B$874,2,FALSE)))=1,"·",0)</f>
        <v>0</v>
      </c>
      <c r="X136" s="53">
        <f>IF(TYPE(SEARCH(X$1,+VLOOKUP($A136,datos14s!$A$2:$B$874,2,FALSE)))=1,"·",0)</f>
        <v>0</v>
      </c>
      <c r="Y136" s="53">
        <f>IF(TYPE(SEARCH(Y$1,+VLOOKUP($A136,datos14s!$A$2:$B$874,2,FALSE)))=1,"·",0)</f>
        <v>0</v>
      </c>
      <c r="Z136" s="53" t="str">
        <f>IF(TYPE(SEARCH(Z$1,+VLOOKUP($A136,datos14s!$A$2:$B$874,2,FALSE)))=1,"·",0)</f>
        <v>·</v>
      </c>
      <c r="AA136" s="53">
        <f>IF(TYPE(SEARCH(AA$1,+VLOOKUP($A136,datos14s!$A$2:$B$874,2,FALSE)))=1,"·",0)</f>
        <v>0</v>
      </c>
      <c r="AB136" s="53">
        <f>IF(TYPE(SEARCH(AB$1,+VLOOKUP($A136,datos14s!$A$2:$B$874,2,FALSE)))=1,"·",0)</f>
        <v>0</v>
      </c>
      <c r="AC136" s="53">
        <f>IF(TYPE(SEARCH(AC$1,+VLOOKUP($A136,datos14s!$A$2:$B$874,2,FALSE)))=1,"·",0)</f>
        <v>0</v>
      </c>
      <c r="AD136" s="53">
        <f>IF(TYPE(SEARCH(AD$1,+VLOOKUP($A136,datos14s!$A$2:$B$874,2,FALSE)))=1,"·",0)</f>
        <v>0</v>
      </c>
      <c r="AE136" s="53">
        <f>IF(TYPE(SEARCH(AE$1,+VLOOKUP($A136,datos14s!$A$2:$B$874,2,FALSE)))=1,"·",0)</f>
        <v>0</v>
      </c>
    </row>
    <row r="137" spans="1:31" s="9" customFormat="1">
      <c r="A137" s="60" t="s">
        <v>1036</v>
      </c>
      <c r="B137" s="53">
        <f>IF(TYPE(SEARCH(B$1,+VLOOKUP($A137,datos14s!$A$2:$B$874,2,FALSE)))=1,"·",0)</f>
        <v>0</v>
      </c>
      <c r="C137" s="53">
        <f>IF(TYPE(SEARCH(C$1,+VLOOKUP($A137,datos14s!$A$2:$B$874,2,FALSE)))=1,"·",0)</f>
        <v>0</v>
      </c>
      <c r="D137" s="53">
        <f>IF(TYPE(SEARCH(D$1,+VLOOKUP($A137,datos14s!$A$2:$B$874,2,FALSE)))=1,"·",0)</f>
        <v>0</v>
      </c>
      <c r="E137" s="53">
        <f>IF(TYPE(SEARCH(E$1,+VLOOKUP($A137,datos14s!$A$2:$B$874,2,FALSE)))=1,"·",0)</f>
        <v>0</v>
      </c>
      <c r="F137" s="53">
        <f>IF(TYPE(SEARCH(F$1,+VLOOKUP($A137,datos14s!$A$2:$B$874,2,FALSE)))=1,"·",0)</f>
        <v>0</v>
      </c>
      <c r="G137" s="53">
        <f>IF(TYPE(SEARCH(G$1,+VLOOKUP($A137,datos14s!$A$2:$B$874,2,FALSE)))=1,"·",0)</f>
        <v>0</v>
      </c>
      <c r="H137" s="53">
        <f>IF(TYPE(SEARCH(H$1,+VLOOKUP($A137,datos14s!$A$2:$B$874,2,FALSE)))=1,"·",0)</f>
        <v>0</v>
      </c>
      <c r="I137" s="53">
        <f>IF(TYPE(SEARCH(I$1,+VLOOKUP($A137,datos14s!$A$2:$B$874,2,FALSE)))=1,"·",0)</f>
        <v>0</v>
      </c>
      <c r="J137" s="53">
        <f>IF(TYPE(SEARCH(J$1,+VLOOKUP($A137,datos14s!$A$2:$B$874,2,FALSE)))=1,"·",0)</f>
        <v>0</v>
      </c>
      <c r="K137" s="53">
        <f>IF(TYPE(SEARCH(K$1,+VLOOKUP($A137,datos14s!$A$2:$B$874,2,FALSE)))=1,"·",0)</f>
        <v>0</v>
      </c>
      <c r="L137" s="53">
        <f>IF(TYPE(SEARCH(L$1,+VLOOKUP($A137,datos14s!$A$2:$B$874,2,FALSE)))=1,"·",0)</f>
        <v>0</v>
      </c>
      <c r="M137" s="53">
        <f>IF(TYPE(SEARCH(M$1,+VLOOKUP($A137,datos14s!$A$2:$B$874,2,FALSE)))=1,"·",0)</f>
        <v>0</v>
      </c>
      <c r="N137" s="53">
        <f>IF(TYPE(SEARCH(N$1,+VLOOKUP($A137,datos14s!$A$2:$B$874,2,FALSE)))=1,"·",0)</f>
        <v>0</v>
      </c>
      <c r="O137" s="53">
        <f>IF(TYPE(SEARCH(O$1,+VLOOKUP($A137,datos14s!$A$2:$B$874,2,FALSE)))=1,"·",0)</f>
        <v>0</v>
      </c>
      <c r="P137" s="53">
        <f>IF(TYPE(SEARCH(P$1,+VLOOKUP($A137,datos14s!$A$2:$B$874,2,FALSE)))=1,"·",0)</f>
        <v>0</v>
      </c>
      <c r="Q137" s="53">
        <f>IF(TYPE(SEARCH(Q$1,+VLOOKUP($A137,datos14s!$A$2:$B$874,2,FALSE)))=1,"·",0)</f>
        <v>0</v>
      </c>
      <c r="R137" s="53">
        <f>IF(TYPE(SEARCH(R$1,+VLOOKUP($A137,datos14s!$A$2:$B$874,2,FALSE)))=1,"·",0)</f>
        <v>0</v>
      </c>
      <c r="S137" s="53">
        <f>IF(TYPE(SEARCH(S$1,+VLOOKUP($A137,datos14s!$A$2:$B$874,2,FALSE)))=1,"·",0)</f>
        <v>0</v>
      </c>
      <c r="T137" s="53">
        <f>IF(TYPE(SEARCH(T$1,+VLOOKUP($A137,datos14s!$A$2:$B$874,2,FALSE)))=1,"·",0)</f>
        <v>0</v>
      </c>
      <c r="U137" s="53">
        <f>IF(TYPE(SEARCH(U$1,+VLOOKUP($A137,datos14s!$A$2:$B$874,2,FALSE)))=1,"·",0)</f>
        <v>0</v>
      </c>
      <c r="V137" s="53">
        <f>IF(TYPE(SEARCH(V$1,+VLOOKUP($A137,datos14s!$A$2:$B$874,2,FALSE)))=1,"·",0)</f>
        <v>0</v>
      </c>
      <c r="W137" s="53">
        <f>IF(TYPE(SEARCH(W$1,+VLOOKUP($A137,datos14s!$A$2:$B$874,2,FALSE)))=1,"·",0)</f>
        <v>0</v>
      </c>
      <c r="X137" s="53">
        <f>IF(TYPE(SEARCH(X$1,+VLOOKUP($A137,datos14s!$A$2:$B$874,2,FALSE)))=1,"·",0)</f>
        <v>0</v>
      </c>
      <c r="Y137" s="53">
        <f>IF(TYPE(SEARCH(Y$1,+VLOOKUP($A137,datos14s!$A$2:$B$874,2,FALSE)))=1,"·",0)</f>
        <v>0</v>
      </c>
      <c r="Z137" s="53">
        <f>IF(TYPE(SEARCH(Z$1,+VLOOKUP($A137,datos14s!$A$2:$B$874,2,FALSE)))=1,"·",0)</f>
        <v>0</v>
      </c>
      <c r="AA137" s="53">
        <f>IF(TYPE(SEARCH(AA$1,+VLOOKUP($A137,datos14s!$A$2:$B$874,2,FALSE)))=1,"·",0)</f>
        <v>0</v>
      </c>
      <c r="AB137" s="53">
        <f>IF(TYPE(SEARCH(AB$1,+VLOOKUP($A137,datos14s!$A$2:$B$874,2,FALSE)))=1,"·",0)</f>
        <v>0</v>
      </c>
      <c r="AC137" s="53">
        <f>IF(TYPE(SEARCH(AC$1,+VLOOKUP($A137,datos14s!$A$2:$B$874,2,FALSE)))=1,"·",0)</f>
        <v>0</v>
      </c>
      <c r="AD137" s="53">
        <f>IF(TYPE(SEARCH(AD$1,+VLOOKUP($A137,datos14s!$A$2:$B$874,2,FALSE)))=1,"·",0)</f>
        <v>0</v>
      </c>
      <c r="AE137" s="53">
        <f>IF(TYPE(SEARCH(AE$1,+VLOOKUP($A137,datos14s!$A$2:$B$874,2,FALSE)))=1,"·",0)</f>
        <v>0</v>
      </c>
    </row>
    <row r="138" spans="1:31" s="9" customFormat="1">
      <c r="A138" s="60" t="s">
        <v>1037</v>
      </c>
      <c r="B138" s="53">
        <f>IF(TYPE(SEARCH(B$1,+VLOOKUP($A138,datos14s!$A$2:$B$874,2,FALSE)))=1,"·",0)</f>
        <v>0</v>
      </c>
      <c r="C138" s="53">
        <f>IF(TYPE(SEARCH(C$1,+VLOOKUP($A138,datos14s!$A$2:$B$874,2,FALSE)))=1,"·",0)</f>
        <v>0</v>
      </c>
      <c r="D138" s="53">
        <f>IF(TYPE(SEARCH(D$1,+VLOOKUP($A138,datos14s!$A$2:$B$874,2,FALSE)))=1,"·",0)</f>
        <v>0</v>
      </c>
      <c r="E138" s="53">
        <f>IF(TYPE(SEARCH(E$1,+VLOOKUP($A138,datos14s!$A$2:$B$874,2,FALSE)))=1,"·",0)</f>
        <v>0</v>
      </c>
      <c r="F138" s="53" t="str">
        <f>IF(TYPE(SEARCH(F$1,+VLOOKUP($A138,datos14s!$A$2:$B$874,2,FALSE)))=1,"·",0)</f>
        <v>·</v>
      </c>
      <c r="G138" s="53">
        <f>IF(TYPE(SEARCH(G$1,+VLOOKUP($A138,datos14s!$A$2:$B$874,2,FALSE)))=1,"·",0)</f>
        <v>0</v>
      </c>
      <c r="H138" s="53">
        <f>IF(TYPE(SEARCH(H$1,+VLOOKUP($A138,datos14s!$A$2:$B$874,2,FALSE)))=1,"·",0)</f>
        <v>0</v>
      </c>
      <c r="I138" s="53" t="str">
        <f>IF(TYPE(SEARCH(I$1,+VLOOKUP($A138,datos14s!$A$2:$B$874,2,FALSE)))=1,"·",0)</f>
        <v>·</v>
      </c>
      <c r="J138" s="53">
        <f>IF(TYPE(SEARCH(J$1,+VLOOKUP($A138,datos14s!$A$2:$B$874,2,FALSE)))=1,"·",0)</f>
        <v>0</v>
      </c>
      <c r="K138" s="53" t="str">
        <f>IF(TYPE(SEARCH(K$1,+VLOOKUP($A138,datos14s!$A$2:$B$874,2,FALSE)))=1,"·",0)</f>
        <v>·</v>
      </c>
      <c r="L138" s="53">
        <f>IF(TYPE(SEARCH(L$1,+VLOOKUP($A138,datos14s!$A$2:$B$874,2,FALSE)))=1,"·",0)</f>
        <v>0</v>
      </c>
      <c r="M138" s="53">
        <f>IF(TYPE(SEARCH(M$1,+VLOOKUP($A138,datos14s!$A$2:$B$874,2,FALSE)))=1,"·",0)</f>
        <v>0</v>
      </c>
      <c r="N138" s="53">
        <f>IF(TYPE(SEARCH(N$1,+VLOOKUP($A138,datos14s!$A$2:$B$874,2,FALSE)))=1,"·",0)</f>
        <v>0</v>
      </c>
      <c r="O138" s="53">
        <f>IF(TYPE(SEARCH(O$1,+VLOOKUP($A138,datos14s!$A$2:$B$874,2,FALSE)))=1,"·",0)</f>
        <v>0</v>
      </c>
      <c r="P138" s="53">
        <f>IF(TYPE(SEARCH(P$1,+VLOOKUP($A138,datos14s!$A$2:$B$874,2,FALSE)))=1,"·",0)</f>
        <v>0</v>
      </c>
      <c r="Q138" s="53">
        <f>IF(TYPE(SEARCH(Q$1,+VLOOKUP($A138,datos14s!$A$2:$B$874,2,FALSE)))=1,"·",0)</f>
        <v>0</v>
      </c>
      <c r="R138" s="53">
        <f>IF(TYPE(SEARCH(R$1,+VLOOKUP($A138,datos14s!$A$2:$B$874,2,FALSE)))=1,"·",0)</f>
        <v>0</v>
      </c>
      <c r="S138" s="53">
        <f>IF(TYPE(SEARCH(S$1,+VLOOKUP($A138,datos14s!$A$2:$B$874,2,FALSE)))=1,"·",0)</f>
        <v>0</v>
      </c>
      <c r="T138" s="53">
        <f>IF(TYPE(SEARCH(T$1,+VLOOKUP($A138,datos14s!$A$2:$B$874,2,FALSE)))=1,"·",0)</f>
        <v>0</v>
      </c>
      <c r="U138" s="53">
        <f>IF(TYPE(SEARCH(U$1,+VLOOKUP($A138,datos14s!$A$2:$B$874,2,FALSE)))=1,"·",0)</f>
        <v>0</v>
      </c>
      <c r="V138" s="53">
        <f>IF(TYPE(SEARCH(V$1,+VLOOKUP($A138,datos14s!$A$2:$B$874,2,FALSE)))=1,"·",0)</f>
        <v>0</v>
      </c>
      <c r="W138" s="53">
        <f>IF(TYPE(SEARCH(W$1,+VLOOKUP($A138,datos14s!$A$2:$B$874,2,FALSE)))=1,"·",0)</f>
        <v>0</v>
      </c>
      <c r="X138" s="53">
        <f>IF(TYPE(SEARCH(X$1,+VLOOKUP($A138,datos14s!$A$2:$B$874,2,FALSE)))=1,"·",0)</f>
        <v>0</v>
      </c>
      <c r="Y138" s="53">
        <f>IF(TYPE(SEARCH(Y$1,+VLOOKUP($A138,datos14s!$A$2:$B$874,2,FALSE)))=1,"·",0)</f>
        <v>0</v>
      </c>
      <c r="Z138" s="53">
        <f>IF(TYPE(SEARCH(Z$1,+VLOOKUP($A138,datos14s!$A$2:$B$874,2,FALSE)))=1,"·",0)</f>
        <v>0</v>
      </c>
      <c r="AA138" s="53">
        <f>IF(TYPE(SEARCH(AA$1,+VLOOKUP($A138,datos14s!$A$2:$B$874,2,FALSE)))=1,"·",0)</f>
        <v>0</v>
      </c>
      <c r="AB138" s="53">
        <f>IF(TYPE(SEARCH(AB$1,+VLOOKUP($A138,datos14s!$A$2:$B$874,2,FALSE)))=1,"·",0)</f>
        <v>0</v>
      </c>
      <c r="AC138" s="53">
        <f>IF(TYPE(SEARCH(AC$1,+VLOOKUP($A138,datos14s!$A$2:$B$874,2,FALSE)))=1,"·",0)</f>
        <v>0</v>
      </c>
      <c r="AD138" s="53">
        <f>IF(TYPE(SEARCH(AD$1,+VLOOKUP($A138,datos14s!$A$2:$B$874,2,FALSE)))=1,"·",0)</f>
        <v>0</v>
      </c>
      <c r="AE138" s="53">
        <f>IF(TYPE(SEARCH(AE$1,+VLOOKUP($A138,datos14s!$A$2:$B$874,2,FALSE)))=1,"·",0)</f>
        <v>0</v>
      </c>
    </row>
    <row r="139" spans="1:31" s="9" customFormat="1">
      <c r="A139" s="60" t="s">
        <v>1038</v>
      </c>
      <c r="B139" s="53">
        <f>IF(TYPE(SEARCH(B$1,+VLOOKUP($A139,datos14s!$A$2:$B$874,2,FALSE)))=1,"·",0)</f>
        <v>0</v>
      </c>
      <c r="C139" s="53">
        <f>IF(TYPE(SEARCH(C$1,+VLOOKUP($A139,datos14s!$A$2:$B$874,2,FALSE)))=1,"·",0)</f>
        <v>0</v>
      </c>
      <c r="D139" s="53">
        <f>IF(TYPE(SEARCH(D$1,+VLOOKUP($A139,datos14s!$A$2:$B$874,2,FALSE)))=1,"·",0)</f>
        <v>0</v>
      </c>
      <c r="E139" s="53">
        <f>IF(TYPE(SEARCH(E$1,+VLOOKUP($A139,datos14s!$A$2:$B$874,2,FALSE)))=1,"·",0)</f>
        <v>0</v>
      </c>
      <c r="F139" s="53" t="str">
        <f>IF(TYPE(SEARCH(F$1,+VLOOKUP($A139,datos14s!$A$2:$B$874,2,FALSE)))=1,"·",0)</f>
        <v>·</v>
      </c>
      <c r="G139" s="53">
        <f>IF(TYPE(SEARCH(G$1,+VLOOKUP($A139,datos14s!$A$2:$B$874,2,FALSE)))=1,"·",0)</f>
        <v>0</v>
      </c>
      <c r="H139" s="53">
        <f>IF(TYPE(SEARCH(H$1,+VLOOKUP($A139,datos14s!$A$2:$B$874,2,FALSE)))=1,"·",0)</f>
        <v>0</v>
      </c>
      <c r="I139" s="53" t="str">
        <f>IF(TYPE(SEARCH(I$1,+VLOOKUP($A139,datos14s!$A$2:$B$874,2,FALSE)))=1,"·",0)</f>
        <v>·</v>
      </c>
      <c r="J139" s="53">
        <f>IF(TYPE(SEARCH(J$1,+VLOOKUP($A139,datos14s!$A$2:$B$874,2,FALSE)))=1,"·",0)</f>
        <v>0</v>
      </c>
      <c r="K139" s="53">
        <f>IF(TYPE(SEARCH(K$1,+VLOOKUP($A139,datos14s!$A$2:$B$874,2,FALSE)))=1,"·",0)</f>
        <v>0</v>
      </c>
      <c r="L139" s="53">
        <f>IF(TYPE(SEARCH(L$1,+VLOOKUP($A139,datos14s!$A$2:$B$874,2,FALSE)))=1,"·",0)</f>
        <v>0</v>
      </c>
      <c r="M139" s="53">
        <f>IF(TYPE(SEARCH(M$1,+VLOOKUP($A139,datos14s!$A$2:$B$874,2,FALSE)))=1,"·",0)</f>
        <v>0</v>
      </c>
      <c r="N139" s="53">
        <f>IF(TYPE(SEARCH(N$1,+VLOOKUP($A139,datos14s!$A$2:$B$874,2,FALSE)))=1,"·",0)</f>
        <v>0</v>
      </c>
      <c r="O139" s="53" t="str">
        <f>IF(TYPE(SEARCH(O$1,+VLOOKUP($A139,datos14s!$A$2:$B$874,2,FALSE)))=1,"·",0)</f>
        <v>·</v>
      </c>
      <c r="P139" s="53">
        <f>IF(TYPE(SEARCH(P$1,+VLOOKUP($A139,datos14s!$A$2:$B$874,2,FALSE)))=1,"·",0)</f>
        <v>0</v>
      </c>
      <c r="Q139" s="53">
        <f>IF(TYPE(SEARCH(Q$1,+VLOOKUP($A139,datos14s!$A$2:$B$874,2,FALSE)))=1,"·",0)</f>
        <v>0</v>
      </c>
      <c r="R139" s="53">
        <f>IF(TYPE(SEARCH(R$1,+VLOOKUP($A139,datos14s!$A$2:$B$874,2,FALSE)))=1,"·",0)</f>
        <v>0</v>
      </c>
      <c r="S139" s="53">
        <f>IF(TYPE(SEARCH(S$1,+VLOOKUP($A139,datos14s!$A$2:$B$874,2,FALSE)))=1,"·",0)</f>
        <v>0</v>
      </c>
      <c r="T139" s="53">
        <f>IF(TYPE(SEARCH(T$1,+VLOOKUP($A139,datos14s!$A$2:$B$874,2,FALSE)))=1,"·",0)</f>
        <v>0</v>
      </c>
      <c r="U139" s="53">
        <f>IF(TYPE(SEARCH(U$1,+VLOOKUP($A139,datos14s!$A$2:$B$874,2,FALSE)))=1,"·",0)</f>
        <v>0</v>
      </c>
      <c r="V139" s="53">
        <f>IF(TYPE(SEARCH(V$1,+VLOOKUP($A139,datos14s!$A$2:$B$874,2,FALSE)))=1,"·",0)</f>
        <v>0</v>
      </c>
      <c r="W139" s="53">
        <f>IF(TYPE(SEARCH(W$1,+VLOOKUP($A139,datos14s!$A$2:$B$874,2,FALSE)))=1,"·",0)</f>
        <v>0</v>
      </c>
      <c r="X139" s="53">
        <f>IF(TYPE(SEARCH(X$1,+VLOOKUP($A139,datos14s!$A$2:$B$874,2,FALSE)))=1,"·",0)</f>
        <v>0</v>
      </c>
      <c r="Y139" s="53">
        <f>IF(TYPE(SEARCH(Y$1,+VLOOKUP($A139,datos14s!$A$2:$B$874,2,FALSE)))=1,"·",0)</f>
        <v>0</v>
      </c>
      <c r="Z139" s="53">
        <f>IF(TYPE(SEARCH(Z$1,+VLOOKUP($A139,datos14s!$A$2:$B$874,2,FALSE)))=1,"·",0)</f>
        <v>0</v>
      </c>
      <c r="AA139" s="53">
        <f>IF(TYPE(SEARCH(AA$1,+VLOOKUP($A139,datos14s!$A$2:$B$874,2,FALSE)))=1,"·",0)</f>
        <v>0</v>
      </c>
      <c r="AB139" s="53">
        <f>IF(TYPE(SEARCH(AB$1,+VLOOKUP($A139,datos14s!$A$2:$B$874,2,FALSE)))=1,"·",0)</f>
        <v>0</v>
      </c>
      <c r="AC139" s="53">
        <f>IF(TYPE(SEARCH(AC$1,+VLOOKUP($A139,datos14s!$A$2:$B$874,2,FALSE)))=1,"·",0)</f>
        <v>0</v>
      </c>
      <c r="AD139" s="53">
        <f>IF(TYPE(SEARCH(AD$1,+VLOOKUP($A139,datos14s!$A$2:$B$874,2,FALSE)))=1,"·",0)</f>
        <v>0</v>
      </c>
      <c r="AE139" s="53">
        <f>IF(TYPE(SEARCH(AE$1,+VLOOKUP($A139,datos14s!$A$2:$B$874,2,FALSE)))=1,"·",0)</f>
        <v>0</v>
      </c>
    </row>
    <row r="140" spans="1:31" s="9" customFormat="1">
      <c r="A140" s="60" t="s">
        <v>1039</v>
      </c>
      <c r="B140" s="53">
        <f>IF(TYPE(SEARCH(B$1,+VLOOKUP($A140,datos14s!$A$2:$B$874,2,FALSE)))=1,"·",0)</f>
        <v>0</v>
      </c>
      <c r="C140" s="53">
        <f>IF(TYPE(SEARCH(C$1,+VLOOKUP($A140,datos14s!$A$2:$B$874,2,FALSE)))=1,"·",0)</f>
        <v>0</v>
      </c>
      <c r="D140" s="53" t="str">
        <f>IF(TYPE(SEARCH(D$1,+VLOOKUP($A140,datos14s!$A$2:$B$874,2,FALSE)))=1,"·",0)</f>
        <v>·</v>
      </c>
      <c r="E140" s="53">
        <f>IF(TYPE(SEARCH(E$1,+VLOOKUP($A140,datos14s!$A$2:$B$874,2,FALSE)))=1,"·",0)</f>
        <v>0</v>
      </c>
      <c r="F140" s="53" t="str">
        <f>IF(TYPE(SEARCH(F$1,+VLOOKUP($A140,datos14s!$A$2:$B$874,2,FALSE)))=1,"·",0)</f>
        <v>·</v>
      </c>
      <c r="G140" s="53">
        <f>IF(TYPE(SEARCH(G$1,+VLOOKUP($A140,datos14s!$A$2:$B$874,2,FALSE)))=1,"·",0)</f>
        <v>0</v>
      </c>
      <c r="H140" s="53">
        <f>IF(TYPE(SEARCH(H$1,+VLOOKUP($A140,datos14s!$A$2:$B$874,2,FALSE)))=1,"·",0)</f>
        <v>0</v>
      </c>
      <c r="I140" s="53">
        <f>IF(TYPE(SEARCH(I$1,+VLOOKUP($A140,datos14s!$A$2:$B$874,2,FALSE)))=1,"·",0)</f>
        <v>0</v>
      </c>
      <c r="J140" s="53">
        <f>IF(TYPE(SEARCH(J$1,+VLOOKUP($A140,datos14s!$A$2:$B$874,2,FALSE)))=1,"·",0)</f>
        <v>0</v>
      </c>
      <c r="K140" s="53">
        <f>IF(TYPE(SEARCH(K$1,+VLOOKUP($A140,datos14s!$A$2:$B$874,2,FALSE)))=1,"·",0)</f>
        <v>0</v>
      </c>
      <c r="L140" s="53">
        <f>IF(TYPE(SEARCH(L$1,+VLOOKUP($A140,datos14s!$A$2:$B$874,2,FALSE)))=1,"·",0)</f>
        <v>0</v>
      </c>
      <c r="M140" s="53">
        <f>IF(TYPE(SEARCH(M$1,+VLOOKUP($A140,datos14s!$A$2:$B$874,2,FALSE)))=1,"·",0)</f>
        <v>0</v>
      </c>
      <c r="N140" s="53">
        <f>IF(TYPE(SEARCH(N$1,+VLOOKUP($A140,datos14s!$A$2:$B$874,2,FALSE)))=1,"·",0)</f>
        <v>0</v>
      </c>
      <c r="O140" s="53" t="str">
        <f>IF(TYPE(SEARCH(O$1,+VLOOKUP($A140,datos14s!$A$2:$B$874,2,FALSE)))=1,"·",0)</f>
        <v>·</v>
      </c>
      <c r="P140" s="53">
        <f>IF(TYPE(SEARCH(P$1,+VLOOKUP($A140,datos14s!$A$2:$B$874,2,FALSE)))=1,"·",0)</f>
        <v>0</v>
      </c>
      <c r="Q140" s="53">
        <f>IF(TYPE(SEARCH(Q$1,+VLOOKUP($A140,datos14s!$A$2:$B$874,2,FALSE)))=1,"·",0)</f>
        <v>0</v>
      </c>
      <c r="R140" s="53">
        <f>IF(TYPE(SEARCH(R$1,+VLOOKUP($A140,datos14s!$A$2:$B$874,2,FALSE)))=1,"·",0)</f>
        <v>0</v>
      </c>
      <c r="S140" s="53">
        <f>IF(TYPE(SEARCH(S$1,+VLOOKUP($A140,datos14s!$A$2:$B$874,2,FALSE)))=1,"·",0)</f>
        <v>0</v>
      </c>
      <c r="T140" s="53">
        <f>IF(TYPE(SEARCH(T$1,+VLOOKUP($A140,datos14s!$A$2:$B$874,2,FALSE)))=1,"·",0)</f>
        <v>0</v>
      </c>
      <c r="U140" s="53">
        <f>IF(TYPE(SEARCH(U$1,+VLOOKUP($A140,datos14s!$A$2:$B$874,2,FALSE)))=1,"·",0)</f>
        <v>0</v>
      </c>
      <c r="V140" s="53">
        <f>IF(TYPE(SEARCH(V$1,+VLOOKUP($A140,datos14s!$A$2:$B$874,2,FALSE)))=1,"·",0)</f>
        <v>0</v>
      </c>
      <c r="W140" s="53">
        <f>IF(TYPE(SEARCH(W$1,+VLOOKUP($A140,datos14s!$A$2:$B$874,2,FALSE)))=1,"·",0)</f>
        <v>0</v>
      </c>
      <c r="X140" s="53">
        <f>IF(TYPE(SEARCH(X$1,+VLOOKUP($A140,datos14s!$A$2:$B$874,2,FALSE)))=1,"·",0)</f>
        <v>0</v>
      </c>
      <c r="Y140" s="53">
        <f>IF(TYPE(SEARCH(Y$1,+VLOOKUP($A140,datos14s!$A$2:$B$874,2,FALSE)))=1,"·",0)</f>
        <v>0</v>
      </c>
      <c r="Z140" s="53">
        <f>IF(TYPE(SEARCH(Z$1,+VLOOKUP($A140,datos14s!$A$2:$B$874,2,FALSE)))=1,"·",0)</f>
        <v>0</v>
      </c>
      <c r="AA140" s="53">
        <f>IF(TYPE(SEARCH(AA$1,+VLOOKUP($A140,datos14s!$A$2:$B$874,2,FALSE)))=1,"·",0)</f>
        <v>0</v>
      </c>
      <c r="AB140" s="53">
        <f>IF(TYPE(SEARCH(AB$1,+VLOOKUP($A140,datos14s!$A$2:$B$874,2,FALSE)))=1,"·",0)</f>
        <v>0</v>
      </c>
      <c r="AC140" s="53">
        <f>IF(TYPE(SEARCH(AC$1,+VLOOKUP($A140,datos14s!$A$2:$B$874,2,FALSE)))=1,"·",0)</f>
        <v>0</v>
      </c>
      <c r="AD140" s="53">
        <f>IF(TYPE(SEARCH(AD$1,+VLOOKUP($A140,datos14s!$A$2:$B$874,2,FALSE)))=1,"·",0)</f>
        <v>0</v>
      </c>
      <c r="AE140" s="53">
        <f>IF(TYPE(SEARCH(AE$1,+VLOOKUP($A140,datos14s!$A$2:$B$874,2,FALSE)))=1,"·",0)</f>
        <v>0</v>
      </c>
    </row>
    <row r="141" spans="1:31" s="9" customFormat="1">
      <c r="A141" s="60" t="s">
        <v>1040</v>
      </c>
      <c r="B141" s="53">
        <f>IF(TYPE(SEARCH(B$1,+VLOOKUP($A141,datos14s!$A$2:$B$874,2,FALSE)))=1,"·",0)</f>
        <v>0</v>
      </c>
      <c r="C141" s="53">
        <f>IF(TYPE(SEARCH(C$1,+VLOOKUP($A141,datos14s!$A$2:$B$874,2,FALSE)))=1,"·",0)</f>
        <v>0</v>
      </c>
      <c r="D141" s="53">
        <f>IF(TYPE(SEARCH(D$1,+VLOOKUP($A141,datos14s!$A$2:$B$874,2,FALSE)))=1,"·",0)</f>
        <v>0</v>
      </c>
      <c r="E141" s="53">
        <f>IF(TYPE(SEARCH(E$1,+VLOOKUP($A141,datos14s!$A$2:$B$874,2,FALSE)))=1,"·",0)</f>
        <v>0</v>
      </c>
      <c r="F141" s="53" t="str">
        <f>IF(TYPE(SEARCH(F$1,+VLOOKUP($A141,datos14s!$A$2:$B$874,2,FALSE)))=1,"·",0)</f>
        <v>·</v>
      </c>
      <c r="G141" s="53">
        <f>IF(TYPE(SEARCH(G$1,+VLOOKUP($A141,datos14s!$A$2:$B$874,2,FALSE)))=1,"·",0)</f>
        <v>0</v>
      </c>
      <c r="H141" s="53">
        <f>IF(TYPE(SEARCH(H$1,+VLOOKUP($A141,datos14s!$A$2:$B$874,2,FALSE)))=1,"·",0)</f>
        <v>0</v>
      </c>
      <c r="I141" s="53" t="str">
        <f>IF(TYPE(SEARCH(I$1,+VLOOKUP($A141,datos14s!$A$2:$B$874,2,FALSE)))=1,"·",0)</f>
        <v>·</v>
      </c>
      <c r="J141" s="53">
        <f>IF(TYPE(SEARCH(J$1,+VLOOKUP($A141,datos14s!$A$2:$B$874,2,FALSE)))=1,"·",0)</f>
        <v>0</v>
      </c>
      <c r="K141" s="53">
        <f>IF(TYPE(SEARCH(K$1,+VLOOKUP($A141,datos14s!$A$2:$B$874,2,FALSE)))=1,"·",0)</f>
        <v>0</v>
      </c>
      <c r="L141" s="53">
        <f>IF(TYPE(SEARCH(L$1,+VLOOKUP($A141,datos14s!$A$2:$B$874,2,FALSE)))=1,"·",0)</f>
        <v>0</v>
      </c>
      <c r="M141" s="53">
        <f>IF(TYPE(SEARCH(M$1,+VLOOKUP($A141,datos14s!$A$2:$B$874,2,FALSE)))=1,"·",0)</f>
        <v>0</v>
      </c>
      <c r="N141" s="53">
        <f>IF(TYPE(SEARCH(N$1,+VLOOKUP($A141,datos14s!$A$2:$B$874,2,FALSE)))=1,"·",0)</f>
        <v>0</v>
      </c>
      <c r="O141" s="53">
        <f>IF(TYPE(SEARCH(O$1,+VLOOKUP($A141,datos14s!$A$2:$B$874,2,FALSE)))=1,"·",0)</f>
        <v>0</v>
      </c>
      <c r="P141" s="53">
        <f>IF(TYPE(SEARCH(P$1,+VLOOKUP($A141,datos14s!$A$2:$B$874,2,FALSE)))=1,"·",0)</f>
        <v>0</v>
      </c>
      <c r="Q141" s="53">
        <f>IF(TYPE(SEARCH(Q$1,+VLOOKUP($A141,datos14s!$A$2:$B$874,2,FALSE)))=1,"·",0)</f>
        <v>0</v>
      </c>
      <c r="R141" s="53">
        <f>IF(TYPE(SEARCH(R$1,+VLOOKUP($A141,datos14s!$A$2:$B$874,2,FALSE)))=1,"·",0)</f>
        <v>0</v>
      </c>
      <c r="S141" s="53">
        <f>IF(TYPE(SEARCH(S$1,+VLOOKUP($A141,datos14s!$A$2:$B$874,2,FALSE)))=1,"·",0)</f>
        <v>0</v>
      </c>
      <c r="T141" s="53">
        <f>IF(TYPE(SEARCH(T$1,+VLOOKUP($A141,datos14s!$A$2:$B$874,2,FALSE)))=1,"·",0)</f>
        <v>0</v>
      </c>
      <c r="U141" s="53">
        <f>IF(TYPE(SEARCH(U$1,+VLOOKUP($A141,datos14s!$A$2:$B$874,2,FALSE)))=1,"·",0)</f>
        <v>0</v>
      </c>
      <c r="V141" s="53">
        <f>IF(TYPE(SEARCH(V$1,+VLOOKUP($A141,datos14s!$A$2:$B$874,2,FALSE)))=1,"·",0)</f>
        <v>0</v>
      </c>
      <c r="W141" s="53">
        <f>IF(TYPE(SEARCH(W$1,+VLOOKUP($A141,datos14s!$A$2:$B$874,2,FALSE)))=1,"·",0)</f>
        <v>0</v>
      </c>
      <c r="X141" s="53">
        <f>IF(TYPE(SEARCH(X$1,+VLOOKUP($A141,datos14s!$A$2:$B$874,2,FALSE)))=1,"·",0)</f>
        <v>0</v>
      </c>
      <c r="Y141" s="53">
        <f>IF(TYPE(SEARCH(Y$1,+VLOOKUP($A141,datos14s!$A$2:$B$874,2,FALSE)))=1,"·",0)</f>
        <v>0</v>
      </c>
      <c r="Z141" s="53">
        <f>IF(TYPE(SEARCH(Z$1,+VLOOKUP($A141,datos14s!$A$2:$B$874,2,FALSE)))=1,"·",0)</f>
        <v>0</v>
      </c>
      <c r="AA141" s="53">
        <f>IF(TYPE(SEARCH(AA$1,+VLOOKUP($A141,datos14s!$A$2:$B$874,2,FALSE)))=1,"·",0)</f>
        <v>0</v>
      </c>
      <c r="AB141" s="53">
        <f>IF(TYPE(SEARCH(AB$1,+VLOOKUP($A141,datos14s!$A$2:$B$874,2,FALSE)))=1,"·",0)</f>
        <v>0</v>
      </c>
      <c r="AC141" s="53">
        <f>IF(TYPE(SEARCH(AC$1,+VLOOKUP($A141,datos14s!$A$2:$B$874,2,FALSE)))=1,"·",0)</f>
        <v>0</v>
      </c>
      <c r="AD141" s="53">
        <f>IF(TYPE(SEARCH(AD$1,+VLOOKUP($A141,datos14s!$A$2:$B$874,2,FALSE)))=1,"·",0)</f>
        <v>0</v>
      </c>
      <c r="AE141" s="53">
        <f>IF(TYPE(SEARCH(AE$1,+VLOOKUP($A141,datos14s!$A$2:$B$874,2,FALSE)))=1,"·",0)</f>
        <v>0</v>
      </c>
    </row>
    <row r="142" spans="1:31" s="9" customFormat="1">
      <c r="A142" s="60" t="s">
        <v>1041</v>
      </c>
      <c r="B142" s="53">
        <f>IF(TYPE(SEARCH(B$1,+VLOOKUP($A142,datos14s!$A$2:$B$874,2,FALSE)))=1,"·",0)</f>
        <v>0</v>
      </c>
      <c r="C142" s="53">
        <f>IF(TYPE(SEARCH(C$1,+VLOOKUP($A142,datos14s!$A$2:$B$874,2,FALSE)))=1,"·",0)</f>
        <v>0</v>
      </c>
      <c r="D142" s="53">
        <f>IF(TYPE(SEARCH(D$1,+VLOOKUP($A142,datos14s!$A$2:$B$874,2,FALSE)))=1,"·",0)</f>
        <v>0</v>
      </c>
      <c r="E142" s="53">
        <f>IF(TYPE(SEARCH(E$1,+VLOOKUP($A142,datos14s!$A$2:$B$874,2,FALSE)))=1,"·",0)</f>
        <v>0</v>
      </c>
      <c r="F142" s="53">
        <f>IF(TYPE(SEARCH(F$1,+VLOOKUP($A142,datos14s!$A$2:$B$874,2,FALSE)))=1,"·",0)</f>
        <v>0</v>
      </c>
      <c r="G142" s="53">
        <f>IF(TYPE(SEARCH(G$1,+VLOOKUP($A142,datos14s!$A$2:$B$874,2,FALSE)))=1,"·",0)</f>
        <v>0</v>
      </c>
      <c r="H142" s="53">
        <f>IF(TYPE(SEARCH(H$1,+VLOOKUP($A142,datos14s!$A$2:$B$874,2,FALSE)))=1,"·",0)</f>
        <v>0</v>
      </c>
      <c r="I142" s="53">
        <f>IF(TYPE(SEARCH(I$1,+VLOOKUP($A142,datos14s!$A$2:$B$874,2,FALSE)))=1,"·",0)</f>
        <v>0</v>
      </c>
      <c r="J142" s="53">
        <f>IF(TYPE(SEARCH(J$1,+VLOOKUP($A142,datos14s!$A$2:$B$874,2,FALSE)))=1,"·",0)</f>
        <v>0</v>
      </c>
      <c r="K142" s="53">
        <f>IF(TYPE(SEARCH(K$1,+VLOOKUP($A142,datos14s!$A$2:$B$874,2,FALSE)))=1,"·",0)</f>
        <v>0</v>
      </c>
      <c r="L142" s="53">
        <f>IF(TYPE(SEARCH(L$1,+VLOOKUP($A142,datos14s!$A$2:$B$874,2,FALSE)))=1,"·",0)</f>
        <v>0</v>
      </c>
      <c r="M142" s="53">
        <f>IF(TYPE(SEARCH(M$1,+VLOOKUP($A142,datos14s!$A$2:$B$874,2,FALSE)))=1,"·",0)</f>
        <v>0</v>
      </c>
      <c r="N142" s="53">
        <f>IF(TYPE(SEARCH(N$1,+VLOOKUP($A142,datos14s!$A$2:$B$874,2,FALSE)))=1,"·",0)</f>
        <v>0</v>
      </c>
      <c r="O142" s="53" t="str">
        <f>IF(TYPE(SEARCH(O$1,+VLOOKUP($A142,datos14s!$A$2:$B$874,2,FALSE)))=1,"·",0)</f>
        <v>·</v>
      </c>
      <c r="P142" s="53">
        <f>IF(TYPE(SEARCH(P$1,+VLOOKUP($A142,datos14s!$A$2:$B$874,2,FALSE)))=1,"·",0)</f>
        <v>0</v>
      </c>
      <c r="Q142" s="53">
        <f>IF(TYPE(SEARCH(Q$1,+VLOOKUP($A142,datos14s!$A$2:$B$874,2,FALSE)))=1,"·",0)</f>
        <v>0</v>
      </c>
      <c r="R142" s="53">
        <f>IF(TYPE(SEARCH(R$1,+VLOOKUP($A142,datos14s!$A$2:$B$874,2,FALSE)))=1,"·",0)</f>
        <v>0</v>
      </c>
      <c r="S142" s="53">
        <f>IF(TYPE(SEARCH(S$1,+VLOOKUP($A142,datos14s!$A$2:$B$874,2,FALSE)))=1,"·",0)</f>
        <v>0</v>
      </c>
      <c r="T142" s="53">
        <f>IF(TYPE(SEARCH(T$1,+VLOOKUP($A142,datos14s!$A$2:$B$874,2,FALSE)))=1,"·",0)</f>
        <v>0</v>
      </c>
      <c r="U142" s="53">
        <f>IF(TYPE(SEARCH(U$1,+VLOOKUP($A142,datos14s!$A$2:$B$874,2,FALSE)))=1,"·",0)</f>
        <v>0</v>
      </c>
      <c r="V142" s="53">
        <f>IF(TYPE(SEARCH(V$1,+VLOOKUP($A142,datos14s!$A$2:$B$874,2,FALSE)))=1,"·",0)</f>
        <v>0</v>
      </c>
      <c r="W142" s="53">
        <f>IF(TYPE(SEARCH(W$1,+VLOOKUP($A142,datos14s!$A$2:$B$874,2,FALSE)))=1,"·",0)</f>
        <v>0</v>
      </c>
      <c r="X142" s="53">
        <f>IF(TYPE(SEARCH(X$1,+VLOOKUP($A142,datos14s!$A$2:$B$874,2,FALSE)))=1,"·",0)</f>
        <v>0</v>
      </c>
      <c r="Y142" s="53">
        <f>IF(TYPE(SEARCH(Y$1,+VLOOKUP($A142,datos14s!$A$2:$B$874,2,FALSE)))=1,"·",0)</f>
        <v>0</v>
      </c>
      <c r="Z142" s="53">
        <f>IF(TYPE(SEARCH(Z$1,+VLOOKUP($A142,datos14s!$A$2:$B$874,2,FALSE)))=1,"·",0)</f>
        <v>0</v>
      </c>
      <c r="AA142" s="53">
        <f>IF(TYPE(SEARCH(AA$1,+VLOOKUP($A142,datos14s!$A$2:$B$874,2,FALSE)))=1,"·",0)</f>
        <v>0</v>
      </c>
      <c r="AB142" s="53">
        <f>IF(TYPE(SEARCH(AB$1,+VLOOKUP($A142,datos14s!$A$2:$B$874,2,FALSE)))=1,"·",0)</f>
        <v>0</v>
      </c>
      <c r="AC142" s="53">
        <f>IF(TYPE(SEARCH(AC$1,+VLOOKUP($A142,datos14s!$A$2:$B$874,2,FALSE)))=1,"·",0)</f>
        <v>0</v>
      </c>
      <c r="AD142" s="53">
        <f>IF(TYPE(SEARCH(AD$1,+VLOOKUP($A142,datos14s!$A$2:$B$874,2,FALSE)))=1,"·",0)</f>
        <v>0</v>
      </c>
      <c r="AE142" s="53">
        <f>IF(TYPE(SEARCH(AE$1,+VLOOKUP($A142,datos14s!$A$2:$B$874,2,FALSE)))=1,"·",0)</f>
        <v>0</v>
      </c>
    </row>
    <row r="143" spans="1:31" s="9" customFormat="1">
      <c r="A143" s="60" t="s">
        <v>1042</v>
      </c>
      <c r="B143" s="53">
        <f>IF(TYPE(SEARCH(B$1,+VLOOKUP($A143,datos14s!$A$2:$B$874,2,FALSE)))=1,"·",0)</f>
        <v>0</v>
      </c>
      <c r="C143" s="53">
        <f>IF(TYPE(SEARCH(C$1,+VLOOKUP($A143,datos14s!$A$2:$B$874,2,FALSE)))=1,"·",0)</f>
        <v>0</v>
      </c>
      <c r="D143" s="53">
        <f>IF(TYPE(SEARCH(D$1,+VLOOKUP($A143,datos14s!$A$2:$B$874,2,FALSE)))=1,"·",0)</f>
        <v>0</v>
      </c>
      <c r="E143" s="53">
        <f>IF(TYPE(SEARCH(E$1,+VLOOKUP($A143,datos14s!$A$2:$B$874,2,FALSE)))=1,"·",0)</f>
        <v>0</v>
      </c>
      <c r="F143" s="53" t="str">
        <f>IF(TYPE(SEARCH(F$1,+VLOOKUP($A143,datos14s!$A$2:$B$874,2,FALSE)))=1,"·",0)</f>
        <v>·</v>
      </c>
      <c r="G143" s="53">
        <f>IF(TYPE(SEARCH(G$1,+VLOOKUP($A143,datos14s!$A$2:$B$874,2,FALSE)))=1,"·",0)</f>
        <v>0</v>
      </c>
      <c r="H143" s="53">
        <f>IF(TYPE(SEARCH(H$1,+VLOOKUP($A143,datos14s!$A$2:$B$874,2,FALSE)))=1,"·",0)</f>
        <v>0</v>
      </c>
      <c r="I143" s="53" t="str">
        <f>IF(TYPE(SEARCH(I$1,+VLOOKUP($A143,datos14s!$A$2:$B$874,2,FALSE)))=1,"·",0)</f>
        <v>·</v>
      </c>
      <c r="J143" s="53">
        <f>IF(TYPE(SEARCH(J$1,+VLOOKUP($A143,datos14s!$A$2:$B$874,2,FALSE)))=1,"·",0)</f>
        <v>0</v>
      </c>
      <c r="K143" s="53">
        <f>IF(TYPE(SEARCH(K$1,+VLOOKUP($A143,datos14s!$A$2:$B$874,2,FALSE)))=1,"·",0)</f>
        <v>0</v>
      </c>
      <c r="L143" s="53">
        <f>IF(TYPE(SEARCH(L$1,+VLOOKUP($A143,datos14s!$A$2:$B$874,2,FALSE)))=1,"·",0)</f>
        <v>0</v>
      </c>
      <c r="M143" s="53">
        <f>IF(TYPE(SEARCH(M$1,+VLOOKUP($A143,datos14s!$A$2:$B$874,2,FALSE)))=1,"·",0)</f>
        <v>0</v>
      </c>
      <c r="N143" s="53">
        <f>IF(TYPE(SEARCH(N$1,+VLOOKUP($A143,datos14s!$A$2:$B$874,2,FALSE)))=1,"·",0)</f>
        <v>0</v>
      </c>
      <c r="O143" s="53">
        <f>IF(TYPE(SEARCH(O$1,+VLOOKUP($A143,datos14s!$A$2:$B$874,2,FALSE)))=1,"·",0)</f>
        <v>0</v>
      </c>
      <c r="P143" s="53">
        <f>IF(TYPE(SEARCH(P$1,+VLOOKUP($A143,datos14s!$A$2:$B$874,2,FALSE)))=1,"·",0)</f>
        <v>0</v>
      </c>
      <c r="Q143" s="53">
        <f>IF(TYPE(SEARCH(Q$1,+VLOOKUP($A143,datos14s!$A$2:$B$874,2,FALSE)))=1,"·",0)</f>
        <v>0</v>
      </c>
      <c r="R143" s="53">
        <f>IF(TYPE(SEARCH(R$1,+VLOOKUP($A143,datos14s!$A$2:$B$874,2,FALSE)))=1,"·",0)</f>
        <v>0</v>
      </c>
      <c r="S143" s="53">
        <f>IF(TYPE(SEARCH(S$1,+VLOOKUP($A143,datos14s!$A$2:$B$874,2,FALSE)))=1,"·",0)</f>
        <v>0</v>
      </c>
      <c r="T143" s="53">
        <f>IF(TYPE(SEARCH(T$1,+VLOOKUP($A143,datos14s!$A$2:$B$874,2,FALSE)))=1,"·",0)</f>
        <v>0</v>
      </c>
      <c r="U143" s="53">
        <f>IF(TYPE(SEARCH(U$1,+VLOOKUP($A143,datos14s!$A$2:$B$874,2,FALSE)))=1,"·",0)</f>
        <v>0</v>
      </c>
      <c r="V143" s="53">
        <f>IF(TYPE(SEARCH(V$1,+VLOOKUP($A143,datos14s!$A$2:$B$874,2,FALSE)))=1,"·",0)</f>
        <v>0</v>
      </c>
      <c r="W143" s="53">
        <f>IF(TYPE(SEARCH(W$1,+VLOOKUP($A143,datos14s!$A$2:$B$874,2,FALSE)))=1,"·",0)</f>
        <v>0</v>
      </c>
      <c r="X143" s="53">
        <f>IF(TYPE(SEARCH(X$1,+VLOOKUP($A143,datos14s!$A$2:$B$874,2,FALSE)))=1,"·",0)</f>
        <v>0</v>
      </c>
      <c r="Y143" s="53">
        <f>IF(TYPE(SEARCH(Y$1,+VLOOKUP($A143,datos14s!$A$2:$B$874,2,FALSE)))=1,"·",0)</f>
        <v>0</v>
      </c>
      <c r="Z143" s="53">
        <f>IF(TYPE(SEARCH(Z$1,+VLOOKUP($A143,datos14s!$A$2:$B$874,2,FALSE)))=1,"·",0)</f>
        <v>0</v>
      </c>
      <c r="AA143" s="53">
        <f>IF(TYPE(SEARCH(AA$1,+VLOOKUP($A143,datos14s!$A$2:$B$874,2,FALSE)))=1,"·",0)</f>
        <v>0</v>
      </c>
      <c r="AB143" s="53">
        <f>IF(TYPE(SEARCH(AB$1,+VLOOKUP($A143,datos14s!$A$2:$B$874,2,FALSE)))=1,"·",0)</f>
        <v>0</v>
      </c>
      <c r="AC143" s="53">
        <f>IF(TYPE(SEARCH(AC$1,+VLOOKUP($A143,datos14s!$A$2:$B$874,2,FALSE)))=1,"·",0)</f>
        <v>0</v>
      </c>
      <c r="AD143" s="53">
        <f>IF(TYPE(SEARCH(AD$1,+VLOOKUP($A143,datos14s!$A$2:$B$874,2,FALSE)))=1,"·",0)</f>
        <v>0</v>
      </c>
      <c r="AE143" s="53">
        <f>IF(TYPE(SEARCH(AE$1,+VLOOKUP($A143,datos14s!$A$2:$B$874,2,FALSE)))=1,"·",0)</f>
        <v>0</v>
      </c>
    </row>
    <row r="144" spans="1:31" s="9" customFormat="1">
      <c r="A144" s="60" t="s">
        <v>1043</v>
      </c>
      <c r="B144" s="53">
        <f>IF(TYPE(SEARCH(B$1,+VLOOKUP($A144,datos14s!$A$2:$B$874,2,FALSE)))=1,"·",0)</f>
        <v>0</v>
      </c>
      <c r="C144" s="53">
        <f>IF(TYPE(SEARCH(C$1,+VLOOKUP($A144,datos14s!$A$2:$B$874,2,FALSE)))=1,"·",0)</f>
        <v>0</v>
      </c>
      <c r="D144" s="53">
        <f>IF(TYPE(SEARCH(D$1,+VLOOKUP($A144,datos14s!$A$2:$B$874,2,FALSE)))=1,"·",0)</f>
        <v>0</v>
      </c>
      <c r="E144" s="53">
        <f>IF(TYPE(SEARCH(E$1,+VLOOKUP($A144,datos14s!$A$2:$B$874,2,FALSE)))=1,"·",0)</f>
        <v>0</v>
      </c>
      <c r="F144" s="53" t="str">
        <f>IF(TYPE(SEARCH(F$1,+VLOOKUP($A144,datos14s!$A$2:$B$874,2,FALSE)))=1,"·",0)</f>
        <v>·</v>
      </c>
      <c r="G144" s="53">
        <f>IF(TYPE(SEARCH(G$1,+VLOOKUP($A144,datos14s!$A$2:$B$874,2,FALSE)))=1,"·",0)</f>
        <v>0</v>
      </c>
      <c r="H144" s="53">
        <f>IF(TYPE(SEARCH(H$1,+VLOOKUP($A144,datos14s!$A$2:$B$874,2,FALSE)))=1,"·",0)</f>
        <v>0</v>
      </c>
      <c r="I144" s="53" t="str">
        <f>IF(TYPE(SEARCH(I$1,+VLOOKUP($A144,datos14s!$A$2:$B$874,2,FALSE)))=1,"·",0)</f>
        <v>·</v>
      </c>
      <c r="J144" s="53">
        <f>IF(TYPE(SEARCH(J$1,+VLOOKUP($A144,datos14s!$A$2:$B$874,2,FALSE)))=1,"·",0)</f>
        <v>0</v>
      </c>
      <c r="K144" s="53">
        <f>IF(TYPE(SEARCH(K$1,+VLOOKUP($A144,datos14s!$A$2:$B$874,2,FALSE)))=1,"·",0)</f>
        <v>0</v>
      </c>
      <c r="L144" s="53">
        <f>IF(TYPE(SEARCH(L$1,+VLOOKUP($A144,datos14s!$A$2:$B$874,2,FALSE)))=1,"·",0)</f>
        <v>0</v>
      </c>
      <c r="M144" s="53">
        <f>IF(TYPE(SEARCH(M$1,+VLOOKUP($A144,datos14s!$A$2:$B$874,2,FALSE)))=1,"·",0)</f>
        <v>0</v>
      </c>
      <c r="N144" s="53">
        <f>IF(TYPE(SEARCH(N$1,+VLOOKUP($A144,datos14s!$A$2:$B$874,2,FALSE)))=1,"·",0)</f>
        <v>0</v>
      </c>
      <c r="O144" s="53">
        <f>IF(TYPE(SEARCH(O$1,+VLOOKUP($A144,datos14s!$A$2:$B$874,2,FALSE)))=1,"·",0)</f>
        <v>0</v>
      </c>
      <c r="P144" s="53">
        <f>IF(TYPE(SEARCH(P$1,+VLOOKUP($A144,datos14s!$A$2:$B$874,2,FALSE)))=1,"·",0)</f>
        <v>0</v>
      </c>
      <c r="Q144" s="53">
        <f>IF(TYPE(SEARCH(Q$1,+VLOOKUP($A144,datos14s!$A$2:$B$874,2,FALSE)))=1,"·",0)</f>
        <v>0</v>
      </c>
      <c r="R144" s="53">
        <f>IF(TYPE(SEARCH(R$1,+VLOOKUP($A144,datos14s!$A$2:$B$874,2,FALSE)))=1,"·",0)</f>
        <v>0</v>
      </c>
      <c r="S144" s="53">
        <f>IF(TYPE(SEARCH(S$1,+VLOOKUP($A144,datos14s!$A$2:$B$874,2,FALSE)))=1,"·",0)</f>
        <v>0</v>
      </c>
      <c r="T144" s="53">
        <f>IF(TYPE(SEARCH(T$1,+VLOOKUP($A144,datos14s!$A$2:$B$874,2,FALSE)))=1,"·",0)</f>
        <v>0</v>
      </c>
      <c r="U144" s="53">
        <f>IF(TYPE(SEARCH(U$1,+VLOOKUP($A144,datos14s!$A$2:$B$874,2,FALSE)))=1,"·",0)</f>
        <v>0</v>
      </c>
      <c r="V144" s="53">
        <f>IF(TYPE(SEARCH(V$1,+VLOOKUP($A144,datos14s!$A$2:$B$874,2,FALSE)))=1,"·",0)</f>
        <v>0</v>
      </c>
      <c r="W144" s="53">
        <f>IF(TYPE(SEARCH(W$1,+VLOOKUP($A144,datos14s!$A$2:$B$874,2,FALSE)))=1,"·",0)</f>
        <v>0</v>
      </c>
      <c r="X144" s="53">
        <f>IF(TYPE(SEARCH(X$1,+VLOOKUP($A144,datos14s!$A$2:$B$874,2,FALSE)))=1,"·",0)</f>
        <v>0</v>
      </c>
      <c r="Y144" s="53">
        <f>IF(TYPE(SEARCH(Y$1,+VLOOKUP($A144,datos14s!$A$2:$B$874,2,FALSE)))=1,"·",0)</f>
        <v>0</v>
      </c>
      <c r="Z144" s="53">
        <f>IF(TYPE(SEARCH(Z$1,+VLOOKUP($A144,datos14s!$A$2:$B$874,2,FALSE)))=1,"·",0)</f>
        <v>0</v>
      </c>
      <c r="AA144" s="53">
        <f>IF(TYPE(SEARCH(AA$1,+VLOOKUP($A144,datos14s!$A$2:$B$874,2,FALSE)))=1,"·",0)</f>
        <v>0</v>
      </c>
      <c r="AB144" s="53">
        <f>IF(TYPE(SEARCH(AB$1,+VLOOKUP($A144,datos14s!$A$2:$B$874,2,FALSE)))=1,"·",0)</f>
        <v>0</v>
      </c>
      <c r="AC144" s="53">
        <f>IF(TYPE(SEARCH(AC$1,+VLOOKUP($A144,datos14s!$A$2:$B$874,2,FALSE)))=1,"·",0)</f>
        <v>0</v>
      </c>
      <c r="AD144" s="53">
        <f>IF(TYPE(SEARCH(AD$1,+VLOOKUP($A144,datos14s!$A$2:$B$874,2,FALSE)))=1,"·",0)</f>
        <v>0</v>
      </c>
      <c r="AE144" s="53">
        <f>IF(TYPE(SEARCH(AE$1,+VLOOKUP($A144,datos14s!$A$2:$B$874,2,FALSE)))=1,"·",0)</f>
        <v>0</v>
      </c>
    </row>
    <row r="145" spans="1:31" s="9" customFormat="1">
      <c r="A145" s="60" t="s">
        <v>1044</v>
      </c>
      <c r="B145" s="53">
        <f>IF(TYPE(SEARCH(B$1,+VLOOKUP($A145,datos14s!$A$2:$B$874,2,FALSE)))=1,"·",0)</f>
        <v>0</v>
      </c>
      <c r="C145" s="53">
        <f>IF(TYPE(SEARCH(C$1,+VLOOKUP($A145,datos14s!$A$2:$B$874,2,FALSE)))=1,"·",0)</f>
        <v>0</v>
      </c>
      <c r="D145" s="53">
        <f>IF(TYPE(SEARCH(D$1,+VLOOKUP($A145,datos14s!$A$2:$B$874,2,FALSE)))=1,"·",0)</f>
        <v>0</v>
      </c>
      <c r="E145" s="53">
        <f>IF(TYPE(SEARCH(E$1,+VLOOKUP($A145,datos14s!$A$2:$B$874,2,FALSE)))=1,"·",0)</f>
        <v>0</v>
      </c>
      <c r="F145" s="53" t="str">
        <f>IF(TYPE(SEARCH(F$1,+VLOOKUP($A145,datos14s!$A$2:$B$874,2,FALSE)))=1,"·",0)</f>
        <v>·</v>
      </c>
      <c r="G145" s="53">
        <f>IF(TYPE(SEARCH(G$1,+VLOOKUP($A145,datos14s!$A$2:$B$874,2,FALSE)))=1,"·",0)</f>
        <v>0</v>
      </c>
      <c r="H145" s="53">
        <f>IF(TYPE(SEARCH(H$1,+VLOOKUP($A145,datos14s!$A$2:$B$874,2,FALSE)))=1,"·",0)</f>
        <v>0</v>
      </c>
      <c r="I145" s="53" t="str">
        <f>IF(TYPE(SEARCH(I$1,+VLOOKUP($A145,datos14s!$A$2:$B$874,2,FALSE)))=1,"·",0)</f>
        <v>·</v>
      </c>
      <c r="J145" s="53">
        <f>IF(TYPE(SEARCH(J$1,+VLOOKUP($A145,datos14s!$A$2:$B$874,2,FALSE)))=1,"·",0)</f>
        <v>0</v>
      </c>
      <c r="K145" s="53">
        <f>IF(TYPE(SEARCH(K$1,+VLOOKUP($A145,datos14s!$A$2:$B$874,2,FALSE)))=1,"·",0)</f>
        <v>0</v>
      </c>
      <c r="L145" s="53">
        <f>IF(TYPE(SEARCH(L$1,+VLOOKUP($A145,datos14s!$A$2:$B$874,2,FALSE)))=1,"·",0)</f>
        <v>0</v>
      </c>
      <c r="M145" s="53">
        <f>IF(TYPE(SEARCH(M$1,+VLOOKUP($A145,datos14s!$A$2:$B$874,2,FALSE)))=1,"·",0)</f>
        <v>0</v>
      </c>
      <c r="N145" s="53">
        <f>IF(TYPE(SEARCH(N$1,+VLOOKUP($A145,datos14s!$A$2:$B$874,2,FALSE)))=1,"·",0)</f>
        <v>0</v>
      </c>
      <c r="O145" s="53">
        <f>IF(TYPE(SEARCH(O$1,+VLOOKUP($A145,datos14s!$A$2:$B$874,2,FALSE)))=1,"·",0)</f>
        <v>0</v>
      </c>
      <c r="P145" s="53">
        <f>IF(TYPE(SEARCH(P$1,+VLOOKUP($A145,datos14s!$A$2:$B$874,2,FALSE)))=1,"·",0)</f>
        <v>0</v>
      </c>
      <c r="Q145" s="53">
        <f>IF(TYPE(SEARCH(Q$1,+VLOOKUP($A145,datos14s!$A$2:$B$874,2,FALSE)))=1,"·",0)</f>
        <v>0</v>
      </c>
      <c r="R145" s="53">
        <f>IF(TYPE(SEARCH(R$1,+VLOOKUP($A145,datos14s!$A$2:$B$874,2,FALSE)))=1,"·",0)</f>
        <v>0</v>
      </c>
      <c r="S145" s="53">
        <f>IF(TYPE(SEARCH(S$1,+VLOOKUP($A145,datos14s!$A$2:$B$874,2,FALSE)))=1,"·",0)</f>
        <v>0</v>
      </c>
      <c r="T145" s="53">
        <f>IF(TYPE(SEARCH(T$1,+VLOOKUP($A145,datos14s!$A$2:$B$874,2,FALSE)))=1,"·",0)</f>
        <v>0</v>
      </c>
      <c r="U145" s="53">
        <f>IF(TYPE(SEARCH(U$1,+VLOOKUP($A145,datos14s!$A$2:$B$874,2,FALSE)))=1,"·",0)</f>
        <v>0</v>
      </c>
      <c r="V145" s="53">
        <f>IF(TYPE(SEARCH(V$1,+VLOOKUP($A145,datos14s!$A$2:$B$874,2,FALSE)))=1,"·",0)</f>
        <v>0</v>
      </c>
      <c r="W145" s="53">
        <f>IF(TYPE(SEARCH(W$1,+VLOOKUP($A145,datos14s!$A$2:$B$874,2,FALSE)))=1,"·",0)</f>
        <v>0</v>
      </c>
      <c r="X145" s="53">
        <f>IF(TYPE(SEARCH(X$1,+VLOOKUP($A145,datos14s!$A$2:$B$874,2,FALSE)))=1,"·",0)</f>
        <v>0</v>
      </c>
      <c r="Y145" s="53">
        <f>IF(TYPE(SEARCH(Y$1,+VLOOKUP($A145,datos14s!$A$2:$B$874,2,FALSE)))=1,"·",0)</f>
        <v>0</v>
      </c>
      <c r="Z145" s="53">
        <f>IF(TYPE(SEARCH(Z$1,+VLOOKUP($A145,datos14s!$A$2:$B$874,2,FALSE)))=1,"·",0)</f>
        <v>0</v>
      </c>
      <c r="AA145" s="53">
        <f>IF(TYPE(SEARCH(AA$1,+VLOOKUP($A145,datos14s!$A$2:$B$874,2,FALSE)))=1,"·",0)</f>
        <v>0</v>
      </c>
      <c r="AB145" s="53">
        <f>IF(TYPE(SEARCH(AB$1,+VLOOKUP($A145,datos14s!$A$2:$B$874,2,FALSE)))=1,"·",0)</f>
        <v>0</v>
      </c>
      <c r="AC145" s="53">
        <f>IF(TYPE(SEARCH(AC$1,+VLOOKUP($A145,datos14s!$A$2:$B$874,2,FALSE)))=1,"·",0)</f>
        <v>0</v>
      </c>
      <c r="AD145" s="53">
        <f>IF(TYPE(SEARCH(AD$1,+VLOOKUP($A145,datos14s!$A$2:$B$874,2,FALSE)))=1,"·",0)</f>
        <v>0</v>
      </c>
      <c r="AE145" s="53">
        <f>IF(TYPE(SEARCH(AE$1,+VLOOKUP($A145,datos14s!$A$2:$B$874,2,FALSE)))=1,"·",0)</f>
        <v>0</v>
      </c>
    </row>
    <row r="146" spans="1:31" s="9" customFormat="1">
      <c r="A146" s="60" t="s">
        <v>1045</v>
      </c>
      <c r="B146" s="53">
        <f>IF(TYPE(SEARCH(B$1,+VLOOKUP($A146,datos14s!$A$2:$B$874,2,FALSE)))=1,"·",0)</f>
        <v>0</v>
      </c>
      <c r="C146" s="53">
        <f>IF(TYPE(SEARCH(C$1,+VLOOKUP($A146,datos14s!$A$2:$B$874,2,FALSE)))=1,"·",0)</f>
        <v>0</v>
      </c>
      <c r="D146" s="53">
        <f>IF(TYPE(SEARCH(D$1,+VLOOKUP($A146,datos14s!$A$2:$B$874,2,FALSE)))=1,"·",0)</f>
        <v>0</v>
      </c>
      <c r="E146" s="53">
        <f>IF(TYPE(SEARCH(E$1,+VLOOKUP($A146,datos14s!$A$2:$B$874,2,FALSE)))=1,"·",0)</f>
        <v>0</v>
      </c>
      <c r="F146" s="53" t="str">
        <f>IF(TYPE(SEARCH(F$1,+VLOOKUP($A146,datos14s!$A$2:$B$874,2,FALSE)))=1,"·",0)</f>
        <v>·</v>
      </c>
      <c r="G146" s="53">
        <f>IF(TYPE(SEARCH(G$1,+VLOOKUP($A146,datos14s!$A$2:$B$874,2,FALSE)))=1,"·",0)</f>
        <v>0</v>
      </c>
      <c r="H146" s="53">
        <f>IF(TYPE(SEARCH(H$1,+VLOOKUP($A146,datos14s!$A$2:$B$874,2,FALSE)))=1,"·",0)</f>
        <v>0</v>
      </c>
      <c r="I146" s="53" t="str">
        <f>IF(TYPE(SEARCH(I$1,+VLOOKUP($A146,datos14s!$A$2:$B$874,2,FALSE)))=1,"·",0)</f>
        <v>·</v>
      </c>
      <c r="J146" s="53">
        <f>IF(TYPE(SEARCH(J$1,+VLOOKUP($A146,datos14s!$A$2:$B$874,2,FALSE)))=1,"·",0)</f>
        <v>0</v>
      </c>
      <c r="K146" s="53" t="str">
        <f>IF(TYPE(SEARCH(K$1,+VLOOKUP($A146,datos14s!$A$2:$B$874,2,FALSE)))=1,"·",0)</f>
        <v>·</v>
      </c>
      <c r="L146" s="53">
        <f>IF(TYPE(SEARCH(L$1,+VLOOKUP($A146,datos14s!$A$2:$B$874,2,FALSE)))=1,"·",0)</f>
        <v>0</v>
      </c>
      <c r="M146" s="53">
        <f>IF(TYPE(SEARCH(M$1,+VLOOKUP($A146,datos14s!$A$2:$B$874,2,FALSE)))=1,"·",0)</f>
        <v>0</v>
      </c>
      <c r="N146" s="53">
        <f>IF(TYPE(SEARCH(N$1,+VLOOKUP($A146,datos14s!$A$2:$B$874,2,FALSE)))=1,"·",0)</f>
        <v>0</v>
      </c>
      <c r="O146" s="53">
        <f>IF(TYPE(SEARCH(O$1,+VLOOKUP($A146,datos14s!$A$2:$B$874,2,FALSE)))=1,"·",0)</f>
        <v>0</v>
      </c>
      <c r="P146" s="53">
        <f>IF(TYPE(SEARCH(P$1,+VLOOKUP($A146,datos14s!$A$2:$B$874,2,FALSE)))=1,"·",0)</f>
        <v>0</v>
      </c>
      <c r="Q146" s="53">
        <f>IF(TYPE(SEARCH(Q$1,+VLOOKUP($A146,datos14s!$A$2:$B$874,2,FALSE)))=1,"·",0)</f>
        <v>0</v>
      </c>
      <c r="R146" s="53">
        <f>IF(TYPE(SEARCH(R$1,+VLOOKUP($A146,datos14s!$A$2:$B$874,2,FALSE)))=1,"·",0)</f>
        <v>0</v>
      </c>
      <c r="S146" s="53">
        <f>IF(TYPE(SEARCH(S$1,+VLOOKUP($A146,datos14s!$A$2:$B$874,2,FALSE)))=1,"·",0)</f>
        <v>0</v>
      </c>
      <c r="T146" s="53">
        <f>IF(TYPE(SEARCH(T$1,+VLOOKUP($A146,datos14s!$A$2:$B$874,2,FALSE)))=1,"·",0)</f>
        <v>0</v>
      </c>
      <c r="U146" s="53">
        <f>IF(TYPE(SEARCH(U$1,+VLOOKUP($A146,datos14s!$A$2:$B$874,2,FALSE)))=1,"·",0)</f>
        <v>0</v>
      </c>
      <c r="V146" s="53">
        <f>IF(TYPE(SEARCH(V$1,+VLOOKUP($A146,datos14s!$A$2:$B$874,2,FALSE)))=1,"·",0)</f>
        <v>0</v>
      </c>
      <c r="W146" s="53">
        <f>IF(TYPE(SEARCH(W$1,+VLOOKUP($A146,datos14s!$A$2:$B$874,2,FALSE)))=1,"·",0)</f>
        <v>0</v>
      </c>
      <c r="X146" s="53">
        <f>IF(TYPE(SEARCH(X$1,+VLOOKUP($A146,datos14s!$A$2:$B$874,2,FALSE)))=1,"·",0)</f>
        <v>0</v>
      </c>
      <c r="Y146" s="53">
        <f>IF(TYPE(SEARCH(Y$1,+VLOOKUP($A146,datos14s!$A$2:$B$874,2,FALSE)))=1,"·",0)</f>
        <v>0</v>
      </c>
      <c r="Z146" s="53">
        <f>IF(TYPE(SEARCH(Z$1,+VLOOKUP($A146,datos14s!$A$2:$B$874,2,FALSE)))=1,"·",0)</f>
        <v>0</v>
      </c>
      <c r="AA146" s="53">
        <f>IF(TYPE(SEARCH(AA$1,+VLOOKUP($A146,datos14s!$A$2:$B$874,2,FALSE)))=1,"·",0)</f>
        <v>0</v>
      </c>
      <c r="AB146" s="53">
        <f>IF(TYPE(SEARCH(AB$1,+VLOOKUP($A146,datos14s!$A$2:$B$874,2,FALSE)))=1,"·",0)</f>
        <v>0</v>
      </c>
      <c r="AC146" s="53">
        <f>IF(TYPE(SEARCH(AC$1,+VLOOKUP($A146,datos14s!$A$2:$B$874,2,FALSE)))=1,"·",0)</f>
        <v>0</v>
      </c>
      <c r="AD146" s="53">
        <f>IF(TYPE(SEARCH(AD$1,+VLOOKUP($A146,datos14s!$A$2:$B$874,2,FALSE)))=1,"·",0)</f>
        <v>0</v>
      </c>
      <c r="AE146" s="53">
        <f>IF(TYPE(SEARCH(AE$1,+VLOOKUP($A146,datos14s!$A$2:$B$874,2,FALSE)))=1,"·",0)</f>
        <v>0</v>
      </c>
    </row>
    <row r="147" spans="1:31" s="9" customFormat="1">
      <c r="A147" s="60" t="s">
        <v>1046</v>
      </c>
      <c r="B147" s="53">
        <f>IF(TYPE(SEARCH(B$1,+VLOOKUP($A147,datos14s!$A$2:$B$874,2,FALSE)))=1,"·",0)</f>
        <v>0</v>
      </c>
      <c r="C147" s="53">
        <f>IF(TYPE(SEARCH(C$1,+VLOOKUP($A147,datos14s!$A$2:$B$874,2,FALSE)))=1,"·",0)</f>
        <v>0</v>
      </c>
      <c r="D147" s="53">
        <f>IF(TYPE(SEARCH(D$1,+VLOOKUP($A147,datos14s!$A$2:$B$874,2,FALSE)))=1,"·",0)</f>
        <v>0</v>
      </c>
      <c r="E147" s="53">
        <f>IF(TYPE(SEARCH(E$1,+VLOOKUP($A147,datos14s!$A$2:$B$874,2,FALSE)))=1,"·",0)</f>
        <v>0</v>
      </c>
      <c r="F147" s="53" t="str">
        <f>IF(TYPE(SEARCH(F$1,+VLOOKUP($A147,datos14s!$A$2:$B$874,2,FALSE)))=1,"·",0)</f>
        <v>·</v>
      </c>
      <c r="G147" s="53">
        <f>IF(TYPE(SEARCH(G$1,+VLOOKUP($A147,datos14s!$A$2:$B$874,2,FALSE)))=1,"·",0)</f>
        <v>0</v>
      </c>
      <c r="H147" s="53">
        <f>IF(TYPE(SEARCH(H$1,+VLOOKUP($A147,datos14s!$A$2:$B$874,2,FALSE)))=1,"·",0)</f>
        <v>0</v>
      </c>
      <c r="I147" s="53" t="str">
        <f>IF(TYPE(SEARCH(I$1,+VLOOKUP($A147,datos14s!$A$2:$B$874,2,FALSE)))=1,"·",0)</f>
        <v>·</v>
      </c>
      <c r="J147" s="53">
        <f>IF(TYPE(SEARCH(J$1,+VLOOKUP($A147,datos14s!$A$2:$B$874,2,FALSE)))=1,"·",0)</f>
        <v>0</v>
      </c>
      <c r="K147" s="53">
        <f>IF(TYPE(SEARCH(K$1,+VLOOKUP($A147,datos14s!$A$2:$B$874,2,FALSE)))=1,"·",0)</f>
        <v>0</v>
      </c>
      <c r="L147" s="53">
        <f>IF(TYPE(SEARCH(L$1,+VLOOKUP($A147,datos14s!$A$2:$B$874,2,FALSE)))=1,"·",0)</f>
        <v>0</v>
      </c>
      <c r="M147" s="53">
        <f>IF(TYPE(SEARCH(M$1,+VLOOKUP($A147,datos14s!$A$2:$B$874,2,FALSE)))=1,"·",0)</f>
        <v>0</v>
      </c>
      <c r="N147" s="53">
        <f>IF(TYPE(SEARCH(N$1,+VLOOKUP($A147,datos14s!$A$2:$B$874,2,FALSE)))=1,"·",0)</f>
        <v>0</v>
      </c>
      <c r="O147" s="53">
        <f>IF(TYPE(SEARCH(O$1,+VLOOKUP($A147,datos14s!$A$2:$B$874,2,FALSE)))=1,"·",0)</f>
        <v>0</v>
      </c>
      <c r="P147" s="53">
        <f>IF(TYPE(SEARCH(P$1,+VLOOKUP($A147,datos14s!$A$2:$B$874,2,FALSE)))=1,"·",0)</f>
        <v>0</v>
      </c>
      <c r="Q147" s="53">
        <f>IF(TYPE(SEARCH(Q$1,+VLOOKUP($A147,datos14s!$A$2:$B$874,2,FALSE)))=1,"·",0)</f>
        <v>0</v>
      </c>
      <c r="R147" s="53">
        <f>IF(TYPE(SEARCH(R$1,+VLOOKUP($A147,datos14s!$A$2:$B$874,2,FALSE)))=1,"·",0)</f>
        <v>0</v>
      </c>
      <c r="S147" s="53">
        <f>IF(TYPE(SEARCH(S$1,+VLOOKUP($A147,datos14s!$A$2:$B$874,2,FALSE)))=1,"·",0)</f>
        <v>0</v>
      </c>
      <c r="T147" s="53">
        <f>IF(TYPE(SEARCH(T$1,+VLOOKUP($A147,datos14s!$A$2:$B$874,2,FALSE)))=1,"·",0)</f>
        <v>0</v>
      </c>
      <c r="U147" s="53">
        <f>IF(TYPE(SEARCH(U$1,+VLOOKUP($A147,datos14s!$A$2:$B$874,2,FALSE)))=1,"·",0)</f>
        <v>0</v>
      </c>
      <c r="V147" s="53">
        <f>IF(TYPE(SEARCH(V$1,+VLOOKUP($A147,datos14s!$A$2:$B$874,2,FALSE)))=1,"·",0)</f>
        <v>0</v>
      </c>
      <c r="W147" s="53">
        <f>IF(TYPE(SEARCH(W$1,+VLOOKUP($A147,datos14s!$A$2:$B$874,2,FALSE)))=1,"·",0)</f>
        <v>0</v>
      </c>
      <c r="X147" s="53">
        <f>IF(TYPE(SEARCH(X$1,+VLOOKUP($A147,datos14s!$A$2:$B$874,2,FALSE)))=1,"·",0)</f>
        <v>0</v>
      </c>
      <c r="Y147" s="53">
        <f>IF(TYPE(SEARCH(Y$1,+VLOOKUP($A147,datos14s!$A$2:$B$874,2,FALSE)))=1,"·",0)</f>
        <v>0</v>
      </c>
      <c r="Z147" s="53">
        <f>IF(TYPE(SEARCH(Z$1,+VLOOKUP($A147,datos14s!$A$2:$B$874,2,FALSE)))=1,"·",0)</f>
        <v>0</v>
      </c>
      <c r="AA147" s="53">
        <f>IF(TYPE(SEARCH(AA$1,+VLOOKUP($A147,datos14s!$A$2:$B$874,2,FALSE)))=1,"·",0)</f>
        <v>0</v>
      </c>
      <c r="AB147" s="53">
        <f>IF(TYPE(SEARCH(AB$1,+VLOOKUP($A147,datos14s!$A$2:$B$874,2,FALSE)))=1,"·",0)</f>
        <v>0</v>
      </c>
      <c r="AC147" s="53">
        <f>IF(TYPE(SEARCH(AC$1,+VLOOKUP($A147,datos14s!$A$2:$B$874,2,FALSE)))=1,"·",0)</f>
        <v>0</v>
      </c>
      <c r="AD147" s="53">
        <f>IF(TYPE(SEARCH(AD$1,+VLOOKUP($A147,datos14s!$A$2:$B$874,2,FALSE)))=1,"·",0)</f>
        <v>0</v>
      </c>
      <c r="AE147" s="53">
        <f>IF(TYPE(SEARCH(AE$1,+VLOOKUP($A147,datos14s!$A$2:$B$874,2,FALSE)))=1,"·",0)</f>
        <v>0</v>
      </c>
    </row>
    <row r="148" spans="1:31" s="9" customFormat="1">
      <c r="A148" s="60" t="s">
        <v>1047</v>
      </c>
      <c r="B148" s="53">
        <f>IF(TYPE(SEARCH(B$1,+VLOOKUP($A148,datos14s!$A$2:$B$874,2,FALSE)))=1,"·",0)</f>
        <v>0</v>
      </c>
      <c r="C148" s="53">
        <f>IF(TYPE(SEARCH(C$1,+VLOOKUP($A148,datos14s!$A$2:$B$874,2,FALSE)))=1,"·",0)</f>
        <v>0</v>
      </c>
      <c r="D148" s="53" t="str">
        <f>IF(TYPE(SEARCH(D$1,+VLOOKUP($A148,datos14s!$A$2:$B$874,2,FALSE)))=1,"·",0)</f>
        <v>·</v>
      </c>
      <c r="E148" s="53">
        <f>IF(TYPE(SEARCH(E$1,+VLOOKUP($A148,datos14s!$A$2:$B$874,2,FALSE)))=1,"·",0)</f>
        <v>0</v>
      </c>
      <c r="F148" s="53" t="str">
        <f>IF(TYPE(SEARCH(F$1,+VLOOKUP($A148,datos14s!$A$2:$B$874,2,FALSE)))=1,"·",0)</f>
        <v>·</v>
      </c>
      <c r="G148" s="53">
        <f>IF(TYPE(SEARCH(G$1,+VLOOKUP($A148,datos14s!$A$2:$B$874,2,FALSE)))=1,"·",0)</f>
        <v>0</v>
      </c>
      <c r="H148" s="53">
        <f>IF(TYPE(SEARCH(H$1,+VLOOKUP($A148,datos14s!$A$2:$B$874,2,FALSE)))=1,"·",0)</f>
        <v>0</v>
      </c>
      <c r="I148" s="53">
        <f>IF(TYPE(SEARCH(I$1,+VLOOKUP($A148,datos14s!$A$2:$B$874,2,FALSE)))=1,"·",0)</f>
        <v>0</v>
      </c>
      <c r="J148" s="53">
        <f>IF(TYPE(SEARCH(J$1,+VLOOKUP($A148,datos14s!$A$2:$B$874,2,FALSE)))=1,"·",0)</f>
        <v>0</v>
      </c>
      <c r="K148" s="53" t="str">
        <f>IF(TYPE(SEARCH(K$1,+VLOOKUP($A148,datos14s!$A$2:$B$874,2,FALSE)))=1,"·",0)</f>
        <v>·</v>
      </c>
      <c r="L148" s="53">
        <f>IF(TYPE(SEARCH(L$1,+VLOOKUP($A148,datos14s!$A$2:$B$874,2,FALSE)))=1,"·",0)</f>
        <v>0</v>
      </c>
      <c r="M148" s="53">
        <f>IF(TYPE(SEARCH(M$1,+VLOOKUP($A148,datos14s!$A$2:$B$874,2,FALSE)))=1,"·",0)</f>
        <v>0</v>
      </c>
      <c r="N148" s="53">
        <f>IF(TYPE(SEARCH(N$1,+VLOOKUP($A148,datos14s!$A$2:$B$874,2,FALSE)))=1,"·",0)</f>
        <v>0</v>
      </c>
      <c r="O148" s="53">
        <f>IF(TYPE(SEARCH(O$1,+VLOOKUP($A148,datos14s!$A$2:$B$874,2,FALSE)))=1,"·",0)</f>
        <v>0</v>
      </c>
      <c r="P148" s="53">
        <f>IF(TYPE(SEARCH(P$1,+VLOOKUP($A148,datos14s!$A$2:$B$874,2,FALSE)))=1,"·",0)</f>
        <v>0</v>
      </c>
      <c r="Q148" s="53">
        <f>IF(TYPE(SEARCH(Q$1,+VLOOKUP($A148,datos14s!$A$2:$B$874,2,FALSE)))=1,"·",0)</f>
        <v>0</v>
      </c>
      <c r="R148" s="53">
        <f>IF(TYPE(SEARCH(R$1,+VLOOKUP($A148,datos14s!$A$2:$B$874,2,FALSE)))=1,"·",0)</f>
        <v>0</v>
      </c>
      <c r="S148" s="53">
        <f>IF(TYPE(SEARCH(S$1,+VLOOKUP($A148,datos14s!$A$2:$B$874,2,FALSE)))=1,"·",0)</f>
        <v>0</v>
      </c>
      <c r="T148" s="53">
        <f>IF(TYPE(SEARCH(T$1,+VLOOKUP($A148,datos14s!$A$2:$B$874,2,FALSE)))=1,"·",0)</f>
        <v>0</v>
      </c>
      <c r="U148" s="53">
        <f>IF(TYPE(SEARCH(U$1,+VLOOKUP($A148,datos14s!$A$2:$B$874,2,FALSE)))=1,"·",0)</f>
        <v>0</v>
      </c>
      <c r="V148" s="53">
        <f>IF(TYPE(SEARCH(V$1,+VLOOKUP($A148,datos14s!$A$2:$B$874,2,FALSE)))=1,"·",0)</f>
        <v>0</v>
      </c>
      <c r="W148" s="53">
        <f>IF(TYPE(SEARCH(W$1,+VLOOKUP($A148,datos14s!$A$2:$B$874,2,FALSE)))=1,"·",0)</f>
        <v>0</v>
      </c>
      <c r="X148" s="53">
        <f>IF(TYPE(SEARCH(X$1,+VLOOKUP($A148,datos14s!$A$2:$B$874,2,FALSE)))=1,"·",0)</f>
        <v>0</v>
      </c>
      <c r="Y148" s="53">
        <f>IF(TYPE(SEARCH(Y$1,+VLOOKUP($A148,datos14s!$A$2:$B$874,2,FALSE)))=1,"·",0)</f>
        <v>0</v>
      </c>
      <c r="Z148" s="53">
        <f>IF(TYPE(SEARCH(Z$1,+VLOOKUP($A148,datos14s!$A$2:$B$874,2,FALSE)))=1,"·",0)</f>
        <v>0</v>
      </c>
      <c r="AA148" s="53">
        <f>IF(TYPE(SEARCH(AA$1,+VLOOKUP($A148,datos14s!$A$2:$B$874,2,FALSE)))=1,"·",0)</f>
        <v>0</v>
      </c>
      <c r="AB148" s="53">
        <f>IF(TYPE(SEARCH(AB$1,+VLOOKUP($A148,datos14s!$A$2:$B$874,2,FALSE)))=1,"·",0)</f>
        <v>0</v>
      </c>
      <c r="AC148" s="53">
        <f>IF(TYPE(SEARCH(AC$1,+VLOOKUP($A148,datos14s!$A$2:$B$874,2,FALSE)))=1,"·",0)</f>
        <v>0</v>
      </c>
      <c r="AD148" s="53">
        <f>IF(TYPE(SEARCH(AD$1,+VLOOKUP($A148,datos14s!$A$2:$B$874,2,FALSE)))=1,"·",0)</f>
        <v>0</v>
      </c>
      <c r="AE148" s="53">
        <f>IF(TYPE(SEARCH(AE$1,+VLOOKUP($A148,datos14s!$A$2:$B$874,2,FALSE)))=1,"·",0)</f>
        <v>0</v>
      </c>
    </row>
    <row r="149" spans="1:31" s="9" customFormat="1">
      <c r="A149" s="60" t="s">
        <v>1048</v>
      </c>
      <c r="B149" s="53">
        <f>IF(TYPE(SEARCH(B$1,+VLOOKUP($A149,datos14s!$A$2:$B$874,2,FALSE)))=1,"·",0)</f>
        <v>0</v>
      </c>
      <c r="C149" s="53">
        <f>IF(TYPE(SEARCH(C$1,+VLOOKUP($A149,datos14s!$A$2:$B$874,2,FALSE)))=1,"·",0)</f>
        <v>0</v>
      </c>
      <c r="D149" s="53">
        <f>IF(TYPE(SEARCH(D$1,+VLOOKUP($A149,datos14s!$A$2:$B$874,2,FALSE)))=1,"·",0)</f>
        <v>0</v>
      </c>
      <c r="E149" s="53">
        <f>IF(TYPE(SEARCH(E$1,+VLOOKUP($A149,datos14s!$A$2:$B$874,2,FALSE)))=1,"·",0)</f>
        <v>0</v>
      </c>
      <c r="F149" s="53" t="str">
        <f>IF(TYPE(SEARCH(F$1,+VLOOKUP($A149,datos14s!$A$2:$B$874,2,FALSE)))=1,"·",0)</f>
        <v>·</v>
      </c>
      <c r="G149" s="53">
        <f>IF(TYPE(SEARCH(G$1,+VLOOKUP($A149,datos14s!$A$2:$B$874,2,FALSE)))=1,"·",0)</f>
        <v>0</v>
      </c>
      <c r="H149" s="53">
        <f>IF(TYPE(SEARCH(H$1,+VLOOKUP($A149,datos14s!$A$2:$B$874,2,FALSE)))=1,"·",0)</f>
        <v>0</v>
      </c>
      <c r="I149" s="53" t="str">
        <f>IF(TYPE(SEARCH(I$1,+VLOOKUP($A149,datos14s!$A$2:$B$874,2,FALSE)))=1,"·",0)</f>
        <v>·</v>
      </c>
      <c r="J149" s="53">
        <f>IF(TYPE(SEARCH(J$1,+VLOOKUP($A149,datos14s!$A$2:$B$874,2,FALSE)))=1,"·",0)</f>
        <v>0</v>
      </c>
      <c r="K149" s="53" t="str">
        <f>IF(TYPE(SEARCH(K$1,+VLOOKUP($A149,datos14s!$A$2:$B$874,2,FALSE)))=1,"·",0)</f>
        <v>·</v>
      </c>
      <c r="L149" s="53">
        <f>IF(TYPE(SEARCH(L$1,+VLOOKUP($A149,datos14s!$A$2:$B$874,2,FALSE)))=1,"·",0)</f>
        <v>0</v>
      </c>
      <c r="M149" s="53">
        <f>IF(TYPE(SEARCH(M$1,+VLOOKUP($A149,datos14s!$A$2:$B$874,2,FALSE)))=1,"·",0)</f>
        <v>0</v>
      </c>
      <c r="N149" s="53">
        <f>IF(TYPE(SEARCH(N$1,+VLOOKUP($A149,datos14s!$A$2:$B$874,2,FALSE)))=1,"·",0)</f>
        <v>0</v>
      </c>
      <c r="O149" s="53">
        <f>IF(TYPE(SEARCH(O$1,+VLOOKUP($A149,datos14s!$A$2:$B$874,2,FALSE)))=1,"·",0)</f>
        <v>0</v>
      </c>
      <c r="P149" s="53">
        <f>IF(TYPE(SEARCH(P$1,+VLOOKUP($A149,datos14s!$A$2:$B$874,2,FALSE)))=1,"·",0)</f>
        <v>0</v>
      </c>
      <c r="Q149" s="53">
        <f>IF(TYPE(SEARCH(Q$1,+VLOOKUP($A149,datos14s!$A$2:$B$874,2,FALSE)))=1,"·",0)</f>
        <v>0</v>
      </c>
      <c r="R149" s="53">
        <f>IF(TYPE(SEARCH(R$1,+VLOOKUP($A149,datos14s!$A$2:$B$874,2,FALSE)))=1,"·",0)</f>
        <v>0</v>
      </c>
      <c r="S149" s="53">
        <f>IF(TYPE(SEARCH(S$1,+VLOOKUP($A149,datos14s!$A$2:$B$874,2,FALSE)))=1,"·",0)</f>
        <v>0</v>
      </c>
      <c r="T149" s="53">
        <f>IF(TYPE(SEARCH(T$1,+VLOOKUP($A149,datos14s!$A$2:$B$874,2,FALSE)))=1,"·",0)</f>
        <v>0</v>
      </c>
      <c r="U149" s="53">
        <f>IF(TYPE(SEARCH(U$1,+VLOOKUP($A149,datos14s!$A$2:$B$874,2,FALSE)))=1,"·",0)</f>
        <v>0</v>
      </c>
      <c r="V149" s="53">
        <f>IF(TYPE(SEARCH(V$1,+VLOOKUP($A149,datos14s!$A$2:$B$874,2,FALSE)))=1,"·",0)</f>
        <v>0</v>
      </c>
      <c r="W149" s="53">
        <f>IF(TYPE(SEARCH(W$1,+VLOOKUP($A149,datos14s!$A$2:$B$874,2,FALSE)))=1,"·",0)</f>
        <v>0</v>
      </c>
      <c r="X149" s="53">
        <f>IF(TYPE(SEARCH(X$1,+VLOOKUP($A149,datos14s!$A$2:$B$874,2,FALSE)))=1,"·",0)</f>
        <v>0</v>
      </c>
      <c r="Y149" s="53">
        <f>IF(TYPE(SEARCH(Y$1,+VLOOKUP($A149,datos14s!$A$2:$B$874,2,FALSE)))=1,"·",0)</f>
        <v>0</v>
      </c>
      <c r="Z149" s="53">
        <f>IF(TYPE(SEARCH(Z$1,+VLOOKUP($A149,datos14s!$A$2:$B$874,2,FALSE)))=1,"·",0)</f>
        <v>0</v>
      </c>
      <c r="AA149" s="53">
        <f>IF(TYPE(SEARCH(AA$1,+VLOOKUP($A149,datos14s!$A$2:$B$874,2,FALSE)))=1,"·",0)</f>
        <v>0</v>
      </c>
      <c r="AB149" s="53">
        <f>IF(TYPE(SEARCH(AB$1,+VLOOKUP($A149,datos14s!$A$2:$B$874,2,FALSE)))=1,"·",0)</f>
        <v>0</v>
      </c>
      <c r="AC149" s="53">
        <f>IF(TYPE(SEARCH(AC$1,+VLOOKUP($A149,datos14s!$A$2:$B$874,2,FALSE)))=1,"·",0)</f>
        <v>0</v>
      </c>
      <c r="AD149" s="53">
        <f>IF(TYPE(SEARCH(AD$1,+VLOOKUP($A149,datos14s!$A$2:$B$874,2,FALSE)))=1,"·",0)</f>
        <v>0</v>
      </c>
      <c r="AE149" s="53">
        <f>IF(TYPE(SEARCH(AE$1,+VLOOKUP($A149,datos14s!$A$2:$B$874,2,FALSE)))=1,"·",0)</f>
        <v>0</v>
      </c>
    </row>
    <row r="150" spans="1:31" s="9" customFormat="1">
      <c r="A150" s="60" t="s">
        <v>1049</v>
      </c>
      <c r="B150" s="53">
        <f>IF(TYPE(SEARCH(B$1,+VLOOKUP($A150,datos14s!$A$2:$B$874,2,FALSE)))=1,"·",0)</f>
        <v>0</v>
      </c>
      <c r="C150" s="53">
        <f>IF(TYPE(SEARCH(C$1,+VLOOKUP($A150,datos14s!$A$2:$B$874,2,FALSE)))=1,"·",0)</f>
        <v>0</v>
      </c>
      <c r="D150" s="53">
        <f>IF(TYPE(SEARCH(D$1,+VLOOKUP($A150,datos14s!$A$2:$B$874,2,FALSE)))=1,"·",0)</f>
        <v>0</v>
      </c>
      <c r="E150" s="53">
        <f>IF(TYPE(SEARCH(E$1,+VLOOKUP($A150,datos14s!$A$2:$B$874,2,FALSE)))=1,"·",0)</f>
        <v>0</v>
      </c>
      <c r="F150" s="53" t="str">
        <f>IF(TYPE(SEARCH(F$1,+VLOOKUP($A150,datos14s!$A$2:$B$874,2,FALSE)))=1,"·",0)</f>
        <v>·</v>
      </c>
      <c r="G150" s="53">
        <f>IF(TYPE(SEARCH(G$1,+VLOOKUP($A150,datos14s!$A$2:$B$874,2,FALSE)))=1,"·",0)</f>
        <v>0</v>
      </c>
      <c r="H150" s="53">
        <f>IF(TYPE(SEARCH(H$1,+VLOOKUP($A150,datos14s!$A$2:$B$874,2,FALSE)))=1,"·",0)</f>
        <v>0</v>
      </c>
      <c r="I150" s="53" t="str">
        <f>IF(TYPE(SEARCH(I$1,+VLOOKUP($A150,datos14s!$A$2:$B$874,2,FALSE)))=1,"·",0)</f>
        <v>·</v>
      </c>
      <c r="J150" s="53">
        <f>IF(TYPE(SEARCH(J$1,+VLOOKUP($A150,datos14s!$A$2:$B$874,2,FALSE)))=1,"·",0)</f>
        <v>0</v>
      </c>
      <c r="K150" s="53">
        <f>IF(TYPE(SEARCH(K$1,+VLOOKUP($A150,datos14s!$A$2:$B$874,2,FALSE)))=1,"·",0)</f>
        <v>0</v>
      </c>
      <c r="L150" s="53">
        <f>IF(TYPE(SEARCH(L$1,+VLOOKUP($A150,datos14s!$A$2:$B$874,2,FALSE)))=1,"·",0)</f>
        <v>0</v>
      </c>
      <c r="M150" s="53">
        <f>IF(TYPE(SEARCH(M$1,+VLOOKUP($A150,datos14s!$A$2:$B$874,2,FALSE)))=1,"·",0)</f>
        <v>0</v>
      </c>
      <c r="N150" s="53">
        <f>IF(TYPE(SEARCH(N$1,+VLOOKUP($A150,datos14s!$A$2:$B$874,2,FALSE)))=1,"·",0)</f>
        <v>0</v>
      </c>
      <c r="O150" s="53" t="str">
        <f>IF(TYPE(SEARCH(O$1,+VLOOKUP($A150,datos14s!$A$2:$B$874,2,FALSE)))=1,"·",0)</f>
        <v>·</v>
      </c>
      <c r="P150" s="53">
        <f>IF(TYPE(SEARCH(P$1,+VLOOKUP($A150,datos14s!$A$2:$B$874,2,FALSE)))=1,"·",0)</f>
        <v>0</v>
      </c>
      <c r="Q150" s="53">
        <f>IF(TYPE(SEARCH(Q$1,+VLOOKUP($A150,datos14s!$A$2:$B$874,2,FALSE)))=1,"·",0)</f>
        <v>0</v>
      </c>
      <c r="R150" s="53">
        <f>IF(TYPE(SEARCH(R$1,+VLOOKUP($A150,datos14s!$A$2:$B$874,2,FALSE)))=1,"·",0)</f>
        <v>0</v>
      </c>
      <c r="S150" s="53">
        <f>IF(TYPE(SEARCH(S$1,+VLOOKUP($A150,datos14s!$A$2:$B$874,2,FALSE)))=1,"·",0)</f>
        <v>0</v>
      </c>
      <c r="T150" s="53">
        <f>IF(TYPE(SEARCH(T$1,+VLOOKUP($A150,datos14s!$A$2:$B$874,2,FALSE)))=1,"·",0)</f>
        <v>0</v>
      </c>
      <c r="U150" s="53">
        <f>IF(TYPE(SEARCH(U$1,+VLOOKUP($A150,datos14s!$A$2:$B$874,2,FALSE)))=1,"·",0)</f>
        <v>0</v>
      </c>
      <c r="V150" s="53">
        <f>IF(TYPE(SEARCH(V$1,+VLOOKUP($A150,datos14s!$A$2:$B$874,2,FALSE)))=1,"·",0)</f>
        <v>0</v>
      </c>
      <c r="W150" s="53">
        <f>IF(TYPE(SEARCH(W$1,+VLOOKUP($A150,datos14s!$A$2:$B$874,2,FALSE)))=1,"·",0)</f>
        <v>0</v>
      </c>
      <c r="X150" s="53">
        <f>IF(TYPE(SEARCH(X$1,+VLOOKUP($A150,datos14s!$A$2:$B$874,2,FALSE)))=1,"·",0)</f>
        <v>0</v>
      </c>
      <c r="Y150" s="53">
        <f>IF(TYPE(SEARCH(Y$1,+VLOOKUP($A150,datos14s!$A$2:$B$874,2,FALSE)))=1,"·",0)</f>
        <v>0</v>
      </c>
      <c r="Z150" s="53">
        <f>IF(TYPE(SEARCH(Z$1,+VLOOKUP($A150,datos14s!$A$2:$B$874,2,FALSE)))=1,"·",0)</f>
        <v>0</v>
      </c>
      <c r="AA150" s="53">
        <f>IF(TYPE(SEARCH(AA$1,+VLOOKUP($A150,datos14s!$A$2:$B$874,2,FALSE)))=1,"·",0)</f>
        <v>0</v>
      </c>
      <c r="AB150" s="53">
        <f>IF(TYPE(SEARCH(AB$1,+VLOOKUP($A150,datos14s!$A$2:$B$874,2,FALSE)))=1,"·",0)</f>
        <v>0</v>
      </c>
      <c r="AC150" s="53">
        <f>IF(TYPE(SEARCH(AC$1,+VLOOKUP($A150,datos14s!$A$2:$B$874,2,FALSE)))=1,"·",0)</f>
        <v>0</v>
      </c>
      <c r="AD150" s="53">
        <f>IF(TYPE(SEARCH(AD$1,+VLOOKUP($A150,datos14s!$A$2:$B$874,2,FALSE)))=1,"·",0)</f>
        <v>0</v>
      </c>
      <c r="AE150" s="53">
        <f>IF(TYPE(SEARCH(AE$1,+VLOOKUP($A150,datos14s!$A$2:$B$874,2,FALSE)))=1,"·",0)</f>
        <v>0</v>
      </c>
    </row>
    <row r="151" spans="1:31" s="9" customFormat="1">
      <c r="A151" s="60" t="s">
        <v>1050</v>
      </c>
      <c r="B151" s="53">
        <f>IF(TYPE(SEARCH(B$1,+VLOOKUP($A151,datos14s!$A$2:$B$874,2,FALSE)))=1,"·",0)</f>
        <v>0</v>
      </c>
      <c r="C151" s="53">
        <f>IF(TYPE(SEARCH(C$1,+VLOOKUP($A151,datos14s!$A$2:$B$874,2,FALSE)))=1,"·",0)</f>
        <v>0</v>
      </c>
      <c r="D151" s="53" t="str">
        <f>IF(TYPE(SEARCH(D$1,+VLOOKUP($A151,datos14s!$A$2:$B$874,2,FALSE)))=1,"·",0)</f>
        <v>·</v>
      </c>
      <c r="E151" s="53">
        <f>IF(TYPE(SEARCH(E$1,+VLOOKUP($A151,datos14s!$A$2:$B$874,2,FALSE)))=1,"·",0)</f>
        <v>0</v>
      </c>
      <c r="F151" s="53" t="str">
        <f>IF(TYPE(SEARCH(F$1,+VLOOKUP($A151,datos14s!$A$2:$B$874,2,FALSE)))=1,"·",0)</f>
        <v>·</v>
      </c>
      <c r="G151" s="53">
        <f>IF(TYPE(SEARCH(G$1,+VLOOKUP($A151,datos14s!$A$2:$B$874,2,FALSE)))=1,"·",0)</f>
        <v>0</v>
      </c>
      <c r="H151" s="53">
        <f>IF(TYPE(SEARCH(H$1,+VLOOKUP($A151,datos14s!$A$2:$B$874,2,FALSE)))=1,"·",0)</f>
        <v>0</v>
      </c>
      <c r="I151" s="53">
        <f>IF(TYPE(SEARCH(I$1,+VLOOKUP($A151,datos14s!$A$2:$B$874,2,FALSE)))=1,"·",0)</f>
        <v>0</v>
      </c>
      <c r="J151" s="53">
        <f>IF(TYPE(SEARCH(J$1,+VLOOKUP($A151,datos14s!$A$2:$B$874,2,FALSE)))=1,"·",0)</f>
        <v>0</v>
      </c>
      <c r="K151" s="53" t="str">
        <f>IF(TYPE(SEARCH(K$1,+VLOOKUP($A151,datos14s!$A$2:$B$874,2,FALSE)))=1,"·",0)</f>
        <v>·</v>
      </c>
      <c r="L151" s="53">
        <f>IF(TYPE(SEARCH(L$1,+VLOOKUP($A151,datos14s!$A$2:$B$874,2,FALSE)))=1,"·",0)</f>
        <v>0</v>
      </c>
      <c r="M151" s="53">
        <f>IF(TYPE(SEARCH(M$1,+VLOOKUP($A151,datos14s!$A$2:$B$874,2,FALSE)))=1,"·",0)</f>
        <v>0</v>
      </c>
      <c r="N151" s="53">
        <f>IF(TYPE(SEARCH(N$1,+VLOOKUP($A151,datos14s!$A$2:$B$874,2,FALSE)))=1,"·",0)</f>
        <v>0</v>
      </c>
      <c r="O151" s="53">
        <f>IF(TYPE(SEARCH(O$1,+VLOOKUP($A151,datos14s!$A$2:$B$874,2,FALSE)))=1,"·",0)</f>
        <v>0</v>
      </c>
      <c r="P151" s="53">
        <f>IF(TYPE(SEARCH(P$1,+VLOOKUP($A151,datos14s!$A$2:$B$874,2,FALSE)))=1,"·",0)</f>
        <v>0</v>
      </c>
      <c r="Q151" s="53">
        <f>IF(TYPE(SEARCH(Q$1,+VLOOKUP($A151,datos14s!$A$2:$B$874,2,FALSE)))=1,"·",0)</f>
        <v>0</v>
      </c>
      <c r="R151" s="53">
        <f>IF(TYPE(SEARCH(R$1,+VLOOKUP($A151,datos14s!$A$2:$B$874,2,FALSE)))=1,"·",0)</f>
        <v>0</v>
      </c>
      <c r="S151" s="53">
        <f>IF(TYPE(SEARCH(S$1,+VLOOKUP($A151,datos14s!$A$2:$B$874,2,FALSE)))=1,"·",0)</f>
        <v>0</v>
      </c>
      <c r="T151" s="53">
        <f>IF(TYPE(SEARCH(T$1,+VLOOKUP($A151,datos14s!$A$2:$B$874,2,FALSE)))=1,"·",0)</f>
        <v>0</v>
      </c>
      <c r="U151" s="53">
        <f>IF(TYPE(SEARCH(U$1,+VLOOKUP($A151,datos14s!$A$2:$B$874,2,FALSE)))=1,"·",0)</f>
        <v>0</v>
      </c>
      <c r="V151" s="53">
        <f>IF(TYPE(SEARCH(V$1,+VLOOKUP($A151,datos14s!$A$2:$B$874,2,FALSE)))=1,"·",0)</f>
        <v>0</v>
      </c>
      <c r="W151" s="53">
        <f>IF(TYPE(SEARCH(W$1,+VLOOKUP($A151,datos14s!$A$2:$B$874,2,FALSE)))=1,"·",0)</f>
        <v>0</v>
      </c>
      <c r="X151" s="53">
        <f>IF(TYPE(SEARCH(X$1,+VLOOKUP($A151,datos14s!$A$2:$B$874,2,FALSE)))=1,"·",0)</f>
        <v>0</v>
      </c>
      <c r="Y151" s="53">
        <f>IF(TYPE(SEARCH(Y$1,+VLOOKUP($A151,datos14s!$A$2:$B$874,2,FALSE)))=1,"·",0)</f>
        <v>0</v>
      </c>
      <c r="Z151" s="53">
        <f>IF(TYPE(SEARCH(Z$1,+VLOOKUP($A151,datos14s!$A$2:$B$874,2,FALSE)))=1,"·",0)</f>
        <v>0</v>
      </c>
      <c r="AA151" s="53">
        <f>IF(TYPE(SEARCH(AA$1,+VLOOKUP($A151,datos14s!$A$2:$B$874,2,FALSE)))=1,"·",0)</f>
        <v>0</v>
      </c>
      <c r="AB151" s="53">
        <f>IF(TYPE(SEARCH(AB$1,+VLOOKUP($A151,datos14s!$A$2:$B$874,2,FALSE)))=1,"·",0)</f>
        <v>0</v>
      </c>
      <c r="AC151" s="53">
        <f>IF(TYPE(SEARCH(AC$1,+VLOOKUP($A151,datos14s!$A$2:$B$874,2,FALSE)))=1,"·",0)</f>
        <v>0</v>
      </c>
      <c r="AD151" s="53">
        <f>IF(TYPE(SEARCH(AD$1,+VLOOKUP($A151,datos14s!$A$2:$B$874,2,FALSE)))=1,"·",0)</f>
        <v>0</v>
      </c>
      <c r="AE151" s="53">
        <f>IF(TYPE(SEARCH(AE$1,+VLOOKUP($A151,datos14s!$A$2:$B$874,2,FALSE)))=1,"·",0)</f>
        <v>0</v>
      </c>
    </row>
    <row r="152" spans="1:31" s="9" customFormat="1">
      <c r="A152" s="60" t="s">
        <v>1051</v>
      </c>
      <c r="B152" s="53">
        <f>IF(TYPE(SEARCH(B$1,+VLOOKUP($A152,datos14s!$A$2:$B$874,2,FALSE)))=1,"·",0)</f>
        <v>0</v>
      </c>
      <c r="C152" s="53">
        <f>IF(TYPE(SEARCH(C$1,+VLOOKUP($A152,datos14s!$A$2:$B$874,2,FALSE)))=1,"·",0)</f>
        <v>0</v>
      </c>
      <c r="D152" s="53" t="str">
        <f>IF(TYPE(SEARCH(D$1,+VLOOKUP($A152,datos14s!$A$2:$B$874,2,FALSE)))=1,"·",0)</f>
        <v>·</v>
      </c>
      <c r="E152" s="53">
        <f>IF(TYPE(SEARCH(E$1,+VLOOKUP($A152,datos14s!$A$2:$B$874,2,FALSE)))=1,"·",0)</f>
        <v>0</v>
      </c>
      <c r="F152" s="53" t="str">
        <f>IF(TYPE(SEARCH(F$1,+VLOOKUP($A152,datos14s!$A$2:$B$874,2,FALSE)))=1,"·",0)</f>
        <v>·</v>
      </c>
      <c r="G152" s="53">
        <f>IF(TYPE(SEARCH(G$1,+VLOOKUP($A152,datos14s!$A$2:$B$874,2,FALSE)))=1,"·",0)</f>
        <v>0</v>
      </c>
      <c r="H152" s="53">
        <f>IF(TYPE(SEARCH(H$1,+VLOOKUP($A152,datos14s!$A$2:$B$874,2,FALSE)))=1,"·",0)</f>
        <v>0</v>
      </c>
      <c r="I152" s="53" t="str">
        <f>IF(TYPE(SEARCH(I$1,+VLOOKUP($A152,datos14s!$A$2:$B$874,2,FALSE)))=1,"·",0)</f>
        <v>·</v>
      </c>
      <c r="J152" s="53">
        <f>IF(TYPE(SEARCH(J$1,+VLOOKUP($A152,datos14s!$A$2:$B$874,2,FALSE)))=1,"·",0)</f>
        <v>0</v>
      </c>
      <c r="K152" s="53">
        <f>IF(TYPE(SEARCH(K$1,+VLOOKUP($A152,datos14s!$A$2:$B$874,2,FALSE)))=1,"·",0)</f>
        <v>0</v>
      </c>
      <c r="L152" s="53">
        <f>IF(TYPE(SEARCH(L$1,+VLOOKUP($A152,datos14s!$A$2:$B$874,2,FALSE)))=1,"·",0)</f>
        <v>0</v>
      </c>
      <c r="M152" s="53">
        <f>IF(TYPE(SEARCH(M$1,+VLOOKUP($A152,datos14s!$A$2:$B$874,2,FALSE)))=1,"·",0)</f>
        <v>0</v>
      </c>
      <c r="N152" s="53">
        <f>IF(TYPE(SEARCH(N$1,+VLOOKUP($A152,datos14s!$A$2:$B$874,2,FALSE)))=1,"·",0)</f>
        <v>0</v>
      </c>
      <c r="O152" s="53">
        <f>IF(TYPE(SEARCH(O$1,+VLOOKUP($A152,datos14s!$A$2:$B$874,2,FALSE)))=1,"·",0)</f>
        <v>0</v>
      </c>
      <c r="P152" s="53">
        <f>IF(TYPE(SEARCH(P$1,+VLOOKUP($A152,datos14s!$A$2:$B$874,2,FALSE)))=1,"·",0)</f>
        <v>0</v>
      </c>
      <c r="Q152" s="53">
        <f>IF(TYPE(SEARCH(Q$1,+VLOOKUP($A152,datos14s!$A$2:$B$874,2,FALSE)))=1,"·",0)</f>
        <v>0</v>
      </c>
      <c r="R152" s="53">
        <f>IF(TYPE(SEARCH(R$1,+VLOOKUP($A152,datos14s!$A$2:$B$874,2,FALSE)))=1,"·",0)</f>
        <v>0</v>
      </c>
      <c r="S152" s="53">
        <f>IF(TYPE(SEARCH(S$1,+VLOOKUP($A152,datos14s!$A$2:$B$874,2,FALSE)))=1,"·",0)</f>
        <v>0</v>
      </c>
      <c r="T152" s="53">
        <f>IF(TYPE(SEARCH(T$1,+VLOOKUP($A152,datos14s!$A$2:$B$874,2,FALSE)))=1,"·",0)</f>
        <v>0</v>
      </c>
      <c r="U152" s="53">
        <f>IF(TYPE(SEARCH(U$1,+VLOOKUP($A152,datos14s!$A$2:$B$874,2,FALSE)))=1,"·",0)</f>
        <v>0</v>
      </c>
      <c r="V152" s="53">
        <f>IF(TYPE(SEARCH(V$1,+VLOOKUP($A152,datos14s!$A$2:$B$874,2,FALSE)))=1,"·",0)</f>
        <v>0</v>
      </c>
      <c r="W152" s="53">
        <f>IF(TYPE(SEARCH(W$1,+VLOOKUP($A152,datos14s!$A$2:$B$874,2,FALSE)))=1,"·",0)</f>
        <v>0</v>
      </c>
      <c r="X152" s="53">
        <f>IF(TYPE(SEARCH(X$1,+VLOOKUP($A152,datos14s!$A$2:$B$874,2,FALSE)))=1,"·",0)</f>
        <v>0</v>
      </c>
      <c r="Y152" s="53">
        <f>IF(TYPE(SEARCH(Y$1,+VLOOKUP($A152,datos14s!$A$2:$B$874,2,FALSE)))=1,"·",0)</f>
        <v>0</v>
      </c>
      <c r="Z152" s="53">
        <f>IF(TYPE(SEARCH(Z$1,+VLOOKUP($A152,datos14s!$A$2:$B$874,2,FALSE)))=1,"·",0)</f>
        <v>0</v>
      </c>
      <c r="AA152" s="53">
        <f>IF(TYPE(SEARCH(AA$1,+VLOOKUP($A152,datos14s!$A$2:$B$874,2,FALSE)))=1,"·",0)</f>
        <v>0</v>
      </c>
      <c r="AB152" s="53">
        <f>IF(TYPE(SEARCH(AB$1,+VLOOKUP($A152,datos14s!$A$2:$B$874,2,FALSE)))=1,"·",0)</f>
        <v>0</v>
      </c>
      <c r="AC152" s="53">
        <f>IF(TYPE(SEARCH(AC$1,+VLOOKUP($A152,datos14s!$A$2:$B$874,2,FALSE)))=1,"·",0)</f>
        <v>0</v>
      </c>
      <c r="AD152" s="53">
        <f>IF(TYPE(SEARCH(AD$1,+VLOOKUP($A152,datos14s!$A$2:$B$874,2,FALSE)))=1,"·",0)</f>
        <v>0</v>
      </c>
      <c r="AE152" s="53">
        <f>IF(TYPE(SEARCH(AE$1,+VLOOKUP($A152,datos14s!$A$2:$B$874,2,FALSE)))=1,"·",0)</f>
        <v>0</v>
      </c>
    </row>
    <row r="153" spans="1:31" s="9" customFormat="1">
      <c r="A153" s="60" t="s">
        <v>1052</v>
      </c>
      <c r="B153" s="53">
        <f>IF(TYPE(SEARCH(B$1,+VLOOKUP($A153,datos14s!$A$2:$B$874,2,FALSE)))=1,"·",0)</f>
        <v>0</v>
      </c>
      <c r="C153" s="53">
        <f>IF(TYPE(SEARCH(C$1,+VLOOKUP($A153,datos14s!$A$2:$B$874,2,FALSE)))=1,"·",0)</f>
        <v>0</v>
      </c>
      <c r="D153" s="53">
        <f>IF(TYPE(SEARCH(D$1,+VLOOKUP($A153,datos14s!$A$2:$B$874,2,FALSE)))=1,"·",0)</f>
        <v>0</v>
      </c>
      <c r="E153" s="53">
        <f>IF(TYPE(SEARCH(E$1,+VLOOKUP($A153,datos14s!$A$2:$B$874,2,FALSE)))=1,"·",0)</f>
        <v>0</v>
      </c>
      <c r="F153" s="53" t="str">
        <f>IF(TYPE(SEARCH(F$1,+VLOOKUP($A153,datos14s!$A$2:$B$874,2,FALSE)))=1,"·",0)</f>
        <v>·</v>
      </c>
      <c r="G153" s="53">
        <f>IF(TYPE(SEARCH(G$1,+VLOOKUP($A153,datos14s!$A$2:$B$874,2,FALSE)))=1,"·",0)</f>
        <v>0</v>
      </c>
      <c r="H153" s="53">
        <f>IF(TYPE(SEARCH(H$1,+VLOOKUP($A153,datos14s!$A$2:$B$874,2,FALSE)))=1,"·",0)</f>
        <v>0</v>
      </c>
      <c r="I153" s="53" t="str">
        <f>IF(TYPE(SEARCH(I$1,+VLOOKUP($A153,datos14s!$A$2:$B$874,2,FALSE)))=1,"·",0)</f>
        <v>·</v>
      </c>
      <c r="J153" s="53">
        <f>IF(TYPE(SEARCH(J$1,+VLOOKUP($A153,datos14s!$A$2:$B$874,2,FALSE)))=1,"·",0)</f>
        <v>0</v>
      </c>
      <c r="K153" s="53" t="str">
        <f>IF(TYPE(SEARCH(K$1,+VLOOKUP($A153,datos14s!$A$2:$B$874,2,FALSE)))=1,"·",0)</f>
        <v>·</v>
      </c>
      <c r="L153" s="53">
        <f>IF(TYPE(SEARCH(L$1,+VLOOKUP($A153,datos14s!$A$2:$B$874,2,FALSE)))=1,"·",0)</f>
        <v>0</v>
      </c>
      <c r="M153" s="53">
        <f>IF(TYPE(SEARCH(M$1,+VLOOKUP($A153,datos14s!$A$2:$B$874,2,FALSE)))=1,"·",0)</f>
        <v>0</v>
      </c>
      <c r="N153" s="53">
        <f>IF(TYPE(SEARCH(N$1,+VLOOKUP($A153,datos14s!$A$2:$B$874,2,FALSE)))=1,"·",0)</f>
        <v>0</v>
      </c>
      <c r="O153" s="53">
        <f>IF(TYPE(SEARCH(O$1,+VLOOKUP($A153,datos14s!$A$2:$B$874,2,FALSE)))=1,"·",0)</f>
        <v>0</v>
      </c>
      <c r="P153" s="53">
        <f>IF(TYPE(SEARCH(P$1,+VLOOKUP($A153,datos14s!$A$2:$B$874,2,FALSE)))=1,"·",0)</f>
        <v>0</v>
      </c>
      <c r="Q153" s="53">
        <f>IF(TYPE(SEARCH(Q$1,+VLOOKUP($A153,datos14s!$A$2:$B$874,2,FALSE)))=1,"·",0)</f>
        <v>0</v>
      </c>
      <c r="R153" s="53">
        <f>IF(TYPE(SEARCH(R$1,+VLOOKUP($A153,datos14s!$A$2:$B$874,2,FALSE)))=1,"·",0)</f>
        <v>0</v>
      </c>
      <c r="S153" s="53">
        <f>IF(TYPE(SEARCH(S$1,+VLOOKUP($A153,datos14s!$A$2:$B$874,2,FALSE)))=1,"·",0)</f>
        <v>0</v>
      </c>
      <c r="T153" s="53">
        <f>IF(TYPE(SEARCH(T$1,+VLOOKUP($A153,datos14s!$A$2:$B$874,2,FALSE)))=1,"·",0)</f>
        <v>0</v>
      </c>
      <c r="U153" s="53">
        <f>IF(TYPE(SEARCH(U$1,+VLOOKUP($A153,datos14s!$A$2:$B$874,2,FALSE)))=1,"·",0)</f>
        <v>0</v>
      </c>
      <c r="V153" s="53">
        <f>IF(TYPE(SEARCH(V$1,+VLOOKUP($A153,datos14s!$A$2:$B$874,2,FALSE)))=1,"·",0)</f>
        <v>0</v>
      </c>
      <c r="W153" s="53">
        <f>IF(TYPE(SEARCH(W$1,+VLOOKUP($A153,datos14s!$A$2:$B$874,2,FALSE)))=1,"·",0)</f>
        <v>0</v>
      </c>
      <c r="X153" s="53">
        <f>IF(TYPE(SEARCH(X$1,+VLOOKUP($A153,datos14s!$A$2:$B$874,2,FALSE)))=1,"·",0)</f>
        <v>0</v>
      </c>
      <c r="Y153" s="53">
        <f>IF(TYPE(SEARCH(Y$1,+VLOOKUP($A153,datos14s!$A$2:$B$874,2,FALSE)))=1,"·",0)</f>
        <v>0</v>
      </c>
      <c r="Z153" s="53">
        <f>IF(TYPE(SEARCH(Z$1,+VLOOKUP($A153,datos14s!$A$2:$B$874,2,FALSE)))=1,"·",0)</f>
        <v>0</v>
      </c>
      <c r="AA153" s="53">
        <f>IF(TYPE(SEARCH(AA$1,+VLOOKUP($A153,datos14s!$A$2:$B$874,2,FALSE)))=1,"·",0)</f>
        <v>0</v>
      </c>
      <c r="AB153" s="53">
        <f>IF(TYPE(SEARCH(AB$1,+VLOOKUP($A153,datos14s!$A$2:$B$874,2,FALSE)))=1,"·",0)</f>
        <v>0</v>
      </c>
      <c r="AC153" s="53">
        <f>IF(TYPE(SEARCH(AC$1,+VLOOKUP($A153,datos14s!$A$2:$B$874,2,FALSE)))=1,"·",0)</f>
        <v>0</v>
      </c>
      <c r="AD153" s="53">
        <f>IF(TYPE(SEARCH(AD$1,+VLOOKUP($A153,datos14s!$A$2:$B$874,2,FALSE)))=1,"·",0)</f>
        <v>0</v>
      </c>
      <c r="AE153" s="53">
        <f>IF(TYPE(SEARCH(AE$1,+VLOOKUP($A153,datos14s!$A$2:$B$874,2,FALSE)))=1,"·",0)</f>
        <v>0</v>
      </c>
    </row>
    <row r="154" spans="1:31" s="9" customFormat="1">
      <c r="A154" s="60" t="s">
        <v>1053</v>
      </c>
      <c r="B154" s="53">
        <f>IF(TYPE(SEARCH(B$1,+VLOOKUP($A154,datos14s!$A$2:$B$874,2,FALSE)))=1,"·",0)</f>
        <v>0</v>
      </c>
      <c r="C154" s="53">
        <f>IF(TYPE(SEARCH(C$1,+VLOOKUP($A154,datos14s!$A$2:$B$874,2,FALSE)))=1,"·",0)</f>
        <v>0</v>
      </c>
      <c r="D154" s="53" t="str">
        <f>IF(TYPE(SEARCH(D$1,+VLOOKUP($A154,datos14s!$A$2:$B$874,2,FALSE)))=1,"·",0)</f>
        <v>·</v>
      </c>
      <c r="E154" s="53">
        <f>IF(TYPE(SEARCH(E$1,+VLOOKUP($A154,datos14s!$A$2:$B$874,2,FALSE)))=1,"·",0)</f>
        <v>0</v>
      </c>
      <c r="F154" s="53">
        <f>IF(TYPE(SEARCH(F$1,+VLOOKUP($A154,datos14s!$A$2:$B$874,2,FALSE)))=1,"·",0)</f>
        <v>0</v>
      </c>
      <c r="G154" s="53">
        <f>IF(TYPE(SEARCH(G$1,+VLOOKUP($A154,datos14s!$A$2:$B$874,2,FALSE)))=1,"·",0)</f>
        <v>0</v>
      </c>
      <c r="H154" s="53">
        <f>IF(TYPE(SEARCH(H$1,+VLOOKUP($A154,datos14s!$A$2:$B$874,2,FALSE)))=1,"·",0)</f>
        <v>0</v>
      </c>
      <c r="I154" s="53">
        <f>IF(TYPE(SEARCH(I$1,+VLOOKUP($A154,datos14s!$A$2:$B$874,2,FALSE)))=1,"·",0)</f>
        <v>0</v>
      </c>
      <c r="J154" s="53">
        <f>IF(TYPE(SEARCH(J$1,+VLOOKUP($A154,datos14s!$A$2:$B$874,2,FALSE)))=1,"·",0)</f>
        <v>0</v>
      </c>
      <c r="K154" s="53" t="str">
        <f>IF(TYPE(SEARCH(K$1,+VLOOKUP($A154,datos14s!$A$2:$B$874,2,FALSE)))=1,"·",0)</f>
        <v>·</v>
      </c>
      <c r="L154" s="53">
        <f>IF(TYPE(SEARCH(L$1,+VLOOKUP($A154,datos14s!$A$2:$B$874,2,FALSE)))=1,"·",0)</f>
        <v>0</v>
      </c>
      <c r="M154" s="53">
        <f>IF(TYPE(SEARCH(M$1,+VLOOKUP($A154,datos14s!$A$2:$B$874,2,FALSE)))=1,"·",0)</f>
        <v>0</v>
      </c>
      <c r="N154" s="53">
        <f>IF(TYPE(SEARCH(N$1,+VLOOKUP($A154,datos14s!$A$2:$B$874,2,FALSE)))=1,"·",0)</f>
        <v>0</v>
      </c>
      <c r="O154" s="53" t="str">
        <f>IF(TYPE(SEARCH(O$1,+VLOOKUP($A154,datos14s!$A$2:$B$874,2,FALSE)))=1,"·",0)</f>
        <v>·</v>
      </c>
      <c r="P154" s="53">
        <f>IF(TYPE(SEARCH(P$1,+VLOOKUP($A154,datos14s!$A$2:$B$874,2,FALSE)))=1,"·",0)</f>
        <v>0</v>
      </c>
      <c r="Q154" s="53">
        <f>IF(TYPE(SEARCH(Q$1,+VLOOKUP($A154,datos14s!$A$2:$B$874,2,FALSE)))=1,"·",0)</f>
        <v>0</v>
      </c>
      <c r="R154" s="53">
        <f>IF(TYPE(SEARCH(R$1,+VLOOKUP($A154,datos14s!$A$2:$B$874,2,FALSE)))=1,"·",0)</f>
        <v>0</v>
      </c>
      <c r="S154" s="53">
        <f>IF(TYPE(SEARCH(S$1,+VLOOKUP($A154,datos14s!$A$2:$B$874,2,FALSE)))=1,"·",0)</f>
        <v>0</v>
      </c>
      <c r="T154" s="53">
        <f>IF(TYPE(SEARCH(T$1,+VLOOKUP($A154,datos14s!$A$2:$B$874,2,FALSE)))=1,"·",0)</f>
        <v>0</v>
      </c>
      <c r="U154" s="53">
        <f>IF(TYPE(SEARCH(U$1,+VLOOKUP($A154,datos14s!$A$2:$B$874,2,FALSE)))=1,"·",0)</f>
        <v>0</v>
      </c>
      <c r="V154" s="53">
        <f>IF(TYPE(SEARCH(V$1,+VLOOKUP($A154,datos14s!$A$2:$B$874,2,FALSE)))=1,"·",0)</f>
        <v>0</v>
      </c>
      <c r="W154" s="53">
        <f>IF(TYPE(SEARCH(W$1,+VLOOKUP($A154,datos14s!$A$2:$B$874,2,FALSE)))=1,"·",0)</f>
        <v>0</v>
      </c>
      <c r="X154" s="53">
        <f>IF(TYPE(SEARCH(X$1,+VLOOKUP($A154,datos14s!$A$2:$B$874,2,FALSE)))=1,"·",0)</f>
        <v>0</v>
      </c>
      <c r="Y154" s="53">
        <f>IF(TYPE(SEARCH(Y$1,+VLOOKUP($A154,datos14s!$A$2:$B$874,2,FALSE)))=1,"·",0)</f>
        <v>0</v>
      </c>
      <c r="Z154" s="53">
        <f>IF(TYPE(SEARCH(Z$1,+VLOOKUP($A154,datos14s!$A$2:$B$874,2,FALSE)))=1,"·",0)</f>
        <v>0</v>
      </c>
      <c r="AA154" s="53">
        <f>IF(TYPE(SEARCH(AA$1,+VLOOKUP($A154,datos14s!$A$2:$B$874,2,FALSE)))=1,"·",0)</f>
        <v>0</v>
      </c>
      <c r="AB154" s="53">
        <f>IF(TYPE(SEARCH(AB$1,+VLOOKUP($A154,datos14s!$A$2:$B$874,2,FALSE)))=1,"·",0)</f>
        <v>0</v>
      </c>
      <c r="AC154" s="53">
        <f>IF(TYPE(SEARCH(AC$1,+VLOOKUP($A154,datos14s!$A$2:$B$874,2,FALSE)))=1,"·",0)</f>
        <v>0</v>
      </c>
      <c r="AD154" s="53">
        <f>IF(TYPE(SEARCH(AD$1,+VLOOKUP($A154,datos14s!$A$2:$B$874,2,FALSE)))=1,"·",0)</f>
        <v>0</v>
      </c>
      <c r="AE154" s="53">
        <f>IF(TYPE(SEARCH(AE$1,+VLOOKUP($A154,datos14s!$A$2:$B$874,2,FALSE)))=1,"·",0)</f>
        <v>0</v>
      </c>
    </row>
    <row r="155" spans="1:31" s="9" customFormat="1">
      <c r="A155" s="60" t="s">
        <v>1054</v>
      </c>
      <c r="B155" s="53">
        <f>IF(TYPE(SEARCH(B$1,+VLOOKUP($A155,datos14s!$A$2:$B$874,2,FALSE)))=1,"·",0)</f>
        <v>0</v>
      </c>
      <c r="C155" s="53">
        <f>IF(TYPE(SEARCH(C$1,+VLOOKUP($A155,datos14s!$A$2:$B$874,2,FALSE)))=1,"·",0)</f>
        <v>0</v>
      </c>
      <c r="D155" s="53" t="str">
        <f>IF(TYPE(SEARCH(D$1,+VLOOKUP($A155,datos14s!$A$2:$B$874,2,FALSE)))=1,"·",0)</f>
        <v>·</v>
      </c>
      <c r="E155" s="53">
        <f>IF(TYPE(SEARCH(E$1,+VLOOKUP($A155,datos14s!$A$2:$B$874,2,FALSE)))=1,"·",0)</f>
        <v>0</v>
      </c>
      <c r="F155" s="53" t="str">
        <f>IF(TYPE(SEARCH(F$1,+VLOOKUP($A155,datos14s!$A$2:$B$874,2,FALSE)))=1,"·",0)</f>
        <v>·</v>
      </c>
      <c r="G155" s="53">
        <f>IF(TYPE(SEARCH(G$1,+VLOOKUP($A155,datos14s!$A$2:$B$874,2,FALSE)))=1,"·",0)</f>
        <v>0</v>
      </c>
      <c r="H155" s="53">
        <f>IF(TYPE(SEARCH(H$1,+VLOOKUP($A155,datos14s!$A$2:$B$874,2,FALSE)))=1,"·",0)</f>
        <v>0</v>
      </c>
      <c r="I155" s="53">
        <f>IF(TYPE(SEARCH(I$1,+VLOOKUP($A155,datos14s!$A$2:$B$874,2,FALSE)))=1,"·",0)</f>
        <v>0</v>
      </c>
      <c r="J155" s="53">
        <f>IF(TYPE(SEARCH(J$1,+VLOOKUP($A155,datos14s!$A$2:$B$874,2,FALSE)))=1,"·",0)</f>
        <v>0</v>
      </c>
      <c r="K155" s="53" t="str">
        <f>IF(TYPE(SEARCH(K$1,+VLOOKUP($A155,datos14s!$A$2:$B$874,2,FALSE)))=1,"·",0)</f>
        <v>·</v>
      </c>
      <c r="L155" s="53">
        <f>IF(TYPE(SEARCH(L$1,+VLOOKUP($A155,datos14s!$A$2:$B$874,2,FALSE)))=1,"·",0)</f>
        <v>0</v>
      </c>
      <c r="M155" s="53">
        <f>IF(TYPE(SEARCH(M$1,+VLOOKUP($A155,datos14s!$A$2:$B$874,2,FALSE)))=1,"·",0)</f>
        <v>0</v>
      </c>
      <c r="N155" s="53">
        <f>IF(TYPE(SEARCH(N$1,+VLOOKUP($A155,datos14s!$A$2:$B$874,2,FALSE)))=1,"·",0)</f>
        <v>0</v>
      </c>
      <c r="O155" s="53">
        <f>IF(TYPE(SEARCH(O$1,+VLOOKUP($A155,datos14s!$A$2:$B$874,2,FALSE)))=1,"·",0)</f>
        <v>0</v>
      </c>
      <c r="P155" s="53">
        <f>IF(TYPE(SEARCH(P$1,+VLOOKUP($A155,datos14s!$A$2:$B$874,2,FALSE)))=1,"·",0)</f>
        <v>0</v>
      </c>
      <c r="Q155" s="53">
        <f>IF(TYPE(SEARCH(Q$1,+VLOOKUP($A155,datos14s!$A$2:$B$874,2,FALSE)))=1,"·",0)</f>
        <v>0</v>
      </c>
      <c r="R155" s="53">
        <f>IF(TYPE(SEARCH(R$1,+VLOOKUP($A155,datos14s!$A$2:$B$874,2,FALSE)))=1,"·",0)</f>
        <v>0</v>
      </c>
      <c r="S155" s="53">
        <f>IF(TYPE(SEARCH(S$1,+VLOOKUP($A155,datos14s!$A$2:$B$874,2,FALSE)))=1,"·",0)</f>
        <v>0</v>
      </c>
      <c r="T155" s="53">
        <f>IF(TYPE(SEARCH(T$1,+VLOOKUP($A155,datos14s!$A$2:$B$874,2,FALSE)))=1,"·",0)</f>
        <v>0</v>
      </c>
      <c r="U155" s="53">
        <f>IF(TYPE(SEARCH(U$1,+VLOOKUP($A155,datos14s!$A$2:$B$874,2,FALSE)))=1,"·",0)</f>
        <v>0</v>
      </c>
      <c r="V155" s="53">
        <f>IF(TYPE(SEARCH(V$1,+VLOOKUP($A155,datos14s!$A$2:$B$874,2,FALSE)))=1,"·",0)</f>
        <v>0</v>
      </c>
      <c r="W155" s="53">
        <f>IF(TYPE(SEARCH(W$1,+VLOOKUP($A155,datos14s!$A$2:$B$874,2,FALSE)))=1,"·",0)</f>
        <v>0</v>
      </c>
      <c r="X155" s="53">
        <f>IF(TYPE(SEARCH(X$1,+VLOOKUP($A155,datos14s!$A$2:$B$874,2,FALSE)))=1,"·",0)</f>
        <v>0</v>
      </c>
      <c r="Y155" s="53">
        <f>IF(TYPE(SEARCH(Y$1,+VLOOKUP($A155,datos14s!$A$2:$B$874,2,FALSE)))=1,"·",0)</f>
        <v>0</v>
      </c>
      <c r="Z155" s="53">
        <f>IF(TYPE(SEARCH(Z$1,+VLOOKUP($A155,datos14s!$A$2:$B$874,2,FALSE)))=1,"·",0)</f>
        <v>0</v>
      </c>
      <c r="AA155" s="53">
        <f>IF(TYPE(SEARCH(AA$1,+VLOOKUP($A155,datos14s!$A$2:$B$874,2,FALSE)))=1,"·",0)</f>
        <v>0</v>
      </c>
      <c r="AB155" s="53">
        <f>IF(TYPE(SEARCH(AB$1,+VLOOKUP($A155,datos14s!$A$2:$B$874,2,FALSE)))=1,"·",0)</f>
        <v>0</v>
      </c>
      <c r="AC155" s="53">
        <f>IF(TYPE(SEARCH(AC$1,+VLOOKUP($A155,datos14s!$A$2:$B$874,2,FALSE)))=1,"·",0)</f>
        <v>0</v>
      </c>
      <c r="AD155" s="53">
        <f>IF(TYPE(SEARCH(AD$1,+VLOOKUP($A155,datos14s!$A$2:$B$874,2,FALSE)))=1,"·",0)</f>
        <v>0</v>
      </c>
      <c r="AE155" s="53">
        <f>IF(TYPE(SEARCH(AE$1,+VLOOKUP($A155,datos14s!$A$2:$B$874,2,FALSE)))=1,"·",0)</f>
        <v>0</v>
      </c>
    </row>
    <row r="156" spans="1:31" s="9" customFormat="1">
      <c r="A156" s="60" t="s">
        <v>1055</v>
      </c>
      <c r="B156" s="53">
        <f>IF(TYPE(SEARCH(B$1,+VLOOKUP($A156,datos14s!$A$2:$B$874,2,FALSE)))=1,"·",0)</f>
        <v>0</v>
      </c>
      <c r="C156" s="53">
        <f>IF(TYPE(SEARCH(C$1,+VLOOKUP($A156,datos14s!$A$2:$B$874,2,FALSE)))=1,"·",0)</f>
        <v>0</v>
      </c>
      <c r="D156" s="53" t="str">
        <f>IF(TYPE(SEARCH(D$1,+VLOOKUP($A156,datos14s!$A$2:$B$874,2,FALSE)))=1,"·",0)</f>
        <v>·</v>
      </c>
      <c r="E156" s="53">
        <f>IF(TYPE(SEARCH(E$1,+VLOOKUP($A156,datos14s!$A$2:$B$874,2,FALSE)))=1,"·",0)</f>
        <v>0</v>
      </c>
      <c r="F156" s="53" t="str">
        <f>IF(TYPE(SEARCH(F$1,+VLOOKUP($A156,datos14s!$A$2:$B$874,2,FALSE)))=1,"·",0)</f>
        <v>·</v>
      </c>
      <c r="G156" s="53">
        <f>IF(TYPE(SEARCH(G$1,+VLOOKUP($A156,datos14s!$A$2:$B$874,2,FALSE)))=1,"·",0)</f>
        <v>0</v>
      </c>
      <c r="H156" s="53">
        <f>IF(TYPE(SEARCH(H$1,+VLOOKUP($A156,datos14s!$A$2:$B$874,2,FALSE)))=1,"·",0)</f>
        <v>0</v>
      </c>
      <c r="I156" s="53">
        <f>IF(TYPE(SEARCH(I$1,+VLOOKUP($A156,datos14s!$A$2:$B$874,2,FALSE)))=1,"·",0)</f>
        <v>0</v>
      </c>
      <c r="J156" s="53">
        <f>IF(TYPE(SEARCH(J$1,+VLOOKUP($A156,datos14s!$A$2:$B$874,2,FALSE)))=1,"·",0)</f>
        <v>0</v>
      </c>
      <c r="K156" s="53" t="str">
        <f>IF(TYPE(SEARCH(K$1,+VLOOKUP($A156,datos14s!$A$2:$B$874,2,FALSE)))=1,"·",0)</f>
        <v>·</v>
      </c>
      <c r="L156" s="53">
        <f>IF(TYPE(SEARCH(L$1,+VLOOKUP($A156,datos14s!$A$2:$B$874,2,FALSE)))=1,"·",0)</f>
        <v>0</v>
      </c>
      <c r="M156" s="53">
        <f>IF(TYPE(SEARCH(M$1,+VLOOKUP($A156,datos14s!$A$2:$B$874,2,FALSE)))=1,"·",0)</f>
        <v>0</v>
      </c>
      <c r="N156" s="53">
        <f>IF(TYPE(SEARCH(N$1,+VLOOKUP($A156,datos14s!$A$2:$B$874,2,FALSE)))=1,"·",0)</f>
        <v>0</v>
      </c>
      <c r="O156" s="53">
        <f>IF(TYPE(SEARCH(O$1,+VLOOKUP($A156,datos14s!$A$2:$B$874,2,FALSE)))=1,"·",0)</f>
        <v>0</v>
      </c>
      <c r="P156" s="53">
        <f>IF(TYPE(SEARCH(P$1,+VLOOKUP($A156,datos14s!$A$2:$B$874,2,FALSE)))=1,"·",0)</f>
        <v>0</v>
      </c>
      <c r="Q156" s="53">
        <f>IF(TYPE(SEARCH(Q$1,+VLOOKUP($A156,datos14s!$A$2:$B$874,2,FALSE)))=1,"·",0)</f>
        <v>0</v>
      </c>
      <c r="R156" s="53">
        <f>IF(TYPE(SEARCH(R$1,+VLOOKUP($A156,datos14s!$A$2:$B$874,2,FALSE)))=1,"·",0)</f>
        <v>0</v>
      </c>
      <c r="S156" s="53">
        <f>IF(TYPE(SEARCH(S$1,+VLOOKUP($A156,datos14s!$A$2:$B$874,2,FALSE)))=1,"·",0)</f>
        <v>0</v>
      </c>
      <c r="T156" s="53">
        <f>IF(TYPE(SEARCH(T$1,+VLOOKUP($A156,datos14s!$A$2:$B$874,2,FALSE)))=1,"·",0)</f>
        <v>0</v>
      </c>
      <c r="U156" s="53">
        <f>IF(TYPE(SEARCH(U$1,+VLOOKUP($A156,datos14s!$A$2:$B$874,2,FALSE)))=1,"·",0)</f>
        <v>0</v>
      </c>
      <c r="V156" s="53">
        <f>IF(TYPE(SEARCH(V$1,+VLOOKUP($A156,datos14s!$A$2:$B$874,2,FALSE)))=1,"·",0)</f>
        <v>0</v>
      </c>
      <c r="W156" s="53">
        <f>IF(TYPE(SEARCH(W$1,+VLOOKUP($A156,datos14s!$A$2:$B$874,2,FALSE)))=1,"·",0)</f>
        <v>0</v>
      </c>
      <c r="X156" s="53">
        <f>IF(TYPE(SEARCH(X$1,+VLOOKUP($A156,datos14s!$A$2:$B$874,2,FALSE)))=1,"·",0)</f>
        <v>0</v>
      </c>
      <c r="Y156" s="53">
        <f>IF(TYPE(SEARCH(Y$1,+VLOOKUP($A156,datos14s!$A$2:$B$874,2,FALSE)))=1,"·",0)</f>
        <v>0</v>
      </c>
      <c r="Z156" s="53">
        <f>IF(TYPE(SEARCH(Z$1,+VLOOKUP($A156,datos14s!$A$2:$B$874,2,FALSE)))=1,"·",0)</f>
        <v>0</v>
      </c>
      <c r="AA156" s="53">
        <f>IF(TYPE(SEARCH(AA$1,+VLOOKUP($A156,datos14s!$A$2:$B$874,2,FALSE)))=1,"·",0)</f>
        <v>0</v>
      </c>
      <c r="AB156" s="53">
        <f>IF(TYPE(SEARCH(AB$1,+VLOOKUP($A156,datos14s!$A$2:$B$874,2,FALSE)))=1,"·",0)</f>
        <v>0</v>
      </c>
      <c r="AC156" s="53">
        <f>IF(TYPE(SEARCH(AC$1,+VLOOKUP($A156,datos14s!$A$2:$B$874,2,FALSE)))=1,"·",0)</f>
        <v>0</v>
      </c>
      <c r="AD156" s="53">
        <f>IF(TYPE(SEARCH(AD$1,+VLOOKUP($A156,datos14s!$A$2:$B$874,2,FALSE)))=1,"·",0)</f>
        <v>0</v>
      </c>
      <c r="AE156" s="53">
        <f>IF(TYPE(SEARCH(AE$1,+VLOOKUP($A156,datos14s!$A$2:$B$874,2,FALSE)))=1,"·",0)</f>
        <v>0</v>
      </c>
    </row>
    <row r="157" spans="1:31" s="9" customFormat="1">
      <c r="A157" s="60" t="s">
        <v>1056</v>
      </c>
      <c r="B157" s="53">
        <f>IF(TYPE(SEARCH(B$1,+VLOOKUP($A157,datos14s!$A$2:$B$874,2,FALSE)))=1,"·",0)</f>
        <v>0</v>
      </c>
      <c r="C157" s="53">
        <f>IF(TYPE(SEARCH(C$1,+VLOOKUP($A157,datos14s!$A$2:$B$874,2,FALSE)))=1,"·",0)</f>
        <v>0</v>
      </c>
      <c r="D157" s="53" t="str">
        <f>IF(TYPE(SEARCH(D$1,+VLOOKUP($A157,datos14s!$A$2:$B$874,2,FALSE)))=1,"·",0)</f>
        <v>·</v>
      </c>
      <c r="E157" s="53">
        <f>IF(TYPE(SEARCH(E$1,+VLOOKUP($A157,datos14s!$A$2:$B$874,2,FALSE)))=1,"·",0)</f>
        <v>0</v>
      </c>
      <c r="F157" s="53" t="str">
        <f>IF(TYPE(SEARCH(F$1,+VLOOKUP($A157,datos14s!$A$2:$B$874,2,FALSE)))=1,"·",0)</f>
        <v>·</v>
      </c>
      <c r="G157" s="53">
        <f>IF(TYPE(SEARCH(G$1,+VLOOKUP($A157,datos14s!$A$2:$B$874,2,FALSE)))=1,"·",0)</f>
        <v>0</v>
      </c>
      <c r="H157" s="53">
        <f>IF(TYPE(SEARCH(H$1,+VLOOKUP($A157,datos14s!$A$2:$B$874,2,FALSE)))=1,"·",0)</f>
        <v>0</v>
      </c>
      <c r="I157" s="53">
        <f>IF(TYPE(SEARCH(I$1,+VLOOKUP($A157,datos14s!$A$2:$B$874,2,FALSE)))=1,"·",0)</f>
        <v>0</v>
      </c>
      <c r="J157" s="53">
        <f>IF(TYPE(SEARCH(J$1,+VLOOKUP($A157,datos14s!$A$2:$B$874,2,FALSE)))=1,"·",0)</f>
        <v>0</v>
      </c>
      <c r="K157" s="53" t="str">
        <f>IF(TYPE(SEARCH(K$1,+VLOOKUP($A157,datos14s!$A$2:$B$874,2,FALSE)))=1,"·",0)</f>
        <v>·</v>
      </c>
      <c r="L157" s="53">
        <f>IF(TYPE(SEARCH(L$1,+VLOOKUP($A157,datos14s!$A$2:$B$874,2,FALSE)))=1,"·",0)</f>
        <v>0</v>
      </c>
      <c r="M157" s="53">
        <f>IF(TYPE(SEARCH(M$1,+VLOOKUP($A157,datos14s!$A$2:$B$874,2,FALSE)))=1,"·",0)</f>
        <v>0</v>
      </c>
      <c r="N157" s="53">
        <f>IF(TYPE(SEARCH(N$1,+VLOOKUP($A157,datos14s!$A$2:$B$874,2,FALSE)))=1,"·",0)</f>
        <v>0</v>
      </c>
      <c r="O157" s="53">
        <f>IF(TYPE(SEARCH(O$1,+VLOOKUP($A157,datos14s!$A$2:$B$874,2,FALSE)))=1,"·",0)</f>
        <v>0</v>
      </c>
      <c r="P157" s="53">
        <f>IF(TYPE(SEARCH(P$1,+VLOOKUP($A157,datos14s!$A$2:$B$874,2,FALSE)))=1,"·",0)</f>
        <v>0</v>
      </c>
      <c r="Q157" s="53">
        <f>IF(TYPE(SEARCH(Q$1,+VLOOKUP($A157,datos14s!$A$2:$B$874,2,FALSE)))=1,"·",0)</f>
        <v>0</v>
      </c>
      <c r="R157" s="53">
        <f>IF(TYPE(SEARCH(R$1,+VLOOKUP($A157,datos14s!$A$2:$B$874,2,FALSE)))=1,"·",0)</f>
        <v>0</v>
      </c>
      <c r="S157" s="53">
        <f>IF(TYPE(SEARCH(S$1,+VLOOKUP($A157,datos14s!$A$2:$B$874,2,FALSE)))=1,"·",0)</f>
        <v>0</v>
      </c>
      <c r="T157" s="53">
        <f>IF(TYPE(SEARCH(T$1,+VLOOKUP($A157,datos14s!$A$2:$B$874,2,FALSE)))=1,"·",0)</f>
        <v>0</v>
      </c>
      <c r="U157" s="53">
        <f>IF(TYPE(SEARCH(U$1,+VLOOKUP($A157,datos14s!$A$2:$B$874,2,FALSE)))=1,"·",0)</f>
        <v>0</v>
      </c>
      <c r="V157" s="53">
        <f>IF(TYPE(SEARCH(V$1,+VLOOKUP($A157,datos14s!$A$2:$B$874,2,FALSE)))=1,"·",0)</f>
        <v>0</v>
      </c>
      <c r="W157" s="53">
        <f>IF(TYPE(SEARCH(W$1,+VLOOKUP($A157,datos14s!$A$2:$B$874,2,FALSE)))=1,"·",0)</f>
        <v>0</v>
      </c>
      <c r="X157" s="53">
        <f>IF(TYPE(SEARCH(X$1,+VLOOKUP($A157,datos14s!$A$2:$B$874,2,FALSE)))=1,"·",0)</f>
        <v>0</v>
      </c>
      <c r="Y157" s="53">
        <f>IF(TYPE(SEARCH(Y$1,+VLOOKUP($A157,datos14s!$A$2:$B$874,2,FALSE)))=1,"·",0)</f>
        <v>0</v>
      </c>
      <c r="Z157" s="53">
        <f>IF(TYPE(SEARCH(Z$1,+VLOOKUP($A157,datos14s!$A$2:$B$874,2,FALSE)))=1,"·",0)</f>
        <v>0</v>
      </c>
      <c r="AA157" s="53">
        <f>IF(TYPE(SEARCH(AA$1,+VLOOKUP($A157,datos14s!$A$2:$B$874,2,FALSE)))=1,"·",0)</f>
        <v>0</v>
      </c>
      <c r="AB157" s="53">
        <f>IF(TYPE(SEARCH(AB$1,+VLOOKUP($A157,datos14s!$A$2:$B$874,2,FALSE)))=1,"·",0)</f>
        <v>0</v>
      </c>
      <c r="AC157" s="53">
        <f>IF(TYPE(SEARCH(AC$1,+VLOOKUP($A157,datos14s!$A$2:$B$874,2,FALSE)))=1,"·",0)</f>
        <v>0</v>
      </c>
      <c r="AD157" s="53">
        <f>IF(TYPE(SEARCH(AD$1,+VLOOKUP($A157,datos14s!$A$2:$B$874,2,FALSE)))=1,"·",0)</f>
        <v>0</v>
      </c>
      <c r="AE157" s="53">
        <f>IF(TYPE(SEARCH(AE$1,+VLOOKUP($A157,datos14s!$A$2:$B$874,2,FALSE)))=1,"·",0)</f>
        <v>0</v>
      </c>
    </row>
    <row r="158" spans="1:31" s="9" customFormat="1">
      <c r="A158" s="60" t="s">
        <v>1057</v>
      </c>
      <c r="B158" s="53">
        <f>IF(TYPE(SEARCH(B$1,+VLOOKUP($A158,datos14s!$A$2:$B$874,2,FALSE)))=1,"·",0)</f>
        <v>0</v>
      </c>
      <c r="C158" s="53">
        <f>IF(TYPE(SEARCH(C$1,+VLOOKUP($A158,datos14s!$A$2:$B$874,2,FALSE)))=1,"·",0)</f>
        <v>0</v>
      </c>
      <c r="D158" s="53">
        <f>IF(TYPE(SEARCH(D$1,+VLOOKUP($A158,datos14s!$A$2:$B$874,2,FALSE)))=1,"·",0)</f>
        <v>0</v>
      </c>
      <c r="E158" s="53">
        <f>IF(TYPE(SEARCH(E$1,+VLOOKUP($A158,datos14s!$A$2:$B$874,2,FALSE)))=1,"·",0)</f>
        <v>0</v>
      </c>
      <c r="F158" s="53">
        <f>IF(TYPE(SEARCH(F$1,+VLOOKUP($A158,datos14s!$A$2:$B$874,2,FALSE)))=1,"·",0)</f>
        <v>0</v>
      </c>
      <c r="G158" s="53">
        <f>IF(TYPE(SEARCH(G$1,+VLOOKUP($A158,datos14s!$A$2:$B$874,2,FALSE)))=1,"·",0)</f>
        <v>0</v>
      </c>
      <c r="H158" s="53">
        <f>IF(TYPE(SEARCH(H$1,+VLOOKUP($A158,datos14s!$A$2:$B$874,2,FALSE)))=1,"·",0)</f>
        <v>0</v>
      </c>
      <c r="I158" s="53">
        <f>IF(TYPE(SEARCH(I$1,+VLOOKUP($A158,datos14s!$A$2:$B$874,2,FALSE)))=1,"·",0)</f>
        <v>0</v>
      </c>
      <c r="J158" s="53">
        <f>IF(TYPE(SEARCH(J$1,+VLOOKUP($A158,datos14s!$A$2:$B$874,2,FALSE)))=1,"·",0)</f>
        <v>0</v>
      </c>
      <c r="K158" s="53">
        <f>IF(TYPE(SEARCH(K$1,+VLOOKUP($A158,datos14s!$A$2:$B$874,2,FALSE)))=1,"·",0)</f>
        <v>0</v>
      </c>
      <c r="L158" s="53" t="str">
        <f>IF(TYPE(SEARCH(L$1,+VLOOKUP($A158,datos14s!$A$2:$B$874,2,FALSE)))=1,"·",0)</f>
        <v>·</v>
      </c>
      <c r="M158" s="53" t="str">
        <f>IF(TYPE(SEARCH(M$1,+VLOOKUP($A158,datos14s!$A$2:$B$874,2,FALSE)))=1,"·",0)</f>
        <v>·</v>
      </c>
      <c r="N158" s="53">
        <f>IF(TYPE(SEARCH(N$1,+VLOOKUP($A158,datos14s!$A$2:$B$874,2,FALSE)))=1,"·",0)</f>
        <v>0</v>
      </c>
      <c r="O158" s="53">
        <f>IF(TYPE(SEARCH(O$1,+VLOOKUP($A158,datos14s!$A$2:$B$874,2,FALSE)))=1,"·",0)</f>
        <v>0</v>
      </c>
      <c r="P158" s="53">
        <f>IF(TYPE(SEARCH(P$1,+VLOOKUP($A158,datos14s!$A$2:$B$874,2,FALSE)))=1,"·",0)</f>
        <v>0</v>
      </c>
      <c r="Q158" s="53">
        <f>IF(TYPE(SEARCH(Q$1,+VLOOKUP($A158,datos14s!$A$2:$B$874,2,FALSE)))=1,"·",0)</f>
        <v>0</v>
      </c>
      <c r="R158" s="53">
        <f>IF(TYPE(SEARCH(R$1,+VLOOKUP($A158,datos14s!$A$2:$B$874,2,FALSE)))=1,"·",0)</f>
        <v>0</v>
      </c>
      <c r="S158" s="53">
        <f>IF(TYPE(SEARCH(S$1,+VLOOKUP($A158,datos14s!$A$2:$B$874,2,FALSE)))=1,"·",0)</f>
        <v>0</v>
      </c>
      <c r="T158" s="53">
        <f>IF(TYPE(SEARCH(T$1,+VLOOKUP($A158,datos14s!$A$2:$B$874,2,FALSE)))=1,"·",0)</f>
        <v>0</v>
      </c>
      <c r="U158" s="53">
        <f>IF(TYPE(SEARCH(U$1,+VLOOKUP($A158,datos14s!$A$2:$B$874,2,FALSE)))=1,"·",0)</f>
        <v>0</v>
      </c>
      <c r="V158" s="53">
        <f>IF(TYPE(SEARCH(V$1,+VLOOKUP($A158,datos14s!$A$2:$B$874,2,FALSE)))=1,"·",0)</f>
        <v>0</v>
      </c>
      <c r="W158" s="53">
        <f>IF(TYPE(SEARCH(W$1,+VLOOKUP($A158,datos14s!$A$2:$B$874,2,FALSE)))=1,"·",0)</f>
        <v>0</v>
      </c>
      <c r="X158" s="53">
        <f>IF(TYPE(SEARCH(X$1,+VLOOKUP($A158,datos14s!$A$2:$B$874,2,FALSE)))=1,"·",0)</f>
        <v>0</v>
      </c>
      <c r="Y158" s="53">
        <f>IF(TYPE(SEARCH(Y$1,+VLOOKUP($A158,datos14s!$A$2:$B$874,2,FALSE)))=1,"·",0)</f>
        <v>0</v>
      </c>
      <c r="Z158" s="53">
        <f>IF(TYPE(SEARCH(Z$1,+VLOOKUP($A158,datos14s!$A$2:$B$874,2,FALSE)))=1,"·",0)</f>
        <v>0</v>
      </c>
      <c r="AA158" s="53">
        <f>IF(TYPE(SEARCH(AA$1,+VLOOKUP($A158,datos14s!$A$2:$B$874,2,FALSE)))=1,"·",0)</f>
        <v>0</v>
      </c>
      <c r="AB158" s="53">
        <f>IF(TYPE(SEARCH(AB$1,+VLOOKUP($A158,datos14s!$A$2:$B$874,2,FALSE)))=1,"·",0)</f>
        <v>0</v>
      </c>
      <c r="AC158" s="53">
        <f>IF(TYPE(SEARCH(AC$1,+VLOOKUP($A158,datos14s!$A$2:$B$874,2,FALSE)))=1,"·",0)</f>
        <v>0</v>
      </c>
      <c r="AD158" s="53">
        <f>IF(TYPE(SEARCH(AD$1,+VLOOKUP($A158,datos14s!$A$2:$B$874,2,FALSE)))=1,"·",0)</f>
        <v>0</v>
      </c>
      <c r="AE158" s="53" t="str">
        <f>IF(TYPE(SEARCH(AE$1,+VLOOKUP($A158,datos14s!$A$2:$B$874,2,FALSE)))=1,"·",0)</f>
        <v>·</v>
      </c>
    </row>
    <row r="159" spans="1:31" s="9" customFormat="1">
      <c r="A159" s="60" t="s">
        <v>1064</v>
      </c>
      <c r="B159" s="53">
        <f>IF(TYPE(SEARCH(B$1,+VLOOKUP($A159,datos14s!$A$2:$B$874,2,FALSE)))=1,"·",0)</f>
        <v>0</v>
      </c>
      <c r="C159" s="53">
        <f>IF(TYPE(SEARCH(C$1,+VLOOKUP($A159,datos14s!$A$2:$B$874,2,FALSE)))=1,"·",0)</f>
        <v>0</v>
      </c>
      <c r="D159" s="53">
        <f>IF(TYPE(SEARCH(D$1,+VLOOKUP($A159,datos14s!$A$2:$B$874,2,FALSE)))=1,"·",0)</f>
        <v>0</v>
      </c>
      <c r="E159" s="53">
        <f>IF(TYPE(SEARCH(E$1,+VLOOKUP($A159,datos14s!$A$2:$B$874,2,FALSE)))=1,"·",0)</f>
        <v>0</v>
      </c>
      <c r="F159" s="53">
        <f>IF(TYPE(SEARCH(F$1,+VLOOKUP($A159,datos14s!$A$2:$B$874,2,FALSE)))=1,"·",0)</f>
        <v>0</v>
      </c>
      <c r="G159" s="53">
        <f>IF(TYPE(SEARCH(G$1,+VLOOKUP($A159,datos14s!$A$2:$B$874,2,FALSE)))=1,"·",0)</f>
        <v>0</v>
      </c>
      <c r="H159" s="53">
        <f>IF(TYPE(SEARCH(H$1,+VLOOKUP($A159,datos14s!$A$2:$B$874,2,FALSE)))=1,"·",0)</f>
        <v>0</v>
      </c>
      <c r="I159" s="53">
        <f>IF(TYPE(SEARCH(I$1,+VLOOKUP($A159,datos14s!$A$2:$B$874,2,FALSE)))=1,"·",0)</f>
        <v>0</v>
      </c>
      <c r="J159" s="53">
        <f>IF(TYPE(SEARCH(J$1,+VLOOKUP($A159,datos14s!$A$2:$B$874,2,FALSE)))=1,"·",0)</f>
        <v>0</v>
      </c>
      <c r="K159" s="53">
        <f>IF(TYPE(SEARCH(K$1,+VLOOKUP($A159,datos14s!$A$2:$B$874,2,FALSE)))=1,"·",0)</f>
        <v>0</v>
      </c>
      <c r="L159" s="53">
        <f>IF(TYPE(SEARCH(L$1,+VLOOKUP($A159,datos14s!$A$2:$B$874,2,FALSE)))=1,"·",0)</f>
        <v>0</v>
      </c>
      <c r="M159" s="53">
        <f>IF(TYPE(SEARCH(M$1,+VLOOKUP($A159,datos14s!$A$2:$B$874,2,FALSE)))=1,"·",0)</f>
        <v>0</v>
      </c>
      <c r="N159" s="53">
        <f>IF(TYPE(SEARCH(N$1,+VLOOKUP($A159,datos14s!$A$2:$B$874,2,FALSE)))=1,"·",0)</f>
        <v>0</v>
      </c>
      <c r="O159" s="53" t="str">
        <f>IF(TYPE(SEARCH(O$1,+VLOOKUP($A159,datos14s!$A$2:$B$874,2,FALSE)))=1,"·",0)</f>
        <v>·</v>
      </c>
      <c r="P159" s="53">
        <f>IF(TYPE(SEARCH(P$1,+VLOOKUP($A159,datos14s!$A$2:$B$874,2,FALSE)))=1,"·",0)</f>
        <v>0</v>
      </c>
      <c r="Q159" s="53">
        <f>IF(TYPE(SEARCH(Q$1,+VLOOKUP($A159,datos14s!$A$2:$B$874,2,FALSE)))=1,"·",0)</f>
        <v>0</v>
      </c>
      <c r="R159" s="53">
        <f>IF(TYPE(SEARCH(R$1,+VLOOKUP($A159,datos14s!$A$2:$B$874,2,FALSE)))=1,"·",0)</f>
        <v>0</v>
      </c>
      <c r="S159" s="53">
        <f>IF(TYPE(SEARCH(S$1,+VLOOKUP($A159,datos14s!$A$2:$B$874,2,FALSE)))=1,"·",0)</f>
        <v>0</v>
      </c>
      <c r="T159" s="53">
        <f>IF(TYPE(SEARCH(T$1,+VLOOKUP($A159,datos14s!$A$2:$B$874,2,FALSE)))=1,"·",0)</f>
        <v>0</v>
      </c>
      <c r="U159" s="53">
        <f>IF(TYPE(SEARCH(U$1,+VLOOKUP($A159,datos14s!$A$2:$B$874,2,FALSE)))=1,"·",0)</f>
        <v>0</v>
      </c>
      <c r="V159" s="53">
        <f>IF(TYPE(SEARCH(V$1,+VLOOKUP($A159,datos14s!$A$2:$B$874,2,FALSE)))=1,"·",0)</f>
        <v>0</v>
      </c>
      <c r="W159" s="53">
        <f>IF(TYPE(SEARCH(W$1,+VLOOKUP($A159,datos14s!$A$2:$B$874,2,FALSE)))=1,"·",0)</f>
        <v>0</v>
      </c>
      <c r="X159" s="53">
        <f>IF(TYPE(SEARCH(X$1,+VLOOKUP($A159,datos14s!$A$2:$B$874,2,FALSE)))=1,"·",0)</f>
        <v>0</v>
      </c>
      <c r="Y159" s="53">
        <f>IF(TYPE(SEARCH(Y$1,+VLOOKUP($A159,datos14s!$A$2:$B$874,2,FALSE)))=1,"·",0)</f>
        <v>0</v>
      </c>
      <c r="Z159" s="53">
        <f>IF(TYPE(SEARCH(Z$1,+VLOOKUP($A159,datos14s!$A$2:$B$874,2,FALSE)))=1,"·",0)</f>
        <v>0</v>
      </c>
      <c r="AA159" s="53">
        <f>IF(TYPE(SEARCH(AA$1,+VLOOKUP($A159,datos14s!$A$2:$B$874,2,FALSE)))=1,"·",0)</f>
        <v>0</v>
      </c>
      <c r="AB159" s="53">
        <f>IF(TYPE(SEARCH(AB$1,+VLOOKUP($A159,datos14s!$A$2:$B$874,2,FALSE)))=1,"·",0)</f>
        <v>0</v>
      </c>
      <c r="AC159" s="53">
        <f>IF(TYPE(SEARCH(AC$1,+VLOOKUP($A159,datos14s!$A$2:$B$874,2,FALSE)))=1,"·",0)</f>
        <v>0</v>
      </c>
      <c r="AD159" s="53">
        <f>IF(TYPE(SEARCH(AD$1,+VLOOKUP($A159,datos14s!$A$2:$B$874,2,FALSE)))=1,"·",0)</f>
        <v>0</v>
      </c>
      <c r="AE159" s="53">
        <f>IF(TYPE(SEARCH(AE$1,+VLOOKUP($A159,datos14s!$A$2:$B$874,2,FALSE)))=1,"·",0)</f>
        <v>0</v>
      </c>
    </row>
    <row r="160" spans="1:31" s="9" customFormat="1">
      <c r="A160" s="60" t="s">
        <v>1065</v>
      </c>
      <c r="B160" s="53">
        <f>IF(TYPE(SEARCH(B$1,+VLOOKUP($A160,datos14s!$A$2:$B$874,2,FALSE)))=1,"·",0)</f>
        <v>0</v>
      </c>
      <c r="C160" s="53">
        <f>IF(TYPE(SEARCH(C$1,+VLOOKUP($A160,datos14s!$A$2:$B$874,2,FALSE)))=1,"·",0)</f>
        <v>0</v>
      </c>
      <c r="D160" s="53">
        <f>IF(TYPE(SEARCH(D$1,+VLOOKUP($A160,datos14s!$A$2:$B$874,2,FALSE)))=1,"·",0)</f>
        <v>0</v>
      </c>
      <c r="E160" s="53">
        <f>IF(TYPE(SEARCH(E$1,+VLOOKUP($A160,datos14s!$A$2:$B$874,2,FALSE)))=1,"·",0)</f>
        <v>0</v>
      </c>
      <c r="F160" s="53">
        <f>IF(TYPE(SEARCH(F$1,+VLOOKUP($A160,datos14s!$A$2:$B$874,2,FALSE)))=1,"·",0)</f>
        <v>0</v>
      </c>
      <c r="G160" s="53">
        <f>IF(TYPE(SEARCH(G$1,+VLOOKUP($A160,datos14s!$A$2:$B$874,2,FALSE)))=1,"·",0)</f>
        <v>0</v>
      </c>
      <c r="H160" s="53" t="str">
        <f>IF(TYPE(SEARCH(H$1,+VLOOKUP($A160,datos14s!$A$2:$B$874,2,FALSE)))=1,"·",0)</f>
        <v>·</v>
      </c>
      <c r="I160" s="53">
        <f>IF(TYPE(SEARCH(I$1,+VLOOKUP($A160,datos14s!$A$2:$B$874,2,FALSE)))=1,"·",0)</f>
        <v>0</v>
      </c>
      <c r="J160" s="53">
        <f>IF(TYPE(SEARCH(J$1,+VLOOKUP($A160,datos14s!$A$2:$B$874,2,FALSE)))=1,"·",0)</f>
        <v>0</v>
      </c>
      <c r="K160" s="53">
        <f>IF(TYPE(SEARCH(K$1,+VLOOKUP($A160,datos14s!$A$2:$B$874,2,FALSE)))=1,"·",0)</f>
        <v>0</v>
      </c>
      <c r="L160" s="53" t="str">
        <f>IF(TYPE(SEARCH(L$1,+VLOOKUP($A160,datos14s!$A$2:$B$874,2,FALSE)))=1,"·",0)</f>
        <v>·</v>
      </c>
      <c r="M160" s="53">
        <f>IF(TYPE(SEARCH(M$1,+VLOOKUP($A160,datos14s!$A$2:$B$874,2,FALSE)))=1,"·",0)</f>
        <v>0</v>
      </c>
      <c r="N160" s="53">
        <f>IF(TYPE(SEARCH(N$1,+VLOOKUP($A160,datos14s!$A$2:$B$874,2,FALSE)))=1,"·",0)</f>
        <v>0</v>
      </c>
      <c r="O160" s="53" t="str">
        <f>IF(TYPE(SEARCH(O$1,+VLOOKUP($A160,datos14s!$A$2:$B$874,2,FALSE)))=1,"·",0)</f>
        <v>·</v>
      </c>
      <c r="P160" s="53">
        <f>IF(TYPE(SEARCH(P$1,+VLOOKUP($A160,datos14s!$A$2:$B$874,2,FALSE)))=1,"·",0)</f>
        <v>0</v>
      </c>
      <c r="Q160" s="53">
        <f>IF(TYPE(SEARCH(Q$1,+VLOOKUP($A160,datos14s!$A$2:$B$874,2,FALSE)))=1,"·",0)</f>
        <v>0</v>
      </c>
      <c r="R160" s="53">
        <f>IF(TYPE(SEARCH(R$1,+VLOOKUP($A160,datos14s!$A$2:$B$874,2,FALSE)))=1,"·",0)</f>
        <v>0</v>
      </c>
      <c r="S160" s="53">
        <f>IF(TYPE(SEARCH(S$1,+VLOOKUP($A160,datos14s!$A$2:$B$874,2,FALSE)))=1,"·",0)</f>
        <v>0</v>
      </c>
      <c r="T160" s="53">
        <f>IF(TYPE(SEARCH(T$1,+VLOOKUP($A160,datos14s!$A$2:$B$874,2,FALSE)))=1,"·",0)</f>
        <v>0</v>
      </c>
      <c r="U160" s="53">
        <f>IF(TYPE(SEARCH(U$1,+VLOOKUP($A160,datos14s!$A$2:$B$874,2,FALSE)))=1,"·",0)</f>
        <v>0</v>
      </c>
      <c r="V160" s="53">
        <f>IF(TYPE(SEARCH(V$1,+VLOOKUP($A160,datos14s!$A$2:$B$874,2,FALSE)))=1,"·",0)</f>
        <v>0</v>
      </c>
      <c r="W160" s="53">
        <f>IF(TYPE(SEARCH(W$1,+VLOOKUP($A160,datos14s!$A$2:$B$874,2,FALSE)))=1,"·",0)</f>
        <v>0</v>
      </c>
      <c r="X160" s="53">
        <f>IF(TYPE(SEARCH(X$1,+VLOOKUP($A160,datos14s!$A$2:$B$874,2,FALSE)))=1,"·",0)</f>
        <v>0</v>
      </c>
      <c r="Y160" s="53">
        <f>IF(TYPE(SEARCH(Y$1,+VLOOKUP($A160,datos14s!$A$2:$B$874,2,FALSE)))=1,"·",0)</f>
        <v>0</v>
      </c>
      <c r="Z160" s="53">
        <f>IF(TYPE(SEARCH(Z$1,+VLOOKUP($A160,datos14s!$A$2:$B$874,2,FALSE)))=1,"·",0)</f>
        <v>0</v>
      </c>
      <c r="AA160" s="53">
        <f>IF(TYPE(SEARCH(AA$1,+VLOOKUP($A160,datos14s!$A$2:$B$874,2,FALSE)))=1,"·",0)</f>
        <v>0</v>
      </c>
      <c r="AB160" s="53">
        <f>IF(TYPE(SEARCH(AB$1,+VLOOKUP($A160,datos14s!$A$2:$B$874,2,FALSE)))=1,"·",0)</f>
        <v>0</v>
      </c>
      <c r="AC160" s="53">
        <f>IF(TYPE(SEARCH(AC$1,+VLOOKUP($A160,datos14s!$A$2:$B$874,2,FALSE)))=1,"·",0)</f>
        <v>0</v>
      </c>
      <c r="AD160" s="53">
        <f>IF(TYPE(SEARCH(AD$1,+VLOOKUP($A160,datos14s!$A$2:$B$874,2,FALSE)))=1,"·",0)</f>
        <v>0</v>
      </c>
      <c r="AE160" s="53">
        <f>IF(TYPE(SEARCH(AE$1,+VLOOKUP($A160,datos14s!$A$2:$B$874,2,FALSE)))=1,"·",0)</f>
        <v>0</v>
      </c>
    </row>
    <row r="161" spans="1:31" s="9" customFormat="1">
      <c r="A161" s="60" t="s">
        <v>1066</v>
      </c>
      <c r="B161" s="53">
        <f>IF(TYPE(SEARCH(B$1,+VLOOKUP($A161,datos14s!$A$2:$B$874,2,FALSE)))=1,"·",0)</f>
        <v>0</v>
      </c>
      <c r="C161" s="53">
        <f>IF(TYPE(SEARCH(C$1,+VLOOKUP($A161,datos14s!$A$2:$B$874,2,FALSE)))=1,"·",0)</f>
        <v>0</v>
      </c>
      <c r="D161" s="53">
        <f>IF(TYPE(SEARCH(D$1,+VLOOKUP($A161,datos14s!$A$2:$B$874,2,FALSE)))=1,"·",0)</f>
        <v>0</v>
      </c>
      <c r="E161" s="53">
        <f>IF(TYPE(SEARCH(E$1,+VLOOKUP($A161,datos14s!$A$2:$B$874,2,FALSE)))=1,"·",0)</f>
        <v>0</v>
      </c>
      <c r="F161" s="53">
        <f>IF(TYPE(SEARCH(F$1,+VLOOKUP($A161,datos14s!$A$2:$B$874,2,FALSE)))=1,"·",0)</f>
        <v>0</v>
      </c>
      <c r="G161" s="53">
        <f>IF(TYPE(SEARCH(G$1,+VLOOKUP($A161,datos14s!$A$2:$B$874,2,FALSE)))=1,"·",0)</f>
        <v>0</v>
      </c>
      <c r="H161" s="53">
        <f>IF(TYPE(SEARCH(H$1,+VLOOKUP($A161,datos14s!$A$2:$B$874,2,FALSE)))=1,"·",0)</f>
        <v>0</v>
      </c>
      <c r="I161" s="53">
        <f>IF(TYPE(SEARCH(I$1,+VLOOKUP($A161,datos14s!$A$2:$B$874,2,FALSE)))=1,"·",0)</f>
        <v>0</v>
      </c>
      <c r="J161" s="53">
        <f>IF(TYPE(SEARCH(J$1,+VLOOKUP($A161,datos14s!$A$2:$B$874,2,FALSE)))=1,"·",0)</f>
        <v>0</v>
      </c>
      <c r="K161" s="53">
        <f>IF(TYPE(SEARCH(K$1,+VLOOKUP($A161,datos14s!$A$2:$B$874,2,FALSE)))=1,"·",0)</f>
        <v>0</v>
      </c>
      <c r="L161" s="53" t="str">
        <f>IF(TYPE(SEARCH(L$1,+VLOOKUP($A161,datos14s!$A$2:$B$874,2,FALSE)))=1,"·",0)</f>
        <v>·</v>
      </c>
      <c r="M161" s="53">
        <f>IF(TYPE(SEARCH(M$1,+VLOOKUP($A161,datos14s!$A$2:$B$874,2,FALSE)))=1,"·",0)</f>
        <v>0</v>
      </c>
      <c r="N161" s="53">
        <f>IF(TYPE(SEARCH(N$1,+VLOOKUP($A161,datos14s!$A$2:$B$874,2,FALSE)))=1,"·",0)</f>
        <v>0</v>
      </c>
      <c r="O161" s="53">
        <f>IF(TYPE(SEARCH(O$1,+VLOOKUP($A161,datos14s!$A$2:$B$874,2,FALSE)))=1,"·",0)</f>
        <v>0</v>
      </c>
      <c r="P161" s="53" t="str">
        <f>IF(TYPE(SEARCH(P$1,+VLOOKUP($A161,datos14s!$A$2:$B$874,2,FALSE)))=1,"·",0)</f>
        <v>·</v>
      </c>
      <c r="Q161" s="53">
        <f>IF(TYPE(SEARCH(Q$1,+VLOOKUP($A161,datos14s!$A$2:$B$874,2,FALSE)))=1,"·",0)</f>
        <v>0</v>
      </c>
      <c r="R161" s="53">
        <f>IF(TYPE(SEARCH(R$1,+VLOOKUP($A161,datos14s!$A$2:$B$874,2,FALSE)))=1,"·",0)</f>
        <v>0</v>
      </c>
      <c r="S161" s="53">
        <f>IF(TYPE(SEARCH(S$1,+VLOOKUP($A161,datos14s!$A$2:$B$874,2,FALSE)))=1,"·",0)</f>
        <v>0</v>
      </c>
      <c r="T161" s="53">
        <f>IF(TYPE(SEARCH(T$1,+VLOOKUP($A161,datos14s!$A$2:$B$874,2,FALSE)))=1,"·",0)</f>
        <v>0</v>
      </c>
      <c r="U161" s="53">
        <f>IF(TYPE(SEARCH(U$1,+VLOOKUP($A161,datos14s!$A$2:$B$874,2,FALSE)))=1,"·",0)</f>
        <v>0</v>
      </c>
      <c r="V161" s="53">
        <f>IF(TYPE(SEARCH(V$1,+VLOOKUP($A161,datos14s!$A$2:$B$874,2,FALSE)))=1,"·",0)</f>
        <v>0</v>
      </c>
      <c r="W161" s="53">
        <f>IF(TYPE(SEARCH(W$1,+VLOOKUP($A161,datos14s!$A$2:$B$874,2,FALSE)))=1,"·",0)</f>
        <v>0</v>
      </c>
      <c r="X161" s="53">
        <f>IF(TYPE(SEARCH(X$1,+VLOOKUP($A161,datos14s!$A$2:$B$874,2,FALSE)))=1,"·",0)</f>
        <v>0</v>
      </c>
      <c r="Y161" s="53">
        <f>IF(TYPE(SEARCH(Y$1,+VLOOKUP($A161,datos14s!$A$2:$B$874,2,FALSE)))=1,"·",0)</f>
        <v>0</v>
      </c>
      <c r="Z161" s="53">
        <f>IF(TYPE(SEARCH(Z$1,+VLOOKUP($A161,datos14s!$A$2:$B$874,2,FALSE)))=1,"·",0)</f>
        <v>0</v>
      </c>
      <c r="AA161" s="53">
        <f>IF(TYPE(SEARCH(AA$1,+VLOOKUP($A161,datos14s!$A$2:$B$874,2,FALSE)))=1,"·",0)</f>
        <v>0</v>
      </c>
      <c r="AB161" s="53">
        <f>IF(TYPE(SEARCH(AB$1,+VLOOKUP($A161,datos14s!$A$2:$B$874,2,FALSE)))=1,"·",0)</f>
        <v>0</v>
      </c>
      <c r="AC161" s="53">
        <f>IF(TYPE(SEARCH(AC$1,+VLOOKUP($A161,datos14s!$A$2:$B$874,2,FALSE)))=1,"·",0)</f>
        <v>0</v>
      </c>
      <c r="AD161" s="53">
        <f>IF(TYPE(SEARCH(AD$1,+VLOOKUP($A161,datos14s!$A$2:$B$874,2,FALSE)))=1,"·",0)</f>
        <v>0</v>
      </c>
      <c r="AE161" s="53">
        <f>IF(TYPE(SEARCH(AE$1,+VLOOKUP($A161,datos14s!$A$2:$B$874,2,FALSE)))=1,"·",0)</f>
        <v>0</v>
      </c>
    </row>
    <row r="162" spans="1:31" s="9" customFormat="1">
      <c r="A162" s="60" t="s">
        <v>1067</v>
      </c>
      <c r="B162" s="53">
        <f>IF(TYPE(SEARCH(B$1,+VLOOKUP($A162,datos14s!$A$2:$B$874,2,FALSE)))=1,"·",0)</f>
        <v>0</v>
      </c>
      <c r="C162" s="53">
        <f>IF(TYPE(SEARCH(C$1,+VLOOKUP($A162,datos14s!$A$2:$B$874,2,FALSE)))=1,"·",0)</f>
        <v>0</v>
      </c>
      <c r="D162" s="53">
        <f>IF(TYPE(SEARCH(D$1,+VLOOKUP($A162,datos14s!$A$2:$B$874,2,FALSE)))=1,"·",0)</f>
        <v>0</v>
      </c>
      <c r="E162" s="53">
        <f>IF(TYPE(SEARCH(E$1,+VLOOKUP($A162,datos14s!$A$2:$B$874,2,FALSE)))=1,"·",0)</f>
        <v>0</v>
      </c>
      <c r="F162" s="53">
        <f>IF(TYPE(SEARCH(F$1,+VLOOKUP($A162,datos14s!$A$2:$B$874,2,FALSE)))=1,"·",0)</f>
        <v>0</v>
      </c>
      <c r="G162" s="53">
        <f>IF(TYPE(SEARCH(G$1,+VLOOKUP($A162,datos14s!$A$2:$B$874,2,FALSE)))=1,"·",0)</f>
        <v>0</v>
      </c>
      <c r="H162" s="53" t="str">
        <f>IF(TYPE(SEARCH(H$1,+VLOOKUP($A162,datos14s!$A$2:$B$874,2,FALSE)))=1,"·",0)</f>
        <v>·</v>
      </c>
      <c r="I162" s="53">
        <f>IF(TYPE(SEARCH(I$1,+VLOOKUP($A162,datos14s!$A$2:$B$874,2,FALSE)))=1,"·",0)</f>
        <v>0</v>
      </c>
      <c r="J162" s="53">
        <f>IF(TYPE(SEARCH(J$1,+VLOOKUP($A162,datos14s!$A$2:$B$874,2,FALSE)))=1,"·",0)</f>
        <v>0</v>
      </c>
      <c r="K162" s="53">
        <f>IF(TYPE(SEARCH(K$1,+VLOOKUP($A162,datos14s!$A$2:$B$874,2,FALSE)))=1,"·",0)</f>
        <v>0</v>
      </c>
      <c r="L162" s="53">
        <f>IF(TYPE(SEARCH(L$1,+VLOOKUP($A162,datos14s!$A$2:$B$874,2,FALSE)))=1,"·",0)</f>
        <v>0</v>
      </c>
      <c r="M162" s="53">
        <f>IF(TYPE(SEARCH(M$1,+VLOOKUP($A162,datos14s!$A$2:$B$874,2,FALSE)))=1,"·",0)</f>
        <v>0</v>
      </c>
      <c r="N162" s="53">
        <f>IF(TYPE(SEARCH(N$1,+VLOOKUP($A162,datos14s!$A$2:$B$874,2,FALSE)))=1,"·",0)</f>
        <v>0</v>
      </c>
      <c r="O162" s="53" t="str">
        <f>IF(TYPE(SEARCH(O$1,+VLOOKUP($A162,datos14s!$A$2:$B$874,2,FALSE)))=1,"·",0)</f>
        <v>·</v>
      </c>
      <c r="P162" s="53">
        <f>IF(TYPE(SEARCH(P$1,+VLOOKUP($A162,datos14s!$A$2:$B$874,2,FALSE)))=1,"·",0)</f>
        <v>0</v>
      </c>
      <c r="Q162" s="53">
        <f>IF(TYPE(SEARCH(Q$1,+VLOOKUP($A162,datos14s!$A$2:$B$874,2,FALSE)))=1,"·",0)</f>
        <v>0</v>
      </c>
      <c r="R162" s="53">
        <f>IF(TYPE(SEARCH(R$1,+VLOOKUP($A162,datos14s!$A$2:$B$874,2,FALSE)))=1,"·",0)</f>
        <v>0</v>
      </c>
      <c r="S162" s="53">
        <f>IF(TYPE(SEARCH(S$1,+VLOOKUP($A162,datos14s!$A$2:$B$874,2,FALSE)))=1,"·",0)</f>
        <v>0</v>
      </c>
      <c r="T162" s="53">
        <f>IF(TYPE(SEARCH(T$1,+VLOOKUP($A162,datos14s!$A$2:$B$874,2,FALSE)))=1,"·",0)</f>
        <v>0</v>
      </c>
      <c r="U162" s="53">
        <f>IF(TYPE(SEARCH(U$1,+VLOOKUP($A162,datos14s!$A$2:$B$874,2,FALSE)))=1,"·",0)</f>
        <v>0</v>
      </c>
      <c r="V162" s="53">
        <f>IF(TYPE(SEARCH(V$1,+VLOOKUP($A162,datos14s!$A$2:$B$874,2,FALSE)))=1,"·",0)</f>
        <v>0</v>
      </c>
      <c r="W162" s="53">
        <f>IF(TYPE(SEARCH(W$1,+VLOOKUP($A162,datos14s!$A$2:$B$874,2,FALSE)))=1,"·",0)</f>
        <v>0</v>
      </c>
      <c r="X162" s="53">
        <f>IF(TYPE(SEARCH(X$1,+VLOOKUP($A162,datos14s!$A$2:$B$874,2,FALSE)))=1,"·",0)</f>
        <v>0</v>
      </c>
      <c r="Y162" s="53">
        <f>IF(TYPE(SEARCH(Y$1,+VLOOKUP($A162,datos14s!$A$2:$B$874,2,FALSE)))=1,"·",0)</f>
        <v>0</v>
      </c>
      <c r="Z162" s="53">
        <f>IF(TYPE(SEARCH(Z$1,+VLOOKUP($A162,datos14s!$A$2:$B$874,2,FALSE)))=1,"·",0)</f>
        <v>0</v>
      </c>
      <c r="AA162" s="53">
        <f>IF(TYPE(SEARCH(AA$1,+VLOOKUP($A162,datos14s!$A$2:$B$874,2,FALSE)))=1,"·",0)</f>
        <v>0</v>
      </c>
      <c r="AB162" s="53">
        <f>IF(TYPE(SEARCH(AB$1,+VLOOKUP($A162,datos14s!$A$2:$B$874,2,FALSE)))=1,"·",0)</f>
        <v>0</v>
      </c>
      <c r="AC162" s="53">
        <f>IF(TYPE(SEARCH(AC$1,+VLOOKUP($A162,datos14s!$A$2:$B$874,2,FALSE)))=1,"·",0)</f>
        <v>0</v>
      </c>
      <c r="AD162" s="53">
        <f>IF(TYPE(SEARCH(AD$1,+VLOOKUP($A162,datos14s!$A$2:$B$874,2,FALSE)))=1,"·",0)</f>
        <v>0</v>
      </c>
      <c r="AE162" s="53">
        <f>IF(TYPE(SEARCH(AE$1,+VLOOKUP($A162,datos14s!$A$2:$B$874,2,FALSE)))=1,"·",0)</f>
        <v>0</v>
      </c>
    </row>
    <row r="163" spans="1:31" s="9" customFormat="1">
      <c r="A163" s="60" t="s">
        <v>1068</v>
      </c>
      <c r="B163" s="53" t="str">
        <f>IF(TYPE(SEARCH(B$1,+VLOOKUP($A163,datos14s!$A$2:$B$874,2,FALSE)))=1,"·",0)</f>
        <v>·</v>
      </c>
      <c r="C163" s="53">
        <f>IF(TYPE(SEARCH(C$1,+VLOOKUP($A163,datos14s!$A$2:$B$874,2,FALSE)))=1,"·",0)</f>
        <v>0</v>
      </c>
      <c r="D163" s="53">
        <f>IF(TYPE(SEARCH(D$1,+VLOOKUP($A163,datos14s!$A$2:$B$874,2,FALSE)))=1,"·",0)</f>
        <v>0</v>
      </c>
      <c r="E163" s="53">
        <f>IF(TYPE(SEARCH(E$1,+VLOOKUP($A163,datos14s!$A$2:$B$874,2,FALSE)))=1,"·",0)</f>
        <v>0</v>
      </c>
      <c r="F163" s="53">
        <f>IF(TYPE(SEARCH(F$1,+VLOOKUP($A163,datos14s!$A$2:$B$874,2,FALSE)))=1,"·",0)</f>
        <v>0</v>
      </c>
      <c r="G163" s="53">
        <f>IF(TYPE(SEARCH(G$1,+VLOOKUP($A163,datos14s!$A$2:$B$874,2,FALSE)))=1,"·",0)</f>
        <v>0</v>
      </c>
      <c r="H163" s="53" t="str">
        <f>IF(TYPE(SEARCH(H$1,+VLOOKUP($A163,datos14s!$A$2:$B$874,2,FALSE)))=1,"·",0)</f>
        <v>·</v>
      </c>
      <c r="I163" s="53">
        <f>IF(TYPE(SEARCH(I$1,+VLOOKUP($A163,datos14s!$A$2:$B$874,2,FALSE)))=1,"·",0)</f>
        <v>0</v>
      </c>
      <c r="J163" s="53">
        <f>IF(TYPE(SEARCH(J$1,+VLOOKUP($A163,datos14s!$A$2:$B$874,2,FALSE)))=1,"·",0)</f>
        <v>0</v>
      </c>
      <c r="K163" s="53">
        <f>IF(TYPE(SEARCH(K$1,+VLOOKUP($A163,datos14s!$A$2:$B$874,2,FALSE)))=1,"·",0)</f>
        <v>0</v>
      </c>
      <c r="L163" s="53">
        <f>IF(TYPE(SEARCH(L$1,+VLOOKUP($A163,datos14s!$A$2:$B$874,2,FALSE)))=1,"·",0)</f>
        <v>0</v>
      </c>
      <c r="M163" s="53">
        <f>IF(TYPE(SEARCH(M$1,+VLOOKUP($A163,datos14s!$A$2:$B$874,2,FALSE)))=1,"·",0)</f>
        <v>0</v>
      </c>
      <c r="N163" s="53">
        <f>IF(TYPE(SEARCH(N$1,+VLOOKUP($A163,datos14s!$A$2:$B$874,2,FALSE)))=1,"·",0)</f>
        <v>0</v>
      </c>
      <c r="O163" s="53">
        <f>IF(TYPE(SEARCH(O$1,+VLOOKUP($A163,datos14s!$A$2:$B$874,2,FALSE)))=1,"·",0)</f>
        <v>0</v>
      </c>
      <c r="P163" s="53" t="str">
        <f>IF(TYPE(SEARCH(P$1,+VLOOKUP($A163,datos14s!$A$2:$B$874,2,FALSE)))=1,"·",0)</f>
        <v>·</v>
      </c>
      <c r="Q163" s="53">
        <f>IF(TYPE(SEARCH(Q$1,+VLOOKUP($A163,datos14s!$A$2:$B$874,2,FALSE)))=1,"·",0)</f>
        <v>0</v>
      </c>
      <c r="R163" s="53">
        <f>IF(TYPE(SEARCH(R$1,+VLOOKUP($A163,datos14s!$A$2:$B$874,2,FALSE)))=1,"·",0)</f>
        <v>0</v>
      </c>
      <c r="S163" s="53">
        <f>IF(TYPE(SEARCH(S$1,+VLOOKUP($A163,datos14s!$A$2:$B$874,2,FALSE)))=1,"·",0)</f>
        <v>0</v>
      </c>
      <c r="T163" s="53">
        <f>IF(TYPE(SEARCH(T$1,+VLOOKUP($A163,datos14s!$A$2:$B$874,2,FALSE)))=1,"·",0)</f>
        <v>0</v>
      </c>
      <c r="U163" s="53">
        <f>IF(TYPE(SEARCH(U$1,+VLOOKUP($A163,datos14s!$A$2:$B$874,2,FALSE)))=1,"·",0)</f>
        <v>0</v>
      </c>
      <c r="V163" s="53">
        <f>IF(TYPE(SEARCH(V$1,+VLOOKUP($A163,datos14s!$A$2:$B$874,2,FALSE)))=1,"·",0)</f>
        <v>0</v>
      </c>
      <c r="W163" s="53">
        <f>IF(TYPE(SEARCH(W$1,+VLOOKUP($A163,datos14s!$A$2:$B$874,2,FALSE)))=1,"·",0)</f>
        <v>0</v>
      </c>
      <c r="X163" s="53">
        <f>IF(TYPE(SEARCH(X$1,+VLOOKUP($A163,datos14s!$A$2:$B$874,2,FALSE)))=1,"·",0)</f>
        <v>0</v>
      </c>
      <c r="Y163" s="53">
        <f>IF(TYPE(SEARCH(Y$1,+VLOOKUP($A163,datos14s!$A$2:$B$874,2,FALSE)))=1,"·",0)</f>
        <v>0</v>
      </c>
      <c r="Z163" s="53">
        <f>IF(TYPE(SEARCH(Z$1,+VLOOKUP($A163,datos14s!$A$2:$B$874,2,FALSE)))=1,"·",0)</f>
        <v>0</v>
      </c>
      <c r="AA163" s="53">
        <f>IF(TYPE(SEARCH(AA$1,+VLOOKUP($A163,datos14s!$A$2:$B$874,2,FALSE)))=1,"·",0)</f>
        <v>0</v>
      </c>
      <c r="AB163" s="53">
        <f>IF(TYPE(SEARCH(AB$1,+VLOOKUP($A163,datos14s!$A$2:$B$874,2,FALSE)))=1,"·",0)</f>
        <v>0</v>
      </c>
      <c r="AC163" s="53">
        <f>IF(TYPE(SEARCH(AC$1,+VLOOKUP($A163,datos14s!$A$2:$B$874,2,FALSE)))=1,"·",0)</f>
        <v>0</v>
      </c>
      <c r="AD163" s="53">
        <f>IF(TYPE(SEARCH(AD$1,+VLOOKUP($A163,datos14s!$A$2:$B$874,2,FALSE)))=1,"·",0)</f>
        <v>0</v>
      </c>
      <c r="AE163" s="53">
        <f>IF(TYPE(SEARCH(AE$1,+VLOOKUP($A163,datos14s!$A$2:$B$874,2,FALSE)))=1,"·",0)</f>
        <v>0</v>
      </c>
    </row>
    <row r="164" spans="1:31" s="9" customFormat="1">
      <c r="A164" s="60" t="s">
        <v>1069</v>
      </c>
      <c r="B164" s="53" t="str">
        <f>IF(TYPE(SEARCH(B$1,+VLOOKUP($A164,datos14s!$A$2:$B$874,2,FALSE)))=1,"·",0)</f>
        <v>·</v>
      </c>
      <c r="C164" s="53">
        <f>IF(TYPE(SEARCH(C$1,+VLOOKUP($A164,datos14s!$A$2:$B$874,2,FALSE)))=1,"·",0)</f>
        <v>0</v>
      </c>
      <c r="D164" s="53">
        <f>IF(TYPE(SEARCH(D$1,+VLOOKUP($A164,datos14s!$A$2:$B$874,2,FALSE)))=1,"·",0)</f>
        <v>0</v>
      </c>
      <c r="E164" s="53">
        <f>IF(TYPE(SEARCH(E$1,+VLOOKUP($A164,datos14s!$A$2:$B$874,2,FALSE)))=1,"·",0)</f>
        <v>0</v>
      </c>
      <c r="F164" s="53">
        <f>IF(TYPE(SEARCH(F$1,+VLOOKUP($A164,datos14s!$A$2:$B$874,2,FALSE)))=1,"·",0)</f>
        <v>0</v>
      </c>
      <c r="G164" s="53">
        <f>IF(TYPE(SEARCH(G$1,+VLOOKUP($A164,datos14s!$A$2:$B$874,2,FALSE)))=1,"·",0)</f>
        <v>0</v>
      </c>
      <c r="H164" s="53">
        <f>IF(TYPE(SEARCH(H$1,+VLOOKUP($A164,datos14s!$A$2:$B$874,2,FALSE)))=1,"·",0)</f>
        <v>0</v>
      </c>
      <c r="I164" s="53">
        <f>IF(TYPE(SEARCH(I$1,+VLOOKUP($A164,datos14s!$A$2:$B$874,2,FALSE)))=1,"·",0)</f>
        <v>0</v>
      </c>
      <c r="J164" s="53">
        <f>IF(TYPE(SEARCH(J$1,+VLOOKUP($A164,datos14s!$A$2:$B$874,2,FALSE)))=1,"·",0)</f>
        <v>0</v>
      </c>
      <c r="K164" s="53">
        <f>IF(TYPE(SEARCH(K$1,+VLOOKUP($A164,datos14s!$A$2:$B$874,2,FALSE)))=1,"·",0)</f>
        <v>0</v>
      </c>
      <c r="L164" s="53" t="str">
        <f>IF(TYPE(SEARCH(L$1,+VLOOKUP($A164,datos14s!$A$2:$B$874,2,FALSE)))=1,"·",0)</f>
        <v>·</v>
      </c>
      <c r="M164" s="53">
        <f>IF(TYPE(SEARCH(M$1,+VLOOKUP($A164,datos14s!$A$2:$B$874,2,FALSE)))=1,"·",0)</f>
        <v>0</v>
      </c>
      <c r="N164" s="53">
        <f>IF(TYPE(SEARCH(N$1,+VLOOKUP($A164,datos14s!$A$2:$B$874,2,FALSE)))=1,"·",0)</f>
        <v>0</v>
      </c>
      <c r="O164" s="53">
        <f>IF(TYPE(SEARCH(O$1,+VLOOKUP($A164,datos14s!$A$2:$B$874,2,FALSE)))=1,"·",0)</f>
        <v>0</v>
      </c>
      <c r="P164" s="53">
        <f>IF(TYPE(SEARCH(P$1,+VLOOKUP($A164,datos14s!$A$2:$B$874,2,FALSE)))=1,"·",0)</f>
        <v>0</v>
      </c>
      <c r="Q164" s="53">
        <f>IF(TYPE(SEARCH(Q$1,+VLOOKUP($A164,datos14s!$A$2:$B$874,2,FALSE)))=1,"·",0)</f>
        <v>0</v>
      </c>
      <c r="R164" s="53">
        <f>IF(TYPE(SEARCH(R$1,+VLOOKUP($A164,datos14s!$A$2:$B$874,2,FALSE)))=1,"·",0)</f>
        <v>0</v>
      </c>
      <c r="S164" s="53">
        <f>IF(TYPE(SEARCH(S$1,+VLOOKUP($A164,datos14s!$A$2:$B$874,2,FALSE)))=1,"·",0)</f>
        <v>0</v>
      </c>
      <c r="T164" s="53">
        <f>IF(TYPE(SEARCH(T$1,+VLOOKUP($A164,datos14s!$A$2:$B$874,2,FALSE)))=1,"·",0)</f>
        <v>0</v>
      </c>
      <c r="U164" s="53">
        <f>IF(TYPE(SEARCH(U$1,+VLOOKUP($A164,datos14s!$A$2:$B$874,2,FALSE)))=1,"·",0)</f>
        <v>0</v>
      </c>
      <c r="V164" s="53">
        <f>IF(TYPE(SEARCH(V$1,+VLOOKUP($A164,datos14s!$A$2:$B$874,2,FALSE)))=1,"·",0)</f>
        <v>0</v>
      </c>
      <c r="W164" s="53">
        <f>IF(TYPE(SEARCH(W$1,+VLOOKUP($A164,datos14s!$A$2:$B$874,2,FALSE)))=1,"·",0)</f>
        <v>0</v>
      </c>
      <c r="X164" s="53">
        <f>IF(TYPE(SEARCH(X$1,+VLOOKUP($A164,datos14s!$A$2:$B$874,2,FALSE)))=1,"·",0)</f>
        <v>0</v>
      </c>
      <c r="Y164" s="53">
        <f>IF(TYPE(SEARCH(Y$1,+VLOOKUP($A164,datos14s!$A$2:$B$874,2,FALSE)))=1,"·",0)</f>
        <v>0</v>
      </c>
      <c r="Z164" s="53">
        <f>IF(TYPE(SEARCH(Z$1,+VLOOKUP($A164,datos14s!$A$2:$B$874,2,FALSE)))=1,"·",0)</f>
        <v>0</v>
      </c>
      <c r="AA164" s="53">
        <f>IF(TYPE(SEARCH(AA$1,+VLOOKUP($A164,datos14s!$A$2:$B$874,2,FALSE)))=1,"·",0)</f>
        <v>0</v>
      </c>
      <c r="AB164" s="53">
        <f>IF(TYPE(SEARCH(AB$1,+VLOOKUP($A164,datos14s!$A$2:$B$874,2,FALSE)))=1,"·",0)</f>
        <v>0</v>
      </c>
      <c r="AC164" s="53">
        <f>IF(TYPE(SEARCH(AC$1,+VLOOKUP($A164,datos14s!$A$2:$B$874,2,FALSE)))=1,"·",0)</f>
        <v>0</v>
      </c>
      <c r="AD164" s="53">
        <f>IF(TYPE(SEARCH(AD$1,+VLOOKUP($A164,datos14s!$A$2:$B$874,2,FALSE)))=1,"·",0)</f>
        <v>0</v>
      </c>
      <c r="AE164" s="53">
        <f>IF(TYPE(SEARCH(AE$1,+VLOOKUP($A164,datos14s!$A$2:$B$874,2,FALSE)))=1,"·",0)</f>
        <v>0</v>
      </c>
    </row>
    <row r="165" spans="1:31" s="9" customFormat="1">
      <c r="A165" s="60" t="s">
        <v>1070</v>
      </c>
      <c r="B165" s="53">
        <f>IF(TYPE(SEARCH(B$1,+VLOOKUP($A165,datos14s!$A$2:$B$874,2,FALSE)))=1,"·",0)</f>
        <v>0</v>
      </c>
      <c r="C165" s="53">
        <f>IF(TYPE(SEARCH(C$1,+VLOOKUP($A165,datos14s!$A$2:$B$874,2,FALSE)))=1,"·",0)</f>
        <v>0</v>
      </c>
      <c r="D165" s="53">
        <f>IF(TYPE(SEARCH(D$1,+VLOOKUP($A165,datos14s!$A$2:$B$874,2,FALSE)))=1,"·",0)</f>
        <v>0</v>
      </c>
      <c r="E165" s="53">
        <f>IF(TYPE(SEARCH(E$1,+VLOOKUP($A165,datos14s!$A$2:$B$874,2,FALSE)))=1,"·",0)</f>
        <v>0</v>
      </c>
      <c r="F165" s="53">
        <f>IF(TYPE(SEARCH(F$1,+VLOOKUP($A165,datos14s!$A$2:$B$874,2,FALSE)))=1,"·",0)</f>
        <v>0</v>
      </c>
      <c r="G165" s="53">
        <f>IF(TYPE(SEARCH(G$1,+VLOOKUP($A165,datos14s!$A$2:$B$874,2,FALSE)))=1,"·",0)</f>
        <v>0</v>
      </c>
      <c r="H165" s="53">
        <f>IF(TYPE(SEARCH(H$1,+VLOOKUP($A165,datos14s!$A$2:$B$874,2,FALSE)))=1,"·",0)</f>
        <v>0</v>
      </c>
      <c r="I165" s="53">
        <f>IF(TYPE(SEARCH(I$1,+VLOOKUP($A165,datos14s!$A$2:$B$874,2,FALSE)))=1,"·",0)</f>
        <v>0</v>
      </c>
      <c r="J165" s="53">
        <f>IF(TYPE(SEARCH(J$1,+VLOOKUP($A165,datos14s!$A$2:$B$874,2,FALSE)))=1,"·",0)</f>
        <v>0</v>
      </c>
      <c r="K165" s="53" t="str">
        <f>IF(TYPE(SEARCH(K$1,+VLOOKUP($A165,datos14s!$A$2:$B$874,2,FALSE)))=1,"·",0)</f>
        <v>·</v>
      </c>
      <c r="L165" s="53" t="str">
        <f>IF(TYPE(SEARCH(L$1,+VLOOKUP($A165,datos14s!$A$2:$B$874,2,FALSE)))=1,"·",0)</f>
        <v>·</v>
      </c>
      <c r="M165" s="53">
        <f>IF(TYPE(SEARCH(M$1,+VLOOKUP($A165,datos14s!$A$2:$B$874,2,FALSE)))=1,"·",0)</f>
        <v>0</v>
      </c>
      <c r="N165" s="53">
        <f>IF(TYPE(SEARCH(N$1,+VLOOKUP($A165,datos14s!$A$2:$B$874,2,FALSE)))=1,"·",0)</f>
        <v>0</v>
      </c>
      <c r="O165" s="53" t="str">
        <f>IF(TYPE(SEARCH(O$1,+VLOOKUP($A165,datos14s!$A$2:$B$874,2,FALSE)))=1,"·",0)</f>
        <v>·</v>
      </c>
      <c r="P165" s="53">
        <f>IF(TYPE(SEARCH(P$1,+VLOOKUP($A165,datos14s!$A$2:$B$874,2,FALSE)))=1,"·",0)</f>
        <v>0</v>
      </c>
      <c r="Q165" s="53">
        <f>IF(TYPE(SEARCH(Q$1,+VLOOKUP($A165,datos14s!$A$2:$B$874,2,FALSE)))=1,"·",0)</f>
        <v>0</v>
      </c>
      <c r="R165" s="53">
        <f>IF(TYPE(SEARCH(R$1,+VLOOKUP($A165,datos14s!$A$2:$B$874,2,FALSE)))=1,"·",0)</f>
        <v>0</v>
      </c>
      <c r="S165" s="53">
        <f>IF(TYPE(SEARCH(S$1,+VLOOKUP($A165,datos14s!$A$2:$B$874,2,FALSE)))=1,"·",0)</f>
        <v>0</v>
      </c>
      <c r="T165" s="53">
        <f>IF(TYPE(SEARCH(T$1,+VLOOKUP($A165,datos14s!$A$2:$B$874,2,FALSE)))=1,"·",0)</f>
        <v>0</v>
      </c>
      <c r="U165" s="53">
        <f>IF(TYPE(SEARCH(U$1,+VLOOKUP($A165,datos14s!$A$2:$B$874,2,FALSE)))=1,"·",0)</f>
        <v>0</v>
      </c>
      <c r="V165" s="53">
        <f>IF(TYPE(SEARCH(V$1,+VLOOKUP($A165,datos14s!$A$2:$B$874,2,FALSE)))=1,"·",0)</f>
        <v>0</v>
      </c>
      <c r="W165" s="53">
        <f>IF(TYPE(SEARCH(W$1,+VLOOKUP($A165,datos14s!$A$2:$B$874,2,FALSE)))=1,"·",0)</f>
        <v>0</v>
      </c>
      <c r="X165" s="53">
        <f>IF(TYPE(SEARCH(X$1,+VLOOKUP($A165,datos14s!$A$2:$B$874,2,FALSE)))=1,"·",0)</f>
        <v>0</v>
      </c>
      <c r="Y165" s="53">
        <f>IF(TYPE(SEARCH(Y$1,+VLOOKUP($A165,datos14s!$A$2:$B$874,2,FALSE)))=1,"·",0)</f>
        <v>0</v>
      </c>
      <c r="Z165" s="53">
        <f>IF(TYPE(SEARCH(Z$1,+VLOOKUP($A165,datos14s!$A$2:$B$874,2,FALSE)))=1,"·",0)</f>
        <v>0</v>
      </c>
      <c r="AA165" s="53">
        <f>IF(TYPE(SEARCH(AA$1,+VLOOKUP($A165,datos14s!$A$2:$B$874,2,FALSE)))=1,"·",0)</f>
        <v>0</v>
      </c>
      <c r="AB165" s="53">
        <f>IF(TYPE(SEARCH(AB$1,+VLOOKUP($A165,datos14s!$A$2:$B$874,2,FALSE)))=1,"·",0)</f>
        <v>0</v>
      </c>
      <c r="AC165" s="53">
        <f>IF(TYPE(SEARCH(AC$1,+VLOOKUP($A165,datos14s!$A$2:$B$874,2,FALSE)))=1,"·",0)</f>
        <v>0</v>
      </c>
      <c r="AD165" s="53">
        <f>IF(TYPE(SEARCH(AD$1,+VLOOKUP($A165,datos14s!$A$2:$B$874,2,FALSE)))=1,"·",0)</f>
        <v>0</v>
      </c>
      <c r="AE165" s="53">
        <f>IF(TYPE(SEARCH(AE$1,+VLOOKUP($A165,datos14s!$A$2:$B$874,2,FALSE)))=1,"·",0)</f>
        <v>0</v>
      </c>
    </row>
    <row r="166" spans="1:31" s="9" customFormat="1">
      <c r="A166" s="60" t="s">
        <v>1071</v>
      </c>
      <c r="B166" s="53">
        <f>IF(TYPE(SEARCH(B$1,+VLOOKUP($A166,datos14s!$A$2:$B$874,2,FALSE)))=1,"·",0)</f>
        <v>0</v>
      </c>
      <c r="C166" s="53">
        <f>IF(TYPE(SEARCH(C$1,+VLOOKUP($A166,datos14s!$A$2:$B$874,2,FALSE)))=1,"·",0)</f>
        <v>0</v>
      </c>
      <c r="D166" s="53">
        <f>IF(TYPE(SEARCH(D$1,+VLOOKUP($A166,datos14s!$A$2:$B$874,2,FALSE)))=1,"·",0)</f>
        <v>0</v>
      </c>
      <c r="E166" s="53">
        <f>IF(TYPE(SEARCH(E$1,+VLOOKUP($A166,datos14s!$A$2:$B$874,2,FALSE)))=1,"·",0)</f>
        <v>0</v>
      </c>
      <c r="F166" s="53">
        <f>IF(TYPE(SEARCH(F$1,+VLOOKUP($A166,datos14s!$A$2:$B$874,2,FALSE)))=1,"·",0)</f>
        <v>0</v>
      </c>
      <c r="G166" s="53">
        <f>IF(TYPE(SEARCH(G$1,+VLOOKUP($A166,datos14s!$A$2:$B$874,2,FALSE)))=1,"·",0)</f>
        <v>0</v>
      </c>
      <c r="H166" s="53">
        <f>IF(TYPE(SEARCH(H$1,+VLOOKUP($A166,datos14s!$A$2:$B$874,2,FALSE)))=1,"·",0)</f>
        <v>0</v>
      </c>
      <c r="I166" s="53">
        <f>IF(TYPE(SEARCH(I$1,+VLOOKUP($A166,datos14s!$A$2:$B$874,2,FALSE)))=1,"·",0)</f>
        <v>0</v>
      </c>
      <c r="J166" s="53">
        <f>IF(TYPE(SEARCH(J$1,+VLOOKUP($A166,datos14s!$A$2:$B$874,2,FALSE)))=1,"·",0)</f>
        <v>0</v>
      </c>
      <c r="K166" s="53">
        <f>IF(TYPE(SEARCH(K$1,+VLOOKUP($A166,datos14s!$A$2:$B$874,2,FALSE)))=1,"·",0)</f>
        <v>0</v>
      </c>
      <c r="L166" s="53" t="str">
        <f>IF(TYPE(SEARCH(L$1,+VLOOKUP($A166,datos14s!$A$2:$B$874,2,FALSE)))=1,"·",0)</f>
        <v>·</v>
      </c>
      <c r="M166" s="53">
        <f>IF(TYPE(SEARCH(M$1,+VLOOKUP($A166,datos14s!$A$2:$B$874,2,FALSE)))=1,"·",0)</f>
        <v>0</v>
      </c>
      <c r="N166" s="53">
        <f>IF(TYPE(SEARCH(N$1,+VLOOKUP($A166,datos14s!$A$2:$B$874,2,FALSE)))=1,"·",0)</f>
        <v>0</v>
      </c>
      <c r="O166" s="53">
        <f>IF(TYPE(SEARCH(O$1,+VLOOKUP($A166,datos14s!$A$2:$B$874,2,FALSE)))=1,"·",0)</f>
        <v>0</v>
      </c>
      <c r="P166" s="53" t="str">
        <f>IF(TYPE(SEARCH(P$1,+VLOOKUP($A166,datos14s!$A$2:$B$874,2,FALSE)))=1,"·",0)</f>
        <v>·</v>
      </c>
      <c r="Q166" s="53">
        <f>IF(TYPE(SEARCH(Q$1,+VLOOKUP($A166,datos14s!$A$2:$B$874,2,FALSE)))=1,"·",0)</f>
        <v>0</v>
      </c>
      <c r="R166" s="53">
        <f>IF(TYPE(SEARCH(R$1,+VLOOKUP($A166,datos14s!$A$2:$B$874,2,FALSE)))=1,"·",0)</f>
        <v>0</v>
      </c>
      <c r="S166" s="53">
        <f>IF(TYPE(SEARCH(S$1,+VLOOKUP($A166,datos14s!$A$2:$B$874,2,FALSE)))=1,"·",0)</f>
        <v>0</v>
      </c>
      <c r="T166" s="53">
        <f>IF(TYPE(SEARCH(T$1,+VLOOKUP($A166,datos14s!$A$2:$B$874,2,FALSE)))=1,"·",0)</f>
        <v>0</v>
      </c>
      <c r="U166" s="53">
        <f>IF(TYPE(SEARCH(U$1,+VLOOKUP($A166,datos14s!$A$2:$B$874,2,FALSE)))=1,"·",0)</f>
        <v>0</v>
      </c>
      <c r="V166" s="53">
        <f>IF(TYPE(SEARCH(V$1,+VLOOKUP($A166,datos14s!$A$2:$B$874,2,FALSE)))=1,"·",0)</f>
        <v>0</v>
      </c>
      <c r="W166" s="53">
        <f>IF(TYPE(SEARCH(W$1,+VLOOKUP($A166,datos14s!$A$2:$B$874,2,FALSE)))=1,"·",0)</f>
        <v>0</v>
      </c>
      <c r="X166" s="53">
        <f>IF(TYPE(SEARCH(X$1,+VLOOKUP($A166,datos14s!$A$2:$B$874,2,FALSE)))=1,"·",0)</f>
        <v>0</v>
      </c>
      <c r="Y166" s="53">
        <f>IF(TYPE(SEARCH(Y$1,+VLOOKUP($A166,datos14s!$A$2:$B$874,2,FALSE)))=1,"·",0)</f>
        <v>0</v>
      </c>
      <c r="Z166" s="53">
        <f>IF(TYPE(SEARCH(Z$1,+VLOOKUP($A166,datos14s!$A$2:$B$874,2,FALSE)))=1,"·",0)</f>
        <v>0</v>
      </c>
      <c r="AA166" s="53">
        <f>IF(TYPE(SEARCH(AA$1,+VLOOKUP($A166,datos14s!$A$2:$B$874,2,FALSE)))=1,"·",0)</f>
        <v>0</v>
      </c>
      <c r="AB166" s="53">
        <f>IF(TYPE(SEARCH(AB$1,+VLOOKUP($A166,datos14s!$A$2:$B$874,2,FALSE)))=1,"·",0)</f>
        <v>0</v>
      </c>
      <c r="AC166" s="53">
        <f>IF(TYPE(SEARCH(AC$1,+VLOOKUP($A166,datos14s!$A$2:$B$874,2,FALSE)))=1,"·",0)</f>
        <v>0</v>
      </c>
      <c r="AD166" s="53">
        <f>IF(TYPE(SEARCH(AD$1,+VLOOKUP($A166,datos14s!$A$2:$B$874,2,FALSE)))=1,"·",0)</f>
        <v>0</v>
      </c>
      <c r="AE166" s="53">
        <f>IF(TYPE(SEARCH(AE$1,+VLOOKUP($A166,datos14s!$A$2:$B$874,2,FALSE)))=1,"·",0)</f>
        <v>0</v>
      </c>
    </row>
    <row r="167" spans="1:31" s="9" customFormat="1">
      <c r="A167" s="60" t="s">
        <v>1072</v>
      </c>
      <c r="B167" s="53" t="str">
        <f>IF(TYPE(SEARCH(B$1,+VLOOKUP($A167,datos14s!$A$2:$B$874,2,FALSE)))=1,"·",0)</f>
        <v>·</v>
      </c>
      <c r="C167" s="53">
        <f>IF(TYPE(SEARCH(C$1,+VLOOKUP($A167,datos14s!$A$2:$B$874,2,FALSE)))=1,"·",0)</f>
        <v>0</v>
      </c>
      <c r="D167" s="53">
        <f>IF(TYPE(SEARCH(D$1,+VLOOKUP($A167,datos14s!$A$2:$B$874,2,FALSE)))=1,"·",0)</f>
        <v>0</v>
      </c>
      <c r="E167" s="53">
        <f>IF(TYPE(SEARCH(E$1,+VLOOKUP($A167,datos14s!$A$2:$B$874,2,FALSE)))=1,"·",0)</f>
        <v>0</v>
      </c>
      <c r="F167" s="53">
        <f>IF(TYPE(SEARCH(F$1,+VLOOKUP($A167,datos14s!$A$2:$B$874,2,FALSE)))=1,"·",0)</f>
        <v>0</v>
      </c>
      <c r="G167" s="53">
        <f>IF(TYPE(SEARCH(G$1,+VLOOKUP($A167,datos14s!$A$2:$B$874,2,FALSE)))=1,"·",0)</f>
        <v>0</v>
      </c>
      <c r="H167" s="53">
        <f>IF(TYPE(SEARCH(H$1,+VLOOKUP($A167,datos14s!$A$2:$B$874,2,FALSE)))=1,"·",0)</f>
        <v>0</v>
      </c>
      <c r="I167" s="53">
        <f>IF(TYPE(SEARCH(I$1,+VLOOKUP($A167,datos14s!$A$2:$B$874,2,FALSE)))=1,"·",0)</f>
        <v>0</v>
      </c>
      <c r="J167" s="53">
        <f>IF(TYPE(SEARCH(J$1,+VLOOKUP($A167,datos14s!$A$2:$B$874,2,FALSE)))=1,"·",0)</f>
        <v>0</v>
      </c>
      <c r="K167" s="53">
        <f>IF(TYPE(SEARCH(K$1,+VLOOKUP($A167,datos14s!$A$2:$B$874,2,FALSE)))=1,"·",0)</f>
        <v>0</v>
      </c>
      <c r="L167" s="53" t="str">
        <f>IF(TYPE(SEARCH(L$1,+VLOOKUP($A167,datos14s!$A$2:$B$874,2,FALSE)))=1,"·",0)</f>
        <v>·</v>
      </c>
      <c r="M167" s="53">
        <f>IF(TYPE(SEARCH(M$1,+VLOOKUP($A167,datos14s!$A$2:$B$874,2,FALSE)))=1,"·",0)</f>
        <v>0</v>
      </c>
      <c r="N167" s="53">
        <f>IF(TYPE(SEARCH(N$1,+VLOOKUP($A167,datos14s!$A$2:$B$874,2,FALSE)))=1,"·",0)</f>
        <v>0</v>
      </c>
      <c r="O167" s="53" t="str">
        <f>IF(TYPE(SEARCH(O$1,+VLOOKUP($A167,datos14s!$A$2:$B$874,2,FALSE)))=1,"·",0)</f>
        <v>·</v>
      </c>
      <c r="P167" s="53">
        <f>IF(TYPE(SEARCH(P$1,+VLOOKUP($A167,datos14s!$A$2:$B$874,2,FALSE)))=1,"·",0)</f>
        <v>0</v>
      </c>
      <c r="Q167" s="53">
        <f>IF(TYPE(SEARCH(Q$1,+VLOOKUP($A167,datos14s!$A$2:$B$874,2,FALSE)))=1,"·",0)</f>
        <v>0</v>
      </c>
      <c r="R167" s="53">
        <f>IF(TYPE(SEARCH(R$1,+VLOOKUP($A167,datos14s!$A$2:$B$874,2,FALSE)))=1,"·",0)</f>
        <v>0</v>
      </c>
      <c r="S167" s="53">
        <f>IF(TYPE(SEARCH(S$1,+VLOOKUP($A167,datos14s!$A$2:$B$874,2,FALSE)))=1,"·",0)</f>
        <v>0</v>
      </c>
      <c r="T167" s="53">
        <f>IF(TYPE(SEARCH(T$1,+VLOOKUP($A167,datos14s!$A$2:$B$874,2,FALSE)))=1,"·",0)</f>
        <v>0</v>
      </c>
      <c r="U167" s="53">
        <f>IF(TYPE(SEARCH(U$1,+VLOOKUP($A167,datos14s!$A$2:$B$874,2,FALSE)))=1,"·",0)</f>
        <v>0</v>
      </c>
      <c r="V167" s="53">
        <f>IF(TYPE(SEARCH(V$1,+VLOOKUP($A167,datos14s!$A$2:$B$874,2,FALSE)))=1,"·",0)</f>
        <v>0</v>
      </c>
      <c r="W167" s="53">
        <f>IF(TYPE(SEARCH(W$1,+VLOOKUP($A167,datos14s!$A$2:$B$874,2,FALSE)))=1,"·",0)</f>
        <v>0</v>
      </c>
      <c r="X167" s="53">
        <f>IF(TYPE(SEARCH(X$1,+VLOOKUP($A167,datos14s!$A$2:$B$874,2,FALSE)))=1,"·",0)</f>
        <v>0</v>
      </c>
      <c r="Y167" s="53">
        <f>IF(TYPE(SEARCH(Y$1,+VLOOKUP($A167,datos14s!$A$2:$B$874,2,FALSE)))=1,"·",0)</f>
        <v>0</v>
      </c>
      <c r="Z167" s="53">
        <f>IF(TYPE(SEARCH(Z$1,+VLOOKUP($A167,datos14s!$A$2:$B$874,2,FALSE)))=1,"·",0)</f>
        <v>0</v>
      </c>
      <c r="AA167" s="53">
        <f>IF(TYPE(SEARCH(AA$1,+VLOOKUP($A167,datos14s!$A$2:$B$874,2,FALSE)))=1,"·",0)</f>
        <v>0</v>
      </c>
      <c r="AB167" s="53">
        <f>IF(TYPE(SEARCH(AB$1,+VLOOKUP($A167,datos14s!$A$2:$B$874,2,FALSE)))=1,"·",0)</f>
        <v>0</v>
      </c>
      <c r="AC167" s="53">
        <f>IF(TYPE(SEARCH(AC$1,+VLOOKUP($A167,datos14s!$A$2:$B$874,2,FALSE)))=1,"·",0)</f>
        <v>0</v>
      </c>
      <c r="AD167" s="53">
        <f>IF(TYPE(SEARCH(AD$1,+VLOOKUP($A167,datos14s!$A$2:$B$874,2,FALSE)))=1,"·",0)</f>
        <v>0</v>
      </c>
      <c r="AE167" s="53">
        <f>IF(TYPE(SEARCH(AE$1,+VLOOKUP($A167,datos14s!$A$2:$B$874,2,FALSE)))=1,"·",0)</f>
        <v>0</v>
      </c>
    </row>
    <row r="168" spans="1:31" s="9" customFormat="1">
      <c r="A168" s="60" t="s">
        <v>1073</v>
      </c>
      <c r="B168" s="53">
        <f>IF(TYPE(SEARCH(B$1,+VLOOKUP($A168,datos14s!$A$2:$B$874,2,FALSE)))=1,"·",0)</f>
        <v>0</v>
      </c>
      <c r="C168" s="53">
        <f>IF(TYPE(SEARCH(C$1,+VLOOKUP($A168,datos14s!$A$2:$B$874,2,FALSE)))=1,"·",0)</f>
        <v>0</v>
      </c>
      <c r="D168" s="53">
        <f>IF(TYPE(SEARCH(D$1,+VLOOKUP($A168,datos14s!$A$2:$B$874,2,FALSE)))=1,"·",0)</f>
        <v>0</v>
      </c>
      <c r="E168" s="53">
        <f>IF(TYPE(SEARCH(E$1,+VLOOKUP($A168,datos14s!$A$2:$B$874,2,FALSE)))=1,"·",0)</f>
        <v>0</v>
      </c>
      <c r="F168" s="53">
        <f>IF(TYPE(SEARCH(F$1,+VLOOKUP($A168,datos14s!$A$2:$B$874,2,FALSE)))=1,"·",0)</f>
        <v>0</v>
      </c>
      <c r="G168" s="53">
        <f>IF(TYPE(SEARCH(G$1,+VLOOKUP($A168,datos14s!$A$2:$B$874,2,FALSE)))=1,"·",0)</f>
        <v>0</v>
      </c>
      <c r="H168" s="53">
        <f>IF(TYPE(SEARCH(H$1,+VLOOKUP($A168,datos14s!$A$2:$B$874,2,FALSE)))=1,"·",0)</f>
        <v>0</v>
      </c>
      <c r="I168" s="53">
        <f>IF(TYPE(SEARCH(I$1,+VLOOKUP($A168,datos14s!$A$2:$B$874,2,FALSE)))=1,"·",0)</f>
        <v>0</v>
      </c>
      <c r="J168" s="53">
        <f>IF(TYPE(SEARCH(J$1,+VLOOKUP($A168,datos14s!$A$2:$B$874,2,FALSE)))=1,"·",0)</f>
        <v>0</v>
      </c>
      <c r="K168" s="53">
        <f>IF(TYPE(SEARCH(K$1,+VLOOKUP($A168,datos14s!$A$2:$B$874,2,FALSE)))=1,"·",0)</f>
        <v>0</v>
      </c>
      <c r="L168" s="53" t="str">
        <f>IF(TYPE(SEARCH(L$1,+VLOOKUP($A168,datos14s!$A$2:$B$874,2,FALSE)))=1,"·",0)</f>
        <v>·</v>
      </c>
      <c r="M168" s="53">
        <f>IF(TYPE(SEARCH(M$1,+VLOOKUP($A168,datos14s!$A$2:$B$874,2,FALSE)))=1,"·",0)</f>
        <v>0</v>
      </c>
      <c r="N168" s="53">
        <f>IF(TYPE(SEARCH(N$1,+VLOOKUP($A168,datos14s!$A$2:$B$874,2,FALSE)))=1,"·",0)</f>
        <v>0</v>
      </c>
      <c r="O168" s="53">
        <f>IF(TYPE(SEARCH(O$1,+VLOOKUP($A168,datos14s!$A$2:$B$874,2,FALSE)))=1,"·",0)</f>
        <v>0</v>
      </c>
      <c r="P168" s="53" t="str">
        <f>IF(TYPE(SEARCH(P$1,+VLOOKUP($A168,datos14s!$A$2:$B$874,2,FALSE)))=1,"·",0)</f>
        <v>·</v>
      </c>
      <c r="Q168" s="53">
        <f>IF(TYPE(SEARCH(Q$1,+VLOOKUP($A168,datos14s!$A$2:$B$874,2,FALSE)))=1,"·",0)</f>
        <v>0</v>
      </c>
      <c r="R168" s="53">
        <f>IF(TYPE(SEARCH(R$1,+VLOOKUP($A168,datos14s!$A$2:$B$874,2,FALSE)))=1,"·",0)</f>
        <v>0</v>
      </c>
      <c r="S168" s="53">
        <f>IF(TYPE(SEARCH(S$1,+VLOOKUP($A168,datos14s!$A$2:$B$874,2,FALSE)))=1,"·",0)</f>
        <v>0</v>
      </c>
      <c r="T168" s="53">
        <f>IF(TYPE(SEARCH(T$1,+VLOOKUP($A168,datos14s!$A$2:$B$874,2,FALSE)))=1,"·",0)</f>
        <v>0</v>
      </c>
      <c r="U168" s="53">
        <f>IF(TYPE(SEARCH(U$1,+VLOOKUP($A168,datos14s!$A$2:$B$874,2,FALSE)))=1,"·",0)</f>
        <v>0</v>
      </c>
      <c r="V168" s="53">
        <f>IF(TYPE(SEARCH(V$1,+VLOOKUP($A168,datos14s!$A$2:$B$874,2,FALSE)))=1,"·",0)</f>
        <v>0</v>
      </c>
      <c r="W168" s="53">
        <f>IF(TYPE(SEARCH(W$1,+VLOOKUP($A168,datos14s!$A$2:$B$874,2,FALSE)))=1,"·",0)</f>
        <v>0</v>
      </c>
      <c r="X168" s="53">
        <f>IF(TYPE(SEARCH(X$1,+VLOOKUP($A168,datos14s!$A$2:$B$874,2,FALSE)))=1,"·",0)</f>
        <v>0</v>
      </c>
      <c r="Y168" s="53">
        <f>IF(TYPE(SEARCH(Y$1,+VLOOKUP($A168,datos14s!$A$2:$B$874,2,FALSE)))=1,"·",0)</f>
        <v>0</v>
      </c>
      <c r="Z168" s="53">
        <f>IF(TYPE(SEARCH(Z$1,+VLOOKUP($A168,datos14s!$A$2:$B$874,2,FALSE)))=1,"·",0)</f>
        <v>0</v>
      </c>
      <c r="AA168" s="53">
        <f>IF(TYPE(SEARCH(AA$1,+VLOOKUP($A168,datos14s!$A$2:$B$874,2,FALSE)))=1,"·",0)</f>
        <v>0</v>
      </c>
      <c r="AB168" s="53">
        <f>IF(TYPE(SEARCH(AB$1,+VLOOKUP($A168,datos14s!$A$2:$B$874,2,FALSE)))=1,"·",0)</f>
        <v>0</v>
      </c>
      <c r="AC168" s="53">
        <f>IF(TYPE(SEARCH(AC$1,+VLOOKUP($A168,datos14s!$A$2:$B$874,2,FALSE)))=1,"·",0)</f>
        <v>0</v>
      </c>
      <c r="AD168" s="53">
        <f>IF(TYPE(SEARCH(AD$1,+VLOOKUP($A168,datos14s!$A$2:$B$874,2,FALSE)))=1,"·",0)</f>
        <v>0</v>
      </c>
      <c r="AE168" s="53">
        <f>IF(TYPE(SEARCH(AE$1,+VLOOKUP($A168,datos14s!$A$2:$B$874,2,FALSE)))=1,"·",0)</f>
        <v>0</v>
      </c>
    </row>
    <row r="169" spans="1:31" s="9" customFormat="1">
      <c r="A169" s="60" t="s">
        <v>1074</v>
      </c>
      <c r="B169" s="53">
        <f>IF(TYPE(SEARCH(B$1,+VLOOKUP($A169,datos14s!$A$2:$B$874,2,FALSE)))=1,"·",0)</f>
        <v>0</v>
      </c>
      <c r="C169" s="53">
        <f>IF(TYPE(SEARCH(C$1,+VLOOKUP($A169,datos14s!$A$2:$B$874,2,FALSE)))=1,"·",0)</f>
        <v>0</v>
      </c>
      <c r="D169" s="53">
        <f>IF(TYPE(SEARCH(D$1,+VLOOKUP($A169,datos14s!$A$2:$B$874,2,FALSE)))=1,"·",0)</f>
        <v>0</v>
      </c>
      <c r="E169" s="53">
        <f>IF(TYPE(SEARCH(E$1,+VLOOKUP($A169,datos14s!$A$2:$B$874,2,FALSE)))=1,"·",0)</f>
        <v>0</v>
      </c>
      <c r="F169" s="53" t="str">
        <f>IF(TYPE(SEARCH(F$1,+VLOOKUP($A169,datos14s!$A$2:$B$874,2,FALSE)))=1,"·",0)</f>
        <v>·</v>
      </c>
      <c r="G169" s="53">
        <f>IF(TYPE(SEARCH(G$1,+VLOOKUP($A169,datos14s!$A$2:$B$874,2,FALSE)))=1,"·",0)</f>
        <v>0</v>
      </c>
      <c r="H169" s="53" t="str">
        <f>IF(TYPE(SEARCH(H$1,+VLOOKUP($A169,datos14s!$A$2:$B$874,2,FALSE)))=1,"·",0)</f>
        <v>·</v>
      </c>
      <c r="I169" s="53">
        <f>IF(TYPE(SEARCH(I$1,+VLOOKUP($A169,datos14s!$A$2:$B$874,2,FALSE)))=1,"·",0)</f>
        <v>0</v>
      </c>
      <c r="J169" s="53">
        <f>IF(TYPE(SEARCH(J$1,+VLOOKUP($A169,datos14s!$A$2:$B$874,2,FALSE)))=1,"·",0)</f>
        <v>0</v>
      </c>
      <c r="K169" s="53">
        <f>IF(TYPE(SEARCH(K$1,+VLOOKUP($A169,datos14s!$A$2:$B$874,2,FALSE)))=1,"·",0)</f>
        <v>0</v>
      </c>
      <c r="L169" s="53">
        <f>IF(TYPE(SEARCH(L$1,+VLOOKUP($A169,datos14s!$A$2:$B$874,2,FALSE)))=1,"·",0)</f>
        <v>0</v>
      </c>
      <c r="M169" s="53">
        <f>IF(TYPE(SEARCH(M$1,+VLOOKUP($A169,datos14s!$A$2:$B$874,2,FALSE)))=1,"·",0)</f>
        <v>0</v>
      </c>
      <c r="N169" s="53">
        <f>IF(TYPE(SEARCH(N$1,+VLOOKUP($A169,datos14s!$A$2:$B$874,2,FALSE)))=1,"·",0)</f>
        <v>0</v>
      </c>
      <c r="O169" s="53" t="str">
        <f>IF(TYPE(SEARCH(O$1,+VLOOKUP($A169,datos14s!$A$2:$B$874,2,FALSE)))=1,"·",0)</f>
        <v>·</v>
      </c>
      <c r="P169" s="53">
        <f>IF(TYPE(SEARCH(P$1,+VLOOKUP($A169,datos14s!$A$2:$B$874,2,FALSE)))=1,"·",0)</f>
        <v>0</v>
      </c>
      <c r="Q169" s="53">
        <f>IF(TYPE(SEARCH(Q$1,+VLOOKUP($A169,datos14s!$A$2:$B$874,2,FALSE)))=1,"·",0)</f>
        <v>0</v>
      </c>
      <c r="R169" s="53">
        <f>IF(TYPE(SEARCH(R$1,+VLOOKUP($A169,datos14s!$A$2:$B$874,2,FALSE)))=1,"·",0)</f>
        <v>0</v>
      </c>
      <c r="S169" s="53">
        <f>IF(TYPE(SEARCH(S$1,+VLOOKUP($A169,datos14s!$A$2:$B$874,2,FALSE)))=1,"·",0)</f>
        <v>0</v>
      </c>
      <c r="T169" s="53">
        <f>IF(TYPE(SEARCH(T$1,+VLOOKUP($A169,datos14s!$A$2:$B$874,2,FALSE)))=1,"·",0)</f>
        <v>0</v>
      </c>
      <c r="U169" s="53">
        <f>IF(TYPE(SEARCH(U$1,+VLOOKUP($A169,datos14s!$A$2:$B$874,2,FALSE)))=1,"·",0)</f>
        <v>0</v>
      </c>
      <c r="V169" s="53">
        <f>IF(TYPE(SEARCH(V$1,+VLOOKUP($A169,datos14s!$A$2:$B$874,2,FALSE)))=1,"·",0)</f>
        <v>0</v>
      </c>
      <c r="W169" s="53">
        <f>IF(TYPE(SEARCH(W$1,+VLOOKUP($A169,datos14s!$A$2:$B$874,2,FALSE)))=1,"·",0)</f>
        <v>0</v>
      </c>
      <c r="X169" s="53">
        <f>IF(TYPE(SEARCH(X$1,+VLOOKUP($A169,datos14s!$A$2:$B$874,2,FALSE)))=1,"·",0)</f>
        <v>0</v>
      </c>
      <c r="Y169" s="53">
        <f>IF(TYPE(SEARCH(Y$1,+VLOOKUP($A169,datos14s!$A$2:$B$874,2,FALSE)))=1,"·",0)</f>
        <v>0</v>
      </c>
      <c r="Z169" s="53">
        <f>IF(TYPE(SEARCH(Z$1,+VLOOKUP($A169,datos14s!$A$2:$B$874,2,FALSE)))=1,"·",0)</f>
        <v>0</v>
      </c>
      <c r="AA169" s="53">
        <f>IF(TYPE(SEARCH(AA$1,+VLOOKUP($A169,datos14s!$A$2:$B$874,2,FALSE)))=1,"·",0)</f>
        <v>0</v>
      </c>
      <c r="AB169" s="53">
        <f>IF(TYPE(SEARCH(AB$1,+VLOOKUP($A169,datos14s!$A$2:$B$874,2,FALSE)))=1,"·",0)</f>
        <v>0</v>
      </c>
      <c r="AC169" s="53">
        <f>IF(TYPE(SEARCH(AC$1,+VLOOKUP($A169,datos14s!$A$2:$B$874,2,FALSE)))=1,"·",0)</f>
        <v>0</v>
      </c>
      <c r="AD169" s="53">
        <f>IF(TYPE(SEARCH(AD$1,+VLOOKUP($A169,datos14s!$A$2:$B$874,2,FALSE)))=1,"·",0)</f>
        <v>0</v>
      </c>
      <c r="AE169" s="53">
        <f>IF(TYPE(SEARCH(AE$1,+VLOOKUP($A169,datos14s!$A$2:$B$874,2,FALSE)))=1,"·",0)</f>
        <v>0</v>
      </c>
    </row>
    <row r="170" spans="1:31" s="9" customFormat="1">
      <c r="A170" s="60" t="s">
        <v>1075</v>
      </c>
      <c r="B170" s="53">
        <f>IF(TYPE(SEARCH(B$1,+VLOOKUP($A170,datos14s!$A$2:$B$874,2,FALSE)))=1,"·",0)</f>
        <v>0</v>
      </c>
      <c r="C170" s="53">
        <f>IF(TYPE(SEARCH(C$1,+VLOOKUP($A170,datos14s!$A$2:$B$874,2,FALSE)))=1,"·",0)</f>
        <v>0</v>
      </c>
      <c r="D170" s="53">
        <f>IF(TYPE(SEARCH(D$1,+VLOOKUP($A170,datos14s!$A$2:$B$874,2,FALSE)))=1,"·",0)</f>
        <v>0</v>
      </c>
      <c r="E170" s="53">
        <f>IF(TYPE(SEARCH(E$1,+VLOOKUP($A170,datos14s!$A$2:$B$874,2,FALSE)))=1,"·",0)</f>
        <v>0</v>
      </c>
      <c r="F170" s="53">
        <f>IF(TYPE(SEARCH(F$1,+VLOOKUP($A170,datos14s!$A$2:$B$874,2,FALSE)))=1,"·",0)</f>
        <v>0</v>
      </c>
      <c r="G170" s="53">
        <f>IF(TYPE(SEARCH(G$1,+VLOOKUP($A170,datos14s!$A$2:$B$874,2,FALSE)))=1,"·",0)</f>
        <v>0</v>
      </c>
      <c r="H170" s="53">
        <f>IF(TYPE(SEARCH(H$1,+VLOOKUP($A170,datos14s!$A$2:$B$874,2,FALSE)))=1,"·",0)</f>
        <v>0</v>
      </c>
      <c r="I170" s="53">
        <f>IF(TYPE(SEARCH(I$1,+VLOOKUP($A170,datos14s!$A$2:$B$874,2,FALSE)))=1,"·",0)</f>
        <v>0</v>
      </c>
      <c r="J170" s="53">
        <f>IF(TYPE(SEARCH(J$1,+VLOOKUP($A170,datos14s!$A$2:$B$874,2,FALSE)))=1,"·",0)</f>
        <v>0</v>
      </c>
      <c r="K170" s="53" t="str">
        <f>IF(TYPE(SEARCH(K$1,+VLOOKUP($A170,datos14s!$A$2:$B$874,2,FALSE)))=1,"·",0)</f>
        <v>·</v>
      </c>
      <c r="L170" s="53" t="str">
        <f>IF(TYPE(SEARCH(L$1,+VLOOKUP($A170,datos14s!$A$2:$B$874,2,FALSE)))=1,"·",0)</f>
        <v>·</v>
      </c>
      <c r="M170" s="53">
        <f>IF(TYPE(SEARCH(M$1,+VLOOKUP($A170,datos14s!$A$2:$B$874,2,FALSE)))=1,"·",0)</f>
        <v>0</v>
      </c>
      <c r="N170" s="53">
        <f>IF(TYPE(SEARCH(N$1,+VLOOKUP($A170,datos14s!$A$2:$B$874,2,FALSE)))=1,"·",0)</f>
        <v>0</v>
      </c>
      <c r="O170" s="53" t="str">
        <f>IF(TYPE(SEARCH(O$1,+VLOOKUP($A170,datos14s!$A$2:$B$874,2,FALSE)))=1,"·",0)</f>
        <v>·</v>
      </c>
      <c r="P170" s="53">
        <f>IF(TYPE(SEARCH(P$1,+VLOOKUP($A170,datos14s!$A$2:$B$874,2,FALSE)))=1,"·",0)</f>
        <v>0</v>
      </c>
      <c r="Q170" s="53">
        <f>IF(TYPE(SEARCH(Q$1,+VLOOKUP($A170,datos14s!$A$2:$B$874,2,FALSE)))=1,"·",0)</f>
        <v>0</v>
      </c>
      <c r="R170" s="53">
        <f>IF(TYPE(SEARCH(R$1,+VLOOKUP($A170,datos14s!$A$2:$B$874,2,FALSE)))=1,"·",0)</f>
        <v>0</v>
      </c>
      <c r="S170" s="53">
        <f>IF(TYPE(SEARCH(S$1,+VLOOKUP($A170,datos14s!$A$2:$B$874,2,FALSE)))=1,"·",0)</f>
        <v>0</v>
      </c>
      <c r="T170" s="53">
        <f>IF(TYPE(SEARCH(T$1,+VLOOKUP($A170,datos14s!$A$2:$B$874,2,FALSE)))=1,"·",0)</f>
        <v>0</v>
      </c>
      <c r="U170" s="53">
        <f>IF(TYPE(SEARCH(U$1,+VLOOKUP($A170,datos14s!$A$2:$B$874,2,FALSE)))=1,"·",0)</f>
        <v>0</v>
      </c>
      <c r="V170" s="53">
        <f>IF(TYPE(SEARCH(V$1,+VLOOKUP($A170,datos14s!$A$2:$B$874,2,FALSE)))=1,"·",0)</f>
        <v>0</v>
      </c>
      <c r="W170" s="53">
        <f>IF(TYPE(SEARCH(W$1,+VLOOKUP($A170,datos14s!$A$2:$B$874,2,FALSE)))=1,"·",0)</f>
        <v>0</v>
      </c>
      <c r="X170" s="53">
        <f>IF(TYPE(SEARCH(X$1,+VLOOKUP($A170,datos14s!$A$2:$B$874,2,FALSE)))=1,"·",0)</f>
        <v>0</v>
      </c>
      <c r="Y170" s="53">
        <f>IF(TYPE(SEARCH(Y$1,+VLOOKUP($A170,datos14s!$A$2:$B$874,2,FALSE)))=1,"·",0)</f>
        <v>0</v>
      </c>
      <c r="Z170" s="53">
        <f>IF(TYPE(SEARCH(Z$1,+VLOOKUP($A170,datos14s!$A$2:$B$874,2,FALSE)))=1,"·",0)</f>
        <v>0</v>
      </c>
      <c r="AA170" s="53">
        <f>IF(TYPE(SEARCH(AA$1,+VLOOKUP($A170,datos14s!$A$2:$B$874,2,FALSE)))=1,"·",0)</f>
        <v>0</v>
      </c>
      <c r="AB170" s="53">
        <f>IF(TYPE(SEARCH(AB$1,+VLOOKUP($A170,datos14s!$A$2:$B$874,2,FALSE)))=1,"·",0)</f>
        <v>0</v>
      </c>
      <c r="AC170" s="53">
        <f>IF(TYPE(SEARCH(AC$1,+VLOOKUP($A170,datos14s!$A$2:$B$874,2,FALSE)))=1,"·",0)</f>
        <v>0</v>
      </c>
      <c r="AD170" s="53">
        <f>IF(TYPE(SEARCH(AD$1,+VLOOKUP($A170,datos14s!$A$2:$B$874,2,FALSE)))=1,"·",0)</f>
        <v>0</v>
      </c>
      <c r="AE170" s="53">
        <f>IF(TYPE(SEARCH(AE$1,+VLOOKUP($A170,datos14s!$A$2:$B$874,2,FALSE)))=1,"·",0)</f>
        <v>0</v>
      </c>
    </row>
    <row r="171" spans="1:31" s="9" customFormat="1">
      <c r="A171" s="60" t="s">
        <v>1076</v>
      </c>
      <c r="B171" s="53" t="str">
        <f>IF(TYPE(SEARCH(B$1,+VLOOKUP($A171,datos14s!$A$2:$B$874,2,FALSE)))=1,"·",0)</f>
        <v>·</v>
      </c>
      <c r="C171" s="53">
        <f>IF(TYPE(SEARCH(C$1,+VLOOKUP($A171,datos14s!$A$2:$B$874,2,FALSE)))=1,"·",0)</f>
        <v>0</v>
      </c>
      <c r="D171" s="53">
        <f>IF(TYPE(SEARCH(D$1,+VLOOKUP($A171,datos14s!$A$2:$B$874,2,FALSE)))=1,"·",0)</f>
        <v>0</v>
      </c>
      <c r="E171" s="53">
        <f>IF(TYPE(SEARCH(E$1,+VLOOKUP($A171,datos14s!$A$2:$B$874,2,FALSE)))=1,"·",0)</f>
        <v>0</v>
      </c>
      <c r="F171" s="53" t="str">
        <f>IF(TYPE(SEARCH(F$1,+VLOOKUP($A171,datos14s!$A$2:$B$874,2,FALSE)))=1,"·",0)</f>
        <v>·</v>
      </c>
      <c r="G171" s="53">
        <f>IF(TYPE(SEARCH(G$1,+VLOOKUP($A171,datos14s!$A$2:$B$874,2,FALSE)))=1,"·",0)</f>
        <v>0</v>
      </c>
      <c r="H171" s="53">
        <f>IF(TYPE(SEARCH(H$1,+VLOOKUP($A171,datos14s!$A$2:$B$874,2,FALSE)))=1,"·",0)</f>
        <v>0</v>
      </c>
      <c r="I171" s="53">
        <f>IF(TYPE(SEARCH(I$1,+VLOOKUP($A171,datos14s!$A$2:$B$874,2,FALSE)))=1,"·",0)</f>
        <v>0</v>
      </c>
      <c r="J171" s="53">
        <f>IF(TYPE(SEARCH(J$1,+VLOOKUP($A171,datos14s!$A$2:$B$874,2,FALSE)))=1,"·",0)</f>
        <v>0</v>
      </c>
      <c r="K171" s="53">
        <f>IF(TYPE(SEARCH(K$1,+VLOOKUP($A171,datos14s!$A$2:$B$874,2,FALSE)))=1,"·",0)</f>
        <v>0</v>
      </c>
      <c r="L171" s="53" t="str">
        <f>IF(TYPE(SEARCH(L$1,+VLOOKUP($A171,datos14s!$A$2:$B$874,2,FALSE)))=1,"·",0)</f>
        <v>·</v>
      </c>
      <c r="M171" s="53">
        <f>IF(TYPE(SEARCH(M$1,+VLOOKUP($A171,datos14s!$A$2:$B$874,2,FALSE)))=1,"·",0)</f>
        <v>0</v>
      </c>
      <c r="N171" s="53">
        <f>IF(TYPE(SEARCH(N$1,+VLOOKUP($A171,datos14s!$A$2:$B$874,2,FALSE)))=1,"·",0)</f>
        <v>0</v>
      </c>
      <c r="O171" s="53">
        <f>IF(TYPE(SEARCH(O$1,+VLOOKUP($A171,datos14s!$A$2:$B$874,2,FALSE)))=1,"·",0)</f>
        <v>0</v>
      </c>
      <c r="P171" s="53">
        <f>IF(TYPE(SEARCH(P$1,+VLOOKUP($A171,datos14s!$A$2:$B$874,2,FALSE)))=1,"·",0)</f>
        <v>0</v>
      </c>
      <c r="Q171" s="53">
        <f>IF(TYPE(SEARCH(Q$1,+VLOOKUP($A171,datos14s!$A$2:$B$874,2,FALSE)))=1,"·",0)</f>
        <v>0</v>
      </c>
      <c r="R171" s="53">
        <f>IF(TYPE(SEARCH(R$1,+VLOOKUP($A171,datos14s!$A$2:$B$874,2,FALSE)))=1,"·",0)</f>
        <v>0</v>
      </c>
      <c r="S171" s="53">
        <f>IF(TYPE(SEARCH(S$1,+VLOOKUP($A171,datos14s!$A$2:$B$874,2,FALSE)))=1,"·",0)</f>
        <v>0</v>
      </c>
      <c r="T171" s="53">
        <f>IF(TYPE(SEARCH(T$1,+VLOOKUP($A171,datos14s!$A$2:$B$874,2,FALSE)))=1,"·",0)</f>
        <v>0</v>
      </c>
      <c r="U171" s="53">
        <f>IF(TYPE(SEARCH(U$1,+VLOOKUP($A171,datos14s!$A$2:$B$874,2,FALSE)))=1,"·",0)</f>
        <v>0</v>
      </c>
      <c r="V171" s="53">
        <f>IF(TYPE(SEARCH(V$1,+VLOOKUP($A171,datos14s!$A$2:$B$874,2,FALSE)))=1,"·",0)</f>
        <v>0</v>
      </c>
      <c r="W171" s="53">
        <f>IF(TYPE(SEARCH(W$1,+VLOOKUP($A171,datos14s!$A$2:$B$874,2,FALSE)))=1,"·",0)</f>
        <v>0</v>
      </c>
      <c r="X171" s="53">
        <f>IF(TYPE(SEARCH(X$1,+VLOOKUP($A171,datos14s!$A$2:$B$874,2,FALSE)))=1,"·",0)</f>
        <v>0</v>
      </c>
      <c r="Y171" s="53">
        <f>IF(TYPE(SEARCH(Y$1,+VLOOKUP($A171,datos14s!$A$2:$B$874,2,FALSE)))=1,"·",0)</f>
        <v>0</v>
      </c>
      <c r="Z171" s="53">
        <f>IF(TYPE(SEARCH(Z$1,+VLOOKUP($A171,datos14s!$A$2:$B$874,2,FALSE)))=1,"·",0)</f>
        <v>0</v>
      </c>
      <c r="AA171" s="53">
        <f>IF(TYPE(SEARCH(AA$1,+VLOOKUP($A171,datos14s!$A$2:$B$874,2,FALSE)))=1,"·",0)</f>
        <v>0</v>
      </c>
      <c r="AB171" s="53">
        <f>IF(TYPE(SEARCH(AB$1,+VLOOKUP($A171,datos14s!$A$2:$B$874,2,FALSE)))=1,"·",0)</f>
        <v>0</v>
      </c>
      <c r="AC171" s="53">
        <f>IF(TYPE(SEARCH(AC$1,+VLOOKUP($A171,datos14s!$A$2:$B$874,2,FALSE)))=1,"·",0)</f>
        <v>0</v>
      </c>
      <c r="AD171" s="53">
        <f>IF(TYPE(SEARCH(AD$1,+VLOOKUP($A171,datos14s!$A$2:$B$874,2,FALSE)))=1,"·",0)</f>
        <v>0</v>
      </c>
      <c r="AE171" s="53">
        <f>IF(TYPE(SEARCH(AE$1,+VLOOKUP($A171,datos14s!$A$2:$B$874,2,FALSE)))=1,"·",0)</f>
        <v>0</v>
      </c>
    </row>
    <row r="172" spans="1:31" s="9" customFormat="1">
      <c r="A172" s="60" t="s">
        <v>1077</v>
      </c>
      <c r="B172" s="53" t="str">
        <f>IF(TYPE(SEARCH(B$1,+VLOOKUP($A172,datos14s!$A$2:$B$874,2,FALSE)))=1,"·",0)</f>
        <v>·</v>
      </c>
      <c r="C172" s="53">
        <f>IF(TYPE(SEARCH(C$1,+VLOOKUP($A172,datos14s!$A$2:$B$874,2,FALSE)))=1,"·",0)</f>
        <v>0</v>
      </c>
      <c r="D172" s="53">
        <f>IF(TYPE(SEARCH(D$1,+VLOOKUP($A172,datos14s!$A$2:$B$874,2,FALSE)))=1,"·",0)</f>
        <v>0</v>
      </c>
      <c r="E172" s="53">
        <f>IF(TYPE(SEARCH(E$1,+VLOOKUP($A172,datos14s!$A$2:$B$874,2,FALSE)))=1,"·",0)</f>
        <v>0</v>
      </c>
      <c r="F172" s="53" t="str">
        <f>IF(TYPE(SEARCH(F$1,+VLOOKUP($A172,datos14s!$A$2:$B$874,2,FALSE)))=1,"·",0)</f>
        <v>·</v>
      </c>
      <c r="G172" s="53">
        <f>IF(TYPE(SEARCH(G$1,+VLOOKUP($A172,datos14s!$A$2:$B$874,2,FALSE)))=1,"·",0)</f>
        <v>0</v>
      </c>
      <c r="H172" s="53">
        <f>IF(TYPE(SEARCH(H$1,+VLOOKUP($A172,datos14s!$A$2:$B$874,2,FALSE)))=1,"·",0)</f>
        <v>0</v>
      </c>
      <c r="I172" s="53">
        <f>IF(TYPE(SEARCH(I$1,+VLOOKUP($A172,datos14s!$A$2:$B$874,2,FALSE)))=1,"·",0)</f>
        <v>0</v>
      </c>
      <c r="J172" s="53">
        <f>IF(TYPE(SEARCH(J$1,+VLOOKUP($A172,datos14s!$A$2:$B$874,2,FALSE)))=1,"·",0)</f>
        <v>0</v>
      </c>
      <c r="K172" s="53">
        <f>IF(TYPE(SEARCH(K$1,+VLOOKUP($A172,datos14s!$A$2:$B$874,2,FALSE)))=1,"·",0)</f>
        <v>0</v>
      </c>
      <c r="L172" s="53">
        <f>IF(TYPE(SEARCH(L$1,+VLOOKUP($A172,datos14s!$A$2:$B$874,2,FALSE)))=1,"·",0)</f>
        <v>0</v>
      </c>
      <c r="M172" s="53">
        <f>IF(TYPE(SEARCH(M$1,+VLOOKUP($A172,datos14s!$A$2:$B$874,2,FALSE)))=1,"·",0)</f>
        <v>0</v>
      </c>
      <c r="N172" s="53">
        <f>IF(TYPE(SEARCH(N$1,+VLOOKUP($A172,datos14s!$A$2:$B$874,2,FALSE)))=1,"·",0)</f>
        <v>0</v>
      </c>
      <c r="O172" s="53">
        <f>IF(TYPE(SEARCH(O$1,+VLOOKUP($A172,datos14s!$A$2:$B$874,2,FALSE)))=1,"·",0)</f>
        <v>0</v>
      </c>
      <c r="P172" s="53">
        <f>IF(TYPE(SEARCH(P$1,+VLOOKUP($A172,datos14s!$A$2:$B$874,2,FALSE)))=1,"·",0)</f>
        <v>0</v>
      </c>
      <c r="Q172" s="53">
        <f>IF(TYPE(SEARCH(Q$1,+VLOOKUP($A172,datos14s!$A$2:$B$874,2,FALSE)))=1,"·",0)</f>
        <v>0</v>
      </c>
      <c r="R172" s="53">
        <f>IF(TYPE(SEARCH(R$1,+VLOOKUP($A172,datos14s!$A$2:$B$874,2,FALSE)))=1,"·",0)</f>
        <v>0</v>
      </c>
      <c r="S172" s="53">
        <f>IF(TYPE(SEARCH(S$1,+VLOOKUP($A172,datos14s!$A$2:$B$874,2,FALSE)))=1,"·",0)</f>
        <v>0</v>
      </c>
      <c r="T172" s="53">
        <f>IF(TYPE(SEARCH(T$1,+VLOOKUP($A172,datos14s!$A$2:$B$874,2,FALSE)))=1,"·",0)</f>
        <v>0</v>
      </c>
      <c r="U172" s="53">
        <f>IF(TYPE(SEARCH(U$1,+VLOOKUP($A172,datos14s!$A$2:$B$874,2,FALSE)))=1,"·",0)</f>
        <v>0</v>
      </c>
      <c r="V172" s="53">
        <f>IF(TYPE(SEARCH(V$1,+VLOOKUP($A172,datos14s!$A$2:$B$874,2,FALSE)))=1,"·",0)</f>
        <v>0</v>
      </c>
      <c r="W172" s="53">
        <f>IF(TYPE(SEARCH(W$1,+VLOOKUP($A172,datos14s!$A$2:$B$874,2,FALSE)))=1,"·",0)</f>
        <v>0</v>
      </c>
      <c r="X172" s="53">
        <f>IF(TYPE(SEARCH(X$1,+VLOOKUP($A172,datos14s!$A$2:$B$874,2,FALSE)))=1,"·",0)</f>
        <v>0</v>
      </c>
      <c r="Y172" s="53">
        <f>IF(TYPE(SEARCH(Y$1,+VLOOKUP($A172,datos14s!$A$2:$B$874,2,FALSE)))=1,"·",0)</f>
        <v>0</v>
      </c>
      <c r="Z172" s="53">
        <f>IF(TYPE(SEARCH(Z$1,+VLOOKUP($A172,datos14s!$A$2:$B$874,2,FALSE)))=1,"·",0)</f>
        <v>0</v>
      </c>
      <c r="AA172" s="53">
        <f>IF(TYPE(SEARCH(AA$1,+VLOOKUP($A172,datos14s!$A$2:$B$874,2,FALSE)))=1,"·",0)</f>
        <v>0</v>
      </c>
      <c r="AB172" s="53">
        <f>IF(TYPE(SEARCH(AB$1,+VLOOKUP($A172,datos14s!$A$2:$B$874,2,FALSE)))=1,"·",0)</f>
        <v>0</v>
      </c>
      <c r="AC172" s="53">
        <f>IF(TYPE(SEARCH(AC$1,+VLOOKUP($A172,datos14s!$A$2:$B$874,2,FALSE)))=1,"·",0)</f>
        <v>0</v>
      </c>
      <c r="AD172" s="53">
        <f>IF(TYPE(SEARCH(AD$1,+VLOOKUP($A172,datos14s!$A$2:$B$874,2,FALSE)))=1,"·",0)</f>
        <v>0</v>
      </c>
      <c r="AE172" s="53">
        <f>IF(TYPE(SEARCH(AE$1,+VLOOKUP($A172,datos14s!$A$2:$B$874,2,FALSE)))=1,"·",0)</f>
        <v>0</v>
      </c>
    </row>
    <row r="173" spans="1:31" s="9" customFormat="1">
      <c r="A173" s="60" t="s">
        <v>1078</v>
      </c>
      <c r="B173" s="53" t="str">
        <f>IF(TYPE(SEARCH(B$1,+VLOOKUP($A173,datos14s!$A$2:$B$874,2,FALSE)))=1,"·",0)</f>
        <v>·</v>
      </c>
      <c r="C173" s="53">
        <f>IF(TYPE(SEARCH(C$1,+VLOOKUP($A173,datos14s!$A$2:$B$874,2,FALSE)))=1,"·",0)</f>
        <v>0</v>
      </c>
      <c r="D173" s="53">
        <f>IF(TYPE(SEARCH(D$1,+VLOOKUP($A173,datos14s!$A$2:$B$874,2,FALSE)))=1,"·",0)</f>
        <v>0</v>
      </c>
      <c r="E173" s="53">
        <f>IF(TYPE(SEARCH(E$1,+VLOOKUP($A173,datos14s!$A$2:$B$874,2,FALSE)))=1,"·",0)</f>
        <v>0</v>
      </c>
      <c r="F173" s="53" t="str">
        <f>IF(TYPE(SEARCH(F$1,+VLOOKUP($A173,datos14s!$A$2:$B$874,2,FALSE)))=1,"·",0)</f>
        <v>·</v>
      </c>
      <c r="G173" s="53">
        <f>IF(TYPE(SEARCH(G$1,+VLOOKUP($A173,datos14s!$A$2:$B$874,2,FALSE)))=1,"·",0)</f>
        <v>0</v>
      </c>
      <c r="H173" s="53">
        <f>IF(TYPE(SEARCH(H$1,+VLOOKUP($A173,datos14s!$A$2:$B$874,2,FALSE)))=1,"·",0)</f>
        <v>0</v>
      </c>
      <c r="I173" s="53">
        <f>IF(TYPE(SEARCH(I$1,+VLOOKUP($A173,datos14s!$A$2:$B$874,2,FALSE)))=1,"·",0)</f>
        <v>0</v>
      </c>
      <c r="J173" s="53">
        <f>IF(TYPE(SEARCH(J$1,+VLOOKUP($A173,datos14s!$A$2:$B$874,2,FALSE)))=1,"·",0)</f>
        <v>0</v>
      </c>
      <c r="K173" s="53">
        <f>IF(TYPE(SEARCH(K$1,+VLOOKUP($A173,datos14s!$A$2:$B$874,2,FALSE)))=1,"·",0)</f>
        <v>0</v>
      </c>
      <c r="L173" s="53" t="str">
        <f>IF(TYPE(SEARCH(L$1,+VLOOKUP($A173,datos14s!$A$2:$B$874,2,FALSE)))=1,"·",0)</f>
        <v>·</v>
      </c>
      <c r="M173" s="53">
        <f>IF(TYPE(SEARCH(M$1,+VLOOKUP($A173,datos14s!$A$2:$B$874,2,FALSE)))=1,"·",0)</f>
        <v>0</v>
      </c>
      <c r="N173" s="53">
        <f>IF(TYPE(SEARCH(N$1,+VLOOKUP($A173,datos14s!$A$2:$B$874,2,FALSE)))=1,"·",0)</f>
        <v>0</v>
      </c>
      <c r="O173" s="53">
        <f>IF(TYPE(SEARCH(O$1,+VLOOKUP($A173,datos14s!$A$2:$B$874,2,FALSE)))=1,"·",0)</f>
        <v>0</v>
      </c>
      <c r="P173" s="53">
        <f>IF(TYPE(SEARCH(P$1,+VLOOKUP($A173,datos14s!$A$2:$B$874,2,FALSE)))=1,"·",0)</f>
        <v>0</v>
      </c>
      <c r="Q173" s="53">
        <f>IF(TYPE(SEARCH(Q$1,+VLOOKUP($A173,datos14s!$A$2:$B$874,2,FALSE)))=1,"·",0)</f>
        <v>0</v>
      </c>
      <c r="R173" s="53">
        <f>IF(TYPE(SEARCH(R$1,+VLOOKUP($A173,datos14s!$A$2:$B$874,2,FALSE)))=1,"·",0)</f>
        <v>0</v>
      </c>
      <c r="S173" s="53">
        <f>IF(TYPE(SEARCH(S$1,+VLOOKUP($A173,datos14s!$A$2:$B$874,2,FALSE)))=1,"·",0)</f>
        <v>0</v>
      </c>
      <c r="T173" s="53">
        <f>IF(TYPE(SEARCH(T$1,+VLOOKUP($A173,datos14s!$A$2:$B$874,2,FALSE)))=1,"·",0)</f>
        <v>0</v>
      </c>
      <c r="U173" s="53">
        <f>IF(TYPE(SEARCH(U$1,+VLOOKUP($A173,datos14s!$A$2:$B$874,2,FALSE)))=1,"·",0)</f>
        <v>0</v>
      </c>
      <c r="V173" s="53">
        <f>IF(TYPE(SEARCH(V$1,+VLOOKUP($A173,datos14s!$A$2:$B$874,2,FALSE)))=1,"·",0)</f>
        <v>0</v>
      </c>
      <c r="W173" s="53">
        <f>IF(TYPE(SEARCH(W$1,+VLOOKUP($A173,datos14s!$A$2:$B$874,2,FALSE)))=1,"·",0)</f>
        <v>0</v>
      </c>
      <c r="X173" s="53">
        <f>IF(TYPE(SEARCH(X$1,+VLOOKUP($A173,datos14s!$A$2:$B$874,2,FALSE)))=1,"·",0)</f>
        <v>0</v>
      </c>
      <c r="Y173" s="53">
        <f>IF(TYPE(SEARCH(Y$1,+VLOOKUP($A173,datos14s!$A$2:$B$874,2,FALSE)))=1,"·",0)</f>
        <v>0</v>
      </c>
      <c r="Z173" s="53">
        <f>IF(TYPE(SEARCH(Z$1,+VLOOKUP($A173,datos14s!$A$2:$B$874,2,FALSE)))=1,"·",0)</f>
        <v>0</v>
      </c>
      <c r="AA173" s="53">
        <f>IF(TYPE(SEARCH(AA$1,+VLOOKUP($A173,datos14s!$A$2:$B$874,2,FALSE)))=1,"·",0)</f>
        <v>0</v>
      </c>
      <c r="AB173" s="53">
        <f>IF(TYPE(SEARCH(AB$1,+VLOOKUP($A173,datos14s!$A$2:$B$874,2,FALSE)))=1,"·",0)</f>
        <v>0</v>
      </c>
      <c r="AC173" s="53">
        <f>IF(TYPE(SEARCH(AC$1,+VLOOKUP($A173,datos14s!$A$2:$B$874,2,FALSE)))=1,"·",0)</f>
        <v>0</v>
      </c>
      <c r="AD173" s="53">
        <f>IF(TYPE(SEARCH(AD$1,+VLOOKUP($A173,datos14s!$A$2:$B$874,2,FALSE)))=1,"·",0)</f>
        <v>0</v>
      </c>
      <c r="AE173" s="53">
        <f>IF(TYPE(SEARCH(AE$1,+VLOOKUP($A173,datos14s!$A$2:$B$874,2,FALSE)))=1,"·",0)</f>
        <v>0</v>
      </c>
    </row>
    <row r="174" spans="1:31" s="9" customFormat="1">
      <c r="A174" s="60" t="s">
        <v>1079</v>
      </c>
      <c r="B174" s="53" t="str">
        <f>IF(TYPE(SEARCH(B$1,+VLOOKUP($A174,datos14s!$A$2:$B$874,2,FALSE)))=1,"·",0)</f>
        <v>·</v>
      </c>
      <c r="C174" s="53">
        <f>IF(TYPE(SEARCH(C$1,+VLOOKUP($A174,datos14s!$A$2:$B$874,2,FALSE)))=1,"·",0)</f>
        <v>0</v>
      </c>
      <c r="D174" s="53">
        <f>IF(TYPE(SEARCH(D$1,+VLOOKUP($A174,datos14s!$A$2:$B$874,2,FALSE)))=1,"·",0)</f>
        <v>0</v>
      </c>
      <c r="E174" s="53">
        <f>IF(TYPE(SEARCH(E$1,+VLOOKUP($A174,datos14s!$A$2:$B$874,2,FALSE)))=1,"·",0)</f>
        <v>0</v>
      </c>
      <c r="F174" s="53" t="str">
        <f>IF(TYPE(SEARCH(F$1,+VLOOKUP($A174,datos14s!$A$2:$B$874,2,FALSE)))=1,"·",0)</f>
        <v>·</v>
      </c>
      <c r="G174" s="53">
        <f>IF(TYPE(SEARCH(G$1,+VLOOKUP($A174,datos14s!$A$2:$B$874,2,FALSE)))=1,"·",0)</f>
        <v>0</v>
      </c>
      <c r="H174" s="53">
        <f>IF(TYPE(SEARCH(H$1,+VLOOKUP($A174,datos14s!$A$2:$B$874,2,FALSE)))=1,"·",0)</f>
        <v>0</v>
      </c>
      <c r="I174" s="53">
        <f>IF(TYPE(SEARCH(I$1,+VLOOKUP($A174,datos14s!$A$2:$B$874,2,FALSE)))=1,"·",0)</f>
        <v>0</v>
      </c>
      <c r="J174" s="53">
        <f>IF(TYPE(SEARCH(J$1,+VLOOKUP($A174,datos14s!$A$2:$B$874,2,FALSE)))=1,"·",0)</f>
        <v>0</v>
      </c>
      <c r="K174" s="53" t="str">
        <f>IF(TYPE(SEARCH(K$1,+VLOOKUP($A174,datos14s!$A$2:$B$874,2,FALSE)))=1,"·",0)</f>
        <v>·</v>
      </c>
      <c r="L174" s="53">
        <f>IF(TYPE(SEARCH(L$1,+VLOOKUP($A174,datos14s!$A$2:$B$874,2,FALSE)))=1,"·",0)</f>
        <v>0</v>
      </c>
      <c r="M174" s="53">
        <f>IF(TYPE(SEARCH(M$1,+VLOOKUP($A174,datos14s!$A$2:$B$874,2,FALSE)))=1,"·",0)</f>
        <v>0</v>
      </c>
      <c r="N174" s="53">
        <f>IF(TYPE(SEARCH(N$1,+VLOOKUP($A174,datos14s!$A$2:$B$874,2,FALSE)))=1,"·",0)</f>
        <v>0</v>
      </c>
      <c r="O174" s="53">
        <f>IF(TYPE(SEARCH(O$1,+VLOOKUP($A174,datos14s!$A$2:$B$874,2,FALSE)))=1,"·",0)</f>
        <v>0</v>
      </c>
      <c r="P174" s="53">
        <f>IF(TYPE(SEARCH(P$1,+VLOOKUP($A174,datos14s!$A$2:$B$874,2,FALSE)))=1,"·",0)</f>
        <v>0</v>
      </c>
      <c r="Q174" s="53">
        <f>IF(TYPE(SEARCH(Q$1,+VLOOKUP($A174,datos14s!$A$2:$B$874,2,FALSE)))=1,"·",0)</f>
        <v>0</v>
      </c>
      <c r="R174" s="53">
        <f>IF(TYPE(SEARCH(R$1,+VLOOKUP($A174,datos14s!$A$2:$B$874,2,FALSE)))=1,"·",0)</f>
        <v>0</v>
      </c>
      <c r="S174" s="53">
        <f>IF(TYPE(SEARCH(S$1,+VLOOKUP($A174,datos14s!$A$2:$B$874,2,FALSE)))=1,"·",0)</f>
        <v>0</v>
      </c>
      <c r="T174" s="53">
        <f>IF(TYPE(SEARCH(T$1,+VLOOKUP($A174,datos14s!$A$2:$B$874,2,FALSE)))=1,"·",0)</f>
        <v>0</v>
      </c>
      <c r="U174" s="53">
        <f>IF(TYPE(SEARCH(U$1,+VLOOKUP($A174,datos14s!$A$2:$B$874,2,FALSE)))=1,"·",0)</f>
        <v>0</v>
      </c>
      <c r="V174" s="53">
        <f>IF(TYPE(SEARCH(V$1,+VLOOKUP($A174,datos14s!$A$2:$B$874,2,FALSE)))=1,"·",0)</f>
        <v>0</v>
      </c>
      <c r="W174" s="53">
        <f>IF(TYPE(SEARCH(W$1,+VLOOKUP($A174,datos14s!$A$2:$B$874,2,FALSE)))=1,"·",0)</f>
        <v>0</v>
      </c>
      <c r="X174" s="53">
        <f>IF(TYPE(SEARCH(X$1,+VLOOKUP($A174,datos14s!$A$2:$B$874,2,FALSE)))=1,"·",0)</f>
        <v>0</v>
      </c>
      <c r="Y174" s="53">
        <f>IF(TYPE(SEARCH(Y$1,+VLOOKUP($A174,datos14s!$A$2:$B$874,2,FALSE)))=1,"·",0)</f>
        <v>0</v>
      </c>
      <c r="Z174" s="53">
        <f>IF(TYPE(SEARCH(Z$1,+VLOOKUP($A174,datos14s!$A$2:$B$874,2,FALSE)))=1,"·",0)</f>
        <v>0</v>
      </c>
      <c r="AA174" s="53">
        <f>IF(TYPE(SEARCH(AA$1,+VLOOKUP($A174,datos14s!$A$2:$B$874,2,FALSE)))=1,"·",0)</f>
        <v>0</v>
      </c>
      <c r="AB174" s="53">
        <f>IF(TYPE(SEARCH(AB$1,+VLOOKUP($A174,datos14s!$A$2:$B$874,2,FALSE)))=1,"·",0)</f>
        <v>0</v>
      </c>
      <c r="AC174" s="53">
        <f>IF(TYPE(SEARCH(AC$1,+VLOOKUP($A174,datos14s!$A$2:$B$874,2,FALSE)))=1,"·",0)</f>
        <v>0</v>
      </c>
      <c r="AD174" s="53">
        <f>IF(TYPE(SEARCH(AD$1,+VLOOKUP($A174,datos14s!$A$2:$B$874,2,FALSE)))=1,"·",0)</f>
        <v>0</v>
      </c>
      <c r="AE174" s="53">
        <f>IF(TYPE(SEARCH(AE$1,+VLOOKUP($A174,datos14s!$A$2:$B$874,2,FALSE)))=1,"·",0)</f>
        <v>0</v>
      </c>
    </row>
    <row r="175" spans="1:31" s="9" customFormat="1">
      <c r="A175" s="60" t="s">
        <v>1080</v>
      </c>
      <c r="B175" s="53">
        <f>IF(TYPE(SEARCH(B$1,+VLOOKUP($A175,datos14s!$A$2:$B$874,2,FALSE)))=1,"·",0)</f>
        <v>0</v>
      </c>
      <c r="C175" s="53">
        <f>IF(TYPE(SEARCH(C$1,+VLOOKUP($A175,datos14s!$A$2:$B$874,2,FALSE)))=1,"·",0)</f>
        <v>0</v>
      </c>
      <c r="D175" s="53">
        <f>IF(TYPE(SEARCH(D$1,+VLOOKUP($A175,datos14s!$A$2:$B$874,2,FALSE)))=1,"·",0)</f>
        <v>0</v>
      </c>
      <c r="E175" s="53">
        <f>IF(TYPE(SEARCH(E$1,+VLOOKUP($A175,datos14s!$A$2:$B$874,2,FALSE)))=1,"·",0)</f>
        <v>0</v>
      </c>
      <c r="F175" s="53">
        <f>IF(TYPE(SEARCH(F$1,+VLOOKUP($A175,datos14s!$A$2:$B$874,2,FALSE)))=1,"·",0)</f>
        <v>0</v>
      </c>
      <c r="G175" s="53">
        <f>IF(TYPE(SEARCH(G$1,+VLOOKUP($A175,datos14s!$A$2:$B$874,2,FALSE)))=1,"·",0)</f>
        <v>0</v>
      </c>
      <c r="H175" s="53" t="str">
        <f>IF(TYPE(SEARCH(H$1,+VLOOKUP($A175,datos14s!$A$2:$B$874,2,FALSE)))=1,"·",0)</f>
        <v>·</v>
      </c>
      <c r="I175" s="53">
        <f>IF(TYPE(SEARCH(I$1,+VLOOKUP($A175,datos14s!$A$2:$B$874,2,FALSE)))=1,"·",0)</f>
        <v>0</v>
      </c>
      <c r="J175" s="53">
        <f>IF(TYPE(SEARCH(J$1,+VLOOKUP($A175,datos14s!$A$2:$B$874,2,FALSE)))=1,"·",0)</f>
        <v>0</v>
      </c>
      <c r="K175" s="53">
        <f>IF(TYPE(SEARCH(K$1,+VLOOKUP($A175,datos14s!$A$2:$B$874,2,FALSE)))=1,"·",0)</f>
        <v>0</v>
      </c>
      <c r="L175" s="53" t="str">
        <f>IF(TYPE(SEARCH(L$1,+VLOOKUP($A175,datos14s!$A$2:$B$874,2,FALSE)))=1,"·",0)</f>
        <v>·</v>
      </c>
      <c r="M175" s="53">
        <f>IF(TYPE(SEARCH(M$1,+VLOOKUP($A175,datos14s!$A$2:$B$874,2,FALSE)))=1,"·",0)</f>
        <v>0</v>
      </c>
      <c r="N175" s="53">
        <f>IF(TYPE(SEARCH(N$1,+VLOOKUP($A175,datos14s!$A$2:$B$874,2,FALSE)))=1,"·",0)</f>
        <v>0</v>
      </c>
      <c r="O175" s="53" t="str">
        <f>IF(TYPE(SEARCH(O$1,+VLOOKUP($A175,datos14s!$A$2:$B$874,2,FALSE)))=1,"·",0)</f>
        <v>·</v>
      </c>
      <c r="P175" s="53">
        <f>IF(TYPE(SEARCH(P$1,+VLOOKUP($A175,datos14s!$A$2:$B$874,2,FALSE)))=1,"·",0)</f>
        <v>0</v>
      </c>
      <c r="Q175" s="53">
        <f>IF(TYPE(SEARCH(Q$1,+VLOOKUP($A175,datos14s!$A$2:$B$874,2,FALSE)))=1,"·",0)</f>
        <v>0</v>
      </c>
      <c r="R175" s="53">
        <f>IF(TYPE(SEARCH(R$1,+VLOOKUP($A175,datos14s!$A$2:$B$874,2,FALSE)))=1,"·",0)</f>
        <v>0</v>
      </c>
      <c r="S175" s="53">
        <f>IF(TYPE(SEARCH(S$1,+VLOOKUP($A175,datos14s!$A$2:$B$874,2,FALSE)))=1,"·",0)</f>
        <v>0</v>
      </c>
      <c r="T175" s="53">
        <f>IF(TYPE(SEARCH(T$1,+VLOOKUP($A175,datos14s!$A$2:$B$874,2,FALSE)))=1,"·",0)</f>
        <v>0</v>
      </c>
      <c r="U175" s="53">
        <f>IF(TYPE(SEARCH(U$1,+VLOOKUP($A175,datos14s!$A$2:$B$874,2,FALSE)))=1,"·",0)</f>
        <v>0</v>
      </c>
      <c r="V175" s="53">
        <f>IF(TYPE(SEARCH(V$1,+VLOOKUP($A175,datos14s!$A$2:$B$874,2,FALSE)))=1,"·",0)</f>
        <v>0</v>
      </c>
      <c r="W175" s="53">
        <f>IF(TYPE(SEARCH(W$1,+VLOOKUP($A175,datos14s!$A$2:$B$874,2,FALSE)))=1,"·",0)</f>
        <v>0</v>
      </c>
      <c r="X175" s="53">
        <f>IF(TYPE(SEARCH(X$1,+VLOOKUP($A175,datos14s!$A$2:$B$874,2,FALSE)))=1,"·",0)</f>
        <v>0</v>
      </c>
      <c r="Y175" s="53">
        <f>IF(TYPE(SEARCH(Y$1,+VLOOKUP($A175,datos14s!$A$2:$B$874,2,FALSE)))=1,"·",0)</f>
        <v>0</v>
      </c>
      <c r="Z175" s="53">
        <f>IF(TYPE(SEARCH(Z$1,+VLOOKUP($A175,datos14s!$A$2:$B$874,2,FALSE)))=1,"·",0)</f>
        <v>0</v>
      </c>
      <c r="AA175" s="53">
        <f>IF(TYPE(SEARCH(AA$1,+VLOOKUP($A175,datos14s!$A$2:$B$874,2,FALSE)))=1,"·",0)</f>
        <v>0</v>
      </c>
      <c r="AB175" s="53">
        <f>IF(TYPE(SEARCH(AB$1,+VLOOKUP($A175,datos14s!$A$2:$B$874,2,FALSE)))=1,"·",0)</f>
        <v>0</v>
      </c>
      <c r="AC175" s="53">
        <f>IF(TYPE(SEARCH(AC$1,+VLOOKUP($A175,datos14s!$A$2:$B$874,2,FALSE)))=1,"·",0)</f>
        <v>0</v>
      </c>
      <c r="AD175" s="53">
        <f>IF(TYPE(SEARCH(AD$1,+VLOOKUP($A175,datos14s!$A$2:$B$874,2,FALSE)))=1,"·",0)</f>
        <v>0</v>
      </c>
      <c r="AE175" s="53">
        <f>IF(TYPE(SEARCH(AE$1,+VLOOKUP($A175,datos14s!$A$2:$B$874,2,FALSE)))=1,"·",0)</f>
        <v>0</v>
      </c>
    </row>
    <row r="176" spans="1:31" s="9" customFormat="1">
      <c r="A176" s="60" t="s">
        <v>1081</v>
      </c>
      <c r="B176" s="53">
        <f>IF(TYPE(SEARCH(B$1,+VLOOKUP($A176,datos14s!$A$2:$B$874,2,FALSE)))=1,"·",0)</f>
        <v>0</v>
      </c>
      <c r="C176" s="53">
        <f>IF(TYPE(SEARCH(C$1,+VLOOKUP($A176,datos14s!$A$2:$B$874,2,FALSE)))=1,"·",0)</f>
        <v>0</v>
      </c>
      <c r="D176" s="53">
        <f>IF(TYPE(SEARCH(D$1,+VLOOKUP($A176,datos14s!$A$2:$B$874,2,FALSE)))=1,"·",0)</f>
        <v>0</v>
      </c>
      <c r="E176" s="53">
        <f>IF(TYPE(SEARCH(E$1,+VLOOKUP($A176,datos14s!$A$2:$B$874,2,FALSE)))=1,"·",0)</f>
        <v>0</v>
      </c>
      <c r="F176" s="53">
        <f>IF(TYPE(SEARCH(F$1,+VLOOKUP($A176,datos14s!$A$2:$B$874,2,FALSE)))=1,"·",0)</f>
        <v>0</v>
      </c>
      <c r="G176" s="53">
        <f>IF(TYPE(SEARCH(G$1,+VLOOKUP($A176,datos14s!$A$2:$B$874,2,FALSE)))=1,"·",0)</f>
        <v>0</v>
      </c>
      <c r="H176" s="53" t="str">
        <f>IF(TYPE(SEARCH(H$1,+VLOOKUP($A176,datos14s!$A$2:$B$874,2,FALSE)))=1,"·",0)</f>
        <v>·</v>
      </c>
      <c r="I176" s="53">
        <f>IF(TYPE(SEARCH(I$1,+VLOOKUP($A176,datos14s!$A$2:$B$874,2,FALSE)))=1,"·",0)</f>
        <v>0</v>
      </c>
      <c r="J176" s="53">
        <f>IF(TYPE(SEARCH(J$1,+VLOOKUP($A176,datos14s!$A$2:$B$874,2,FALSE)))=1,"·",0)</f>
        <v>0</v>
      </c>
      <c r="K176" s="53">
        <f>IF(TYPE(SEARCH(K$1,+VLOOKUP($A176,datos14s!$A$2:$B$874,2,FALSE)))=1,"·",0)</f>
        <v>0</v>
      </c>
      <c r="L176" s="53" t="str">
        <f>IF(TYPE(SEARCH(L$1,+VLOOKUP($A176,datos14s!$A$2:$B$874,2,FALSE)))=1,"·",0)</f>
        <v>·</v>
      </c>
      <c r="M176" s="53">
        <f>IF(TYPE(SEARCH(M$1,+VLOOKUP($A176,datos14s!$A$2:$B$874,2,FALSE)))=1,"·",0)</f>
        <v>0</v>
      </c>
      <c r="N176" s="53">
        <f>IF(TYPE(SEARCH(N$1,+VLOOKUP($A176,datos14s!$A$2:$B$874,2,FALSE)))=1,"·",0)</f>
        <v>0</v>
      </c>
      <c r="O176" s="53" t="str">
        <f>IF(TYPE(SEARCH(O$1,+VLOOKUP($A176,datos14s!$A$2:$B$874,2,FALSE)))=1,"·",0)</f>
        <v>·</v>
      </c>
      <c r="P176" s="53">
        <f>IF(TYPE(SEARCH(P$1,+VLOOKUP($A176,datos14s!$A$2:$B$874,2,FALSE)))=1,"·",0)</f>
        <v>0</v>
      </c>
      <c r="Q176" s="53">
        <f>IF(TYPE(SEARCH(Q$1,+VLOOKUP($A176,datos14s!$A$2:$B$874,2,FALSE)))=1,"·",0)</f>
        <v>0</v>
      </c>
      <c r="R176" s="53">
        <f>IF(TYPE(SEARCH(R$1,+VLOOKUP($A176,datos14s!$A$2:$B$874,2,FALSE)))=1,"·",0)</f>
        <v>0</v>
      </c>
      <c r="S176" s="53">
        <f>IF(TYPE(SEARCH(S$1,+VLOOKUP($A176,datos14s!$A$2:$B$874,2,FALSE)))=1,"·",0)</f>
        <v>0</v>
      </c>
      <c r="T176" s="53">
        <f>IF(TYPE(SEARCH(T$1,+VLOOKUP($A176,datos14s!$A$2:$B$874,2,FALSE)))=1,"·",0)</f>
        <v>0</v>
      </c>
      <c r="U176" s="53">
        <f>IF(TYPE(SEARCH(U$1,+VLOOKUP($A176,datos14s!$A$2:$B$874,2,FALSE)))=1,"·",0)</f>
        <v>0</v>
      </c>
      <c r="V176" s="53">
        <f>IF(TYPE(SEARCH(V$1,+VLOOKUP($A176,datos14s!$A$2:$B$874,2,FALSE)))=1,"·",0)</f>
        <v>0</v>
      </c>
      <c r="W176" s="53">
        <f>IF(TYPE(SEARCH(W$1,+VLOOKUP($A176,datos14s!$A$2:$B$874,2,FALSE)))=1,"·",0)</f>
        <v>0</v>
      </c>
      <c r="X176" s="53">
        <f>IF(TYPE(SEARCH(X$1,+VLOOKUP($A176,datos14s!$A$2:$B$874,2,FALSE)))=1,"·",0)</f>
        <v>0</v>
      </c>
      <c r="Y176" s="53">
        <f>IF(TYPE(SEARCH(Y$1,+VLOOKUP($A176,datos14s!$A$2:$B$874,2,FALSE)))=1,"·",0)</f>
        <v>0</v>
      </c>
      <c r="Z176" s="53">
        <f>IF(TYPE(SEARCH(Z$1,+VLOOKUP($A176,datos14s!$A$2:$B$874,2,FALSE)))=1,"·",0)</f>
        <v>0</v>
      </c>
      <c r="AA176" s="53">
        <f>IF(TYPE(SEARCH(AA$1,+VLOOKUP($A176,datos14s!$A$2:$B$874,2,FALSE)))=1,"·",0)</f>
        <v>0</v>
      </c>
      <c r="AB176" s="53">
        <f>IF(TYPE(SEARCH(AB$1,+VLOOKUP($A176,datos14s!$A$2:$B$874,2,FALSE)))=1,"·",0)</f>
        <v>0</v>
      </c>
      <c r="AC176" s="53">
        <f>IF(TYPE(SEARCH(AC$1,+VLOOKUP($A176,datos14s!$A$2:$B$874,2,FALSE)))=1,"·",0)</f>
        <v>0</v>
      </c>
      <c r="AD176" s="53">
        <f>IF(TYPE(SEARCH(AD$1,+VLOOKUP($A176,datos14s!$A$2:$B$874,2,FALSE)))=1,"·",0)</f>
        <v>0</v>
      </c>
      <c r="AE176" s="53">
        <f>IF(TYPE(SEARCH(AE$1,+VLOOKUP($A176,datos14s!$A$2:$B$874,2,FALSE)))=1,"·",0)</f>
        <v>0</v>
      </c>
    </row>
    <row r="177" spans="1:31" s="9" customFormat="1">
      <c r="A177" s="60" t="s">
        <v>1082</v>
      </c>
      <c r="B177" s="53" t="str">
        <f>IF(TYPE(SEARCH(B$1,+VLOOKUP($A177,datos14s!$A$2:$B$874,2,FALSE)))=1,"·",0)</f>
        <v>·</v>
      </c>
      <c r="C177" s="53">
        <f>IF(TYPE(SEARCH(C$1,+VLOOKUP($A177,datos14s!$A$2:$B$874,2,FALSE)))=1,"·",0)</f>
        <v>0</v>
      </c>
      <c r="D177" s="53">
        <f>IF(TYPE(SEARCH(D$1,+VLOOKUP($A177,datos14s!$A$2:$B$874,2,FALSE)))=1,"·",0)</f>
        <v>0</v>
      </c>
      <c r="E177" s="53">
        <f>IF(TYPE(SEARCH(E$1,+VLOOKUP($A177,datos14s!$A$2:$B$874,2,FALSE)))=1,"·",0)</f>
        <v>0</v>
      </c>
      <c r="F177" s="53" t="str">
        <f>IF(TYPE(SEARCH(F$1,+VLOOKUP($A177,datos14s!$A$2:$B$874,2,FALSE)))=1,"·",0)</f>
        <v>·</v>
      </c>
      <c r="G177" s="53">
        <f>IF(TYPE(SEARCH(G$1,+VLOOKUP($A177,datos14s!$A$2:$B$874,2,FALSE)))=1,"·",0)</f>
        <v>0</v>
      </c>
      <c r="H177" s="53">
        <f>IF(TYPE(SEARCH(H$1,+VLOOKUP($A177,datos14s!$A$2:$B$874,2,FALSE)))=1,"·",0)</f>
        <v>0</v>
      </c>
      <c r="I177" s="53">
        <f>IF(TYPE(SEARCH(I$1,+VLOOKUP($A177,datos14s!$A$2:$B$874,2,FALSE)))=1,"·",0)</f>
        <v>0</v>
      </c>
      <c r="J177" s="53" t="str">
        <f>IF(TYPE(SEARCH(J$1,+VLOOKUP($A177,datos14s!$A$2:$B$874,2,FALSE)))=1,"·",0)</f>
        <v>·</v>
      </c>
      <c r="K177" s="53">
        <f>IF(TYPE(SEARCH(K$1,+VLOOKUP($A177,datos14s!$A$2:$B$874,2,FALSE)))=1,"·",0)</f>
        <v>0</v>
      </c>
      <c r="L177" s="53">
        <f>IF(TYPE(SEARCH(L$1,+VLOOKUP($A177,datos14s!$A$2:$B$874,2,FALSE)))=1,"·",0)</f>
        <v>0</v>
      </c>
      <c r="M177" s="53">
        <f>IF(TYPE(SEARCH(M$1,+VLOOKUP($A177,datos14s!$A$2:$B$874,2,FALSE)))=1,"·",0)</f>
        <v>0</v>
      </c>
      <c r="N177" s="53">
        <f>IF(TYPE(SEARCH(N$1,+VLOOKUP($A177,datos14s!$A$2:$B$874,2,FALSE)))=1,"·",0)</f>
        <v>0</v>
      </c>
      <c r="O177" s="53">
        <f>IF(TYPE(SEARCH(O$1,+VLOOKUP($A177,datos14s!$A$2:$B$874,2,FALSE)))=1,"·",0)</f>
        <v>0</v>
      </c>
      <c r="P177" s="53">
        <f>IF(TYPE(SEARCH(P$1,+VLOOKUP($A177,datos14s!$A$2:$B$874,2,FALSE)))=1,"·",0)</f>
        <v>0</v>
      </c>
      <c r="Q177" s="53">
        <f>IF(TYPE(SEARCH(Q$1,+VLOOKUP($A177,datos14s!$A$2:$B$874,2,FALSE)))=1,"·",0)</f>
        <v>0</v>
      </c>
      <c r="R177" s="53">
        <f>IF(TYPE(SEARCH(R$1,+VLOOKUP($A177,datos14s!$A$2:$B$874,2,FALSE)))=1,"·",0)</f>
        <v>0</v>
      </c>
      <c r="S177" s="53">
        <f>IF(TYPE(SEARCH(S$1,+VLOOKUP($A177,datos14s!$A$2:$B$874,2,FALSE)))=1,"·",0)</f>
        <v>0</v>
      </c>
      <c r="T177" s="53">
        <f>IF(TYPE(SEARCH(T$1,+VLOOKUP($A177,datos14s!$A$2:$B$874,2,FALSE)))=1,"·",0)</f>
        <v>0</v>
      </c>
      <c r="U177" s="53">
        <f>IF(TYPE(SEARCH(U$1,+VLOOKUP($A177,datos14s!$A$2:$B$874,2,FALSE)))=1,"·",0)</f>
        <v>0</v>
      </c>
      <c r="V177" s="53">
        <f>IF(TYPE(SEARCH(V$1,+VLOOKUP($A177,datos14s!$A$2:$B$874,2,FALSE)))=1,"·",0)</f>
        <v>0</v>
      </c>
      <c r="W177" s="53">
        <f>IF(TYPE(SEARCH(W$1,+VLOOKUP($A177,datos14s!$A$2:$B$874,2,FALSE)))=1,"·",0)</f>
        <v>0</v>
      </c>
      <c r="X177" s="53">
        <f>IF(TYPE(SEARCH(X$1,+VLOOKUP($A177,datos14s!$A$2:$B$874,2,FALSE)))=1,"·",0)</f>
        <v>0</v>
      </c>
      <c r="Y177" s="53">
        <f>IF(TYPE(SEARCH(Y$1,+VLOOKUP($A177,datos14s!$A$2:$B$874,2,FALSE)))=1,"·",0)</f>
        <v>0</v>
      </c>
      <c r="Z177" s="53">
        <f>IF(TYPE(SEARCH(Z$1,+VLOOKUP($A177,datos14s!$A$2:$B$874,2,FALSE)))=1,"·",0)</f>
        <v>0</v>
      </c>
      <c r="AA177" s="53">
        <f>IF(TYPE(SEARCH(AA$1,+VLOOKUP($A177,datos14s!$A$2:$B$874,2,FALSE)))=1,"·",0)</f>
        <v>0</v>
      </c>
      <c r="AB177" s="53">
        <f>IF(TYPE(SEARCH(AB$1,+VLOOKUP($A177,datos14s!$A$2:$B$874,2,FALSE)))=1,"·",0)</f>
        <v>0</v>
      </c>
      <c r="AC177" s="53">
        <f>IF(TYPE(SEARCH(AC$1,+VLOOKUP($A177,datos14s!$A$2:$B$874,2,FALSE)))=1,"·",0)</f>
        <v>0</v>
      </c>
      <c r="AD177" s="53">
        <f>IF(TYPE(SEARCH(AD$1,+VLOOKUP($A177,datos14s!$A$2:$B$874,2,FALSE)))=1,"·",0)</f>
        <v>0</v>
      </c>
      <c r="AE177" s="53">
        <f>IF(TYPE(SEARCH(AE$1,+VLOOKUP($A177,datos14s!$A$2:$B$874,2,FALSE)))=1,"·",0)</f>
        <v>0</v>
      </c>
    </row>
    <row r="178" spans="1:31" s="9" customFormat="1">
      <c r="A178" s="60" t="s">
        <v>1083</v>
      </c>
      <c r="B178" s="53" t="str">
        <f>IF(TYPE(SEARCH(B$1,+VLOOKUP($A178,datos14s!$A$2:$B$874,2,FALSE)))=1,"·",0)</f>
        <v>·</v>
      </c>
      <c r="C178" s="53">
        <f>IF(TYPE(SEARCH(C$1,+VLOOKUP($A178,datos14s!$A$2:$B$874,2,FALSE)))=1,"·",0)</f>
        <v>0</v>
      </c>
      <c r="D178" s="53" t="str">
        <f>IF(TYPE(SEARCH(D$1,+VLOOKUP($A178,datos14s!$A$2:$B$874,2,FALSE)))=1,"·",0)</f>
        <v>·</v>
      </c>
      <c r="E178" s="53">
        <f>IF(TYPE(SEARCH(E$1,+VLOOKUP($A178,datos14s!$A$2:$B$874,2,FALSE)))=1,"·",0)</f>
        <v>0</v>
      </c>
      <c r="F178" s="53">
        <f>IF(TYPE(SEARCH(F$1,+VLOOKUP($A178,datos14s!$A$2:$B$874,2,FALSE)))=1,"·",0)</f>
        <v>0</v>
      </c>
      <c r="G178" s="53">
        <f>IF(TYPE(SEARCH(G$1,+VLOOKUP($A178,datos14s!$A$2:$B$874,2,FALSE)))=1,"·",0)</f>
        <v>0</v>
      </c>
      <c r="H178" s="53">
        <f>IF(TYPE(SEARCH(H$1,+VLOOKUP($A178,datos14s!$A$2:$B$874,2,FALSE)))=1,"·",0)</f>
        <v>0</v>
      </c>
      <c r="I178" s="53">
        <f>IF(TYPE(SEARCH(I$1,+VLOOKUP($A178,datos14s!$A$2:$B$874,2,FALSE)))=1,"·",0)</f>
        <v>0</v>
      </c>
      <c r="J178" s="53">
        <f>IF(TYPE(SEARCH(J$1,+VLOOKUP($A178,datos14s!$A$2:$B$874,2,FALSE)))=1,"·",0)</f>
        <v>0</v>
      </c>
      <c r="K178" s="53">
        <f>IF(TYPE(SEARCH(K$1,+VLOOKUP($A178,datos14s!$A$2:$B$874,2,FALSE)))=1,"·",0)</f>
        <v>0</v>
      </c>
      <c r="L178" s="53">
        <f>IF(TYPE(SEARCH(L$1,+VLOOKUP($A178,datos14s!$A$2:$B$874,2,FALSE)))=1,"·",0)</f>
        <v>0</v>
      </c>
      <c r="M178" s="53">
        <f>IF(TYPE(SEARCH(M$1,+VLOOKUP($A178,datos14s!$A$2:$B$874,2,FALSE)))=1,"·",0)</f>
        <v>0</v>
      </c>
      <c r="N178" s="53">
        <f>IF(TYPE(SEARCH(N$1,+VLOOKUP($A178,datos14s!$A$2:$B$874,2,FALSE)))=1,"·",0)</f>
        <v>0</v>
      </c>
      <c r="O178" s="53" t="str">
        <f>IF(TYPE(SEARCH(O$1,+VLOOKUP($A178,datos14s!$A$2:$B$874,2,FALSE)))=1,"·",0)</f>
        <v>·</v>
      </c>
      <c r="P178" s="53">
        <f>IF(TYPE(SEARCH(P$1,+VLOOKUP($A178,datos14s!$A$2:$B$874,2,FALSE)))=1,"·",0)</f>
        <v>0</v>
      </c>
      <c r="Q178" s="53">
        <f>IF(TYPE(SEARCH(Q$1,+VLOOKUP($A178,datos14s!$A$2:$B$874,2,FALSE)))=1,"·",0)</f>
        <v>0</v>
      </c>
      <c r="R178" s="53">
        <f>IF(TYPE(SEARCH(R$1,+VLOOKUP($A178,datos14s!$A$2:$B$874,2,FALSE)))=1,"·",0)</f>
        <v>0</v>
      </c>
      <c r="S178" s="53">
        <f>IF(TYPE(SEARCH(S$1,+VLOOKUP($A178,datos14s!$A$2:$B$874,2,FALSE)))=1,"·",0)</f>
        <v>0</v>
      </c>
      <c r="T178" s="53">
        <f>IF(TYPE(SEARCH(T$1,+VLOOKUP($A178,datos14s!$A$2:$B$874,2,FALSE)))=1,"·",0)</f>
        <v>0</v>
      </c>
      <c r="U178" s="53">
        <f>IF(TYPE(SEARCH(U$1,+VLOOKUP($A178,datos14s!$A$2:$B$874,2,FALSE)))=1,"·",0)</f>
        <v>0</v>
      </c>
      <c r="V178" s="53">
        <f>IF(TYPE(SEARCH(V$1,+VLOOKUP($A178,datos14s!$A$2:$B$874,2,FALSE)))=1,"·",0)</f>
        <v>0</v>
      </c>
      <c r="W178" s="53">
        <f>IF(TYPE(SEARCH(W$1,+VLOOKUP($A178,datos14s!$A$2:$B$874,2,FALSE)))=1,"·",0)</f>
        <v>0</v>
      </c>
      <c r="X178" s="53">
        <f>IF(TYPE(SEARCH(X$1,+VLOOKUP($A178,datos14s!$A$2:$B$874,2,FALSE)))=1,"·",0)</f>
        <v>0</v>
      </c>
      <c r="Y178" s="53">
        <f>IF(TYPE(SEARCH(Y$1,+VLOOKUP($A178,datos14s!$A$2:$B$874,2,FALSE)))=1,"·",0)</f>
        <v>0</v>
      </c>
      <c r="Z178" s="53">
        <f>IF(TYPE(SEARCH(Z$1,+VLOOKUP($A178,datos14s!$A$2:$B$874,2,FALSE)))=1,"·",0)</f>
        <v>0</v>
      </c>
      <c r="AA178" s="53">
        <f>IF(TYPE(SEARCH(AA$1,+VLOOKUP($A178,datos14s!$A$2:$B$874,2,FALSE)))=1,"·",0)</f>
        <v>0</v>
      </c>
      <c r="AB178" s="53">
        <f>IF(TYPE(SEARCH(AB$1,+VLOOKUP($A178,datos14s!$A$2:$B$874,2,FALSE)))=1,"·",0)</f>
        <v>0</v>
      </c>
      <c r="AC178" s="53">
        <f>IF(TYPE(SEARCH(AC$1,+VLOOKUP($A178,datos14s!$A$2:$B$874,2,FALSE)))=1,"·",0)</f>
        <v>0</v>
      </c>
      <c r="AD178" s="53">
        <f>IF(TYPE(SEARCH(AD$1,+VLOOKUP($A178,datos14s!$A$2:$B$874,2,FALSE)))=1,"·",0)</f>
        <v>0</v>
      </c>
      <c r="AE178" s="53">
        <f>IF(TYPE(SEARCH(AE$1,+VLOOKUP($A178,datos14s!$A$2:$B$874,2,FALSE)))=1,"·",0)</f>
        <v>0</v>
      </c>
    </row>
    <row r="179" spans="1:31" s="9" customFormat="1">
      <c r="A179" s="60" t="s">
        <v>1084</v>
      </c>
      <c r="B179" s="53">
        <f>IF(TYPE(SEARCH(B$1,+VLOOKUP($A179,datos14s!$A$2:$B$874,2,FALSE)))=1,"·",0)</f>
        <v>0</v>
      </c>
      <c r="C179" s="53">
        <f>IF(TYPE(SEARCH(C$1,+VLOOKUP($A179,datos14s!$A$2:$B$874,2,FALSE)))=1,"·",0)</f>
        <v>0</v>
      </c>
      <c r="D179" s="53">
        <f>IF(TYPE(SEARCH(D$1,+VLOOKUP($A179,datos14s!$A$2:$B$874,2,FALSE)))=1,"·",0)</f>
        <v>0</v>
      </c>
      <c r="E179" s="53">
        <f>IF(TYPE(SEARCH(E$1,+VLOOKUP($A179,datos14s!$A$2:$B$874,2,FALSE)))=1,"·",0)</f>
        <v>0</v>
      </c>
      <c r="F179" s="53" t="str">
        <f>IF(TYPE(SEARCH(F$1,+VLOOKUP($A179,datos14s!$A$2:$B$874,2,FALSE)))=1,"·",0)</f>
        <v>·</v>
      </c>
      <c r="G179" s="53">
        <f>IF(TYPE(SEARCH(G$1,+VLOOKUP($A179,datos14s!$A$2:$B$874,2,FALSE)))=1,"·",0)</f>
        <v>0</v>
      </c>
      <c r="H179" s="53">
        <f>IF(TYPE(SEARCH(H$1,+VLOOKUP($A179,datos14s!$A$2:$B$874,2,FALSE)))=1,"·",0)</f>
        <v>0</v>
      </c>
      <c r="I179" s="53">
        <f>IF(TYPE(SEARCH(I$1,+VLOOKUP($A179,datos14s!$A$2:$B$874,2,FALSE)))=1,"·",0)</f>
        <v>0</v>
      </c>
      <c r="J179" s="53">
        <f>IF(TYPE(SEARCH(J$1,+VLOOKUP($A179,datos14s!$A$2:$B$874,2,FALSE)))=1,"·",0)</f>
        <v>0</v>
      </c>
      <c r="K179" s="53">
        <f>IF(TYPE(SEARCH(K$1,+VLOOKUP($A179,datos14s!$A$2:$B$874,2,FALSE)))=1,"·",0)</f>
        <v>0</v>
      </c>
      <c r="L179" s="53">
        <f>IF(TYPE(SEARCH(L$1,+VLOOKUP($A179,datos14s!$A$2:$B$874,2,FALSE)))=1,"·",0)</f>
        <v>0</v>
      </c>
      <c r="M179" s="53">
        <f>IF(TYPE(SEARCH(M$1,+VLOOKUP($A179,datos14s!$A$2:$B$874,2,FALSE)))=1,"·",0)</f>
        <v>0</v>
      </c>
      <c r="N179" s="53">
        <f>IF(TYPE(SEARCH(N$1,+VLOOKUP($A179,datos14s!$A$2:$B$874,2,FALSE)))=1,"·",0)</f>
        <v>0</v>
      </c>
      <c r="O179" s="53" t="str">
        <f>IF(TYPE(SEARCH(O$1,+VLOOKUP($A179,datos14s!$A$2:$B$874,2,FALSE)))=1,"·",0)</f>
        <v>·</v>
      </c>
      <c r="P179" s="53">
        <f>IF(TYPE(SEARCH(P$1,+VLOOKUP($A179,datos14s!$A$2:$B$874,2,FALSE)))=1,"·",0)</f>
        <v>0</v>
      </c>
      <c r="Q179" s="53">
        <f>IF(TYPE(SEARCH(Q$1,+VLOOKUP($A179,datos14s!$A$2:$B$874,2,FALSE)))=1,"·",0)</f>
        <v>0</v>
      </c>
      <c r="R179" s="53">
        <f>IF(TYPE(SEARCH(R$1,+VLOOKUP($A179,datos14s!$A$2:$B$874,2,FALSE)))=1,"·",0)</f>
        <v>0</v>
      </c>
      <c r="S179" s="53">
        <f>IF(TYPE(SEARCH(S$1,+VLOOKUP($A179,datos14s!$A$2:$B$874,2,FALSE)))=1,"·",0)</f>
        <v>0</v>
      </c>
      <c r="T179" s="53">
        <f>IF(TYPE(SEARCH(T$1,+VLOOKUP($A179,datos14s!$A$2:$B$874,2,FALSE)))=1,"·",0)</f>
        <v>0</v>
      </c>
      <c r="U179" s="53">
        <f>IF(TYPE(SEARCH(U$1,+VLOOKUP($A179,datos14s!$A$2:$B$874,2,FALSE)))=1,"·",0)</f>
        <v>0</v>
      </c>
      <c r="V179" s="53">
        <f>IF(TYPE(SEARCH(V$1,+VLOOKUP($A179,datos14s!$A$2:$B$874,2,FALSE)))=1,"·",0)</f>
        <v>0</v>
      </c>
      <c r="W179" s="53">
        <f>IF(TYPE(SEARCH(W$1,+VLOOKUP($A179,datos14s!$A$2:$B$874,2,FALSE)))=1,"·",0)</f>
        <v>0</v>
      </c>
      <c r="X179" s="53">
        <f>IF(TYPE(SEARCH(X$1,+VLOOKUP($A179,datos14s!$A$2:$B$874,2,FALSE)))=1,"·",0)</f>
        <v>0</v>
      </c>
      <c r="Y179" s="53">
        <f>IF(TYPE(SEARCH(Y$1,+VLOOKUP($A179,datos14s!$A$2:$B$874,2,FALSE)))=1,"·",0)</f>
        <v>0</v>
      </c>
      <c r="Z179" s="53">
        <f>IF(TYPE(SEARCH(Z$1,+VLOOKUP($A179,datos14s!$A$2:$B$874,2,FALSE)))=1,"·",0)</f>
        <v>0</v>
      </c>
      <c r="AA179" s="53">
        <f>IF(TYPE(SEARCH(AA$1,+VLOOKUP($A179,datos14s!$A$2:$B$874,2,FALSE)))=1,"·",0)</f>
        <v>0</v>
      </c>
      <c r="AB179" s="53">
        <f>IF(TYPE(SEARCH(AB$1,+VLOOKUP($A179,datos14s!$A$2:$B$874,2,FALSE)))=1,"·",0)</f>
        <v>0</v>
      </c>
      <c r="AC179" s="53">
        <f>IF(TYPE(SEARCH(AC$1,+VLOOKUP($A179,datos14s!$A$2:$B$874,2,FALSE)))=1,"·",0)</f>
        <v>0</v>
      </c>
      <c r="AD179" s="53">
        <f>IF(TYPE(SEARCH(AD$1,+VLOOKUP($A179,datos14s!$A$2:$B$874,2,FALSE)))=1,"·",0)</f>
        <v>0</v>
      </c>
      <c r="AE179" s="53">
        <f>IF(TYPE(SEARCH(AE$1,+VLOOKUP($A179,datos14s!$A$2:$B$874,2,FALSE)))=1,"·",0)</f>
        <v>0</v>
      </c>
    </row>
    <row r="180" spans="1:31" s="9" customFormat="1">
      <c r="A180" s="60" t="s">
        <v>1085</v>
      </c>
      <c r="B180" s="53">
        <f>IF(TYPE(SEARCH(B$1,+VLOOKUP($A180,datos14s!$A$2:$B$874,2,FALSE)))=1,"·",0)</f>
        <v>0</v>
      </c>
      <c r="C180" s="53">
        <f>IF(TYPE(SEARCH(C$1,+VLOOKUP($A180,datos14s!$A$2:$B$874,2,FALSE)))=1,"·",0)</f>
        <v>0</v>
      </c>
      <c r="D180" s="53">
        <f>IF(TYPE(SEARCH(D$1,+VLOOKUP($A180,datos14s!$A$2:$B$874,2,FALSE)))=1,"·",0)</f>
        <v>0</v>
      </c>
      <c r="E180" s="53">
        <f>IF(TYPE(SEARCH(E$1,+VLOOKUP($A180,datos14s!$A$2:$B$874,2,FALSE)))=1,"·",0)</f>
        <v>0</v>
      </c>
      <c r="F180" s="53" t="str">
        <f>IF(TYPE(SEARCH(F$1,+VLOOKUP($A180,datos14s!$A$2:$B$874,2,FALSE)))=1,"·",0)</f>
        <v>·</v>
      </c>
      <c r="G180" s="53">
        <f>IF(TYPE(SEARCH(G$1,+VLOOKUP($A180,datos14s!$A$2:$B$874,2,FALSE)))=1,"·",0)</f>
        <v>0</v>
      </c>
      <c r="H180" s="53">
        <f>IF(TYPE(SEARCH(H$1,+VLOOKUP($A180,datos14s!$A$2:$B$874,2,FALSE)))=1,"·",0)</f>
        <v>0</v>
      </c>
      <c r="I180" s="53">
        <f>IF(TYPE(SEARCH(I$1,+VLOOKUP($A180,datos14s!$A$2:$B$874,2,FALSE)))=1,"·",0)</f>
        <v>0</v>
      </c>
      <c r="J180" s="53">
        <f>IF(TYPE(SEARCH(J$1,+VLOOKUP($A180,datos14s!$A$2:$B$874,2,FALSE)))=1,"·",0)</f>
        <v>0</v>
      </c>
      <c r="K180" s="53">
        <f>IF(TYPE(SEARCH(K$1,+VLOOKUP($A180,datos14s!$A$2:$B$874,2,FALSE)))=1,"·",0)</f>
        <v>0</v>
      </c>
      <c r="L180" s="53">
        <f>IF(TYPE(SEARCH(L$1,+VLOOKUP($A180,datos14s!$A$2:$B$874,2,FALSE)))=1,"·",0)</f>
        <v>0</v>
      </c>
      <c r="M180" s="53">
        <f>IF(TYPE(SEARCH(M$1,+VLOOKUP($A180,datos14s!$A$2:$B$874,2,FALSE)))=1,"·",0)</f>
        <v>0</v>
      </c>
      <c r="N180" s="53">
        <f>IF(TYPE(SEARCH(N$1,+VLOOKUP($A180,datos14s!$A$2:$B$874,2,FALSE)))=1,"·",0)</f>
        <v>0</v>
      </c>
      <c r="O180" s="53" t="str">
        <f>IF(TYPE(SEARCH(O$1,+VLOOKUP($A180,datos14s!$A$2:$B$874,2,FALSE)))=1,"·",0)</f>
        <v>·</v>
      </c>
      <c r="P180" s="53">
        <f>IF(TYPE(SEARCH(P$1,+VLOOKUP($A180,datos14s!$A$2:$B$874,2,FALSE)))=1,"·",0)</f>
        <v>0</v>
      </c>
      <c r="Q180" s="53">
        <f>IF(TYPE(SEARCH(Q$1,+VLOOKUP($A180,datos14s!$A$2:$B$874,2,FALSE)))=1,"·",0)</f>
        <v>0</v>
      </c>
      <c r="R180" s="53">
        <f>IF(TYPE(SEARCH(R$1,+VLOOKUP($A180,datos14s!$A$2:$B$874,2,FALSE)))=1,"·",0)</f>
        <v>0</v>
      </c>
      <c r="S180" s="53">
        <f>IF(TYPE(SEARCH(S$1,+VLOOKUP($A180,datos14s!$A$2:$B$874,2,FALSE)))=1,"·",0)</f>
        <v>0</v>
      </c>
      <c r="T180" s="53">
        <f>IF(TYPE(SEARCH(T$1,+VLOOKUP($A180,datos14s!$A$2:$B$874,2,FALSE)))=1,"·",0)</f>
        <v>0</v>
      </c>
      <c r="U180" s="53">
        <f>IF(TYPE(SEARCH(U$1,+VLOOKUP($A180,datos14s!$A$2:$B$874,2,FALSE)))=1,"·",0)</f>
        <v>0</v>
      </c>
      <c r="V180" s="53">
        <f>IF(TYPE(SEARCH(V$1,+VLOOKUP($A180,datos14s!$A$2:$B$874,2,FALSE)))=1,"·",0)</f>
        <v>0</v>
      </c>
      <c r="W180" s="53">
        <f>IF(TYPE(SEARCH(W$1,+VLOOKUP($A180,datos14s!$A$2:$B$874,2,FALSE)))=1,"·",0)</f>
        <v>0</v>
      </c>
      <c r="X180" s="53">
        <f>IF(TYPE(SEARCH(X$1,+VLOOKUP($A180,datos14s!$A$2:$B$874,2,FALSE)))=1,"·",0)</f>
        <v>0</v>
      </c>
      <c r="Y180" s="53">
        <f>IF(TYPE(SEARCH(Y$1,+VLOOKUP($A180,datos14s!$A$2:$B$874,2,FALSE)))=1,"·",0)</f>
        <v>0</v>
      </c>
      <c r="Z180" s="53">
        <f>IF(TYPE(SEARCH(Z$1,+VLOOKUP($A180,datos14s!$A$2:$B$874,2,FALSE)))=1,"·",0)</f>
        <v>0</v>
      </c>
      <c r="AA180" s="53">
        <f>IF(TYPE(SEARCH(AA$1,+VLOOKUP($A180,datos14s!$A$2:$B$874,2,FALSE)))=1,"·",0)</f>
        <v>0</v>
      </c>
      <c r="AB180" s="53">
        <f>IF(TYPE(SEARCH(AB$1,+VLOOKUP($A180,datos14s!$A$2:$B$874,2,FALSE)))=1,"·",0)</f>
        <v>0</v>
      </c>
      <c r="AC180" s="53">
        <f>IF(TYPE(SEARCH(AC$1,+VLOOKUP($A180,datos14s!$A$2:$B$874,2,FALSE)))=1,"·",0)</f>
        <v>0</v>
      </c>
      <c r="AD180" s="53">
        <f>IF(TYPE(SEARCH(AD$1,+VLOOKUP($A180,datos14s!$A$2:$B$874,2,FALSE)))=1,"·",0)</f>
        <v>0</v>
      </c>
      <c r="AE180" s="53">
        <f>IF(TYPE(SEARCH(AE$1,+VLOOKUP($A180,datos14s!$A$2:$B$874,2,FALSE)))=1,"·",0)</f>
        <v>0</v>
      </c>
    </row>
    <row r="181" spans="1:31" s="9" customFormat="1">
      <c r="A181" s="60" t="s">
        <v>1086</v>
      </c>
      <c r="B181" s="53">
        <f>IF(TYPE(SEARCH(B$1,+VLOOKUP($A181,datos14s!$A$2:$B$874,2,FALSE)))=1,"·",0)</f>
        <v>0</v>
      </c>
      <c r="C181" s="53">
        <f>IF(TYPE(SEARCH(C$1,+VLOOKUP($A181,datos14s!$A$2:$B$874,2,FALSE)))=1,"·",0)</f>
        <v>0</v>
      </c>
      <c r="D181" s="53">
        <f>IF(TYPE(SEARCH(D$1,+VLOOKUP($A181,datos14s!$A$2:$B$874,2,FALSE)))=1,"·",0)</f>
        <v>0</v>
      </c>
      <c r="E181" s="53">
        <f>IF(TYPE(SEARCH(E$1,+VLOOKUP($A181,datos14s!$A$2:$B$874,2,FALSE)))=1,"·",0)</f>
        <v>0</v>
      </c>
      <c r="F181" s="53" t="str">
        <f>IF(TYPE(SEARCH(F$1,+VLOOKUP($A181,datos14s!$A$2:$B$874,2,FALSE)))=1,"·",0)</f>
        <v>·</v>
      </c>
      <c r="G181" s="53">
        <f>IF(TYPE(SEARCH(G$1,+VLOOKUP($A181,datos14s!$A$2:$B$874,2,FALSE)))=1,"·",0)</f>
        <v>0</v>
      </c>
      <c r="H181" s="53">
        <f>IF(TYPE(SEARCH(H$1,+VLOOKUP($A181,datos14s!$A$2:$B$874,2,FALSE)))=1,"·",0)</f>
        <v>0</v>
      </c>
      <c r="I181" s="53">
        <f>IF(TYPE(SEARCH(I$1,+VLOOKUP($A181,datos14s!$A$2:$B$874,2,FALSE)))=1,"·",0)</f>
        <v>0</v>
      </c>
      <c r="J181" s="53">
        <f>IF(TYPE(SEARCH(J$1,+VLOOKUP($A181,datos14s!$A$2:$B$874,2,FALSE)))=1,"·",0)</f>
        <v>0</v>
      </c>
      <c r="K181" s="53" t="str">
        <f>IF(TYPE(SEARCH(K$1,+VLOOKUP($A181,datos14s!$A$2:$B$874,2,FALSE)))=1,"·",0)</f>
        <v>·</v>
      </c>
      <c r="L181" s="53" t="str">
        <f>IF(TYPE(SEARCH(L$1,+VLOOKUP($A181,datos14s!$A$2:$B$874,2,FALSE)))=1,"·",0)</f>
        <v>·</v>
      </c>
      <c r="M181" s="53">
        <f>IF(TYPE(SEARCH(M$1,+VLOOKUP($A181,datos14s!$A$2:$B$874,2,FALSE)))=1,"·",0)</f>
        <v>0</v>
      </c>
      <c r="N181" s="53">
        <f>IF(TYPE(SEARCH(N$1,+VLOOKUP($A181,datos14s!$A$2:$B$874,2,FALSE)))=1,"·",0)</f>
        <v>0</v>
      </c>
      <c r="O181" s="53">
        <f>IF(TYPE(SEARCH(O$1,+VLOOKUP($A181,datos14s!$A$2:$B$874,2,FALSE)))=1,"·",0)</f>
        <v>0</v>
      </c>
      <c r="P181" s="53">
        <f>IF(TYPE(SEARCH(P$1,+VLOOKUP($A181,datos14s!$A$2:$B$874,2,FALSE)))=1,"·",0)</f>
        <v>0</v>
      </c>
      <c r="Q181" s="53">
        <f>IF(TYPE(SEARCH(Q$1,+VLOOKUP($A181,datos14s!$A$2:$B$874,2,FALSE)))=1,"·",0)</f>
        <v>0</v>
      </c>
      <c r="R181" s="53">
        <f>IF(TYPE(SEARCH(R$1,+VLOOKUP($A181,datos14s!$A$2:$B$874,2,FALSE)))=1,"·",0)</f>
        <v>0</v>
      </c>
      <c r="S181" s="53">
        <f>IF(TYPE(SEARCH(S$1,+VLOOKUP($A181,datos14s!$A$2:$B$874,2,FALSE)))=1,"·",0)</f>
        <v>0</v>
      </c>
      <c r="T181" s="53">
        <f>IF(TYPE(SEARCH(T$1,+VLOOKUP($A181,datos14s!$A$2:$B$874,2,FALSE)))=1,"·",0)</f>
        <v>0</v>
      </c>
      <c r="U181" s="53">
        <f>IF(TYPE(SEARCH(U$1,+VLOOKUP($A181,datos14s!$A$2:$B$874,2,FALSE)))=1,"·",0)</f>
        <v>0</v>
      </c>
      <c r="V181" s="53">
        <f>IF(TYPE(SEARCH(V$1,+VLOOKUP($A181,datos14s!$A$2:$B$874,2,FALSE)))=1,"·",0)</f>
        <v>0</v>
      </c>
      <c r="W181" s="53">
        <f>IF(TYPE(SEARCH(W$1,+VLOOKUP($A181,datos14s!$A$2:$B$874,2,FALSE)))=1,"·",0)</f>
        <v>0</v>
      </c>
      <c r="X181" s="53">
        <f>IF(TYPE(SEARCH(X$1,+VLOOKUP($A181,datos14s!$A$2:$B$874,2,FALSE)))=1,"·",0)</f>
        <v>0</v>
      </c>
      <c r="Y181" s="53">
        <f>IF(TYPE(SEARCH(Y$1,+VLOOKUP($A181,datos14s!$A$2:$B$874,2,FALSE)))=1,"·",0)</f>
        <v>0</v>
      </c>
      <c r="Z181" s="53">
        <f>IF(TYPE(SEARCH(Z$1,+VLOOKUP($A181,datos14s!$A$2:$B$874,2,FALSE)))=1,"·",0)</f>
        <v>0</v>
      </c>
      <c r="AA181" s="53">
        <f>IF(TYPE(SEARCH(AA$1,+VLOOKUP($A181,datos14s!$A$2:$B$874,2,FALSE)))=1,"·",0)</f>
        <v>0</v>
      </c>
      <c r="AB181" s="53">
        <f>IF(TYPE(SEARCH(AB$1,+VLOOKUP($A181,datos14s!$A$2:$B$874,2,FALSE)))=1,"·",0)</f>
        <v>0</v>
      </c>
      <c r="AC181" s="53">
        <f>IF(TYPE(SEARCH(AC$1,+VLOOKUP($A181,datos14s!$A$2:$B$874,2,FALSE)))=1,"·",0)</f>
        <v>0</v>
      </c>
      <c r="AD181" s="53">
        <f>IF(TYPE(SEARCH(AD$1,+VLOOKUP($A181,datos14s!$A$2:$B$874,2,FALSE)))=1,"·",0)</f>
        <v>0</v>
      </c>
      <c r="AE181" s="53">
        <f>IF(TYPE(SEARCH(AE$1,+VLOOKUP($A181,datos14s!$A$2:$B$874,2,FALSE)))=1,"·",0)</f>
        <v>0</v>
      </c>
    </row>
    <row r="182" spans="1:31" s="9" customFormat="1">
      <c r="A182" s="60" t="s">
        <v>1087</v>
      </c>
      <c r="B182" s="53" t="str">
        <f>IF(TYPE(SEARCH(B$1,+VLOOKUP($A182,datos14s!$A$2:$B$874,2,FALSE)))=1,"·",0)</f>
        <v>·</v>
      </c>
      <c r="C182" s="53">
        <f>IF(TYPE(SEARCH(C$1,+VLOOKUP($A182,datos14s!$A$2:$B$874,2,FALSE)))=1,"·",0)</f>
        <v>0</v>
      </c>
      <c r="D182" s="53">
        <f>IF(TYPE(SEARCH(D$1,+VLOOKUP($A182,datos14s!$A$2:$B$874,2,FALSE)))=1,"·",0)</f>
        <v>0</v>
      </c>
      <c r="E182" s="53">
        <f>IF(TYPE(SEARCH(E$1,+VLOOKUP($A182,datos14s!$A$2:$B$874,2,FALSE)))=1,"·",0)</f>
        <v>0</v>
      </c>
      <c r="F182" s="53">
        <f>IF(TYPE(SEARCH(F$1,+VLOOKUP($A182,datos14s!$A$2:$B$874,2,FALSE)))=1,"·",0)</f>
        <v>0</v>
      </c>
      <c r="G182" s="53">
        <f>IF(TYPE(SEARCH(G$1,+VLOOKUP($A182,datos14s!$A$2:$B$874,2,FALSE)))=1,"·",0)</f>
        <v>0</v>
      </c>
      <c r="H182" s="53">
        <f>IF(TYPE(SEARCH(H$1,+VLOOKUP($A182,datos14s!$A$2:$B$874,2,FALSE)))=1,"·",0)</f>
        <v>0</v>
      </c>
      <c r="I182" s="53">
        <f>IF(TYPE(SEARCH(I$1,+VLOOKUP($A182,datos14s!$A$2:$B$874,2,FALSE)))=1,"·",0)</f>
        <v>0</v>
      </c>
      <c r="J182" s="53">
        <f>IF(TYPE(SEARCH(J$1,+VLOOKUP($A182,datos14s!$A$2:$B$874,2,FALSE)))=1,"·",0)</f>
        <v>0</v>
      </c>
      <c r="K182" s="53">
        <f>IF(TYPE(SEARCH(K$1,+VLOOKUP($A182,datos14s!$A$2:$B$874,2,FALSE)))=1,"·",0)</f>
        <v>0</v>
      </c>
      <c r="L182" s="53">
        <f>IF(TYPE(SEARCH(L$1,+VLOOKUP($A182,datos14s!$A$2:$B$874,2,FALSE)))=1,"·",0)</f>
        <v>0</v>
      </c>
      <c r="M182" s="53">
        <f>IF(TYPE(SEARCH(M$1,+VLOOKUP($A182,datos14s!$A$2:$B$874,2,FALSE)))=1,"·",0)</f>
        <v>0</v>
      </c>
      <c r="N182" s="53">
        <f>IF(TYPE(SEARCH(N$1,+VLOOKUP($A182,datos14s!$A$2:$B$874,2,FALSE)))=1,"·",0)</f>
        <v>0</v>
      </c>
      <c r="O182" s="53" t="str">
        <f>IF(TYPE(SEARCH(O$1,+VLOOKUP($A182,datos14s!$A$2:$B$874,2,FALSE)))=1,"·",0)</f>
        <v>·</v>
      </c>
      <c r="P182" s="53">
        <f>IF(TYPE(SEARCH(P$1,+VLOOKUP($A182,datos14s!$A$2:$B$874,2,FALSE)))=1,"·",0)</f>
        <v>0</v>
      </c>
      <c r="Q182" s="53">
        <f>IF(TYPE(SEARCH(Q$1,+VLOOKUP($A182,datos14s!$A$2:$B$874,2,FALSE)))=1,"·",0)</f>
        <v>0</v>
      </c>
      <c r="R182" s="53">
        <f>IF(TYPE(SEARCH(R$1,+VLOOKUP($A182,datos14s!$A$2:$B$874,2,FALSE)))=1,"·",0)</f>
        <v>0</v>
      </c>
      <c r="S182" s="53">
        <f>IF(TYPE(SEARCH(S$1,+VLOOKUP($A182,datos14s!$A$2:$B$874,2,FALSE)))=1,"·",0)</f>
        <v>0</v>
      </c>
      <c r="T182" s="53">
        <f>IF(TYPE(SEARCH(T$1,+VLOOKUP($A182,datos14s!$A$2:$B$874,2,FALSE)))=1,"·",0)</f>
        <v>0</v>
      </c>
      <c r="U182" s="53">
        <f>IF(TYPE(SEARCH(U$1,+VLOOKUP($A182,datos14s!$A$2:$B$874,2,FALSE)))=1,"·",0)</f>
        <v>0</v>
      </c>
      <c r="V182" s="53">
        <f>IF(TYPE(SEARCH(V$1,+VLOOKUP($A182,datos14s!$A$2:$B$874,2,FALSE)))=1,"·",0)</f>
        <v>0</v>
      </c>
      <c r="W182" s="53">
        <f>IF(TYPE(SEARCH(W$1,+VLOOKUP($A182,datos14s!$A$2:$B$874,2,FALSE)))=1,"·",0)</f>
        <v>0</v>
      </c>
      <c r="X182" s="53">
        <f>IF(TYPE(SEARCH(X$1,+VLOOKUP($A182,datos14s!$A$2:$B$874,2,FALSE)))=1,"·",0)</f>
        <v>0</v>
      </c>
      <c r="Y182" s="53">
        <f>IF(TYPE(SEARCH(Y$1,+VLOOKUP($A182,datos14s!$A$2:$B$874,2,FALSE)))=1,"·",0)</f>
        <v>0</v>
      </c>
      <c r="Z182" s="53">
        <f>IF(TYPE(SEARCH(Z$1,+VLOOKUP($A182,datos14s!$A$2:$B$874,2,FALSE)))=1,"·",0)</f>
        <v>0</v>
      </c>
      <c r="AA182" s="53">
        <f>IF(TYPE(SEARCH(AA$1,+VLOOKUP($A182,datos14s!$A$2:$B$874,2,FALSE)))=1,"·",0)</f>
        <v>0</v>
      </c>
      <c r="AB182" s="53">
        <f>IF(TYPE(SEARCH(AB$1,+VLOOKUP($A182,datos14s!$A$2:$B$874,2,FALSE)))=1,"·",0)</f>
        <v>0</v>
      </c>
      <c r="AC182" s="53">
        <f>IF(TYPE(SEARCH(AC$1,+VLOOKUP($A182,datos14s!$A$2:$B$874,2,FALSE)))=1,"·",0)</f>
        <v>0</v>
      </c>
      <c r="AD182" s="53">
        <f>IF(TYPE(SEARCH(AD$1,+VLOOKUP($A182,datos14s!$A$2:$B$874,2,FALSE)))=1,"·",0)</f>
        <v>0</v>
      </c>
      <c r="AE182" s="53">
        <f>IF(TYPE(SEARCH(AE$1,+VLOOKUP($A182,datos14s!$A$2:$B$874,2,FALSE)))=1,"·",0)</f>
        <v>0</v>
      </c>
    </row>
    <row r="183" spans="1:31" s="9" customFormat="1">
      <c r="A183" s="60" t="s">
        <v>1088</v>
      </c>
      <c r="B183" s="53">
        <f>IF(TYPE(SEARCH(B$1,+VLOOKUP($A183,datos14s!$A$2:$B$874,2,FALSE)))=1,"·",0)</f>
        <v>0</v>
      </c>
      <c r="C183" s="53">
        <f>IF(TYPE(SEARCH(C$1,+VLOOKUP($A183,datos14s!$A$2:$B$874,2,FALSE)))=1,"·",0)</f>
        <v>0</v>
      </c>
      <c r="D183" s="53">
        <f>IF(TYPE(SEARCH(D$1,+VLOOKUP($A183,datos14s!$A$2:$B$874,2,FALSE)))=1,"·",0)</f>
        <v>0</v>
      </c>
      <c r="E183" s="53">
        <f>IF(TYPE(SEARCH(E$1,+VLOOKUP($A183,datos14s!$A$2:$B$874,2,FALSE)))=1,"·",0)</f>
        <v>0</v>
      </c>
      <c r="F183" s="53">
        <f>IF(TYPE(SEARCH(F$1,+VLOOKUP($A183,datos14s!$A$2:$B$874,2,FALSE)))=1,"·",0)</f>
        <v>0</v>
      </c>
      <c r="G183" s="53">
        <f>IF(TYPE(SEARCH(G$1,+VLOOKUP($A183,datos14s!$A$2:$B$874,2,FALSE)))=1,"·",0)</f>
        <v>0</v>
      </c>
      <c r="H183" s="53">
        <f>IF(TYPE(SEARCH(H$1,+VLOOKUP($A183,datos14s!$A$2:$B$874,2,FALSE)))=1,"·",0)</f>
        <v>0</v>
      </c>
      <c r="I183" s="53">
        <f>IF(TYPE(SEARCH(I$1,+VLOOKUP($A183,datos14s!$A$2:$B$874,2,FALSE)))=1,"·",0)</f>
        <v>0</v>
      </c>
      <c r="J183" s="53">
        <f>IF(TYPE(SEARCH(J$1,+VLOOKUP($A183,datos14s!$A$2:$B$874,2,FALSE)))=1,"·",0)</f>
        <v>0</v>
      </c>
      <c r="K183" s="53">
        <f>IF(TYPE(SEARCH(K$1,+VLOOKUP($A183,datos14s!$A$2:$B$874,2,FALSE)))=1,"·",0)</f>
        <v>0</v>
      </c>
      <c r="L183" s="53">
        <f>IF(TYPE(SEARCH(L$1,+VLOOKUP($A183,datos14s!$A$2:$B$874,2,FALSE)))=1,"·",0)</f>
        <v>0</v>
      </c>
      <c r="M183" s="53">
        <f>IF(TYPE(SEARCH(M$1,+VLOOKUP($A183,datos14s!$A$2:$B$874,2,FALSE)))=1,"·",0)</f>
        <v>0</v>
      </c>
      <c r="N183" s="53">
        <f>IF(TYPE(SEARCH(N$1,+VLOOKUP($A183,datos14s!$A$2:$B$874,2,FALSE)))=1,"·",0)</f>
        <v>0</v>
      </c>
      <c r="O183" s="53">
        <f>IF(TYPE(SEARCH(O$1,+VLOOKUP($A183,datos14s!$A$2:$B$874,2,FALSE)))=1,"·",0)</f>
        <v>0</v>
      </c>
      <c r="P183" s="53">
        <f>IF(TYPE(SEARCH(P$1,+VLOOKUP($A183,datos14s!$A$2:$B$874,2,FALSE)))=1,"·",0)</f>
        <v>0</v>
      </c>
      <c r="Q183" s="53">
        <f>IF(TYPE(SEARCH(Q$1,+VLOOKUP($A183,datos14s!$A$2:$B$874,2,FALSE)))=1,"·",0)</f>
        <v>0</v>
      </c>
      <c r="R183" s="53">
        <f>IF(TYPE(SEARCH(R$1,+VLOOKUP($A183,datos14s!$A$2:$B$874,2,FALSE)))=1,"·",0)</f>
        <v>0</v>
      </c>
      <c r="S183" s="53">
        <f>IF(TYPE(SEARCH(S$1,+VLOOKUP($A183,datos14s!$A$2:$B$874,2,FALSE)))=1,"·",0)</f>
        <v>0</v>
      </c>
      <c r="T183" s="53">
        <f>IF(TYPE(SEARCH(T$1,+VLOOKUP($A183,datos14s!$A$2:$B$874,2,FALSE)))=1,"·",0)</f>
        <v>0</v>
      </c>
      <c r="U183" s="53">
        <f>IF(TYPE(SEARCH(U$1,+VLOOKUP($A183,datos14s!$A$2:$B$874,2,FALSE)))=1,"·",0)</f>
        <v>0</v>
      </c>
      <c r="V183" s="53">
        <f>IF(TYPE(SEARCH(V$1,+VLOOKUP($A183,datos14s!$A$2:$B$874,2,FALSE)))=1,"·",0)</f>
        <v>0</v>
      </c>
      <c r="W183" s="53">
        <f>IF(TYPE(SEARCH(W$1,+VLOOKUP($A183,datos14s!$A$2:$B$874,2,FALSE)))=1,"·",0)</f>
        <v>0</v>
      </c>
      <c r="X183" s="53">
        <f>IF(TYPE(SEARCH(X$1,+VLOOKUP($A183,datos14s!$A$2:$B$874,2,FALSE)))=1,"·",0)</f>
        <v>0</v>
      </c>
      <c r="Y183" s="53">
        <f>IF(TYPE(SEARCH(Y$1,+VLOOKUP($A183,datos14s!$A$2:$B$874,2,FALSE)))=1,"·",0)</f>
        <v>0</v>
      </c>
      <c r="Z183" s="53">
        <f>IF(TYPE(SEARCH(Z$1,+VLOOKUP($A183,datos14s!$A$2:$B$874,2,FALSE)))=1,"·",0)</f>
        <v>0</v>
      </c>
      <c r="AA183" s="53">
        <f>IF(TYPE(SEARCH(AA$1,+VLOOKUP($A183,datos14s!$A$2:$B$874,2,FALSE)))=1,"·",0)</f>
        <v>0</v>
      </c>
      <c r="AB183" s="53">
        <f>IF(TYPE(SEARCH(AB$1,+VLOOKUP($A183,datos14s!$A$2:$B$874,2,FALSE)))=1,"·",0)</f>
        <v>0</v>
      </c>
      <c r="AC183" s="53">
        <f>IF(TYPE(SEARCH(AC$1,+VLOOKUP($A183,datos14s!$A$2:$B$874,2,FALSE)))=1,"·",0)</f>
        <v>0</v>
      </c>
      <c r="AD183" s="53">
        <f>IF(TYPE(SEARCH(AD$1,+VLOOKUP($A183,datos14s!$A$2:$B$874,2,FALSE)))=1,"·",0)</f>
        <v>0</v>
      </c>
      <c r="AE183" s="53">
        <f>IF(TYPE(SEARCH(AE$1,+VLOOKUP($A183,datos14s!$A$2:$B$874,2,FALSE)))=1,"·",0)</f>
        <v>0</v>
      </c>
    </row>
    <row r="184" spans="1:31" s="9" customFormat="1">
      <c r="A184" s="60" t="s">
        <v>1089</v>
      </c>
      <c r="B184" s="53">
        <f>IF(TYPE(SEARCH(B$1,+VLOOKUP($A184,datos14s!$A$2:$B$874,2,FALSE)))=1,"·",0)</f>
        <v>0</v>
      </c>
      <c r="C184" s="53">
        <f>IF(TYPE(SEARCH(C$1,+VLOOKUP($A184,datos14s!$A$2:$B$874,2,FALSE)))=1,"·",0)</f>
        <v>0</v>
      </c>
      <c r="D184" s="53">
        <f>IF(TYPE(SEARCH(D$1,+VLOOKUP($A184,datos14s!$A$2:$B$874,2,FALSE)))=1,"·",0)</f>
        <v>0</v>
      </c>
      <c r="E184" s="53">
        <f>IF(TYPE(SEARCH(E$1,+VLOOKUP($A184,datos14s!$A$2:$B$874,2,FALSE)))=1,"·",0)</f>
        <v>0</v>
      </c>
      <c r="F184" s="53">
        <f>IF(TYPE(SEARCH(F$1,+VLOOKUP($A184,datos14s!$A$2:$B$874,2,FALSE)))=1,"·",0)</f>
        <v>0</v>
      </c>
      <c r="G184" s="53">
        <f>IF(TYPE(SEARCH(G$1,+VLOOKUP($A184,datos14s!$A$2:$B$874,2,FALSE)))=1,"·",0)</f>
        <v>0</v>
      </c>
      <c r="H184" s="53">
        <f>IF(TYPE(SEARCH(H$1,+VLOOKUP($A184,datos14s!$A$2:$B$874,2,FALSE)))=1,"·",0)</f>
        <v>0</v>
      </c>
      <c r="I184" s="53">
        <f>IF(TYPE(SEARCH(I$1,+VLOOKUP($A184,datos14s!$A$2:$B$874,2,FALSE)))=1,"·",0)</f>
        <v>0</v>
      </c>
      <c r="J184" s="53">
        <f>IF(TYPE(SEARCH(J$1,+VLOOKUP($A184,datos14s!$A$2:$B$874,2,FALSE)))=1,"·",0)</f>
        <v>0</v>
      </c>
      <c r="K184" s="53">
        <f>IF(TYPE(SEARCH(K$1,+VLOOKUP($A184,datos14s!$A$2:$B$874,2,FALSE)))=1,"·",0)</f>
        <v>0</v>
      </c>
      <c r="L184" s="53" t="str">
        <f>IF(TYPE(SEARCH(L$1,+VLOOKUP($A184,datos14s!$A$2:$B$874,2,FALSE)))=1,"·",0)</f>
        <v>·</v>
      </c>
      <c r="M184" s="53">
        <f>IF(TYPE(SEARCH(M$1,+VLOOKUP($A184,datos14s!$A$2:$B$874,2,FALSE)))=1,"·",0)</f>
        <v>0</v>
      </c>
      <c r="N184" s="53">
        <f>IF(TYPE(SEARCH(N$1,+VLOOKUP($A184,datos14s!$A$2:$B$874,2,FALSE)))=1,"·",0)</f>
        <v>0</v>
      </c>
      <c r="O184" s="53" t="str">
        <f>IF(TYPE(SEARCH(O$1,+VLOOKUP($A184,datos14s!$A$2:$B$874,2,FALSE)))=1,"·",0)</f>
        <v>·</v>
      </c>
      <c r="P184" s="53">
        <f>IF(TYPE(SEARCH(P$1,+VLOOKUP($A184,datos14s!$A$2:$B$874,2,FALSE)))=1,"·",0)</f>
        <v>0</v>
      </c>
      <c r="Q184" s="53">
        <f>IF(TYPE(SEARCH(Q$1,+VLOOKUP($A184,datos14s!$A$2:$B$874,2,FALSE)))=1,"·",0)</f>
        <v>0</v>
      </c>
      <c r="R184" s="53">
        <f>IF(TYPE(SEARCH(R$1,+VLOOKUP($A184,datos14s!$A$2:$B$874,2,FALSE)))=1,"·",0)</f>
        <v>0</v>
      </c>
      <c r="S184" s="53">
        <f>IF(TYPE(SEARCH(S$1,+VLOOKUP($A184,datos14s!$A$2:$B$874,2,FALSE)))=1,"·",0)</f>
        <v>0</v>
      </c>
      <c r="T184" s="53">
        <f>IF(TYPE(SEARCH(T$1,+VLOOKUP($A184,datos14s!$A$2:$B$874,2,FALSE)))=1,"·",0)</f>
        <v>0</v>
      </c>
      <c r="U184" s="53">
        <f>IF(TYPE(SEARCH(U$1,+VLOOKUP($A184,datos14s!$A$2:$B$874,2,FALSE)))=1,"·",0)</f>
        <v>0</v>
      </c>
      <c r="V184" s="53">
        <f>IF(TYPE(SEARCH(V$1,+VLOOKUP($A184,datos14s!$A$2:$B$874,2,FALSE)))=1,"·",0)</f>
        <v>0</v>
      </c>
      <c r="W184" s="53">
        <f>IF(TYPE(SEARCH(W$1,+VLOOKUP($A184,datos14s!$A$2:$B$874,2,FALSE)))=1,"·",0)</f>
        <v>0</v>
      </c>
      <c r="X184" s="53">
        <f>IF(TYPE(SEARCH(X$1,+VLOOKUP($A184,datos14s!$A$2:$B$874,2,FALSE)))=1,"·",0)</f>
        <v>0</v>
      </c>
      <c r="Y184" s="53">
        <f>IF(TYPE(SEARCH(Y$1,+VLOOKUP($A184,datos14s!$A$2:$B$874,2,FALSE)))=1,"·",0)</f>
        <v>0</v>
      </c>
      <c r="Z184" s="53">
        <f>IF(TYPE(SEARCH(Z$1,+VLOOKUP($A184,datos14s!$A$2:$B$874,2,FALSE)))=1,"·",0)</f>
        <v>0</v>
      </c>
      <c r="AA184" s="53">
        <f>IF(TYPE(SEARCH(AA$1,+VLOOKUP($A184,datos14s!$A$2:$B$874,2,FALSE)))=1,"·",0)</f>
        <v>0</v>
      </c>
      <c r="AB184" s="53">
        <f>IF(TYPE(SEARCH(AB$1,+VLOOKUP($A184,datos14s!$A$2:$B$874,2,FALSE)))=1,"·",0)</f>
        <v>0</v>
      </c>
      <c r="AC184" s="53">
        <f>IF(TYPE(SEARCH(AC$1,+VLOOKUP($A184,datos14s!$A$2:$B$874,2,FALSE)))=1,"·",0)</f>
        <v>0</v>
      </c>
      <c r="AD184" s="53">
        <f>IF(TYPE(SEARCH(AD$1,+VLOOKUP($A184,datos14s!$A$2:$B$874,2,FALSE)))=1,"·",0)</f>
        <v>0</v>
      </c>
      <c r="AE184" s="53">
        <f>IF(TYPE(SEARCH(AE$1,+VLOOKUP($A184,datos14s!$A$2:$B$874,2,FALSE)))=1,"·",0)</f>
        <v>0</v>
      </c>
    </row>
    <row r="185" spans="1:31" s="9" customFormat="1">
      <c r="A185" s="60" t="s">
        <v>1090</v>
      </c>
      <c r="B185" s="53">
        <f>IF(TYPE(SEARCH(B$1,+VLOOKUP($A185,datos14s!$A$2:$B$874,2,FALSE)))=1,"·",0)</f>
        <v>0</v>
      </c>
      <c r="C185" s="53">
        <f>IF(TYPE(SEARCH(C$1,+VLOOKUP($A185,datos14s!$A$2:$B$874,2,FALSE)))=1,"·",0)</f>
        <v>0</v>
      </c>
      <c r="D185" s="53">
        <f>IF(TYPE(SEARCH(D$1,+VLOOKUP($A185,datos14s!$A$2:$B$874,2,FALSE)))=1,"·",0)</f>
        <v>0</v>
      </c>
      <c r="E185" s="53">
        <f>IF(TYPE(SEARCH(E$1,+VLOOKUP($A185,datos14s!$A$2:$B$874,2,FALSE)))=1,"·",0)</f>
        <v>0</v>
      </c>
      <c r="F185" s="53">
        <f>IF(TYPE(SEARCH(F$1,+VLOOKUP($A185,datos14s!$A$2:$B$874,2,FALSE)))=1,"·",0)</f>
        <v>0</v>
      </c>
      <c r="G185" s="53">
        <f>IF(TYPE(SEARCH(G$1,+VLOOKUP($A185,datos14s!$A$2:$B$874,2,FALSE)))=1,"·",0)</f>
        <v>0</v>
      </c>
      <c r="H185" s="53">
        <f>IF(TYPE(SEARCH(H$1,+VLOOKUP($A185,datos14s!$A$2:$B$874,2,FALSE)))=1,"·",0)</f>
        <v>0</v>
      </c>
      <c r="I185" s="53">
        <f>IF(TYPE(SEARCH(I$1,+VLOOKUP($A185,datos14s!$A$2:$B$874,2,FALSE)))=1,"·",0)</f>
        <v>0</v>
      </c>
      <c r="J185" s="53">
        <f>IF(TYPE(SEARCH(J$1,+VLOOKUP($A185,datos14s!$A$2:$B$874,2,FALSE)))=1,"·",0)</f>
        <v>0</v>
      </c>
      <c r="K185" s="53">
        <f>IF(TYPE(SEARCH(K$1,+VLOOKUP($A185,datos14s!$A$2:$B$874,2,FALSE)))=1,"·",0)</f>
        <v>0</v>
      </c>
      <c r="L185" s="53">
        <f>IF(TYPE(SEARCH(L$1,+VLOOKUP($A185,datos14s!$A$2:$B$874,2,FALSE)))=1,"·",0)</f>
        <v>0</v>
      </c>
      <c r="M185" s="53">
        <f>IF(TYPE(SEARCH(M$1,+VLOOKUP($A185,datos14s!$A$2:$B$874,2,FALSE)))=1,"·",0)</f>
        <v>0</v>
      </c>
      <c r="N185" s="53">
        <f>IF(TYPE(SEARCH(N$1,+VLOOKUP($A185,datos14s!$A$2:$B$874,2,FALSE)))=1,"·",0)</f>
        <v>0</v>
      </c>
      <c r="O185" s="53" t="str">
        <f>IF(TYPE(SEARCH(O$1,+VLOOKUP($A185,datos14s!$A$2:$B$874,2,FALSE)))=1,"·",0)</f>
        <v>·</v>
      </c>
      <c r="P185" s="53">
        <f>IF(TYPE(SEARCH(P$1,+VLOOKUP($A185,datos14s!$A$2:$B$874,2,FALSE)))=1,"·",0)</f>
        <v>0</v>
      </c>
      <c r="Q185" s="53">
        <f>IF(TYPE(SEARCH(Q$1,+VLOOKUP($A185,datos14s!$A$2:$B$874,2,FALSE)))=1,"·",0)</f>
        <v>0</v>
      </c>
      <c r="R185" s="53">
        <f>IF(TYPE(SEARCH(R$1,+VLOOKUP($A185,datos14s!$A$2:$B$874,2,FALSE)))=1,"·",0)</f>
        <v>0</v>
      </c>
      <c r="S185" s="53">
        <f>IF(TYPE(SEARCH(S$1,+VLOOKUP($A185,datos14s!$A$2:$B$874,2,FALSE)))=1,"·",0)</f>
        <v>0</v>
      </c>
      <c r="T185" s="53">
        <f>IF(TYPE(SEARCH(T$1,+VLOOKUP($A185,datos14s!$A$2:$B$874,2,FALSE)))=1,"·",0)</f>
        <v>0</v>
      </c>
      <c r="U185" s="53">
        <f>IF(TYPE(SEARCH(U$1,+VLOOKUP($A185,datos14s!$A$2:$B$874,2,FALSE)))=1,"·",0)</f>
        <v>0</v>
      </c>
      <c r="V185" s="53">
        <f>IF(TYPE(SEARCH(V$1,+VLOOKUP($A185,datos14s!$A$2:$B$874,2,FALSE)))=1,"·",0)</f>
        <v>0</v>
      </c>
      <c r="W185" s="53">
        <f>IF(TYPE(SEARCH(W$1,+VLOOKUP($A185,datos14s!$A$2:$B$874,2,FALSE)))=1,"·",0)</f>
        <v>0</v>
      </c>
      <c r="X185" s="53">
        <f>IF(TYPE(SEARCH(X$1,+VLOOKUP($A185,datos14s!$A$2:$B$874,2,FALSE)))=1,"·",0)</f>
        <v>0</v>
      </c>
      <c r="Y185" s="53">
        <f>IF(TYPE(SEARCH(Y$1,+VLOOKUP($A185,datos14s!$A$2:$B$874,2,FALSE)))=1,"·",0)</f>
        <v>0</v>
      </c>
      <c r="Z185" s="53">
        <f>IF(TYPE(SEARCH(Z$1,+VLOOKUP($A185,datos14s!$A$2:$B$874,2,FALSE)))=1,"·",0)</f>
        <v>0</v>
      </c>
      <c r="AA185" s="53">
        <f>IF(TYPE(SEARCH(AA$1,+VLOOKUP($A185,datos14s!$A$2:$B$874,2,FALSE)))=1,"·",0)</f>
        <v>0</v>
      </c>
      <c r="AB185" s="53">
        <f>IF(TYPE(SEARCH(AB$1,+VLOOKUP($A185,datos14s!$A$2:$B$874,2,FALSE)))=1,"·",0)</f>
        <v>0</v>
      </c>
      <c r="AC185" s="53">
        <f>IF(TYPE(SEARCH(AC$1,+VLOOKUP($A185,datos14s!$A$2:$B$874,2,FALSE)))=1,"·",0)</f>
        <v>0</v>
      </c>
      <c r="AD185" s="53">
        <f>IF(TYPE(SEARCH(AD$1,+VLOOKUP($A185,datos14s!$A$2:$B$874,2,FALSE)))=1,"·",0)</f>
        <v>0</v>
      </c>
      <c r="AE185" s="53">
        <f>IF(TYPE(SEARCH(AE$1,+VLOOKUP($A185,datos14s!$A$2:$B$874,2,FALSE)))=1,"·",0)</f>
        <v>0</v>
      </c>
    </row>
    <row r="186" spans="1:31" s="9" customFormat="1">
      <c r="A186" s="60" t="s">
        <v>1091</v>
      </c>
      <c r="B186" s="53">
        <f>IF(TYPE(SEARCH(B$1,+VLOOKUP($A186,datos14s!$A$2:$B$874,2,FALSE)))=1,"·",0)</f>
        <v>0</v>
      </c>
      <c r="C186" s="53">
        <f>IF(TYPE(SEARCH(C$1,+VLOOKUP($A186,datos14s!$A$2:$B$874,2,FALSE)))=1,"·",0)</f>
        <v>0</v>
      </c>
      <c r="D186" s="53">
        <f>IF(TYPE(SEARCH(D$1,+VLOOKUP($A186,datos14s!$A$2:$B$874,2,FALSE)))=1,"·",0)</f>
        <v>0</v>
      </c>
      <c r="E186" s="53">
        <f>IF(TYPE(SEARCH(E$1,+VLOOKUP($A186,datos14s!$A$2:$B$874,2,FALSE)))=1,"·",0)</f>
        <v>0</v>
      </c>
      <c r="F186" s="53">
        <f>IF(TYPE(SEARCH(F$1,+VLOOKUP($A186,datos14s!$A$2:$B$874,2,FALSE)))=1,"·",0)</f>
        <v>0</v>
      </c>
      <c r="G186" s="53">
        <f>IF(TYPE(SEARCH(G$1,+VLOOKUP($A186,datos14s!$A$2:$B$874,2,FALSE)))=1,"·",0)</f>
        <v>0</v>
      </c>
      <c r="H186" s="53">
        <f>IF(TYPE(SEARCH(H$1,+VLOOKUP($A186,datos14s!$A$2:$B$874,2,FALSE)))=1,"·",0)</f>
        <v>0</v>
      </c>
      <c r="I186" s="53">
        <f>IF(TYPE(SEARCH(I$1,+VLOOKUP($A186,datos14s!$A$2:$B$874,2,FALSE)))=1,"·",0)</f>
        <v>0</v>
      </c>
      <c r="J186" s="53">
        <f>IF(TYPE(SEARCH(J$1,+VLOOKUP($A186,datos14s!$A$2:$B$874,2,FALSE)))=1,"·",0)</f>
        <v>0</v>
      </c>
      <c r="K186" s="53">
        <f>IF(TYPE(SEARCH(K$1,+VLOOKUP($A186,datos14s!$A$2:$B$874,2,FALSE)))=1,"·",0)</f>
        <v>0</v>
      </c>
      <c r="L186" s="53" t="str">
        <f>IF(TYPE(SEARCH(L$1,+VLOOKUP($A186,datos14s!$A$2:$B$874,2,FALSE)))=1,"·",0)</f>
        <v>·</v>
      </c>
      <c r="M186" s="53">
        <f>IF(TYPE(SEARCH(M$1,+VLOOKUP($A186,datos14s!$A$2:$B$874,2,FALSE)))=1,"·",0)</f>
        <v>0</v>
      </c>
      <c r="N186" s="53">
        <f>IF(TYPE(SEARCH(N$1,+VLOOKUP($A186,datos14s!$A$2:$B$874,2,FALSE)))=1,"·",0)</f>
        <v>0</v>
      </c>
      <c r="O186" s="53" t="str">
        <f>IF(TYPE(SEARCH(O$1,+VLOOKUP($A186,datos14s!$A$2:$B$874,2,FALSE)))=1,"·",0)</f>
        <v>·</v>
      </c>
      <c r="P186" s="53">
        <f>IF(TYPE(SEARCH(P$1,+VLOOKUP($A186,datos14s!$A$2:$B$874,2,FALSE)))=1,"·",0)</f>
        <v>0</v>
      </c>
      <c r="Q186" s="53">
        <f>IF(TYPE(SEARCH(Q$1,+VLOOKUP($A186,datos14s!$A$2:$B$874,2,FALSE)))=1,"·",0)</f>
        <v>0</v>
      </c>
      <c r="R186" s="53">
        <f>IF(TYPE(SEARCH(R$1,+VLOOKUP($A186,datos14s!$A$2:$B$874,2,FALSE)))=1,"·",0)</f>
        <v>0</v>
      </c>
      <c r="S186" s="53">
        <f>IF(TYPE(SEARCH(S$1,+VLOOKUP($A186,datos14s!$A$2:$B$874,2,FALSE)))=1,"·",0)</f>
        <v>0</v>
      </c>
      <c r="T186" s="53">
        <f>IF(TYPE(SEARCH(T$1,+VLOOKUP($A186,datos14s!$A$2:$B$874,2,FALSE)))=1,"·",0)</f>
        <v>0</v>
      </c>
      <c r="U186" s="53">
        <f>IF(TYPE(SEARCH(U$1,+VLOOKUP($A186,datos14s!$A$2:$B$874,2,FALSE)))=1,"·",0)</f>
        <v>0</v>
      </c>
      <c r="V186" s="53">
        <f>IF(TYPE(SEARCH(V$1,+VLOOKUP($A186,datos14s!$A$2:$B$874,2,FALSE)))=1,"·",0)</f>
        <v>0</v>
      </c>
      <c r="W186" s="53">
        <f>IF(TYPE(SEARCH(W$1,+VLOOKUP($A186,datos14s!$A$2:$B$874,2,FALSE)))=1,"·",0)</f>
        <v>0</v>
      </c>
      <c r="X186" s="53">
        <f>IF(TYPE(SEARCH(X$1,+VLOOKUP($A186,datos14s!$A$2:$B$874,2,FALSE)))=1,"·",0)</f>
        <v>0</v>
      </c>
      <c r="Y186" s="53">
        <f>IF(TYPE(SEARCH(Y$1,+VLOOKUP($A186,datos14s!$A$2:$B$874,2,FALSE)))=1,"·",0)</f>
        <v>0</v>
      </c>
      <c r="Z186" s="53">
        <f>IF(TYPE(SEARCH(Z$1,+VLOOKUP($A186,datos14s!$A$2:$B$874,2,FALSE)))=1,"·",0)</f>
        <v>0</v>
      </c>
      <c r="AA186" s="53">
        <f>IF(TYPE(SEARCH(AA$1,+VLOOKUP($A186,datos14s!$A$2:$B$874,2,FALSE)))=1,"·",0)</f>
        <v>0</v>
      </c>
      <c r="AB186" s="53">
        <f>IF(TYPE(SEARCH(AB$1,+VLOOKUP($A186,datos14s!$A$2:$B$874,2,FALSE)))=1,"·",0)</f>
        <v>0</v>
      </c>
      <c r="AC186" s="53">
        <f>IF(TYPE(SEARCH(AC$1,+VLOOKUP($A186,datos14s!$A$2:$B$874,2,FALSE)))=1,"·",0)</f>
        <v>0</v>
      </c>
      <c r="AD186" s="53">
        <f>IF(TYPE(SEARCH(AD$1,+VLOOKUP($A186,datos14s!$A$2:$B$874,2,FALSE)))=1,"·",0)</f>
        <v>0</v>
      </c>
      <c r="AE186" s="53">
        <f>IF(TYPE(SEARCH(AE$1,+VLOOKUP($A186,datos14s!$A$2:$B$874,2,FALSE)))=1,"·",0)</f>
        <v>0</v>
      </c>
    </row>
    <row r="187" spans="1:31" s="9" customFormat="1">
      <c r="A187" s="60" t="s">
        <v>1092</v>
      </c>
      <c r="B187" s="53">
        <f>IF(TYPE(SEARCH(B$1,+VLOOKUP($A187,datos14s!$A$2:$B$874,2,FALSE)))=1,"·",0)</f>
        <v>0</v>
      </c>
      <c r="C187" s="53">
        <f>IF(TYPE(SEARCH(C$1,+VLOOKUP($A187,datos14s!$A$2:$B$874,2,FALSE)))=1,"·",0)</f>
        <v>0</v>
      </c>
      <c r="D187" s="53">
        <f>IF(TYPE(SEARCH(D$1,+VLOOKUP($A187,datos14s!$A$2:$B$874,2,FALSE)))=1,"·",0)</f>
        <v>0</v>
      </c>
      <c r="E187" s="53">
        <f>IF(TYPE(SEARCH(E$1,+VLOOKUP($A187,datos14s!$A$2:$B$874,2,FALSE)))=1,"·",0)</f>
        <v>0</v>
      </c>
      <c r="F187" s="53" t="str">
        <f>IF(TYPE(SEARCH(F$1,+VLOOKUP($A187,datos14s!$A$2:$B$874,2,FALSE)))=1,"·",0)</f>
        <v>·</v>
      </c>
      <c r="G187" s="53">
        <f>IF(TYPE(SEARCH(G$1,+VLOOKUP($A187,datos14s!$A$2:$B$874,2,FALSE)))=1,"·",0)</f>
        <v>0</v>
      </c>
      <c r="H187" s="53">
        <f>IF(TYPE(SEARCH(H$1,+VLOOKUP($A187,datos14s!$A$2:$B$874,2,FALSE)))=1,"·",0)</f>
        <v>0</v>
      </c>
      <c r="I187" s="53">
        <f>IF(TYPE(SEARCH(I$1,+VLOOKUP($A187,datos14s!$A$2:$B$874,2,FALSE)))=1,"·",0)</f>
        <v>0</v>
      </c>
      <c r="J187" s="53">
        <f>IF(TYPE(SEARCH(J$1,+VLOOKUP($A187,datos14s!$A$2:$B$874,2,FALSE)))=1,"·",0)</f>
        <v>0</v>
      </c>
      <c r="K187" s="53">
        <f>IF(TYPE(SEARCH(K$1,+VLOOKUP($A187,datos14s!$A$2:$B$874,2,FALSE)))=1,"·",0)</f>
        <v>0</v>
      </c>
      <c r="L187" s="53">
        <f>IF(TYPE(SEARCH(L$1,+VLOOKUP($A187,datos14s!$A$2:$B$874,2,FALSE)))=1,"·",0)</f>
        <v>0</v>
      </c>
      <c r="M187" s="53">
        <f>IF(TYPE(SEARCH(M$1,+VLOOKUP($A187,datos14s!$A$2:$B$874,2,FALSE)))=1,"·",0)</f>
        <v>0</v>
      </c>
      <c r="N187" s="53">
        <f>IF(TYPE(SEARCH(N$1,+VLOOKUP($A187,datos14s!$A$2:$B$874,2,FALSE)))=1,"·",0)</f>
        <v>0</v>
      </c>
      <c r="O187" s="53">
        <f>IF(TYPE(SEARCH(O$1,+VLOOKUP($A187,datos14s!$A$2:$B$874,2,FALSE)))=1,"·",0)</f>
        <v>0</v>
      </c>
      <c r="P187" s="53" t="str">
        <f>IF(TYPE(SEARCH(P$1,+VLOOKUP($A187,datos14s!$A$2:$B$874,2,FALSE)))=1,"·",0)</f>
        <v>·</v>
      </c>
      <c r="Q187" s="53">
        <f>IF(TYPE(SEARCH(Q$1,+VLOOKUP($A187,datos14s!$A$2:$B$874,2,FALSE)))=1,"·",0)</f>
        <v>0</v>
      </c>
      <c r="R187" s="53">
        <f>IF(TYPE(SEARCH(R$1,+VLOOKUP($A187,datos14s!$A$2:$B$874,2,FALSE)))=1,"·",0)</f>
        <v>0</v>
      </c>
      <c r="S187" s="53">
        <f>IF(TYPE(SEARCH(S$1,+VLOOKUP($A187,datos14s!$A$2:$B$874,2,FALSE)))=1,"·",0)</f>
        <v>0</v>
      </c>
      <c r="T187" s="53">
        <f>IF(TYPE(SEARCH(T$1,+VLOOKUP($A187,datos14s!$A$2:$B$874,2,FALSE)))=1,"·",0)</f>
        <v>0</v>
      </c>
      <c r="U187" s="53">
        <f>IF(TYPE(SEARCH(U$1,+VLOOKUP($A187,datos14s!$A$2:$B$874,2,FALSE)))=1,"·",0)</f>
        <v>0</v>
      </c>
      <c r="V187" s="53">
        <f>IF(TYPE(SEARCH(V$1,+VLOOKUP($A187,datos14s!$A$2:$B$874,2,FALSE)))=1,"·",0)</f>
        <v>0</v>
      </c>
      <c r="W187" s="53">
        <f>IF(TYPE(SEARCH(W$1,+VLOOKUP($A187,datos14s!$A$2:$B$874,2,FALSE)))=1,"·",0)</f>
        <v>0</v>
      </c>
      <c r="X187" s="53">
        <f>IF(TYPE(SEARCH(X$1,+VLOOKUP($A187,datos14s!$A$2:$B$874,2,FALSE)))=1,"·",0)</f>
        <v>0</v>
      </c>
      <c r="Y187" s="53">
        <f>IF(TYPE(SEARCH(Y$1,+VLOOKUP($A187,datos14s!$A$2:$B$874,2,FALSE)))=1,"·",0)</f>
        <v>0</v>
      </c>
      <c r="Z187" s="53">
        <f>IF(TYPE(SEARCH(Z$1,+VLOOKUP($A187,datos14s!$A$2:$B$874,2,FALSE)))=1,"·",0)</f>
        <v>0</v>
      </c>
      <c r="AA187" s="53">
        <f>IF(TYPE(SEARCH(AA$1,+VLOOKUP($A187,datos14s!$A$2:$B$874,2,FALSE)))=1,"·",0)</f>
        <v>0</v>
      </c>
      <c r="AB187" s="53">
        <f>IF(TYPE(SEARCH(AB$1,+VLOOKUP($A187,datos14s!$A$2:$B$874,2,FALSE)))=1,"·",0)</f>
        <v>0</v>
      </c>
      <c r="AC187" s="53">
        <f>IF(TYPE(SEARCH(AC$1,+VLOOKUP($A187,datos14s!$A$2:$B$874,2,FALSE)))=1,"·",0)</f>
        <v>0</v>
      </c>
      <c r="AD187" s="53">
        <f>IF(TYPE(SEARCH(AD$1,+VLOOKUP($A187,datos14s!$A$2:$B$874,2,FALSE)))=1,"·",0)</f>
        <v>0</v>
      </c>
      <c r="AE187" s="53">
        <f>IF(TYPE(SEARCH(AE$1,+VLOOKUP($A187,datos14s!$A$2:$B$874,2,FALSE)))=1,"·",0)</f>
        <v>0</v>
      </c>
    </row>
    <row r="188" spans="1:31" s="9" customFormat="1">
      <c r="A188" s="60" t="s">
        <v>1093</v>
      </c>
      <c r="B188" s="53">
        <f>IF(TYPE(SEARCH(B$1,+VLOOKUP($A188,datos14s!$A$2:$B$874,2,FALSE)))=1,"·",0)</f>
        <v>0</v>
      </c>
      <c r="C188" s="53">
        <f>IF(TYPE(SEARCH(C$1,+VLOOKUP($A188,datos14s!$A$2:$B$874,2,FALSE)))=1,"·",0)</f>
        <v>0</v>
      </c>
      <c r="D188" s="53">
        <f>IF(TYPE(SEARCH(D$1,+VLOOKUP($A188,datos14s!$A$2:$B$874,2,FALSE)))=1,"·",0)</f>
        <v>0</v>
      </c>
      <c r="E188" s="53">
        <f>IF(TYPE(SEARCH(E$1,+VLOOKUP($A188,datos14s!$A$2:$B$874,2,FALSE)))=1,"·",0)</f>
        <v>0</v>
      </c>
      <c r="F188" s="53">
        <f>IF(TYPE(SEARCH(F$1,+VLOOKUP($A188,datos14s!$A$2:$B$874,2,FALSE)))=1,"·",0)</f>
        <v>0</v>
      </c>
      <c r="G188" s="53">
        <f>IF(TYPE(SEARCH(G$1,+VLOOKUP($A188,datos14s!$A$2:$B$874,2,FALSE)))=1,"·",0)</f>
        <v>0</v>
      </c>
      <c r="H188" s="53">
        <f>IF(TYPE(SEARCH(H$1,+VLOOKUP($A188,datos14s!$A$2:$B$874,2,FALSE)))=1,"·",0)</f>
        <v>0</v>
      </c>
      <c r="I188" s="53">
        <f>IF(TYPE(SEARCH(I$1,+VLOOKUP($A188,datos14s!$A$2:$B$874,2,FALSE)))=1,"·",0)</f>
        <v>0</v>
      </c>
      <c r="J188" s="53">
        <f>IF(TYPE(SEARCH(J$1,+VLOOKUP($A188,datos14s!$A$2:$B$874,2,FALSE)))=1,"·",0)</f>
        <v>0</v>
      </c>
      <c r="K188" s="53">
        <f>IF(TYPE(SEARCH(K$1,+VLOOKUP($A188,datos14s!$A$2:$B$874,2,FALSE)))=1,"·",0)</f>
        <v>0</v>
      </c>
      <c r="L188" s="53">
        <f>IF(TYPE(SEARCH(L$1,+VLOOKUP($A188,datos14s!$A$2:$B$874,2,FALSE)))=1,"·",0)</f>
        <v>0</v>
      </c>
      <c r="M188" s="53">
        <f>IF(TYPE(SEARCH(M$1,+VLOOKUP($A188,datos14s!$A$2:$B$874,2,FALSE)))=1,"·",0)</f>
        <v>0</v>
      </c>
      <c r="N188" s="53">
        <f>IF(TYPE(SEARCH(N$1,+VLOOKUP($A188,datos14s!$A$2:$B$874,2,FALSE)))=1,"·",0)</f>
        <v>0</v>
      </c>
      <c r="O188" s="53" t="str">
        <f>IF(TYPE(SEARCH(O$1,+VLOOKUP($A188,datos14s!$A$2:$B$874,2,FALSE)))=1,"·",0)</f>
        <v>·</v>
      </c>
      <c r="P188" s="53">
        <f>IF(TYPE(SEARCH(P$1,+VLOOKUP($A188,datos14s!$A$2:$B$874,2,FALSE)))=1,"·",0)</f>
        <v>0</v>
      </c>
      <c r="Q188" s="53">
        <f>IF(TYPE(SEARCH(Q$1,+VLOOKUP($A188,datos14s!$A$2:$B$874,2,FALSE)))=1,"·",0)</f>
        <v>0</v>
      </c>
      <c r="R188" s="53">
        <f>IF(TYPE(SEARCH(R$1,+VLOOKUP($A188,datos14s!$A$2:$B$874,2,FALSE)))=1,"·",0)</f>
        <v>0</v>
      </c>
      <c r="S188" s="53">
        <f>IF(TYPE(SEARCH(S$1,+VLOOKUP($A188,datos14s!$A$2:$B$874,2,FALSE)))=1,"·",0)</f>
        <v>0</v>
      </c>
      <c r="T188" s="53">
        <f>IF(TYPE(SEARCH(T$1,+VLOOKUP($A188,datos14s!$A$2:$B$874,2,FALSE)))=1,"·",0)</f>
        <v>0</v>
      </c>
      <c r="U188" s="53">
        <f>IF(TYPE(SEARCH(U$1,+VLOOKUP($A188,datos14s!$A$2:$B$874,2,FALSE)))=1,"·",0)</f>
        <v>0</v>
      </c>
      <c r="V188" s="53">
        <f>IF(TYPE(SEARCH(V$1,+VLOOKUP($A188,datos14s!$A$2:$B$874,2,FALSE)))=1,"·",0)</f>
        <v>0</v>
      </c>
      <c r="W188" s="53">
        <f>IF(TYPE(SEARCH(W$1,+VLOOKUP($A188,datos14s!$A$2:$B$874,2,FALSE)))=1,"·",0)</f>
        <v>0</v>
      </c>
      <c r="X188" s="53">
        <f>IF(TYPE(SEARCH(X$1,+VLOOKUP($A188,datos14s!$A$2:$B$874,2,FALSE)))=1,"·",0)</f>
        <v>0</v>
      </c>
      <c r="Y188" s="53">
        <f>IF(TYPE(SEARCH(Y$1,+VLOOKUP($A188,datos14s!$A$2:$B$874,2,FALSE)))=1,"·",0)</f>
        <v>0</v>
      </c>
      <c r="Z188" s="53">
        <f>IF(TYPE(SEARCH(Z$1,+VLOOKUP($A188,datos14s!$A$2:$B$874,2,FALSE)))=1,"·",0)</f>
        <v>0</v>
      </c>
      <c r="AA188" s="53">
        <f>IF(TYPE(SEARCH(AA$1,+VLOOKUP($A188,datos14s!$A$2:$B$874,2,FALSE)))=1,"·",0)</f>
        <v>0</v>
      </c>
      <c r="AB188" s="53">
        <f>IF(TYPE(SEARCH(AB$1,+VLOOKUP($A188,datos14s!$A$2:$B$874,2,FALSE)))=1,"·",0)</f>
        <v>0</v>
      </c>
      <c r="AC188" s="53">
        <f>IF(TYPE(SEARCH(AC$1,+VLOOKUP($A188,datos14s!$A$2:$B$874,2,FALSE)))=1,"·",0)</f>
        <v>0</v>
      </c>
      <c r="AD188" s="53">
        <f>IF(TYPE(SEARCH(AD$1,+VLOOKUP($A188,datos14s!$A$2:$B$874,2,FALSE)))=1,"·",0)</f>
        <v>0</v>
      </c>
      <c r="AE188" s="53">
        <f>IF(TYPE(SEARCH(AE$1,+VLOOKUP($A188,datos14s!$A$2:$B$874,2,FALSE)))=1,"·",0)</f>
        <v>0</v>
      </c>
    </row>
    <row r="189" spans="1:31" s="9" customFormat="1">
      <c r="A189" s="60" t="s">
        <v>1094</v>
      </c>
      <c r="B189" s="53">
        <f>IF(TYPE(SEARCH(B$1,+VLOOKUP($A189,datos14s!$A$2:$B$874,2,FALSE)))=1,"·",0)</f>
        <v>0</v>
      </c>
      <c r="C189" s="53">
        <f>IF(TYPE(SEARCH(C$1,+VLOOKUP($A189,datos14s!$A$2:$B$874,2,FALSE)))=1,"·",0)</f>
        <v>0</v>
      </c>
      <c r="D189" s="53">
        <f>IF(TYPE(SEARCH(D$1,+VLOOKUP($A189,datos14s!$A$2:$B$874,2,FALSE)))=1,"·",0)</f>
        <v>0</v>
      </c>
      <c r="E189" s="53">
        <f>IF(TYPE(SEARCH(E$1,+VLOOKUP($A189,datos14s!$A$2:$B$874,2,FALSE)))=1,"·",0)</f>
        <v>0</v>
      </c>
      <c r="F189" s="53" t="str">
        <f>IF(TYPE(SEARCH(F$1,+VLOOKUP($A189,datos14s!$A$2:$B$874,2,FALSE)))=1,"·",0)</f>
        <v>·</v>
      </c>
      <c r="G189" s="53">
        <f>IF(TYPE(SEARCH(G$1,+VLOOKUP($A189,datos14s!$A$2:$B$874,2,FALSE)))=1,"·",0)</f>
        <v>0</v>
      </c>
      <c r="H189" s="53">
        <f>IF(TYPE(SEARCH(H$1,+VLOOKUP($A189,datos14s!$A$2:$B$874,2,FALSE)))=1,"·",0)</f>
        <v>0</v>
      </c>
      <c r="I189" s="53">
        <f>IF(TYPE(SEARCH(I$1,+VLOOKUP($A189,datos14s!$A$2:$B$874,2,FALSE)))=1,"·",0)</f>
        <v>0</v>
      </c>
      <c r="J189" s="53">
        <f>IF(TYPE(SEARCH(J$1,+VLOOKUP($A189,datos14s!$A$2:$B$874,2,FALSE)))=1,"·",0)</f>
        <v>0</v>
      </c>
      <c r="K189" s="53">
        <f>IF(TYPE(SEARCH(K$1,+VLOOKUP($A189,datos14s!$A$2:$B$874,2,FALSE)))=1,"·",0)</f>
        <v>0</v>
      </c>
      <c r="L189" s="53">
        <f>IF(TYPE(SEARCH(L$1,+VLOOKUP($A189,datos14s!$A$2:$B$874,2,FALSE)))=1,"·",0)</f>
        <v>0</v>
      </c>
      <c r="M189" s="53">
        <f>IF(TYPE(SEARCH(M$1,+VLOOKUP($A189,datos14s!$A$2:$B$874,2,FALSE)))=1,"·",0)</f>
        <v>0</v>
      </c>
      <c r="N189" s="53">
        <f>IF(TYPE(SEARCH(N$1,+VLOOKUP($A189,datos14s!$A$2:$B$874,2,FALSE)))=1,"·",0)</f>
        <v>0</v>
      </c>
      <c r="O189" s="53">
        <f>IF(TYPE(SEARCH(O$1,+VLOOKUP($A189,datos14s!$A$2:$B$874,2,FALSE)))=1,"·",0)</f>
        <v>0</v>
      </c>
      <c r="P189" s="53" t="str">
        <f>IF(TYPE(SEARCH(P$1,+VLOOKUP($A189,datos14s!$A$2:$B$874,2,FALSE)))=1,"·",0)</f>
        <v>·</v>
      </c>
      <c r="Q189" s="53">
        <f>IF(TYPE(SEARCH(Q$1,+VLOOKUP($A189,datos14s!$A$2:$B$874,2,FALSE)))=1,"·",0)</f>
        <v>0</v>
      </c>
      <c r="R189" s="53">
        <f>IF(TYPE(SEARCH(R$1,+VLOOKUP($A189,datos14s!$A$2:$B$874,2,FALSE)))=1,"·",0)</f>
        <v>0</v>
      </c>
      <c r="S189" s="53">
        <f>IF(TYPE(SEARCH(S$1,+VLOOKUP($A189,datos14s!$A$2:$B$874,2,FALSE)))=1,"·",0)</f>
        <v>0</v>
      </c>
      <c r="T189" s="53">
        <f>IF(TYPE(SEARCH(T$1,+VLOOKUP($A189,datos14s!$A$2:$B$874,2,FALSE)))=1,"·",0)</f>
        <v>0</v>
      </c>
      <c r="U189" s="53">
        <f>IF(TYPE(SEARCH(U$1,+VLOOKUP($A189,datos14s!$A$2:$B$874,2,FALSE)))=1,"·",0)</f>
        <v>0</v>
      </c>
      <c r="V189" s="53">
        <f>IF(TYPE(SEARCH(V$1,+VLOOKUP($A189,datos14s!$A$2:$B$874,2,FALSE)))=1,"·",0)</f>
        <v>0</v>
      </c>
      <c r="W189" s="53">
        <f>IF(TYPE(SEARCH(W$1,+VLOOKUP($A189,datos14s!$A$2:$B$874,2,FALSE)))=1,"·",0)</f>
        <v>0</v>
      </c>
      <c r="X189" s="53">
        <f>IF(TYPE(SEARCH(X$1,+VLOOKUP($A189,datos14s!$A$2:$B$874,2,FALSE)))=1,"·",0)</f>
        <v>0</v>
      </c>
      <c r="Y189" s="53">
        <f>IF(TYPE(SEARCH(Y$1,+VLOOKUP($A189,datos14s!$A$2:$B$874,2,FALSE)))=1,"·",0)</f>
        <v>0</v>
      </c>
      <c r="Z189" s="53">
        <f>IF(TYPE(SEARCH(Z$1,+VLOOKUP($A189,datos14s!$A$2:$B$874,2,FALSE)))=1,"·",0)</f>
        <v>0</v>
      </c>
      <c r="AA189" s="53">
        <f>IF(TYPE(SEARCH(AA$1,+VLOOKUP($A189,datos14s!$A$2:$B$874,2,FALSE)))=1,"·",0)</f>
        <v>0</v>
      </c>
      <c r="AB189" s="53">
        <f>IF(TYPE(SEARCH(AB$1,+VLOOKUP($A189,datos14s!$A$2:$B$874,2,FALSE)))=1,"·",0)</f>
        <v>0</v>
      </c>
      <c r="AC189" s="53">
        <f>IF(TYPE(SEARCH(AC$1,+VLOOKUP($A189,datos14s!$A$2:$B$874,2,FALSE)))=1,"·",0)</f>
        <v>0</v>
      </c>
      <c r="AD189" s="53">
        <f>IF(TYPE(SEARCH(AD$1,+VLOOKUP($A189,datos14s!$A$2:$B$874,2,FALSE)))=1,"·",0)</f>
        <v>0</v>
      </c>
      <c r="AE189" s="53">
        <f>IF(TYPE(SEARCH(AE$1,+VLOOKUP($A189,datos14s!$A$2:$B$874,2,FALSE)))=1,"·",0)</f>
        <v>0</v>
      </c>
    </row>
    <row r="190" spans="1:31" s="9" customFormat="1">
      <c r="A190" s="60" t="s">
        <v>1095</v>
      </c>
      <c r="B190" s="53">
        <f>IF(TYPE(SEARCH(B$1,+VLOOKUP($A190,datos14s!$A$2:$B$874,2,FALSE)))=1,"·",0)</f>
        <v>0</v>
      </c>
      <c r="C190" s="53">
        <f>IF(TYPE(SEARCH(C$1,+VLOOKUP($A190,datos14s!$A$2:$B$874,2,FALSE)))=1,"·",0)</f>
        <v>0</v>
      </c>
      <c r="D190" s="53">
        <f>IF(TYPE(SEARCH(D$1,+VLOOKUP($A190,datos14s!$A$2:$B$874,2,FALSE)))=1,"·",0)</f>
        <v>0</v>
      </c>
      <c r="E190" s="53">
        <f>IF(TYPE(SEARCH(E$1,+VLOOKUP($A190,datos14s!$A$2:$B$874,2,FALSE)))=1,"·",0)</f>
        <v>0</v>
      </c>
      <c r="F190" s="53" t="str">
        <f>IF(TYPE(SEARCH(F$1,+VLOOKUP($A190,datos14s!$A$2:$B$874,2,FALSE)))=1,"·",0)</f>
        <v>·</v>
      </c>
      <c r="G190" s="53">
        <f>IF(TYPE(SEARCH(G$1,+VLOOKUP($A190,datos14s!$A$2:$B$874,2,FALSE)))=1,"·",0)</f>
        <v>0</v>
      </c>
      <c r="H190" s="53">
        <f>IF(TYPE(SEARCH(H$1,+VLOOKUP($A190,datos14s!$A$2:$B$874,2,FALSE)))=1,"·",0)</f>
        <v>0</v>
      </c>
      <c r="I190" s="53">
        <f>IF(TYPE(SEARCH(I$1,+VLOOKUP($A190,datos14s!$A$2:$B$874,2,FALSE)))=1,"·",0)</f>
        <v>0</v>
      </c>
      <c r="J190" s="53">
        <f>IF(TYPE(SEARCH(J$1,+VLOOKUP($A190,datos14s!$A$2:$B$874,2,FALSE)))=1,"·",0)</f>
        <v>0</v>
      </c>
      <c r="K190" s="53">
        <f>IF(TYPE(SEARCH(K$1,+VLOOKUP($A190,datos14s!$A$2:$B$874,2,FALSE)))=1,"·",0)</f>
        <v>0</v>
      </c>
      <c r="L190" s="53" t="str">
        <f>IF(TYPE(SEARCH(L$1,+VLOOKUP($A190,datos14s!$A$2:$B$874,2,FALSE)))=1,"·",0)</f>
        <v>·</v>
      </c>
      <c r="M190" s="53">
        <f>IF(TYPE(SEARCH(M$1,+VLOOKUP($A190,datos14s!$A$2:$B$874,2,FALSE)))=1,"·",0)</f>
        <v>0</v>
      </c>
      <c r="N190" s="53">
        <f>IF(TYPE(SEARCH(N$1,+VLOOKUP($A190,datos14s!$A$2:$B$874,2,FALSE)))=1,"·",0)</f>
        <v>0</v>
      </c>
      <c r="O190" s="53" t="str">
        <f>IF(TYPE(SEARCH(O$1,+VLOOKUP($A190,datos14s!$A$2:$B$874,2,FALSE)))=1,"·",0)</f>
        <v>·</v>
      </c>
      <c r="P190" s="53">
        <f>IF(TYPE(SEARCH(P$1,+VLOOKUP($A190,datos14s!$A$2:$B$874,2,FALSE)))=1,"·",0)</f>
        <v>0</v>
      </c>
      <c r="Q190" s="53">
        <f>IF(TYPE(SEARCH(Q$1,+VLOOKUP($A190,datos14s!$A$2:$B$874,2,FALSE)))=1,"·",0)</f>
        <v>0</v>
      </c>
      <c r="R190" s="53">
        <f>IF(TYPE(SEARCH(R$1,+VLOOKUP($A190,datos14s!$A$2:$B$874,2,FALSE)))=1,"·",0)</f>
        <v>0</v>
      </c>
      <c r="S190" s="53">
        <f>IF(TYPE(SEARCH(S$1,+VLOOKUP($A190,datos14s!$A$2:$B$874,2,FALSE)))=1,"·",0)</f>
        <v>0</v>
      </c>
      <c r="T190" s="53">
        <f>IF(TYPE(SEARCH(T$1,+VLOOKUP($A190,datos14s!$A$2:$B$874,2,FALSE)))=1,"·",0)</f>
        <v>0</v>
      </c>
      <c r="U190" s="53">
        <f>IF(TYPE(SEARCH(U$1,+VLOOKUP($A190,datos14s!$A$2:$B$874,2,FALSE)))=1,"·",0)</f>
        <v>0</v>
      </c>
      <c r="V190" s="53">
        <f>IF(TYPE(SEARCH(V$1,+VLOOKUP($A190,datos14s!$A$2:$B$874,2,FALSE)))=1,"·",0)</f>
        <v>0</v>
      </c>
      <c r="W190" s="53">
        <f>IF(TYPE(SEARCH(W$1,+VLOOKUP($A190,datos14s!$A$2:$B$874,2,FALSE)))=1,"·",0)</f>
        <v>0</v>
      </c>
      <c r="X190" s="53">
        <f>IF(TYPE(SEARCH(X$1,+VLOOKUP($A190,datos14s!$A$2:$B$874,2,FALSE)))=1,"·",0)</f>
        <v>0</v>
      </c>
      <c r="Y190" s="53">
        <f>IF(TYPE(SEARCH(Y$1,+VLOOKUP($A190,datos14s!$A$2:$B$874,2,FALSE)))=1,"·",0)</f>
        <v>0</v>
      </c>
      <c r="Z190" s="53">
        <f>IF(TYPE(SEARCH(Z$1,+VLOOKUP($A190,datos14s!$A$2:$B$874,2,FALSE)))=1,"·",0)</f>
        <v>0</v>
      </c>
      <c r="AA190" s="53">
        <f>IF(TYPE(SEARCH(AA$1,+VLOOKUP($A190,datos14s!$A$2:$B$874,2,FALSE)))=1,"·",0)</f>
        <v>0</v>
      </c>
      <c r="AB190" s="53">
        <f>IF(TYPE(SEARCH(AB$1,+VLOOKUP($A190,datos14s!$A$2:$B$874,2,FALSE)))=1,"·",0)</f>
        <v>0</v>
      </c>
      <c r="AC190" s="53">
        <f>IF(TYPE(SEARCH(AC$1,+VLOOKUP($A190,datos14s!$A$2:$B$874,2,FALSE)))=1,"·",0)</f>
        <v>0</v>
      </c>
      <c r="AD190" s="53">
        <f>IF(TYPE(SEARCH(AD$1,+VLOOKUP($A190,datos14s!$A$2:$B$874,2,FALSE)))=1,"·",0)</f>
        <v>0</v>
      </c>
      <c r="AE190" s="53">
        <f>IF(TYPE(SEARCH(AE$1,+VLOOKUP($A190,datos14s!$A$2:$B$874,2,FALSE)))=1,"·",0)</f>
        <v>0</v>
      </c>
    </row>
    <row r="191" spans="1:31" s="9" customFormat="1">
      <c r="A191" s="60" t="s">
        <v>1096</v>
      </c>
      <c r="B191" s="53">
        <f>IF(TYPE(SEARCH(B$1,+VLOOKUP($A191,datos14s!$A$2:$B$874,2,FALSE)))=1,"·",0)</f>
        <v>0</v>
      </c>
      <c r="C191" s="53">
        <f>IF(TYPE(SEARCH(C$1,+VLOOKUP($A191,datos14s!$A$2:$B$874,2,FALSE)))=1,"·",0)</f>
        <v>0</v>
      </c>
      <c r="D191" s="53">
        <f>IF(TYPE(SEARCH(D$1,+VLOOKUP($A191,datos14s!$A$2:$B$874,2,FALSE)))=1,"·",0)</f>
        <v>0</v>
      </c>
      <c r="E191" s="53">
        <f>IF(TYPE(SEARCH(E$1,+VLOOKUP($A191,datos14s!$A$2:$B$874,2,FALSE)))=1,"·",0)</f>
        <v>0</v>
      </c>
      <c r="F191" s="53" t="str">
        <f>IF(TYPE(SEARCH(F$1,+VLOOKUP($A191,datos14s!$A$2:$B$874,2,FALSE)))=1,"·",0)</f>
        <v>·</v>
      </c>
      <c r="G191" s="53">
        <f>IF(TYPE(SEARCH(G$1,+VLOOKUP($A191,datos14s!$A$2:$B$874,2,FALSE)))=1,"·",0)</f>
        <v>0</v>
      </c>
      <c r="H191" s="53">
        <f>IF(TYPE(SEARCH(H$1,+VLOOKUP($A191,datos14s!$A$2:$B$874,2,FALSE)))=1,"·",0)</f>
        <v>0</v>
      </c>
      <c r="I191" s="53">
        <f>IF(TYPE(SEARCH(I$1,+VLOOKUP($A191,datos14s!$A$2:$B$874,2,FALSE)))=1,"·",0)</f>
        <v>0</v>
      </c>
      <c r="J191" s="53">
        <f>IF(TYPE(SEARCH(J$1,+VLOOKUP($A191,datos14s!$A$2:$B$874,2,FALSE)))=1,"·",0)</f>
        <v>0</v>
      </c>
      <c r="K191" s="53">
        <f>IF(TYPE(SEARCH(K$1,+VLOOKUP($A191,datos14s!$A$2:$B$874,2,FALSE)))=1,"·",0)</f>
        <v>0</v>
      </c>
      <c r="L191" s="53">
        <f>IF(TYPE(SEARCH(L$1,+VLOOKUP($A191,datos14s!$A$2:$B$874,2,FALSE)))=1,"·",0)</f>
        <v>0</v>
      </c>
      <c r="M191" s="53">
        <f>IF(TYPE(SEARCH(M$1,+VLOOKUP($A191,datos14s!$A$2:$B$874,2,FALSE)))=1,"·",0)</f>
        <v>0</v>
      </c>
      <c r="N191" s="53">
        <f>IF(TYPE(SEARCH(N$1,+VLOOKUP($A191,datos14s!$A$2:$B$874,2,FALSE)))=1,"·",0)</f>
        <v>0</v>
      </c>
      <c r="O191" s="53" t="str">
        <f>IF(TYPE(SEARCH(O$1,+VLOOKUP($A191,datos14s!$A$2:$B$874,2,FALSE)))=1,"·",0)</f>
        <v>·</v>
      </c>
      <c r="P191" s="53">
        <f>IF(TYPE(SEARCH(P$1,+VLOOKUP($A191,datos14s!$A$2:$B$874,2,FALSE)))=1,"·",0)</f>
        <v>0</v>
      </c>
      <c r="Q191" s="53">
        <f>IF(TYPE(SEARCH(Q$1,+VLOOKUP($A191,datos14s!$A$2:$B$874,2,FALSE)))=1,"·",0)</f>
        <v>0</v>
      </c>
      <c r="R191" s="53">
        <f>IF(TYPE(SEARCH(R$1,+VLOOKUP($A191,datos14s!$A$2:$B$874,2,FALSE)))=1,"·",0)</f>
        <v>0</v>
      </c>
      <c r="S191" s="53">
        <f>IF(TYPE(SEARCH(S$1,+VLOOKUP($A191,datos14s!$A$2:$B$874,2,FALSE)))=1,"·",0)</f>
        <v>0</v>
      </c>
      <c r="T191" s="53">
        <f>IF(TYPE(SEARCH(T$1,+VLOOKUP($A191,datos14s!$A$2:$B$874,2,FALSE)))=1,"·",0)</f>
        <v>0</v>
      </c>
      <c r="U191" s="53">
        <f>IF(TYPE(SEARCH(U$1,+VLOOKUP($A191,datos14s!$A$2:$B$874,2,FALSE)))=1,"·",0)</f>
        <v>0</v>
      </c>
      <c r="V191" s="53">
        <f>IF(TYPE(SEARCH(V$1,+VLOOKUP($A191,datos14s!$A$2:$B$874,2,FALSE)))=1,"·",0)</f>
        <v>0</v>
      </c>
      <c r="W191" s="53">
        <f>IF(TYPE(SEARCH(W$1,+VLOOKUP($A191,datos14s!$A$2:$B$874,2,FALSE)))=1,"·",0)</f>
        <v>0</v>
      </c>
      <c r="X191" s="53">
        <f>IF(TYPE(SEARCH(X$1,+VLOOKUP($A191,datos14s!$A$2:$B$874,2,FALSE)))=1,"·",0)</f>
        <v>0</v>
      </c>
      <c r="Y191" s="53">
        <f>IF(TYPE(SEARCH(Y$1,+VLOOKUP($A191,datos14s!$A$2:$B$874,2,FALSE)))=1,"·",0)</f>
        <v>0</v>
      </c>
      <c r="Z191" s="53">
        <f>IF(TYPE(SEARCH(Z$1,+VLOOKUP($A191,datos14s!$A$2:$B$874,2,FALSE)))=1,"·",0)</f>
        <v>0</v>
      </c>
      <c r="AA191" s="53">
        <f>IF(TYPE(SEARCH(AA$1,+VLOOKUP($A191,datos14s!$A$2:$B$874,2,FALSE)))=1,"·",0)</f>
        <v>0</v>
      </c>
      <c r="AB191" s="53">
        <f>IF(TYPE(SEARCH(AB$1,+VLOOKUP($A191,datos14s!$A$2:$B$874,2,FALSE)))=1,"·",0)</f>
        <v>0</v>
      </c>
      <c r="AC191" s="53">
        <f>IF(TYPE(SEARCH(AC$1,+VLOOKUP($A191,datos14s!$A$2:$B$874,2,FALSE)))=1,"·",0)</f>
        <v>0</v>
      </c>
      <c r="AD191" s="53">
        <f>IF(TYPE(SEARCH(AD$1,+VLOOKUP($A191,datos14s!$A$2:$B$874,2,FALSE)))=1,"·",0)</f>
        <v>0</v>
      </c>
      <c r="AE191" s="53">
        <f>IF(TYPE(SEARCH(AE$1,+VLOOKUP($A191,datos14s!$A$2:$B$874,2,FALSE)))=1,"·",0)</f>
        <v>0</v>
      </c>
    </row>
    <row r="192" spans="1:31" s="9" customFormat="1">
      <c r="A192" s="60" t="s">
        <v>1097</v>
      </c>
      <c r="B192" s="53">
        <f>IF(TYPE(SEARCH(B$1,+VLOOKUP($A192,datos14s!$A$2:$B$874,2,FALSE)))=1,"·",0)</f>
        <v>0</v>
      </c>
      <c r="C192" s="53">
        <f>IF(TYPE(SEARCH(C$1,+VLOOKUP($A192,datos14s!$A$2:$B$874,2,FALSE)))=1,"·",0)</f>
        <v>0</v>
      </c>
      <c r="D192" s="53">
        <f>IF(TYPE(SEARCH(D$1,+VLOOKUP($A192,datos14s!$A$2:$B$874,2,FALSE)))=1,"·",0)</f>
        <v>0</v>
      </c>
      <c r="E192" s="53">
        <f>IF(TYPE(SEARCH(E$1,+VLOOKUP($A192,datos14s!$A$2:$B$874,2,FALSE)))=1,"·",0)</f>
        <v>0</v>
      </c>
      <c r="F192" s="53" t="str">
        <f>IF(TYPE(SEARCH(F$1,+VLOOKUP($A192,datos14s!$A$2:$B$874,2,FALSE)))=1,"·",0)</f>
        <v>·</v>
      </c>
      <c r="G192" s="53">
        <f>IF(TYPE(SEARCH(G$1,+VLOOKUP($A192,datos14s!$A$2:$B$874,2,FALSE)))=1,"·",0)</f>
        <v>0</v>
      </c>
      <c r="H192" s="53">
        <f>IF(TYPE(SEARCH(H$1,+VLOOKUP($A192,datos14s!$A$2:$B$874,2,FALSE)))=1,"·",0)</f>
        <v>0</v>
      </c>
      <c r="I192" s="53">
        <f>IF(TYPE(SEARCH(I$1,+VLOOKUP($A192,datos14s!$A$2:$B$874,2,FALSE)))=1,"·",0)</f>
        <v>0</v>
      </c>
      <c r="J192" s="53">
        <f>IF(TYPE(SEARCH(J$1,+VLOOKUP($A192,datos14s!$A$2:$B$874,2,FALSE)))=1,"·",0)</f>
        <v>0</v>
      </c>
      <c r="K192" s="53">
        <f>IF(TYPE(SEARCH(K$1,+VLOOKUP($A192,datos14s!$A$2:$B$874,2,FALSE)))=1,"·",0)</f>
        <v>0</v>
      </c>
      <c r="L192" s="53">
        <f>IF(TYPE(SEARCH(L$1,+VLOOKUP($A192,datos14s!$A$2:$B$874,2,FALSE)))=1,"·",0)</f>
        <v>0</v>
      </c>
      <c r="M192" s="53">
        <f>IF(TYPE(SEARCH(M$1,+VLOOKUP($A192,datos14s!$A$2:$B$874,2,FALSE)))=1,"·",0)</f>
        <v>0</v>
      </c>
      <c r="N192" s="53">
        <f>IF(TYPE(SEARCH(N$1,+VLOOKUP($A192,datos14s!$A$2:$B$874,2,FALSE)))=1,"·",0)</f>
        <v>0</v>
      </c>
      <c r="O192" s="53" t="str">
        <f>IF(TYPE(SEARCH(O$1,+VLOOKUP($A192,datos14s!$A$2:$B$874,2,FALSE)))=1,"·",0)</f>
        <v>·</v>
      </c>
      <c r="P192" s="53">
        <f>IF(TYPE(SEARCH(P$1,+VLOOKUP($A192,datos14s!$A$2:$B$874,2,FALSE)))=1,"·",0)</f>
        <v>0</v>
      </c>
      <c r="Q192" s="53">
        <f>IF(TYPE(SEARCH(Q$1,+VLOOKUP($A192,datos14s!$A$2:$B$874,2,FALSE)))=1,"·",0)</f>
        <v>0</v>
      </c>
      <c r="R192" s="53">
        <f>IF(TYPE(SEARCH(R$1,+VLOOKUP($A192,datos14s!$A$2:$B$874,2,FALSE)))=1,"·",0)</f>
        <v>0</v>
      </c>
      <c r="S192" s="53">
        <f>IF(TYPE(SEARCH(S$1,+VLOOKUP($A192,datos14s!$A$2:$B$874,2,FALSE)))=1,"·",0)</f>
        <v>0</v>
      </c>
      <c r="T192" s="53">
        <f>IF(TYPE(SEARCH(T$1,+VLOOKUP($A192,datos14s!$A$2:$B$874,2,FALSE)))=1,"·",0)</f>
        <v>0</v>
      </c>
      <c r="U192" s="53">
        <f>IF(TYPE(SEARCH(U$1,+VLOOKUP($A192,datos14s!$A$2:$B$874,2,FALSE)))=1,"·",0)</f>
        <v>0</v>
      </c>
      <c r="V192" s="53">
        <f>IF(TYPE(SEARCH(V$1,+VLOOKUP($A192,datos14s!$A$2:$B$874,2,FALSE)))=1,"·",0)</f>
        <v>0</v>
      </c>
      <c r="W192" s="53">
        <f>IF(TYPE(SEARCH(W$1,+VLOOKUP($A192,datos14s!$A$2:$B$874,2,FALSE)))=1,"·",0)</f>
        <v>0</v>
      </c>
      <c r="X192" s="53">
        <f>IF(TYPE(SEARCH(X$1,+VLOOKUP($A192,datos14s!$A$2:$B$874,2,FALSE)))=1,"·",0)</f>
        <v>0</v>
      </c>
      <c r="Y192" s="53">
        <f>IF(TYPE(SEARCH(Y$1,+VLOOKUP($A192,datos14s!$A$2:$B$874,2,FALSE)))=1,"·",0)</f>
        <v>0</v>
      </c>
      <c r="Z192" s="53">
        <f>IF(TYPE(SEARCH(Z$1,+VLOOKUP($A192,datos14s!$A$2:$B$874,2,FALSE)))=1,"·",0)</f>
        <v>0</v>
      </c>
      <c r="AA192" s="53">
        <f>IF(TYPE(SEARCH(AA$1,+VLOOKUP($A192,datos14s!$A$2:$B$874,2,FALSE)))=1,"·",0)</f>
        <v>0</v>
      </c>
      <c r="AB192" s="53">
        <f>IF(TYPE(SEARCH(AB$1,+VLOOKUP($A192,datos14s!$A$2:$B$874,2,FALSE)))=1,"·",0)</f>
        <v>0</v>
      </c>
      <c r="AC192" s="53">
        <f>IF(TYPE(SEARCH(AC$1,+VLOOKUP($A192,datos14s!$A$2:$B$874,2,FALSE)))=1,"·",0)</f>
        <v>0</v>
      </c>
      <c r="AD192" s="53">
        <f>IF(TYPE(SEARCH(AD$1,+VLOOKUP($A192,datos14s!$A$2:$B$874,2,FALSE)))=1,"·",0)</f>
        <v>0</v>
      </c>
      <c r="AE192" s="53">
        <f>IF(TYPE(SEARCH(AE$1,+VLOOKUP($A192,datos14s!$A$2:$B$874,2,FALSE)))=1,"·",0)</f>
        <v>0</v>
      </c>
    </row>
    <row r="193" spans="1:31" s="9" customFormat="1">
      <c r="A193" s="60" t="s">
        <v>1098</v>
      </c>
      <c r="B193" s="53" t="str">
        <f>IF(TYPE(SEARCH(B$1,+VLOOKUP($A193,datos14s!$A$2:$B$874,2,FALSE)))=1,"·",0)</f>
        <v>·</v>
      </c>
      <c r="C193" s="53">
        <f>IF(TYPE(SEARCH(C$1,+VLOOKUP($A193,datos14s!$A$2:$B$874,2,FALSE)))=1,"·",0)</f>
        <v>0</v>
      </c>
      <c r="D193" s="53">
        <f>IF(TYPE(SEARCH(D$1,+VLOOKUP($A193,datos14s!$A$2:$B$874,2,FALSE)))=1,"·",0)</f>
        <v>0</v>
      </c>
      <c r="E193" s="53">
        <f>IF(TYPE(SEARCH(E$1,+VLOOKUP($A193,datos14s!$A$2:$B$874,2,FALSE)))=1,"·",0)</f>
        <v>0</v>
      </c>
      <c r="F193" s="53">
        <f>IF(TYPE(SEARCH(F$1,+VLOOKUP($A193,datos14s!$A$2:$B$874,2,FALSE)))=1,"·",0)</f>
        <v>0</v>
      </c>
      <c r="G193" s="53">
        <f>IF(TYPE(SEARCH(G$1,+VLOOKUP($A193,datos14s!$A$2:$B$874,2,FALSE)))=1,"·",0)</f>
        <v>0</v>
      </c>
      <c r="H193" s="53">
        <f>IF(TYPE(SEARCH(H$1,+VLOOKUP($A193,datos14s!$A$2:$B$874,2,FALSE)))=1,"·",0)</f>
        <v>0</v>
      </c>
      <c r="I193" s="53">
        <f>IF(TYPE(SEARCH(I$1,+VLOOKUP($A193,datos14s!$A$2:$B$874,2,FALSE)))=1,"·",0)</f>
        <v>0</v>
      </c>
      <c r="J193" s="53">
        <f>IF(TYPE(SEARCH(J$1,+VLOOKUP($A193,datos14s!$A$2:$B$874,2,FALSE)))=1,"·",0)</f>
        <v>0</v>
      </c>
      <c r="K193" s="53">
        <f>IF(TYPE(SEARCH(K$1,+VLOOKUP($A193,datos14s!$A$2:$B$874,2,FALSE)))=1,"·",0)</f>
        <v>0</v>
      </c>
      <c r="L193" s="53">
        <f>IF(TYPE(SEARCH(L$1,+VLOOKUP($A193,datos14s!$A$2:$B$874,2,FALSE)))=1,"·",0)</f>
        <v>0</v>
      </c>
      <c r="M193" s="53">
        <f>IF(TYPE(SEARCH(M$1,+VLOOKUP($A193,datos14s!$A$2:$B$874,2,FALSE)))=1,"·",0)</f>
        <v>0</v>
      </c>
      <c r="N193" s="53">
        <f>IF(TYPE(SEARCH(N$1,+VLOOKUP($A193,datos14s!$A$2:$B$874,2,FALSE)))=1,"·",0)</f>
        <v>0</v>
      </c>
      <c r="O193" s="53" t="str">
        <f>IF(TYPE(SEARCH(O$1,+VLOOKUP($A193,datos14s!$A$2:$B$874,2,FALSE)))=1,"·",0)</f>
        <v>·</v>
      </c>
      <c r="P193" s="53">
        <f>IF(TYPE(SEARCH(P$1,+VLOOKUP($A193,datos14s!$A$2:$B$874,2,FALSE)))=1,"·",0)</f>
        <v>0</v>
      </c>
      <c r="Q193" s="53">
        <f>IF(TYPE(SEARCH(Q$1,+VLOOKUP($A193,datos14s!$A$2:$B$874,2,FALSE)))=1,"·",0)</f>
        <v>0</v>
      </c>
      <c r="R193" s="53">
        <f>IF(TYPE(SEARCH(R$1,+VLOOKUP($A193,datos14s!$A$2:$B$874,2,FALSE)))=1,"·",0)</f>
        <v>0</v>
      </c>
      <c r="S193" s="53">
        <f>IF(TYPE(SEARCH(S$1,+VLOOKUP($A193,datos14s!$A$2:$B$874,2,FALSE)))=1,"·",0)</f>
        <v>0</v>
      </c>
      <c r="T193" s="53">
        <f>IF(TYPE(SEARCH(T$1,+VLOOKUP($A193,datos14s!$A$2:$B$874,2,FALSE)))=1,"·",0)</f>
        <v>0</v>
      </c>
      <c r="U193" s="53">
        <f>IF(TYPE(SEARCH(U$1,+VLOOKUP($A193,datos14s!$A$2:$B$874,2,FALSE)))=1,"·",0)</f>
        <v>0</v>
      </c>
      <c r="V193" s="53">
        <f>IF(TYPE(SEARCH(V$1,+VLOOKUP($A193,datos14s!$A$2:$B$874,2,FALSE)))=1,"·",0)</f>
        <v>0</v>
      </c>
      <c r="W193" s="53">
        <f>IF(TYPE(SEARCH(W$1,+VLOOKUP($A193,datos14s!$A$2:$B$874,2,FALSE)))=1,"·",0)</f>
        <v>0</v>
      </c>
      <c r="X193" s="53">
        <f>IF(TYPE(SEARCH(X$1,+VLOOKUP($A193,datos14s!$A$2:$B$874,2,FALSE)))=1,"·",0)</f>
        <v>0</v>
      </c>
      <c r="Y193" s="53">
        <f>IF(TYPE(SEARCH(Y$1,+VLOOKUP($A193,datos14s!$A$2:$B$874,2,FALSE)))=1,"·",0)</f>
        <v>0</v>
      </c>
      <c r="Z193" s="53">
        <f>IF(TYPE(SEARCH(Z$1,+VLOOKUP($A193,datos14s!$A$2:$B$874,2,FALSE)))=1,"·",0)</f>
        <v>0</v>
      </c>
      <c r="AA193" s="53">
        <f>IF(TYPE(SEARCH(AA$1,+VLOOKUP($A193,datos14s!$A$2:$B$874,2,FALSE)))=1,"·",0)</f>
        <v>0</v>
      </c>
      <c r="AB193" s="53">
        <f>IF(TYPE(SEARCH(AB$1,+VLOOKUP($A193,datos14s!$A$2:$B$874,2,FALSE)))=1,"·",0)</f>
        <v>0</v>
      </c>
      <c r="AC193" s="53">
        <f>IF(TYPE(SEARCH(AC$1,+VLOOKUP($A193,datos14s!$A$2:$B$874,2,FALSE)))=1,"·",0)</f>
        <v>0</v>
      </c>
      <c r="AD193" s="53">
        <f>IF(TYPE(SEARCH(AD$1,+VLOOKUP($A193,datos14s!$A$2:$B$874,2,FALSE)))=1,"·",0)</f>
        <v>0</v>
      </c>
      <c r="AE193" s="53">
        <f>IF(TYPE(SEARCH(AE$1,+VLOOKUP($A193,datos14s!$A$2:$B$874,2,FALSE)))=1,"·",0)</f>
        <v>0</v>
      </c>
    </row>
    <row r="194" spans="1:31" s="9" customFormat="1">
      <c r="A194" s="60" t="s">
        <v>1099</v>
      </c>
      <c r="B194" s="53">
        <f>IF(TYPE(SEARCH(B$1,+VLOOKUP($A194,datos14s!$A$2:$B$874,2,FALSE)))=1,"·",0)</f>
        <v>0</v>
      </c>
      <c r="C194" s="53">
        <f>IF(TYPE(SEARCH(C$1,+VLOOKUP($A194,datos14s!$A$2:$B$874,2,FALSE)))=1,"·",0)</f>
        <v>0</v>
      </c>
      <c r="D194" s="53">
        <f>IF(TYPE(SEARCH(D$1,+VLOOKUP($A194,datos14s!$A$2:$B$874,2,FALSE)))=1,"·",0)</f>
        <v>0</v>
      </c>
      <c r="E194" s="53">
        <f>IF(TYPE(SEARCH(E$1,+VLOOKUP($A194,datos14s!$A$2:$B$874,2,FALSE)))=1,"·",0)</f>
        <v>0</v>
      </c>
      <c r="F194" s="53" t="str">
        <f>IF(TYPE(SEARCH(F$1,+VLOOKUP($A194,datos14s!$A$2:$B$874,2,FALSE)))=1,"·",0)</f>
        <v>·</v>
      </c>
      <c r="G194" s="53">
        <f>IF(TYPE(SEARCH(G$1,+VLOOKUP($A194,datos14s!$A$2:$B$874,2,FALSE)))=1,"·",0)</f>
        <v>0</v>
      </c>
      <c r="H194" s="53">
        <f>IF(TYPE(SEARCH(H$1,+VLOOKUP($A194,datos14s!$A$2:$B$874,2,FALSE)))=1,"·",0)</f>
        <v>0</v>
      </c>
      <c r="I194" s="53">
        <f>IF(TYPE(SEARCH(I$1,+VLOOKUP($A194,datos14s!$A$2:$B$874,2,FALSE)))=1,"·",0)</f>
        <v>0</v>
      </c>
      <c r="J194" s="53">
        <f>IF(TYPE(SEARCH(J$1,+VLOOKUP($A194,datos14s!$A$2:$B$874,2,FALSE)))=1,"·",0)</f>
        <v>0</v>
      </c>
      <c r="K194" s="53">
        <f>IF(TYPE(SEARCH(K$1,+VLOOKUP($A194,datos14s!$A$2:$B$874,2,FALSE)))=1,"·",0)</f>
        <v>0</v>
      </c>
      <c r="L194" s="53">
        <f>IF(TYPE(SEARCH(L$1,+VLOOKUP($A194,datos14s!$A$2:$B$874,2,FALSE)))=1,"·",0)</f>
        <v>0</v>
      </c>
      <c r="M194" s="53">
        <f>IF(TYPE(SEARCH(M$1,+VLOOKUP($A194,datos14s!$A$2:$B$874,2,FALSE)))=1,"·",0)</f>
        <v>0</v>
      </c>
      <c r="N194" s="53">
        <f>IF(TYPE(SEARCH(N$1,+VLOOKUP($A194,datos14s!$A$2:$B$874,2,FALSE)))=1,"·",0)</f>
        <v>0</v>
      </c>
      <c r="O194" s="53" t="str">
        <f>IF(TYPE(SEARCH(O$1,+VLOOKUP($A194,datos14s!$A$2:$B$874,2,FALSE)))=1,"·",0)</f>
        <v>·</v>
      </c>
      <c r="P194" s="53">
        <f>IF(TYPE(SEARCH(P$1,+VLOOKUP($A194,datos14s!$A$2:$B$874,2,FALSE)))=1,"·",0)</f>
        <v>0</v>
      </c>
      <c r="Q194" s="53">
        <f>IF(TYPE(SEARCH(Q$1,+VLOOKUP($A194,datos14s!$A$2:$B$874,2,FALSE)))=1,"·",0)</f>
        <v>0</v>
      </c>
      <c r="R194" s="53">
        <f>IF(TYPE(SEARCH(R$1,+VLOOKUP($A194,datos14s!$A$2:$B$874,2,FALSE)))=1,"·",0)</f>
        <v>0</v>
      </c>
      <c r="S194" s="53">
        <f>IF(TYPE(SEARCH(S$1,+VLOOKUP($A194,datos14s!$A$2:$B$874,2,FALSE)))=1,"·",0)</f>
        <v>0</v>
      </c>
      <c r="T194" s="53">
        <f>IF(TYPE(SEARCH(T$1,+VLOOKUP($A194,datos14s!$A$2:$B$874,2,FALSE)))=1,"·",0)</f>
        <v>0</v>
      </c>
      <c r="U194" s="53">
        <f>IF(TYPE(SEARCH(U$1,+VLOOKUP($A194,datos14s!$A$2:$B$874,2,FALSE)))=1,"·",0)</f>
        <v>0</v>
      </c>
      <c r="V194" s="53">
        <f>IF(TYPE(SEARCH(V$1,+VLOOKUP($A194,datos14s!$A$2:$B$874,2,FALSE)))=1,"·",0)</f>
        <v>0</v>
      </c>
      <c r="W194" s="53">
        <f>IF(TYPE(SEARCH(W$1,+VLOOKUP($A194,datos14s!$A$2:$B$874,2,FALSE)))=1,"·",0)</f>
        <v>0</v>
      </c>
      <c r="X194" s="53">
        <f>IF(TYPE(SEARCH(X$1,+VLOOKUP($A194,datos14s!$A$2:$B$874,2,FALSE)))=1,"·",0)</f>
        <v>0</v>
      </c>
      <c r="Y194" s="53">
        <f>IF(TYPE(SEARCH(Y$1,+VLOOKUP($A194,datos14s!$A$2:$B$874,2,FALSE)))=1,"·",0)</f>
        <v>0</v>
      </c>
      <c r="Z194" s="53">
        <f>IF(TYPE(SEARCH(Z$1,+VLOOKUP($A194,datos14s!$A$2:$B$874,2,FALSE)))=1,"·",0)</f>
        <v>0</v>
      </c>
      <c r="AA194" s="53">
        <f>IF(TYPE(SEARCH(AA$1,+VLOOKUP($A194,datos14s!$A$2:$B$874,2,FALSE)))=1,"·",0)</f>
        <v>0</v>
      </c>
      <c r="AB194" s="53">
        <f>IF(TYPE(SEARCH(AB$1,+VLOOKUP($A194,datos14s!$A$2:$B$874,2,FALSE)))=1,"·",0)</f>
        <v>0</v>
      </c>
      <c r="AC194" s="53">
        <f>IF(TYPE(SEARCH(AC$1,+VLOOKUP($A194,datos14s!$A$2:$B$874,2,FALSE)))=1,"·",0)</f>
        <v>0</v>
      </c>
      <c r="AD194" s="53">
        <f>IF(TYPE(SEARCH(AD$1,+VLOOKUP($A194,datos14s!$A$2:$B$874,2,FALSE)))=1,"·",0)</f>
        <v>0</v>
      </c>
      <c r="AE194" s="53">
        <f>IF(TYPE(SEARCH(AE$1,+VLOOKUP($A194,datos14s!$A$2:$B$874,2,FALSE)))=1,"·",0)</f>
        <v>0</v>
      </c>
    </row>
    <row r="195" spans="1:31" s="9" customFormat="1">
      <c r="A195" s="60" t="s">
        <v>1100</v>
      </c>
      <c r="B195" s="53">
        <f>IF(TYPE(SEARCH(B$1,+VLOOKUP($A195,datos14s!$A$2:$B$874,2,FALSE)))=1,"·",0)</f>
        <v>0</v>
      </c>
      <c r="C195" s="53">
        <f>IF(TYPE(SEARCH(C$1,+VLOOKUP($A195,datos14s!$A$2:$B$874,2,FALSE)))=1,"·",0)</f>
        <v>0</v>
      </c>
      <c r="D195" s="53">
        <f>IF(TYPE(SEARCH(D$1,+VLOOKUP($A195,datos14s!$A$2:$B$874,2,FALSE)))=1,"·",0)</f>
        <v>0</v>
      </c>
      <c r="E195" s="53">
        <f>IF(TYPE(SEARCH(E$1,+VLOOKUP($A195,datos14s!$A$2:$B$874,2,FALSE)))=1,"·",0)</f>
        <v>0</v>
      </c>
      <c r="F195" s="53">
        <f>IF(TYPE(SEARCH(F$1,+VLOOKUP($A195,datos14s!$A$2:$B$874,2,FALSE)))=1,"·",0)</f>
        <v>0</v>
      </c>
      <c r="G195" s="53">
        <f>IF(TYPE(SEARCH(G$1,+VLOOKUP($A195,datos14s!$A$2:$B$874,2,FALSE)))=1,"·",0)</f>
        <v>0</v>
      </c>
      <c r="H195" s="53">
        <f>IF(TYPE(SEARCH(H$1,+VLOOKUP($A195,datos14s!$A$2:$B$874,2,FALSE)))=1,"·",0)</f>
        <v>0</v>
      </c>
      <c r="I195" s="53">
        <f>IF(TYPE(SEARCH(I$1,+VLOOKUP($A195,datos14s!$A$2:$B$874,2,FALSE)))=1,"·",0)</f>
        <v>0</v>
      </c>
      <c r="J195" s="53">
        <f>IF(TYPE(SEARCH(J$1,+VLOOKUP($A195,datos14s!$A$2:$B$874,2,FALSE)))=1,"·",0)</f>
        <v>0</v>
      </c>
      <c r="K195" s="53">
        <f>IF(TYPE(SEARCH(K$1,+VLOOKUP($A195,datos14s!$A$2:$B$874,2,FALSE)))=1,"·",0)</f>
        <v>0</v>
      </c>
      <c r="L195" s="53">
        <f>IF(TYPE(SEARCH(L$1,+VLOOKUP($A195,datos14s!$A$2:$B$874,2,FALSE)))=1,"·",0)</f>
        <v>0</v>
      </c>
      <c r="M195" s="53">
        <f>IF(TYPE(SEARCH(M$1,+VLOOKUP($A195,datos14s!$A$2:$B$874,2,FALSE)))=1,"·",0)</f>
        <v>0</v>
      </c>
      <c r="N195" s="53">
        <f>IF(TYPE(SEARCH(N$1,+VLOOKUP($A195,datos14s!$A$2:$B$874,2,FALSE)))=1,"·",0)</f>
        <v>0</v>
      </c>
      <c r="O195" s="53" t="str">
        <f>IF(TYPE(SEARCH(O$1,+VLOOKUP($A195,datos14s!$A$2:$B$874,2,FALSE)))=1,"·",0)</f>
        <v>·</v>
      </c>
      <c r="P195" s="53">
        <f>IF(TYPE(SEARCH(P$1,+VLOOKUP($A195,datos14s!$A$2:$B$874,2,FALSE)))=1,"·",0)</f>
        <v>0</v>
      </c>
      <c r="Q195" s="53">
        <f>IF(TYPE(SEARCH(Q$1,+VLOOKUP($A195,datos14s!$A$2:$B$874,2,FALSE)))=1,"·",0)</f>
        <v>0</v>
      </c>
      <c r="R195" s="53">
        <f>IF(TYPE(SEARCH(R$1,+VLOOKUP($A195,datos14s!$A$2:$B$874,2,FALSE)))=1,"·",0)</f>
        <v>0</v>
      </c>
      <c r="S195" s="53">
        <f>IF(TYPE(SEARCH(S$1,+VLOOKUP($A195,datos14s!$A$2:$B$874,2,FALSE)))=1,"·",0)</f>
        <v>0</v>
      </c>
      <c r="T195" s="53">
        <f>IF(TYPE(SEARCH(T$1,+VLOOKUP($A195,datos14s!$A$2:$B$874,2,FALSE)))=1,"·",0)</f>
        <v>0</v>
      </c>
      <c r="U195" s="53">
        <f>IF(TYPE(SEARCH(U$1,+VLOOKUP($A195,datos14s!$A$2:$B$874,2,FALSE)))=1,"·",0)</f>
        <v>0</v>
      </c>
      <c r="V195" s="53">
        <f>IF(TYPE(SEARCH(V$1,+VLOOKUP($A195,datos14s!$A$2:$B$874,2,FALSE)))=1,"·",0)</f>
        <v>0</v>
      </c>
      <c r="W195" s="53">
        <f>IF(TYPE(SEARCH(W$1,+VLOOKUP($A195,datos14s!$A$2:$B$874,2,FALSE)))=1,"·",0)</f>
        <v>0</v>
      </c>
      <c r="X195" s="53">
        <f>IF(TYPE(SEARCH(X$1,+VLOOKUP($A195,datos14s!$A$2:$B$874,2,FALSE)))=1,"·",0)</f>
        <v>0</v>
      </c>
      <c r="Y195" s="53">
        <f>IF(TYPE(SEARCH(Y$1,+VLOOKUP($A195,datos14s!$A$2:$B$874,2,FALSE)))=1,"·",0)</f>
        <v>0</v>
      </c>
      <c r="Z195" s="53">
        <f>IF(TYPE(SEARCH(Z$1,+VLOOKUP($A195,datos14s!$A$2:$B$874,2,FALSE)))=1,"·",0)</f>
        <v>0</v>
      </c>
      <c r="AA195" s="53">
        <f>IF(TYPE(SEARCH(AA$1,+VLOOKUP($A195,datos14s!$A$2:$B$874,2,FALSE)))=1,"·",0)</f>
        <v>0</v>
      </c>
      <c r="AB195" s="53">
        <f>IF(TYPE(SEARCH(AB$1,+VLOOKUP($A195,datos14s!$A$2:$B$874,2,FALSE)))=1,"·",0)</f>
        <v>0</v>
      </c>
      <c r="AC195" s="53">
        <f>IF(TYPE(SEARCH(AC$1,+VLOOKUP($A195,datos14s!$A$2:$B$874,2,FALSE)))=1,"·",0)</f>
        <v>0</v>
      </c>
      <c r="AD195" s="53">
        <f>IF(TYPE(SEARCH(AD$1,+VLOOKUP($A195,datos14s!$A$2:$B$874,2,FALSE)))=1,"·",0)</f>
        <v>0</v>
      </c>
      <c r="AE195" s="53">
        <f>IF(TYPE(SEARCH(AE$1,+VLOOKUP($A195,datos14s!$A$2:$B$874,2,FALSE)))=1,"·",0)</f>
        <v>0</v>
      </c>
    </row>
    <row r="196" spans="1:31" s="9" customFormat="1">
      <c r="A196" s="60" t="s">
        <v>1101</v>
      </c>
      <c r="B196" s="53">
        <f>IF(TYPE(SEARCH(B$1,+VLOOKUP($A196,datos14s!$A$2:$B$874,2,FALSE)))=1,"·",0)</f>
        <v>0</v>
      </c>
      <c r="C196" s="53">
        <f>IF(TYPE(SEARCH(C$1,+VLOOKUP($A196,datos14s!$A$2:$B$874,2,FALSE)))=1,"·",0)</f>
        <v>0</v>
      </c>
      <c r="D196" s="53">
        <f>IF(TYPE(SEARCH(D$1,+VLOOKUP($A196,datos14s!$A$2:$B$874,2,FALSE)))=1,"·",0)</f>
        <v>0</v>
      </c>
      <c r="E196" s="53">
        <f>IF(TYPE(SEARCH(E$1,+VLOOKUP($A196,datos14s!$A$2:$B$874,2,FALSE)))=1,"·",0)</f>
        <v>0</v>
      </c>
      <c r="F196" s="53" t="str">
        <f>IF(TYPE(SEARCH(F$1,+VLOOKUP($A196,datos14s!$A$2:$B$874,2,FALSE)))=1,"·",0)</f>
        <v>·</v>
      </c>
      <c r="G196" s="53">
        <f>IF(TYPE(SEARCH(G$1,+VLOOKUP($A196,datos14s!$A$2:$B$874,2,FALSE)))=1,"·",0)</f>
        <v>0</v>
      </c>
      <c r="H196" s="53">
        <f>IF(TYPE(SEARCH(H$1,+VLOOKUP($A196,datos14s!$A$2:$B$874,2,FALSE)))=1,"·",0)</f>
        <v>0</v>
      </c>
      <c r="I196" s="53">
        <f>IF(TYPE(SEARCH(I$1,+VLOOKUP($A196,datos14s!$A$2:$B$874,2,FALSE)))=1,"·",0)</f>
        <v>0</v>
      </c>
      <c r="J196" s="53">
        <f>IF(TYPE(SEARCH(J$1,+VLOOKUP($A196,datos14s!$A$2:$B$874,2,FALSE)))=1,"·",0)</f>
        <v>0</v>
      </c>
      <c r="K196" s="53">
        <f>IF(TYPE(SEARCH(K$1,+VLOOKUP($A196,datos14s!$A$2:$B$874,2,FALSE)))=1,"·",0)</f>
        <v>0</v>
      </c>
      <c r="L196" s="53">
        <f>IF(TYPE(SEARCH(L$1,+VLOOKUP($A196,datos14s!$A$2:$B$874,2,FALSE)))=1,"·",0)</f>
        <v>0</v>
      </c>
      <c r="M196" s="53">
        <f>IF(TYPE(SEARCH(M$1,+VLOOKUP($A196,datos14s!$A$2:$B$874,2,FALSE)))=1,"·",0)</f>
        <v>0</v>
      </c>
      <c r="N196" s="53">
        <f>IF(TYPE(SEARCH(N$1,+VLOOKUP($A196,datos14s!$A$2:$B$874,2,FALSE)))=1,"·",0)</f>
        <v>0</v>
      </c>
      <c r="O196" s="53" t="str">
        <f>IF(TYPE(SEARCH(O$1,+VLOOKUP($A196,datos14s!$A$2:$B$874,2,FALSE)))=1,"·",0)</f>
        <v>·</v>
      </c>
      <c r="P196" s="53">
        <f>IF(TYPE(SEARCH(P$1,+VLOOKUP($A196,datos14s!$A$2:$B$874,2,FALSE)))=1,"·",0)</f>
        <v>0</v>
      </c>
      <c r="Q196" s="53">
        <f>IF(TYPE(SEARCH(Q$1,+VLOOKUP($A196,datos14s!$A$2:$B$874,2,FALSE)))=1,"·",0)</f>
        <v>0</v>
      </c>
      <c r="R196" s="53">
        <f>IF(TYPE(SEARCH(R$1,+VLOOKUP($A196,datos14s!$A$2:$B$874,2,FALSE)))=1,"·",0)</f>
        <v>0</v>
      </c>
      <c r="S196" s="53">
        <f>IF(TYPE(SEARCH(S$1,+VLOOKUP($A196,datos14s!$A$2:$B$874,2,FALSE)))=1,"·",0)</f>
        <v>0</v>
      </c>
      <c r="T196" s="53">
        <f>IF(TYPE(SEARCH(T$1,+VLOOKUP($A196,datos14s!$A$2:$B$874,2,FALSE)))=1,"·",0)</f>
        <v>0</v>
      </c>
      <c r="U196" s="53">
        <f>IF(TYPE(SEARCH(U$1,+VLOOKUP($A196,datos14s!$A$2:$B$874,2,FALSE)))=1,"·",0)</f>
        <v>0</v>
      </c>
      <c r="V196" s="53">
        <f>IF(TYPE(SEARCH(V$1,+VLOOKUP($A196,datos14s!$A$2:$B$874,2,FALSE)))=1,"·",0)</f>
        <v>0</v>
      </c>
      <c r="W196" s="53">
        <f>IF(TYPE(SEARCH(W$1,+VLOOKUP($A196,datos14s!$A$2:$B$874,2,FALSE)))=1,"·",0)</f>
        <v>0</v>
      </c>
      <c r="X196" s="53">
        <f>IF(TYPE(SEARCH(X$1,+VLOOKUP($A196,datos14s!$A$2:$B$874,2,FALSE)))=1,"·",0)</f>
        <v>0</v>
      </c>
      <c r="Y196" s="53">
        <f>IF(TYPE(SEARCH(Y$1,+VLOOKUP($A196,datos14s!$A$2:$B$874,2,FALSE)))=1,"·",0)</f>
        <v>0</v>
      </c>
      <c r="Z196" s="53">
        <f>IF(TYPE(SEARCH(Z$1,+VLOOKUP($A196,datos14s!$A$2:$B$874,2,FALSE)))=1,"·",0)</f>
        <v>0</v>
      </c>
      <c r="AA196" s="53">
        <f>IF(TYPE(SEARCH(AA$1,+VLOOKUP($A196,datos14s!$A$2:$B$874,2,FALSE)))=1,"·",0)</f>
        <v>0</v>
      </c>
      <c r="AB196" s="53">
        <f>IF(TYPE(SEARCH(AB$1,+VLOOKUP($A196,datos14s!$A$2:$B$874,2,FALSE)))=1,"·",0)</f>
        <v>0</v>
      </c>
      <c r="AC196" s="53">
        <f>IF(TYPE(SEARCH(AC$1,+VLOOKUP($A196,datos14s!$A$2:$B$874,2,FALSE)))=1,"·",0)</f>
        <v>0</v>
      </c>
      <c r="AD196" s="53">
        <f>IF(TYPE(SEARCH(AD$1,+VLOOKUP($A196,datos14s!$A$2:$B$874,2,FALSE)))=1,"·",0)</f>
        <v>0</v>
      </c>
      <c r="AE196" s="53">
        <f>IF(TYPE(SEARCH(AE$1,+VLOOKUP($A196,datos14s!$A$2:$B$874,2,FALSE)))=1,"·",0)</f>
        <v>0</v>
      </c>
    </row>
    <row r="197" spans="1:31" s="9" customFormat="1">
      <c r="A197" s="60" t="s">
        <v>1102</v>
      </c>
      <c r="B197" s="53">
        <f>IF(TYPE(SEARCH(B$1,+VLOOKUP($A197,datos14s!$A$2:$B$874,2,FALSE)))=1,"·",0)</f>
        <v>0</v>
      </c>
      <c r="C197" s="53">
        <f>IF(TYPE(SEARCH(C$1,+VLOOKUP($A197,datos14s!$A$2:$B$874,2,FALSE)))=1,"·",0)</f>
        <v>0</v>
      </c>
      <c r="D197" s="53">
        <f>IF(TYPE(SEARCH(D$1,+VLOOKUP($A197,datos14s!$A$2:$B$874,2,FALSE)))=1,"·",0)</f>
        <v>0</v>
      </c>
      <c r="E197" s="53">
        <f>IF(TYPE(SEARCH(E$1,+VLOOKUP($A197,datos14s!$A$2:$B$874,2,FALSE)))=1,"·",0)</f>
        <v>0</v>
      </c>
      <c r="F197" s="53">
        <f>IF(TYPE(SEARCH(F$1,+VLOOKUP($A197,datos14s!$A$2:$B$874,2,FALSE)))=1,"·",0)</f>
        <v>0</v>
      </c>
      <c r="G197" s="53">
        <f>IF(TYPE(SEARCH(G$1,+VLOOKUP($A197,datos14s!$A$2:$B$874,2,FALSE)))=1,"·",0)</f>
        <v>0</v>
      </c>
      <c r="H197" s="53">
        <f>IF(TYPE(SEARCH(H$1,+VLOOKUP($A197,datos14s!$A$2:$B$874,2,FALSE)))=1,"·",0)</f>
        <v>0</v>
      </c>
      <c r="I197" s="53">
        <f>IF(TYPE(SEARCH(I$1,+VLOOKUP($A197,datos14s!$A$2:$B$874,2,FALSE)))=1,"·",0)</f>
        <v>0</v>
      </c>
      <c r="J197" s="53">
        <f>IF(TYPE(SEARCH(J$1,+VLOOKUP($A197,datos14s!$A$2:$B$874,2,FALSE)))=1,"·",0)</f>
        <v>0</v>
      </c>
      <c r="K197" s="53">
        <f>IF(TYPE(SEARCH(K$1,+VLOOKUP($A197,datos14s!$A$2:$B$874,2,FALSE)))=1,"·",0)</f>
        <v>0</v>
      </c>
      <c r="L197" s="53">
        <f>IF(TYPE(SEARCH(L$1,+VLOOKUP($A197,datos14s!$A$2:$B$874,2,FALSE)))=1,"·",0)</f>
        <v>0</v>
      </c>
      <c r="M197" s="53">
        <f>IF(TYPE(SEARCH(M$1,+VLOOKUP($A197,datos14s!$A$2:$B$874,2,FALSE)))=1,"·",0)</f>
        <v>0</v>
      </c>
      <c r="N197" s="53">
        <f>IF(TYPE(SEARCH(N$1,+VLOOKUP($A197,datos14s!$A$2:$B$874,2,FALSE)))=1,"·",0)</f>
        <v>0</v>
      </c>
      <c r="O197" s="53">
        <f>IF(TYPE(SEARCH(O$1,+VLOOKUP($A197,datos14s!$A$2:$B$874,2,FALSE)))=1,"·",0)</f>
        <v>0</v>
      </c>
      <c r="P197" s="53">
        <f>IF(TYPE(SEARCH(P$1,+VLOOKUP($A197,datos14s!$A$2:$B$874,2,FALSE)))=1,"·",0)</f>
        <v>0</v>
      </c>
      <c r="Q197" s="53">
        <f>IF(TYPE(SEARCH(Q$1,+VLOOKUP($A197,datos14s!$A$2:$B$874,2,FALSE)))=1,"·",0)</f>
        <v>0</v>
      </c>
      <c r="R197" s="53">
        <f>IF(TYPE(SEARCH(R$1,+VLOOKUP($A197,datos14s!$A$2:$B$874,2,FALSE)))=1,"·",0)</f>
        <v>0</v>
      </c>
      <c r="S197" s="53">
        <f>IF(TYPE(SEARCH(S$1,+VLOOKUP($A197,datos14s!$A$2:$B$874,2,FALSE)))=1,"·",0)</f>
        <v>0</v>
      </c>
      <c r="T197" s="53">
        <f>IF(TYPE(SEARCH(T$1,+VLOOKUP($A197,datos14s!$A$2:$B$874,2,FALSE)))=1,"·",0)</f>
        <v>0</v>
      </c>
      <c r="U197" s="53">
        <f>IF(TYPE(SEARCH(U$1,+VLOOKUP($A197,datos14s!$A$2:$B$874,2,FALSE)))=1,"·",0)</f>
        <v>0</v>
      </c>
      <c r="V197" s="53">
        <f>IF(TYPE(SEARCH(V$1,+VLOOKUP($A197,datos14s!$A$2:$B$874,2,FALSE)))=1,"·",0)</f>
        <v>0</v>
      </c>
      <c r="W197" s="53">
        <f>IF(TYPE(SEARCH(W$1,+VLOOKUP($A197,datos14s!$A$2:$B$874,2,FALSE)))=1,"·",0)</f>
        <v>0</v>
      </c>
      <c r="X197" s="53">
        <f>IF(TYPE(SEARCH(X$1,+VLOOKUP($A197,datos14s!$A$2:$B$874,2,FALSE)))=1,"·",0)</f>
        <v>0</v>
      </c>
      <c r="Y197" s="53">
        <f>IF(TYPE(SEARCH(Y$1,+VLOOKUP($A197,datos14s!$A$2:$B$874,2,FALSE)))=1,"·",0)</f>
        <v>0</v>
      </c>
      <c r="Z197" s="53">
        <f>IF(TYPE(SEARCH(Z$1,+VLOOKUP($A197,datos14s!$A$2:$B$874,2,FALSE)))=1,"·",0)</f>
        <v>0</v>
      </c>
      <c r="AA197" s="53">
        <f>IF(TYPE(SEARCH(AA$1,+VLOOKUP($A197,datos14s!$A$2:$B$874,2,FALSE)))=1,"·",0)</f>
        <v>0</v>
      </c>
      <c r="AB197" s="53">
        <f>IF(TYPE(SEARCH(AB$1,+VLOOKUP($A197,datos14s!$A$2:$B$874,2,FALSE)))=1,"·",0)</f>
        <v>0</v>
      </c>
      <c r="AC197" s="53">
        <f>IF(TYPE(SEARCH(AC$1,+VLOOKUP($A197,datos14s!$A$2:$B$874,2,FALSE)))=1,"·",0)</f>
        <v>0</v>
      </c>
      <c r="AD197" s="53">
        <f>IF(TYPE(SEARCH(AD$1,+VLOOKUP($A197,datos14s!$A$2:$B$874,2,FALSE)))=1,"·",0)</f>
        <v>0</v>
      </c>
      <c r="AE197" s="53">
        <f>IF(TYPE(SEARCH(AE$1,+VLOOKUP($A197,datos14s!$A$2:$B$874,2,FALSE)))=1,"·",0)</f>
        <v>0</v>
      </c>
    </row>
    <row r="198" spans="1:31" s="9" customFormat="1">
      <c r="A198" s="60" t="s">
        <v>1103</v>
      </c>
      <c r="B198" s="53">
        <f>IF(TYPE(SEARCH(B$1,+VLOOKUP($A198,datos14s!$A$2:$B$874,2,FALSE)))=1,"·",0)</f>
        <v>0</v>
      </c>
      <c r="C198" s="53">
        <f>IF(TYPE(SEARCH(C$1,+VLOOKUP($A198,datos14s!$A$2:$B$874,2,FALSE)))=1,"·",0)</f>
        <v>0</v>
      </c>
      <c r="D198" s="53">
        <f>IF(TYPE(SEARCH(D$1,+VLOOKUP($A198,datos14s!$A$2:$B$874,2,FALSE)))=1,"·",0)</f>
        <v>0</v>
      </c>
      <c r="E198" s="53">
        <f>IF(TYPE(SEARCH(E$1,+VLOOKUP($A198,datos14s!$A$2:$B$874,2,FALSE)))=1,"·",0)</f>
        <v>0</v>
      </c>
      <c r="F198" s="53">
        <f>IF(TYPE(SEARCH(F$1,+VLOOKUP($A198,datos14s!$A$2:$B$874,2,FALSE)))=1,"·",0)</f>
        <v>0</v>
      </c>
      <c r="G198" s="53">
        <f>IF(TYPE(SEARCH(G$1,+VLOOKUP($A198,datos14s!$A$2:$B$874,2,FALSE)))=1,"·",0)</f>
        <v>0</v>
      </c>
      <c r="H198" s="53">
        <f>IF(TYPE(SEARCH(H$1,+VLOOKUP($A198,datos14s!$A$2:$B$874,2,FALSE)))=1,"·",0)</f>
        <v>0</v>
      </c>
      <c r="I198" s="53">
        <f>IF(TYPE(SEARCH(I$1,+VLOOKUP($A198,datos14s!$A$2:$B$874,2,FALSE)))=1,"·",0)</f>
        <v>0</v>
      </c>
      <c r="J198" s="53">
        <f>IF(TYPE(SEARCH(J$1,+VLOOKUP($A198,datos14s!$A$2:$B$874,2,FALSE)))=1,"·",0)</f>
        <v>0</v>
      </c>
      <c r="K198" s="53">
        <f>IF(TYPE(SEARCH(K$1,+VLOOKUP($A198,datos14s!$A$2:$B$874,2,FALSE)))=1,"·",0)</f>
        <v>0</v>
      </c>
      <c r="L198" s="53">
        <f>IF(TYPE(SEARCH(L$1,+VLOOKUP($A198,datos14s!$A$2:$B$874,2,FALSE)))=1,"·",0)</f>
        <v>0</v>
      </c>
      <c r="M198" s="53">
        <f>IF(TYPE(SEARCH(M$1,+VLOOKUP($A198,datos14s!$A$2:$B$874,2,FALSE)))=1,"·",0)</f>
        <v>0</v>
      </c>
      <c r="N198" s="53">
        <f>IF(TYPE(SEARCH(N$1,+VLOOKUP($A198,datos14s!$A$2:$B$874,2,FALSE)))=1,"·",0)</f>
        <v>0</v>
      </c>
      <c r="O198" s="53">
        <f>IF(TYPE(SEARCH(O$1,+VLOOKUP($A198,datos14s!$A$2:$B$874,2,FALSE)))=1,"·",0)</f>
        <v>0</v>
      </c>
      <c r="P198" s="53">
        <f>IF(TYPE(SEARCH(P$1,+VLOOKUP($A198,datos14s!$A$2:$B$874,2,FALSE)))=1,"·",0)</f>
        <v>0</v>
      </c>
      <c r="Q198" s="53">
        <f>IF(TYPE(SEARCH(Q$1,+VLOOKUP($A198,datos14s!$A$2:$B$874,2,FALSE)))=1,"·",0)</f>
        <v>0</v>
      </c>
      <c r="R198" s="53">
        <f>IF(TYPE(SEARCH(R$1,+VLOOKUP($A198,datos14s!$A$2:$B$874,2,FALSE)))=1,"·",0)</f>
        <v>0</v>
      </c>
      <c r="S198" s="53">
        <f>IF(TYPE(SEARCH(S$1,+VLOOKUP($A198,datos14s!$A$2:$B$874,2,FALSE)))=1,"·",0)</f>
        <v>0</v>
      </c>
      <c r="T198" s="53">
        <f>IF(TYPE(SEARCH(T$1,+VLOOKUP($A198,datos14s!$A$2:$B$874,2,FALSE)))=1,"·",0)</f>
        <v>0</v>
      </c>
      <c r="U198" s="53">
        <f>IF(TYPE(SEARCH(U$1,+VLOOKUP($A198,datos14s!$A$2:$B$874,2,FALSE)))=1,"·",0)</f>
        <v>0</v>
      </c>
      <c r="V198" s="53">
        <f>IF(TYPE(SEARCH(V$1,+VLOOKUP($A198,datos14s!$A$2:$B$874,2,FALSE)))=1,"·",0)</f>
        <v>0</v>
      </c>
      <c r="W198" s="53">
        <f>IF(TYPE(SEARCH(W$1,+VLOOKUP($A198,datos14s!$A$2:$B$874,2,FALSE)))=1,"·",0)</f>
        <v>0</v>
      </c>
      <c r="X198" s="53">
        <f>IF(TYPE(SEARCH(X$1,+VLOOKUP($A198,datos14s!$A$2:$B$874,2,FALSE)))=1,"·",0)</f>
        <v>0</v>
      </c>
      <c r="Y198" s="53">
        <f>IF(TYPE(SEARCH(Y$1,+VLOOKUP($A198,datos14s!$A$2:$B$874,2,FALSE)))=1,"·",0)</f>
        <v>0</v>
      </c>
      <c r="Z198" s="53">
        <f>IF(TYPE(SEARCH(Z$1,+VLOOKUP($A198,datos14s!$A$2:$B$874,2,FALSE)))=1,"·",0)</f>
        <v>0</v>
      </c>
      <c r="AA198" s="53">
        <f>IF(TYPE(SEARCH(AA$1,+VLOOKUP($A198,datos14s!$A$2:$B$874,2,FALSE)))=1,"·",0)</f>
        <v>0</v>
      </c>
      <c r="AB198" s="53">
        <f>IF(TYPE(SEARCH(AB$1,+VLOOKUP($A198,datos14s!$A$2:$B$874,2,FALSE)))=1,"·",0)</f>
        <v>0</v>
      </c>
      <c r="AC198" s="53">
        <f>IF(TYPE(SEARCH(AC$1,+VLOOKUP($A198,datos14s!$A$2:$B$874,2,FALSE)))=1,"·",0)</f>
        <v>0</v>
      </c>
      <c r="AD198" s="53">
        <f>IF(TYPE(SEARCH(AD$1,+VLOOKUP($A198,datos14s!$A$2:$B$874,2,FALSE)))=1,"·",0)</f>
        <v>0</v>
      </c>
      <c r="AE198" s="53">
        <f>IF(TYPE(SEARCH(AE$1,+VLOOKUP($A198,datos14s!$A$2:$B$874,2,FALSE)))=1,"·",0)</f>
        <v>0</v>
      </c>
    </row>
    <row r="199" spans="1:31" s="9" customFormat="1">
      <c r="A199" s="60" t="s">
        <v>1104</v>
      </c>
      <c r="B199" s="53">
        <f>IF(TYPE(SEARCH(B$1,+VLOOKUP($A199,datos14s!$A$2:$B$874,2,FALSE)))=1,"·",0)</f>
        <v>0</v>
      </c>
      <c r="C199" s="53">
        <f>IF(TYPE(SEARCH(C$1,+VLOOKUP($A199,datos14s!$A$2:$B$874,2,FALSE)))=1,"·",0)</f>
        <v>0</v>
      </c>
      <c r="D199" s="53">
        <f>IF(TYPE(SEARCH(D$1,+VLOOKUP($A199,datos14s!$A$2:$B$874,2,FALSE)))=1,"·",0)</f>
        <v>0</v>
      </c>
      <c r="E199" s="53">
        <f>IF(TYPE(SEARCH(E$1,+VLOOKUP($A199,datos14s!$A$2:$B$874,2,FALSE)))=1,"·",0)</f>
        <v>0</v>
      </c>
      <c r="F199" s="53">
        <f>IF(TYPE(SEARCH(F$1,+VLOOKUP($A199,datos14s!$A$2:$B$874,2,FALSE)))=1,"·",0)</f>
        <v>0</v>
      </c>
      <c r="G199" s="53">
        <f>IF(TYPE(SEARCH(G$1,+VLOOKUP($A199,datos14s!$A$2:$B$874,2,FALSE)))=1,"·",0)</f>
        <v>0</v>
      </c>
      <c r="H199" s="53">
        <f>IF(TYPE(SEARCH(H$1,+VLOOKUP($A199,datos14s!$A$2:$B$874,2,FALSE)))=1,"·",0)</f>
        <v>0</v>
      </c>
      <c r="I199" s="53">
        <f>IF(TYPE(SEARCH(I$1,+VLOOKUP($A199,datos14s!$A$2:$B$874,2,FALSE)))=1,"·",0)</f>
        <v>0</v>
      </c>
      <c r="J199" s="53">
        <f>IF(TYPE(SEARCH(J$1,+VLOOKUP($A199,datos14s!$A$2:$B$874,2,FALSE)))=1,"·",0)</f>
        <v>0</v>
      </c>
      <c r="K199" s="53">
        <f>IF(TYPE(SEARCH(K$1,+VLOOKUP($A199,datos14s!$A$2:$B$874,2,FALSE)))=1,"·",0)</f>
        <v>0</v>
      </c>
      <c r="L199" s="53">
        <f>IF(TYPE(SEARCH(L$1,+VLOOKUP($A199,datos14s!$A$2:$B$874,2,FALSE)))=1,"·",0)</f>
        <v>0</v>
      </c>
      <c r="M199" s="53">
        <f>IF(TYPE(SEARCH(M$1,+VLOOKUP($A199,datos14s!$A$2:$B$874,2,FALSE)))=1,"·",0)</f>
        <v>0</v>
      </c>
      <c r="N199" s="53">
        <f>IF(TYPE(SEARCH(N$1,+VLOOKUP($A199,datos14s!$A$2:$B$874,2,FALSE)))=1,"·",0)</f>
        <v>0</v>
      </c>
      <c r="O199" s="53">
        <f>IF(TYPE(SEARCH(O$1,+VLOOKUP($A199,datos14s!$A$2:$B$874,2,FALSE)))=1,"·",0)</f>
        <v>0</v>
      </c>
      <c r="P199" s="53">
        <f>IF(TYPE(SEARCH(P$1,+VLOOKUP($A199,datos14s!$A$2:$B$874,2,FALSE)))=1,"·",0)</f>
        <v>0</v>
      </c>
      <c r="Q199" s="53">
        <f>IF(TYPE(SEARCH(Q$1,+VLOOKUP($A199,datos14s!$A$2:$B$874,2,FALSE)))=1,"·",0)</f>
        <v>0</v>
      </c>
      <c r="R199" s="53">
        <f>IF(TYPE(SEARCH(R$1,+VLOOKUP($A199,datos14s!$A$2:$B$874,2,FALSE)))=1,"·",0)</f>
        <v>0</v>
      </c>
      <c r="S199" s="53">
        <f>IF(TYPE(SEARCH(S$1,+VLOOKUP($A199,datos14s!$A$2:$B$874,2,FALSE)))=1,"·",0)</f>
        <v>0</v>
      </c>
      <c r="T199" s="53">
        <f>IF(TYPE(SEARCH(T$1,+VLOOKUP($A199,datos14s!$A$2:$B$874,2,FALSE)))=1,"·",0)</f>
        <v>0</v>
      </c>
      <c r="U199" s="53">
        <f>IF(TYPE(SEARCH(U$1,+VLOOKUP($A199,datos14s!$A$2:$B$874,2,FALSE)))=1,"·",0)</f>
        <v>0</v>
      </c>
      <c r="V199" s="53">
        <f>IF(TYPE(SEARCH(V$1,+VLOOKUP($A199,datos14s!$A$2:$B$874,2,FALSE)))=1,"·",0)</f>
        <v>0</v>
      </c>
      <c r="W199" s="53">
        <f>IF(TYPE(SEARCH(W$1,+VLOOKUP($A199,datos14s!$A$2:$B$874,2,FALSE)))=1,"·",0)</f>
        <v>0</v>
      </c>
      <c r="X199" s="53">
        <f>IF(TYPE(SEARCH(X$1,+VLOOKUP($A199,datos14s!$A$2:$B$874,2,FALSE)))=1,"·",0)</f>
        <v>0</v>
      </c>
      <c r="Y199" s="53">
        <f>IF(TYPE(SEARCH(Y$1,+VLOOKUP($A199,datos14s!$A$2:$B$874,2,FALSE)))=1,"·",0)</f>
        <v>0</v>
      </c>
      <c r="Z199" s="53">
        <f>IF(TYPE(SEARCH(Z$1,+VLOOKUP($A199,datos14s!$A$2:$B$874,2,FALSE)))=1,"·",0)</f>
        <v>0</v>
      </c>
      <c r="AA199" s="53">
        <f>IF(TYPE(SEARCH(AA$1,+VLOOKUP($A199,datos14s!$A$2:$B$874,2,FALSE)))=1,"·",0)</f>
        <v>0</v>
      </c>
      <c r="AB199" s="53">
        <f>IF(TYPE(SEARCH(AB$1,+VLOOKUP($A199,datos14s!$A$2:$B$874,2,FALSE)))=1,"·",0)</f>
        <v>0</v>
      </c>
      <c r="AC199" s="53">
        <f>IF(TYPE(SEARCH(AC$1,+VLOOKUP($A199,datos14s!$A$2:$B$874,2,FALSE)))=1,"·",0)</f>
        <v>0</v>
      </c>
      <c r="AD199" s="53">
        <f>IF(TYPE(SEARCH(AD$1,+VLOOKUP($A199,datos14s!$A$2:$B$874,2,FALSE)))=1,"·",0)</f>
        <v>0</v>
      </c>
      <c r="AE199" s="53">
        <f>IF(TYPE(SEARCH(AE$1,+VLOOKUP($A199,datos14s!$A$2:$B$874,2,FALSE)))=1,"·",0)</f>
        <v>0</v>
      </c>
    </row>
    <row r="200" spans="1:31" s="9" customFormat="1">
      <c r="A200" s="60" t="s">
        <v>1105</v>
      </c>
      <c r="B200" s="53">
        <f>IF(TYPE(SEARCH(B$1,+VLOOKUP($A200,datos14s!$A$2:$B$874,2,FALSE)))=1,"·",0)</f>
        <v>0</v>
      </c>
      <c r="C200" s="53">
        <f>IF(TYPE(SEARCH(C$1,+VLOOKUP($A200,datos14s!$A$2:$B$874,2,FALSE)))=1,"·",0)</f>
        <v>0</v>
      </c>
      <c r="D200" s="53">
        <f>IF(TYPE(SEARCH(D$1,+VLOOKUP($A200,datos14s!$A$2:$B$874,2,FALSE)))=1,"·",0)</f>
        <v>0</v>
      </c>
      <c r="E200" s="53">
        <f>IF(TYPE(SEARCH(E$1,+VLOOKUP($A200,datos14s!$A$2:$B$874,2,FALSE)))=1,"·",0)</f>
        <v>0</v>
      </c>
      <c r="F200" s="53">
        <f>IF(TYPE(SEARCH(F$1,+VLOOKUP($A200,datos14s!$A$2:$B$874,2,FALSE)))=1,"·",0)</f>
        <v>0</v>
      </c>
      <c r="G200" s="53">
        <f>IF(TYPE(SEARCH(G$1,+VLOOKUP($A200,datos14s!$A$2:$B$874,2,FALSE)))=1,"·",0)</f>
        <v>0</v>
      </c>
      <c r="H200" s="53">
        <f>IF(TYPE(SEARCH(H$1,+VLOOKUP($A200,datos14s!$A$2:$B$874,2,FALSE)))=1,"·",0)</f>
        <v>0</v>
      </c>
      <c r="I200" s="53">
        <f>IF(TYPE(SEARCH(I$1,+VLOOKUP($A200,datos14s!$A$2:$B$874,2,FALSE)))=1,"·",0)</f>
        <v>0</v>
      </c>
      <c r="J200" s="53">
        <f>IF(TYPE(SEARCH(J$1,+VLOOKUP($A200,datos14s!$A$2:$B$874,2,FALSE)))=1,"·",0)</f>
        <v>0</v>
      </c>
      <c r="K200" s="53">
        <f>IF(TYPE(SEARCH(K$1,+VLOOKUP($A200,datos14s!$A$2:$B$874,2,FALSE)))=1,"·",0)</f>
        <v>0</v>
      </c>
      <c r="L200" s="53">
        <f>IF(TYPE(SEARCH(L$1,+VLOOKUP($A200,datos14s!$A$2:$B$874,2,FALSE)))=1,"·",0)</f>
        <v>0</v>
      </c>
      <c r="M200" s="53">
        <f>IF(TYPE(SEARCH(M$1,+VLOOKUP($A200,datos14s!$A$2:$B$874,2,FALSE)))=1,"·",0)</f>
        <v>0</v>
      </c>
      <c r="N200" s="53">
        <f>IF(TYPE(SEARCH(N$1,+VLOOKUP($A200,datos14s!$A$2:$B$874,2,FALSE)))=1,"·",0)</f>
        <v>0</v>
      </c>
      <c r="O200" s="53">
        <f>IF(TYPE(SEARCH(O$1,+VLOOKUP($A200,datos14s!$A$2:$B$874,2,FALSE)))=1,"·",0)</f>
        <v>0</v>
      </c>
      <c r="P200" s="53">
        <f>IF(TYPE(SEARCH(P$1,+VLOOKUP($A200,datos14s!$A$2:$B$874,2,FALSE)))=1,"·",0)</f>
        <v>0</v>
      </c>
      <c r="Q200" s="53">
        <f>IF(TYPE(SEARCH(Q$1,+VLOOKUP($A200,datos14s!$A$2:$B$874,2,FALSE)))=1,"·",0)</f>
        <v>0</v>
      </c>
      <c r="R200" s="53">
        <f>IF(TYPE(SEARCH(R$1,+VLOOKUP($A200,datos14s!$A$2:$B$874,2,FALSE)))=1,"·",0)</f>
        <v>0</v>
      </c>
      <c r="S200" s="53">
        <f>IF(TYPE(SEARCH(S$1,+VLOOKUP($A200,datos14s!$A$2:$B$874,2,FALSE)))=1,"·",0)</f>
        <v>0</v>
      </c>
      <c r="T200" s="53">
        <f>IF(TYPE(SEARCH(T$1,+VLOOKUP($A200,datos14s!$A$2:$B$874,2,FALSE)))=1,"·",0)</f>
        <v>0</v>
      </c>
      <c r="U200" s="53">
        <f>IF(TYPE(SEARCH(U$1,+VLOOKUP($A200,datos14s!$A$2:$B$874,2,FALSE)))=1,"·",0)</f>
        <v>0</v>
      </c>
      <c r="V200" s="53">
        <f>IF(TYPE(SEARCH(V$1,+VLOOKUP($A200,datos14s!$A$2:$B$874,2,FALSE)))=1,"·",0)</f>
        <v>0</v>
      </c>
      <c r="W200" s="53">
        <f>IF(TYPE(SEARCH(W$1,+VLOOKUP($A200,datos14s!$A$2:$B$874,2,FALSE)))=1,"·",0)</f>
        <v>0</v>
      </c>
      <c r="X200" s="53">
        <f>IF(TYPE(SEARCH(X$1,+VLOOKUP($A200,datos14s!$A$2:$B$874,2,FALSE)))=1,"·",0)</f>
        <v>0</v>
      </c>
      <c r="Y200" s="53">
        <f>IF(TYPE(SEARCH(Y$1,+VLOOKUP($A200,datos14s!$A$2:$B$874,2,FALSE)))=1,"·",0)</f>
        <v>0</v>
      </c>
      <c r="Z200" s="53">
        <f>IF(TYPE(SEARCH(Z$1,+VLOOKUP($A200,datos14s!$A$2:$B$874,2,FALSE)))=1,"·",0)</f>
        <v>0</v>
      </c>
      <c r="AA200" s="53">
        <f>IF(TYPE(SEARCH(AA$1,+VLOOKUP($A200,datos14s!$A$2:$B$874,2,FALSE)))=1,"·",0)</f>
        <v>0</v>
      </c>
      <c r="AB200" s="53">
        <f>IF(TYPE(SEARCH(AB$1,+VLOOKUP($A200,datos14s!$A$2:$B$874,2,FALSE)))=1,"·",0)</f>
        <v>0</v>
      </c>
      <c r="AC200" s="53">
        <f>IF(TYPE(SEARCH(AC$1,+VLOOKUP($A200,datos14s!$A$2:$B$874,2,FALSE)))=1,"·",0)</f>
        <v>0</v>
      </c>
      <c r="AD200" s="53">
        <f>IF(TYPE(SEARCH(AD$1,+VLOOKUP($A200,datos14s!$A$2:$B$874,2,FALSE)))=1,"·",0)</f>
        <v>0</v>
      </c>
      <c r="AE200" s="53">
        <f>IF(TYPE(SEARCH(AE$1,+VLOOKUP($A200,datos14s!$A$2:$B$874,2,FALSE)))=1,"·",0)</f>
        <v>0</v>
      </c>
    </row>
    <row r="201" spans="1:31" s="9" customFormat="1">
      <c r="A201" s="60" t="s">
        <v>1106</v>
      </c>
      <c r="B201" s="53">
        <f>IF(TYPE(SEARCH(B$1,+VLOOKUP($A201,datos14s!$A$2:$B$874,2,FALSE)))=1,"·",0)</f>
        <v>0</v>
      </c>
      <c r="C201" s="53">
        <f>IF(TYPE(SEARCH(C$1,+VLOOKUP($A201,datos14s!$A$2:$B$874,2,FALSE)))=1,"·",0)</f>
        <v>0</v>
      </c>
      <c r="D201" s="53">
        <f>IF(TYPE(SEARCH(D$1,+VLOOKUP($A201,datos14s!$A$2:$B$874,2,FALSE)))=1,"·",0)</f>
        <v>0</v>
      </c>
      <c r="E201" s="53">
        <f>IF(TYPE(SEARCH(E$1,+VLOOKUP($A201,datos14s!$A$2:$B$874,2,FALSE)))=1,"·",0)</f>
        <v>0</v>
      </c>
      <c r="F201" s="53">
        <f>IF(TYPE(SEARCH(F$1,+VLOOKUP($A201,datos14s!$A$2:$B$874,2,FALSE)))=1,"·",0)</f>
        <v>0</v>
      </c>
      <c r="G201" s="53">
        <f>IF(TYPE(SEARCH(G$1,+VLOOKUP($A201,datos14s!$A$2:$B$874,2,FALSE)))=1,"·",0)</f>
        <v>0</v>
      </c>
      <c r="H201" s="53">
        <f>IF(TYPE(SEARCH(H$1,+VLOOKUP($A201,datos14s!$A$2:$B$874,2,FALSE)))=1,"·",0)</f>
        <v>0</v>
      </c>
      <c r="I201" s="53">
        <f>IF(TYPE(SEARCH(I$1,+VLOOKUP($A201,datos14s!$A$2:$B$874,2,FALSE)))=1,"·",0)</f>
        <v>0</v>
      </c>
      <c r="J201" s="53">
        <f>IF(TYPE(SEARCH(J$1,+VLOOKUP($A201,datos14s!$A$2:$B$874,2,FALSE)))=1,"·",0)</f>
        <v>0</v>
      </c>
      <c r="K201" s="53">
        <f>IF(TYPE(SEARCH(K$1,+VLOOKUP($A201,datos14s!$A$2:$B$874,2,FALSE)))=1,"·",0)</f>
        <v>0</v>
      </c>
      <c r="L201" s="53">
        <f>IF(TYPE(SEARCH(L$1,+VLOOKUP($A201,datos14s!$A$2:$B$874,2,FALSE)))=1,"·",0)</f>
        <v>0</v>
      </c>
      <c r="M201" s="53">
        <f>IF(TYPE(SEARCH(M$1,+VLOOKUP($A201,datos14s!$A$2:$B$874,2,FALSE)))=1,"·",0)</f>
        <v>0</v>
      </c>
      <c r="N201" s="53">
        <f>IF(TYPE(SEARCH(N$1,+VLOOKUP($A201,datos14s!$A$2:$B$874,2,FALSE)))=1,"·",0)</f>
        <v>0</v>
      </c>
      <c r="O201" s="53">
        <f>IF(TYPE(SEARCH(O$1,+VLOOKUP($A201,datos14s!$A$2:$B$874,2,FALSE)))=1,"·",0)</f>
        <v>0</v>
      </c>
      <c r="P201" s="53">
        <f>IF(TYPE(SEARCH(P$1,+VLOOKUP($A201,datos14s!$A$2:$B$874,2,FALSE)))=1,"·",0)</f>
        <v>0</v>
      </c>
      <c r="Q201" s="53">
        <f>IF(TYPE(SEARCH(Q$1,+VLOOKUP($A201,datos14s!$A$2:$B$874,2,FALSE)))=1,"·",0)</f>
        <v>0</v>
      </c>
      <c r="R201" s="53">
        <f>IF(TYPE(SEARCH(R$1,+VLOOKUP($A201,datos14s!$A$2:$B$874,2,FALSE)))=1,"·",0)</f>
        <v>0</v>
      </c>
      <c r="S201" s="53">
        <f>IF(TYPE(SEARCH(S$1,+VLOOKUP($A201,datos14s!$A$2:$B$874,2,FALSE)))=1,"·",0)</f>
        <v>0</v>
      </c>
      <c r="T201" s="53">
        <f>IF(TYPE(SEARCH(T$1,+VLOOKUP($A201,datos14s!$A$2:$B$874,2,FALSE)))=1,"·",0)</f>
        <v>0</v>
      </c>
      <c r="U201" s="53">
        <f>IF(TYPE(SEARCH(U$1,+VLOOKUP($A201,datos14s!$A$2:$B$874,2,FALSE)))=1,"·",0)</f>
        <v>0</v>
      </c>
      <c r="V201" s="53">
        <f>IF(TYPE(SEARCH(V$1,+VLOOKUP($A201,datos14s!$A$2:$B$874,2,FALSE)))=1,"·",0)</f>
        <v>0</v>
      </c>
      <c r="W201" s="53">
        <f>IF(TYPE(SEARCH(W$1,+VLOOKUP($A201,datos14s!$A$2:$B$874,2,FALSE)))=1,"·",0)</f>
        <v>0</v>
      </c>
      <c r="X201" s="53">
        <f>IF(TYPE(SEARCH(X$1,+VLOOKUP($A201,datos14s!$A$2:$B$874,2,FALSE)))=1,"·",0)</f>
        <v>0</v>
      </c>
      <c r="Y201" s="53">
        <f>IF(TYPE(SEARCH(Y$1,+VLOOKUP($A201,datos14s!$A$2:$B$874,2,FALSE)))=1,"·",0)</f>
        <v>0</v>
      </c>
      <c r="Z201" s="53">
        <f>IF(TYPE(SEARCH(Z$1,+VLOOKUP($A201,datos14s!$A$2:$B$874,2,FALSE)))=1,"·",0)</f>
        <v>0</v>
      </c>
      <c r="AA201" s="53">
        <f>IF(TYPE(SEARCH(AA$1,+VLOOKUP($A201,datos14s!$A$2:$B$874,2,FALSE)))=1,"·",0)</f>
        <v>0</v>
      </c>
      <c r="AB201" s="53">
        <f>IF(TYPE(SEARCH(AB$1,+VLOOKUP($A201,datos14s!$A$2:$B$874,2,FALSE)))=1,"·",0)</f>
        <v>0</v>
      </c>
      <c r="AC201" s="53">
        <f>IF(TYPE(SEARCH(AC$1,+VLOOKUP($A201,datos14s!$A$2:$B$874,2,FALSE)))=1,"·",0)</f>
        <v>0</v>
      </c>
      <c r="AD201" s="53">
        <f>IF(TYPE(SEARCH(AD$1,+VLOOKUP($A201,datos14s!$A$2:$B$874,2,FALSE)))=1,"·",0)</f>
        <v>0</v>
      </c>
      <c r="AE201" s="53">
        <f>IF(TYPE(SEARCH(AE$1,+VLOOKUP($A201,datos14s!$A$2:$B$874,2,FALSE)))=1,"·",0)</f>
        <v>0</v>
      </c>
    </row>
    <row r="202" spans="1:31" s="9" customFormat="1">
      <c r="A202" s="60" t="s">
        <v>1107</v>
      </c>
      <c r="B202" s="53">
        <f>IF(TYPE(SEARCH(B$1,+VLOOKUP($A202,datos14s!$A$2:$B$874,2,FALSE)))=1,"·",0)</f>
        <v>0</v>
      </c>
      <c r="C202" s="53">
        <f>IF(TYPE(SEARCH(C$1,+VLOOKUP($A202,datos14s!$A$2:$B$874,2,FALSE)))=1,"·",0)</f>
        <v>0</v>
      </c>
      <c r="D202" s="53">
        <f>IF(TYPE(SEARCH(D$1,+VLOOKUP($A202,datos14s!$A$2:$B$874,2,FALSE)))=1,"·",0)</f>
        <v>0</v>
      </c>
      <c r="E202" s="53">
        <f>IF(TYPE(SEARCH(E$1,+VLOOKUP($A202,datos14s!$A$2:$B$874,2,FALSE)))=1,"·",0)</f>
        <v>0</v>
      </c>
      <c r="F202" s="53">
        <f>IF(TYPE(SEARCH(F$1,+VLOOKUP($A202,datos14s!$A$2:$B$874,2,FALSE)))=1,"·",0)</f>
        <v>0</v>
      </c>
      <c r="G202" s="53">
        <f>IF(TYPE(SEARCH(G$1,+VLOOKUP($A202,datos14s!$A$2:$B$874,2,FALSE)))=1,"·",0)</f>
        <v>0</v>
      </c>
      <c r="H202" s="53">
        <f>IF(TYPE(SEARCH(H$1,+VLOOKUP($A202,datos14s!$A$2:$B$874,2,FALSE)))=1,"·",0)</f>
        <v>0</v>
      </c>
      <c r="I202" s="53">
        <f>IF(TYPE(SEARCH(I$1,+VLOOKUP($A202,datos14s!$A$2:$B$874,2,FALSE)))=1,"·",0)</f>
        <v>0</v>
      </c>
      <c r="J202" s="53">
        <f>IF(TYPE(SEARCH(J$1,+VLOOKUP($A202,datos14s!$A$2:$B$874,2,FALSE)))=1,"·",0)</f>
        <v>0</v>
      </c>
      <c r="K202" s="53">
        <f>IF(TYPE(SEARCH(K$1,+VLOOKUP($A202,datos14s!$A$2:$B$874,2,FALSE)))=1,"·",0)</f>
        <v>0</v>
      </c>
      <c r="L202" s="53">
        <f>IF(TYPE(SEARCH(L$1,+VLOOKUP($A202,datos14s!$A$2:$B$874,2,FALSE)))=1,"·",0)</f>
        <v>0</v>
      </c>
      <c r="M202" s="53">
        <f>IF(TYPE(SEARCH(M$1,+VLOOKUP($A202,datos14s!$A$2:$B$874,2,FALSE)))=1,"·",0)</f>
        <v>0</v>
      </c>
      <c r="N202" s="53">
        <f>IF(TYPE(SEARCH(N$1,+VLOOKUP($A202,datos14s!$A$2:$B$874,2,FALSE)))=1,"·",0)</f>
        <v>0</v>
      </c>
      <c r="O202" s="53">
        <f>IF(TYPE(SEARCH(O$1,+VLOOKUP($A202,datos14s!$A$2:$B$874,2,FALSE)))=1,"·",0)</f>
        <v>0</v>
      </c>
      <c r="P202" s="53">
        <f>IF(TYPE(SEARCH(P$1,+VLOOKUP($A202,datos14s!$A$2:$B$874,2,FALSE)))=1,"·",0)</f>
        <v>0</v>
      </c>
      <c r="Q202" s="53">
        <f>IF(TYPE(SEARCH(Q$1,+VLOOKUP($A202,datos14s!$A$2:$B$874,2,FALSE)))=1,"·",0)</f>
        <v>0</v>
      </c>
      <c r="R202" s="53">
        <f>IF(TYPE(SEARCH(R$1,+VLOOKUP($A202,datos14s!$A$2:$B$874,2,FALSE)))=1,"·",0)</f>
        <v>0</v>
      </c>
      <c r="S202" s="53">
        <f>IF(TYPE(SEARCH(S$1,+VLOOKUP($A202,datos14s!$A$2:$B$874,2,FALSE)))=1,"·",0)</f>
        <v>0</v>
      </c>
      <c r="T202" s="53">
        <f>IF(TYPE(SEARCH(T$1,+VLOOKUP($A202,datos14s!$A$2:$B$874,2,FALSE)))=1,"·",0)</f>
        <v>0</v>
      </c>
      <c r="U202" s="53">
        <f>IF(TYPE(SEARCH(U$1,+VLOOKUP($A202,datos14s!$A$2:$B$874,2,FALSE)))=1,"·",0)</f>
        <v>0</v>
      </c>
      <c r="V202" s="53">
        <f>IF(TYPE(SEARCH(V$1,+VLOOKUP($A202,datos14s!$A$2:$B$874,2,FALSE)))=1,"·",0)</f>
        <v>0</v>
      </c>
      <c r="W202" s="53">
        <f>IF(TYPE(SEARCH(W$1,+VLOOKUP($A202,datos14s!$A$2:$B$874,2,FALSE)))=1,"·",0)</f>
        <v>0</v>
      </c>
      <c r="X202" s="53">
        <f>IF(TYPE(SEARCH(X$1,+VLOOKUP($A202,datos14s!$A$2:$B$874,2,FALSE)))=1,"·",0)</f>
        <v>0</v>
      </c>
      <c r="Y202" s="53">
        <f>IF(TYPE(SEARCH(Y$1,+VLOOKUP($A202,datos14s!$A$2:$B$874,2,FALSE)))=1,"·",0)</f>
        <v>0</v>
      </c>
      <c r="Z202" s="53">
        <f>IF(TYPE(SEARCH(Z$1,+VLOOKUP($A202,datos14s!$A$2:$B$874,2,FALSE)))=1,"·",0)</f>
        <v>0</v>
      </c>
      <c r="AA202" s="53">
        <f>IF(TYPE(SEARCH(AA$1,+VLOOKUP($A202,datos14s!$A$2:$B$874,2,FALSE)))=1,"·",0)</f>
        <v>0</v>
      </c>
      <c r="AB202" s="53">
        <f>IF(TYPE(SEARCH(AB$1,+VLOOKUP($A202,datos14s!$A$2:$B$874,2,FALSE)))=1,"·",0)</f>
        <v>0</v>
      </c>
      <c r="AC202" s="53">
        <f>IF(TYPE(SEARCH(AC$1,+VLOOKUP($A202,datos14s!$A$2:$B$874,2,FALSE)))=1,"·",0)</f>
        <v>0</v>
      </c>
      <c r="AD202" s="53">
        <f>IF(TYPE(SEARCH(AD$1,+VLOOKUP($A202,datos14s!$A$2:$B$874,2,FALSE)))=1,"·",0)</f>
        <v>0</v>
      </c>
      <c r="AE202" s="53">
        <f>IF(TYPE(SEARCH(AE$1,+VLOOKUP($A202,datos14s!$A$2:$B$874,2,FALSE)))=1,"·",0)</f>
        <v>0</v>
      </c>
    </row>
    <row r="203" spans="1:31" s="9" customFormat="1">
      <c r="A203" s="60" t="s">
        <v>1108</v>
      </c>
      <c r="B203" s="53">
        <f>IF(TYPE(SEARCH(B$1,+VLOOKUP($A203,datos14s!$A$2:$B$874,2,FALSE)))=1,"·",0)</f>
        <v>0</v>
      </c>
      <c r="C203" s="53">
        <f>IF(TYPE(SEARCH(C$1,+VLOOKUP($A203,datos14s!$A$2:$B$874,2,FALSE)))=1,"·",0)</f>
        <v>0</v>
      </c>
      <c r="D203" s="53">
        <f>IF(TYPE(SEARCH(D$1,+VLOOKUP($A203,datos14s!$A$2:$B$874,2,FALSE)))=1,"·",0)</f>
        <v>0</v>
      </c>
      <c r="E203" s="53">
        <f>IF(TYPE(SEARCH(E$1,+VLOOKUP($A203,datos14s!$A$2:$B$874,2,FALSE)))=1,"·",0)</f>
        <v>0</v>
      </c>
      <c r="F203" s="53">
        <f>IF(TYPE(SEARCH(F$1,+VLOOKUP($A203,datos14s!$A$2:$B$874,2,FALSE)))=1,"·",0)</f>
        <v>0</v>
      </c>
      <c r="G203" s="53">
        <f>IF(TYPE(SEARCH(G$1,+VLOOKUP($A203,datos14s!$A$2:$B$874,2,FALSE)))=1,"·",0)</f>
        <v>0</v>
      </c>
      <c r="H203" s="53">
        <f>IF(TYPE(SEARCH(H$1,+VLOOKUP($A203,datos14s!$A$2:$B$874,2,FALSE)))=1,"·",0)</f>
        <v>0</v>
      </c>
      <c r="I203" s="53">
        <f>IF(TYPE(SEARCH(I$1,+VLOOKUP($A203,datos14s!$A$2:$B$874,2,FALSE)))=1,"·",0)</f>
        <v>0</v>
      </c>
      <c r="J203" s="53">
        <f>IF(TYPE(SEARCH(J$1,+VLOOKUP($A203,datos14s!$A$2:$B$874,2,FALSE)))=1,"·",0)</f>
        <v>0</v>
      </c>
      <c r="K203" s="53">
        <f>IF(TYPE(SEARCH(K$1,+VLOOKUP($A203,datos14s!$A$2:$B$874,2,FALSE)))=1,"·",0)</f>
        <v>0</v>
      </c>
      <c r="L203" s="53">
        <f>IF(TYPE(SEARCH(L$1,+VLOOKUP($A203,datos14s!$A$2:$B$874,2,FALSE)))=1,"·",0)</f>
        <v>0</v>
      </c>
      <c r="M203" s="53">
        <f>IF(TYPE(SEARCH(M$1,+VLOOKUP($A203,datos14s!$A$2:$B$874,2,FALSE)))=1,"·",0)</f>
        <v>0</v>
      </c>
      <c r="N203" s="53">
        <f>IF(TYPE(SEARCH(N$1,+VLOOKUP($A203,datos14s!$A$2:$B$874,2,FALSE)))=1,"·",0)</f>
        <v>0</v>
      </c>
      <c r="O203" s="53">
        <f>IF(TYPE(SEARCH(O$1,+VLOOKUP($A203,datos14s!$A$2:$B$874,2,FALSE)))=1,"·",0)</f>
        <v>0</v>
      </c>
      <c r="P203" s="53">
        <f>IF(TYPE(SEARCH(P$1,+VLOOKUP($A203,datos14s!$A$2:$B$874,2,FALSE)))=1,"·",0)</f>
        <v>0</v>
      </c>
      <c r="Q203" s="53">
        <f>IF(TYPE(SEARCH(Q$1,+VLOOKUP($A203,datos14s!$A$2:$B$874,2,FALSE)))=1,"·",0)</f>
        <v>0</v>
      </c>
      <c r="R203" s="53">
        <f>IF(TYPE(SEARCH(R$1,+VLOOKUP($A203,datos14s!$A$2:$B$874,2,FALSE)))=1,"·",0)</f>
        <v>0</v>
      </c>
      <c r="S203" s="53">
        <f>IF(TYPE(SEARCH(S$1,+VLOOKUP($A203,datos14s!$A$2:$B$874,2,FALSE)))=1,"·",0)</f>
        <v>0</v>
      </c>
      <c r="T203" s="53">
        <f>IF(TYPE(SEARCH(T$1,+VLOOKUP($A203,datos14s!$A$2:$B$874,2,FALSE)))=1,"·",0)</f>
        <v>0</v>
      </c>
      <c r="U203" s="53">
        <f>IF(TYPE(SEARCH(U$1,+VLOOKUP($A203,datos14s!$A$2:$B$874,2,FALSE)))=1,"·",0)</f>
        <v>0</v>
      </c>
      <c r="V203" s="53">
        <f>IF(TYPE(SEARCH(V$1,+VLOOKUP($A203,datos14s!$A$2:$B$874,2,FALSE)))=1,"·",0)</f>
        <v>0</v>
      </c>
      <c r="W203" s="53">
        <f>IF(TYPE(SEARCH(W$1,+VLOOKUP($A203,datos14s!$A$2:$B$874,2,FALSE)))=1,"·",0)</f>
        <v>0</v>
      </c>
      <c r="X203" s="53">
        <f>IF(TYPE(SEARCH(X$1,+VLOOKUP($A203,datos14s!$A$2:$B$874,2,FALSE)))=1,"·",0)</f>
        <v>0</v>
      </c>
      <c r="Y203" s="53">
        <f>IF(TYPE(SEARCH(Y$1,+VLOOKUP($A203,datos14s!$A$2:$B$874,2,FALSE)))=1,"·",0)</f>
        <v>0</v>
      </c>
      <c r="Z203" s="53">
        <f>IF(TYPE(SEARCH(Z$1,+VLOOKUP($A203,datos14s!$A$2:$B$874,2,FALSE)))=1,"·",0)</f>
        <v>0</v>
      </c>
      <c r="AA203" s="53">
        <f>IF(TYPE(SEARCH(AA$1,+VLOOKUP($A203,datos14s!$A$2:$B$874,2,FALSE)))=1,"·",0)</f>
        <v>0</v>
      </c>
      <c r="AB203" s="53">
        <f>IF(TYPE(SEARCH(AB$1,+VLOOKUP($A203,datos14s!$A$2:$B$874,2,FALSE)))=1,"·",0)</f>
        <v>0</v>
      </c>
      <c r="AC203" s="53">
        <f>IF(TYPE(SEARCH(AC$1,+VLOOKUP($A203,datos14s!$A$2:$B$874,2,FALSE)))=1,"·",0)</f>
        <v>0</v>
      </c>
      <c r="AD203" s="53">
        <f>IF(TYPE(SEARCH(AD$1,+VLOOKUP($A203,datos14s!$A$2:$B$874,2,FALSE)))=1,"·",0)</f>
        <v>0</v>
      </c>
      <c r="AE203" s="53">
        <f>IF(TYPE(SEARCH(AE$1,+VLOOKUP($A203,datos14s!$A$2:$B$874,2,FALSE)))=1,"·",0)</f>
        <v>0</v>
      </c>
    </row>
    <row r="204" spans="1:31" s="9" customFormat="1">
      <c r="A204" s="60" t="s">
        <v>1109</v>
      </c>
      <c r="B204" s="53">
        <f>IF(TYPE(SEARCH(B$1,+VLOOKUP($A204,datos14s!$A$2:$B$874,2,FALSE)))=1,"·",0)</f>
        <v>0</v>
      </c>
      <c r="C204" s="53">
        <f>IF(TYPE(SEARCH(C$1,+VLOOKUP($A204,datos14s!$A$2:$B$874,2,FALSE)))=1,"·",0)</f>
        <v>0</v>
      </c>
      <c r="D204" s="53">
        <f>IF(TYPE(SEARCH(D$1,+VLOOKUP($A204,datos14s!$A$2:$B$874,2,FALSE)))=1,"·",0)</f>
        <v>0</v>
      </c>
      <c r="E204" s="53">
        <f>IF(TYPE(SEARCH(E$1,+VLOOKUP($A204,datos14s!$A$2:$B$874,2,FALSE)))=1,"·",0)</f>
        <v>0</v>
      </c>
      <c r="F204" s="53">
        <f>IF(TYPE(SEARCH(F$1,+VLOOKUP($A204,datos14s!$A$2:$B$874,2,FALSE)))=1,"·",0)</f>
        <v>0</v>
      </c>
      <c r="G204" s="53">
        <f>IF(TYPE(SEARCH(G$1,+VLOOKUP($A204,datos14s!$A$2:$B$874,2,FALSE)))=1,"·",0)</f>
        <v>0</v>
      </c>
      <c r="H204" s="53">
        <f>IF(TYPE(SEARCH(H$1,+VLOOKUP($A204,datos14s!$A$2:$B$874,2,FALSE)))=1,"·",0)</f>
        <v>0</v>
      </c>
      <c r="I204" s="53">
        <f>IF(TYPE(SEARCH(I$1,+VLOOKUP($A204,datos14s!$A$2:$B$874,2,FALSE)))=1,"·",0)</f>
        <v>0</v>
      </c>
      <c r="J204" s="53">
        <f>IF(TYPE(SEARCH(J$1,+VLOOKUP($A204,datos14s!$A$2:$B$874,2,FALSE)))=1,"·",0)</f>
        <v>0</v>
      </c>
      <c r="K204" s="53">
        <f>IF(TYPE(SEARCH(K$1,+VLOOKUP($A204,datos14s!$A$2:$B$874,2,FALSE)))=1,"·",0)</f>
        <v>0</v>
      </c>
      <c r="L204" s="53">
        <f>IF(TYPE(SEARCH(L$1,+VLOOKUP($A204,datos14s!$A$2:$B$874,2,FALSE)))=1,"·",0)</f>
        <v>0</v>
      </c>
      <c r="M204" s="53">
        <f>IF(TYPE(SEARCH(M$1,+VLOOKUP($A204,datos14s!$A$2:$B$874,2,FALSE)))=1,"·",0)</f>
        <v>0</v>
      </c>
      <c r="N204" s="53">
        <f>IF(TYPE(SEARCH(N$1,+VLOOKUP($A204,datos14s!$A$2:$B$874,2,FALSE)))=1,"·",0)</f>
        <v>0</v>
      </c>
      <c r="O204" s="53">
        <f>IF(TYPE(SEARCH(O$1,+VLOOKUP($A204,datos14s!$A$2:$B$874,2,FALSE)))=1,"·",0)</f>
        <v>0</v>
      </c>
      <c r="P204" s="53">
        <f>IF(TYPE(SEARCH(P$1,+VLOOKUP($A204,datos14s!$A$2:$B$874,2,FALSE)))=1,"·",0)</f>
        <v>0</v>
      </c>
      <c r="Q204" s="53">
        <f>IF(TYPE(SEARCH(Q$1,+VLOOKUP($A204,datos14s!$A$2:$B$874,2,FALSE)))=1,"·",0)</f>
        <v>0</v>
      </c>
      <c r="R204" s="53">
        <f>IF(TYPE(SEARCH(R$1,+VLOOKUP($A204,datos14s!$A$2:$B$874,2,FALSE)))=1,"·",0)</f>
        <v>0</v>
      </c>
      <c r="S204" s="53">
        <f>IF(TYPE(SEARCH(S$1,+VLOOKUP($A204,datos14s!$A$2:$B$874,2,FALSE)))=1,"·",0)</f>
        <v>0</v>
      </c>
      <c r="T204" s="53">
        <f>IF(TYPE(SEARCH(T$1,+VLOOKUP($A204,datos14s!$A$2:$B$874,2,FALSE)))=1,"·",0)</f>
        <v>0</v>
      </c>
      <c r="U204" s="53">
        <f>IF(TYPE(SEARCH(U$1,+VLOOKUP($A204,datos14s!$A$2:$B$874,2,FALSE)))=1,"·",0)</f>
        <v>0</v>
      </c>
      <c r="V204" s="53">
        <f>IF(TYPE(SEARCH(V$1,+VLOOKUP($A204,datos14s!$A$2:$B$874,2,FALSE)))=1,"·",0)</f>
        <v>0</v>
      </c>
      <c r="W204" s="53">
        <f>IF(TYPE(SEARCH(W$1,+VLOOKUP($A204,datos14s!$A$2:$B$874,2,FALSE)))=1,"·",0)</f>
        <v>0</v>
      </c>
      <c r="X204" s="53">
        <f>IF(TYPE(SEARCH(X$1,+VLOOKUP($A204,datos14s!$A$2:$B$874,2,FALSE)))=1,"·",0)</f>
        <v>0</v>
      </c>
      <c r="Y204" s="53">
        <f>IF(TYPE(SEARCH(Y$1,+VLOOKUP($A204,datos14s!$A$2:$B$874,2,FALSE)))=1,"·",0)</f>
        <v>0</v>
      </c>
      <c r="Z204" s="53">
        <f>IF(TYPE(SEARCH(Z$1,+VLOOKUP($A204,datos14s!$A$2:$B$874,2,FALSE)))=1,"·",0)</f>
        <v>0</v>
      </c>
      <c r="AA204" s="53">
        <f>IF(TYPE(SEARCH(AA$1,+VLOOKUP($A204,datos14s!$A$2:$B$874,2,FALSE)))=1,"·",0)</f>
        <v>0</v>
      </c>
      <c r="AB204" s="53">
        <f>IF(TYPE(SEARCH(AB$1,+VLOOKUP($A204,datos14s!$A$2:$B$874,2,FALSE)))=1,"·",0)</f>
        <v>0</v>
      </c>
      <c r="AC204" s="53">
        <f>IF(TYPE(SEARCH(AC$1,+VLOOKUP($A204,datos14s!$A$2:$B$874,2,FALSE)))=1,"·",0)</f>
        <v>0</v>
      </c>
      <c r="AD204" s="53">
        <f>IF(TYPE(SEARCH(AD$1,+VLOOKUP($A204,datos14s!$A$2:$B$874,2,FALSE)))=1,"·",0)</f>
        <v>0</v>
      </c>
      <c r="AE204" s="53">
        <f>IF(TYPE(SEARCH(AE$1,+VLOOKUP($A204,datos14s!$A$2:$B$874,2,FALSE)))=1,"·",0)</f>
        <v>0</v>
      </c>
    </row>
    <row r="205" spans="1:31" s="9" customFormat="1">
      <c r="A205" s="60" t="s">
        <v>1110</v>
      </c>
      <c r="B205" s="53">
        <f>IF(TYPE(SEARCH(B$1,+VLOOKUP($A205,datos14s!$A$2:$B$874,2,FALSE)))=1,"·",0)</f>
        <v>0</v>
      </c>
      <c r="C205" s="53">
        <f>IF(TYPE(SEARCH(C$1,+VLOOKUP($A205,datos14s!$A$2:$B$874,2,FALSE)))=1,"·",0)</f>
        <v>0</v>
      </c>
      <c r="D205" s="53">
        <f>IF(TYPE(SEARCH(D$1,+VLOOKUP($A205,datos14s!$A$2:$B$874,2,FALSE)))=1,"·",0)</f>
        <v>0</v>
      </c>
      <c r="E205" s="53">
        <f>IF(TYPE(SEARCH(E$1,+VLOOKUP($A205,datos14s!$A$2:$B$874,2,FALSE)))=1,"·",0)</f>
        <v>0</v>
      </c>
      <c r="F205" s="53">
        <f>IF(TYPE(SEARCH(F$1,+VLOOKUP($A205,datos14s!$A$2:$B$874,2,FALSE)))=1,"·",0)</f>
        <v>0</v>
      </c>
      <c r="G205" s="53">
        <f>IF(TYPE(SEARCH(G$1,+VLOOKUP($A205,datos14s!$A$2:$B$874,2,FALSE)))=1,"·",0)</f>
        <v>0</v>
      </c>
      <c r="H205" s="53">
        <f>IF(TYPE(SEARCH(H$1,+VLOOKUP($A205,datos14s!$A$2:$B$874,2,FALSE)))=1,"·",0)</f>
        <v>0</v>
      </c>
      <c r="I205" s="53">
        <f>IF(TYPE(SEARCH(I$1,+VLOOKUP($A205,datos14s!$A$2:$B$874,2,FALSE)))=1,"·",0)</f>
        <v>0</v>
      </c>
      <c r="J205" s="53">
        <f>IF(TYPE(SEARCH(J$1,+VLOOKUP($A205,datos14s!$A$2:$B$874,2,FALSE)))=1,"·",0)</f>
        <v>0</v>
      </c>
      <c r="K205" s="53">
        <f>IF(TYPE(SEARCH(K$1,+VLOOKUP($A205,datos14s!$A$2:$B$874,2,FALSE)))=1,"·",0)</f>
        <v>0</v>
      </c>
      <c r="L205" s="53">
        <f>IF(TYPE(SEARCH(L$1,+VLOOKUP($A205,datos14s!$A$2:$B$874,2,FALSE)))=1,"·",0)</f>
        <v>0</v>
      </c>
      <c r="M205" s="53">
        <f>IF(TYPE(SEARCH(M$1,+VLOOKUP($A205,datos14s!$A$2:$B$874,2,FALSE)))=1,"·",0)</f>
        <v>0</v>
      </c>
      <c r="N205" s="53">
        <f>IF(TYPE(SEARCH(N$1,+VLOOKUP($A205,datos14s!$A$2:$B$874,2,FALSE)))=1,"·",0)</f>
        <v>0</v>
      </c>
      <c r="O205" s="53">
        <f>IF(TYPE(SEARCH(O$1,+VLOOKUP($A205,datos14s!$A$2:$B$874,2,FALSE)))=1,"·",0)</f>
        <v>0</v>
      </c>
      <c r="P205" s="53">
        <f>IF(TYPE(SEARCH(P$1,+VLOOKUP($A205,datos14s!$A$2:$B$874,2,FALSE)))=1,"·",0)</f>
        <v>0</v>
      </c>
      <c r="Q205" s="53">
        <f>IF(TYPE(SEARCH(Q$1,+VLOOKUP($A205,datos14s!$A$2:$B$874,2,FALSE)))=1,"·",0)</f>
        <v>0</v>
      </c>
      <c r="R205" s="53">
        <f>IF(TYPE(SEARCH(R$1,+VLOOKUP($A205,datos14s!$A$2:$B$874,2,FALSE)))=1,"·",0)</f>
        <v>0</v>
      </c>
      <c r="S205" s="53">
        <f>IF(TYPE(SEARCH(S$1,+VLOOKUP($A205,datos14s!$A$2:$B$874,2,FALSE)))=1,"·",0)</f>
        <v>0</v>
      </c>
      <c r="T205" s="53">
        <f>IF(TYPE(SEARCH(T$1,+VLOOKUP($A205,datos14s!$A$2:$B$874,2,FALSE)))=1,"·",0)</f>
        <v>0</v>
      </c>
      <c r="U205" s="53">
        <f>IF(TYPE(SEARCH(U$1,+VLOOKUP($A205,datos14s!$A$2:$B$874,2,FALSE)))=1,"·",0)</f>
        <v>0</v>
      </c>
      <c r="V205" s="53">
        <f>IF(TYPE(SEARCH(V$1,+VLOOKUP($A205,datos14s!$A$2:$B$874,2,FALSE)))=1,"·",0)</f>
        <v>0</v>
      </c>
      <c r="W205" s="53">
        <f>IF(TYPE(SEARCH(W$1,+VLOOKUP($A205,datos14s!$A$2:$B$874,2,FALSE)))=1,"·",0)</f>
        <v>0</v>
      </c>
      <c r="X205" s="53">
        <f>IF(TYPE(SEARCH(X$1,+VLOOKUP($A205,datos14s!$A$2:$B$874,2,FALSE)))=1,"·",0)</f>
        <v>0</v>
      </c>
      <c r="Y205" s="53">
        <f>IF(TYPE(SEARCH(Y$1,+VLOOKUP($A205,datos14s!$A$2:$B$874,2,FALSE)))=1,"·",0)</f>
        <v>0</v>
      </c>
      <c r="Z205" s="53">
        <f>IF(TYPE(SEARCH(Z$1,+VLOOKUP($A205,datos14s!$A$2:$B$874,2,FALSE)))=1,"·",0)</f>
        <v>0</v>
      </c>
      <c r="AA205" s="53">
        <f>IF(TYPE(SEARCH(AA$1,+VLOOKUP($A205,datos14s!$A$2:$B$874,2,FALSE)))=1,"·",0)</f>
        <v>0</v>
      </c>
      <c r="AB205" s="53">
        <f>IF(TYPE(SEARCH(AB$1,+VLOOKUP($A205,datos14s!$A$2:$B$874,2,FALSE)))=1,"·",0)</f>
        <v>0</v>
      </c>
      <c r="AC205" s="53">
        <f>IF(TYPE(SEARCH(AC$1,+VLOOKUP($A205,datos14s!$A$2:$B$874,2,FALSE)))=1,"·",0)</f>
        <v>0</v>
      </c>
      <c r="AD205" s="53">
        <f>IF(TYPE(SEARCH(AD$1,+VLOOKUP($A205,datos14s!$A$2:$B$874,2,FALSE)))=1,"·",0)</f>
        <v>0</v>
      </c>
      <c r="AE205" s="53">
        <f>IF(TYPE(SEARCH(AE$1,+VLOOKUP($A205,datos14s!$A$2:$B$874,2,FALSE)))=1,"·",0)</f>
        <v>0</v>
      </c>
    </row>
    <row r="206" spans="1:31" s="9" customFormat="1">
      <c r="A206" s="60" t="s">
        <v>1111</v>
      </c>
      <c r="B206" s="53">
        <f>IF(TYPE(SEARCH(B$1,+VLOOKUP($A206,datos14s!$A$2:$B$874,2,FALSE)))=1,"·",0)</f>
        <v>0</v>
      </c>
      <c r="C206" s="53">
        <f>IF(TYPE(SEARCH(C$1,+VLOOKUP($A206,datos14s!$A$2:$B$874,2,FALSE)))=1,"·",0)</f>
        <v>0</v>
      </c>
      <c r="D206" s="53">
        <f>IF(TYPE(SEARCH(D$1,+VLOOKUP($A206,datos14s!$A$2:$B$874,2,FALSE)))=1,"·",0)</f>
        <v>0</v>
      </c>
      <c r="E206" s="53">
        <f>IF(TYPE(SEARCH(E$1,+VLOOKUP($A206,datos14s!$A$2:$B$874,2,FALSE)))=1,"·",0)</f>
        <v>0</v>
      </c>
      <c r="F206" s="53">
        <f>IF(TYPE(SEARCH(F$1,+VLOOKUP($A206,datos14s!$A$2:$B$874,2,FALSE)))=1,"·",0)</f>
        <v>0</v>
      </c>
      <c r="G206" s="53">
        <f>IF(TYPE(SEARCH(G$1,+VLOOKUP($A206,datos14s!$A$2:$B$874,2,FALSE)))=1,"·",0)</f>
        <v>0</v>
      </c>
      <c r="H206" s="53">
        <f>IF(TYPE(SEARCH(H$1,+VLOOKUP($A206,datos14s!$A$2:$B$874,2,FALSE)))=1,"·",0)</f>
        <v>0</v>
      </c>
      <c r="I206" s="53">
        <f>IF(TYPE(SEARCH(I$1,+VLOOKUP($A206,datos14s!$A$2:$B$874,2,FALSE)))=1,"·",0)</f>
        <v>0</v>
      </c>
      <c r="J206" s="53">
        <f>IF(TYPE(SEARCH(J$1,+VLOOKUP($A206,datos14s!$A$2:$B$874,2,FALSE)))=1,"·",0)</f>
        <v>0</v>
      </c>
      <c r="K206" s="53">
        <f>IF(TYPE(SEARCH(K$1,+VLOOKUP($A206,datos14s!$A$2:$B$874,2,FALSE)))=1,"·",0)</f>
        <v>0</v>
      </c>
      <c r="L206" s="53">
        <f>IF(TYPE(SEARCH(L$1,+VLOOKUP($A206,datos14s!$A$2:$B$874,2,FALSE)))=1,"·",0)</f>
        <v>0</v>
      </c>
      <c r="M206" s="53">
        <f>IF(TYPE(SEARCH(M$1,+VLOOKUP($A206,datos14s!$A$2:$B$874,2,FALSE)))=1,"·",0)</f>
        <v>0</v>
      </c>
      <c r="N206" s="53">
        <f>IF(TYPE(SEARCH(N$1,+VLOOKUP($A206,datos14s!$A$2:$B$874,2,FALSE)))=1,"·",0)</f>
        <v>0</v>
      </c>
      <c r="O206" s="53">
        <f>IF(TYPE(SEARCH(O$1,+VLOOKUP($A206,datos14s!$A$2:$B$874,2,FALSE)))=1,"·",0)</f>
        <v>0</v>
      </c>
      <c r="P206" s="53">
        <f>IF(TYPE(SEARCH(P$1,+VLOOKUP($A206,datos14s!$A$2:$B$874,2,FALSE)))=1,"·",0)</f>
        <v>0</v>
      </c>
      <c r="Q206" s="53">
        <f>IF(TYPE(SEARCH(Q$1,+VLOOKUP($A206,datos14s!$A$2:$B$874,2,FALSE)))=1,"·",0)</f>
        <v>0</v>
      </c>
      <c r="R206" s="53">
        <f>IF(TYPE(SEARCH(R$1,+VLOOKUP($A206,datos14s!$A$2:$B$874,2,FALSE)))=1,"·",0)</f>
        <v>0</v>
      </c>
      <c r="S206" s="53">
        <f>IF(TYPE(SEARCH(S$1,+VLOOKUP($A206,datos14s!$A$2:$B$874,2,FALSE)))=1,"·",0)</f>
        <v>0</v>
      </c>
      <c r="T206" s="53">
        <f>IF(TYPE(SEARCH(T$1,+VLOOKUP($A206,datos14s!$A$2:$B$874,2,FALSE)))=1,"·",0)</f>
        <v>0</v>
      </c>
      <c r="U206" s="53">
        <f>IF(TYPE(SEARCH(U$1,+VLOOKUP($A206,datos14s!$A$2:$B$874,2,FALSE)))=1,"·",0)</f>
        <v>0</v>
      </c>
      <c r="V206" s="53">
        <f>IF(TYPE(SEARCH(V$1,+VLOOKUP($A206,datos14s!$A$2:$B$874,2,FALSE)))=1,"·",0)</f>
        <v>0</v>
      </c>
      <c r="W206" s="53">
        <f>IF(TYPE(SEARCH(W$1,+VLOOKUP($A206,datos14s!$A$2:$B$874,2,FALSE)))=1,"·",0)</f>
        <v>0</v>
      </c>
      <c r="X206" s="53">
        <f>IF(TYPE(SEARCH(X$1,+VLOOKUP($A206,datos14s!$A$2:$B$874,2,FALSE)))=1,"·",0)</f>
        <v>0</v>
      </c>
      <c r="Y206" s="53">
        <f>IF(TYPE(SEARCH(Y$1,+VLOOKUP($A206,datos14s!$A$2:$B$874,2,FALSE)))=1,"·",0)</f>
        <v>0</v>
      </c>
      <c r="Z206" s="53">
        <f>IF(TYPE(SEARCH(Z$1,+VLOOKUP($A206,datos14s!$A$2:$B$874,2,FALSE)))=1,"·",0)</f>
        <v>0</v>
      </c>
      <c r="AA206" s="53">
        <f>IF(TYPE(SEARCH(AA$1,+VLOOKUP($A206,datos14s!$A$2:$B$874,2,FALSE)))=1,"·",0)</f>
        <v>0</v>
      </c>
      <c r="AB206" s="53">
        <f>IF(TYPE(SEARCH(AB$1,+VLOOKUP($A206,datos14s!$A$2:$B$874,2,FALSE)))=1,"·",0)</f>
        <v>0</v>
      </c>
      <c r="AC206" s="53">
        <f>IF(TYPE(SEARCH(AC$1,+VLOOKUP($A206,datos14s!$A$2:$B$874,2,FALSE)))=1,"·",0)</f>
        <v>0</v>
      </c>
      <c r="AD206" s="53">
        <f>IF(TYPE(SEARCH(AD$1,+VLOOKUP($A206,datos14s!$A$2:$B$874,2,FALSE)))=1,"·",0)</f>
        <v>0</v>
      </c>
      <c r="AE206" s="53">
        <f>IF(TYPE(SEARCH(AE$1,+VLOOKUP($A206,datos14s!$A$2:$B$874,2,FALSE)))=1,"·",0)</f>
        <v>0</v>
      </c>
    </row>
    <row r="207" spans="1:31" s="9" customFormat="1">
      <c r="A207" s="60" t="s">
        <v>1112</v>
      </c>
      <c r="B207" s="53">
        <f>IF(TYPE(SEARCH(B$1,+VLOOKUP($A207,datos14s!$A$2:$B$874,2,FALSE)))=1,"·",0)</f>
        <v>0</v>
      </c>
      <c r="C207" s="53">
        <f>IF(TYPE(SEARCH(C$1,+VLOOKUP($A207,datos14s!$A$2:$B$874,2,FALSE)))=1,"·",0)</f>
        <v>0</v>
      </c>
      <c r="D207" s="53">
        <f>IF(TYPE(SEARCH(D$1,+VLOOKUP($A207,datos14s!$A$2:$B$874,2,FALSE)))=1,"·",0)</f>
        <v>0</v>
      </c>
      <c r="E207" s="53">
        <f>IF(TYPE(SEARCH(E$1,+VLOOKUP($A207,datos14s!$A$2:$B$874,2,FALSE)))=1,"·",0)</f>
        <v>0</v>
      </c>
      <c r="F207" s="53">
        <f>IF(TYPE(SEARCH(F$1,+VLOOKUP($A207,datos14s!$A$2:$B$874,2,FALSE)))=1,"·",0)</f>
        <v>0</v>
      </c>
      <c r="G207" s="53">
        <f>IF(TYPE(SEARCH(G$1,+VLOOKUP($A207,datos14s!$A$2:$B$874,2,FALSE)))=1,"·",0)</f>
        <v>0</v>
      </c>
      <c r="H207" s="53">
        <f>IF(TYPE(SEARCH(H$1,+VLOOKUP($A207,datos14s!$A$2:$B$874,2,FALSE)))=1,"·",0)</f>
        <v>0</v>
      </c>
      <c r="I207" s="53">
        <f>IF(TYPE(SEARCH(I$1,+VLOOKUP($A207,datos14s!$A$2:$B$874,2,FALSE)))=1,"·",0)</f>
        <v>0</v>
      </c>
      <c r="J207" s="53">
        <f>IF(TYPE(SEARCH(J$1,+VLOOKUP($A207,datos14s!$A$2:$B$874,2,FALSE)))=1,"·",0)</f>
        <v>0</v>
      </c>
      <c r="K207" s="53">
        <f>IF(TYPE(SEARCH(K$1,+VLOOKUP($A207,datos14s!$A$2:$B$874,2,FALSE)))=1,"·",0)</f>
        <v>0</v>
      </c>
      <c r="L207" s="53">
        <f>IF(TYPE(SEARCH(L$1,+VLOOKUP($A207,datos14s!$A$2:$B$874,2,FALSE)))=1,"·",0)</f>
        <v>0</v>
      </c>
      <c r="M207" s="53">
        <f>IF(TYPE(SEARCH(M$1,+VLOOKUP($A207,datos14s!$A$2:$B$874,2,FALSE)))=1,"·",0)</f>
        <v>0</v>
      </c>
      <c r="N207" s="53">
        <f>IF(TYPE(SEARCH(N$1,+VLOOKUP($A207,datos14s!$A$2:$B$874,2,FALSE)))=1,"·",0)</f>
        <v>0</v>
      </c>
      <c r="O207" s="53">
        <f>IF(TYPE(SEARCH(O$1,+VLOOKUP($A207,datos14s!$A$2:$B$874,2,FALSE)))=1,"·",0)</f>
        <v>0</v>
      </c>
      <c r="P207" s="53">
        <f>IF(TYPE(SEARCH(P$1,+VLOOKUP($A207,datos14s!$A$2:$B$874,2,FALSE)))=1,"·",0)</f>
        <v>0</v>
      </c>
      <c r="Q207" s="53">
        <f>IF(TYPE(SEARCH(Q$1,+VLOOKUP($A207,datos14s!$A$2:$B$874,2,FALSE)))=1,"·",0)</f>
        <v>0</v>
      </c>
      <c r="R207" s="53">
        <f>IF(TYPE(SEARCH(R$1,+VLOOKUP($A207,datos14s!$A$2:$B$874,2,FALSE)))=1,"·",0)</f>
        <v>0</v>
      </c>
      <c r="S207" s="53">
        <f>IF(TYPE(SEARCH(S$1,+VLOOKUP($A207,datos14s!$A$2:$B$874,2,FALSE)))=1,"·",0)</f>
        <v>0</v>
      </c>
      <c r="T207" s="53">
        <f>IF(TYPE(SEARCH(T$1,+VLOOKUP($A207,datos14s!$A$2:$B$874,2,FALSE)))=1,"·",0)</f>
        <v>0</v>
      </c>
      <c r="U207" s="53">
        <f>IF(TYPE(SEARCH(U$1,+VLOOKUP($A207,datos14s!$A$2:$B$874,2,FALSE)))=1,"·",0)</f>
        <v>0</v>
      </c>
      <c r="V207" s="53">
        <f>IF(TYPE(SEARCH(V$1,+VLOOKUP($A207,datos14s!$A$2:$B$874,2,FALSE)))=1,"·",0)</f>
        <v>0</v>
      </c>
      <c r="W207" s="53">
        <f>IF(TYPE(SEARCH(W$1,+VLOOKUP($A207,datos14s!$A$2:$B$874,2,FALSE)))=1,"·",0)</f>
        <v>0</v>
      </c>
      <c r="X207" s="53">
        <f>IF(TYPE(SEARCH(X$1,+VLOOKUP($A207,datos14s!$A$2:$B$874,2,FALSE)))=1,"·",0)</f>
        <v>0</v>
      </c>
      <c r="Y207" s="53">
        <f>IF(TYPE(SEARCH(Y$1,+VLOOKUP($A207,datos14s!$A$2:$B$874,2,FALSE)))=1,"·",0)</f>
        <v>0</v>
      </c>
      <c r="Z207" s="53">
        <f>IF(TYPE(SEARCH(Z$1,+VLOOKUP($A207,datos14s!$A$2:$B$874,2,FALSE)))=1,"·",0)</f>
        <v>0</v>
      </c>
      <c r="AA207" s="53">
        <f>IF(TYPE(SEARCH(AA$1,+VLOOKUP($A207,datos14s!$A$2:$B$874,2,FALSE)))=1,"·",0)</f>
        <v>0</v>
      </c>
      <c r="AB207" s="53">
        <f>IF(TYPE(SEARCH(AB$1,+VLOOKUP($A207,datos14s!$A$2:$B$874,2,FALSE)))=1,"·",0)</f>
        <v>0</v>
      </c>
      <c r="AC207" s="53">
        <f>IF(TYPE(SEARCH(AC$1,+VLOOKUP($A207,datos14s!$A$2:$B$874,2,FALSE)))=1,"·",0)</f>
        <v>0</v>
      </c>
      <c r="AD207" s="53">
        <f>IF(TYPE(SEARCH(AD$1,+VLOOKUP($A207,datos14s!$A$2:$B$874,2,FALSE)))=1,"·",0)</f>
        <v>0</v>
      </c>
      <c r="AE207" s="53">
        <f>IF(TYPE(SEARCH(AE$1,+VLOOKUP($A207,datos14s!$A$2:$B$874,2,FALSE)))=1,"·",0)</f>
        <v>0</v>
      </c>
    </row>
    <row r="208" spans="1:31" s="9" customFormat="1">
      <c r="A208" s="60" t="s">
        <v>1113</v>
      </c>
      <c r="B208" s="53">
        <f>IF(TYPE(SEARCH(B$1,+VLOOKUP($A208,datos14s!$A$2:$B$874,2,FALSE)))=1,"·",0)</f>
        <v>0</v>
      </c>
      <c r="C208" s="53">
        <f>IF(TYPE(SEARCH(C$1,+VLOOKUP($A208,datos14s!$A$2:$B$874,2,FALSE)))=1,"·",0)</f>
        <v>0</v>
      </c>
      <c r="D208" s="53">
        <f>IF(TYPE(SEARCH(D$1,+VLOOKUP($A208,datos14s!$A$2:$B$874,2,FALSE)))=1,"·",0)</f>
        <v>0</v>
      </c>
      <c r="E208" s="53">
        <f>IF(TYPE(SEARCH(E$1,+VLOOKUP($A208,datos14s!$A$2:$B$874,2,FALSE)))=1,"·",0)</f>
        <v>0</v>
      </c>
      <c r="F208" s="53">
        <f>IF(TYPE(SEARCH(F$1,+VLOOKUP($A208,datos14s!$A$2:$B$874,2,FALSE)))=1,"·",0)</f>
        <v>0</v>
      </c>
      <c r="G208" s="53">
        <f>IF(TYPE(SEARCH(G$1,+VLOOKUP($A208,datos14s!$A$2:$B$874,2,FALSE)))=1,"·",0)</f>
        <v>0</v>
      </c>
      <c r="H208" s="53">
        <f>IF(TYPE(SEARCH(H$1,+VLOOKUP($A208,datos14s!$A$2:$B$874,2,FALSE)))=1,"·",0)</f>
        <v>0</v>
      </c>
      <c r="I208" s="53">
        <f>IF(TYPE(SEARCH(I$1,+VLOOKUP($A208,datos14s!$A$2:$B$874,2,FALSE)))=1,"·",0)</f>
        <v>0</v>
      </c>
      <c r="J208" s="53">
        <f>IF(TYPE(SEARCH(J$1,+VLOOKUP($A208,datos14s!$A$2:$B$874,2,FALSE)))=1,"·",0)</f>
        <v>0</v>
      </c>
      <c r="K208" s="53">
        <f>IF(TYPE(SEARCH(K$1,+VLOOKUP($A208,datos14s!$A$2:$B$874,2,FALSE)))=1,"·",0)</f>
        <v>0</v>
      </c>
      <c r="L208" s="53">
        <f>IF(TYPE(SEARCH(L$1,+VLOOKUP($A208,datos14s!$A$2:$B$874,2,FALSE)))=1,"·",0)</f>
        <v>0</v>
      </c>
      <c r="M208" s="53">
        <f>IF(TYPE(SEARCH(M$1,+VLOOKUP($A208,datos14s!$A$2:$B$874,2,FALSE)))=1,"·",0)</f>
        <v>0</v>
      </c>
      <c r="N208" s="53">
        <f>IF(TYPE(SEARCH(N$1,+VLOOKUP($A208,datos14s!$A$2:$B$874,2,FALSE)))=1,"·",0)</f>
        <v>0</v>
      </c>
      <c r="O208" s="53">
        <f>IF(TYPE(SEARCH(O$1,+VLOOKUP($A208,datos14s!$A$2:$B$874,2,FALSE)))=1,"·",0)</f>
        <v>0</v>
      </c>
      <c r="P208" s="53">
        <f>IF(TYPE(SEARCH(P$1,+VLOOKUP($A208,datos14s!$A$2:$B$874,2,FALSE)))=1,"·",0)</f>
        <v>0</v>
      </c>
      <c r="Q208" s="53">
        <f>IF(TYPE(SEARCH(Q$1,+VLOOKUP($A208,datos14s!$A$2:$B$874,2,FALSE)))=1,"·",0)</f>
        <v>0</v>
      </c>
      <c r="R208" s="53">
        <f>IF(TYPE(SEARCH(R$1,+VLOOKUP($A208,datos14s!$A$2:$B$874,2,FALSE)))=1,"·",0)</f>
        <v>0</v>
      </c>
      <c r="S208" s="53">
        <f>IF(TYPE(SEARCH(S$1,+VLOOKUP($A208,datos14s!$A$2:$B$874,2,FALSE)))=1,"·",0)</f>
        <v>0</v>
      </c>
      <c r="T208" s="53">
        <f>IF(TYPE(SEARCH(T$1,+VLOOKUP($A208,datos14s!$A$2:$B$874,2,FALSE)))=1,"·",0)</f>
        <v>0</v>
      </c>
      <c r="U208" s="53">
        <f>IF(TYPE(SEARCH(U$1,+VLOOKUP($A208,datos14s!$A$2:$B$874,2,FALSE)))=1,"·",0)</f>
        <v>0</v>
      </c>
      <c r="V208" s="53">
        <f>IF(TYPE(SEARCH(V$1,+VLOOKUP($A208,datos14s!$A$2:$B$874,2,FALSE)))=1,"·",0)</f>
        <v>0</v>
      </c>
      <c r="W208" s="53">
        <f>IF(TYPE(SEARCH(W$1,+VLOOKUP($A208,datos14s!$A$2:$B$874,2,FALSE)))=1,"·",0)</f>
        <v>0</v>
      </c>
      <c r="X208" s="53">
        <f>IF(TYPE(SEARCH(X$1,+VLOOKUP($A208,datos14s!$A$2:$B$874,2,FALSE)))=1,"·",0)</f>
        <v>0</v>
      </c>
      <c r="Y208" s="53">
        <f>IF(TYPE(SEARCH(Y$1,+VLOOKUP($A208,datos14s!$A$2:$B$874,2,FALSE)))=1,"·",0)</f>
        <v>0</v>
      </c>
      <c r="Z208" s="53">
        <f>IF(TYPE(SEARCH(Z$1,+VLOOKUP($A208,datos14s!$A$2:$B$874,2,FALSE)))=1,"·",0)</f>
        <v>0</v>
      </c>
      <c r="AA208" s="53">
        <f>IF(TYPE(SEARCH(AA$1,+VLOOKUP($A208,datos14s!$A$2:$B$874,2,FALSE)))=1,"·",0)</f>
        <v>0</v>
      </c>
      <c r="AB208" s="53">
        <f>IF(TYPE(SEARCH(AB$1,+VLOOKUP($A208,datos14s!$A$2:$B$874,2,FALSE)))=1,"·",0)</f>
        <v>0</v>
      </c>
      <c r="AC208" s="53">
        <f>IF(TYPE(SEARCH(AC$1,+VLOOKUP($A208,datos14s!$A$2:$B$874,2,FALSE)))=1,"·",0)</f>
        <v>0</v>
      </c>
      <c r="AD208" s="53">
        <f>IF(TYPE(SEARCH(AD$1,+VLOOKUP($A208,datos14s!$A$2:$B$874,2,FALSE)))=1,"·",0)</f>
        <v>0</v>
      </c>
      <c r="AE208" s="53">
        <f>IF(TYPE(SEARCH(AE$1,+VLOOKUP($A208,datos14s!$A$2:$B$874,2,FALSE)))=1,"·",0)</f>
        <v>0</v>
      </c>
    </row>
    <row r="209" spans="1:31" s="9" customFormat="1">
      <c r="A209" s="60" t="s">
        <v>49</v>
      </c>
      <c r="B209" s="53">
        <f>IF(TYPE(SEARCH(B$1,+VLOOKUP($A209,datos14s!$A$2:$B$874,2,FALSE)))=1,"·",0)</f>
        <v>0</v>
      </c>
      <c r="C209" s="53">
        <f>IF(TYPE(SEARCH(C$1,+VLOOKUP($A209,datos14s!$A$2:$B$874,2,FALSE)))=1,"·",0)</f>
        <v>0</v>
      </c>
      <c r="D209" s="53">
        <f>IF(TYPE(SEARCH(D$1,+VLOOKUP($A209,datos14s!$A$2:$B$874,2,FALSE)))=1,"·",0)</f>
        <v>0</v>
      </c>
      <c r="E209" s="53">
        <f>IF(TYPE(SEARCH(E$1,+VLOOKUP($A209,datos14s!$A$2:$B$874,2,FALSE)))=1,"·",0)</f>
        <v>0</v>
      </c>
      <c r="F209" s="53">
        <f>IF(TYPE(SEARCH(F$1,+VLOOKUP($A209,datos14s!$A$2:$B$874,2,FALSE)))=1,"·",0)</f>
        <v>0</v>
      </c>
      <c r="G209" s="53">
        <f>IF(TYPE(SEARCH(G$1,+VLOOKUP($A209,datos14s!$A$2:$B$874,2,FALSE)))=1,"·",0)</f>
        <v>0</v>
      </c>
      <c r="H209" s="53">
        <f>IF(TYPE(SEARCH(H$1,+VLOOKUP($A209,datos14s!$A$2:$B$874,2,FALSE)))=1,"·",0)</f>
        <v>0</v>
      </c>
      <c r="I209" s="53">
        <f>IF(TYPE(SEARCH(I$1,+VLOOKUP($A209,datos14s!$A$2:$B$874,2,FALSE)))=1,"·",0)</f>
        <v>0</v>
      </c>
      <c r="J209" s="53">
        <f>IF(TYPE(SEARCH(J$1,+VLOOKUP($A209,datos14s!$A$2:$B$874,2,FALSE)))=1,"·",0)</f>
        <v>0</v>
      </c>
      <c r="K209" s="53" t="str">
        <f>IF(TYPE(SEARCH(K$1,+VLOOKUP($A209,datos14s!$A$2:$B$874,2,FALSE)))=1,"·",0)</f>
        <v>·</v>
      </c>
      <c r="L209" s="53">
        <f>IF(TYPE(SEARCH(L$1,+VLOOKUP($A209,datos14s!$A$2:$B$874,2,FALSE)))=1,"·",0)</f>
        <v>0</v>
      </c>
      <c r="M209" s="53">
        <f>IF(TYPE(SEARCH(M$1,+VLOOKUP($A209,datos14s!$A$2:$B$874,2,FALSE)))=1,"·",0)</f>
        <v>0</v>
      </c>
      <c r="N209" s="53">
        <f>IF(TYPE(SEARCH(N$1,+VLOOKUP($A209,datos14s!$A$2:$B$874,2,FALSE)))=1,"·",0)</f>
        <v>0</v>
      </c>
      <c r="O209" s="53">
        <f>IF(TYPE(SEARCH(O$1,+VLOOKUP($A209,datos14s!$A$2:$B$874,2,FALSE)))=1,"·",0)</f>
        <v>0</v>
      </c>
      <c r="P209" s="53">
        <f>IF(TYPE(SEARCH(P$1,+VLOOKUP($A209,datos14s!$A$2:$B$874,2,FALSE)))=1,"·",0)</f>
        <v>0</v>
      </c>
      <c r="Q209" s="53">
        <f>IF(TYPE(SEARCH(Q$1,+VLOOKUP($A209,datos14s!$A$2:$B$874,2,FALSE)))=1,"·",0)</f>
        <v>0</v>
      </c>
      <c r="R209" s="53">
        <f>IF(TYPE(SEARCH(R$1,+VLOOKUP($A209,datos14s!$A$2:$B$874,2,FALSE)))=1,"·",0)</f>
        <v>0</v>
      </c>
      <c r="S209" s="53">
        <f>IF(TYPE(SEARCH(S$1,+VLOOKUP($A209,datos14s!$A$2:$B$874,2,FALSE)))=1,"·",0)</f>
        <v>0</v>
      </c>
      <c r="T209" s="53">
        <f>IF(TYPE(SEARCH(T$1,+VLOOKUP($A209,datos14s!$A$2:$B$874,2,FALSE)))=1,"·",0)</f>
        <v>0</v>
      </c>
      <c r="U209" s="53">
        <f>IF(TYPE(SEARCH(U$1,+VLOOKUP($A209,datos14s!$A$2:$B$874,2,FALSE)))=1,"·",0)</f>
        <v>0</v>
      </c>
      <c r="V209" s="53">
        <f>IF(TYPE(SEARCH(V$1,+VLOOKUP($A209,datos14s!$A$2:$B$874,2,FALSE)))=1,"·",0)</f>
        <v>0</v>
      </c>
      <c r="W209" s="53">
        <f>IF(TYPE(SEARCH(W$1,+VLOOKUP($A209,datos14s!$A$2:$B$874,2,FALSE)))=1,"·",0)</f>
        <v>0</v>
      </c>
      <c r="X209" s="53">
        <f>IF(TYPE(SEARCH(X$1,+VLOOKUP($A209,datos14s!$A$2:$B$874,2,FALSE)))=1,"·",0)</f>
        <v>0</v>
      </c>
      <c r="Y209" s="53">
        <f>IF(TYPE(SEARCH(Y$1,+VLOOKUP($A209,datos14s!$A$2:$B$874,2,FALSE)))=1,"·",0)</f>
        <v>0</v>
      </c>
      <c r="Z209" s="53">
        <f>IF(TYPE(SEARCH(Z$1,+VLOOKUP($A209,datos14s!$A$2:$B$874,2,FALSE)))=1,"·",0)</f>
        <v>0</v>
      </c>
      <c r="AA209" s="53">
        <f>IF(TYPE(SEARCH(AA$1,+VLOOKUP($A209,datos14s!$A$2:$B$874,2,FALSE)))=1,"·",0)</f>
        <v>0</v>
      </c>
      <c r="AB209" s="53">
        <f>IF(TYPE(SEARCH(AB$1,+VLOOKUP($A209,datos14s!$A$2:$B$874,2,FALSE)))=1,"·",0)</f>
        <v>0</v>
      </c>
      <c r="AC209" s="53">
        <f>IF(TYPE(SEARCH(AC$1,+VLOOKUP($A209,datos14s!$A$2:$B$874,2,FALSE)))=1,"·",0)</f>
        <v>0</v>
      </c>
      <c r="AD209" s="53">
        <f>IF(TYPE(SEARCH(AD$1,+VLOOKUP($A209,datos14s!$A$2:$B$874,2,FALSE)))=1,"·",0)</f>
        <v>0</v>
      </c>
      <c r="AE209" s="53" t="str">
        <f>IF(TYPE(SEARCH(AE$1,+VLOOKUP($A209,datos14s!$A$2:$B$874,2,FALSE)))=1,"·",0)</f>
        <v>·</v>
      </c>
    </row>
    <row r="210" spans="1:31" s="9" customFormat="1">
      <c r="A210" s="60" t="s">
        <v>50</v>
      </c>
      <c r="B210" s="53">
        <f>IF(TYPE(SEARCH(B$1,+VLOOKUP($A210,datos14s!$A$2:$B$874,2,FALSE)))=1,"·",0)</f>
        <v>0</v>
      </c>
      <c r="C210" s="53">
        <f>IF(TYPE(SEARCH(C$1,+VLOOKUP($A210,datos14s!$A$2:$B$874,2,FALSE)))=1,"·",0)</f>
        <v>0</v>
      </c>
      <c r="D210" s="53">
        <f>IF(TYPE(SEARCH(D$1,+VLOOKUP($A210,datos14s!$A$2:$B$874,2,FALSE)))=1,"·",0)</f>
        <v>0</v>
      </c>
      <c r="E210" s="53">
        <f>IF(TYPE(SEARCH(E$1,+VLOOKUP($A210,datos14s!$A$2:$B$874,2,FALSE)))=1,"·",0)</f>
        <v>0</v>
      </c>
      <c r="F210" s="53">
        <f>IF(TYPE(SEARCH(F$1,+VLOOKUP($A210,datos14s!$A$2:$B$874,2,FALSE)))=1,"·",0)</f>
        <v>0</v>
      </c>
      <c r="G210" s="53">
        <f>IF(TYPE(SEARCH(G$1,+VLOOKUP($A210,datos14s!$A$2:$B$874,2,FALSE)))=1,"·",0)</f>
        <v>0</v>
      </c>
      <c r="H210" s="53" t="str">
        <f>IF(TYPE(SEARCH(H$1,+VLOOKUP($A210,datos14s!$A$2:$B$874,2,FALSE)))=1,"·",0)</f>
        <v>·</v>
      </c>
      <c r="I210" s="53">
        <f>IF(TYPE(SEARCH(I$1,+VLOOKUP($A210,datos14s!$A$2:$B$874,2,FALSE)))=1,"·",0)</f>
        <v>0</v>
      </c>
      <c r="J210" s="53" t="str">
        <f>IF(TYPE(SEARCH(J$1,+VLOOKUP($A210,datos14s!$A$2:$B$874,2,FALSE)))=1,"·",0)</f>
        <v>·</v>
      </c>
      <c r="K210" s="53">
        <f>IF(TYPE(SEARCH(K$1,+VLOOKUP($A210,datos14s!$A$2:$B$874,2,FALSE)))=1,"·",0)</f>
        <v>0</v>
      </c>
      <c r="L210" s="53">
        <f>IF(TYPE(SEARCH(L$1,+VLOOKUP($A210,datos14s!$A$2:$B$874,2,FALSE)))=1,"·",0)</f>
        <v>0</v>
      </c>
      <c r="M210" s="53">
        <f>IF(TYPE(SEARCH(M$1,+VLOOKUP($A210,datos14s!$A$2:$B$874,2,FALSE)))=1,"·",0)</f>
        <v>0</v>
      </c>
      <c r="N210" s="53">
        <f>IF(TYPE(SEARCH(N$1,+VLOOKUP($A210,datos14s!$A$2:$B$874,2,FALSE)))=1,"·",0)</f>
        <v>0</v>
      </c>
      <c r="O210" s="53">
        <f>IF(TYPE(SEARCH(O$1,+VLOOKUP($A210,datos14s!$A$2:$B$874,2,FALSE)))=1,"·",0)</f>
        <v>0</v>
      </c>
      <c r="P210" s="53">
        <f>IF(TYPE(SEARCH(P$1,+VLOOKUP($A210,datos14s!$A$2:$B$874,2,FALSE)))=1,"·",0)</f>
        <v>0</v>
      </c>
      <c r="Q210" s="53">
        <f>IF(TYPE(SEARCH(Q$1,+VLOOKUP($A210,datos14s!$A$2:$B$874,2,FALSE)))=1,"·",0)</f>
        <v>0</v>
      </c>
      <c r="R210" s="53">
        <f>IF(TYPE(SEARCH(R$1,+VLOOKUP($A210,datos14s!$A$2:$B$874,2,FALSE)))=1,"·",0)</f>
        <v>0</v>
      </c>
      <c r="S210" s="53">
        <f>IF(TYPE(SEARCH(S$1,+VLOOKUP($A210,datos14s!$A$2:$B$874,2,FALSE)))=1,"·",0)</f>
        <v>0</v>
      </c>
      <c r="T210" s="53">
        <f>IF(TYPE(SEARCH(T$1,+VLOOKUP($A210,datos14s!$A$2:$B$874,2,FALSE)))=1,"·",0)</f>
        <v>0</v>
      </c>
      <c r="U210" s="53">
        <f>IF(TYPE(SEARCH(U$1,+VLOOKUP($A210,datos14s!$A$2:$B$874,2,FALSE)))=1,"·",0)</f>
        <v>0</v>
      </c>
      <c r="V210" s="53">
        <f>IF(TYPE(SEARCH(V$1,+VLOOKUP($A210,datos14s!$A$2:$B$874,2,FALSE)))=1,"·",0)</f>
        <v>0</v>
      </c>
      <c r="W210" s="53">
        <f>IF(TYPE(SEARCH(W$1,+VLOOKUP($A210,datos14s!$A$2:$B$874,2,FALSE)))=1,"·",0)</f>
        <v>0</v>
      </c>
      <c r="X210" s="53">
        <f>IF(TYPE(SEARCH(X$1,+VLOOKUP($A210,datos14s!$A$2:$B$874,2,FALSE)))=1,"·",0)</f>
        <v>0</v>
      </c>
      <c r="Y210" s="53">
        <f>IF(TYPE(SEARCH(Y$1,+VLOOKUP($A210,datos14s!$A$2:$B$874,2,FALSE)))=1,"·",0)</f>
        <v>0</v>
      </c>
      <c r="Z210" s="53">
        <f>IF(TYPE(SEARCH(Z$1,+VLOOKUP($A210,datos14s!$A$2:$B$874,2,FALSE)))=1,"·",0)</f>
        <v>0</v>
      </c>
      <c r="AA210" s="53">
        <f>IF(TYPE(SEARCH(AA$1,+VLOOKUP($A210,datos14s!$A$2:$B$874,2,FALSE)))=1,"·",0)</f>
        <v>0</v>
      </c>
      <c r="AB210" s="53">
        <f>IF(TYPE(SEARCH(AB$1,+VLOOKUP($A210,datos14s!$A$2:$B$874,2,FALSE)))=1,"·",0)</f>
        <v>0</v>
      </c>
      <c r="AC210" s="53">
        <f>IF(TYPE(SEARCH(AC$1,+VLOOKUP($A210,datos14s!$A$2:$B$874,2,FALSE)))=1,"·",0)</f>
        <v>0</v>
      </c>
      <c r="AD210" s="53">
        <f>IF(TYPE(SEARCH(AD$1,+VLOOKUP($A210,datos14s!$A$2:$B$874,2,FALSE)))=1,"·",0)</f>
        <v>0</v>
      </c>
      <c r="AE210" s="53" t="str">
        <f>IF(TYPE(SEARCH(AE$1,+VLOOKUP($A210,datos14s!$A$2:$B$874,2,FALSE)))=1,"·",0)</f>
        <v>·</v>
      </c>
    </row>
    <row r="211" spans="1:31" s="9" customFormat="1">
      <c r="A211" s="60" t="s">
        <v>51</v>
      </c>
      <c r="B211" s="53">
        <f>IF(TYPE(SEARCH(B$1,+VLOOKUP($A211,datos14s!$A$2:$B$874,2,FALSE)))=1,"·",0)</f>
        <v>0</v>
      </c>
      <c r="C211" s="53">
        <f>IF(TYPE(SEARCH(C$1,+VLOOKUP($A211,datos14s!$A$2:$B$874,2,FALSE)))=1,"·",0)</f>
        <v>0</v>
      </c>
      <c r="D211" s="53">
        <f>IF(TYPE(SEARCH(D$1,+VLOOKUP($A211,datos14s!$A$2:$B$874,2,FALSE)))=1,"·",0)</f>
        <v>0</v>
      </c>
      <c r="E211" s="53">
        <f>IF(TYPE(SEARCH(E$1,+VLOOKUP($A211,datos14s!$A$2:$B$874,2,FALSE)))=1,"·",0)</f>
        <v>0</v>
      </c>
      <c r="F211" s="53">
        <f>IF(TYPE(SEARCH(F$1,+VLOOKUP($A211,datos14s!$A$2:$B$874,2,FALSE)))=1,"·",0)</f>
        <v>0</v>
      </c>
      <c r="G211" s="53">
        <f>IF(TYPE(SEARCH(G$1,+VLOOKUP($A211,datos14s!$A$2:$B$874,2,FALSE)))=1,"·",0)</f>
        <v>0</v>
      </c>
      <c r="H211" s="53" t="str">
        <f>IF(TYPE(SEARCH(H$1,+VLOOKUP($A211,datos14s!$A$2:$B$874,2,FALSE)))=1,"·",0)</f>
        <v>·</v>
      </c>
      <c r="I211" s="53">
        <f>IF(TYPE(SEARCH(I$1,+VLOOKUP($A211,datos14s!$A$2:$B$874,2,FALSE)))=1,"·",0)</f>
        <v>0</v>
      </c>
      <c r="J211" s="53">
        <f>IF(TYPE(SEARCH(J$1,+VLOOKUP($A211,datos14s!$A$2:$B$874,2,FALSE)))=1,"·",0)</f>
        <v>0</v>
      </c>
      <c r="K211" s="53" t="str">
        <f>IF(TYPE(SEARCH(K$1,+VLOOKUP($A211,datos14s!$A$2:$B$874,2,FALSE)))=1,"·",0)</f>
        <v>·</v>
      </c>
      <c r="L211" s="53">
        <f>IF(TYPE(SEARCH(L$1,+VLOOKUP($A211,datos14s!$A$2:$B$874,2,FALSE)))=1,"·",0)</f>
        <v>0</v>
      </c>
      <c r="M211" s="53">
        <f>IF(TYPE(SEARCH(M$1,+VLOOKUP($A211,datos14s!$A$2:$B$874,2,FALSE)))=1,"·",0)</f>
        <v>0</v>
      </c>
      <c r="N211" s="53">
        <f>IF(TYPE(SEARCH(N$1,+VLOOKUP($A211,datos14s!$A$2:$B$874,2,FALSE)))=1,"·",0)</f>
        <v>0</v>
      </c>
      <c r="O211" s="53">
        <f>IF(TYPE(SEARCH(O$1,+VLOOKUP($A211,datos14s!$A$2:$B$874,2,FALSE)))=1,"·",0)</f>
        <v>0</v>
      </c>
      <c r="P211" s="53">
        <f>IF(TYPE(SEARCH(P$1,+VLOOKUP($A211,datos14s!$A$2:$B$874,2,FALSE)))=1,"·",0)</f>
        <v>0</v>
      </c>
      <c r="Q211" s="53">
        <f>IF(TYPE(SEARCH(Q$1,+VLOOKUP($A211,datos14s!$A$2:$B$874,2,FALSE)))=1,"·",0)</f>
        <v>0</v>
      </c>
      <c r="R211" s="53">
        <f>IF(TYPE(SEARCH(R$1,+VLOOKUP($A211,datos14s!$A$2:$B$874,2,FALSE)))=1,"·",0)</f>
        <v>0</v>
      </c>
      <c r="S211" s="53">
        <f>IF(TYPE(SEARCH(S$1,+VLOOKUP($A211,datos14s!$A$2:$B$874,2,FALSE)))=1,"·",0)</f>
        <v>0</v>
      </c>
      <c r="T211" s="53">
        <f>IF(TYPE(SEARCH(T$1,+VLOOKUP($A211,datos14s!$A$2:$B$874,2,FALSE)))=1,"·",0)</f>
        <v>0</v>
      </c>
      <c r="U211" s="53">
        <f>IF(TYPE(SEARCH(U$1,+VLOOKUP($A211,datos14s!$A$2:$B$874,2,FALSE)))=1,"·",0)</f>
        <v>0</v>
      </c>
      <c r="V211" s="53">
        <f>IF(TYPE(SEARCH(V$1,+VLOOKUP($A211,datos14s!$A$2:$B$874,2,FALSE)))=1,"·",0)</f>
        <v>0</v>
      </c>
      <c r="W211" s="53">
        <f>IF(TYPE(SEARCH(W$1,+VLOOKUP($A211,datos14s!$A$2:$B$874,2,FALSE)))=1,"·",0)</f>
        <v>0</v>
      </c>
      <c r="X211" s="53">
        <f>IF(TYPE(SEARCH(X$1,+VLOOKUP($A211,datos14s!$A$2:$B$874,2,FALSE)))=1,"·",0)</f>
        <v>0</v>
      </c>
      <c r="Y211" s="53">
        <f>IF(TYPE(SEARCH(Y$1,+VLOOKUP($A211,datos14s!$A$2:$B$874,2,FALSE)))=1,"·",0)</f>
        <v>0</v>
      </c>
      <c r="Z211" s="53">
        <f>IF(TYPE(SEARCH(Z$1,+VLOOKUP($A211,datos14s!$A$2:$B$874,2,FALSE)))=1,"·",0)</f>
        <v>0</v>
      </c>
      <c r="AA211" s="53">
        <f>IF(TYPE(SEARCH(AA$1,+VLOOKUP($A211,datos14s!$A$2:$B$874,2,FALSE)))=1,"·",0)</f>
        <v>0</v>
      </c>
      <c r="AB211" s="53">
        <f>IF(TYPE(SEARCH(AB$1,+VLOOKUP($A211,datos14s!$A$2:$B$874,2,FALSE)))=1,"·",0)</f>
        <v>0</v>
      </c>
      <c r="AC211" s="53">
        <f>IF(TYPE(SEARCH(AC$1,+VLOOKUP($A211,datos14s!$A$2:$B$874,2,FALSE)))=1,"·",0)</f>
        <v>0</v>
      </c>
      <c r="AD211" s="53">
        <f>IF(TYPE(SEARCH(AD$1,+VLOOKUP($A211,datos14s!$A$2:$B$874,2,FALSE)))=1,"·",0)</f>
        <v>0</v>
      </c>
      <c r="AE211" s="53" t="str">
        <f>IF(TYPE(SEARCH(AE$1,+VLOOKUP($A211,datos14s!$A$2:$B$874,2,FALSE)))=1,"·",0)</f>
        <v>·</v>
      </c>
    </row>
    <row r="212" spans="1:31" s="9" customFormat="1">
      <c r="A212" s="60" t="s">
        <v>52</v>
      </c>
      <c r="B212" s="53">
        <f>IF(TYPE(SEARCH(B$1,+VLOOKUP($A212,datos14s!$A$2:$B$874,2,FALSE)))=1,"·",0)</f>
        <v>0</v>
      </c>
      <c r="C212" s="53">
        <f>IF(TYPE(SEARCH(C$1,+VLOOKUP($A212,datos14s!$A$2:$B$874,2,FALSE)))=1,"·",0)</f>
        <v>0</v>
      </c>
      <c r="D212" s="53">
        <f>IF(TYPE(SEARCH(D$1,+VLOOKUP($A212,datos14s!$A$2:$B$874,2,FALSE)))=1,"·",0)</f>
        <v>0</v>
      </c>
      <c r="E212" s="53">
        <f>IF(TYPE(SEARCH(E$1,+VLOOKUP($A212,datos14s!$A$2:$B$874,2,FALSE)))=1,"·",0)</f>
        <v>0</v>
      </c>
      <c r="F212" s="53" t="str">
        <f>IF(TYPE(SEARCH(F$1,+VLOOKUP($A212,datos14s!$A$2:$B$874,2,FALSE)))=1,"·",0)</f>
        <v>·</v>
      </c>
      <c r="G212" s="53">
        <f>IF(TYPE(SEARCH(G$1,+VLOOKUP($A212,datos14s!$A$2:$B$874,2,FALSE)))=1,"·",0)</f>
        <v>0</v>
      </c>
      <c r="H212" s="53">
        <f>IF(TYPE(SEARCH(H$1,+VLOOKUP($A212,datos14s!$A$2:$B$874,2,FALSE)))=1,"·",0)</f>
        <v>0</v>
      </c>
      <c r="I212" s="53" t="str">
        <f>IF(TYPE(SEARCH(I$1,+VLOOKUP($A212,datos14s!$A$2:$B$874,2,FALSE)))=1,"·",0)</f>
        <v>·</v>
      </c>
      <c r="J212" s="53">
        <f>IF(TYPE(SEARCH(J$1,+VLOOKUP($A212,datos14s!$A$2:$B$874,2,FALSE)))=1,"·",0)</f>
        <v>0</v>
      </c>
      <c r="K212" s="53" t="str">
        <f>IF(TYPE(SEARCH(K$1,+VLOOKUP($A212,datos14s!$A$2:$B$874,2,FALSE)))=1,"·",0)</f>
        <v>·</v>
      </c>
      <c r="L212" s="53">
        <f>IF(TYPE(SEARCH(L$1,+VLOOKUP($A212,datos14s!$A$2:$B$874,2,FALSE)))=1,"·",0)</f>
        <v>0</v>
      </c>
      <c r="M212" s="53">
        <f>IF(TYPE(SEARCH(M$1,+VLOOKUP($A212,datos14s!$A$2:$B$874,2,FALSE)))=1,"·",0)</f>
        <v>0</v>
      </c>
      <c r="N212" s="53">
        <f>IF(TYPE(SEARCH(N$1,+VLOOKUP($A212,datos14s!$A$2:$B$874,2,FALSE)))=1,"·",0)</f>
        <v>0</v>
      </c>
      <c r="O212" s="53">
        <f>IF(TYPE(SEARCH(O$1,+VLOOKUP($A212,datos14s!$A$2:$B$874,2,FALSE)))=1,"·",0)</f>
        <v>0</v>
      </c>
      <c r="P212" s="53">
        <f>IF(TYPE(SEARCH(P$1,+VLOOKUP($A212,datos14s!$A$2:$B$874,2,FALSE)))=1,"·",0)</f>
        <v>0</v>
      </c>
      <c r="Q212" s="53">
        <f>IF(TYPE(SEARCH(Q$1,+VLOOKUP($A212,datos14s!$A$2:$B$874,2,FALSE)))=1,"·",0)</f>
        <v>0</v>
      </c>
      <c r="R212" s="53">
        <f>IF(TYPE(SEARCH(R$1,+VLOOKUP($A212,datos14s!$A$2:$B$874,2,FALSE)))=1,"·",0)</f>
        <v>0</v>
      </c>
      <c r="S212" s="53">
        <f>IF(TYPE(SEARCH(S$1,+VLOOKUP($A212,datos14s!$A$2:$B$874,2,FALSE)))=1,"·",0)</f>
        <v>0</v>
      </c>
      <c r="T212" s="53">
        <f>IF(TYPE(SEARCH(T$1,+VLOOKUP($A212,datos14s!$A$2:$B$874,2,FALSE)))=1,"·",0)</f>
        <v>0</v>
      </c>
      <c r="U212" s="53">
        <f>IF(TYPE(SEARCH(U$1,+VLOOKUP($A212,datos14s!$A$2:$B$874,2,FALSE)))=1,"·",0)</f>
        <v>0</v>
      </c>
      <c r="V212" s="53">
        <f>IF(TYPE(SEARCH(V$1,+VLOOKUP($A212,datos14s!$A$2:$B$874,2,FALSE)))=1,"·",0)</f>
        <v>0</v>
      </c>
      <c r="W212" s="53">
        <f>IF(TYPE(SEARCH(W$1,+VLOOKUP($A212,datos14s!$A$2:$B$874,2,FALSE)))=1,"·",0)</f>
        <v>0</v>
      </c>
      <c r="X212" s="53">
        <f>IF(TYPE(SEARCH(X$1,+VLOOKUP($A212,datos14s!$A$2:$B$874,2,FALSE)))=1,"·",0)</f>
        <v>0</v>
      </c>
      <c r="Y212" s="53">
        <f>IF(TYPE(SEARCH(Y$1,+VLOOKUP($A212,datos14s!$A$2:$B$874,2,FALSE)))=1,"·",0)</f>
        <v>0</v>
      </c>
      <c r="Z212" s="53">
        <f>IF(TYPE(SEARCH(Z$1,+VLOOKUP($A212,datos14s!$A$2:$B$874,2,FALSE)))=1,"·",0)</f>
        <v>0</v>
      </c>
      <c r="AA212" s="53">
        <f>IF(TYPE(SEARCH(AA$1,+VLOOKUP($A212,datos14s!$A$2:$B$874,2,FALSE)))=1,"·",0)</f>
        <v>0</v>
      </c>
      <c r="AB212" s="53">
        <f>IF(TYPE(SEARCH(AB$1,+VLOOKUP($A212,datos14s!$A$2:$B$874,2,FALSE)))=1,"·",0)</f>
        <v>0</v>
      </c>
      <c r="AC212" s="53">
        <f>IF(TYPE(SEARCH(AC$1,+VLOOKUP($A212,datos14s!$A$2:$B$874,2,FALSE)))=1,"·",0)</f>
        <v>0</v>
      </c>
      <c r="AD212" s="53">
        <f>IF(TYPE(SEARCH(AD$1,+VLOOKUP($A212,datos14s!$A$2:$B$874,2,FALSE)))=1,"·",0)</f>
        <v>0</v>
      </c>
      <c r="AE212" s="53">
        <f>IF(TYPE(SEARCH(AE$1,+VLOOKUP($A212,datos14s!$A$2:$B$874,2,FALSE)))=1,"·",0)</f>
        <v>0</v>
      </c>
    </row>
    <row r="213" spans="1:31" s="9" customFormat="1">
      <c r="A213" s="60" t="s">
        <v>53</v>
      </c>
      <c r="B213" s="53">
        <f>IF(TYPE(SEARCH(B$1,+VLOOKUP($A213,datos14s!$A$2:$B$874,2,FALSE)))=1,"·",0)</f>
        <v>0</v>
      </c>
      <c r="C213" s="53">
        <f>IF(TYPE(SEARCH(C$1,+VLOOKUP($A213,datos14s!$A$2:$B$874,2,FALSE)))=1,"·",0)</f>
        <v>0</v>
      </c>
      <c r="D213" s="53">
        <f>IF(TYPE(SEARCH(D$1,+VLOOKUP($A213,datos14s!$A$2:$B$874,2,FALSE)))=1,"·",0)</f>
        <v>0</v>
      </c>
      <c r="E213" s="53">
        <f>IF(TYPE(SEARCH(E$1,+VLOOKUP($A213,datos14s!$A$2:$B$874,2,FALSE)))=1,"·",0)</f>
        <v>0</v>
      </c>
      <c r="F213" s="53">
        <f>IF(TYPE(SEARCH(F$1,+VLOOKUP($A213,datos14s!$A$2:$B$874,2,FALSE)))=1,"·",0)</f>
        <v>0</v>
      </c>
      <c r="G213" s="53">
        <f>IF(TYPE(SEARCH(G$1,+VLOOKUP($A213,datos14s!$A$2:$B$874,2,FALSE)))=1,"·",0)</f>
        <v>0</v>
      </c>
      <c r="H213" s="53">
        <f>IF(TYPE(SEARCH(H$1,+VLOOKUP($A213,datos14s!$A$2:$B$874,2,FALSE)))=1,"·",0)</f>
        <v>0</v>
      </c>
      <c r="I213" s="53">
        <f>IF(TYPE(SEARCH(I$1,+VLOOKUP($A213,datos14s!$A$2:$B$874,2,FALSE)))=1,"·",0)</f>
        <v>0</v>
      </c>
      <c r="J213" s="53">
        <f>IF(TYPE(SEARCH(J$1,+VLOOKUP($A213,datos14s!$A$2:$B$874,2,FALSE)))=1,"·",0)</f>
        <v>0</v>
      </c>
      <c r="K213" s="53" t="str">
        <f>IF(TYPE(SEARCH(K$1,+VLOOKUP($A213,datos14s!$A$2:$B$874,2,FALSE)))=1,"·",0)</f>
        <v>·</v>
      </c>
      <c r="L213" s="53">
        <f>IF(TYPE(SEARCH(L$1,+VLOOKUP($A213,datos14s!$A$2:$B$874,2,FALSE)))=1,"·",0)</f>
        <v>0</v>
      </c>
      <c r="M213" s="53">
        <f>IF(TYPE(SEARCH(M$1,+VLOOKUP($A213,datos14s!$A$2:$B$874,2,FALSE)))=1,"·",0)</f>
        <v>0</v>
      </c>
      <c r="N213" s="53">
        <f>IF(TYPE(SEARCH(N$1,+VLOOKUP($A213,datos14s!$A$2:$B$874,2,FALSE)))=1,"·",0)</f>
        <v>0</v>
      </c>
      <c r="O213" s="53">
        <f>IF(TYPE(SEARCH(O$1,+VLOOKUP($A213,datos14s!$A$2:$B$874,2,FALSE)))=1,"·",0)</f>
        <v>0</v>
      </c>
      <c r="P213" s="53">
        <f>IF(TYPE(SEARCH(P$1,+VLOOKUP($A213,datos14s!$A$2:$B$874,2,FALSE)))=1,"·",0)</f>
        <v>0</v>
      </c>
      <c r="Q213" s="53">
        <f>IF(TYPE(SEARCH(Q$1,+VLOOKUP($A213,datos14s!$A$2:$B$874,2,FALSE)))=1,"·",0)</f>
        <v>0</v>
      </c>
      <c r="R213" s="53">
        <f>IF(TYPE(SEARCH(R$1,+VLOOKUP($A213,datos14s!$A$2:$B$874,2,FALSE)))=1,"·",0)</f>
        <v>0</v>
      </c>
      <c r="S213" s="53">
        <f>IF(TYPE(SEARCH(S$1,+VLOOKUP($A213,datos14s!$A$2:$B$874,2,FALSE)))=1,"·",0)</f>
        <v>0</v>
      </c>
      <c r="T213" s="53">
        <f>IF(TYPE(SEARCH(T$1,+VLOOKUP($A213,datos14s!$A$2:$B$874,2,FALSE)))=1,"·",0)</f>
        <v>0</v>
      </c>
      <c r="U213" s="53">
        <f>IF(TYPE(SEARCH(U$1,+VLOOKUP($A213,datos14s!$A$2:$B$874,2,FALSE)))=1,"·",0)</f>
        <v>0</v>
      </c>
      <c r="V213" s="53">
        <f>IF(TYPE(SEARCH(V$1,+VLOOKUP($A213,datos14s!$A$2:$B$874,2,FALSE)))=1,"·",0)</f>
        <v>0</v>
      </c>
      <c r="W213" s="53">
        <f>IF(TYPE(SEARCH(W$1,+VLOOKUP($A213,datos14s!$A$2:$B$874,2,FALSE)))=1,"·",0)</f>
        <v>0</v>
      </c>
      <c r="X213" s="53">
        <f>IF(TYPE(SEARCH(X$1,+VLOOKUP($A213,datos14s!$A$2:$B$874,2,FALSE)))=1,"·",0)</f>
        <v>0</v>
      </c>
      <c r="Y213" s="53">
        <f>IF(TYPE(SEARCH(Y$1,+VLOOKUP($A213,datos14s!$A$2:$B$874,2,FALSE)))=1,"·",0)</f>
        <v>0</v>
      </c>
      <c r="Z213" s="53">
        <f>IF(TYPE(SEARCH(Z$1,+VLOOKUP($A213,datos14s!$A$2:$B$874,2,FALSE)))=1,"·",0)</f>
        <v>0</v>
      </c>
      <c r="AA213" s="53">
        <f>IF(TYPE(SEARCH(AA$1,+VLOOKUP($A213,datos14s!$A$2:$B$874,2,FALSE)))=1,"·",0)</f>
        <v>0</v>
      </c>
      <c r="AB213" s="53">
        <f>IF(TYPE(SEARCH(AB$1,+VLOOKUP($A213,datos14s!$A$2:$B$874,2,FALSE)))=1,"·",0)</f>
        <v>0</v>
      </c>
      <c r="AC213" s="53">
        <f>IF(TYPE(SEARCH(AC$1,+VLOOKUP($A213,datos14s!$A$2:$B$874,2,FALSE)))=1,"·",0)</f>
        <v>0</v>
      </c>
      <c r="AD213" s="53">
        <f>IF(TYPE(SEARCH(AD$1,+VLOOKUP($A213,datos14s!$A$2:$B$874,2,FALSE)))=1,"·",0)</f>
        <v>0</v>
      </c>
      <c r="AE213" s="53" t="str">
        <f>IF(TYPE(SEARCH(AE$1,+VLOOKUP($A213,datos14s!$A$2:$B$874,2,FALSE)))=1,"·",0)</f>
        <v>·</v>
      </c>
    </row>
    <row r="214" spans="1:31" s="9" customFormat="1">
      <c r="A214" s="60" t="s">
        <v>54</v>
      </c>
      <c r="B214" s="53">
        <f>IF(TYPE(SEARCH(B$1,+VLOOKUP($A214,datos14s!$A$2:$B$874,2,FALSE)))=1,"·",0)</f>
        <v>0</v>
      </c>
      <c r="C214" s="53">
        <f>IF(TYPE(SEARCH(C$1,+VLOOKUP($A214,datos14s!$A$2:$B$874,2,FALSE)))=1,"·",0)</f>
        <v>0</v>
      </c>
      <c r="D214" s="53">
        <f>IF(TYPE(SEARCH(D$1,+VLOOKUP($A214,datos14s!$A$2:$B$874,2,FALSE)))=1,"·",0)</f>
        <v>0</v>
      </c>
      <c r="E214" s="53">
        <f>IF(TYPE(SEARCH(E$1,+VLOOKUP($A214,datos14s!$A$2:$B$874,2,FALSE)))=1,"·",0)</f>
        <v>0</v>
      </c>
      <c r="F214" s="53">
        <f>IF(TYPE(SEARCH(F$1,+VLOOKUP($A214,datos14s!$A$2:$B$874,2,FALSE)))=1,"·",0)</f>
        <v>0</v>
      </c>
      <c r="G214" s="53">
        <f>IF(TYPE(SEARCH(G$1,+VLOOKUP($A214,datos14s!$A$2:$B$874,2,FALSE)))=1,"·",0)</f>
        <v>0</v>
      </c>
      <c r="H214" s="53">
        <f>IF(TYPE(SEARCH(H$1,+VLOOKUP($A214,datos14s!$A$2:$B$874,2,FALSE)))=1,"·",0)</f>
        <v>0</v>
      </c>
      <c r="I214" s="53">
        <f>IF(TYPE(SEARCH(I$1,+VLOOKUP($A214,datos14s!$A$2:$B$874,2,FALSE)))=1,"·",0)</f>
        <v>0</v>
      </c>
      <c r="J214" s="53">
        <f>IF(TYPE(SEARCH(J$1,+VLOOKUP($A214,datos14s!$A$2:$B$874,2,FALSE)))=1,"·",0)</f>
        <v>0</v>
      </c>
      <c r="K214" s="53" t="str">
        <f>IF(TYPE(SEARCH(K$1,+VLOOKUP($A214,datos14s!$A$2:$B$874,2,FALSE)))=1,"·",0)</f>
        <v>·</v>
      </c>
      <c r="L214" s="53">
        <f>IF(TYPE(SEARCH(L$1,+VLOOKUP($A214,datos14s!$A$2:$B$874,2,FALSE)))=1,"·",0)</f>
        <v>0</v>
      </c>
      <c r="M214" s="53">
        <f>IF(TYPE(SEARCH(M$1,+VLOOKUP($A214,datos14s!$A$2:$B$874,2,FALSE)))=1,"·",0)</f>
        <v>0</v>
      </c>
      <c r="N214" s="53">
        <f>IF(TYPE(SEARCH(N$1,+VLOOKUP($A214,datos14s!$A$2:$B$874,2,FALSE)))=1,"·",0)</f>
        <v>0</v>
      </c>
      <c r="O214" s="53">
        <f>IF(TYPE(SEARCH(O$1,+VLOOKUP($A214,datos14s!$A$2:$B$874,2,FALSE)))=1,"·",0)</f>
        <v>0</v>
      </c>
      <c r="P214" s="53">
        <f>IF(TYPE(SEARCH(P$1,+VLOOKUP($A214,datos14s!$A$2:$B$874,2,FALSE)))=1,"·",0)</f>
        <v>0</v>
      </c>
      <c r="Q214" s="53">
        <f>IF(TYPE(SEARCH(Q$1,+VLOOKUP($A214,datos14s!$A$2:$B$874,2,FALSE)))=1,"·",0)</f>
        <v>0</v>
      </c>
      <c r="R214" s="53">
        <f>IF(TYPE(SEARCH(R$1,+VLOOKUP($A214,datos14s!$A$2:$B$874,2,FALSE)))=1,"·",0)</f>
        <v>0</v>
      </c>
      <c r="S214" s="53">
        <f>IF(TYPE(SEARCH(S$1,+VLOOKUP($A214,datos14s!$A$2:$B$874,2,FALSE)))=1,"·",0)</f>
        <v>0</v>
      </c>
      <c r="T214" s="53">
        <f>IF(TYPE(SEARCH(T$1,+VLOOKUP($A214,datos14s!$A$2:$B$874,2,FALSE)))=1,"·",0)</f>
        <v>0</v>
      </c>
      <c r="U214" s="53">
        <f>IF(TYPE(SEARCH(U$1,+VLOOKUP($A214,datos14s!$A$2:$B$874,2,FALSE)))=1,"·",0)</f>
        <v>0</v>
      </c>
      <c r="V214" s="53">
        <f>IF(TYPE(SEARCH(V$1,+VLOOKUP($A214,datos14s!$A$2:$B$874,2,FALSE)))=1,"·",0)</f>
        <v>0</v>
      </c>
      <c r="W214" s="53">
        <f>IF(TYPE(SEARCH(W$1,+VLOOKUP($A214,datos14s!$A$2:$B$874,2,FALSE)))=1,"·",0)</f>
        <v>0</v>
      </c>
      <c r="X214" s="53">
        <f>IF(TYPE(SEARCH(X$1,+VLOOKUP($A214,datos14s!$A$2:$B$874,2,FALSE)))=1,"·",0)</f>
        <v>0</v>
      </c>
      <c r="Y214" s="53">
        <f>IF(TYPE(SEARCH(Y$1,+VLOOKUP($A214,datos14s!$A$2:$B$874,2,FALSE)))=1,"·",0)</f>
        <v>0</v>
      </c>
      <c r="Z214" s="53">
        <f>IF(TYPE(SEARCH(Z$1,+VLOOKUP($A214,datos14s!$A$2:$B$874,2,FALSE)))=1,"·",0)</f>
        <v>0</v>
      </c>
      <c r="AA214" s="53">
        <f>IF(TYPE(SEARCH(AA$1,+VLOOKUP($A214,datos14s!$A$2:$B$874,2,FALSE)))=1,"·",0)</f>
        <v>0</v>
      </c>
      <c r="AB214" s="53">
        <f>IF(TYPE(SEARCH(AB$1,+VLOOKUP($A214,datos14s!$A$2:$B$874,2,FALSE)))=1,"·",0)</f>
        <v>0</v>
      </c>
      <c r="AC214" s="53">
        <f>IF(TYPE(SEARCH(AC$1,+VLOOKUP($A214,datos14s!$A$2:$B$874,2,FALSE)))=1,"·",0)</f>
        <v>0</v>
      </c>
      <c r="AD214" s="53">
        <f>IF(TYPE(SEARCH(AD$1,+VLOOKUP($A214,datos14s!$A$2:$B$874,2,FALSE)))=1,"·",0)</f>
        <v>0</v>
      </c>
      <c r="AE214" s="53" t="str">
        <f>IF(TYPE(SEARCH(AE$1,+VLOOKUP($A214,datos14s!$A$2:$B$874,2,FALSE)))=1,"·",0)</f>
        <v>·</v>
      </c>
    </row>
    <row r="215" spans="1:31" s="9" customFormat="1">
      <c r="A215" s="60" t="s">
        <v>55</v>
      </c>
      <c r="B215" s="53">
        <f>IF(TYPE(SEARCH(B$1,+VLOOKUP($A215,datos14s!$A$2:$B$874,2,FALSE)))=1,"·",0)</f>
        <v>0</v>
      </c>
      <c r="C215" s="53">
        <f>IF(TYPE(SEARCH(C$1,+VLOOKUP($A215,datos14s!$A$2:$B$874,2,FALSE)))=1,"·",0)</f>
        <v>0</v>
      </c>
      <c r="D215" s="53">
        <f>IF(TYPE(SEARCH(D$1,+VLOOKUP($A215,datos14s!$A$2:$B$874,2,FALSE)))=1,"·",0)</f>
        <v>0</v>
      </c>
      <c r="E215" s="53">
        <f>IF(TYPE(SEARCH(E$1,+VLOOKUP($A215,datos14s!$A$2:$B$874,2,FALSE)))=1,"·",0)</f>
        <v>0</v>
      </c>
      <c r="F215" s="53">
        <f>IF(TYPE(SEARCH(F$1,+VLOOKUP($A215,datos14s!$A$2:$B$874,2,FALSE)))=1,"·",0)</f>
        <v>0</v>
      </c>
      <c r="G215" s="53">
        <f>IF(TYPE(SEARCH(G$1,+VLOOKUP($A215,datos14s!$A$2:$B$874,2,FALSE)))=1,"·",0)</f>
        <v>0</v>
      </c>
      <c r="H215" s="53" t="str">
        <f>IF(TYPE(SEARCH(H$1,+VLOOKUP($A215,datos14s!$A$2:$B$874,2,FALSE)))=1,"·",0)</f>
        <v>·</v>
      </c>
      <c r="I215" s="53" t="str">
        <f>IF(TYPE(SEARCH(I$1,+VLOOKUP($A215,datos14s!$A$2:$B$874,2,FALSE)))=1,"·",0)</f>
        <v>·</v>
      </c>
      <c r="J215" s="53">
        <f>IF(TYPE(SEARCH(J$1,+VLOOKUP($A215,datos14s!$A$2:$B$874,2,FALSE)))=1,"·",0)</f>
        <v>0</v>
      </c>
      <c r="K215" s="53" t="str">
        <f>IF(TYPE(SEARCH(K$1,+VLOOKUP($A215,datos14s!$A$2:$B$874,2,FALSE)))=1,"·",0)</f>
        <v>·</v>
      </c>
      <c r="L215" s="53">
        <f>IF(TYPE(SEARCH(L$1,+VLOOKUP($A215,datos14s!$A$2:$B$874,2,FALSE)))=1,"·",0)</f>
        <v>0</v>
      </c>
      <c r="M215" s="53">
        <f>IF(TYPE(SEARCH(M$1,+VLOOKUP($A215,datos14s!$A$2:$B$874,2,FALSE)))=1,"·",0)</f>
        <v>0</v>
      </c>
      <c r="N215" s="53">
        <f>IF(TYPE(SEARCH(N$1,+VLOOKUP($A215,datos14s!$A$2:$B$874,2,FALSE)))=1,"·",0)</f>
        <v>0</v>
      </c>
      <c r="O215" s="53">
        <f>IF(TYPE(SEARCH(O$1,+VLOOKUP($A215,datos14s!$A$2:$B$874,2,FALSE)))=1,"·",0)</f>
        <v>0</v>
      </c>
      <c r="P215" s="53">
        <f>IF(TYPE(SEARCH(P$1,+VLOOKUP($A215,datos14s!$A$2:$B$874,2,FALSE)))=1,"·",0)</f>
        <v>0</v>
      </c>
      <c r="Q215" s="53">
        <f>IF(TYPE(SEARCH(Q$1,+VLOOKUP($A215,datos14s!$A$2:$B$874,2,FALSE)))=1,"·",0)</f>
        <v>0</v>
      </c>
      <c r="R215" s="53">
        <f>IF(TYPE(SEARCH(R$1,+VLOOKUP($A215,datos14s!$A$2:$B$874,2,FALSE)))=1,"·",0)</f>
        <v>0</v>
      </c>
      <c r="S215" s="53">
        <f>IF(TYPE(SEARCH(S$1,+VLOOKUP($A215,datos14s!$A$2:$B$874,2,FALSE)))=1,"·",0)</f>
        <v>0</v>
      </c>
      <c r="T215" s="53">
        <f>IF(TYPE(SEARCH(T$1,+VLOOKUP($A215,datos14s!$A$2:$B$874,2,FALSE)))=1,"·",0)</f>
        <v>0</v>
      </c>
      <c r="U215" s="53">
        <f>IF(TYPE(SEARCH(U$1,+VLOOKUP($A215,datos14s!$A$2:$B$874,2,FALSE)))=1,"·",0)</f>
        <v>0</v>
      </c>
      <c r="V215" s="53">
        <f>IF(TYPE(SEARCH(V$1,+VLOOKUP($A215,datos14s!$A$2:$B$874,2,FALSE)))=1,"·",0)</f>
        <v>0</v>
      </c>
      <c r="W215" s="53">
        <f>IF(TYPE(SEARCH(W$1,+VLOOKUP($A215,datos14s!$A$2:$B$874,2,FALSE)))=1,"·",0)</f>
        <v>0</v>
      </c>
      <c r="X215" s="53">
        <f>IF(TYPE(SEARCH(X$1,+VLOOKUP($A215,datos14s!$A$2:$B$874,2,FALSE)))=1,"·",0)</f>
        <v>0</v>
      </c>
      <c r="Y215" s="53">
        <f>IF(TYPE(SEARCH(Y$1,+VLOOKUP($A215,datos14s!$A$2:$B$874,2,FALSE)))=1,"·",0)</f>
        <v>0</v>
      </c>
      <c r="Z215" s="53">
        <f>IF(TYPE(SEARCH(Z$1,+VLOOKUP($A215,datos14s!$A$2:$B$874,2,FALSE)))=1,"·",0)</f>
        <v>0</v>
      </c>
      <c r="AA215" s="53">
        <f>IF(TYPE(SEARCH(AA$1,+VLOOKUP($A215,datos14s!$A$2:$B$874,2,FALSE)))=1,"·",0)</f>
        <v>0</v>
      </c>
      <c r="AB215" s="53">
        <f>IF(TYPE(SEARCH(AB$1,+VLOOKUP($A215,datos14s!$A$2:$B$874,2,FALSE)))=1,"·",0)</f>
        <v>0</v>
      </c>
      <c r="AC215" s="53">
        <f>IF(TYPE(SEARCH(AC$1,+VLOOKUP($A215,datos14s!$A$2:$B$874,2,FALSE)))=1,"·",0)</f>
        <v>0</v>
      </c>
      <c r="AD215" s="53">
        <f>IF(TYPE(SEARCH(AD$1,+VLOOKUP($A215,datos14s!$A$2:$B$874,2,FALSE)))=1,"·",0)</f>
        <v>0</v>
      </c>
      <c r="AE215" s="53" t="str">
        <f>IF(TYPE(SEARCH(AE$1,+VLOOKUP($A215,datos14s!$A$2:$B$874,2,FALSE)))=1,"·",0)</f>
        <v>·</v>
      </c>
    </row>
    <row r="216" spans="1:31" s="9" customFormat="1">
      <c r="A216" s="60" t="s">
        <v>56</v>
      </c>
      <c r="B216" s="53">
        <f>IF(TYPE(SEARCH(B$1,+VLOOKUP($A216,datos14s!$A$2:$B$874,2,FALSE)))=1,"·",0)</f>
        <v>0</v>
      </c>
      <c r="C216" s="53">
        <f>IF(TYPE(SEARCH(C$1,+VLOOKUP($A216,datos14s!$A$2:$B$874,2,FALSE)))=1,"·",0)</f>
        <v>0</v>
      </c>
      <c r="D216" s="53">
        <f>IF(TYPE(SEARCH(D$1,+VLOOKUP($A216,datos14s!$A$2:$B$874,2,FALSE)))=1,"·",0)</f>
        <v>0</v>
      </c>
      <c r="E216" s="53">
        <f>IF(TYPE(SEARCH(E$1,+VLOOKUP($A216,datos14s!$A$2:$B$874,2,FALSE)))=1,"·",0)</f>
        <v>0</v>
      </c>
      <c r="F216" s="53">
        <f>IF(TYPE(SEARCH(F$1,+VLOOKUP($A216,datos14s!$A$2:$B$874,2,FALSE)))=1,"·",0)</f>
        <v>0</v>
      </c>
      <c r="G216" s="53">
        <f>IF(TYPE(SEARCH(G$1,+VLOOKUP($A216,datos14s!$A$2:$B$874,2,FALSE)))=1,"·",0)</f>
        <v>0</v>
      </c>
      <c r="H216" s="53" t="str">
        <f>IF(TYPE(SEARCH(H$1,+VLOOKUP($A216,datos14s!$A$2:$B$874,2,FALSE)))=1,"·",0)</f>
        <v>·</v>
      </c>
      <c r="I216" s="53" t="str">
        <f>IF(TYPE(SEARCH(I$1,+VLOOKUP($A216,datos14s!$A$2:$B$874,2,FALSE)))=1,"·",0)</f>
        <v>·</v>
      </c>
      <c r="J216" s="53">
        <f>IF(TYPE(SEARCH(J$1,+VLOOKUP($A216,datos14s!$A$2:$B$874,2,FALSE)))=1,"·",0)</f>
        <v>0</v>
      </c>
      <c r="K216" s="53" t="str">
        <f>IF(TYPE(SEARCH(K$1,+VLOOKUP($A216,datos14s!$A$2:$B$874,2,FALSE)))=1,"·",0)</f>
        <v>·</v>
      </c>
      <c r="L216" s="53">
        <f>IF(TYPE(SEARCH(L$1,+VLOOKUP($A216,datos14s!$A$2:$B$874,2,FALSE)))=1,"·",0)</f>
        <v>0</v>
      </c>
      <c r="M216" s="53">
        <f>IF(TYPE(SEARCH(M$1,+VLOOKUP($A216,datos14s!$A$2:$B$874,2,FALSE)))=1,"·",0)</f>
        <v>0</v>
      </c>
      <c r="N216" s="53">
        <f>IF(TYPE(SEARCH(N$1,+VLOOKUP($A216,datos14s!$A$2:$B$874,2,FALSE)))=1,"·",0)</f>
        <v>0</v>
      </c>
      <c r="O216" s="53">
        <f>IF(TYPE(SEARCH(O$1,+VLOOKUP($A216,datos14s!$A$2:$B$874,2,FALSE)))=1,"·",0)</f>
        <v>0</v>
      </c>
      <c r="P216" s="53">
        <f>IF(TYPE(SEARCH(P$1,+VLOOKUP($A216,datos14s!$A$2:$B$874,2,FALSE)))=1,"·",0)</f>
        <v>0</v>
      </c>
      <c r="Q216" s="53">
        <f>IF(TYPE(SEARCH(Q$1,+VLOOKUP($A216,datos14s!$A$2:$B$874,2,FALSE)))=1,"·",0)</f>
        <v>0</v>
      </c>
      <c r="R216" s="53">
        <f>IF(TYPE(SEARCH(R$1,+VLOOKUP($A216,datos14s!$A$2:$B$874,2,FALSE)))=1,"·",0)</f>
        <v>0</v>
      </c>
      <c r="S216" s="53">
        <f>IF(TYPE(SEARCH(S$1,+VLOOKUP($A216,datos14s!$A$2:$B$874,2,FALSE)))=1,"·",0)</f>
        <v>0</v>
      </c>
      <c r="T216" s="53">
        <f>IF(TYPE(SEARCH(T$1,+VLOOKUP($A216,datos14s!$A$2:$B$874,2,FALSE)))=1,"·",0)</f>
        <v>0</v>
      </c>
      <c r="U216" s="53">
        <f>IF(TYPE(SEARCH(U$1,+VLOOKUP($A216,datos14s!$A$2:$B$874,2,FALSE)))=1,"·",0)</f>
        <v>0</v>
      </c>
      <c r="V216" s="53">
        <f>IF(TYPE(SEARCH(V$1,+VLOOKUP($A216,datos14s!$A$2:$B$874,2,FALSE)))=1,"·",0)</f>
        <v>0</v>
      </c>
      <c r="W216" s="53">
        <f>IF(TYPE(SEARCH(W$1,+VLOOKUP($A216,datos14s!$A$2:$B$874,2,FALSE)))=1,"·",0)</f>
        <v>0</v>
      </c>
      <c r="X216" s="53">
        <f>IF(TYPE(SEARCH(X$1,+VLOOKUP($A216,datos14s!$A$2:$B$874,2,FALSE)))=1,"·",0)</f>
        <v>0</v>
      </c>
      <c r="Y216" s="53">
        <f>IF(TYPE(SEARCH(Y$1,+VLOOKUP($A216,datos14s!$A$2:$B$874,2,FALSE)))=1,"·",0)</f>
        <v>0</v>
      </c>
      <c r="Z216" s="53">
        <f>IF(TYPE(SEARCH(Z$1,+VLOOKUP($A216,datos14s!$A$2:$B$874,2,FALSE)))=1,"·",0)</f>
        <v>0</v>
      </c>
      <c r="AA216" s="53">
        <f>IF(TYPE(SEARCH(AA$1,+VLOOKUP($A216,datos14s!$A$2:$B$874,2,FALSE)))=1,"·",0)</f>
        <v>0</v>
      </c>
      <c r="AB216" s="53">
        <f>IF(TYPE(SEARCH(AB$1,+VLOOKUP($A216,datos14s!$A$2:$B$874,2,FALSE)))=1,"·",0)</f>
        <v>0</v>
      </c>
      <c r="AC216" s="53">
        <f>IF(TYPE(SEARCH(AC$1,+VLOOKUP($A216,datos14s!$A$2:$B$874,2,FALSE)))=1,"·",0)</f>
        <v>0</v>
      </c>
      <c r="AD216" s="53">
        <f>IF(TYPE(SEARCH(AD$1,+VLOOKUP($A216,datos14s!$A$2:$B$874,2,FALSE)))=1,"·",0)</f>
        <v>0</v>
      </c>
      <c r="AE216" s="53">
        <f>IF(TYPE(SEARCH(AE$1,+VLOOKUP($A216,datos14s!$A$2:$B$874,2,FALSE)))=1,"·",0)</f>
        <v>0</v>
      </c>
    </row>
    <row r="217" spans="1:31" s="9" customFormat="1">
      <c r="A217" s="60" t="s">
        <v>57</v>
      </c>
      <c r="B217" s="53">
        <f>IF(TYPE(SEARCH(B$1,+VLOOKUP($A217,datos14s!$A$2:$B$874,2,FALSE)))=1,"·",0)</f>
        <v>0</v>
      </c>
      <c r="C217" s="53">
        <f>IF(TYPE(SEARCH(C$1,+VLOOKUP($A217,datos14s!$A$2:$B$874,2,FALSE)))=1,"·",0)</f>
        <v>0</v>
      </c>
      <c r="D217" s="53">
        <f>IF(TYPE(SEARCH(D$1,+VLOOKUP($A217,datos14s!$A$2:$B$874,2,FALSE)))=1,"·",0)</f>
        <v>0</v>
      </c>
      <c r="E217" s="53">
        <f>IF(TYPE(SEARCH(E$1,+VLOOKUP($A217,datos14s!$A$2:$B$874,2,FALSE)))=1,"·",0)</f>
        <v>0</v>
      </c>
      <c r="F217" s="53" t="str">
        <f>IF(TYPE(SEARCH(F$1,+VLOOKUP($A217,datos14s!$A$2:$B$874,2,FALSE)))=1,"·",0)</f>
        <v>·</v>
      </c>
      <c r="G217" s="53">
        <f>IF(TYPE(SEARCH(G$1,+VLOOKUP($A217,datos14s!$A$2:$B$874,2,FALSE)))=1,"·",0)</f>
        <v>0</v>
      </c>
      <c r="H217" s="53">
        <f>IF(TYPE(SEARCH(H$1,+VLOOKUP($A217,datos14s!$A$2:$B$874,2,FALSE)))=1,"·",0)</f>
        <v>0</v>
      </c>
      <c r="I217" s="53">
        <f>IF(TYPE(SEARCH(I$1,+VLOOKUP($A217,datos14s!$A$2:$B$874,2,FALSE)))=1,"·",0)</f>
        <v>0</v>
      </c>
      <c r="J217" s="53">
        <f>IF(TYPE(SEARCH(J$1,+VLOOKUP($A217,datos14s!$A$2:$B$874,2,FALSE)))=1,"·",0)</f>
        <v>0</v>
      </c>
      <c r="K217" s="53" t="str">
        <f>IF(TYPE(SEARCH(K$1,+VLOOKUP($A217,datos14s!$A$2:$B$874,2,FALSE)))=1,"·",0)</f>
        <v>·</v>
      </c>
      <c r="L217" s="53">
        <f>IF(TYPE(SEARCH(L$1,+VLOOKUP($A217,datos14s!$A$2:$B$874,2,FALSE)))=1,"·",0)</f>
        <v>0</v>
      </c>
      <c r="M217" s="53">
        <f>IF(TYPE(SEARCH(M$1,+VLOOKUP($A217,datos14s!$A$2:$B$874,2,FALSE)))=1,"·",0)</f>
        <v>0</v>
      </c>
      <c r="N217" s="53">
        <f>IF(TYPE(SEARCH(N$1,+VLOOKUP($A217,datos14s!$A$2:$B$874,2,FALSE)))=1,"·",0)</f>
        <v>0</v>
      </c>
      <c r="O217" s="53">
        <f>IF(TYPE(SEARCH(O$1,+VLOOKUP($A217,datos14s!$A$2:$B$874,2,FALSE)))=1,"·",0)</f>
        <v>0</v>
      </c>
      <c r="P217" s="53">
        <f>IF(TYPE(SEARCH(P$1,+VLOOKUP($A217,datos14s!$A$2:$B$874,2,FALSE)))=1,"·",0)</f>
        <v>0</v>
      </c>
      <c r="Q217" s="53">
        <f>IF(TYPE(SEARCH(Q$1,+VLOOKUP($A217,datos14s!$A$2:$B$874,2,FALSE)))=1,"·",0)</f>
        <v>0</v>
      </c>
      <c r="R217" s="53">
        <f>IF(TYPE(SEARCH(R$1,+VLOOKUP($A217,datos14s!$A$2:$B$874,2,FALSE)))=1,"·",0)</f>
        <v>0</v>
      </c>
      <c r="S217" s="53">
        <f>IF(TYPE(SEARCH(S$1,+VLOOKUP($A217,datos14s!$A$2:$B$874,2,FALSE)))=1,"·",0)</f>
        <v>0</v>
      </c>
      <c r="T217" s="53">
        <f>IF(TYPE(SEARCH(T$1,+VLOOKUP($A217,datos14s!$A$2:$B$874,2,FALSE)))=1,"·",0)</f>
        <v>0</v>
      </c>
      <c r="U217" s="53">
        <f>IF(TYPE(SEARCH(U$1,+VLOOKUP($A217,datos14s!$A$2:$B$874,2,FALSE)))=1,"·",0)</f>
        <v>0</v>
      </c>
      <c r="V217" s="53">
        <f>IF(TYPE(SEARCH(V$1,+VLOOKUP($A217,datos14s!$A$2:$B$874,2,FALSE)))=1,"·",0)</f>
        <v>0</v>
      </c>
      <c r="W217" s="53">
        <f>IF(TYPE(SEARCH(W$1,+VLOOKUP($A217,datos14s!$A$2:$B$874,2,FALSE)))=1,"·",0)</f>
        <v>0</v>
      </c>
      <c r="X217" s="53">
        <f>IF(TYPE(SEARCH(X$1,+VLOOKUP($A217,datos14s!$A$2:$B$874,2,FALSE)))=1,"·",0)</f>
        <v>0</v>
      </c>
      <c r="Y217" s="53">
        <f>IF(TYPE(SEARCH(Y$1,+VLOOKUP($A217,datos14s!$A$2:$B$874,2,FALSE)))=1,"·",0)</f>
        <v>0</v>
      </c>
      <c r="Z217" s="53">
        <f>IF(TYPE(SEARCH(Z$1,+VLOOKUP($A217,datos14s!$A$2:$B$874,2,FALSE)))=1,"·",0)</f>
        <v>0</v>
      </c>
      <c r="AA217" s="53">
        <f>IF(TYPE(SEARCH(AA$1,+VLOOKUP($A217,datos14s!$A$2:$B$874,2,FALSE)))=1,"·",0)</f>
        <v>0</v>
      </c>
      <c r="AB217" s="53">
        <f>IF(TYPE(SEARCH(AB$1,+VLOOKUP($A217,datos14s!$A$2:$B$874,2,FALSE)))=1,"·",0)</f>
        <v>0</v>
      </c>
      <c r="AC217" s="53">
        <f>IF(TYPE(SEARCH(AC$1,+VLOOKUP($A217,datos14s!$A$2:$B$874,2,FALSE)))=1,"·",0)</f>
        <v>0</v>
      </c>
      <c r="AD217" s="53">
        <f>IF(TYPE(SEARCH(AD$1,+VLOOKUP($A217,datos14s!$A$2:$B$874,2,FALSE)))=1,"·",0)</f>
        <v>0</v>
      </c>
      <c r="AE217" s="53">
        <f>IF(TYPE(SEARCH(AE$1,+VLOOKUP($A217,datos14s!$A$2:$B$874,2,FALSE)))=1,"·",0)</f>
        <v>0</v>
      </c>
    </row>
    <row r="218" spans="1:31" s="9" customFormat="1">
      <c r="A218" s="60" t="s">
        <v>58</v>
      </c>
      <c r="B218" s="53">
        <f>IF(TYPE(SEARCH(B$1,+VLOOKUP($A218,datos14s!$A$2:$B$874,2,FALSE)))=1,"·",0)</f>
        <v>0</v>
      </c>
      <c r="C218" s="53">
        <f>IF(TYPE(SEARCH(C$1,+VLOOKUP($A218,datos14s!$A$2:$B$874,2,FALSE)))=1,"·",0)</f>
        <v>0</v>
      </c>
      <c r="D218" s="53">
        <f>IF(TYPE(SEARCH(D$1,+VLOOKUP($A218,datos14s!$A$2:$B$874,2,FALSE)))=1,"·",0)</f>
        <v>0</v>
      </c>
      <c r="E218" s="53">
        <f>IF(TYPE(SEARCH(E$1,+VLOOKUP($A218,datos14s!$A$2:$B$874,2,FALSE)))=1,"·",0)</f>
        <v>0</v>
      </c>
      <c r="F218" s="53">
        <f>IF(TYPE(SEARCH(F$1,+VLOOKUP($A218,datos14s!$A$2:$B$874,2,FALSE)))=1,"·",0)</f>
        <v>0</v>
      </c>
      <c r="G218" s="53">
        <f>IF(TYPE(SEARCH(G$1,+VLOOKUP($A218,datos14s!$A$2:$B$874,2,FALSE)))=1,"·",0)</f>
        <v>0</v>
      </c>
      <c r="H218" s="53">
        <f>IF(TYPE(SEARCH(H$1,+VLOOKUP($A218,datos14s!$A$2:$B$874,2,FALSE)))=1,"·",0)</f>
        <v>0</v>
      </c>
      <c r="I218" s="53">
        <f>IF(TYPE(SEARCH(I$1,+VLOOKUP($A218,datos14s!$A$2:$B$874,2,FALSE)))=1,"·",0)</f>
        <v>0</v>
      </c>
      <c r="J218" s="53">
        <f>IF(TYPE(SEARCH(J$1,+VLOOKUP($A218,datos14s!$A$2:$B$874,2,FALSE)))=1,"·",0)</f>
        <v>0</v>
      </c>
      <c r="K218" s="53">
        <f>IF(TYPE(SEARCH(K$1,+VLOOKUP($A218,datos14s!$A$2:$B$874,2,FALSE)))=1,"·",0)</f>
        <v>0</v>
      </c>
      <c r="L218" s="53">
        <f>IF(TYPE(SEARCH(L$1,+VLOOKUP($A218,datos14s!$A$2:$B$874,2,FALSE)))=1,"·",0)</f>
        <v>0</v>
      </c>
      <c r="M218" s="53">
        <f>IF(TYPE(SEARCH(M$1,+VLOOKUP($A218,datos14s!$A$2:$B$874,2,FALSE)))=1,"·",0)</f>
        <v>0</v>
      </c>
      <c r="N218" s="53">
        <f>IF(TYPE(SEARCH(N$1,+VLOOKUP($A218,datos14s!$A$2:$B$874,2,FALSE)))=1,"·",0)</f>
        <v>0</v>
      </c>
      <c r="O218" s="53">
        <f>IF(TYPE(SEARCH(O$1,+VLOOKUP($A218,datos14s!$A$2:$B$874,2,FALSE)))=1,"·",0)</f>
        <v>0</v>
      </c>
      <c r="P218" s="53">
        <f>IF(TYPE(SEARCH(P$1,+VLOOKUP($A218,datos14s!$A$2:$B$874,2,FALSE)))=1,"·",0)</f>
        <v>0</v>
      </c>
      <c r="Q218" s="53">
        <f>IF(TYPE(SEARCH(Q$1,+VLOOKUP($A218,datos14s!$A$2:$B$874,2,FALSE)))=1,"·",0)</f>
        <v>0</v>
      </c>
      <c r="R218" s="53">
        <f>IF(TYPE(SEARCH(R$1,+VLOOKUP($A218,datos14s!$A$2:$B$874,2,FALSE)))=1,"·",0)</f>
        <v>0</v>
      </c>
      <c r="S218" s="53">
        <f>IF(TYPE(SEARCH(S$1,+VLOOKUP($A218,datos14s!$A$2:$B$874,2,FALSE)))=1,"·",0)</f>
        <v>0</v>
      </c>
      <c r="T218" s="53">
        <f>IF(TYPE(SEARCH(T$1,+VLOOKUP($A218,datos14s!$A$2:$B$874,2,FALSE)))=1,"·",0)</f>
        <v>0</v>
      </c>
      <c r="U218" s="53">
        <f>IF(TYPE(SEARCH(U$1,+VLOOKUP($A218,datos14s!$A$2:$B$874,2,FALSE)))=1,"·",0)</f>
        <v>0</v>
      </c>
      <c r="V218" s="53">
        <f>IF(TYPE(SEARCH(V$1,+VLOOKUP($A218,datos14s!$A$2:$B$874,2,FALSE)))=1,"·",0)</f>
        <v>0</v>
      </c>
      <c r="W218" s="53">
        <f>IF(TYPE(SEARCH(W$1,+VLOOKUP($A218,datos14s!$A$2:$B$874,2,FALSE)))=1,"·",0)</f>
        <v>0</v>
      </c>
      <c r="X218" s="53">
        <f>IF(TYPE(SEARCH(X$1,+VLOOKUP($A218,datos14s!$A$2:$B$874,2,FALSE)))=1,"·",0)</f>
        <v>0</v>
      </c>
      <c r="Y218" s="53">
        <f>IF(TYPE(SEARCH(Y$1,+VLOOKUP($A218,datos14s!$A$2:$B$874,2,FALSE)))=1,"·",0)</f>
        <v>0</v>
      </c>
      <c r="Z218" s="53">
        <f>IF(TYPE(SEARCH(Z$1,+VLOOKUP($A218,datos14s!$A$2:$B$874,2,FALSE)))=1,"·",0)</f>
        <v>0</v>
      </c>
      <c r="AA218" s="53">
        <f>IF(TYPE(SEARCH(AA$1,+VLOOKUP($A218,datos14s!$A$2:$B$874,2,FALSE)))=1,"·",0)</f>
        <v>0</v>
      </c>
      <c r="AB218" s="53">
        <f>IF(TYPE(SEARCH(AB$1,+VLOOKUP($A218,datos14s!$A$2:$B$874,2,FALSE)))=1,"·",0)</f>
        <v>0</v>
      </c>
      <c r="AC218" s="53">
        <f>IF(TYPE(SEARCH(AC$1,+VLOOKUP($A218,datos14s!$A$2:$B$874,2,FALSE)))=1,"·",0)</f>
        <v>0</v>
      </c>
      <c r="AD218" s="53">
        <f>IF(TYPE(SEARCH(AD$1,+VLOOKUP($A218,datos14s!$A$2:$B$874,2,FALSE)))=1,"·",0)</f>
        <v>0</v>
      </c>
      <c r="AE218" s="53">
        <f>IF(TYPE(SEARCH(AE$1,+VLOOKUP($A218,datos14s!$A$2:$B$874,2,FALSE)))=1,"·",0)</f>
        <v>0</v>
      </c>
    </row>
    <row r="219" spans="1:31" s="9" customFormat="1">
      <c r="A219" s="60" t="s">
        <v>909</v>
      </c>
      <c r="B219" s="53">
        <f>IF(TYPE(SEARCH(B$1,+VLOOKUP($A219,datos14s!$A$2:$B$874,2,FALSE)))=1,"·",0)</f>
        <v>0</v>
      </c>
      <c r="C219" s="53">
        <f>IF(TYPE(SEARCH(C$1,+VLOOKUP($A219,datos14s!$A$2:$B$874,2,FALSE)))=1,"·",0)</f>
        <v>0</v>
      </c>
      <c r="D219" s="53">
        <f>IF(TYPE(SEARCH(D$1,+VLOOKUP($A219,datos14s!$A$2:$B$874,2,FALSE)))=1,"·",0)</f>
        <v>0</v>
      </c>
      <c r="E219" s="53">
        <f>IF(TYPE(SEARCH(E$1,+VLOOKUP($A219,datos14s!$A$2:$B$874,2,FALSE)))=1,"·",0)</f>
        <v>0</v>
      </c>
      <c r="F219" s="53">
        <f>IF(TYPE(SEARCH(F$1,+VLOOKUP($A219,datos14s!$A$2:$B$874,2,FALSE)))=1,"·",0)</f>
        <v>0</v>
      </c>
      <c r="G219" s="53">
        <f>IF(TYPE(SEARCH(G$1,+VLOOKUP($A219,datos14s!$A$2:$B$874,2,FALSE)))=1,"·",0)</f>
        <v>0</v>
      </c>
      <c r="H219" s="53">
        <f>IF(TYPE(SEARCH(H$1,+VLOOKUP($A219,datos14s!$A$2:$B$874,2,FALSE)))=1,"·",0)</f>
        <v>0</v>
      </c>
      <c r="I219" s="53">
        <f>IF(TYPE(SEARCH(I$1,+VLOOKUP($A219,datos14s!$A$2:$B$874,2,FALSE)))=1,"·",0)</f>
        <v>0</v>
      </c>
      <c r="J219" s="53">
        <f>IF(TYPE(SEARCH(J$1,+VLOOKUP($A219,datos14s!$A$2:$B$874,2,FALSE)))=1,"·",0)</f>
        <v>0</v>
      </c>
      <c r="K219" s="53">
        <f>IF(TYPE(SEARCH(K$1,+VLOOKUP($A219,datos14s!$A$2:$B$874,2,FALSE)))=1,"·",0)</f>
        <v>0</v>
      </c>
      <c r="L219" s="53">
        <f>IF(TYPE(SEARCH(L$1,+VLOOKUP($A219,datos14s!$A$2:$B$874,2,FALSE)))=1,"·",0)</f>
        <v>0</v>
      </c>
      <c r="M219" s="53">
        <f>IF(TYPE(SEARCH(M$1,+VLOOKUP($A219,datos14s!$A$2:$B$874,2,FALSE)))=1,"·",0)</f>
        <v>0</v>
      </c>
      <c r="N219" s="53">
        <f>IF(TYPE(SEARCH(N$1,+VLOOKUP($A219,datos14s!$A$2:$B$874,2,FALSE)))=1,"·",0)</f>
        <v>0</v>
      </c>
      <c r="O219" s="53">
        <f>IF(TYPE(SEARCH(O$1,+VLOOKUP($A219,datos14s!$A$2:$B$874,2,FALSE)))=1,"·",0)</f>
        <v>0</v>
      </c>
      <c r="P219" s="53">
        <f>IF(TYPE(SEARCH(P$1,+VLOOKUP($A219,datos14s!$A$2:$B$874,2,FALSE)))=1,"·",0)</f>
        <v>0</v>
      </c>
      <c r="Q219" s="53">
        <f>IF(TYPE(SEARCH(Q$1,+VLOOKUP($A219,datos14s!$A$2:$B$874,2,FALSE)))=1,"·",0)</f>
        <v>0</v>
      </c>
      <c r="R219" s="53">
        <f>IF(TYPE(SEARCH(R$1,+VLOOKUP($A219,datos14s!$A$2:$B$874,2,FALSE)))=1,"·",0)</f>
        <v>0</v>
      </c>
      <c r="S219" s="53">
        <f>IF(TYPE(SEARCH(S$1,+VLOOKUP($A219,datos14s!$A$2:$B$874,2,FALSE)))=1,"·",0)</f>
        <v>0</v>
      </c>
      <c r="T219" s="53">
        <f>IF(TYPE(SEARCH(T$1,+VLOOKUP($A219,datos14s!$A$2:$B$874,2,FALSE)))=1,"·",0)</f>
        <v>0</v>
      </c>
      <c r="U219" s="53">
        <f>IF(TYPE(SEARCH(U$1,+VLOOKUP($A219,datos14s!$A$2:$B$874,2,FALSE)))=1,"·",0)</f>
        <v>0</v>
      </c>
      <c r="V219" s="53">
        <f>IF(TYPE(SEARCH(V$1,+VLOOKUP($A219,datos14s!$A$2:$B$874,2,FALSE)))=1,"·",0)</f>
        <v>0</v>
      </c>
      <c r="W219" s="53">
        <f>IF(TYPE(SEARCH(W$1,+VLOOKUP($A219,datos14s!$A$2:$B$874,2,FALSE)))=1,"·",0)</f>
        <v>0</v>
      </c>
      <c r="X219" s="53">
        <f>IF(TYPE(SEARCH(X$1,+VLOOKUP($A219,datos14s!$A$2:$B$874,2,FALSE)))=1,"·",0)</f>
        <v>0</v>
      </c>
      <c r="Y219" s="53">
        <f>IF(TYPE(SEARCH(Y$1,+VLOOKUP($A219,datos14s!$A$2:$B$874,2,FALSE)))=1,"·",0)</f>
        <v>0</v>
      </c>
      <c r="Z219" s="53">
        <f>IF(TYPE(SEARCH(Z$1,+VLOOKUP($A219,datos14s!$A$2:$B$874,2,FALSE)))=1,"·",0)</f>
        <v>0</v>
      </c>
      <c r="AA219" s="53">
        <f>IF(TYPE(SEARCH(AA$1,+VLOOKUP($A219,datos14s!$A$2:$B$874,2,FALSE)))=1,"·",0)</f>
        <v>0</v>
      </c>
      <c r="AB219" s="53">
        <f>IF(TYPE(SEARCH(AB$1,+VLOOKUP($A219,datos14s!$A$2:$B$874,2,FALSE)))=1,"·",0)</f>
        <v>0</v>
      </c>
      <c r="AC219" s="53">
        <f>IF(TYPE(SEARCH(AC$1,+VLOOKUP($A219,datos14s!$A$2:$B$874,2,FALSE)))=1,"·",0)</f>
        <v>0</v>
      </c>
      <c r="AD219" s="53">
        <f>IF(TYPE(SEARCH(AD$1,+VLOOKUP($A219,datos14s!$A$2:$B$874,2,FALSE)))=1,"·",0)</f>
        <v>0</v>
      </c>
      <c r="AE219" s="53">
        <f>IF(TYPE(SEARCH(AE$1,+VLOOKUP($A219,datos14s!$A$2:$B$874,2,FALSE)))=1,"·",0)</f>
        <v>0</v>
      </c>
    </row>
    <row r="220" spans="1:31" s="9" customFormat="1">
      <c r="A220" s="60" t="s">
        <v>1116</v>
      </c>
      <c r="B220" s="53">
        <f>IF(TYPE(SEARCH(B$1,+VLOOKUP($A220,datos14s!$A$2:$B$874,2,FALSE)))=1,"·",0)</f>
        <v>0</v>
      </c>
      <c r="C220" s="53">
        <f>IF(TYPE(SEARCH(C$1,+VLOOKUP($A220,datos14s!$A$2:$B$874,2,FALSE)))=1,"·",0)</f>
        <v>0</v>
      </c>
      <c r="D220" s="53" t="str">
        <f>IF(TYPE(SEARCH(D$1,+VLOOKUP($A220,datos14s!$A$2:$B$874,2,FALSE)))=1,"·",0)</f>
        <v>·</v>
      </c>
      <c r="E220" s="53">
        <f>IF(TYPE(SEARCH(E$1,+VLOOKUP($A220,datos14s!$A$2:$B$874,2,FALSE)))=1,"·",0)</f>
        <v>0</v>
      </c>
      <c r="F220" s="53">
        <f>IF(TYPE(SEARCH(F$1,+VLOOKUP($A220,datos14s!$A$2:$B$874,2,FALSE)))=1,"·",0)</f>
        <v>0</v>
      </c>
      <c r="G220" s="53">
        <f>IF(TYPE(SEARCH(G$1,+VLOOKUP($A220,datos14s!$A$2:$B$874,2,FALSE)))=1,"·",0)</f>
        <v>0</v>
      </c>
      <c r="H220" s="53">
        <f>IF(TYPE(SEARCH(H$1,+VLOOKUP($A220,datos14s!$A$2:$B$874,2,FALSE)))=1,"·",0)</f>
        <v>0</v>
      </c>
      <c r="I220" s="53">
        <f>IF(TYPE(SEARCH(I$1,+VLOOKUP($A220,datos14s!$A$2:$B$874,2,FALSE)))=1,"·",0)</f>
        <v>0</v>
      </c>
      <c r="J220" s="53">
        <f>IF(TYPE(SEARCH(J$1,+VLOOKUP($A220,datos14s!$A$2:$B$874,2,FALSE)))=1,"·",0)</f>
        <v>0</v>
      </c>
      <c r="K220" s="53" t="str">
        <f>IF(TYPE(SEARCH(K$1,+VLOOKUP($A220,datos14s!$A$2:$B$874,2,FALSE)))=1,"·",0)</f>
        <v>·</v>
      </c>
      <c r="L220" s="53" t="str">
        <f>IF(TYPE(SEARCH(L$1,+VLOOKUP($A220,datos14s!$A$2:$B$874,2,FALSE)))=1,"·",0)</f>
        <v>·</v>
      </c>
      <c r="M220" s="53">
        <f>IF(TYPE(SEARCH(M$1,+VLOOKUP($A220,datos14s!$A$2:$B$874,2,FALSE)))=1,"·",0)</f>
        <v>0</v>
      </c>
      <c r="N220" s="53">
        <f>IF(TYPE(SEARCH(N$1,+VLOOKUP($A220,datos14s!$A$2:$B$874,2,FALSE)))=1,"·",0)</f>
        <v>0</v>
      </c>
      <c r="O220" s="53">
        <f>IF(TYPE(SEARCH(O$1,+VLOOKUP($A220,datos14s!$A$2:$B$874,2,FALSE)))=1,"·",0)</f>
        <v>0</v>
      </c>
      <c r="P220" s="53">
        <f>IF(TYPE(SEARCH(P$1,+VLOOKUP($A220,datos14s!$A$2:$B$874,2,FALSE)))=1,"·",0)</f>
        <v>0</v>
      </c>
      <c r="Q220" s="53">
        <f>IF(TYPE(SEARCH(Q$1,+VLOOKUP($A220,datos14s!$A$2:$B$874,2,FALSE)))=1,"·",0)</f>
        <v>0</v>
      </c>
      <c r="R220" s="53">
        <f>IF(TYPE(SEARCH(R$1,+VLOOKUP($A220,datos14s!$A$2:$B$874,2,FALSE)))=1,"·",0)</f>
        <v>0</v>
      </c>
      <c r="S220" s="53">
        <f>IF(TYPE(SEARCH(S$1,+VLOOKUP($A220,datos14s!$A$2:$B$874,2,FALSE)))=1,"·",0)</f>
        <v>0</v>
      </c>
      <c r="T220" s="53">
        <f>IF(TYPE(SEARCH(T$1,+VLOOKUP($A220,datos14s!$A$2:$B$874,2,FALSE)))=1,"·",0)</f>
        <v>0</v>
      </c>
      <c r="U220" s="53">
        <f>IF(TYPE(SEARCH(U$1,+VLOOKUP($A220,datos14s!$A$2:$B$874,2,FALSE)))=1,"·",0)</f>
        <v>0</v>
      </c>
      <c r="V220" s="53">
        <f>IF(TYPE(SEARCH(V$1,+VLOOKUP($A220,datos14s!$A$2:$B$874,2,FALSE)))=1,"·",0)</f>
        <v>0</v>
      </c>
      <c r="W220" s="53">
        <f>IF(TYPE(SEARCH(W$1,+VLOOKUP($A220,datos14s!$A$2:$B$874,2,FALSE)))=1,"·",0)</f>
        <v>0</v>
      </c>
      <c r="X220" s="53">
        <f>IF(TYPE(SEARCH(X$1,+VLOOKUP($A220,datos14s!$A$2:$B$874,2,FALSE)))=1,"·",0)</f>
        <v>0</v>
      </c>
      <c r="Y220" s="53">
        <f>IF(TYPE(SEARCH(Y$1,+VLOOKUP($A220,datos14s!$A$2:$B$874,2,FALSE)))=1,"·",0)</f>
        <v>0</v>
      </c>
      <c r="Z220" s="53">
        <f>IF(TYPE(SEARCH(Z$1,+VLOOKUP($A220,datos14s!$A$2:$B$874,2,FALSE)))=1,"·",0)</f>
        <v>0</v>
      </c>
      <c r="AA220" s="53">
        <f>IF(TYPE(SEARCH(AA$1,+VLOOKUP($A220,datos14s!$A$2:$B$874,2,FALSE)))=1,"·",0)</f>
        <v>0</v>
      </c>
      <c r="AB220" s="53">
        <f>IF(TYPE(SEARCH(AB$1,+VLOOKUP($A220,datos14s!$A$2:$B$874,2,FALSE)))=1,"·",0)</f>
        <v>0</v>
      </c>
      <c r="AC220" s="53">
        <f>IF(TYPE(SEARCH(AC$1,+VLOOKUP($A220,datos14s!$A$2:$B$874,2,FALSE)))=1,"·",0)</f>
        <v>0</v>
      </c>
      <c r="AD220" s="53">
        <f>IF(TYPE(SEARCH(AD$1,+VLOOKUP($A220,datos14s!$A$2:$B$874,2,FALSE)))=1,"·",0)</f>
        <v>0</v>
      </c>
      <c r="AE220" s="53">
        <f>IF(TYPE(SEARCH(AE$1,+VLOOKUP($A220,datos14s!$A$2:$B$874,2,FALSE)))=1,"·",0)</f>
        <v>0</v>
      </c>
    </row>
    <row r="221" spans="1:31" s="9" customFormat="1">
      <c r="A221" s="60" t="s">
        <v>1117</v>
      </c>
      <c r="B221" s="53">
        <f>IF(TYPE(SEARCH(B$1,+VLOOKUP($A221,datos14s!$A$2:$B$874,2,FALSE)))=1,"·",0)</f>
        <v>0</v>
      </c>
      <c r="C221" s="53">
        <f>IF(TYPE(SEARCH(C$1,+VLOOKUP($A221,datos14s!$A$2:$B$874,2,FALSE)))=1,"·",0)</f>
        <v>0</v>
      </c>
      <c r="D221" s="53" t="str">
        <f>IF(TYPE(SEARCH(D$1,+VLOOKUP($A221,datos14s!$A$2:$B$874,2,FALSE)))=1,"·",0)</f>
        <v>·</v>
      </c>
      <c r="E221" s="53">
        <f>IF(TYPE(SEARCH(E$1,+VLOOKUP($A221,datos14s!$A$2:$B$874,2,FALSE)))=1,"·",0)</f>
        <v>0</v>
      </c>
      <c r="F221" s="53">
        <f>IF(TYPE(SEARCH(F$1,+VLOOKUP($A221,datos14s!$A$2:$B$874,2,FALSE)))=1,"·",0)</f>
        <v>0</v>
      </c>
      <c r="G221" s="53">
        <f>IF(TYPE(SEARCH(G$1,+VLOOKUP($A221,datos14s!$A$2:$B$874,2,FALSE)))=1,"·",0)</f>
        <v>0</v>
      </c>
      <c r="H221" s="53" t="str">
        <f>IF(TYPE(SEARCH(H$1,+VLOOKUP($A221,datos14s!$A$2:$B$874,2,FALSE)))=1,"·",0)</f>
        <v>·</v>
      </c>
      <c r="I221" s="53">
        <f>IF(TYPE(SEARCH(I$1,+VLOOKUP($A221,datos14s!$A$2:$B$874,2,FALSE)))=1,"·",0)</f>
        <v>0</v>
      </c>
      <c r="J221" s="53">
        <f>IF(TYPE(SEARCH(J$1,+VLOOKUP($A221,datos14s!$A$2:$B$874,2,FALSE)))=1,"·",0)</f>
        <v>0</v>
      </c>
      <c r="K221" s="53">
        <f>IF(TYPE(SEARCH(K$1,+VLOOKUP($A221,datos14s!$A$2:$B$874,2,FALSE)))=1,"·",0)</f>
        <v>0</v>
      </c>
      <c r="L221" s="53">
        <f>IF(TYPE(SEARCH(L$1,+VLOOKUP($A221,datos14s!$A$2:$B$874,2,FALSE)))=1,"·",0)</f>
        <v>0</v>
      </c>
      <c r="M221" s="53">
        <f>IF(TYPE(SEARCH(M$1,+VLOOKUP($A221,datos14s!$A$2:$B$874,2,FALSE)))=1,"·",0)</f>
        <v>0</v>
      </c>
      <c r="N221" s="53">
        <f>IF(TYPE(SEARCH(N$1,+VLOOKUP($A221,datos14s!$A$2:$B$874,2,FALSE)))=1,"·",0)</f>
        <v>0</v>
      </c>
      <c r="O221" s="53">
        <f>IF(TYPE(SEARCH(O$1,+VLOOKUP($A221,datos14s!$A$2:$B$874,2,FALSE)))=1,"·",0)</f>
        <v>0</v>
      </c>
      <c r="P221" s="53">
        <f>IF(TYPE(SEARCH(P$1,+VLOOKUP($A221,datos14s!$A$2:$B$874,2,FALSE)))=1,"·",0)</f>
        <v>0</v>
      </c>
      <c r="Q221" s="53" t="str">
        <f>IF(TYPE(SEARCH(Q$1,+VLOOKUP($A221,datos14s!$A$2:$B$874,2,FALSE)))=1,"·",0)</f>
        <v>·</v>
      </c>
      <c r="R221" s="53">
        <f>IF(TYPE(SEARCH(R$1,+VLOOKUP($A221,datos14s!$A$2:$B$874,2,FALSE)))=1,"·",0)</f>
        <v>0</v>
      </c>
      <c r="S221" s="53">
        <f>IF(TYPE(SEARCH(S$1,+VLOOKUP($A221,datos14s!$A$2:$B$874,2,FALSE)))=1,"·",0)</f>
        <v>0</v>
      </c>
      <c r="T221" s="53">
        <f>IF(TYPE(SEARCH(T$1,+VLOOKUP($A221,datos14s!$A$2:$B$874,2,FALSE)))=1,"·",0)</f>
        <v>0</v>
      </c>
      <c r="U221" s="53">
        <f>IF(TYPE(SEARCH(U$1,+VLOOKUP($A221,datos14s!$A$2:$B$874,2,FALSE)))=1,"·",0)</f>
        <v>0</v>
      </c>
      <c r="V221" s="53">
        <f>IF(TYPE(SEARCH(V$1,+VLOOKUP($A221,datos14s!$A$2:$B$874,2,FALSE)))=1,"·",0)</f>
        <v>0</v>
      </c>
      <c r="W221" s="53">
        <f>IF(TYPE(SEARCH(W$1,+VLOOKUP($A221,datos14s!$A$2:$B$874,2,FALSE)))=1,"·",0)</f>
        <v>0</v>
      </c>
      <c r="X221" s="53">
        <f>IF(TYPE(SEARCH(X$1,+VLOOKUP($A221,datos14s!$A$2:$B$874,2,FALSE)))=1,"·",0)</f>
        <v>0</v>
      </c>
      <c r="Y221" s="53">
        <f>IF(TYPE(SEARCH(Y$1,+VLOOKUP($A221,datos14s!$A$2:$B$874,2,FALSE)))=1,"·",0)</f>
        <v>0</v>
      </c>
      <c r="Z221" s="53">
        <f>IF(TYPE(SEARCH(Z$1,+VLOOKUP($A221,datos14s!$A$2:$B$874,2,FALSE)))=1,"·",0)</f>
        <v>0</v>
      </c>
      <c r="AA221" s="53">
        <f>IF(TYPE(SEARCH(AA$1,+VLOOKUP($A221,datos14s!$A$2:$B$874,2,FALSE)))=1,"·",0)</f>
        <v>0</v>
      </c>
      <c r="AB221" s="53">
        <f>IF(TYPE(SEARCH(AB$1,+VLOOKUP($A221,datos14s!$A$2:$B$874,2,FALSE)))=1,"·",0)</f>
        <v>0</v>
      </c>
      <c r="AC221" s="53">
        <f>IF(TYPE(SEARCH(AC$1,+VLOOKUP($A221,datos14s!$A$2:$B$874,2,FALSE)))=1,"·",0)</f>
        <v>0</v>
      </c>
      <c r="AD221" s="53">
        <f>IF(TYPE(SEARCH(AD$1,+VLOOKUP($A221,datos14s!$A$2:$B$874,2,FALSE)))=1,"·",0)</f>
        <v>0</v>
      </c>
      <c r="AE221" s="53" t="str">
        <f>IF(TYPE(SEARCH(AE$1,+VLOOKUP($A221,datos14s!$A$2:$B$874,2,FALSE)))=1,"·",0)</f>
        <v>·</v>
      </c>
    </row>
    <row r="222" spans="1:31" s="9" customFormat="1">
      <c r="A222" s="60" t="s">
        <v>1118</v>
      </c>
      <c r="B222" s="53" t="str">
        <f>IF(TYPE(SEARCH(B$1,+VLOOKUP($A222,datos14s!$A$2:$B$874,2,FALSE)))=1,"·",0)</f>
        <v>·</v>
      </c>
      <c r="C222" s="53">
        <f>IF(TYPE(SEARCH(C$1,+VLOOKUP($A222,datos14s!$A$2:$B$874,2,FALSE)))=1,"·",0)</f>
        <v>0</v>
      </c>
      <c r="D222" s="53">
        <f>IF(TYPE(SEARCH(D$1,+VLOOKUP($A222,datos14s!$A$2:$B$874,2,FALSE)))=1,"·",0)</f>
        <v>0</v>
      </c>
      <c r="E222" s="53">
        <f>IF(TYPE(SEARCH(E$1,+VLOOKUP($A222,datos14s!$A$2:$B$874,2,FALSE)))=1,"·",0)</f>
        <v>0</v>
      </c>
      <c r="F222" s="53">
        <f>IF(TYPE(SEARCH(F$1,+VLOOKUP($A222,datos14s!$A$2:$B$874,2,FALSE)))=1,"·",0)</f>
        <v>0</v>
      </c>
      <c r="G222" s="53">
        <f>IF(TYPE(SEARCH(G$1,+VLOOKUP($A222,datos14s!$A$2:$B$874,2,FALSE)))=1,"·",0)</f>
        <v>0</v>
      </c>
      <c r="H222" s="53" t="str">
        <f>IF(TYPE(SEARCH(H$1,+VLOOKUP($A222,datos14s!$A$2:$B$874,2,FALSE)))=1,"·",0)</f>
        <v>·</v>
      </c>
      <c r="I222" s="53" t="str">
        <f>IF(TYPE(SEARCH(I$1,+VLOOKUP($A222,datos14s!$A$2:$B$874,2,FALSE)))=1,"·",0)</f>
        <v>·</v>
      </c>
      <c r="J222" s="53">
        <f>IF(TYPE(SEARCH(J$1,+VLOOKUP($A222,datos14s!$A$2:$B$874,2,FALSE)))=1,"·",0)</f>
        <v>0</v>
      </c>
      <c r="K222" s="53">
        <f>IF(TYPE(SEARCH(K$1,+VLOOKUP($A222,datos14s!$A$2:$B$874,2,FALSE)))=1,"·",0)</f>
        <v>0</v>
      </c>
      <c r="L222" s="53">
        <f>IF(TYPE(SEARCH(L$1,+VLOOKUP($A222,datos14s!$A$2:$B$874,2,FALSE)))=1,"·",0)</f>
        <v>0</v>
      </c>
      <c r="M222" s="53">
        <f>IF(TYPE(SEARCH(M$1,+VLOOKUP($A222,datos14s!$A$2:$B$874,2,FALSE)))=1,"·",0)</f>
        <v>0</v>
      </c>
      <c r="N222" s="53">
        <f>IF(TYPE(SEARCH(N$1,+VLOOKUP($A222,datos14s!$A$2:$B$874,2,FALSE)))=1,"·",0)</f>
        <v>0</v>
      </c>
      <c r="O222" s="53">
        <f>IF(TYPE(SEARCH(O$1,+VLOOKUP($A222,datos14s!$A$2:$B$874,2,FALSE)))=1,"·",0)</f>
        <v>0</v>
      </c>
      <c r="P222" s="53">
        <f>IF(TYPE(SEARCH(P$1,+VLOOKUP($A222,datos14s!$A$2:$B$874,2,FALSE)))=1,"·",0)</f>
        <v>0</v>
      </c>
      <c r="Q222" s="53">
        <f>IF(TYPE(SEARCH(Q$1,+VLOOKUP($A222,datos14s!$A$2:$B$874,2,FALSE)))=1,"·",0)</f>
        <v>0</v>
      </c>
      <c r="R222" s="53">
        <f>IF(TYPE(SEARCH(R$1,+VLOOKUP($A222,datos14s!$A$2:$B$874,2,FALSE)))=1,"·",0)</f>
        <v>0</v>
      </c>
      <c r="S222" s="53">
        <f>IF(TYPE(SEARCH(S$1,+VLOOKUP($A222,datos14s!$A$2:$B$874,2,FALSE)))=1,"·",0)</f>
        <v>0</v>
      </c>
      <c r="T222" s="53">
        <f>IF(TYPE(SEARCH(T$1,+VLOOKUP($A222,datos14s!$A$2:$B$874,2,FALSE)))=1,"·",0)</f>
        <v>0</v>
      </c>
      <c r="U222" s="53">
        <f>IF(TYPE(SEARCH(U$1,+VLOOKUP($A222,datos14s!$A$2:$B$874,2,FALSE)))=1,"·",0)</f>
        <v>0</v>
      </c>
      <c r="V222" s="53">
        <f>IF(TYPE(SEARCH(V$1,+VLOOKUP($A222,datos14s!$A$2:$B$874,2,FALSE)))=1,"·",0)</f>
        <v>0</v>
      </c>
      <c r="W222" s="53">
        <f>IF(TYPE(SEARCH(W$1,+VLOOKUP($A222,datos14s!$A$2:$B$874,2,FALSE)))=1,"·",0)</f>
        <v>0</v>
      </c>
      <c r="X222" s="53">
        <f>IF(TYPE(SEARCH(X$1,+VLOOKUP($A222,datos14s!$A$2:$B$874,2,FALSE)))=1,"·",0)</f>
        <v>0</v>
      </c>
      <c r="Y222" s="53">
        <f>IF(TYPE(SEARCH(Y$1,+VLOOKUP($A222,datos14s!$A$2:$B$874,2,FALSE)))=1,"·",0)</f>
        <v>0</v>
      </c>
      <c r="Z222" s="53">
        <f>IF(TYPE(SEARCH(Z$1,+VLOOKUP($A222,datos14s!$A$2:$B$874,2,FALSE)))=1,"·",0)</f>
        <v>0</v>
      </c>
      <c r="AA222" s="53">
        <f>IF(TYPE(SEARCH(AA$1,+VLOOKUP($A222,datos14s!$A$2:$B$874,2,FALSE)))=1,"·",0)</f>
        <v>0</v>
      </c>
      <c r="AB222" s="53">
        <f>IF(TYPE(SEARCH(AB$1,+VLOOKUP($A222,datos14s!$A$2:$B$874,2,FALSE)))=1,"·",0)</f>
        <v>0</v>
      </c>
      <c r="AC222" s="53">
        <f>IF(TYPE(SEARCH(AC$1,+VLOOKUP($A222,datos14s!$A$2:$B$874,2,FALSE)))=1,"·",0)</f>
        <v>0</v>
      </c>
      <c r="AD222" s="53">
        <f>IF(TYPE(SEARCH(AD$1,+VLOOKUP($A222,datos14s!$A$2:$B$874,2,FALSE)))=1,"·",0)</f>
        <v>0</v>
      </c>
      <c r="AE222" s="53">
        <f>IF(TYPE(SEARCH(AE$1,+VLOOKUP($A222,datos14s!$A$2:$B$874,2,FALSE)))=1,"·",0)</f>
        <v>0</v>
      </c>
    </row>
    <row r="223" spans="1:31" s="9" customFormat="1">
      <c r="A223" s="60" t="s">
        <v>1119</v>
      </c>
      <c r="B223" s="53">
        <f>IF(TYPE(SEARCH(B$1,+VLOOKUP($A223,datos14s!$A$2:$B$874,2,FALSE)))=1,"·",0)</f>
        <v>0</v>
      </c>
      <c r="C223" s="53">
        <f>IF(TYPE(SEARCH(C$1,+VLOOKUP($A223,datos14s!$A$2:$B$874,2,FALSE)))=1,"·",0)</f>
        <v>0</v>
      </c>
      <c r="D223" s="53">
        <f>IF(TYPE(SEARCH(D$1,+VLOOKUP($A223,datos14s!$A$2:$B$874,2,FALSE)))=1,"·",0)</f>
        <v>0</v>
      </c>
      <c r="E223" s="53">
        <f>IF(TYPE(SEARCH(E$1,+VLOOKUP($A223,datos14s!$A$2:$B$874,2,FALSE)))=1,"·",0)</f>
        <v>0</v>
      </c>
      <c r="F223" s="53">
        <f>IF(TYPE(SEARCH(F$1,+VLOOKUP($A223,datos14s!$A$2:$B$874,2,FALSE)))=1,"·",0)</f>
        <v>0</v>
      </c>
      <c r="G223" s="53">
        <f>IF(TYPE(SEARCH(G$1,+VLOOKUP($A223,datos14s!$A$2:$B$874,2,FALSE)))=1,"·",0)</f>
        <v>0</v>
      </c>
      <c r="H223" s="53">
        <f>IF(TYPE(SEARCH(H$1,+VLOOKUP($A223,datos14s!$A$2:$B$874,2,FALSE)))=1,"·",0)</f>
        <v>0</v>
      </c>
      <c r="I223" s="53">
        <f>IF(TYPE(SEARCH(I$1,+VLOOKUP($A223,datos14s!$A$2:$B$874,2,FALSE)))=1,"·",0)</f>
        <v>0</v>
      </c>
      <c r="J223" s="53">
        <f>IF(TYPE(SEARCH(J$1,+VLOOKUP($A223,datos14s!$A$2:$B$874,2,FALSE)))=1,"·",0)</f>
        <v>0</v>
      </c>
      <c r="K223" s="53" t="str">
        <f>IF(TYPE(SEARCH(K$1,+VLOOKUP($A223,datos14s!$A$2:$B$874,2,FALSE)))=1,"·",0)</f>
        <v>·</v>
      </c>
      <c r="L223" s="53">
        <f>IF(TYPE(SEARCH(L$1,+VLOOKUP($A223,datos14s!$A$2:$B$874,2,FALSE)))=1,"·",0)</f>
        <v>0</v>
      </c>
      <c r="M223" s="53">
        <f>IF(TYPE(SEARCH(M$1,+VLOOKUP($A223,datos14s!$A$2:$B$874,2,FALSE)))=1,"·",0)</f>
        <v>0</v>
      </c>
      <c r="N223" s="53">
        <f>IF(TYPE(SEARCH(N$1,+VLOOKUP($A223,datos14s!$A$2:$B$874,2,FALSE)))=1,"·",0)</f>
        <v>0</v>
      </c>
      <c r="O223" s="53">
        <f>IF(TYPE(SEARCH(O$1,+VLOOKUP($A223,datos14s!$A$2:$B$874,2,FALSE)))=1,"·",0)</f>
        <v>0</v>
      </c>
      <c r="P223" s="53">
        <f>IF(TYPE(SEARCH(P$1,+VLOOKUP($A223,datos14s!$A$2:$B$874,2,FALSE)))=1,"·",0)</f>
        <v>0</v>
      </c>
      <c r="Q223" s="53">
        <f>IF(TYPE(SEARCH(Q$1,+VLOOKUP($A223,datos14s!$A$2:$B$874,2,FALSE)))=1,"·",0)</f>
        <v>0</v>
      </c>
      <c r="R223" s="53">
        <f>IF(TYPE(SEARCH(R$1,+VLOOKUP($A223,datos14s!$A$2:$B$874,2,FALSE)))=1,"·",0)</f>
        <v>0</v>
      </c>
      <c r="S223" s="53">
        <f>IF(TYPE(SEARCH(S$1,+VLOOKUP($A223,datos14s!$A$2:$B$874,2,FALSE)))=1,"·",0)</f>
        <v>0</v>
      </c>
      <c r="T223" s="53">
        <f>IF(TYPE(SEARCH(T$1,+VLOOKUP($A223,datos14s!$A$2:$B$874,2,FALSE)))=1,"·",0)</f>
        <v>0</v>
      </c>
      <c r="U223" s="53">
        <f>IF(TYPE(SEARCH(U$1,+VLOOKUP($A223,datos14s!$A$2:$B$874,2,FALSE)))=1,"·",0)</f>
        <v>0</v>
      </c>
      <c r="V223" s="53">
        <f>IF(TYPE(SEARCH(V$1,+VLOOKUP($A223,datos14s!$A$2:$B$874,2,FALSE)))=1,"·",0)</f>
        <v>0</v>
      </c>
      <c r="W223" s="53">
        <f>IF(TYPE(SEARCH(W$1,+VLOOKUP($A223,datos14s!$A$2:$B$874,2,FALSE)))=1,"·",0)</f>
        <v>0</v>
      </c>
      <c r="X223" s="53">
        <f>IF(TYPE(SEARCH(X$1,+VLOOKUP($A223,datos14s!$A$2:$B$874,2,FALSE)))=1,"·",0)</f>
        <v>0</v>
      </c>
      <c r="Y223" s="53">
        <f>IF(TYPE(SEARCH(Y$1,+VLOOKUP($A223,datos14s!$A$2:$B$874,2,FALSE)))=1,"·",0)</f>
        <v>0</v>
      </c>
      <c r="Z223" s="53">
        <f>IF(TYPE(SEARCH(Z$1,+VLOOKUP($A223,datos14s!$A$2:$B$874,2,FALSE)))=1,"·",0)</f>
        <v>0</v>
      </c>
      <c r="AA223" s="53">
        <f>IF(TYPE(SEARCH(AA$1,+VLOOKUP($A223,datos14s!$A$2:$B$874,2,FALSE)))=1,"·",0)</f>
        <v>0</v>
      </c>
      <c r="AB223" s="53">
        <f>IF(TYPE(SEARCH(AB$1,+VLOOKUP($A223,datos14s!$A$2:$B$874,2,FALSE)))=1,"·",0)</f>
        <v>0</v>
      </c>
      <c r="AC223" s="53">
        <f>IF(TYPE(SEARCH(AC$1,+VLOOKUP($A223,datos14s!$A$2:$B$874,2,FALSE)))=1,"·",0)</f>
        <v>0</v>
      </c>
      <c r="AD223" s="53">
        <f>IF(TYPE(SEARCH(AD$1,+VLOOKUP($A223,datos14s!$A$2:$B$874,2,FALSE)))=1,"·",0)</f>
        <v>0</v>
      </c>
      <c r="AE223" s="53">
        <f>IF(TYPE(SEARCH(AE$1,+VLOOKUP($A223,datos14s!$A$2:$B$874,2,FALSE)))=1,"·",0)</f>
        <v>0</v>
      </c>
    </row>
    <row r="224" spans="1:31" s="9" customFormat="1">
      <c r="A224" s="60" t="s">
        <v>1120</v>
      </c>
      <c r="B224" s="53" t="str">
        <f>IF(TYPE(SEARCH(B$1,+VLOOKUP($A224,datos14s!$A$2:$B$874,2,FALSE)))=1,"·",0)</f>
        <v>·</v>
      </c>
      <c r="C224" s="53">
        <f>IF(TYPE(SEARCH(C$1,+VLOOKUP($A224,datos14s!$A$2:$B$874,2,FALSE)))=1,"·",0)</f>
        <v>0</v>
      </c>
      <c r="D224" s="53">
        <f>IF(TYPE(SEARCH(D$1,+VLOOKUP($A224,datos14s!$A$2:$B$874,2,FALSE)))=1,"·",0)</f>
        <v>0</v>
      </c>
      <c r="E224" s="53">
        <f>IF(TYPE(SEARCH(E$1,+VLOOKUP($A224,datos14s!$A$2:$B$874,2,FALSE)))=1,"·",0)</f>
        <v>0</v>
      </c>
      <c r="F224" s="53">
        <f>IF(TYPE(SEARCH(F$1,+VLOOKUP($A224,datos14s!$A$2:$B$874,2,FALSE)))=1,"·",0)</f>
        <v>0</v>
      </c>
      <c r="G224" s="53">
        <f>IF(TYPE(SEARCH(G$1,+VLOOKUP($A224,datos14s!$A$2:$B$874,2,FALSE)))=1,"·",0)</f>
        <v>0</v>
      </c>
      <c r="H224" s="53">
        <f>IF(TYPE(SEARCH(H$1,+VLOOKUP($A224,datos14s!$A$2:$B$874,2,FALSE)))=1,"·",0)</f>
        <v>0</v>
      </c>
      <c r="I224" s="53">
        <f>IF(TYPE(SEARCH(I$1,+VLOOKUP($A224,datos14s!$A$2:$B$874,2,FALSE)))=1,"·",0)</f>
        <v>0</v>
      </c>
      <c r="J224" s="53">
        <f>IF(TYPE(SEARCH(J$1,+VLOOKUP($A224,datos14s!$A$2:$B$874,2,FALSE)))=1,"·",0)</f>
        <v>0</v>
      </c>
      <c r="K224" s="53">
        <f>IF(TYPE(SEARCH(K$1,+VLOOKUP($A224,datos14s!$A$2:$B$874,2,FALSE)))=1,"·",0)</f>
        <v>0</v>
      </c>
      <c r="L224" s="53" t="str">
        <f>IF(TYPE(SEARCH(L$1,+VLOOKUP($A224,datos14s!$A$2:$B$874,2,FALSE)))=1,"·",0)</f>
        <v>·</v>
      </c>
      <c r="M224" s="53">
        <f>IF(TYPE(SEARCH(M$1,+VLOOKUP($A224,datos14s!$A$2:$B$874,2,FALSE)))=1,"·",0)</f>
        <v>0</v>
      </c>
      <c r="N224" s="53">
        <f>IF(TYPE(SEARCH(N$1,+VLOOKUP($A224,datos14s!$A$2:$B$874,2,FALSE)))=1,"·",0)</f>
        <v>0</v>
      </c>
      <c r="O224" s="53">
        <f>IF(TYPE(SEARCH(O$1,+VLOOKUP($A224,datos14s!$A$2:$B$874,2,FALSE)))=1,"·",0)</f>
        <v>0</v>
      </c>
      <c r="P224" s="53">
        <f>IF(TYPE(SEARCH(P$1,+VLOOKUP($A224,datos14s!$A$2:$B$874,2,FALSE)))=1,"·",0)</f>
        <v>0</v>
      </c>
      <c r="Q224" s="53">
        <f>IF(TYPE(SEARCH(Q$1,+VLOOKUP($A224,datos14s!$A$2:$B$874,2,FALSE)))=1,"·",0)</f>
        <v>0</v>
      </c>
      <c r="R224" s="53">
        <f>IF(TYPE(SEARCH(R$1,+VLOOKUP($A224,datos14s!$A$2:$B$874,2,FALSE)))=1,"·",0)</f>
        <v>0</v>
      </c>
      <c r="S224" s="53">
        <f>IF(TYPE(SEARCH(S$1,+VLOOKUP($A224,datos14s!$A$2:$B$874,2,FALSE)))=1,"·",0)</f>
        <v>0</v>
      </c>
      <c r="T224" s="53">
        <f>IF(TYPE(SEARCH(T$1,+VLOOKUP($A224,datos14s!$A$2:$B$874,2,FALSE)))=1,"·",0)</f>
        <v>0</v>
      </c>
      <c r="U224" s="53">
        <f>IF(TYPE(SEARCH(U$1,+VLOOKUP($A224,datos14s!$A$2:$B$874,2,FALSE)))=1,"·",0)</f>
        <v>0</v>
      </c>
      <c r="V224" s="53">
        <f>IF(TYPE(SEARCH(V$1,+VLOOKUP($A224,datos14s!$A$2:$B$874,2,FALSE)))=1,"·",0)</f>
        <v>0</v>
      </c>
      <c r="W224" s="53">
        <f>IF(TYPE(SEARCH(W$1,+VLOOKUP($A224,datos14s!$A$2:$B$874,2,FALSE)))=1,"·",0)</f>
        <v>0</v>
      </c>
      <c r="X224" s="53">
        <f>IF(TYPE(SEARCH(X$1,+VLOOKUP($A224,datos14s!$A$2:$B$874,2,FALSE)))=1,"·",0)</f>
        <v>0</v>
      </c>
      <c r="Y224" s="53">
        <f>IF(TYPE(SEARCH(Y$1,+VLOOKUP($A224,datos14s!$A$2:$B$874,2,FALSE)))=1,"·",0)</f>
        <v>0</v>
      </c>
      <c r="Z224" s="53">
        <f>IF(TYPE(SEARCH(Z$1,+VLOOKUP($A224,datos14s!$A$2:$B$874,2,FALSE)))=1,"·",0)</f>
        <v>0</v>
      </c>
      <c r="AA224" s="53">
        <f>IF(TYPE(SEARCH(AA$1,+VLOOKUP($A224,datos14s!$A$2:$B$874,2,FALSE)))=1,"·",0)</f>
        <v>0</v>
      </c>
      <c r="AB224" s="53">
        <f>IF(TYPE(SEARCH(AB$1,+VLOOKUP($A224,datos14s!$A$2:$B$874,2,FALSE)))=1,"·",0)</f>
        <v>0</v>
      </c>
      <c r="AC224" s="53">
        <f>IF(TYPE(SEARCH(AC$1,+VLOOKUP($A224,datos14s!$A$2:$B$874,2,FALSE)))=1,"·",0)</f>
        <v>0</v>
      </c>
      <c r="AD224" s="53">
        <f>IF(TYPE(SEARCH(AD$1,+VLOOKUP($A224,datos14s!$A$2:$B$874,2,FALSE)))=1,"·",0)</f>
        <v>0</v>
      </c>
      <c r="AE224" s="53">
        <f>IF(TYPE(SEARCH(AE$1,+VLOOKUP($A224,datos14s!$A$2:$B$874,2,FALSE)))=1,"·",0)</f>
        <v>0</v>
      </c>
    </row>
    <row r="225" spans="1:31" s="9" customFormat="1">
      <c r="A225" s="60" t="s">
        <v>1121</v>
      </c>
      <c r="B225" s="53">
        <f>IF(TYPE(SEARCH(B$1,+VLOOKUP($A225,datos14s!$A$2:$B$874,2,FALSE)))=1,"·",0)</f>
        <v>0</v>
      </c>
      <c r="C225" s="53">
        <f>IF(TYPE(SEARCH(C$1,+VLOOKUP($A225,datos14s!$A$2:$B$874,2,FALSE)))=1,"·",0)</f>
        <v>0</v>
      </c>
      <c r="D225" s="53" t="str">
        <f>IF(TYPE(SEARCH(D$1,+VLOOKUP($A225,datos14s!$A$2:$B$874,2,FALSE)))=1,"·",0)</f>
        <v>·</v>
      </c>
      <c r="E225" s="53">
        <f>IF(TYPE(SEARCH(E$1,+VLOOKUP($A225,datos14s!$A$2:$B$874,2,FALSE)))=1,"·",0)</f>
        <v>0</v>
      </c>
      <c r="F225" s="53">
        <f>IF(TYPE(SEARCH(F$1,+VLOOKUP($A225,datos14s!$A$2:$B$874,2,FALSE)))=1,"·",0)</f>
        <v>0</v>
      </c>
      <c r="G225" s="53">
        <f>IF(TYPE(SEARCH(G$1,+VLOOKUP($A225,datos14s!$A$2:$B$874,2,FALSE)))=1,"·",0)</f>
        <v>0</v>
      </c>
      <c r="H225" s="53">
        <f>IF(TYPE(SEARCH(H$1,+VLOOKUP($A225,datos14s!$A$2:$B$874,2,FALSE)))=1,"·",0)</f>
        <v>0</v>
      </c>
      <c r="I225" s="53">
        <f>IF(TYPE(SEARCH(I$1,+VLOOKUP($A225,datos14s!$A$2:$B$874,2,FALSE)))=1,"·",0)</f>
        <v>0</v>
      </c>
      <c r="J225" s="53">
        <f>IF(TYPE(SEARCH(J$1,+VLOOKUP($A225,datos14s!$A$2:$B$874,2,FALSE)))=1,"·",0)</f>
        <v>0</v>
      </c>
      <c r="K225" s="53">
        <f>IF(TYPE(SEARCH(K$1,+VLOOKUP($A225,datos14s!$A$2:$B$874,2,FALSE)))=1,"·",0)</f>
        <v>0</v>
      </c>
      <c r="L225" s="53" t="str">
        <f>IF(TYPE(SEARCH(L$1,+VLOOKUP($A225,datos14s!$A$2:$B$874,2,FALSE)))=1,"·",0)</f>
        <v>·</v>
      </c>
      <c r="M225" s="53">
        <f>IF(TYPE(SEARCH(M$1,+VLOOKUP($A225,datos14s!$A$2:$B$874,2,FALSE)))=1,"·",0)</f>
        <v>0</v>
      </c>
      <c r="N225" s="53">
        <f>IF(TYPE(SEARCH(N$1,+VLOOKUP($A225,datos14s!$A$2:$B$874,2,FALSE)))=1,"·",0)</f>
        <v>0</v>
      </c>
      <c r="O225" s="53">
        <f>IF(TYPE(SEARCH(O$1,+VLOOKUP($A225,datos14s!$A$2:$B$874,2,FALSE)))=1,"·",0)</f>
        <v>0</v>
      </c>
      <c r="P225" s="53">
        <f>IF(TYPE(SEARCH(P$1,+VLOOKUP($A225,datos14s!$A$2:$B$874,2,FALSE)))=1,"·",0)</f>
        <v>0</v>
      </c>
      <c r="Q225" s="53">
        <f>IF(TYPE(SEARCH(Q$1,+VLOOKUP($A225,datos14s!$A$2:$B$874,2,FALSE)))=1,"·",0)</f>
        <v>0</v>
      </c>
      <c r="R225" s="53">
        <f>IF(TYPE(SEARCH(R$1,+VLOOKUP($A225,datos14s!$A$2:$B$874,2,FALSE)))=1,"·",0)</f>
        <v>0</v>
      </c>
      <c r="S225" s="53">
        <f>IF(TYPE(SEARCH(S$1,+VLOOKUP($A225,datos14s!$A$2:$B$874,2,FALSE)))=1,"·",0)</f>
        <v>0</v>
      </c>
      <c r="T225" s="53">
        <f>IF(TYPE(SEARCH(T$1,+VLOOKUP($A225,datos14s!$A$2:$B$874,2,FALSE)))=1,"·",0)</f>
        <v>0</v>
      </c>
      <c r="U225" s="53">
        <f>IF(TYPE(SEARCH(U$1,+VLOOKUP($A225,datos14s!$A$2:$B$874,2,FALSE)))=1,"·",0)</f>
        <v>0</v>
      </c>
      <c r="V225" s="53">
        <f>IF(TYPE(SEARCH(V$1,+VLOOKUP($A225,datos14s!$A$2:$B$874,2,FALSE)))=1,"·",0)</f>
        <v>0</v>
      </c>
      <c r="W225" s="53">
        <f>IF(TYPE(SEARCH(W$1,+VLOOKUP($A225,datos14s!$A$2:$B$874,2,FALSE)))=1,"·",0)</f>
        <v>0</v>
      </c>
      <c r="X225" s="53">
        <f>IF(TYPE(SEARCH(X$1,+VLOOKUP($A225,datos14s!$A$2:$B$874,2,FALSE)))=1,"·",0)</f>
        <v>0</v>
      </c>
      <c r="Y225" s="53">
        <f>IF(TYPE(SEARCH(Y$1,+VLOOKUP($A225,datos14s!$A$2:$B$874,2,FALSE)))=1,"·",0)</f>
        <v>0</v>
      </c>
      <c r="Z225" s="53">
        <f>IF(TYPE(SEARCH(Z$1,+VLOOKUP($A225,datos14s!$A$2:$B$874,2,FALSE)))=1,"·",0)</f>
        <v>0</v>
      </c>
      <c r="AA225" s="53">
        <f>IF(TYPE(SEARCH(AA$1,+VLOOKUP($A225,datos14s!$A$2:$B$874,2,FALSE)))=1,"·",0)</f>
        <v>0</v>
      </c>
      <c r="AB225" s="53">
        <f>IF(TYPE(SEARCH(AB$1,+VLOOKUP($A225,datos14s!$A$2:$B$874,2,FALSE)))=1,"·",0)</f>
        <v>0</v>
      </c>
      <c r="AC225" s="53">
        <f>IF(TYPE(SEARCH(AC$1,+VLOOKUP($A225,datos14s!$A$2:$B$874,2,FALSE)))=1,"·",0)</f>
        <v>0</v>
      </c>
      <c r="AD225" s="53">
        <f>IF(TYPE(SEARCH(AD$1,+VLOOKUP($A225,datos14s!$A$2:$B$874,2,FALSE)))=1,"·",0)</f>
        <v>0</v>
      </c>
      <c r="AE225" s="53">
        <f>IF(TYPE(SEARCH(AE$1,+VLOOKUP($A225,datos14s!$A$2:$B$874,2,FALSE)))=1,"·",0)</f>
        <v>0</v>
      </c>
    </row>
    <row r="226" spans="1:31" s="9" customFormat="1">
      <c r="A226" s="60" t="s">
        <v>1122</v>
      </c>
      <c r="B226" s="53">
        <f>IF(TYPE(SEARCH(B$1,+VLOOKUP($A226,datos14s!$A$2:$B$874,2,FALSE)))=1,"·",0)</f>
        <v>0</v>
      </c>
      <c r="C226" s="53">
        <f>IF(TYPE(SEARCH(C$1,+VLOOKUP($A226,datos14s!$A$2:$B$874,2,FALSE)))=1,"·",0)</f>
        <v>0</v>
      </c>
      <c r="D226" s="53" t="str">
        <f>IF(TYPE(SEARCH(D$1,+VLOOKUP($A226,datos14s!$A$2:$B$874,2,FALSE)))=1,"·",0)</f>
        <v>·</v>
      </c>
      <c r="E226" s="53">
        <f>IF(TYPE(SEARCH(E$1,+VLOOKUP($A226,datos14s!$A$2:$B$874,2,FALSE)))=1,"·",0)</f>
        <v>0</v>
      </c>
      <c r="F226" s="53" t="str">
        <f>IF(TYPE(SEARCH(F$1,+VLOOKUP($A226,datos14s!$A$2:$B$874,2,FALSE)))=1,"·",0)</f>
        <v>·</v>
      </c>
      <c r="G226" s="53">
        <f>IF(TYPE(SEARCH(G$1,+VLOOKUP($A226,datos14s!$A$2:$B$874,2,FALSE)))=1,"·",0)</f>
        <v>0</v>
      </c>
      <c r="H226" s="53">
        <f>IF(TYPE(SEARCH(H$1,+VLOOKUP($A226,datos14s!$A$2:$B$874,2,FALSE)))=1,"·",0)</f>
        <v>0</v>
      </c>
      <c r="I226" s="53">
        <f>IF(TYPE(SEARCH(I$1,+VLOOKUP($A226,datos14s!$A$2:$B$874,2,FALSE)))=1,"·",0)</f>
        <v>0</v>
      </c>
      <c r="J226" s="53">
        <f>IF(TYPE(SEARCH(J$1,+VLOOKUP($A226,datos14s!$A$2:$B$874,2,FALSE)))=1,"·",0)</f>
        <v>0</v>
      </c>
      <c r="K226" s="53">
        <f>IF(TYPE(SEARCH(K$1,+VLOOKUP($A226,datos14s!$A$2:$B$874,2,FALSE)))=1,"·",0)</f>
        <v>0</v>
      </c>
      <c r="L226" s="53" t="str">
        <f>IF(TYPE(SEARCH(L$1,+VLOOKUP($A226,datos14s!$A$2:$B$874,2,FALSE)))=1,"·",0)</f>
        <v>·</v>
      </c>
      <c r="M226" s="53">
        <f>IF(TYPE(SEARCH(M$1,+VLOOKUP($A226,datos14s!$A$2:$B$874,2,FALSE)))=1,"·",0)</f>
        <v>0</v>
      </c>
      <c r="N226" s="53">
        <f>IF(TYPE(SEARCH(N$1,+VLOOKUP($A226,datos14s!$A$2:$B$874,2,FALSE)))=1,"·",0)</f>
        <v>0</v>
      </c>
      <c r="O226" s="53">
        <f>IF(TYPE(SEARCH(O$1,+VLOOKUP($A226,datos14s!$A$2:$B$874,2,FALSE)))=1,"·",0)</f>
        <v>0</v>
      </c>
      <c r="P226" s="53">
        <f>IF(TYPE(SEARCH(P$1,+VLOOKUP($A226,datos14s!$A$2:$B$874,2,FALSE)))=1,"·",0)</f>
        <v>0</v>
      </c>
      <c r="Q226" s="53">
        <f>IF(TYPE(SEARCH(Q$1,+VLOOKUP($A226,datos14s!$A$2:$B$874,2,FALSE)))=1,"·",0)</f>
        <v>0</v>
      </c>
      <c r="R226" s="53">
        <f>IF(TYPE(SEARCH(R$1,+VLOOKUP($A226,datos14s!$A$2:$B$874,2,FALSE)))=1,"·",0)</f>
        <v>0</v>
      </c>
      <c r="S226" s="53">
        <f>IF(TYPE(SEARCH(S$1,+VLOOKUP($A226,datos14s!$A$2:$B$874,2,FALSE)))=1,"·",0)</f>
        <v>0</v>
      </c>
      <c r="T226" s="53">
        <f>IF(TYPE(SEARCH(T$1,+VLOOKUP($A226,datos14s!$A$2:$B$874,2,FALSE)))=1,"·",0)</f>
        <v>0</v>
      </c>
      <c r="U226" s="53">
        <f>IF(TYPE(SEARCH(U$1,+VLOOKUP($A226,datos14s!$A$2:$B$874,2,FALSE)))=1,"·",0)</f>
        <v>0</v>
      </c>
      <c r="V226" s="53">
        <f>IF(TYPE(SEARCH(V$1,+VLOOKUP($A226,datos14s!$A$2:$B$874,2,FALSE)))=1,"·",0)</f>
        <v>0</v>
      </c>
      <c r="W226" s="53">
        <f>IF(TYPE(SEARCH(W$1,+VLOOKUP($A226,datos14s!$A$2:$B$874,2,FALSE)))=1,"·",0)</f>
        <v>0</v>
      </c>
      <c r="X226" s="53">
        <f>IF(TYPE(SEARCH(X$1,+VLOOKUP($A226,datos14s!$A$2:$B$874,2,FALSE)))=1,"·",0)</f>
        <v>0</v>
      </c>
      <c r="Y226" s="53">
        <f>IF(TYPE(SEARCH(Y$1,+VLOOKUP($A226,datos14s!$A$2:$B$874,2,FALSE)))=1,"·",0)</f>
        <v>0</v>
      </c>
      <c r="Z226" s="53">
        <f>IF(TYPE(SEARCH(Z$1,+VLOOKUP($A226,datos14s!$A$2:$B$874,2,FALSE)))=1,"·",0)</f>
        <v>0</v>
      </c>
      <c r="AA226" s="53">
        <f>IF(TYPE(SEARCH(AA$1,+VLOOKUP($A226,datos14s!$A$2:$B$874,2,FALSE)))=1,"·",0)</f>
        <v>0</v>
      </c>
      <c r="AB226" s="53">
        <f>IF(TYPE(SEARCH(AB$1,+VLOOKUP($A226,datos14s!$A$2:$B$874,2,FALSE)))=1,"·",0)</f>
        <v>0</v>
      </c>
      <c r="AC226" s="53">
        <f>IF(TYPE(SEARCH(AC$1,+VLOOKUP($A226,datos14s!$A$2:$B$874,2,FALSE)))=1,"·",0)</f>
        <v>0</v>
      </c>
      <c r="AD226" s="53">
        <f>IF(TYPE(SEARCH(AD$1,+VLOOKUP($A226,datos14s!$A$2:$B$874,2,FALSE)))=1,"·",0)</f>
        <v>0</v>
      </c>
      <c r="AE226" s="53">
        <f>IF(TYPE(SEARCH(AE$1,+VLOOKUP($A226,datos14s!$A$2:$B$874,2,FALSE)))=1,"·",0)</f>
        <v>0</v>
      </c>
    </row>
    <row r="227" spans="1:31" s="9" customFormat="1">
      <c r="A227" s="60" t="s">
        <v>1123</v>
      </c>
      <c r="B227" s="53" t="str">
        <f>IF(TYPE(SEARCH(B$1,+VLOOKUP($A227,datos14s!$A$2:$B$874,2,FALSE)))=1,"·",0)</f>
        <v>·</v>
      </c>
      <c r="C227" s="53">
        <f>IF(TYPE(SEARCH(C$1,+VLOOKUP($A227,datos14s!$A$2:$B$874,2,FALSE)))=1,"·",0)</f>
        <v>0</v>
      </c>
      <c r="D227" s="53" t="str">
        <f>IF(TYPE(SEARCH(D$1,+VLOOKUP($A227,datos14s!$A$2:$B$874,2,FALSE)))=1,"·",0)</f>
        <v>·</v>
      </c>
      <c r="E227" s="53">
        <f>IF(TYPE(SEARCH(E$1,+VLOOKUP($A227,datos14s!$A$2:$B$874,2,FALSE)))=1,"·",0)</f>
        <v>0</v>
      </c>
      <c r="F227" s="53">
        <f>IF(TYPE(SEARCH(F$1,+VLOOKUP($A227,datos14s!$A$2:$B$874,2,FALSE)))=1,"·",0)</f>
        <v>0</v>
      </c>
      <c r="G227" s="53">
        <f>IF(TYPE(SEARCH(G$1,+VLOOKUP($A227,datos14s!$A$2:$B$874,2,FALSE)))=1,"·",0)</f>
        <v>0</v>
      </c>
      <c r="H227" s="53">
        <f>IF(TYPE(SEARCH(H$1,+VLOOKUP($A227,datos14s!$A$2:$B$874,2,FALSE)))=1,"·",0)</f>
        <v>0</v>
      </c>
      <c r="I227" s="53">
        <f>IF(TYPE(SEARCH(I$1,+VLOOKUP($A227,datos14s!$A$2:$B$874,2,FALSE)))=1,"·",0)</f>
        <v>0</v>
      </c>
      <c r="J227" s="53">
        <f>IF(TYPE(SEARCH(J$1,+VLOOKUP($A227,datos14s!$A$2:$B$874,2,FALSE)))=1,"·",0)</f>
        <v>0</v>
      </c>
      <c r="K227" s="53">
        <f>IF(TYPE(SEARCH(K$1,+VLOOKUP($A227,datos14s!$A$2:$B$874,2,FALSE)))=1,"·",0)</f>
        <v>0</v>
      </c>
      <c r="L227" s="53">
        <f>IF(TYPE(SEARCH(L$1,+VLOOKUP($A227,datos14s!$A$2:$B$874,2,FALSE)))=1,"·",0)</f>
        <v>0</v>
      </c>
      <c r="M227" s="53">
        <f>IF(TYPE(SEARCH(M$1,+VLOOKUP($A227,datos14s!$A$2:$B$874,2,FALSE)))=1,"·",0)</f>
        <v>0</v>
      </c>
      <c r="N227" s="53">
        <f>IF(TYPE(SEARCH(N$1,+VLOOKUP($A227,datos14s!$A$2:$B$874,2,FALSE)))=1,"·",0)</f>
        <v>0</v>
      </c>
      <c r="O227" s="53">
        <f>IF(TYPE(SEARCH(O$1,+VLOOKUP($A227,datos14s!$A$2:$B$874,2,FALSE)))=1,"·",0)</f>
        <v>0</v>
      </c>
      <c r="P227" s="53">
        <f>IF(TYPE(SEARCH(P$1,+VLOOKUP($A227,datos14s!$A$2:$B$874,2,FALSE)))=1,"·",0)</f>
        <v>0</v>
      </c>
      <c r="Q227" s="53">
        <f>IF(TYPE(SEARCH(Q$1,+VLOOKUP($A227,datos14s!$A$2:$B$874,2,FALSE)))=1,"·",0)</f>
        <v>0</v>
      </c>
      <c r="R227" s="53">
        <f>IF(TYPE(SEARCH(R$1,+VLOOKUP($A227,datos14s!$A$2:$B$874,2,FALSE)))=1,"·",0)</f>
        <v>0</v>
      </c>
      <c r="S227" s="53">
        <f>IF(TYPE(SEARCH(S$1,+VLOOKUP($A227,datos14s!$A$2:$B$874,2,FALSE)))=1,"·",0)</f>
        <v>0</v>
      </c>
      <c r="T227" s="53">
        <f>IF(TYPE(SEARCH(T$1,+VLOOKUP($A227,datos14s!$A$2:$B$874,2,FALSE)))=1,"·",0)</f>
        <v>0</v>
      </c>
      <c r="U227" s="53">
        <f>IF(TYPE(SEARCH(U$1,+VLOOKUP($A227,datos14s!$A$2:$B$874,2,FALSE)))=1,"·",0)</f>
        <v>0</v>
      </c>
      <c r="V227" s="53">
        <f>IF(TYPE(SEARCH(V$1,+VLOOKUP($A227,datos14s!$A$2:$B$874,2,FALSE)))=1,"·",0)</f>
        <v>0</v>
      </c>
      <c r="W227" s="53">
        <f>IF(TYPE(SEARCH(W$1,+VLOOKUP($A227,datos14s!$A$2:$B$874,2,FALSE)))=1,"·",0)</f>
        <v>0</v>
      </c>
      <c r="X227" s="53">
        <f>IF(TYPE(SEARCH(X$1,+VLOOKUP($A227,datos14s!$A$2:$B$874,2,FALSE)))=1,"·",0)</f>
        <v>0</v>
      </c>
      <c r="Y227" s="53">
        <f>IF(TYPE(SEARCH(Y$1,+VLOOKUP($A227,datos14s!$A$2:$B$874,2,FALSE)))=1,"·",0)</f>
        <v>0</v>
      </c>
      <c r="Z227" s="53">
        <f>IF(TYPE(SEARCH(Z$1,+VLOOKUP($A227,datos14s!$A$2:$B$874,2,FALSE)))=1,"·",0)</f>
        <v>0</v>
      </c>
      <c r="AA227" s="53">
        <f>IF(TYPE(SEARCH(AA$1,+VLOOKUP($A227,datos14s!$A$2:$B$874,2,FALSE)))=1,"·",0)</f>
        <v>0</v>
      </c>
      <c r="AB227" s="53">
        <f>IF(TYPE(SEARCH(AB$1,+VLOOKUP($A227,datos14s!$A$2:$B$874,2,FALSE)))=1,"·",0)</f>
        <v>0</v>
      </c>
      <c r="AC227" s="53">
        <f>IF(TYPE(SEARCH(AC$1,+VLOOKUP($A227,datos14s!$A$2:$B$874,2,FALSE)))=1,"·",0)</f>
        <v>0</v>
      </c>
      <c r="AD227" s="53">
        <f>IF(TYPE(SEARCH(AD$1,+VLOOKUP($A227,datos14s!$A$2:$B$874,2,FALSE)))=1,"·",0)</f>
        <v>0</v>
      </c>
      <c r="AE227" s="53">
        <f>IF(TYPE(SEARCH(AE$1,+VLOOKUP($A227,datos14s!$A$2:$B$874,2,FALSE)))=1,"·",0)</f>
        <v>0</v>
      </c>
    </row>
    <row r="228" spans="1:31" s="9" customFormat="1">
      <c r="A228" s="60" t="s">
        <v>1124</v>
      </c>
      <c r="B228" s="53">
        <f>IF(TYPE(SEARCH(B$1,+VLOOKUP($A228,datos14s!$A$2:$B$874,2,FALSE)))=1,"·",0)</f>
        <v>0</v>
      </c>
      <c r="C228" s="53">
        <f>IF(TYPE(SEARCH(C$1,+VLOOKUP($A228,datos14s!$A$2:$B$874,2,FALSE)))=1,"·",0)</f>
        <v>0</v>
      </c>
      <c r="D228" s="53" t="str">
        <f>IF(TYPE(SEARCH(D$1,+VLOOKUP($A228,datos14s!$A$2:$B$874,2,FALSE)))=1,"·",0)</f>
        <v>·</v>
      </c>
      <c r="E228" s="53">
        <f>IF(TYPE(SEARCH(E$1,+VLOOKUP($A228,datos14s!$A$2:$B$874,2,FALSE)))=1,"·",0)</f>
        <v>0</v>
      </c>
      <c r="F228" s="53" t="str">
        <f>IF(TYPE(SEARCH(F$1,+VLOOKUP($A228,datos14s!$A$2:$B$874,2,FALSE)))=1,"·",0)</f>
        <v>·</v>
      </c>
      <c r="G228" s="53">
        <f>IF(TYPE(SEARCH(G$1,+VLOOKUP($A228,datos14s!$A$2:$B$874,2,FALSE)))=1,"·",0)</f>
        <v>0</v>
      </c>
      <c r="H228" s="53">
        <f>IF(TYPE(SEARCH(H$1,+VLOOKUP($A228,datos14s!$A$2:$B$874,2,FALSE)))=1,"·",0)</f>
        <v>0</v>
      </c>
      <c r="I228" s="53">
        <f>IF(TYPE(SEARCH(I$1,+VLOOKUP($A228,datos14s!$A$2:$B$874,2,FALSE)))=1,"·",0)</f>
        <v>0</v>
      </c>
      <c r="J228" s="53">
        <f>IF(TYPE(SEARCH(J$1,+VLOOKUP($A228,datos14s!$A$2:$B$874,2,FALSE)))=1,"·",0)</f>
        <v>0</v>
      </c>
      <c r="K228" s="53">
        <f>IF(TYPE(SEARCH(K$1,+VLOOKUP($A228,datos14s!$A$2:$B$874,2,FALSE)))=1,"·",0)</f>
        <v>0</v>
      </c>
      <c r="L228" s="53" t="str">
        <f>IF(TYPE(SEARCH(L$1,+VLOOKUP($A228,datos14s!$A$2:$B$874,2,FALSE)))=1,"·",0)</f>
        <v>·</v>
      </c>
      <c r="M228" s="53">
        <f>IF(TYPE(SEARCH(M$1,+VLOOKUP($A228,datos14s!$A$2:$B$874,2,FALSE)))=1,"·",0)</f>
        <v>0</v>
      </c>
      <c r="N228" s="53">
        <f>IF(TYPE(SEARCH(N$1,+VLOOKUP($A228,datos14s!$A$2:$B$874,2,FALSE)))=1,"·",0)</f>
        <v>0</v>
      </c>
      <c r="O228" s="53">
        <f>IF(TYPE(SEARCH(O$1,+VLOOKUP($A228,datos14s!$A$2:$B$874,2,FALSE)))=1,"·",0)</f>
        <v>0</v>
      </c>
      <c r="P228" s="53">
        <f>IF(TYPE(SEARCH(P$1,+VLOOKUP($A228,datos14s!$A$2:$B$874,2,FALSE)))=1,"·",0)</f>
        <v>0</v>
      </c>
      <c r="Q228" s="53">
        <f>IF(TYPE(SEARCH(Q$1,+VLOOKUP($A228,datos14s!$A$2:$B$874,2,FALSE)))=1,"·",0)</f>
        <v>0</v>
      </c>
      <c r="R228" s="53">
        <f>IF(TYPE(SEARCH(R$1,+VLOOKUP($A228,datos14s!$A$2:$B$874,2,FALSE)))=1,"·",0)</f>
        <v>0</v>
      </c>
      <c r="S228" s="53">
        <f>IF(TYPE(SEARCH(S$1,+VLOOKUP($A228,datos14s!$A$2:$B$874,2,FALSE)))=1,"·",0)</f>
        <v>0</v>
      </c>
      <c r="T228" s="53">
        <f>IF(TYPE(SEARCH(T$1,+VLOOKUP($A228,datos14s!$A$2:$B$874,2,FALSE)))=1,"·",0)</f>
        <v>0</v>
      </c>
      <c r="U228" s="53">
        <f>IF(TYPE(SEARCH(U$1,+VLOOKUP($A228,datos14s!$A$2:$B$874,2,FALSE)))=1,"·",0)</f>
        <v>0</v>
      </c>
      <c r="V228" s="53">
        <f>IF(TYPE(SEARCH(V$1,+VLOOKUP($A228,datos14s!$A$2:$B$874,2,FALSE)))=1,"·",0)</f>
        <v>0</v>
      </c>
      <c r="W228" s="53">
        <f>IF(TYPE(SEARCH(W$1,+VLOOKUP($A228,datos14s!$A$2:$B$874,2,FALSE)))=1,"·",0)</f>
        <v>0</v>
      </c>
      <c r="X228" s="53">
        <f>IF(TYPE(SEARCH(X$1,+VLOOKUP($A228,datos14s!$A$2:$B$874,2,FALSE)))=1,"·",0)</f>
        <v>0</v>
      </c>
      <c r="Y228" s="53">
        <f>IF(TYPE(SEARCH(Y$1,+VLOOKUP($A228,datos14s!$A$2:$B$874,2,FALSE)))=1,"·",0)</f>
        <v>0</v>
      </c>
      <c r="Z228" s="53">
        <f>IF(TYPE(SEARCH(Z$1,+VLOOKUP($A228,datos14s!$A$2:$B$874,2,FALSE)))=1,"·",0)</f>
        <v>0</v>
      </c>
      <c r="AA228" s="53">
        <f>IF(TYPE(SEARCH(AA$1,+VLOOKUP($A228,datos14s!$A$2:$B$874,2,FALSE)))=1,"·",0)</f>
        <v>0</v>
      </c>
      <c r="AB228" s="53">
        <f>IF(TYPE(SEARCH(AB$1,+VLOOKUP($A228,datos14s!$A$2:$B$874,2,FALSE)))=1,"·",0)</f>
        <v>0</v>
      </c>
      <c r="AC228" s="53">
        <f>IF(TYPE(SEARCH(AC$1,+VLOOKUP($A228,datos14s!$A$2:$B$874,2,FALSE)))=1,"·",0)</f>
        <v>0</v>
      </c>
      <c r="AD228" s="53">
        <f>IF(TYPE(SEARCH(AD$1,+VLOOKUP($A228,datos14s!$A$2:$B$874,2,FALSE)))=1,"·",0)</f>
        <v>0</v>
      </c>
      <c r="AE228" s="53">
        <f>IF(TYPE(SEARCH(AE$1,+VLOOKUP($A228,datos14s!$A$2:$B$874,2,FALSE)))=1,"·",0)</f>
        <v>0</v>
      </c>
    </row>
    <row r="229" spans="1:31" s="9" customFormat="1">
      <c r="A229" s="60" t="s">
        <v>1125</v>
      </c>
      <c r="B229" s="53" t="str">
        <f>IF(TYPE(SEARCH(B$1,+VLOOKUP($A229,datos14s!$A$2:$B$874,2,FALSE)))=1,"·",0)</f>
        <v>·</v>
      </c>
      <c r="C229" s="53">
        <f>IF(TYPE(SEARCH(C$1,+VLOOKUP($A229,datos14s!$A$2:$B$874,2,FALSE)))=1,"·",0)</f>
        <v>0</v>
      </c>
      <c r="D229" s="53">
        <f>IF(TYPE(SEARCH(D$1,+VLOOKUP($A229,datos14s!$A$2:$B$874,2,FALSE)))=1,"·",0)</f>
        <v>0</v>
      </c>
      <c r="E229" s="53">
        <f>IF(TYPE(SEARCH(E$1,+VLOOKUP($A229,datos14s!$A$2:$B$874,2,FALSE)))=1,"·",0)</f>
        <v>0</v>
      </c>
      <c r="F229" s="53">
        <f>IF(TYPE(SEARCH(F$1,+VLOOKUP($A229,datos14s!$A$2:$B$874,2,FALSE)))=1,"·",0)</f>
        <v>0</v>
      </c>
      <c r="G229" s="53">
        <f>IF(TYPE(SEARCH(G$1,+VLOOKUP($A229,datos14s!$A$2:$B$874,2,FALSE)))=1,"·",0)</f>
        <v>0</v>
      </c>
      <c r="H229" s="53">
        <f>IF(TYPE(SEARCH(H$1,+VLOOKUP($A229,datos14s!$A$2:$B$874,2,FALSE)))=1,"·",0)</f>
        <v>0</v>
      </c>
      <c r="I229" s="53">
        <f>IF(TYPE(SEARCH(I$1,+VLOOKUP($A229,datos14s!$A$2:$B$874,2,FALSE)))=1,"·",0)</f>
        <v>0</v>
      </c>
      <c r="J229" s="53">
        <f>IF(TYPE(SEARCH(J$1,+VLOOKUP($A229,datos14s!$A$2:$B$874,2,FALSE)))=1,"·",0)</f>
        <v>0</v>
      </c>
      <c r="K229" s="53">
        <f>IF(TYPE(SEARCH(K$1,+VLOOKUP($A229,datos14s!$A$2:$B$874,2,FALSE)))=1,"·",0)</f>
        <v>0</v>
      </c>
      <c r="L229" s="53" t="str">
        <f>IF(TYPE(SEARCH(L$1,+VLOOKUP($A229,datos14s!$A$2:$B$874,2,FALSE)))=1,"·",0)</f>
        <v>·</v>
      </c>
      <c r="M229" s="53">
        <f>IF(TYPE(SEARCH(M$1,+VLOOKUP($A229,datos14s!$A$2:$B$874,2,FALSE)))=1,"·",0)</f>
        <v>0</v>
      </c>
      <c r="N229" s="53">
        <f>IF(TYPE(SEARCH(N$1,+VLOOKUP($A229,datos14s!$A$2:$B$874,2,FALSE)))=1,"·",0)</f>
        <v>0</v>
      </c>
      <c r="O229" s="53">
        <f>IF(TYPE(SEARCH(O$1,+VLOOKUP($A229,datos14s!$A$2:$B$874,2,FALSE)))=1,"·",0)</f>
        <v>0</v>
      </c>
      <c r="P229" s="53">
        <f>IF(TYPE(SEARCH(P$1,+VLOOKUP($A229,datos14s!$A$2:$B$874,2,FALSE)))=1,"·",0)</f>
        <v>0</v>
      </c>
      <c r="Q229" s="53" t="str">
        <f>IF(TYPE(SEARCH(Q$1,+VLOOKUP($A229,datos14s!$A$2:$B$874,2,FALSE)))=1,"·",0)</f>
        <v>·</v>
      </c>
      <c r="R229" s="53">
        <f>IF(TYPE(SEARCH(R$1,+VLOOKUP($A229,datos14s!$A$2:$B$874,2,FALSE)))=1,"·",0)</f>
        <v>0</v>
      </c>
      <c r="S229" s="53">
        <f>IF(TYPE(SEARCH(S$1,+VLOOKUP($A229,datos14s!$A$2:$B$874,2,FALSE)))=1,"·",0)</f>
        <v>0</v>
      </c>
      <c r="T229" s="53">
        <f>IF(TYPE(SEARCH(T$1,+VLOOKUP($A229,datos14s!$A$2:$B$874,2,FALSE)))=1,"·",0)</f>
        <v>0</v>
      </c>
      <c r="U229" s="53">
        <f>IF(TYPE(SEARCH(U$1,+VLOOKUP($A229,datos14s!$A$2:$B$874,2,FALSE)))=1,"·",0)</f>
        <v>0</v>
      </c>
      <c r="V229" s="53">
        <f>IF(TYPE(SEARCH(V$1,+VLOOKUP($A229,datos14s!$A$2:$B$874,2,FALSE)))=1,"·",0)</f>
        <v>0</v>
      </c>
      <c r="W229" s="53">
        <f>IF(TYPE(SEARCH(W$1,+VLOOKUP($A229,datos14s!$A$2:$B$874,2,FALSE)))=1,"·",0)</f>
        <v>0</v>
      </c>
      <c r="X229" s="53">
        <f>IF(TYPE(SEARCH(X$1,+VLOOKUP($A229,datos14s!$A$2:$B$874,2,FALSE)))=1,"·",0)</f>
        <v>0</v>
      </c>
      <c r="Y229" s="53">
        <f>IF(TYPE(SEARCH(Y$1,+VLOOKUP($A229,datos14s!$A$2:$B$874,2,FALSE)))=1,"·",0)</f>
        <v>0</v>
      </c>
      <c r="Z229" s="53">
        <f>IF(TYPE(SEARCH(Z$1,+VLOOKUP($A229,datos14s!$A$2:$B$874,2,FALSE)))=1,"·",0)</f>
        <v>0</v>
      </c>
      <c r="AA229" s="53">
        <f>IF(TYPE(SEARCH(AA$1,+VLOOKUP($A229,datos14s!$A$2:$B$874,2,FALSE)))=1,"·",0)</f>
        <v>0</v>
      </c>
      <c r="AB229" s="53">
        <f>IF(TYPE(SEARCH(AB$1,+VLOOKUP($A229,datos14s!$A$2:$B$874,2,FALSE)))=1,"·",0)</f>
        <v>0</v>
      </c>
      <c r="AC229" s="53">
        <f>IF(TYPE(SEARCH(AC$1,+VLOOKUP($A229,datos14s!$A$2:$B$874,2,FALSE)))=1,"·",0)</f>
        <v>0</v>
      </c>
      <c r="AD229" s="53">
        <f>IF(TYPE(SEARCH(AD$1,+VLOOKUP($A229,datos14s!$A$2:$B$874,2,FALSE)))=1,"·",0)</f>
        <v>0</v>
      </c>
      <c r="AE229" s="53" t="str">
        <f>IF(TYPE(SEARCH(AE$1,+VLOOKUP($A229,datos14s!$A$2:$B$874,2,FALSE)))=1,"·",0)</f>
        <v>·</v>
      </c>
    </row>
    <row r="230" spans="1:31" s="9" customFormat="1">
      <c r="A230" s="60" t="s">
        <v>1126</v>
      </c>
      <c r="B230" s="53" t="str">
        <f>IF(TYPE(SEARCH(B$1,+VLOOKUP($A230,datos14s!$A$2:$B$874,2,FALSE)))=1,"·",0)</f>
        <v>·</v>
      </c>
      <c r="C230" s="53">
        <f>IF(TYPE(SEARCH(C$1,+VLOOKUP($A230,datos14s!$A$2:$B$874,2,FALSE)))=1,"·",0)</f>
        <v>0</v>
      </c>
      <c r="D230" s="53">
        <f>IF(TYPE(SEARCH(D$1,+VLOOKUP($A230,datos14s!$A$2:$B$874,2,FALSE)))=1,"·",0)</f>
        <v>0</v>
      </c>
      <c r="E230" s="53">
        <f>IF(TYPE(SEARCH(E$1,+VLOOKUP($A230,datos14s!$A$2:$B$874,2,FALSE)))=1,"·",0)</f>
        <v>0</v>
      </c>
      <c r="F230" s="53">
        <f>IF(TYPE(SEARCH(F$1,+VLOOKUP($A230,datos14s!$A$2:$B$874,2,FALSE)))=1,"·",0)</f>
        <v>0</v>
      </c>
      <c r="G230" s="53">
        <f>IF(TYPE(SEARCH(G$1,+VLOOKUP($A230,datos14s!$A$2:$B$874,2,FALSE)))=1,"·",0)</f>
        <v>0</v>
      </c>
      <c r="H230" s="53">
        <f>IF(TYPE(SEARCH(H$1,+VLOOKUP($A230,datos14s!$A$2:$B$874,2,FALSE)))=1,"·",0)</f>
        <v>0</v>
      </c>
      <c r="I230" s="53" t="str">
        <f>IF(TYPE(SEARCH(I$1,+VLOOKUP($A230,datos14s!$A$2:$B$874,2,FALSE)))=1,"·",0)</f>
        <v>·</v>
      </c>
      <c r="J230" s="53" t="str">
        <f>IF(TYPE(SEARCH(J$1,+VLOOKUP($A230,datos14s!$A$2:$B$874,2,FALSE)))=1,"·",0)</f>
        <v>·</v>
      </c>
      <c r="K230" s="53">
        <f>IF(TYPE(SEARCH(K$1,+VLOOKUP($A230,datos14s!$A$2:$B$874,2,FALSE)))=1,"·",0)</f>
        <v>0</v>
      </c>
      <c r="L230" s="53">
        <f>IF(TYPE(SEARCH(L$1,+VLOOKUP($A230,datos14s!$A$2:$B$874,2,FALSE)))=1,"·",0)</f>
        <v>0</v>
      </c>
      <c r="M230" s="53">
        <f>IF(TYPE(SEARCH(M$1,+VLOOKUP($A230,datos14s!$A$2:$B$874,2,FALSE)))=1,"·",0)</f>
        <v>0</v>
      </c>
      <c r="N230" s="53">
        <f>IF(TYPE(SEARCH(N$1,+VLOOKUP($A230,datos14s!$A$2:$B$874,2,FALSE)))=1,"·",0)</f>
        <v>0</v>
      </c>
      <c r="O230" s="53">
        <f>IF(TYPE(SEARCH(O$1,+VLOOKUP($A230,datos14s!$A$2:$B$874,2,FALSE)))=1,"·",0)</f>
        <v>0</v>
      </c>
      <c r="P230" s="53">
        <f>IF(TYPE(SEARCH(P$1,+VLOOKUP($A230,datos14s!$A$2:$B$874,2,FALSE)))=1,"·",0)</f>
        <v>0</v>
      </c>
      <c r="Q230" s="53">
        <f>IF(TYPE(SEARCH(Q$1,+VLOOKUP($A230,datos14s!$A$2:$B$874,2,FALSE)))=1,"·",0)</f>
        <v>0</v>
      </c>
      <c r="R230" s="53">
        <f>IF(TYPE(SEARCH(R$1,+VLOOKUP($A230,datos14s!$A$2:$B$874,2,FALSE)))=1,"·",0)</f>
        <v>0</v>
      </c>
      <c r="S230" s="53">
        <f>IF(TYPE(SEARCH(S$1,+VLOOKUP($A230,datos14s!$A$2:$B$874,2,FALSE)))=1,"·",0)</f>
        <v>0</v>
      </c>
      <c r="T230" s="53">
        <f>IF(TYPE(SEARCH(T$1,+VLOOKUP($A230,datos14s!$A$2:$B$874,2,FALSE)))=1,"·",0)</f>
        <v>0</v>
      </c>
      <c r="U230" s="53">
        <f>IF(TYPE(SEARCH(U$1,+VLOOKUP($A230,datos14s!$A$2:$B$874,2,FALSE)))=1,"·",0)</f>
        <v>0</v>
      </c>
      <c r="V230" s="53">
        <f>IF(TYPE(SEARCH(V$1,+VLOOKUP($A230,datos14s!$A$2:$B$874,2,FALSE)))=1,"·",0)</f>
        <v>0</v>
      </c>
      <c r="W230" s="53">
        <f>IF(TYPE(SEARCH(W$1,+VLOOKUP($A230,datos14s!$A$2:$B$874,2,FALSE)))=1,"·",0)</f>
        <v>0</v>
      </c>
      <c r="X230" s="53">
        <f>IF(TYPE(SEARCH(X$1,+VLOOKUP($A230,datos14s!$A$2:$B$874,2,FALSE)))=1,"·",0)</f>
        <v>0</v>
      </c>
      <c r="Y230" s="53">
        <f>IF(TYPE(SEARCH(Y$1,+VLOOKUP($A230,datos14s!$A$2:$B$874,2,FALSE)))=1,"·",0)</f>
        <v>0</v>
      </c>
      <c r="Z230" s="53">
        <f>IF(TYPE(SEARCH(Z$1,+VLOOKUP($A230,datos14s!$A$2:$B$874,2,FALSE)))=1,"·",0)</f>
        <v>0</v>
      </c>
      <c r="AA230" s="53">
        <f>IF(TYPE(SEARCH(AA$1,+VLOOKUP($A230,datos14s!$A$2:$B$874,2,FALSE)))=1,"·",0)</f>
        <v>0</v>
      </c>
      <c r="AB230" s="53">
        <f>IF(TYPE(SEARCH(AB$1,+VLOOKUP($A230,datos14s!$A$2:$B$874,2,FALSE)))=1,"·",0)</f>
        <v>0</v>
      </c>
      <c r="AC230" s="53">
        <f>IF(TYPE(SEARCH(AC$1,+VLOOKUP($A230,datos14s!$A$2:$B$874,2,FALSE)))=1,"·",0)</f>
        <v>0</v>
      </c>
      <c r="AD230" s="53">
        <f>IF(TYPE(SEARCH(AD$1,+VLOOKUP($A230,datos14s!$A$2:$B$874,2,FALSE)))=1,"·",0)</f>
        <v>0</v>
      </c>
      <c r="AE230" s="53">
        <f>IF(TYPE(SEARCH(AE$1,+VLOOKUP($A230,datos14s!$A$2:$B$874,2,FALSE)))=1,"·",0)</f>
        <v>0</v>
      </c>
    </row>
    <row r="231" spans="1:31" s="9" customFormat="1">
      <c r="A231" s="60" t="s">
        <v>1127</v>
      </c>
      <c r="B231" s="53">
        <f>IF(TYPE(SEARCH(B$1,+VLOOKUP($A231,datos14s!$A$2:$B$874,2,FALSE)))=1,"·",0)</f>
        <v>0</v>
      </c>
      <c r="C231" s="53">
        <f>IF(TYPE(SEARCH(C$1,+VLOOKUP($A231,datos14s!$A$2:$B$874,2,FALSE)))=1,"·",0)</f>
        <v>0</v>
      </c>
      <c r="D231" s="53" t="str">
        <f>IF(TYPE(SEARCH(D$1,+VLOOKUP($A231,datos14s!$A$2:$B$874,2,FALSE)))=1,"·",0)</f>
        <v>·</v>
      </c>
      <c r="E231" s="53">
        <f>IF(TYPE(SEARCH(E$1,+VLOOKUP($A231,datos14s!$A$2:$B$874,2,FALSE)))=1,"·",0)</f>
        <v>0</v>
      </c>
      <c r="F231" s="53">
        <f>IF(TYPE(SEARCH(F$1,+VLOOKUP($A231,datos14s!$A$2:$B$874,2,FALSE)))=1,"·",0)</f>
        <v>0</v>
      </c>
      <c r="G231" s="53">
        <f>IF(TYPE(SEARCH(G$1,+VLOOKUP($A231,datos14s!$A$2:$B$874,2,FALSE)))=1,"·",0)</f>
        <v>0</v>
      </c>
      <c r="H231" s="53">
        <f>IF(TYPE(SEARCH(H$1,+VLOOKUP($A231,datos14s!$A$2:$B$874,2,FALSE)))=1,"·",0)</f>
        <v>0</v>
      </c>
      <c r="I231" s="53">
        <f>IF(TYPE(SEARCH(I$1,+VLOOKUP($A231,datos14s!$A$2:$B$874,2,FALSE)))=1,"·",0)</f>
        <v>0</v>
      </c>
      <c r="J231" s="53">
        <f>IF(TYPE(SEARCH(J$1,+VLOOKUP($A231,datos14s!$A$2:$B$874,2,FALSE)))=1,"·",0)</f>
        <v>0</v>
      </c>
      <c r="K231" s="53">
        <f>IF(TYPE(SEARCH(K$1,+VLOOKUP($A231,datos14s!$A$2:$B$874,2,FALSE)))=1,"·",0)</f>
        <v>0</v>
      </c>
      <c r="L231" s="53" t="str">
        <f>IF(TYPE(SEARCH(L$1,+VLOOKUP($A231,datos14s!$A$2:$B$874,2,FALSE)))=1,"·",0)</f>
        <v>·</v>
      </c>
      <c r="M231" s="53">
        <f>IF(TYPE(SEARCH(M$1,+VLOOKUP($A231,datos14s!$A$2:$B$874,2,FALSE)))=1,"·",0)</f>
        <v>0</v>
      </c>
      <c r="N231" s="53">
        <f>IF(TYPE(SEARCH(N$1,+VLOOKUP($A231,datos14s!$A$2:$B$874,2,FALSE)))=1,"·",0)</f>
        <v>0</v>
      </c>
      <c r="O231" s="53">
        <f>IF(TYPE(SEARCH(O$1,+VLOOKUP($A231,datos14s!$A$2:$B$874,2,FALSE)))=1,"·",0)</f>
        <v>0</v>
      </c>
      <c r="P231" s="53">
        <f>IF(TYPE(SEARCH(P$1,+VLOOKUP($A231,datos14s!$A$2:$B$874,2,FALSE)))=1,"·",0)</f>
        <v>0</v>
      </c>
      <c r="Q231" s="53">
        <f>IF(TYPE(SEARCH(Q$1,+VLOOKUP($A231,datos14s!$A$2:$B$874,2,FALSE)))=1,"·",0)</f>
        <v>0</v>
      </c>
      <c r="R231" s="53">
        <f>IF(TYPE(SEARCH(R$1,+VLOOKUP($A231,datos14s!$A$2:$B$874,2,FALSE)))=1,"·",0)</f>
        <v>0</v>
      </c>
      <c r="S231" s="53">
        <f>IF(TYPE(SEARCH(S$1,+VLOOKUP($A231,datos14s!$A$2:$B$874,2,FALSE)))=1,"·",0)</f>
        <v>0</v>
      </c>
      <c r="T231" s="53">
        <f>IF(TYPE(SEARCH(T$1,+VLOOKUP($A231,datos14s!$A$2:$B$874,2,FALSE)))=1,"·",0)</f>
        <v>0</v>
      </c>
      <c r="U231" s="53">
        <f>IF(TYPE(SEARCH(U$1,+VLOOKUP($A231,datos14s!$A$2:$B$874,2,FALSE)))=1,"·",0)</f>
        <v>0</v>
      </c>
      <c r="V231" s="53">
        <f>IF(TYPE(SEARCH(V$1,+VLOOKUP($A231,datos14s!$A$2:$B$874,2,FALSE)))=1,"·",0)</f>
        <v>0</v>
      </c>
      <c r="W231" s="53">
        <f>IF(TYPE(SEARCH(W$1,+VLOOKUP($A231,datos14s!$A$2:$B$874,2,FALSE)))=1,"·",0)</f>
        <v>0</v>
      </c>
      <c r="X231" s="53">
        <f>IF(TYPE(SEARCH(X$1,+VLOOKUP($A231,datos14s!$A$2:$B$874,2,FALSE)))=1,"·",0)</f>
        <v>0</v>
      </c>
      <c r="Y231" s="53">
        <f>IF(TYPE(SEARCH(Y$1,+VLOOKUP($A231,datos14s!$A$2:$B$874,2,FALSE)))=1,"·",0)</f>
        <v>0</v>
      </c>
      <c r="Z231" s="53">
        <f>IF(TYPE(SEARCH(Z$1,+VLOOKUP($A231,datos14s!$A$2:$B$874,2,FALSE)))=1,"·",0)</f>
        <v>0</v>
      </c>
      <c r="AA231" s="53">
        <f>IF(TYPE(SEARCH(AA$1,+VLOOKUP($A231,datos14s!$A$2:$B$874,2,FALSE)))=1,"·",0)</f>
        <v>0</v>
      </c>
      <c r="AB231" s="53">
        <f>IF(TYPE(SEARCH(AB$1,+VLOOKUP($A231,datos14s!$A$2:$B$874,2,FALSE)))=1,"·",0)</f>
        <v>0</v>
      </c>
      <c r="AC231" s="53">
        <f>IF(TYPE(SEARCH(AC$1,+VLOOKUP($A231,datos14s!$A$2:$B$874,2,FALSE)))=1,"·",0)</f>
        <v>0</v>
      </c>
      <c r="AD231" s="53">
        <f>IF(TYPE(SEARCH(AD$1,+VLOOKUP($A231,datos14s!$A$2:$B$874,2,FALSE)))=1,"·",0)</f>
        <v>0</v>
      </c>
      <c r="AE231" s="53">
        <f>IF(TYPE(SEARCH(AE$1,+VLOOKUP($A231,datos14s!$A$2:$B$874,2,FALSE)))=1,"·",0)</f>
        <v>0</v>
      </c>
    </row>
    <row r="232" spans="1:31" s="9" customFormat="1">
      <c r="A232" s="60" t="s">
        <v>59</v>
      </c>
      <c r="B232" s="53" t="str">
        <f>IF(TYPE(SEARCH(B$1,+VLOOKUP($A232,datos14s!$A$2:$B$874,2,FALSE)))=1,"·",0)</f>
        <v>·</v>
      </c>
      <c r="C232" s="53">
        <f>IF(TYPE(SEARCH(C$1,+VLOOKUP($A232,datos14s!$A$2:$B$874,2,FALSE)))=1,"·",0)</f>
        <v>0</v>
      </c>
      <c r="D232" s="53">
        <f>IF(TYPE(SEARCH(D$1,+VLOOKUP($A232,datos14s!$A$2:$B$874,2,FALSE)))=1,"·",0)</f>
        <v>0</v>
      </c>
      <c r="E232" s="53">
        <f>IF(TYPE(SEARCH(E$1,+VLOOKUP($A232,datos14s!$A$2:$B$874,2,FALSE)))=1,"·",0)</f>
        <v>0</v>
      </c>
      <c r="F232" s="53">
        <f>IF(TYPE(SEARCH(F$1,+VLOOKUP($A232,datos14s!$A$2:$B$874,2,FALSE)))=1,"·",0)</f>
        <v>0</v>
      </c>
      <c r="G232" s="53">
        <f>IF(TYPE(SEARCH(G$1,+VLOOKUP($A232,datos14s!$A$2:$B$874,2,FALSE)))=1,"·",0)</f>
        <v>0</v>
      </c>
      <c r="H232" s="53">
        <f>IF(TYPE(SEARCH(H$1,+VLOOKUP($A232,datos14s!$A$2:$B$874,2,FALSE)))=1,"·",0)</f>
        <v>0</v>
      </c>
      <c r="I232" s="53">
        <f>IF(TYPE(SEARCH(I$1,+VLOOKUP($A232,datos14s!$A$2:$B$874,2,FALSE)))=1,"·",0)</f>
        <v>0</v>
      </c>
      <c r="J232" s="53">
        <f>IF(TYPE(SEARCH(J$1,+VLOOKUP($A232,datos14s!$A$2:$B$874,2,FALSE)))=1,"·",0)</f>
        <v>0</v>
      </c>
      <c r="K232" s="53" t="str">
        <f>IF(TYPE(SEARCH(K$1,+VLOOKUP($A232,datos14s!$A$2:$B$874,2,FALSE)))=1,"·",0)</f>
        <v>·</v>
      </c>
      <c r="L232" s="53">
        <f>IF(TYPE(SEARCH(L$1,+VLOOKUP($A232,datos14s!$A$2:$B$874,2,FALSE)))=1,"·",0)</f>
        <v>0</v>
      </c>
      <c r="M232" s="53">
        <f>IF(TYPE(SEARCH(M$1,+VLOOKUP($A232,datos14s!$A$2:$B$874,2,FALSE)))=1,"·",0)</f>
        <v>0</v>
      </c>
      <c r="N232" s="53">
        <f>IF(TYPE(SEARCH(N$1,+VLOOKUP($A232,datos14s!$A$2:$B$874,2,FALSE)))=1,"·",0)</f>
        <v>0</v>
      </c>
      <c r="O232" s="53">
        <f>IF(TYPE(SEARCH(O$1,+VLOOKUP($A232,datos14s!$A$2:$B$874,2,FALSE)))=1,"·",0)</f>
        <v>0</v>
      </c>
      <c r="P232" s="53">
        <f>IF(TYPE(SEARCH(P$1,+VLOOKUP($A232,datos14s!$A$2:$B$874,2,FALSE)))=1,"·",0)</f>
        <v>0</v>
      </c>
      <c r="Q232" s="53">
        <f>IF(TYPE(SEARCH(Q$1,+VLOOKUP($A232,datos14s!$A$2:$B$874,2,FALSE)))=1,"·",0)</f>
        <v>0</v>
      </c>
      <c r="R232" s="53">
        <f>IF(TYPE(SEARCH(R$1,+VLOOKUP($A232,datos14s!$A$2:$B$874,2,FALSE)))=1,"·",0)</f>
        <v>0</v>
      </c>
      <c r="S232" s="53" t="str">
        <f>IF(TYPE(SEARCH(S$1,+VLOOKUP($A232,datos14s!$A$2:$B$874,2,FALSE)))=1,"·",0)</f>
        <v>·</v>
      </c>
      <c r="T232" s="53">
        <f>IF(TYPE(SEARCH(T$1,+VLOOKUP($A232,datos14s!$A$2:$B$874,2,FALSE)))=1,"·",0)</f>
        <v>0</v>
      </c>
      <c r="U232" s="53">
        <f>IF(TYPE(SEARCH(U$1,+VLOOKUP($A232,datos14s!$A$2:$B$874,2,FALSE)))=1,"·",0)</f>
        <v>0</v>
      </c>
      <c r="V232" s="53">
        <f>IF(TYPE(SEARCH(V$1,+VLOOKUP($A232,datos14s!$A$2:$B$874,2,FALSE)))=1,"·",0)</f>
        <v>0</v>
      </c>
      <c r="W232" s="53">
        <f>IF(TYPE(SEARCH(W$1,+VLOOKUP($A232,datos14s!$A$2:$B$874,2,FALSE)))=1,"·",0)</f>
        <v>0</v>
      </c>
      <c r="X232" s="53">
        <f>IF(TYPE(SEARCH(X$1,+VLOOKUP($A232,datos14s!$A$2:$B$874,2,FALSE)))=1,"·",0)</f>
        <v>0</v>
      </c>
      <c r="Y232" s="53">
        <f>IF(TYPE(SEARCH(Y$1,+VLOOKUP($A232,datos14s!$A$2:$B$874,2,FALSE)))=1,"·",0)</f>
        <v>0</v>
      </c>
      <c r="Z232" s="53">
        <f>IF(TYPE(SEARCH(Z$1,+VLOOKUP($A232,datos14s!$A$2:$B$874,2,FALSE)))=1,"·",0)</f>
        <v>0</v>
      </c>
      <c r="AA232" s="53">
        <f>IF(TYPE(SEARCH(AA$1,+VLOOKUP($A232,datos14s!$A$2:$B$874,2,FALSE)))=1,"·",0)</f>
        <v>0</v>
      </c>
      <c r="AB232" s="53">
        <f>IF(TYPE(SEARCH(AB$1,+VLOOKUP($A232,datos14s!$A$2:$B$874,2,FALSE)))=1,"·",0)</f>
        <v>0</v>
      </c>
      <c r="AC232" s="53">
        <f>IF(TYPE(SEARCH(AC$1,+VLOOKUP($A232,datos14s!$A$2:$B$874,2,FALSE)))=1,"·",0)</f>
        <v>0</v>
      </c>
      <c r="AD232" s="53">
        <f>IF(TYPE(SEARCH(AD$1,+VLOOKUP($A232,datos14s!$A$2:$B$874,2,FALSE)))=1,"·",0)</f>
        <v>0</v>
      </c>
      <c r="AE232" s="53">
        <f>IF(TYPE(SEARCH(AE$1,+VLOOKUP($A232,datos14s!$A$2:$B$874,2,FALSE)))=1,"·",0)</f>
        <v>0</v>
      </c>
    </row>
    <row r="233" spans="1:31" s="9" customFormat="1">
      <c r="A233" s="60" t="s">
        <v>60</v>
      </c>
      <c r="B233" s="53">
        <f>IF(TYPE(SEARCH(B$1,+VLOOKUP($A233,datos14s!$A$2:$B$874,2,FALSE)))=1,"·",0)</f>
        <v>0</v>
      </c>
      <c r="C233" s="53">
        <f>IF(TYPE(SEARCH(C$1,+VLOOKUP($A233,datos14s!$A$2:$B$874,2,FALSE)))=1,"·",0)</f>
        <v>0</v>
      </c>
      <c r="D233" s="53">
        <f>IF(TYPE(SEARCH(D$1,+VLOOKUP($A233,datos14s!$A$2:$B$874,2,FALSE)))=1,"·",0)</f>
        <v>0</v>
      </c>
      <c r="E233" s="53">
        <f>IF(TYPE(SEARCH(E$1,+VLOOKUP($A233,datos14s!$A$2:$B$874,2,FALSE)))=1,"·",0)</f>
        <v>0</v>
      </c>
      <c r="F233" s="53">
        <f>IF(TYPE(SEARCH(F$1,+VLOOKUP($A233,datos14s!$A$2:$B$874,2,FALSE)))=1,"·",0)</f>
        <v>0</v>
      </c>
      <c r="G233" s="53">
        <f>IF(TYPE(SEARCH(G$1,+VLOOKUP($A233,datos14s!$A$2:$B$874,2,FALSE)))=1,"·",0)</f>
        <v>0</v>
      </c>
      <c r="H233" s="53">
        <f>IF(TYPE(SEARCH(H$1,+VLOOKUP($A233,datos14s!$A$2:$B$874,2,FALSE)))=1,"·",0)</f>
        <v>0</v>
      </c>
      <c r="I233" s="53">
        <f>IF(TYPE(SEARCH(I$1,+VLOOKUP($A233,datos14s!$A$2:$B$874,2,FALSE)))=1,"·",0)</f>
        <v>0</v>
      </c>
      <c r="J233" s="53">
        <f>IF(TYPE(SEARCH(J$1,+VLOOKUP($A233,datos14s!$A$2:$B$874,2,FALSE)))=1,"·",0)</f>
        <v>0</v>
      </c>
      <c r="K233" s="53" t="str">
        <f>IF(TYPE(SEARCH(K$1,+VLOOKUP($A233,datos14s!$A$2:$B$874,2,FALSE)))=1,"·",0)</f>
        <v>·</v>
      </c>
      <c r="L233" s="53">
        <f>IF(TYPE(SEARCH(L$1,+VLOOKUP($A233,datos14s!$A$2:$B$874,2,FALSE)))=1,"·",0)</f>
        <v>0</v>
      </c>
      <c r="M233" s="53">
        <f>IF(TYPE(SEARCH(M$1,+VLOOKUP($A233,datos14s!$A$2:$B$874,2,FALSE)))=1,"·",0)</f>
        <v>0</v>
      </c>
      <c r="N233" s="53">
        <f>IF(TYPE(SEARCH(N$1,+VLOOKUP($A233,datos14s!$A$2:$B$874,2,FALSE)))=1,"·",0)</f>
        <v>0</v>
      </c>
      <c r="O233" s="53">
        <f>IF(TYPE(SEARCH(O$1,+VLOOKUP($A233,datos14s!$A$2:$B$874,2,FALSE)))=1,"·",0)</f>
        <v>0</v>
      </c>
      <c r="P233" s="53">
        <f>IF(TYPE(SEARCH(P$1,+VLOOKUP($A233,datos14s!$A$2:$B$874,2,FALSE)))=1,"·",0)</f>
        <v>0</v>
      </c>
      <c r="Q233" s="53">
        <f>IF(TYPE(SEARCH(Q$1,+VLOOKUP($A233,datos14s!$A$2:$B$874,2,FALSE)))=1,"·",0)</f>
        <v>0</v>
      </c>
      <c r="R233" s="53">
        <f>IF(TYPE(SEARCH(R$1,+VLOOKUP($A233,datos14s!$A$2:$B$874,2,FALSE)))=1,"·",0)</f>
        <v>0</v>
      </c>
      <c r="S233" s="53">
        <f>IF(TYPE(SEARCH(S$1,+VLOOKUP($A233,datos14s!$A$2:$B$874,2,FALSE)))=1,"·",0)</f>
        <v>0</v>
      </c>
      <c r="T233" s="53">
        <f>IF(TYPE(SEARCH(T$1,+VLOOKUP($A233,datos14s!$A$2:$B$874,2,FALSE)))=1,"·",0)</f>
        <v>0</v>
      </c>
      <c r="U233" s="53">
        <f>IF(TYPE(SEARCH(U$1,+VLOOKUP($A233,datos14s!$A$2:$B$874,2,FALSE)))=1,"·",0)</f>
        <v>0</v>
      </c>
      <c r="V233" s="53">
        <f>IF(TYPE(SEARCH(V$1,+VLOOKUP($A233,datos14s!$A$2:$B$874,2,FALSE)))=1,"·",0)</f>
        <v>0</v>
      </c>
      <c r="W233" s="53">
        <f>IF(TYPE(SEARCH(W$1,+VLOOKUP($A233,datos14s!$A$2:$B$874,2,FALSE)))=1,"·",0)</f>
        <v>0</v>
      </c>
      <c r="X233" s="53">
        <f>IF(TYPE(SEARCH(X$1,+VLOOKUP($A233,datos14s!$A$2:$B$874,2,FALSE)))=1,"·",0)</f>
        <v>0</v>
      </c>
      <c r="Y233" s="53">
        <f>IF(TYPE(SEARCH(Y$1,+VLOOKUP($A233,datos14s!$A$2:$B$874,2,FALSE)))=1,"·",0)</f>
        <v>0</v>
      </c>
      <c r="Z233" s="53">
        <f>IF(TYPE(SEARCH(Z$1,+VLOOKUP($A233,datos14s!$A$2:$B$874,2,FALSE)))=1,"·",0)</f>
        <v>0</v>
      </c>
      <c r="AA233" s="53">
        <f>IF(TYPE(SEARCH(AA$1,+VLOOKUP($A233,datos14s!$A$2:$B$874,2,FALSE)))=1,"·",0)</f>
        <v>0</v>
      </c>
      <c r="AB233" s="53">
        <f>IF(TYPE(SEARCH(AB$1,+VLOOKUP($A233,datos14s!$A$2:$B$874,2,FALSE)))=1,"·",0)</f>
        <v>0</v>
      </c>
      <c r="AC233" s="53">
        <f>IF(TYPE(SEARCH(AC$1,+VLOOKUP($A233,datos14s!$A$2:$B$874,2,FALSE)))=1,"·",0)</f>
        <v>0</v>
      </c>
      <c r="AD233" s="53">
        <f>IF(TYPE(SEARCH(AD$1,+VLOOKUP($A233,datos14s!$A$2:$B$874,2,FALSE)))=1,"·",0)</f>
        <v>0</v>
      </c>
      <c r="AE233" s="53">
        <f>IF(TYPE(SEARCH(AE$1,+VLOOKUP($A233,datos14s!$A$2:$B$874,2,FALSE)))=1,"·",0)</f>
        <v>0</v>
      </c>
    </row>
    <row r="234" spans="1:31" s="9" customFormat="1">
      <c r="A234" s="60" t="s">
        <v>61</v>
      </c>
      <c r="B234" s="53" t="str">
        <f>IF(TYPE(SEARCH(B$1,+VLOOKUP($A234,datos14s!$A$2:$B$874,2,FALSE)))=1,"·",0)</f>
        <v>·</v>
      </c>
      <c r="C234" s="53">
        <f>IF(TYPE(SEARCH(C$1,+VLOOKUP($A234,datos14s!$A$2:$B$874,2,FALSE)))=1,"·",0)</f>
        <v>0</v>
      </c>
      <c r="D234" s="53">
        <f>IF(TYPE(SEARCH(D$1,+VLOOKUP($A234,datos14s!$A$2:$B$874,2,FALSE)))=1,"·",0)</f>
        <v>0</v>
      </c>
      <c r="E234" s="53">
        <f>IF(TYPE(SEARCH(E$1,+VLOOKUP($A234,datos14s!$A$2:$B$874,2,FALSE)))=1,"·",0)</f>
        <v>0</v>
      </c>
      <c r="F234" s="53">
        <f>IF(TYPE(SEARCH(F$1,+VLOOKUP($A234,datos14s!$A$2:$B$874,2,FALSE)))=1,"·",0)</f>
        <v>0</v>
      </c>
      <c r="G234" s="53">
        <f>IF(TYPE(SEARCH(G$1,+VLOOKUP($A234,datos14s!$A$2:$B$874,2,FALSE)))=1,"·",0)</f>
        <v>0</v>
      </c>
      <c r="H234" s="53" t="str">
        <f>IF(TYPE(SEARCH(H$1,+VLOOKUP($A234,datos14s!$A$2:$B$874,2,FALSE)))=1,"·",0)</f>
        <v>·</v>
      </c>
      <c r="I234" s="53">
        <f>IF(TYPE(SEARCH(I$1,+VLOOKUP($A234,datos14s!$A$2:$B$874,2,FALSE)))=1,"·",0)</f>
        <v>0</v>
      </c>
      <c r="J234" s="53">
        <f>IF(TYPE(SEARCH(J$1,+VLOOKUP($A234,datos14s!$A$2:$B$874,2,FALSE)))=1,"·",0)</f>
        <v>0</v>
      </c>
      <c r="K234" s="53">
        <f>IF(TYPE(SEARCH(K$1,+VLOOKUP($A234,datos14s!$A$2:$B$874,2,FALSE)))=1,"·",0)</f>
        <v>0</v>
      </c>
      <c r="L234" s="53">
        <f>IF(TYPE(SEARCH(L$1,+VLOOKUP($A234,datos14s!$A$2:$B$874,2,FALSE)))=1,"·",0)</f>
        <v>0</v>
      </c>
      <c r="M234" s="53">
        <f>IF(TYPE(SEARCH(M$1,+VLOOKUP($A234,datos14s!$A$2:$B$874,2,FALSE)))=1,"·",0)</f>
        <v>0</v>
      </c>
      <c r="N234" s="53">
        <f>IF(TYPE(SEARCH(N$1,+VLOOKUP($A234,datos14s!$A$2:$B$874,2,FALSE)))=1,"·",0)</f>
        <v>0</v>
      </c>
      <c r="O234" s="53">
        <f>IF(TYPE(SEARCH(O$1,+VLOOKUP($A234,datos14s!$A$2:$B$874,2,FALSE)))=1,"·",0)</f>
        <v>0</v>
      </c>
      <c r="P234" s="53">
        <f>IF(TYPE(SEARCH(P$1,+VLOOKUP($A234,datos14s!$A$2:$B$874,2,FALSE)))=1,"·",0)</f>
        <v>0</v>
      </c>
      <c r="Q234" s="53">
        <f>IF(TYPE(SEARCH(Q$1,+VLOOKUP($A234,datos14s!$A$2:$B$874,2,FALSE)))=1,"·",0)</f>
        <v>0</v>
      </c>
      <c r="R234" s="53">
        <f>IF(TYPE(SEARCH(R$1,+VLOOKUP($A234,datos14s!$A$2:$B$874,2,FALSE)))=1,"·",0)</f>
        <v>0</v>
      </c>
      <c r="S234" s="53">
        <f>IF(TYPE(SEARCH(S$1,+VLOOKUP($A234,datos14s!$A$2:$B$874,2,FALSE)))=1,"·",0)</f>
        <v>0</v>
      </c>
      <c r="T234" s="53">
        <f>IF(TYPE(SEARCH(T$1,+VLOOKUP($A234,datos14s!$A$2:$B$874,2,FALSE)))=1,"·",0)</f>
        <v>0</v>
      </c>
      <c r="U234" s="53">
        <f>IF(TYPE(SEARCH(U$1,+VLOOKUP($A234,datos14s!$A$2:$B$874,2,FALSE)))=1,"·",0)</f>
        <v>0</v>
      </c>
      <c r="V234" s="53">
        <f>IF(TYPE(SEARCH(V$1,+VLOOKUP($A234,datos14s!$A$2:$B$874,2,FALSE)))=1,"·",0)</f>
        <v>0</v>
      </c>
      <c r="W234" s="53">
        <f>IF(TYPE(SEARCH(W$1,+VLOOKUP($A234,datos14s!$A$2:$B$874,2,FALSE)))=1,"·",0)</f>
        <v>0</v>
      </c>
      <c r="X234" s="53">
        <f>IF(TYPE(SEARCH(X$1,+VLOOKUP($A234,datos14s!$A$2:$B$874,2,FALSE)))=1,"·",0)</f>
        <v>0</v>
      </c>
      <c r="Y234" s="53">
        <f>IF(TYPE(SEARCH(Y$1,+VLOOKUP($A234,datos14s!$A$2:$B$874,2,FALSE)))=1,"·",0)</f>
        <v>0</v>
      </c>
      <c r="Z234" s="53">
        <f>IF(TYPE(SEARCH(Z$1,+VLOOKUP($A234,datos14s!$A$2:$B$874,2,FALSE)))=1,"·",0)</f>
        <v>0</v>
      </c>
      <c r="AA234" s="53">
        <f>IF(TYPE(SEARCH(AA$1,+VLOOKUP($A234,datos14s!$A$2:$B$874,2,FALSE)))=1,"·",0)</f>
        <v>0</v>
      </c>
      <c r="AB234" s="53">
        <f>IF(TYPE(SEARCH(AB$1,+VLOOKUP($A234,datos14s!$A$2:$B$874,2,FALSE)))=1,"·",0)</f>
        <v>0</v>
      </c>
      <c r="AC234" s="53">
        <f>IF(TYPE(SEARCH(AC$1,+VLOOKUP($A234,datos14s!$A$2:$B$874,2,FALSE)))=1,"·",0)</f>
        <v>0</v>
      </c>
      <c r="AD234" s="53">
        <f>IF(TYPE(SEARCH(AD$1,+VLOOKUP($A234,datos14s!$A$2:$B$874,2,FALSE)))=1,"·",0)</f>
        <v>0</v>
      </c>
      <c r="AE234" s="53">
        <f>IF(TYPE(SEARCH(AE$1,+VLOOKUP($A234,datos14s!$A$2:$B$874,2,FALSE)))=1,"·",0)</f>
        <v>0</v>
      </c>
    </row>
    <row r="235" spans="1:31" s="9" customFormat="1">
      <c r="A235" s="60" t="s">
        <v>62</v>
      </c>
      <c r="B235" s="53" t="str">
        <f>IF(TYPE(SEARCH(B$1,+VLOOKUP($A235,datos14s!$A$2:$B$874,2,FALSE)))=1,"·",0)</f>
        <v>·</v>
      </c>
      <c r="C235" s="53">
        <f>IF(TYPE(SEARCH(C$1,+VLOOKUP($A235,datos14s!$A$2:$B$874,2,FALSE)))=1,"·",0)</f>
        <v>0</v>
      </c>
      <c r="D235" s="53">
        <f>IF(TYPE(SEARCH(D$1,+VLOOKUP($A235,datos14s!$A$2:$B$874,2,FALSE)))=1,"·",0)</f>
        <v>0</v>
      </c>
      <c r="E235" s="53">
        <f>IF(TYPE(SEARCH(E$1,+VLOOKUP($A235,datos14s!$A$2:$B$874,2,FALSE)))=1,"·",0)</f>
        <v>0</v>
      </c>
      <c r="F235" s="53" t="str">
        <f>IF(TYPE(SEARCH(F$1,+VLOOKUP($A235,datos14s!$A$2:$B$874,2,FALSE)))=1,"·",0)</f>
        <v>·</v>
      </c>
      <c r="G235" s="53">
        <f>IF(TYPE(SEARCH(G$1,+VLOOKUP($A235,datos14s!$A$2:$B$874,2,FALSE)))=1,"·",0)</f>
        <v>0</v>
      </c>
      <c r="H235" s="53">
        <f>IF(TYPE(SEARCH(H$1,+VLOOKUP($A235,datos14s!$A$2:$B$874,2,FALSE)))=1,"·",0)</f>
        <v>0</v>
      </c>
      <c r="I235" s="53">
        <f>IF(TYPE(SEARCH(I$1,+VLOOKUP($A235,datos14s!$A$2:$B$874,2,FALSE)))=1,"·",0)</f>
        <v>0</v>
      </c>
      <c r="J235" s="53">
        <f>IF(TYPE(SEARCH(J$1,+VLOOKUP($A235,datos14s!$A$2:$B$874,2,FALSE)))=1,"·",0)</f>
        <v>0</v>
      </c>
      <c r="K235" s="53" t="str">
        <f>IF(TYPE(SEARCH(K$1,+VLOOKUP($A235,datos14s!$A$2:$B$874,2,FALSE)))=1,"·",0)</f>
        <v>·</v>
      </c>
      <c r="L235" s="53">
        <f>IF(TYPE(SEARCH(L$1,+VLOOKUP($A235,datos14s!$A$2:$B$874,2,FALSE)))=1,"·",0)</f>
        <v>0</v>
      </c>
      <c r="M235" s="53">
        <f>IF(TYPE(SEARCH(M$1,+VLOOKUP($A235,datos14s!$A$2:$B$874,2,FALSE)))=1,"·",0)</f>
        <v>0</v>
      </c>
      <c r="N235" s="53">
        <f>IF(TYPE(SEARCH(N$1,+VLOOKUP($A235,datos14s!$A$2:$B$874,2,FALSE)))=1,"·",0)</f>
        <v>0</v>
      </c>
      <c r="O235" s="53">
        <f>IF(TYPE(SEARCH(O$1,+VLOOKUP($A235,datos14s!$A$2:$B$874,2,FALSE)))=1,"·",0)</f>
        <v>0</v>
      </c>
      <c r="P235" s="53">
        <f>IF(TYPE(SEARCH(P$1,+VLOOKUP($A235,datos14s!$A$2:$B$874,2,FALSE)))=1,"·",0)</f>
        <v>0</v>
      </c>
      <c r="Q235" s="53">
        <f>IF(TYPE(SEARCH(Q$1,+VLOOKUP($A235,datos14s!$A$2:$B$874,2,FALSE)))=1,"·",0)</f>
        <v>0</v>
      </c>
      <c r="R235" s="53">
        <f>IF(TYPE(SEARCH(R$1,+VLOOKUP($A235,datos14s!$A$2:$B$874,2,FALSE)))=1,"·",0)</f>
        <v>0</v>
      </c>
      <c r="S235" s="53">
        <f>IF(TYPE(SEARCH(S$1,+VLOOKUP($A235,datos14s!$A$2:$B$874,2,FALSE)))=1,"·",0)</f>
        <v>0</v>
      </c>
      <c r="T235" s="53">
        <f>IF(TYPE(SEARCH(T$1,+VLOOKUP($A235,datos14s!$A$2:$B$874,2,FALSE)))=1,"·",0)</f>
        <v>0</v>
      </c>
      <c r="U235" s="53">
        <f>IF(TYPE(SEARCH(U$1,+VLOOKUP($A235,datos14s!$A$2:$B$874,2,FALSE)))=1,"·",0)</f>
        <v>0</v>
      </c>
      <c r="V235" s="53">
        <f>IF(TYPE(SEARCH(V$1,+VLOOKUP($A235,datos14s!$A$2:$B$874,2,FALSE)))=1,"·",0)</f>
        <v>0</v>
      </c>
      <c r="W235" s="53">
        <f>IF(TYPE(SEARCH(W$1,+VLOOKUP($A235,datos14s!$A$2:$B$874,2,FALSE)))=1,"·",0)</f>
        <v>0</v>
      </c>
      <c r="X235" s="53">
        <f>IF(TYPE(SEARCH(X$1,+VLOOKUP($A235,datos14s!$A$2:$B$874,2,FALSE)))=1,"·",0)</f>
        <v>0</v>
      </c>
      <c r="Y235" s="53">
        <f>IF(TYPE(SEARCH(Y$1,+VLOOKUP($A235,datos14s!$A$2:$B$874,2,FALSE)))=1,"·",0)</f>
        <v>0</v>
      </c>
      <c r="Z235" s="53">
        <f>IF(TYPE(SEARCH(Z$1,+VLOOKUP($A235,datos14s!$A$2:$B$874,2,FALSE)))=1,"·",0)</f>
        <v>0</v>
      </c>
      <c r="AA235" s="53">
        <f>IF(TYPE(SEARCH(AA$1,+VLOOKUP($A235,datos14s!$A$2:$B$874,2,FALSE)))=1,"·",0)</f>
        <v>0</v>
      </c>
      <c r="AB235" s="53">
        <f>IF(TYPE(SEARCH(AB$1,+VLOOKUP($A235,datos14s!$A$2:$B$874,2,FALSE)))=1,"·",0)</f>
        <v>0</v>
      </c>
      <c r="AC235" s="53">
        <f>IF(TYPE(SEARCH(AC$1,+VLOOKUP($A235,datos14s!$A$2:$B$874,2,FALSE)))=1,"·",0)</f>
        <v>0</v>
      </c>
      <c r="AD235" s="53">
        <f>IF(TYPE(SEARCH(AD$1,+VLOOKUP($A235,datos14s!$A$2:$B$874,2,FALSE)))=1,"·",0)</f>
        <v>0</v>
      </c>
      <c r="AE235" s="53">
        <f>IF(TYPE(SEARCH(AE$1,+VLOOKUP($A235,datos14s!$A$2:$B$874,2,FALSE)))=1,"·",0)</f>
        <v>0</v>
      </c>
    </row>
    <row r="236" spans="1:31" s="9" customFormat="1">
      <c r="A236" s="60" t="s">
        <v>63</v>
      </c>
      <c r="B236" s="53" t="str">
        <f>IF(TYPE(SEARCH(B$1,+VLOOKUP($A236,datos14s!$A$2:$B$874,2,FALSE)))=1,"·",0)</f>
        <v>·</v>
      </c>
      <c r="C236" s="53">
        <f>IF(TYPE(SEARCH(C$1,+VLOOKUP($A236,datos14s!$A$2:$B$874,2,FALSE)))=1,"·",0)</f>
        <v>0</v>
      </c>
      <c r="D236" s="53">
        <f>IF(TYPE(SEARCH(D$1,+VLOOKUP($A236,datos14s!$A$2:$B$874,2,FALSE)))=1,"·",0)</f>
        <v>0</v>
      </c>
      <c r="E236" s="53">
        <f>IF(TYPE(SEARCH(E$1,+VLOOKUP($A236,datos14s!$A$2:$B$874,2,FALSE)))=1,"·",0)</f>
        <v>0</v>
      </c>
      <c r="F236" s="53">
        <f>IF(TYPE(SEARCH(F$1,+VLOOKUP($A236,datos14s!$A$2:$B$874,2,FALSE)))=1,"·",0)</f>
        <v>0</v>
      </c>
      <c r="G236" s="53">
        <f>IF(TYPE(SEARCH(G$1,+VLOOKUP($A236,datos14s!$A$2:$B$874,2,FALSE)))=1,"·",0)</f>
        <v>0</v>
      </c>
      <c r="H236" s="53">
        <f>IF(TYPE(SEARCH(H$1,+VLOOKUP($A236,datos14s!$A$2:$B$874,2,FALSE)))=1,"·",0)</f>
        <v>0</v>
      </c>
      <c r="I236" s="53">
        <f>IF(TYPE(SEARCH(I$1,+VLOOKUP($A236,datos14s!$A$2:$B$874,2,FALSE)))=1,"·",0)</f>
        <v>0</v>
      </c>
      <c r="J236" s="53">
        <f>IF(TYPE(SEARCH(J$1,+VLOOKUP($A236,datos14s!$A$2:$B$874,2,FALSE)))=1,"·",0)</f>
        <v>0</v>
      </c>
      <c r="K236" s="53">
        <f>IF(TYPE(SEARCH(K$1,+VLOOKUP($A236,datos14s!$A$2:$B$874,2,FALSE)))=1,"·",0)</f>
        <v>0</v>
      </c>
      <c r="L236" s="53">
        <f>IF(TYPE(SEARCH(L$1,+VLOOKUP($A236,datos14s!$A$2:$B$874,2,FALSE)))=1,"·",0)</f>
        <v>0</v>
      </c>
      <c r="M236" s="53">
        <f>IF(TYPE(SEARCH(M$1,+VLOOKUP($A236,datos14s!$A$2:$B$874,2,FALSE)))=1,"·",0)</f>
        <v>0</v>
      </c>
      <c r="N236" s="53" t="str">
        <f>IF(TYPE(SEARCH(N$1,+VLOOKUP($A236,datos14s!$A$2:$B$874,2,FALSE)))=1,"·",0)</f>
        <v>·</v>
      </c>
      <c r="O236" s="53">
        <f>IF(TYPE(SEARCH(O$1,+VLOOKUP($A236,datos14s!$A$2:$B$874,2,FALSE)))=1,"·",0)</f>
        <v>0</v>
      </c>
      <c r="P236" s="53">
        <f>IF(TYPE(SEARCH(P$1,+VLOOKUP($A236,datos14s!$A$2:$B$874,2,FALSE)))=1,"·",0)</f>
        <v>0</v>
      </c>
      <c r="Q236" s="53">
        <f>IF(TYPE(SEARCH(Q$1,+VLOOKUP($A236,datos14s!$A$2:$B$874,2,FALSE)))=1,"·",0)</f>
        <v>0</v>
      </c>
      <c r="R236" s="53">
        <f>IF(TYPE(SEARCH(R$1,+VLOOKUP($A236,datos14s!$A$2:$B$874,2,FALSE)))=1,"·",0)</f>
        <v>0</v>
      </c>
      <c r="S236" s="53">
        <f>IF(TYPE(SEARCH(S$1,+VLOOKUP($A236,datos14s!$A$2:$B$874,2,FALSE)))=1,"·",0)</f>
        <v>0</v>
      </c>
      <c r="T236" s="53">
        <f>IF(TYPE(SEARCH(T$1,+VLOOKUP($A236,datos14s!$A$2:$B$874,2,FALSE)))=1,"·",0)</f>
        <v>0</v>
      </c>
      <c r="U236" s="53">
        <f>IF(TYPE(SEARCH(U$1,+VLOOKUP($A236,datos14s!$A$2:$B$874,2,FALSE)))=1,"·",0)</f>
        <v>0</v>
      </c>
      <c r="V236" s="53">
        <f>IF(TYPE(SEARCH(V$1,+VLOOKUP($A236,datos14s!$A$2:$B$874,2,FALSE)))=1,"·",0)</f>
        <v>0</v>
      </c>
      <c r="W236" s="53">
        <f>IF(TYPE(SEARCH(W$1,+VLOOKUP($A236,datos14s!$A$2:$B$874,2,FALSE)))=1,"·",0)</f>
        <v>0</v>
      </c>
      <c r="X236" s="53">
        <f>IF(TYPE(SEARCH(X$1,+VLOOKUP($A236,datos14s!$A$2:$B$874,2,FALSE)))=1,"·",0)</f>
        <v>0</v>
      </c>
      <c r="Y236" s="53">
        <f>IF(TYPE(SEARCH(Y$1,+VLOOKUP($A236,datos14s!$A$2:$B$874,2,FALSE)))=1,"·",0)</f>
        <v>0</v>
      </c>
      <c r="Z236" s="53">
        <f>IF(TYPE(SEARCH(Z$1,+VLOOKUP($A236,datos14s!$A$2:$B$874,2,FALSE)))=1,"·",0)</f>
        <v>0</v>
      </c>
      <c r="AA236" s="53">
        <f>IF(TYPE(SEARCH(AA$1,+VLOOKUP($A236,datos14s!$A$2:$B$874,2,FALSE)))=1,"·",0)</f>
        <v>0</v>
      </c>
      <c r="AB236" s="53">
        <f>IF(TYPE(SEARCH(AB$1,+VLOOKUP($A236,datos14s!$A$2:$B$874,2,FALSE)))=1,"·",0)</f>
        <v>0</v>
      </c>
      <c r="AC236" s="53">
        <f>IF(TYPE(SEARCH(AC$1,+VLOOKUP($A236,datos14s!$A$2:$B$874,2,FALSE)))=1,"·",0)</f>
        <v>0</v>
      </c>
      <c r="AD236" s="53">
        <f>IF(TYPE(SEARCH(AD$1,+VLOOKUP($A236,datos14s!$A$2:$B$874,2,FALSE)))=1,"·",0)</f>
        <v>0</v>
      </c>
      <c r="AE236" s="53" t="str">
        <f>IF(TYPE(SEARCH(AE$1,+VLOOKUP($A236,datos14s!$A$2:$B$874,2,FALSE)))=1,"·",0)</f>
        <v>·</v>
      </c>
    </row>
    <row r="237" spans="1:31" s="9" customFormat="1">
      <c r="A237" s="60" t="s">
        <v>64</v>
      </c>
      <c r="B237" s="53" t="str">
        <f>IF(TYPE(SEARCH(B$1,+VLOOKUP($A237,datos14s!$A$2:$B$874,2,FALSE)))=1,"·",0)</f>
        <v>·</v>
      </c>
      <c r="C237" s="53">
        <f>IF(TYPE(SEARCH(C$1,+VLOOKUP($A237,datos14s!$A$2:$B$874,2,FALSE)))=1,"·",0)</f>
        <v>0</v>
      </c>
      <c r="D237" s="53">
        <f>IF(TYPE(SEARCH(D$1,+VLOOKUP($A237,datos14s!$A$2:$B$874,2,FALSE)))=1,"·",0)</f>
        <v>0</v>
      </c>
      <c r="E237" s="53">
        <f>IF(TYPE(SEARCH(E$1,+VLOOKUP($A237,datos14s!$A$2:$B$874,2,FALSE)))=1,"·",0)</f>
        <v>0</v>
      </c>
      <c r="F237" s="53">
        <f>IF(TYPE(SEARCH(F$1,+VLOOKUP($A237,datos14s!$A$2:$B$874,2,FALSE)))=1,"·",0)</f>
        <v>0</v>
      </c>
      <c r="G237" s="53">
        <f>IF(TYPE(SEARCH(G$1,+VLOOKUP($A237,datos14s!$A$2:$B$874,2,FALSE)))=1,"·",0)</f>
        <v>0</v>
      </c>
      <c r="H237" s="53">
        <f>IF(TYPE(SEARCH(H$1,+VLOOKUP($A237,datos14s!$A$2:$B$874,2,FALSE)))=1,"·",0)</f>
        <v>0</v>
      </c>
      <c r="I237" s="53">
        <f>IF(TYPE(SEARCH(I$1,+VLOOKUP($A237,datos14s!$A$2:$B$874,2,FALSE)))=1,"·",0)</f>
        <v>0</v>
      </c>
      <c r="J237" s="53">
        <f>IF(TYPE(SEARCH(J$1,+VLOOKUP($A237,datos14s!$A$2:$B$874,2,FALSE)))=1,"·",0)</f>
        <v>0</v>
      </c>
      <c r="K237" s="53" t="str">
        <f>IF(TYPE(SEARCH(K$1,+VLOOKUP($A237,datos14s!$A$2:$B$874,2,FALSE)))=1,"·",0)</f>
        <v>·</v>
      </c>
      <c r="L237" s="53">
        <f>IF(TYPE(SEARCH(L$1,+VLOOKUP($A237,datos14s!$A$2:$B$874,2,FALSE)))=1,"·",0)</f>
        <v>0</v>
      </c>
      <c r="M237" s="53">
        <f>IF(TYPE(SEARCH(M$1,+VLOOKUP($A237,datos14s!$A$2:$B$874,2,FALSE)))=1,"·",0)</f>
        <v>0</v>
      </c>
      <c r="N237" s="53" t="str">
        <f>IF(TYPE(SEARCH(N$1,+VLOOKUP($A237,datos14s!$A$2:$B$874,2,FALSE)))=1,"·",0)</f>
        <v>·</v>
      </c>
      <c r="O237" s="53">
        <f>IF(TYPE(SEARCH(O$1,+VLOOKUP($A237,datos14s!$A$2:$B$874,2,FALSE)))=1,"·",0)</f>
        <v>0</v>
      </c>
      <c r="P237" s="53">
        <f>IF(TYPE(SEARCH(P$1,+VLOOKUP($A237,datos14s!$A$2:$B$874,2,FALSE)))=1,"·",0)</f>
        <v>0</v>
      </c>
      <c r="Q237" s="53">
        <f>IF(TYPE(SEARCH(Q$1,+VLOOKUP($A237,datos14s!$A$2:$B$874,2,FALSE)))=1,"·",0)</f>
        <v>0</v>
      </c>
      <c r="R237" s="53">
        <f>IF(TYPE(SEARCH(R$1,+VLOOKUP($A237,datos14s!$A$2:$B$874,2,FALSE)))=1,"·",0)</f>
        <v>0</v>
      </c>
      <c r="S237" s="53">
        <f>IF(TYPE(SEARCH(S$1,+VLOOKUP($A237,datos14s!$A$2:$B$874,2,FALSE)))=1,"·",0)</f>
        <v>0</v>
      </c>
      <c r="T237" s="53">
        <f>IF(TYPE(SEARCH(T$1,+VLOOKUP($A237,datos14s!$A$2:$B$874,2,FALSE)))=1,"·",0)</f>
        <v>0</v>
      </c>
      <c r="U237" s="53">
        <f>IF(TYPE(SEARCH(U$1,+VLOOKUP($A237,datos14s!$A$2:$B$874,2,FALSE)))=1,"·",0)</f>
        <v>0</v>
      </c>
      <c r="V237" s="53">
        <f>IF(TYPE(SEARCH(V$1,+VLOOKUP($A237,datos14s!$A$2:$B$874,2,FALSE)))=1,"·",0)</f>
        <v>0</v>
      </c>
      <c r="W237" s="53">
        <f>IF(TYPE(SEARCH(W$1,+VLOOKUP($A237,datos14s!$A$2:$B$874,2,FALSE)))=1,"·",0)</f>
        <v>0</v>
      </c>
      <c r="X237" s="53">
        <f>IF(TYPE(SEARCH(X$1,+VLOOKUP($A237,datos14s!$A$2:$B$874,2,FALSE)))=1,"·",0)</f>
        <v>0</v>
      </c>
      <c r="Y237" s="53">
        <f>IF(TYPE(SEARCH(Y$1,+VLOOKUP($A237,datos14s!$A$2:$B$874,2,FALSE)))=1,"·",0)</f>
        <v>0</v>
      </c>
      <c r="Z237" s="53">
        <f>IF(TYPE(SEARCH(Z$1,+VLOOKUP($A237,datos14s!$A$2:$B$874,2,FALSE)))=1,"·",0)</f>
        <v>0</v>
      </c>
      <c r="AA237" s="53">
        <f>IF(TYPE(SEARCH(AA$1,+VLOOKUP($A237,datos14s!$A$2:$B$874,2,FALSE)))=1,"·",0)</f>
        <v>0</v>
      </c>
      <c r="AB237" s="53">
        <f>IF(TYPE(SEARCH(AB$1,+VLOOKUP($A237,datos14s!$A$2:$B$874,2,FALSE)))=1,"·",0)</f>
        <v>0</v>
      </c>
      <c r="AC237" s="53">
        <f>IF(TYPE(SEARCH(AC$1,+VLOOKUP($A237,datos14s!$A$2:$B$874,2,FALSE)))=1,"·",0)</f>
        <v>0</v>
      </c>
      <c r="AD237" s="53">
        <f>IF(TYPE(SEARCH(AD$1,+VLOOKUP($A237,datos14s!$A$2:$B$874,2,FALSE)))=1,"·",0)</f>
        <v>0</v>
      </c>
      <c r="AE237" s="53">
        <f>IF(TYPE(SEARCH(AE$1,+VLOOKUP($A237,datos14s!$A$2:$B$874,2,FALSE)))=1,"·",0)</f>
        <v>0</v>
      </c>
    </row>
    <row r="238" spans="1:31" s="9" customFormat="1">
      <c r="A238" s="60" t="s">
        <v>65</v>
      </c>
      <c r="B238" s="53">
        <f>IF(TYPE(SEARCH(B$1,+VLOOKUP($A238,datos14s!$A$2:$B$874,2,FALSE)))=1,"·",0)</f>
        <v>0</v>
      </c>
      <c r="C238" s="53">
        <f>IF(TYPE(SEARCH(C$1,+VLOOKUP($A238,datos14s!$A$2:$B$874,2,FALSE)))=1,"·",0)</f>
        <v>0</v>
      </c>
      <c r="D238" s="53">
        <f>IF(TYPE(SEARCH(D$1,+VLOOKUP($A238,datos14s!$A$2:$B$874,2,FALSE)))=1,"·",0)</f>
        <v>0</v>
      </c>
      <c r="E238" s="53">
        <f>IF(TYPE(SEARCH(E$1,+VLOOKUP($A238,datos14s!$A$2:$B$874,2,FALSE)))=1,"·",0)</f>
        <v>0</v>
      </c>
      <c r="F238" s="53">
        <f>IF(TYPE(SEARCH(F$1,+VLOOKUP($A238,datos14s!$A$2:$B$874,2,FALSE)))=1,"·",0)</f>
        <v>0</v>
      </c>
      <c r="G238" s="53">
        <f>IF(TYPE(SEARCH(G$1,+VLOOKUP($A238,datos14s!$A$2:$B$874,2,FALSE)))=1,"·",0)</f>
        <v>0</v>
      </c>
      <c r="H238" s="53">
        <f>IF(TYPE(SEARCH(H$1,+VLOOKUP($A238,datos14s!$A$2:$B$874,2,FALSE)))=1,"·",0)</f>
        <v>0</v>
      </c>
      <c r="I238" s="53">
        <f>IF(TYPE(SEARCH(I$1,+VLOOKUP($A238,datos14s!$A$2:$B$874,2,FALSE)))=1,"·",0)</f>
        <v>0</v>
      </c>
      <c r="J238" s="53">
        <f>IF(TYPE(SEARCH(J$1,+VLOOKUP($A238,datos14s!$A$2:$B$874,2,FALSE)))=1,"·",0)</f>
        <v>0</v>
      </c>
      <c r="K238" s="53" t="str">
        <f>IF(TYPE(SEARCH(K$1,+VLOOKUP($A238,datos14s!$A$2:$B$874,2,FALSE)))=1,"·",0)</f>
        <v>·</v>
      </c>
      <c r="L238" s="53">
        <f>IF(TYPE(SEARCH(L$1,+VLOOKUP($A238,datos14s!$A$2:$B$874,2,FALSE)))=1,"·",0)</f>
        <v>0</v>
      </c>
      <c r="M238" s="53">
        <f>IF(TYPE(SEARCH(M$1,+VLOOKUP($A238,datos14s!$A$2:$B$874,2,FALSE)))=1,"·",0)</f>
        <v>0</v>
      </c>
      <c r="N238" s="53" t="str">
        <f>IF(TYPE(SEARCH(N$1,+VLOOKUP($A238,datos14s!$A$2:$B$874,2,FALSE)))=1,"·",0)</f>
        <v>·</v>
      </c>
      <c r="O238" s="53">
        <f>IF(TYPE(SEARCH(O$1,+VLOOKUP($A238,datos14s!$A$2:$B$874,2,FALSE)))=1,"·",0)</f>
        <v>0</v>
      </c>
      <c r="P238" s="53">
        <f>IF(TYPE(SEARCH(P$1,+VLOOKUP($A238,datos14s!$A$2:$B$874,2,FALSE)))=1,"·",0)</f>
        <v>0</v>
      </c>
      <c r="Q238" s="53">
        <f>IF(TYPE(SEARCH(Q$1,+VLOOKUP($A238,datos14s!$A$2:$B$874,2,FALSE)))=1,"·",0)</f>
        <v>0</v>
      </c>
      <c r="R238" s="53">
        <f>IF(TYPE(SEARCH(R$1,+VLOOKUP($A238,datos14s!$A$2:$B$874,2,FALSE)))=1,"·",0)</f>
        <v>0</v>
      </c>
      <c r="S238" s="53">
        <f>IF(TYPE(SEARCH(S$1,+VLOOKUP($A238,datos14s!$A$2:$B$874,2,FALSE)))=1,"·",0)</f>
        <v>0</v>
      </c>
      <c r="T238" s="53">
        <f>IF(TYPE(SEARCH(T$1,+VLOOKUP($A238,datos14s!$A$2:$B$874,2,FALSE)))=1,"·",0)</f>
        <v>0</v>
      </c>
      <c r="U238" s="53">
        <f>IF(TYPE(SEARCH(U$1,+VLOOKUP($A238,datos14s!$A$2:$B$874,2,FALSE)))=1,"·",0)</f>
        <v>0</v>
      </c>
      <c r="V238" s="53">
        <f>IF(TYPE(SEARCH(V$1,+VLOOKUP($A238,datos14s!$A$2:$B$874,2,FALSE)))=1,"·",0)</f>
        <v>0</v>
      </c>
      <c r="W238" s="53">
        <f>IF(TYPE(SEARCH(W$1,+VLOOKUP($A238,datos14s!$A$2:$B$874,2,FALSE)))=1,"·",0)</f>
        <v>0</v>
      </c>
      <c r="X238" s="53">
        <f>IF(TYPE(SEARCH(X$1,+VLOOKUP($A238,datos14s!$A$2:$B$874,2,FALSE)))=1,"·",0)</f>
        <v>0</v>
      </c>
      <c r="Y238" s="53">
        <f>IF(TYPE(SEARCH(Y$1,+VLOOKUP($A238,datos14s!$A$2:$B$874,2,FALSE)))=1,"·",0)</f>
        <v>0</v>
      </c>
      <c r="Z238" s="53">
        <f>IF(TYPE(SEARCH(Z$1,+VLOOKUP($A238,datos14s!$A$2:$B$874,2,FALSE)))=1,"·",0)</f>
        <v>0</v>
      </c>
      <c r="AA238" s="53">
        <f>IF(TYPE(SEARCH(AA$1,+VLOOKUP($A238,datos14s!$A$2:$B$874,2,FALSE)))=1,"·",0)</f>
        <v>0</v>
      </c>
      <c r="AB238" s="53">
        <f>IF(TYPE(SEARCH(AB$1,+VLOOKUP($A238,datos14s!$A$2:$B$874,2,FALSE)))=1,"·",0)</f>
        <v>0</v>
      </c>
      <c r="AC238" s="53">
        <f>IF(TYPE(SEARCH(AC$1,+VLOOKUP($A238,datos14s!$A$2:$B$874,2,FALSE)))=1,"·",0)</f>
        <v>0</v>
      </c>
      <c r="AD238" s="53">
        <f>IF(TYPE(SEARCH(AD$1,+VLOOKUP($A238,datos14s!$A$2:$B$874,2,FALSE)))=1,"·",0)</f>
        <v>0</v>
      </c>
      <c r="AE238" s="53">
        <f>IF(TYPE(SEARCH(AE$1,+VLOOKUP($A238,datos14s!$A$2:$B$874,2,FALSE)))=1,"·",0)</f>
        <v>0</v>
      </c>
    </row>
    <row r="239" spans="1:31" s="9" customFormat="1">
      <c r="A239" s="60" t="s">
        <v>66</v>
      </c>
      <c r="B239" s="53" t="str">
        <f>IF(TYPE(SEARCH(B$1,+VLOOKUP($A239,datos14s!$A$2:$B$874,2,FALSE)))=1,"·",0)</f>
        <v>·</v>
      </c>
      <c r="C239" s="53">
        <f>IF(TYPE(SEARCH(C$1,+VLOOKUP($A239,datos14s!$A$2:$B$874,2,FALSE)))=1,"·",0)</f>
        <v>0</v>
      </c>
      <c r="D239" s="53">
        <f>IF(TYPE(SEARCH(D$1,+VLOOKUP($A239,datos14s!$A$2:$B$874,2,FALSE)))=1,"·",0)</f>
        <v>0</v>
      </c>
      <c r="E239" s="53">
        <f>IF(TYPE(SEARCH(E$1,+VLOOKUP($A239,datos14s!$A$2:$B$874,2,FALSE)))=1,"·",0)</f>
        <v>0</v>
      </c>
      <c r="F239" s="53">
        <f>IF(TYPE(SEARCH(F$1,+VLOOKUP($A239,datos14s!$A$2:$B$874,2,FALSE)))=1,"·",0)</f>
        <v>0</v>
      </c>
      <c r="G239" s="53">
        <f>IF(TYPE(SEARCH(G$1,+VLOOKUP($A239,datos14s!$A$2:$B$874,2,FALSE)))=1,"·",0)</f>
        <v>0</v>
      </c>
      <c r="H239" s="53">
        <f>IF(TYPE(SEARCH(H$1,+VLOOKUP($A239,datos14s!$A$2:$B$874,2,FALSE)))=1,"·",0)</f>
        <v>0</v>
      </c>
      <c r="I239" s="53">
        <f>IF(TYPE(SEARCH(I$1,+VLOOKUP($A239,datos14s!$A$2:$B$874,2,FALSE)))=1,"·",0)</f>
        <v>0</v>
      </c>
      <c r="J239" s="53">
        <f>IF(TYPE(SEARCH(J$1,+VLOOKUP($A239,datos14s!$A$2:$B$874,2,FALSE)))=1,"·",0)</f>
        <v>0</v>
      </c>
      <c r="K239" s="53" t="str">
        <f>IF(TYPE(SEARCH(K$1,+VLOOKUP($A239,datos14s!$A$2:$B$874,2,FALSE)))=1,"·",0)</f>
        <v>·</v>
      </c>
      <c r="L239" s="53">
        <f>IF(TYPE(SEARCH(L$1,+VLOOKUP($A239,datos14s!$A$2:$B$874,2,FALSE)))=1,"·",0)</f>
        <v>0</v>
      </c>
      <c r="M239" s="53">
        <f>IF(TYPE(SEARCH(M$1,+VLOOKUP($A239,datos14s!$A$2:$B$874,2,FALSE)))=1,"·",0)</f>
        <v>0</v>
      </c>
      <c r="N239" s="53" t="str">
        <f>IF(TYPE(SEARCH(N$1,+VLOOKUP($A239,datos14s!$A$2:$B$874,2,FALSE)))=1,"·",0)</f>
        <v>·</v>
      </c>
      <c r="O239" s="53">
        <f>IF(TYPE(SEARCH(O$1,+VLOOKUP($A239,datos14s!$A$2:$B$874,2,FALSE)))=1,"·",0)</f>
        <v>0</v>
      </c>
      <c r="P239" s="53">
        <f>IF(TYPE(SEARCH(P$1,+VLOOKUP($A239,datos14s!$A$2:$B$874,2,FALSE)))=1,"·",0)</f>
        <v>0</v>
      </c>
      <c r="Q239" s="53">
        <f>IF(TYPE(SEARCH(Q$1,+VLOOKUP($A239,datos14s!$A$2:$B$874,2,FALSE)))=1,"·",0)</f>
        <v>0</v>
      </c>
      <c r="R239" s="53">
        <f>IF(TYPE(SEARCH(R$1,+VLOOKUP($A239,datos14s!$A$2:$B$874,2,FALSE)))=1,"·",0)</f>
        <v>0</v>
      </c>
      <c r="S239" s="53">
        <f>IF(TYPE(SEARCH(S$1,+VLOOKUP($A239,datos14s!$A$2:$B$874,2,FALSE)))=1,"·",0)</f>
        <v>0</v>
      </c>
      <c r="T239" s="53">
        <f>IF(TYPE(SEARCH(T$1,+VLOOKUP($A239,datos14s!$A$2:$B$874,2,FALSE)))=1,"·",0)</f>
        <v>0</v>
      </c>
      <c r="U239" s="53">
        <f>IF(TYPE(SEARCH(U$1,+VLOOKUP($A239,datos14s!$A$2:$B$874,2,FALSE)))=1,"·",0)</f>
        <v>0</v>
      </c>
      <c r="V239" s="53">
        <f>IF(TYPE(SEARCH(V$1,+VLOOKUP($A239,datos14s!$A$2:$B$874,2,FALSE)))=1,"·",0)</f>
        <v>0</v>
      </c>
      <c r="W239" s="53">
        <f>IF(TYPE(SEARCH(W$1,+VLOOKUP($A239,datos14s!$A$2:$B$874,2,FALSE)))=1,"·",0)</f>
        <v>0</v>
      </c>
      <c r="X239" s="53">
        <f>IF(TYPE(SEARCH(X$1,+VLOOKUP($A239,datos14s!$A$2:$B$874,2,FALSE)))=1,"·",0)</f>
        <v>0</v>
      </c>
      <c r="Y239" s="53">
        <f>IF(TYPE(SEARCH(Y$1,+VLOOKUP($A239,datos14s!$A$2:$B$874,2,FALSE)))=1,"·",0)</f>
        <v>0</v>
      </c>
      <c r="Z239" s="53">
        <f>IF(TYPE(SEARCH(Z$1,+VLOOKUP($A239,datos14s!$A$2:$B$874,2,FALSE)))=1,"·",0)</f>
        <v>0</v>
      </c>
      <c r="AA239" s="53">
        <f>IF(TYPE(SEARCH(AA$1,+VLOOKUP($A239,datos14s!$A$2:$B$874,2,FALSE)))=1,"·",0)</f>
        <v>0</v>
      </c>
      <c r="AB239" s="53">
        <f>IF(TYPE(SEARCH(AB$1,+VLOOKUP($A239,datos14s!$A$2:$B$874,2,FALSE)))=1,"·",0)</f>
        <v>0</v>
      </c>
      <c r="AC239" s="53">
        <f>IF(TYPE(SEARCH(AC$1,+VLOOKUP($A239,datos14s!$A$2:$B$874,2,FALSE)))=1,"·",0)</f>
        <v>0</v>
      </c>
      <c r="AD239" s="53">
        <f>IF(TYPE(SEARCH(AD$1,+VLOOKUP($A239,datos14s!$A$2:$B$874,2,FALSE)))=1,"·",0)</f>
        <v>0</v>
      </c>
      <c r="AE239" s="53">
        <f>IF(TYPE(SEARCH(AE$1,+VLOOKUP($A239,datos14s!$A$2:$B$874,2,FALSE)))=1,"·",0)</f>
        <v>0</v>
      </c>
    </row>
    <row r="240" spans="1:31" s="9" customFormat="1">
      <c r="A240" s="60" t="s">
        <v>67</v>
      </c>
      <c r="B240" s="53" t="str">
        <f>IF(TYPE(SEARCH(B$1,+VLOOKUP($A240,datos14s!$A$2:$B$874,2,FALSE)))=1,"·",0)</f>
        <v>·</v>
      </c>
      <c r="C240" s="53">
        <f>IF(TYPE(SEARCH(C$1,+VLOOKUP($A240,datos14s!$A$2:$B$874,2,FALSE)))=1,"·",0)</f>
        <v>0</v>
      </c>
      <c r="D240" s="53">
        <f>IF(TYPE(SEARCH(D$1,+VLOOKUP($A240,datos14s!$A$2:$B$874,2,FALSE)))=1,"·",0)</f>
        <v>0</v>
      </c>
      <c r="E240" s="53">
        <f>IF(TYPE(SEARCH(E$1,+VLOOKUP($A240,datos14s!$A$2:$B$874,2,FALSE)))=1,"·",0)</f>
        <v>0</v>
      </c>
      <c r="F240" s="53">
        <f>IF(TYPE(SEARCH(F$1,+VLOOKUP($A240,datos14s!$A$2:$B$874,2,FALSE)))=1,"·",0)</f>
        <v>0</v>
      </c>
      <c r="G240" s="53">
        <f>IF(TYPE(SEARCH(G$1,+VLOOKUP($A240,datos14s!$A$2:$B$874,2,FALSE)))=1,"·",0)</f>
        <v>0</v>
      </c>
      <c r="H240" s="53">
        <f>IF(TYPE(SEARCH(H$1,+VLOOKUP($A240,datos14s!$A$2:$B$874,2,FALSE)))=1,"·",0)</f>
        <v>0</v>
      </c>
      <c r="I240" s="53">
        <f>IF(TYPE(SEARCH(I$1,+VLOOKUP($A240,datos14s!$A$2:$B$874,2,FALSE)))=1,"·",0)</f>
        <v>0</v>
      </c>
      <c r="J240" s="53">
        <f>IF(TYPE(SEARCH(J$1,+VLOOKUP($A240,datos14s!$A$2:$B$874,2,FALSE)))=1,"·",0)</f>
        <v>0</v>
      </c>
      <c r="K240" s="53">
        <f>IF(TYPE(SEARCH(K$1,+VLOOKUP($A240,datos14s!$A$2:$B$874,2,FALSE)))=1,"·",0)</f>
        <v>0</v>
      </c>
      <c r="L240" s="53">
        <f>IF(TYPE(SEARCH(L$1,+VLOOKUP($A240,datos14s!$A$2:$B$874,2,FALSE)))=1,"·",0)</f>
        <v>0</v>
      </c>
      <c r="M240" s="53">
        <f>IF(TYPE(SEARCH(M$1,+VLOOKUP($A240,datos14s!$A$2:$B$874,2,FALSE)))=1,"·",0)</f>
        <v>0</v>
      </c>
      <c r="N240" s="53" t="str">
        <f>IF(TYPE(SEARCH(N$1,+VLOOKUP($A240,datos14s!$A$2:$B$874,2,FALSE)))=1,"·",0)</f>
        <v>·</v>
      </c>
      <c r="O240" s="53">
        <f>IF(TYPE(SEARCH(O$1,+VLOOKUP($A240,datos14s!$A$2:$B$874,2,FALSE)))=1,"·",0)</f>
        <v>0</v>
      </c>
      <c r="P240" s="53">
        <f>IF(TYPE(SEARCH(P$1,+VLOOKUP($A240,datos14s!$A$2:$B$874,2,FALSE)))=1,"·",0)</f>
        <v>0</v>
      </c>
      <c r="Q240" s="53">
        <f>IF(TYPE(SEARCH(Q$1,+VLOOKUP($A240,datos14s!$A$2:$B$874,2,FALSE)))=1,"·",0)</f>
        <v>0</v>
      </c>
      <c r="R240" s="53">
        <f>IF(TYPE(SEARCH(R$1,+VLOOKUP($A240,datos14s!$A$2:$B$874,2,FALSE)))=1,"·",0)</f>
        <v>0</v>
      </c>
      <c r="S240" s="53">
        <f>IF(TYPE(SEARCH(S$1,+VLOOKUP($A240,datos14s!$A$2:$B$874,2,FALSE)))=1,"·",0)</f>
        <v>0</v>
      </c>
      <c r="T240" s="53">
        <f>IF(TYPE(SEARCH(T$1,+VLOOKUP($A240,datos14s!$A$2:$B$874,2,FALSE)))=1,"·",0)</f>
        <v>0</v>
      </c>
      <c r="U240" s="53">
        <f>IF(TYPE(SEARCH(U$1,+VLOOKUP($A240,datos14s!$A$2:$B$874,2,FALSE)))=1,"·",0)</f>
        <v>0</v>
      </c>
      <c r="V240" s="53">
        <f>IF(TYPE(SEARCH(V$1,+VLOOKUP($A240,datos14s!$A$2:$B$874,2,FALSE)))=1,"·",0)</f>
        <v>0</v>
      </c>
      <c r="W240" s="53">
        <f>IF(TYPE(SEARCH(W$1,+VLOOKUP($A240,datos14s!$A$2:$B$874,2,FALSE)))=1,"·",0)</f>
        <v>0</v>
      </c>
      <c r="X240" s="53">
        <f>IF(TYPE(SEARCH(X$1,+VLOOKUP($A240,datos14s!$A$2:$B$874,2,FALSE)))=1,"·",0)</f>
        <v>0</v>
      </c>
      <c r="Y240" s="53">
        <f>IF(TYPE(SEARCH(Y$1,+VLOOKUP($A240,datos14s!$A$2:$B$874,2,FALSE)))=1,"·",0)</f>
        <v>0</v>
      </c>
      <c r="Z240" s="53">
        <f>IF(TYPE(SEARCH(Z$1,+VLOOKUP($A240,datos14s!$A$2:$B$874,2,FALSE)))=1,"·",0)</f>
        <v>0</v>
      </c>
      <c r="AA240" s="53">
        <f>IF(TYPE(SEARCH(AA$1,+VLOOKUP($A240,datos14s!$A$2:$B$874,2,FALSE)))=1,"·",0)</f>
        <v>0</v>
      </c>
      <c r="AB240" s="53">
        <f>IF(TYPE(SEARCH(AB$1,+VLOOKUP($A240,datos14s!$A$2:$B$874,2,FALSE)))=1,"·",0)</f>
        <v>0</v>
      </c>
      <c r="AC240" s="53">
        <f>IF(TYPE(SEARCH(AC$1,+VLOOKUP($A240,datos14s!$A$2:$B$874,2,FALSE)))=1,"·",0)</f>
        <v>0</v>
      </c>
      <c r="AD240" s="53">
        <f>IF(TYPE(SEARCH(AD$1,+VLOOKUP($A240,datos14s!$A$2:$B$874,2,FALSE)))=1,"·",0)</f>
        <v>0</v>
      </c>
      <c r="AE240" s="53" t="str">
        <f>IF(TYPE(SEARCH(AE$1,+VLOOKUP($A240,datos14s!$A$2:$B$874,2,FALSE)))=1,"·",0)</f>
        <v>·</v>
      </c>
    </row>
    <row r="241" spans="1:31" s="9" customFormat="1">
      <c r="A241" s="60" t="s">
        <v>68</v>
      </c>
      <c r="B241" s="53">
        <f>IF(TYPE(SEARCH(B$1,+VLOOKUP($A241,datos14s!$A$2:$B$874,2,FALSE)))=1,"·",0)</f>
        <v>0</v>
      </c>
      <c r="C241" s="53">
        <f>IF(TYPE(SEARCH(C$1,+VLOOKUP($A241,datos14s!$A$2:$B$874,2,FALSE)))=1,"·",0)</f>
        <v>0</v>
      </c>
      <c r="D241" s="53">
        <f>IF(TYPE(SEARCH(D$1,+VLOOKUP($A241,datos14s!$A$2:$B$874,2,FALSE)))=1,"·",0)</f>
        <v>0</v>
      </c>
      <c r="E241" s="53">
        <f>IF(TYPE(SEARCH(E$1,+VLOOKUP($A241,datos14s!$A$2:$B$874,2,FALSE)))=1,"·",0)</f>
        <v>0</v>
      </c>
      <c r="F241" s="53">
        <f>IF(TYPE(SEARCH(F$1,+VLOOKUP($A241,datos14s!$A$2:$B$874,2,FALSE)))=1,"·",0)</f>
        <v>0</v>
      </c>
      <c r="G241" s="53">
        <f>IF(TYPE(SEARCH(G$1,+VLOOKUP($A241,datos14s!$A$2:$B$874,2,FALSE)))=1,"·",0)</f>
        <v>0</v>
      </c>
      <c r="H241" s="53">
        <f>IF(TYPE(SEARCH(H$1,+VLOOKUP($A241,datos14s!$A$2:$B$874,2,FALSE)))=1,"·",0)</f>
        <v>0</v>
      </c>
      <c r="I241" s="53">
        <f>IF(TYPE(SEARCH(I$1,+VLOOKUP($A241,datos14s!$A$2:$B$874,2,FALSE)))=1,"·",0)</f>
        <v>0</v>
      </c>
      <c r="J241" s="53">
        <f>IF(TYPE(SEARCH(J$1,+VLOOKUP($A241,datos14s!$A$2:$B$874,2,FALSE)))=1,"·",0)</f>
        <v>0</v>
      </c>
      <c r="K241" s="53">
        <f>IF(TYPE(SEARCH(K$1,+VLOOKUP($A241,datos14s!$A$2:$B$874,2,FALSE)))=1,"·",0)</f>
        <v>0</v>
      </c>
      <c r="L241" s="53">
        <f>IF(TYPE(SEARCH(L$1,+VLOOKUP($A241,datos14s!$A$2:$B$874,2,FALSE)))=1,"·",0)</f>
        <v>0</v>
      </c>
      <c r="M241" s="53">
        <f>IF(TYPE(SEARCH(M$1,+VLOOKUP($A241,datos14s!$A$2:$B$874,2,FALSE)))=1,"·",0)</f>
        <v>0</v>
      </c>
      <c r="N241" s="53" t="str">
        <f>IF(TYPE(SEARCH(N$1,+VLOOKUP($A241,datos14s!$A$2:$B$874,2,FALSE)))=1,"·",0)</f>
        <v>·</v>
      </c>
      <c r="O241" s="53">
        <f>IF(TYPE(SEARCH(O$1,+VLOOKUP($A241,datos14s!$A$2:$B$874,2,FALSE)))=1,"·",0)</f>
        <v>0</v>
      </c>
      <c r="P241" s="53">
        <f>IF(TYPE(SEARCH(P$1,+VLOOKUP($A241,datos14s!$A$2:$B$874,2,FALSE)))=1,"·",0)</f>
        <v>0</v>
      </c>
      <c r="Q241" s="53">
        <f>IF(TYPE(SEARCH(Q$1,+VLOOKUP($A241,datos14s!$A$2:$B$874,2,FALSE)))=1,"·",0)</f>
        <v>0</v>
      </c>
      <c r="R241" s="53">
        <f>IF(TYPE(SEARCH(R$1,+VLOOKUP($A241,datos14s!$A$2:$B$874,2,FALSE)))=1,"·",0)</f>
        <v>0</v>
      </c>
      <c r="S241" s="53">
        <f>IF(TYPE(SEARCH(S$1,+VLOOKUP($A241,datos14s!$A$2:$B$874,2,FALSE)))=1,"·",0)</f>
        <v>0</v>
      </c>
      <c r="T241" s="53">
        <f>IF(TYPE(SEARCH(T$1,+VLOOKUP($A241,datos14s!$A$2:$B$874,2,FALSE)))=1,"·",0)</f>
        <v>0</v>
      </c>
      <c r="U241" s="53">
        <f>IF(TYPE(SEARCH(U$1,+VLOOKUP($A241,datos14s!$A$2:$B$874,2,FALSE)))=1,"·",0)</f>
        <v>0</v>
      </c>
      <c r="V241" s="53">
        <f>IF(TYPE(SEARCH(V$1,+VLOOKUP($A241,datos14s!$A$2:$B$874,2,FALSE)))=1,"·",0)</f>
        <v>0</v>
      </c>
      <c r="W241" s="53">
        <f>IF(TYPE(SEARCH(W$1,+VLOOKUP($A241,datos14s!$A$2:$B$874,2,FALSE)))=1,"·",0)</f>
        <v>0</v>
      </c>
      <c r="X241" s="53">
        <f>IF(TYPE(SEARCH(X$1,+VLOOKUP($A241,datos14s!$A$2:$B$874,2,FALSE)))=1,"·",0)</f>
        <v>0</v>
      </c>
      <c r="Y241" s="53">
        <f>IF(TYPE(SEARCH(Y$1,+VLOOKUP($A241,datos14s!$A$2:$B$874,2,FALSE)))=1,"·",0)</f>
        <v>0</v>
      </c>
      <c r="Z241" s="53" t="str">
        <f>IF(TYPE(SEARCH(Z$1,+VLOOKUP($A241,datos14s!$A$2:$B$874,2,FALSE)))=1,"·",0)</f>
        <v>·</v>
      </c>
      <c r="AA241" s="53">
        <f>IF(TYPE(SEARCH(AA$1,+VLOOKUP($A241,datos14s!$A$2:$B$874,2,FALSE)))=1,"·",0)</f>
        <v>0</v>
      </c>
      <c r="AB241" s="53">
        <f>IF(TYPE(SEARCH(AB$1,+VLOOKUP($A241,datos14s!$A$2:$B$874,2,FALSE)))=1,"·",0)</f>
        <v>0</v>
      </c>
      <c r="AC241" s="53">
        <f>IF(TYPE(SEARCH(AC$1,+VLOOKUP($A241,datos14s!$A$2:$B$874,2,FALSE)))=1,"·",0)</f>
        <v>0</v>
      </c>
      <c r="AD241" s="53">
        <f>IF(TYPE(SEARCH(AD$1,+VLOOKUP($A241,datos14s!$A$2:$B$874,2,FALSE)))=1,"·",0)</f>
        <v>0</v>
      </c>
      <c r="AE241" s="53" t="str">
        <f>IF(TYPE(SEARCH(AE$1,+VLOOKUP($A241,datos14s!$A$2:$B$874,2,FALSE)))=1,"·",0)</f>
        <v>·</v>
      </c>
    </row>
    <row r="242" spans="1:31" s="9" customFormat="1">
      <c r="A242" s="60" t="s">
        <v>69</v>
      </c>
      <c r="B242" s="53" t="str">
        <f>IF(TYPE(SEARCH(B$1,+VLOOKUP($A242,datos14s!$A$2:$B$874,2,FALSE)))=1,"·",0)</f>
        <v>·</v>
      </c>
      <c r="C242" s="53">
        <f>IF(TYPE(SEARCH(C$1,+VLOOKUP($A242,datos14s!$A$2:$B$874,2,FALSE)))=1,"·",0)</f>
        <v>0</v>
      </c>
      <c r="D242" s="53">
        <f>IF(TYPE(SEARCH(D$1,+VLOOKUP($A242,datos14s!$A$2:$B$874,2,FALSE)))=1,"·",0)</f>
        <v>0</v>
      </c>
      <c r="E242" s="53">
        <f>IF(TYPE(SEARCH(E$1,+VLOOKUP($A242,datos14s!$A$2:$B$874,2,FALSE)))=1,"·",0)</f>
        <v>0</v>
      </c>
      <c r="F242" s="53">
        <f>IF(TYPE(SEARCH(F$1,+VLOOKUP($A242,datos14s!$A$2:$B$874,2,FALSE)))=1,"·",0)</f>
        <v>0</v>
      </c>
      <c r="G242" s="53">
        <f>IF(TYPE(SEARCH(G$1,+VLOOKUP($A242,datos14s!$A$2:$B$874,2,FALSE)))=1,"·",0)</f>
        <v>0</v>
      </c>
      <c r="H242" s="53">
        <f>IF(TYPE(SEARCH(H$1,+VLOOKUP($A242,datos14s!$A$2:$B$874,2,FALSE)))=1,"·",0)</f>
        <v>0</v>
      </c>
      <c r="I242" s="53">
        <f>IF(TYPE(SEARCH(I$1,+VLOOKUP($A242,datos14s!$A$2:$B$874,2,FALSE)))=1,"·",0)</f>
        <v>0</v>
      </c>
      <c r="J242" s="53">
        <f>IF(TYPE(SEARCH(J$1,+VLOOKUP($A242,datos14s!$A$2:$B$874,2,FALSE)))=1,"·",0)</f>
        <v>0</v>
      </c>
      <c r="K242" s="53" t="str">
        <f>IF(TYPE(SEARCH(K$1,+VLOOKUP($A242,datos14s!$A$2:$B$874,2,FALSE)))=1,"·",0)</f>
        <v>·</v>
      </c>
      <c r="L242" s="53">
        <f>IF(TYPE(SEARCH(L$1,+VLOOKUP($A242,datos14s!$A$2:$B$874,2,FALSE)))=1,"·",0)</f>
        <v>0</v>
      </c>
      <c r="M242" s="53">
        <f>IF(TYPE(SEARCH(M$1,+VLOOKUP($A242,datos14s!$A$2:$B$874,2,FALSE)))=1,"·",0)</f>
        <v>0</v>
      </c>
      <c r="N242" s="53">
        <f>IF(TYPE(SEARCH(N$1,+VLOOKUP($A242,datos14s!$A$2:$B$874,2,FALSE)))=1,"·",0)</f>
        <v>0</v>
      </c>
      <c r="O242" s="53">
        <f>IF(TYPE(SEARCH(O$1,+VLOOKUP($A242,datos14s!$A$2:$B$874,2,FALSE)))=1,"·",0)</f>
        <v>0</v>
      </c>
      <c r="P242" s="53">
        <f>IF(TYPE(SEARCH(P$1,+VLOOKUP($A242,datos14s!$A$2:$B$874,2,FALSE)))=1,"·",0)</f>
        <v>0</v>
      </c>
      <c r="Q242" s="53" t="str">
        <f>IF(TYPE(SEARCH(Q$1,+VLOOKUP($A242,datos14s!$A$2:$B$874,2,FALSE)))=1,"·",0)</f>
        <v>·</v>
      </c>
      <c r="R242" s="53">
        <f>IF(TYPE(SEARCH(R$1,+VLOOKUP($A242,datos14s!$A$2:$B$874,2,FALSE)))=1,"·",0)</f>
        <v>0</v>
      </c>
      <c r="S242" s="53">
        <f>IF(TYPE(SEARCH(S$1,+VLOOKUP($A242,datos14s!$A$2:$B$874,2,FALSE)))=1,"·",0)</f>
        <v>0</v>
      </c>
      <c r="T242" s="53">
        <f>IF(TYPE(SEARCH(T$1,+VLOOKUP($A242,datos14s!$A$2:$B$874,2,FALSE)))=1,"·",0)</f>
        <v>0</v>
      </c>
      <c r="U242" s="53">
        <f>IF(TYPE(SEARCH(U$1,+VLOOKUP($A242,datos14s!$A$2:$B$874,2,FALSE)))=1,"·",0)</f>
        <v>0</v>
      </c>
      <c r="V242" s="53">
        <f>IF(TYPE(SEARCH(V$1,+VLOOKUP($A242,datos14s!$A$2:$B$874,2,FALSE)))=1,"·",0)</f>
        <v>0</v>
      </c>
      <c r="W242" s="53">
        <f>IF(TYPE(SEARCH(W$1,+VLOOKUP($A242,datos14s!$A$2:$B$874,2,FALSE)))=1,"·",0)</f>
        <v>0</v>
      </c>
      <c r="X242" s="53">
        <f>IF(TYPE(SEARCH(X$1,+VLOOKUP($A242,datos14s!$A$2:$B$874,2,FALSE)))=1,"·",0)</f>
        <v>0</v>
      </c>
      <c r="Y242" s="53">
        <f>IF(TYPE(SEARCH(Y$1,+VLOOKUP($A242,datos14s!$A$2:$B$874,2,FALSE)))=1,"·",0)</f>
        <v>0</v>
      </c>
      <c r="Z242" s="53">
        <f>IF(TYPE(SEARCH(Z$1,+VLOOKUP($A242,datos14s!$A$2:$B$874,2,FALSE)))=1,"·",0)</f>
        <v>0</v>
      </c>
      <c r="AA242" s="53">
        <f>IF(TYPE(SEARCH(AA$1,+VLOOKUP($A242,datos14s!$A$2:$B$874,2,FALSE)))=1,"·",0)</f>
        <v>0</v>
      </c>
      <c r="AB242" s="53">
        <f>IF(TYPE(SEARCH(AB$1,+VLOOKUP($A242,datos14s!$A$2:$B$874,2,FALSE)))=1,"·",0)</f>
        <v>0</v>
      </c>
      <c r="AC242" s="53">
        <f>IF(TYPE(SEARCH(AC$1,+VLOOKUP($A242,datos14s!$A$2:$B$874,2,FALSE)))=1,"·",0)</f>
        <v>0</v>
      </c>
      <c r="AD242" s="53">
        <f>IF(TYPE(SEARCH(AD$1,+VLOOKUP($A242,datos14s!$A$2:$B$874,2,FALSE)))=1,"·",0)</f>
        <v>0</v>
      </c>
      <c r="AE242" s="53" t="str">
        <f>IF(TYPE(SEARCH(AE$1,+VLOOKUP($A242,datos14s!$A$2:$B$874,2,FALSE)))=1,"·",0)</f>
        <v>·</v>
      </c>
    </row>
    <row r="243" spans="1:31" s="9" customFormat="1">
      <c r="A243" s="60" t="s">
        <v>70</v>
      </c>
      <c r="B243" s="53">
        <f>IF(TYPE(SEARCH(B$1,+VLOOKUP($A243,datos14s!$A$2:$B$874,2,FALSE)))=1,"·",0)</f>
        <v>0</v>
      </c>
      <c r="C243" s="53">
        <f>IF(TYPE(SEARCH(C$1,+VLOOKUP($A243,datos14s!$A$2:$B$874,2,FALSE)))=1,"·",0)</f>
        <v>0</v>
      </c>
      <c r="D243" s="53">
        <f>IF(TYPE(SEARCH(D$1,+VLOOKUP($A243,datos14s!$A$2:$B$874,2,FALSE)))=1,"·",0)</f>
        <v>0</v>
      </c>
      <c r="E243" s="53">
        <f>IF(TYPE(SEARCH(E$1,+VLOOKUP($A243,datos14s!$A$2:$B$874,2,FALSE)))=1,"·",0)</f>
        <v>0</v>
      </c>
      <c r="F243" s="53">
        <f>IF(TYPE(SEARCH(F$1,+VLOOKUP($A243,datos14s!$A$2:$B$874,2,FALSE)))=1,"·",0)</f>
        <v>0</v>
      </c>
      <c r="G243" s="53">
        <f>IF(TYPE(SEARCH(G$1,+VLOOKUP($A243,datos14s!$A$2:$B$874,2,FALSE)))=1,"·",0)</f>
        <v>0</v>
      </c>
      <c r="H243" s="53" t="str">
        <f>IF(TYPE(SEARCH(H$1,+VLOOKUP($A243,datos14s!$A$2:$B$874,2,FALSE)))=1,"·",0)</f>
        <v>·</v>
      </c>
      <c r="I243" s="53">
        <f>IF(TYPE(SEARCH(I$1,+VLOOKUP($A243,datos14s!$A$2:$B$874,2,FALSE)))=1,"·",0)</f>
        <v>0</v>
      </c>
      <c r="J243" s="53">
        <f>IF(TYPE(SEARCH(J$1,+VLOOKUP($A243,datos14s!$A$2:$B$874,2,FALSE)))=1,"·",0)</f>
        <v>0</v>
      </c>
      <c r="K243" s="53">
        <f>IF(TYPE(SEARCH(K$1,+VLOOKUP($A243,datos14s!$A$2:$B$874,2,FALSE)))=1,"·",0)</f>
        <v>0</v>
      </c>
      <c r="L243" s="53">
        <f>IF(TYPE(SEARCH(L$1,+VLOOKUP($A243,datos14s!$A$2:$B$874,2,FALSE)))=1,"·",0)</f>
        <v>0</v>
      </c>
      <c r="M243" s="53">
        <f>IF(TYPE(SEARCH(M$1,+VLOOKUP($A243,datos14s!$A$2:$B$874,2,FALSE)))=1,"·",0)</f>
        <v>0</v>
      </c>
      <c r="N243" s="53">
        <f>IF(TYPE(SEARCH(N$1,+VLOOKUP($A243,datos14s!$A$2:$B$874,2,FALSE)))=1,"·",0)</f>
        <v>0</v>
      </c>
      <c r="O243" s="53">
        <f>IF(TYPE(SEARCH(O$1,+VLOOKUP($A243,datos14s!$A$2:$B$874,2,FALSE)))=1,"·",0)</f>
        <v>0</v>
      </c>
      <c r="P243" s="53">
        <f>IF(TYPE(SEARCH(P$1,+VLOOKUP($A243,datos14s!$A$2:$B$874,2,FALSE)))=1,"·",0)</f>
        <v>0</v>
      </c>
      <c r="Q243" s="53">
        <f>IF(TYPE(SEARCH(Q$1,+VLOOKUP($A243,datos14s!$A$2:$B$874,2,FALSE)))=1,"·",0)</f>
        <v>0</v>
      </c>
      <c r="R243" s="53">
        <f>IF(TYPE(SEARCH(R$1,+VLOOKUP($A243,datos14s!$A$2:$B$874,2,FALSE)))=1,"·",0)</f>
        <v>0</v>
      </c>
      <c r="S243" s="53">
        <f>IF(TYPE(SEARCH(S$1,+VLOOKUP($A243,datos14s!$A$2:$B$874,2,FALSE)))=1,"·",0)</f>
        <v>0</v>
      </c>
      <c r="T243" s="53">
        <f>IF(TYPE(SEARCH(T$1,+VLOOKUP($A243,datos14s!$A$2:$B$874,2,FALSE)))=1,"·",0)</f>
        <v>0</v>
      </c>
      <c r="U243" s="53">
        <f>IF(TYPE(SEARCH(U$1,+VLOOKUP($A243,datos14s!$A$2:$B$874,2,FALSE)))=1,"·",0)</f>
        <v>0</v>
      </c>
      <c r="V243" s="53">
        <f>IF(TYPE(SEARCH(V$1,+VLOOKUP($A243,datos14s!$A$2:$B$874,2,FALSE)))=1,"·",0)</f>
        <v>0</v>
      </c>
      <c r="W243" s="53">
        <f>IF(TYPE(SEARCH(W$1,+VLOOKUP($A243,datos14s!$A$2:$B$874,2,FALSE)))=1,"·",0)</f>
        <v>0</v>
      </c>
      <c r="X243" s="53">
        <f>IF(TYPE(SEARCH(X$1,+VLOOKUP($A243,datos14s!$A$2:$B$874,2,FALSE)))=1,"·",0)</f>
        <v>0</v>
      </c>
      <c r="Y243" s="53">
        <f>IF(TYPE(SEARCH(Y$1,+VLOOKUP($A243,datos14s!$A$2:$B$874,2,FALSE)))=1,"·",0)</f>
        <v>0</v>
      </c>
      <c r="Z243" s="53">
        <f>IF(TYPE(SEARCH(Z$1,+VLOOKUP($A243,datos14s!$A$2:$B$874,2,FALSE)))=1,"·",0)</f>
        <v>0</v>
      </c>
      <c r="AA243" s="53">
        <f>IF(TYPE(SEARCH(AA$1,+VLOOKUP($A243,datos14s!$A$2:$B$874,2,FALSE)))=1,"·",0)</f>
        <v>0</v>
      </c>
      <c r="AB243" s="53">
        <f>IF(TYPE(SEARCH(AB$1,+VLOOKUP($A243,datos14s!$A$2:$B$874,2,FALSE)))=1,"·",0)</f>
        <v>0</v>
      </c>
      <c r="AC243" s="53">
        <f>IF(TYPE(SEARCH(AC$1,+VLOOKUP($A243,datos14s!$A$2:$B$874,2,FALSE)))=1,"·",0)</f>
        <v>0</v>
      </c>
      <c r="AD243" s="53">
        <f>IF(TYPE(SEARCH(AD$1,+VLOOKUP($A243,datos14s!$A$2:$B$874,2,FALSE)))=1,"·",0)</f>
        <v>0</v>
      </c>
      <c r="AE243" s="53" t="str">
        <f>IF(TYPE(SEARCH(AE$1,+VLOOKUP($A243,datos14s!$A$2:$B$874,2,FALSE)))=1,"·",0)</f>
        <v>·</v>
      </c>
    </row>
    <row r="244" spans="1:31" s="9" customFormat="1">
      <c r="A244" s="60" t="s">
        <v>71</v>
      </c>
      <c r="B244" s="53">
        <f>IF(TYPE(SEARCH(B$1,+VLOOKUP($A244,datos14s!$A$2:$B$874,2,FALSE)))=1,"·",0)</f>
        <v>0</v>
      </c>
      <c r="C244" s="53">
        <f>IF(TYPE(SEARCH(C$1,+VLOOKUP($A244,datos14s!$A$2:$B$874,2,FALSE)))=1,"·",0)</f>
        <v>0</v>
      </c>
      <c r="D244" s="53">
        <f>IF(TYPE(SEARCH(D$1,+VLOOKUP($A244,datos14s!$A$2:$B$874,2,FALSE)))=1,"·",0)</f>
        <v>0</v>
      </c>
      <c r="E244" s="53">
        <f>IF(TYPE(SEARCH(E$1,+VLOOKUP($A244,datos14s!$A$2:$B$874,2,FALSE)))=1,"·",0)</f>
        <v>0</v>
      </c>
      <c r="F244" s="53">
        <f>IF(TYPE(SEARCH(F$1,+VLOOKUP($A244,datos14s!$A$2:$B$874,2,FALSE)))=1,"·",0)</f>
        <v>0</v>
      </c>
      <c r="G244" s="53">
        <f>IF(TYPE(SEARCH(G$1,+VLOOKUP($A244,datos14s!$A$2:$B$874,2,FALSE)))=1,"·",0)</f>
        <v>0</v>
      </c>
      <c r="H244" s="53">
        <f>IF(TYPE(SEARCH(H$1,+VLOOKUP($A244,datos14s!$A$2:$B$874,2,FALSE)))=1,"·",0)</f>
        <v>0</v>
      </c>
      <c r="I244" s="53">
        <f>IF(TYPE(SEARCH(I$1,+VLOOKUP($A244,datos14s!$A$2:$B$874,2,FALSE)))=1,"·",0)</f>
        <v>0</v>
      </c>
      <c r="J244" s="53">
        <f>IF(TYPE(SEARCH(J$1,+VLOOKUP($A244,datos14s!$A$2:$B$874,2,FALSE)))=1,"·",0)</f>
        <v>0</v>
      </c>
      <c r="K244" s="53">
        <f>IF(TYPE(SEARCH(K$1,+VLOOKUP($A244,datos14s!$A$2:$B$874,2,FALSE)))=1,"·",0)</f>
        <v>0</v>
      </c>
      <c r="L244" s="53">
        <f>IF(TYPE(SEARCH(L$1,+VLOOKUP($A244,datos14s!$A$2:$B$874,2,FALSE)))=1,"·",0)</f>
        <v>0</v>
      </c>
      <c r="M244" s="53">
        <f>IF(TYPE(SEARCH(M$1,+VLOOKUP($A244,datos14s!$A$2:$B$874,2,FALSE)))=1,"·",0)</f>
        <v>0</v>
      </c>
      <c r="N244" s="53">
        <f>IF(TYPE(SEARCH(N$1,+VLOOKUP($A244,datos14s!$A$2:$B$874,2,FALSE)))=1,"·",0)</f>
        <v>0</v>
      </c>
      <c r="O244" s="53">
        <f>IF(TYPE(SEARCH(O$1,+VLOOKUP($A244,datos14s!$A$2:$B$874,2,FALSE)))=1,"·",0)</f>
        <v>0</v>
      </c>
      <c r="P244" s="53">
        <f>IF(TYPE(SEARCH(P$1,+VLOOKUP($A244,datos14s!$A$2:$B$874,2,FALSE)))=1,"·",0)</f>
        <v>0</v>
      </c>
      <c r="Q244" s="53" t="str">
        <f>IF(TYPE(SEARCH(Q$1,+VLOOKUP($A244,datos14s!$A$2:$B$874,2,FALSE)))=1,"·",0)</f>
        <v>·</v>
      </c>
      <c r="R244" s="53">
        <f>IF(TYPE(SEARCH(R$1,+VLOOKUP($A244,datos14s!$A$2:$B$874,2,FALSE)))=1,"·",0)</f>
        <v>0</v>
      </c>
      <c r="S244" s="53">
        <f>IF(TYPE(SEARCH(S$1,+VLOOKUP($A244,datos14s!$A$2:$B$874,2,FALSE)))=1,"·",0)</f>
        <v>0</v>
      </c>
      <c r="T244" s="53">
        <f>IF(TYPE(SEARCH(T$1,+VLOOKUP($A244,datos14s!$A$2:$B$874,2,FALSE)))=1,"·",0)</f>
        <v>0</v>
      </c>
      <c r="U244" s="53">
        <f>IF(TYPE(SEARCH(U$1,+VLOOKUP($A244,datos14s!$A$2:$B$874,2,FALSE)))=1,"·",0)</f>
        <v>0</v>
      </c>
      <c r="V244" s="53">
        <f>IF(TYPE(SEARCH(V$1,+VLOOKUP($A244,datos14s!$A$2:$B$874,2,FALSE)))=1,"·",0)</f>
        <v>0</v>
      </c>
      <c r="W244" s="53">
        <f>IF(TYPE(SEARCH(W$1,+VLOOKUP($A244,datos14s!$A$2:$B$874,2,FALSE)))=1,"·",0)</f>
        <v>0</v>
      </c>
      <c r="X244" s="53">
        <f>IF(TYPE(SEARCH(X$1,+VLOOKUP($A244,datos14s!$A$2:$B$874,2,FALSE)))=1,"·",0)</f>
        <v>0</v>
      </c>
      <c r="Y244" s="53">
        <f>IF(TYPE(SEARCH(Y$1,+VLOOKUP($A244,datos14s!$A$2:$B$874,2,FALSE)))=1,"·",0)</f>
        <v>0</v>
      </c>
      <c r="Z244" s="53">
        <f>IF(TYPE(SEARCH(Z$1,+VLOOKUP($A244,datos14s!$A$2:$B$874,2,FALSE)))=1,"·",0)</f>
        <v>0</v>
      </c>
      <c r="AA244" s="53">
        <f>IF(TYPE(SEARCH(AA$1,+VLOOKUP($A244,datos14s!$A$2:$B$874,2,FALSE)))=1,"·",0)</f>
        <v>0</v>
      </c>
      <c r="AB244" s="53">
        <f>IF(TYPE(SEARCH(AB$1,+VLOOKUP($A244,datos14s!$A$2:$B$874,2,FALSE)))=1,"·",0)</f>
        <v>0</v>
      </c>
      <c r="AC244" s="53">
        <f>IF(TYPE(SEARCH(AC$1,+VLOOKUP($A244,datos14s!$A$2:$B$874,2,FALSE)))=1,"·",0)</f>
        <v>0</v>
      </c>
      <c r="AD244" s="53">
        <f>IF(TYPE(SEARCH(AD$1,+VLOOKUP($A244,datos14s!$A$2:$B$874,2,FALSE)))=1,"·",0)</f>
        <v>0</v>
      </c>
      <c r="AE244" s="53" t="str">
        <f>IF(TYPE(SEARCH(AE$1,+VLOOKUP($A244,datos14s!$A$2:$B$874,2,FALSE)))=1,"·",0)</f>
        <v>·</v>
      </c>
    </row>
    <row r="245" spans="1:31" s="9" customFormat="1">
      <c r="A245" s="60" t="s">
        <v>72</v>
      </c>
      <c r="B245" s="53">
        <f>IF(TYPE(SEARCH(B$1,+VLOOKUP($A245,datos14s!$A$2:$B$874,2,FALSE)))=1,"·",0)</f>
        <v>0</v>
      </c>
      <c r="C245" s="53">
        <f>IF(TYPE(SEARCH(C$1,+VLOOKUP($A245,datos14s!$A$2:$B$874,2,FALSE)))=1,"·",0)</f>
        <v>0</v>
      </c>
      <c r="D245" s="53">
        <f>IF(TYPE(SEARCH(D$1,+VLOOKUP($A245,datos14s!$A$2:$B$874,2,FALSE)))=1,"·",0)</f>
        <v>0</v>
      </c>
      <c r="E245" s="53">
        <f>IF(TYPE(SEARCH(E$1,+VLOOKUP($A245,datos14s!$A$2:$B$874,2,FALSE)))=1,"·",0)</f>
        <v>0</v>
      </c>
      <c r="F245" s="53">
        <f>IF(TYPE(SEARCH(F$1,+VLOOKUP($A245,datos14s!$A$2:$B$874,2,FALSE)))=1,"·",0)</f>
        <v>0</v>
      </c>
      <c r="G245" s="53">
        <f>IF(TYPE(SEARCH(G$1,+VLOOKUP($A245,datos14s!$A$2:$B$874,2,FALSE)))=1,"·",0)</f>
        <v>0</v>
      </c>
      <c r="H245" s="53">
        <f>IF(TYPE(SEARCH(H$1,+VLOOKUP($A245,datos14s!$A$2:$B$874,2,FALSE)))=1,"·",0)</f>
        <v>0</v>
      </c>
      <c r="I245" s="53">
        <f>IF(TYPE(SEARCH(I$1,+VLOOKUP($A245,datos14s!$A$2:$B$874,2,FALSE)))=1,"·",0)</f>
        <v>0</v>
      </c>
      <c r="J245" s="53">
        <f>IF(TYPE(SEARCH(J$1,+VLOOKUP($A245,datos14s!$A$2:$B$874,2,FALSE)))=1,"·",0)</f>
        <v>0</v>
      </c>
      <c r="K245" s="53">
        <f>IF(TYPE(SEARCH(K$1,+VLOOKUP($A245,datos14s!$A$2:$B$874,2,FALSE)))=1,"·",0)</f>
        <v>0</v>
      </c>
      <c r="L245" s="53">
        <f>IF(TYPE(SEARCH(L$1,+VLOOKUP($A245,datos14s!$A$2:$B$874,2,FALSE)))=1,"·",0)</f>
        <v>0</v>
      </c>
      <c r="M245" s="53">
        <f>IF(TYPE(SEARCH(M$1,+VLOOKUP($A245,datos14s!$A$2:$B$874,2,FALSE)))=1,"·",0)</f>
        <v>0</v>
      </c>
      <c r="N245" s="53">
        <f>IF(TYPE(SEARCH(N$1,+VLOOKUP($A245,datos14s!$A$2:$B$874,2,FALSE)))=1,"·",0)</f>
        <v>0</v>
      </c>
      <c r="O245" s="53">
        <f>IF(TYPE(SEARCH(O$1,+VLOOKUP($A245,datos14s!$A$2:$B$874,2,FALSE)))=1,"·",0)</f>
        <v>0</v>
      </c>
      <c r="P245" s="53">
        <f>IF(TYPE(SEARCH(P$1,+VLOOKUP($A245,datos14s!$A$2:$B$874,2,FALSE)))=1,"·",0)</f>
        <v>0</v>
      </c>
      <c r="Q245" s="53">
        <f>IF(TYPE(SEARCH(Q$1,+VLOOKUP($A245,datos14s!$A$2:$B$874,2,FALSE)))=1,"·",0)</f>
        <v>0</v>
      </c>
      <c r="R245" s="53">
        <f>IF(TYPE(SEARCH(R$1,+VLOOKUP($A245,datos14s!$A$2:$B$874,2,FALSE)))=1,"·",0)</f>
        <v>0</v>
      </c>
      <c r="S245" s="53">
        <f>IF(TYPE(SEARCH(S$1,+VLOOKUP($A245,datos14s!$A$2:$B$874,2,FALSE)))=1,"·",0)</f>
        <v>0</v>
      </c>
      <c r="T245" s="53">
        <f>IF(TYPE(SEARCH(T$1,+VLOOKUP($A245,datos14s!$A$2:$B$874,2,FALSE)))=1,"·",0)</f>
        <v>0</v>
      </c>
      <c r="U245" s="53">
        <f>IF(TYPE(SEARCH(U$1,+VLOOKUP($A245,datos14s!$A$2:$B$874,2,FALSE)))=1,"·",0)</f>
        <v>0</v>
      </c>
      <c r="V245" s="53">
        <f>IF(TYPE(SEARCH(V$1,+VLOOKUP($A245,datos14s!$A$2:$B$874,2,FALSE)))=1,"·",0)</f>
        <v>0</v>
      </c>
      <c r="W245" s="53">
        <f>IF(TYPE(SEARCH(W$1,+VLOOKUP($A245,datos14s!$A$2:$B$874,2,FALSE)))=1,"·",0)</f>
        <v>0</v>
      </c>
      <c r="X245" s="53">
        <f>IF(TYPE(SEARCH(X$1,+VLOOKUP($A245,datos14s!$A$2:$B$874,2,FALSE)))=1,"·",0)</f>
        <v>0</v>
      </c>
      <c r="Y245" s="53">
        <f>IF(TYPE(SEARCH(Y$1,+VLOOKUP($A245,datos14s!$A$2:$B$874,2,FALSE)))=1,"·",0)</f>
        <v>0</v>
      </c>
      <c r="Z245" s="53">
        <f>IF(TYPE(SEARCH(Z$1,+VLOOKUP($A245,datos14s!$A$2:$B$874,2,FALSE)))=1,"·",0)</f>
        <v>0</v>
      </c>
      <c r="AA245" s="53">
        <f>IF(TYPE(SEARCH(AA$1,+VLOOKUP($A245,datos14s!$A$2:$B$874,2,FALSE)))=1,"·",0)</f>
        <v>0</v>
      </c>
      <c r="AB245" s="53">
        <f>IF(TYPE(SEARCH(AB$1,+VLOOKUP($A245,datos14s!$A$2:$B$874,2,FALSE)))=1,"·",0)</f>
        <v>0</v>
      </c>
      <c r="AC245" s="53">
        <f>IF(TYPE(SEARCH(AC$1,+VLOOKUP($A245,datos14s!$A$2:$B$874,2,FALSE)))=1,"·",0)</f>
        <v>0</v>
      </c>
      <c r="AD245" s="53">
        <f>IF(TYPE(SEARCH(AD$1,+VLOOKUP($A245,datos14s!$A$2:$B$874,2,FALSE)))=1,"·",0)</f>
        <v>0</v>
      </c>
      <c r="AE245" s="53">
        <f>IF(TYPE(SEARCH(AE$1,+VLOOKUP($A245,datos14s!$A$2:$B$874,2,FALSE)))=1,"·",0)</f>
        <v>0</v>
      </c>
    </row>
    <row r="246" spans="1:31" s="9" customFormat="1">
      <c r="A246" s="60" t="s">
        <v>1128</v>
      </c>
      <c r="B246" s="53">
        <f>IF(TYPE(SEARCH(B$1,+VLOOKUP($A246,datos14s!$A$2:$B$874,2,FALSE)))=1,"·",0)</f>
        <v>0</v>
      </c>
      <c r="C246" s="53">
        <f>IF(TYPE(SEARCH(C$1,+VLOOKUP($A246,datos14s!$A$2:$B$874,2,FALSE)))=1,"·",0)</f>
        <v>0</v>
      </c>
      <c r="D246" s="53" t="str">
        <f>IF(TYPE(SEARCH(D$1,+VLOOKUP($A246,datos14s!$A$2:$B$874,2,FALSE)))=1,"·",0)</f>
        <v>·</v>
      </c>
      <c r="E246" s="53">
        <f>IF(TYPE(SEARCH(E$1,+VLOOKUP($A246,datos14s!$A$2:$B$874,2,FALSE)))=1,"·",0)</f>
        <v>0</v>
      </c>
      <c r="F246" s="53">
        <f>IF(TYPE(SEARCH(F$1,+VLOOKUP($A246,datos14s!$A$2:$B$874,2,FALSE)))=1,"·",0)</f>
        <v>0</v>
      </c>
      <c r="G246" s="53">
        <f>IF(TYPE(SEARCH(G$1,+VLOOKUP($A246,datos14s!$A$2:$B$874,2,FALSE)))=1,"·",0)</f>
        <v>0</v>
      </c>
      <c r="H246" s="53" t="str">
        <f>IF(TYPE(SEARCH(H$1,+VLOOKUP($A246,datos14s!$A$2:$B$874,2,FALSE)))=1,"·",0)</f>
        <v>·</v>
      </c>
      <c r="I246" s="53">
        <f>IF(TYPE(SEARCH(I$1,+VLOOKUP($A246,datos14s!$A$2:$B$874,2,FALSE)))=1,"·",0)</f>
        <v>0</v>
      </c>
      <c r="J246" s="53">
        <f>IF(TYPE(SEARCH(J$1,+VLOOKUP($A246,datos14s!$A$2:$B$874,2,FALSE)))=1,"·",0)</f>
        <v>0</v>
      </c>
      <c r="K246" s="53">
        <f>IF(TYPE(SEARCH(K$1,+VLOOKUP($A246,datos14s!$A$2:$B$874,2,FALSE)))=1,"·",0)</f>
        <v>0</v>
      </c>
      <c r="L246" s="53" t="str">
        <f>IF(TYPE(SEARCH(L$1,+VLOOKUP($A246,datos14s!$A$2:$B$874,2,FALSE)))=1,"·",0)</f>
        <v>·</v>
      </c>
      <c r="M246" s="53">
        <f>IF(TYPE(SEARCH(M$1,+VLOOKUP($A246,datos14s!$A$2:$B$874,2,FALSE)))=1,"·",0)</f>
        <v>0</v>
      </c>
      <c r="N246" s="53">
        <f>IF(TYPE(SEARCH(N$1,+VLOOKUP($A246,datos14s!$A$2:$B$874,2,FALSE)))=1,"·",0)</f>
        <v>0</v>
      </c>
      <c r="O246" s="53">
        <f>IF(TYPE(SEARCH(O$1,+VLOOKUP($A246,datos14s!$A$2:$B$874,2,FALSE)))=1,"·",0)</f>
        <v>0</v>
      </c>
      <c r="P246" s="53">
        <f>IF(TYPE(SEARCH(P$1,+VLOOKUP($A246,datos14s!$A$2:$B$874,2,FALSE)))=1,"·",0)</f>
        <v>0</v>
      </c>
      <c r="Q246" s="53">
        <f>IF(TYPE(SEARCH(Q$1,+VLOOKUP($A246,datos14s!$A$2:$B$874,2,FALSE)))=1,"·",0)</f>
        <v>0</v>
      </c>
      <c r="R246" s="53">
        <f>IF(TYPE(SEARCH(R$1,+VLOOKUP($A246,datos14s!$A$2:$B$874,2,FALSE)))=1,"·",0)</f>
        <v>0</v>
      </c>
      <c r="S246" s="53">
        <f>IF(TYPE(SEARCH(S$1,+VLOOKUP($A246,datos14s!$A$2:$B$874,2,FALSE)))=1,"·",0)</f>
        <v>0</v>
      </c>
      <c r="T246" s="53">
        <f>IF(TYPE(SEARCH(T$1,+VLOOKUP($A246,datos14s!$A$2:$B$874,2,FALSE)))=1,"·",0)</f>
        <v>0</v>
      </c>
      <c r="U246" s="53">
        <f>IF(TYPE(SEARCH(U$1,+VLOOKUP($A246,datos14s!$A$2:$B$874,2,FALSE)))=1,"·",0)</f>
        <v>0</v>
      </c>
      <c r="V246" s="53">
        <f>IF(TYPE(SEARCH(V$1,+VLOOKUP($A246,datos14s!$A$2:$B$874,2,FALSE)))=1,"·",0)</f>
        <v>0</v>
      </c>
      <c r="W246" s="53">
        <f>IF(TYPE(SEARCH(W$1,+VLOOKUP($A246,datos14s!$A$2:$B$874,2,FALSE)))=1,"·",0)</f>
        <v>0</v>
      </c>
      <c r="X246" s="53">
        <f>IF(TYPE(SEARCH(X$1,+VLOOKUP($A246,datos14s!$A$2:$B$874,2,FALSE)))=1,"·",0)</f>
        <v>0</v>
      </c>
      <c r="Y246" s="53">
        <f>IF(TYPE(SEARCH(Y$1,+VLOOKUP($A246,datos14s!$A$2:$B$874,2,FALSE)))=1,"·",0)</f>
        <v>0</v>
      </c>
      <c r="Z246" s="53">
        <f>IF(TYPE(SEARCH(Z$1,+VLOOKUP($A246,datos14s!$A$2:$B$874,2,FALSE)))=1,"·",0)</f>
        <v>0</v>
      </c>
      <c r="AA246" s="53">
        <f>IF(TYPE(SEARCH(AA$1,+VLOOKUP($A246,datos14s!$A$2:$B$874,2,FALSE)))=1,"·",0)</f>
        <v>0</v>
      </c>
      <c r="AB246" s="53">
        <f>IF(TYPE(SEARCH(AB$1,+VLOOKUP($A246,datos14s!$A$2:$B$874,2,FALSE)))=1,"·",0)</f>
        <v>0</v>
      </c>
      <c r="AC246" s="53">
        <f>IF(TYPE(SEARCH(AC$1,+VLOOKUP($A246,datos14s!$A$2:$B$874,2,FALSE)))=1,"·",0)</f>
        <v>0</v>
      </c>
      <c r="AD246" s="53">
        <f>IF(TYPE(SEARCH(AD$1,+VLOOKUP($A246,datos14s!$A$2:$B$874,2,FALSE)))=1,"·",0)</f>
        <v>0</v>
      </c>
      <c r="AE246" s="53">
        <f>IF(TYPE(SEARCH(AE$1,+VLOOKUP($A246,datos14s!$A$2:$B$874,2,FALSE)))=1,"·",0)</f>
        <v>0</v>
      </c>
    </row>
    <row r="247" spans="1:31" s="9" customFormat="1">
      <c r="A247" s="60" t="s">
        <v>1129</v>
      </c>
      <c r="B247" s="53">
        <f>IF(TYPE(SEARCH(B$1,+VLOOKUP($A247,datos14s!$A$2:$B$874,2,FALSE)))=1,"·",0)</f>
        <v>0</v>
      </c>
      <c r="C247" s="53">
        <f>IF(TYPE(SEARCH(C$1,+VLOOKUP($A247,datos14s!$A$2:$B$874,2,FALSE)))=1,"·",0)</f>
        <v>0</v>
      </c>
      <c r="D247" s="53" t="str">
        <f>IF(TYPE(SEARCH(D$1,+VLOOKUP($A247,datos14s!$A$2:$B$874,2,FALSE)))=1,"·",0)</f>
        <v>·</v>
      </c>
      <c r="E247" s="53">
        <f>IF(TYPE(SEARCH(E$1,+VLOOKUP($A247,datos14s!$A$2:$B$874,2,FALSE)))=1,"·",0)</f>
        <v>0</v>
      </c>
      <c r="F247" s="53">
        <f>IF(TYPE(SEARCH(F$1,+VLOOKUP($A247,datos14s!$A$2:$B$874,2,FALSE)))=1,"·",0)</f>
        <v>0</v>
      </c>
      <c r="G247" s="53">
        <f>IF(TYPE(SEARCH(G$1,+VLOOKUP($A247,datos14s!$A$2:$B$874,2,FALSE)))=1,"·",0)</f>
        <v>0</v>
      </c>
      <c r="H247" s="53">
        <f>IF(TYPE(SEARCH(H$1,+VLOOKUP($A247,datos14s!$A$2:$B$874,2,FALSE)))=1,"·",0)</f>
        <v>0</v>
      </c>
      <c r="I247" s="53">
        <f>IF(TYPE(SEARCH(I$1,+VLOOKUP($A247,datos14s!$A$2:$B$874,2,FALSE)))=1,"·",0)</f>
        <v>0</v>
      </c>
      <c r="J247" s="53">
        <f>IF(TYPE(SEARCH(J$1,+VLOOKUP($A247,datos14s!$A$2:$B$874,2,FALSE)))=1,"·",0)</f>
        <v>0</v>
      </c>
      <c r="K247" s="53">
        <f>IF(TYPE(SEARCH(K$1,+VLOOKUP($A247,datos14s!$A$2:$B$874,2,FALSE)))=1,"·",0)</f>
        <v>0</v>
      </c>
      <c r="L247" s="53" t="str">
        <f>IF(TYPE(SEARCH(L$1,+VLOOKUP($A247,datos14s!$A$2:$B$874,2,FALSE)))=1,"·",0)</f>
        <v>·</v>
      </c>
      <c r="M247" s="53">
        <f>IF(TYPE(SEARCH(M$1,+VLOOKUP($A247,datos14s!$A$2:$B$874,2,FALSE)))=1,"·",0)</f>
        <v>0</v>
      </c>
      <c r="N247" s="53">
        <f>IF(TYPE(SEARCH(N$1,+VLOOKUP($A247,datos14s!$A$2:$B$874,2,FALSE)))=1,"·",0)</f>
        <v>0</v>
      </c>
      <c r="O247" s="53">
        <f>IF(TYPE(SEARCH(O$1,+VLOOKUP($A247,datos14s!$A$2:$B$874,2,FALSE)))=1,"·",0)</f>
        <v>0</v>
      </c>
      <c r="P247" s="53">
        <f>IF(TYPE(SEARCH(P$1,+VLOOKUP($A247,datos14s!$A$2:$B$874,2,FALSE)))=1,"·",0)</f>
        <v>0</v>
      </c>
      <c r="Q247" s="53">
        <f>IF(TYPE(SEARCH(Q$1,+VLOOKUP($A247,datos14s!$A$2:$B$874,2,FALSE)))=1,"·",0)</f>
        <v>0</v>
      </c>
      <c r="R247" s="53">
        <f>IF(TYPE(SEARCH(R$1,+VLOOKUP($A247,datos14s!$A$2:$B$874,2,FALSE)))=1,"·",0)</f>
        <v>0</v>
      </c>
      <c r="S247" s="53">
        <f>IF(TYPE(SEARCH(S$1,+VLOOKUP($A247,datos14s!$A$2:$B$874,2,FALSE)))=1,"·",0)</f>
        <v>0</v>
      </c>
      <c r="T247" s="53">
        <f>IF(TYPE(SEARCH(T$1,+VLOOKUP($A247,datos14s!$A$2:$B$874,2,FALSE)))=1,"·",0)</f>
        <v>0</v>
      </c>
      <c r="U247" s="53">
        <f>IF(TYPE(SEARCH(U$1,+VLOOKUP($A247,datos14s!$A$2:$B$874,2,FALSE)))=1,"·",0)</f>
        <v>0</v>
      </c>
      <c r="V247" s="53">
        <f>IF(TYPE(SEARCH(V$1,+VLOOKUP($A247,datos14s!$A$2:$B$874,2,FALSE)))=1,"·",0)</f>
        <v>0</v>
      </c>
      <c r="W247" s="53">
        <f>IF(TYPE(SEARCH(W$1,+VLOOKUP($A247,datos14s!$A$2:$B$874,2,FALSE)))=1,"·",0)</f>
        <v>0</v>
      </c>
      <c r="X247" s="53">
        <f>IF(TYPE(SEARCH(X$1,+VLOOKUP($A247,datos14s!$A$2:$B$874,2,FALSE)))=1,"·",0)</f>
        <v>0</v>
      </c>
      <c r="Y247" s="53">
        <f>IF(TYPE(SEARCH(Y$1,+VLOOKUP($A247,datos14s!$A$2:$B$874,2,FALSE)))=1,"·",0)</f>
        <v>0</v>
      </c>
      <c r="Z247" s="53">
        <f>IF(TYPE(SEARCH(Z$1,+VLOOKUP($A247,datos14s!$A$2:$B$874,2,FALSE)))=1,"·",0)</f>
        <v>0</v>
      </c>
      <c r="AA247" s="53">
        <f>IF(TYPE(SEARCH(AA$1,+VLOOKUP($A247,datos14s!$A$2:$B$874,2,FALSE)))=1,"·",0)</f>
        <v>0</v>
      </c>
      <c r="AB247" s="53">
        <f>IF(TYPE(SEARCH(AB$1,+VLOOKUP($A247,datos14s!$A$2:$B$874,2,FALSE)))=1,"·",0)</f>
        <v>0</v>
      </c>
      <c r="AC247" s="53">
        <f>IF(TYPE(SEARCH(AC$1,+VLOOKUP($A247,datos14s!$A$2:$B$874,2,FALSE)))=1,"·",0)</f>
        <v>0</v>
      </c>
      <c r="AD247" s="53">
        <f>IF(TYPE(SEARCH(AD$1,+VLOOKUP($A247,datos14s!$A$2:$B$874,2,FALSE)))=1,"·",0)</f>
        <v>0</v>
      </c>
      <c r="AE247" s="53">
        <f>IF(TYPE(SEARCH(AE$1,+VLOOKUP($A247,datos14s!$A$2:$B$874,2,FALSE)))=1,"·",0)</f>
        <v>0</v>
      </c>
    </row>
    <row r="248" spans="1:31" s="9" customFormat="1">
      <c r="A248" s="60" t="s">
        <v>1130</v>
      </c>
      <c r="B248" s="53">
        <f>IF(TYPE(SEARCH(B$1,+VLOOKUP($A248,datos14s!$A$2:$B$874,2,FALSE)))=1,"·",0)</f>
        <v>0</v>
      </c>
      <c r="C248" s="53">
        <f>IF(TYPE(SEARCH(C$1,+VLOOKUP($A248,datos14s!$A$2:$B$874,2,FALSE)))=1,"·",0)</f>
        <v>0</v>
      </c>
      <c r="D248" s="53">
        <f>IF(TYPE(SEARCH(D$1,+VLOOKUP($A248,datos14s!$A$2:$B$874,2,FALSE)))=1,"·",0)</f>
        <v>0</v>
      </c>
      <c r="E248" s="53">
        <f>IF(TYPE(SEARCH(E$1,+VLOOKUP($A248,datos14s!$A$2:$B$874,2,FALSE)))=1,"·",0)</f>
        <v>0</v>
      </c>
      <c r="F248" s="53">
        <f>IF(TYPE(SEARCH(F$1,+VLOOKUP($A248,datos14s!$A$2:$B$874,2,FALSE)))=1,"·",0)</f>
        <v>0</v>
      </c>
      <c r="G248" s="53">
        <f>IF(TYPE(SEARCH(G$1,+VLOOKUP($A248,datos14s!$A$2:$B$874,2,FALSE)))=1,"·",0)</f>
        <v>0</v>
      </c>
      <c r="H248" s="53">
        <f>IF(TYPE(SEARCH(H$1,+VLOOKUP($A248,datos14s!$A$2:$B$874,2,FALSE)))=1,"·",0)</f>
        <v>0</v>
      </c>
      <c r="I248" s="53">
        <f>IF(TYPE(SEARCH(I$1,+VLOOKUP($A248,datos14s!$A$2:$B$874,2,FALSE)))=1,"·",0)</f>
        <v>0</v>
      </c>
      <c r="J248" s="53">
        <f>IF(TYPE(SEARCH(J$1,+VLOOKUP($A248,datos14s!$A$2:$B$874,2,FALSE)))=1,"·",0)</f>
        <v>0</v>
      </c>
      <c r="K248" s="53">
        <f>IF(TYPE(SEARCH(K$1,+VLOOKUP($A248,datos14s!$A$2:$B$874,2,FALSE)))=1,"·",0)</f>
        <v>0</v>
      </c>
      <c r="L248" s="53">
        <f>IF(TYPE(SEARCH(L$1,+VLOOKUP($A248,datos14s!$A$2:$B$874,2,FALSE)))=1,"·",0)</f>
        <v>0</v>
      </c>
      <c r="M248" s="53">
        <f>IF(TYPE(SEARCH(M$1,+VLOOKUP($A248,datos14s!$A$2:$B$874,2,FALSE)))=1,"·",0)</f>
        <v>0</v>
      </c>
      <c r="N248" s="53">
        <f>IF(TYPE(SEARCH(N$1,+VLOOKUP($A248,datos14s!$A$2:$B$874,2,FALSE)))=1,"·",0)</f>
        <v>0</v>
      </c>
      <c r="O248" s="53">
        <f>IF(TYPE(SEARCH(O$1,+VLOOKUP($A248,datos14s!$A$2:$B$874,2,FALSE)))=1,"·",0)</f>
        <v>0</v>
      </c>
      <c r="P248" s="53">
        <f>IF(TYPE(SEARCH(P$1,+VLOOKUP($A248,datos14s!$A$2:$B$874,2,FALSE)))=1,"·",0)</f>
        <v>0</v>
      </c>
      <c r="Q248" s="53">
        <f>IF(TYPE(SEARCH(Q$1,+VLOOKUP($A248,datos14s!$A$2:$B$874,2,FALSE)))=1,"·",0)</f>
        <v>0</v>
      </c>
      <c r="R248" s="53">
        <f>IF(TYPE(SEARCH(R$1,+VLOOKUP($A248,datos14s!$A$2:$B$874,2,FALSE)))=1,"·",0)</f>
        <v>0</v>
      </c>
      <c r="S248" s="53">
        <f>IF(TYPE(SEARCH(S$1,+VLOOKUP($A248,datos14s!$A$2:$B$874,2,FALSE)))=1,"·",0)</f>
        <v>0</v>
      </c>
      <c r="T248" s="53">
        <f>IF(TYPE(SEARCH(T$1,+VLOOKUP($A248,datos14s!$A$2:$B$874,2,FALSE)))=1,"·",0)</f>
        <v>0</v>
      </c>
      <c r="U248" s="53">
        <f>IF(TYPE(SEARCH(U$1,+VLOOKUP($A248,datos14s!$A$2:$B$874,2,FALSE)))=1,"·",0)</f>
        <v>0</v>
      </c>
      <c r="V248" s="53">
        <f>IF(TYPE(SEARCH(V$1,+VLOOKUP($A248,datos14s!$A$2:$B$874,2,FALSE)))=1,"·",0)</f>
        <v>0</v>
      </c>
      <c r="W248" s="53">
        <f>IF(TYPE(SEARCH(W$1,+VLOOKUP($A248,datos14s!$A$2:$B$874,2,FALSE)))=1,"·",0)</f>
        <v>0</v>
      </c>
      <c r="X248" s="53">
        <f>IF(TYPE(SEARCH(X$1,+VLOOKUP($A248,datos14s!$A$2:$B$874,2,FALSE)))=1,"·",0)</f>
        <v>0</v>
      </c>
      <c r="Y248" s="53">
        <f>IF(TYPE(SEARCH(Y$1,+VLOOKUP($A248,datos14s!$A$2:$B$874,2,FALSE)))=1,"·",0)</f>
        <v>0</v>
      </c>
      <c r="Z248" s="53">
        <f>IF(TYPE(SEARCH(Z$1,+VLOOKUP($A248,datos14s!$A$2:$B$874,2,FALSE)))=1,"·",0)</f>
        <v>0</v>
      </c>
      <c r="AA248" s="53">
        <f>IF(TYPE(SEARCH(AA$1,+VLOOKUP($A248,datos14s!$A$2:$B$874,2,FALSE)))=1,"·",0)</f>
        <v>0</v>
      </c>
      <c r="AB248" s="53">
        <f>IF(TYPE(SEARCH(AB$1,+VLOOKUP($A248,datos14s!$A$2:$B$874,2,FALSE)))=1,"·",0)</f>
        <v>0</v>
      </c>
      <c r="AC248" s="53">
        <f>IF(TYPE(SEARCH(AC$1,+VLOOKUP($A248,datos14s!$A$2:$B$874,2,FALSE)))=1,"·",0)</f>
        <v>0</v>
      </c>
      <c r="AD248" s="53">
        <f>IF(TYPE(SEARCH(AD$1,+VLOOKUP($A248,datos14s!$A$2:$B$874,2,FALSE)))=1,"·",0)</f>
        <v>0</v>
      </c>
      <c r="AE248" s="53">
        <f>IF(TYPE(SEARCH(AE$1,+VLOOKUP($A248,datos14s!$A$2:$B$874,2,FALSE)))=1,"·",0)</f>
        <v>0</v>
      </c>
    </row>
    <row r="249" spans="1:31" s="9" customFormat="1">
      <c r="A249" s="60" t="s">
        <v>1131</v>
      </c>
      <c r="B249" s="53">
        <f>IF(TYPE(SEARCH(B$1,+VLOOKUP($A249,datos14s!$A$2:$B$874,2,FALSE)))=1,"·",0)</f>
        <v>0</v>
      </c>
      <c r="C249" s="53">
        <f>IF(TYPE(SEARCH(C$1,+VLOOKUP($A249,datos14s!$A$2:$B$874,2,FALSE)))=1,"·",0)</f>
        <v>0</v>
      </c>
      <c r="D249" s="53">
        <f>IF(TYPE(SEARCH(D$1,+VLOOKUP($A249,datos14s!$A$2:$B$874,2,FALSE)))=1,"·",0)</f>
        <v>0</v>
      </c>
      <c r="E249" s="53">
        <f>IF(TYPE(SEARCH(E$1,+VLOOKUP($A249,datos14s!$A$2:$B$874,2,FALSE)))=1,"·",0)</f>
        <v>0</v>
      </c>
      <c r="F249" s="53">
        <f>IF(TYPE(SEARCH(F$1,+VLOOKUP($A249,datos14s!$A$2:$B$874,2,FALSE)))=1,"·",0)</f>
        <v>0</v>
      </c>
      <c r="G249" s="53">
        <f>IF(TYPE(SEARCH(G$1,+VLOOKUP($A249,datos14s!$A$2:$B$874,2,FALSE)))=1,"·",0)</f>
        <v>0</v>
      </c>
      <c r="H249" s="53">
        <f>IF(TYPE(SEARCH(H$1,+VLOOKUP($A249,datos14s!$A$2:$B$874,2,FALSE)))=1,"·",0)</f>
        <v>0</v>
      </c>
      <c r="I249" s="53">
        <f>IF(TYPE(SEARCH(I$1,+VLOOKUP($A249,datos14s!$A$2:$B$874,2,FALSE)))=1,"·",0)</f>
        <v>0</v>
      </c>
      <c r="J249" s="53">
        <f>IF(TYPE(SEARCH(J$1,+VLOOKUP($A249,datos14s!$A$2:$B$874,2,FALSE)))=1,"·",0)</f>
        <v>0</v>
      </c>
      <c r="K249" s="53">
        <f>IF(TYPE(SEARCH(K$1,+VLOOKUP($A249,datos14s!$A$2:$B$874,2,FALSE)))=1,"·",0)</f>
        <v>0</v>
      </c>
      <c r="L249" s="53">
        <f>IF(TYPE(SEARCH(L$1,+VLOOKUP($A249,datos14s!$A$2:$B$874,2,FALSE)))=1,"·",0)</f>
        <v>0</v>
      </c>
      <c r="M249" s="53">
        <f>IF(TYPE(SEARCH(M$1,+VLOOKUP($A249,datos14s!$A$2:$B$874,2,FALSE)))=1,"·",0)</f>
        <v>0</v>
      </c>
      <c r="N249" s="53">
        <f>IF(TYPE(SEARCH(N$1,+VLOOKUP($A249,datos14s!$A$2:$B$874,2,FALSE)))=1,"·",0)</f>
        <v>0</v>
      </c>
      <c r="O249" s="53">
        <f>IF(TYPE(SEARCH(O$1,+VLOOKUP($A249,datos14s!$A$2:$B$874,2,FALSE)))=1,"·",0)</f>
        <v>0</v>
      </c>
      <c r="P249" s="53">
        <f>IF(TYPE(SEARCH(P$1,+VLOOKUP($A249,datos14s!$A$2:$B$874,2,FALSE)))=1,"·",0)</f>
        <v>0</v>
      </c>
      <c r="Q249" s="53">
        <f>IF(TYPE(SEARCH(Q$1,+VLOOKUP($A249,datos14s!$A$2:$B$874,2,FALSE)))=1,"·",0)</f>
        <v>0</v>
      </c>
      <c r="R249" s="53">
        <f>IF(TYPE(SEARCH(R$1,+VLOOKUP($A249,datos14s!$A$2:$B$874,2,FALSE)))=1,"·",0)</f>
        <v>0</v>
      </c>
      <c r="S249" s="53">
        <f>IF(TYPE(SEARCH(S$1,+VLOOKUP($A249,datos14s!$A$2:$B$874,2,FALSE)))=1,"·",0)</f>
        <v>0</v>
      </c>
      <c r="T249" s="53">
        <f>IF(TYPE(SEARCH(T$1,+VLOOKUP($A249,datos14s!$A$2:$B$874,2,FALSE)))=1,"·",0)</f>
        <v>0</v>
      </c>
      <c r="U249" s="53">
        <f>IF(TYPE(SEARCH(U$1,+VLOOKUP($A249,datos14s!$A$2:$B$874,2,FALSE)))=1,"·",0)</f>
        <v>0</v>
      </c>
      <c r="V249" s="53">
        <f>IF(TYPE(SEARCH(V$1,+VLOOKUP($A249,datos14s!$A$2:$B$874,2,FALSE)))=1,"·",0)</f>
        <v>0</v>
      </c>
      <c r="W249" s="53">
        <f>IF(TYPE(SEARCH(W$1,+VLOOKUP($A249,datos14s!$A$2:$B$874,2,FALSE)))=1,"·",0)</f>
        <v>0</v>
      </c>
      <c r="X249" s="53">
        <f>IF(TYPE(SEARCH(X$1,+VLOOKUP($A249,datos14s!$A$2:$B$874,2,FALSE)))=1,"·",0)</f>
        <v>0</v>
      </c>
      <c r="Y249" s="53">
        <f>IF(TYPE(SEARCH(Y$1,+VLOOKUP($A249,datos14s!$A$2:$B$874,2,FALSE)))=1,"·",0)</f>
        <v>0</v>
      </c>
      <c r="Z249" s="53">
        <f>IF(TYPE(SEARCH(Z$1,+VLOOKUP($A249,datos14s!$A$2:$B$874,2,FALSE)))=1,"·",0)</f>
        <v>0</v>
      </c>
      <c r="AA249" s="53">
        <f>IF(TYPE(SEARCH(AA$1,+VLOOKUP($A249,datos14s!$A$2:$B$874,2,FALSE)))=1,"·",0)</f>
        <v>0</v>
      </c>
      <c r="AB249" s="53">
        <f>IF(TYPE(SEARCH(AB$1,+VLOOKUP($A249,datos14s!$A$2:$B$874,2,FALSE)))=1,"·",0)</f>
        <v>0</v>
      </c>
      <c r="AC249" s="53">
        <f>IF(TYPE(SEARCH(AC$1,+VLOOKUP($A249,datos14s!$A$2:$B$874,2,FALSE)))=1,"·",0)</f>
        <v>0</v>
      </c>
      <c r="AD249" s="53">
        <f>IF(TYPE(SEARCH(AD$1,+VLOOKUP($A249,datos14s!$A$2:$B$874,2,FALSE)))=1,"·",0)</f>
        <v>0</v>
      </c>
      <c r="AE249" s="53">
        <f>IF(TYPE(SEARCH(AE$1,+VLOOKUP($A249,datos14s!$A$2:$B$874,2,FALSE)))=1,"·",0)</f>
        <v>0</v>
      </c>
    </row>
    <row r="250" spans="1:31" s="9" customFormat="1">
      <c r="A250" s="60" t="s">
        <v>1132</v>
      </c>
      <c r="B250" s="53">
        <f>IF(TYPE(SEARCH(B$1,+VLOOKUP($A250,datos14s!$A$2:$B$874,2,FALSE)))=1,"·",0)</f>
        <v>0</v>
      </c>
      <c r="C250" s="53">
        <f>IF(TYPE(SEARCH(C$1,+VLOOKUP($A250,datos14s!$A$2:$B$874,2,FALSE)))=1,"·",0)</f>
        <v>0</v>
      </c>
      <c r="D250" s="53">
        <f>IF(TYPE(SEARCH(D$1,+VLOOKUP($A250,datos14s!$A$2:$B$874,2,FALSE)))=1,"·",0)</f>
        <v>0</v>
      </c>
      <c r="E250" s="53">
        <f>IF(TYPE(SEARCH(E$1,+VLOOKUP($A250,datos14s!$A$2:$B$874,2,FALSE)))=1,"·",0)</f>
        <v>0</v>
      </c>
      <c r="F250" s="53">
        <f>IF(TYPE(SEARCH(F$1,+VLOOKUP($A250,datos14s!$A$2:$B$874,2,FALSE)))=1,"·",0)</f>
        <v>0</v>
      </c>
      <c r="G250" s="53">
        <f>IF(TYPE(SEARCH(G$1,+VLOOKUP($A250,datos14s!$A$2:$B$874,2,FALSE)))=1,"·",0)</f>
        <v>0</v>
      </c>
      <c r="H250" s="53">
        <f>IF(TYPE(SEARCH(H$1,+VLOOKUP($A250,datos14s!$A$2:$B$874,2,FALSE)))=1,"·",0)</f>
        <v>0</v>
      </c>
      <c r="I250" s="53">
        <f>IF(TYPE(SEARCH(I$1,+VLOOKUP($A250,datos14s!$A$2:$B$874,2,FALSE)))=1,"·",0)</f>
        <v>0</v>
      </c>
      <c r="J250" s="53">
        <f>IF(TYPE(SEARCH(J$1,+VLOOKUP($A250,datos14s!$A$2:$B$874,2,FALSE)))=1,"·",0)</f>
        <v>0</v>
      </c>
      <c r="K250" s="53">
        <f>IF(TYPE(SEARCH(K$1,+VLOOKUP($A250,datos14s!$A$2:$B$874,2,FALSE)))=1,"·",0)</f>
        <v>0</v>
      </c>
      <c r="L250" s="53">
        <f>IF(TYPE(SEARCH(L$1,+VLOOKUP($A250,datos14s!$A$2:$B$874,2,FALSE)))=1,"·",0)</f>
        <v>0</v>
      </c>
      <c r="M250" s="53">
        <f>IF(TYPE(SEARCH(M$1,+VLOOKUP($A250,datos14s!$A$2:$B$874,2,FALSE)))=1,"·",0)</f>
        <v>0</v>
      </c>
      <c r="N250" s="53">
        <f>IF(TYPE(SEARCH(N$1,+VLOOKUP($A250,datos14s!$A$2:$B$874,2,FALSE)))=1,"·",0)</f>
        <v>0</v>
      </c>
      <c r="O250" s="53">
        <f>IF(TYPE(SEARCH(O$1,+VLOOKUP($A250,datos14s!$A$2:$B$874,2,FALSE)))=1,"·",0)</f>
        <v>0</v>
      </c>
      <c r="P250" s="53">
        <f>IF(TYPE(SEARCH(P$1,+VLOOKUP($A250,datos14s!$A$2:$B$874,2,FALSE)))=1,"·",0)</f>
        <v>0</v>
      </c>
      <c r="Q250" s="53">
        <f>IF(TYPE(SEARCH(Q$1,+VLOOKUP($A250,datos14s!$A$2:$B$874,2,FALSE)))=1,"·",0)</f>
        <v>0</v>
      </c>
      <c r="R250" s="53">
        <f>IF(TYPE(SEARCH(R$1,+VLOOKUP($A250,datos14s!$A$2:$B$874,2,FALSE)))=1,"·",0)</f>
        <v>0</v>
      </c>
      <c r="S250" s="53">
        <f>IF(TYPE(SEARCH(S$1,+VLOOKUP($A250,datos14s!$A$2:$B$874,2,FALSE)))=1,"·",0)</f>
        <v>0</v>
      </c>
      <c r="T250" s="53">
        <f>IF(TYPE(SEARCH(T$1,+VLOOKUP($A250,datos14s!$A$2:$B$874,2,FALSE)))=1,"·",0)</f>
        <v>0</v>
      </c>
      <c r="U250" s="53">
        <f>IF(TYPE(SEARCH(U$1,+VLOOKUP($A250,datos14s!$A$2:$B$874,2,FALSE)))=1,"·",0)</f>
        <v>0</v>
      </c>
      <c r="V250" s="53">
        <f>IF(TYPE(SEARCH(V$1,+VLOOKUP($A250,datos14s!$A$2:$B$874,2,FALSE)))=1,"·",0)</f>
        <v>0</v>
      </c>
      <c r="W250" s="53">
        <f>IF(TYPE(SEARCH(W$1,+VLOOKUP($A250,datos14s!$A$2:$B$874,2,FALSE)))=1,"·",0)</f>
        <v>0</v>
      </c>
      <c r="X250" s="53">
        <f>IF(TYPE(SEARCH(X$1,+VLOOKUP($A250,datos14s!$A$2:$B$874,2,FALSE)))=1,"·",0)</f>
        <v>0</v>
      </c>
      <c r="Y250" s="53">
        <f>IF(TYPE(SEARCH(Y$1,+VLOOKUP($A250,datos14s!$A$2:$B$874,2,FALSE)))=1,"·",0)</f>
        <v>0</v>
      </c>
      <c r="Z250" s="53">
        <f>IF(TYPE(SEARCH(Z$1,+VLOOKUP($A250,datos14s!$A$2:$B$874,2,FALSE)))=1,"·",0)</f>
        <v>0</v>
      </c>
      <c r="AA250" s="53">
        <f>IF(TYPE(SEARCH(AA$1,+VLOOKUP($A250,datos14s!$A$2:$B$874,2,FALSE)))=1,"·",0)</f>
        <v>0</v>
      </c>
      <c r="AB250" s="53">
        <f>IF(TYPE(SEARCH(AB$1,+VLOOKUP($A250,datos14s!$A$2:$B$874,2,FALSE)))=1,"·",0)</f>
        <v>0</v>
      </c>
      <c r="AC250" s="53">
        <f>IF(TYPE(SEARCH(AC$1,+VLOOKUP($A250,datos14s!$A$2:$B$874,2,FALSE)))=1,"·",0)</f>
        <v>0</v>
      </c>
      <c r="AD250" s="53">
        <f>IF(TYPE(SEARCH(AD$1,+VLOOKUP($A250,datos14s!$A$2:$B$874,2,FALSE)))=1,"·",0)</f>
        <v>0</v>
      </c>
      <c r="AE250" s="53">
        <f>IF(TYPE(SEARCH(AE$1,+VLOOKUP($A250,datos14s!$A$2:$B$874,2,FALSE)))=1,"·",0)</f>
        <v>0</v>
      </c>
    </row>
    <row r="251" spans="1:31" s="9" customFormat="1">
      <c r="A251" s="60" t="s">
        <v>1133</v>
      </c>
      <c r="B251" s="53">
        <f>IF(TYPE(SEARCH(B$1,+VLOOKUP($A251,datos14s!$A$2:$B$874,2,FALSE)))=1,"·",0)</f>
        <v>0</v>
      </c>
      <c r="C251" s="53">
        <f>IF(TYPE(SEARCH(C$1,+VLOOKUP($A251,datos14s!$A$2:$B$874,2,FALSE)))=1,"·",0)</f>
        <v>0</v>
      </c>
      <c r="D251" s="53">
        <f>IF(TYPE(SEARCH(D$1,+VLOOKUP($A251,datos14s!$A$2:$B$874,2,FALSE)))=1,"·",0)</f>
        <v>0</v>
      </c>
      <c r="E251" s="53">
        <f>IF(TYPE(SEARCH(E$1,+VLOOKUP($A251,datos14s!$A$2:$B$874,2,FALSE)))=1,"·",0)</f>
        <v>0</v>
      </c>
      <c r="F251" s="53" t="str">
        <f>IF(TYPE(SEARCH(F$1,+VLOOKUP($A251,datos14s!$A$2:$B$874,2,FALSE)))=1,"·",0)</f>
        <v>·</v>
      </c>
      <c r="G251" s="53">
        <f>IF(TYPE(SEARCH(G$1,+VLOOKUP($A251,datos14s!$A$2:$B$874,2,FALSE)))=1,"·",0)</f>
        <v>0</v>
      </c>
      <c r="H251" s="53">
        <f>IF(TYPE(SEARCH(H$1,+VLOOKUP($A251,datos14s!$A$2:$B$874,2,FALSE)))=1,"·",0)</f>
        <v>0</v>
      </c>
      <c r="I251" s="53">
        <f>IF(TYPE(SEARCH(I$1,+VLOOKUP($A251,datos14s!$A$2:$B$874,2,FALSE)))=1,"·",0)</f>
        <v>0</v>
      </c>
      <c r="J251" s="53">
        <f>IF(TYPE(SEARCH(J$1,+VLOOKUP($A251,datos14s!$A$2:$B$874,2,FALSE)))=1,"·",0)</f>
        <v>0</v>
      </c>
      <c r="K251" s="53">
        <f>IF(TYPE(SEARCH(K$1,+VLOOKUP($A251,datos14s!$A$2:$B$874,2,FALSE)))=1,"·",0)</f>
        <v>0</v>
      </c>
      <c r="L251" s="53" t="str">
        <f>IF(TYPE(SEARCH(L$1,+VLOOKUP($A251,datos14s!$A$2:$B$874,2,FALSE)))=1,"·",0)</f>
        <v>·</v>
      </c>
      <c r="M251" s="53">
        <f>IF(TYPE(SEARCH(M$1,+VLOOKUP($A251,datos14s!$A$2:$B$874,2,FALSE)))=1,"·",0)</f>
        <v>0</v>
      </c>
      <c r="N251" s="53">
        <f>IF(TYPE(SEARCH(N$1,+VLOOKUP($A251,datos14s!$A$2:$B$874,2,FALSE)))=1,"·",0)</f>
        <v>0</v>
      </c>
      <c r="O251" s="53">
        <f>IF(TYPE(SEARCH(O$1,+VLOOKUP($A251,datos14s!$A$2:$B$874,2,FALSE)))=1,"·",0)</f>
        <v>0</v>
      </c>
      <c r="P251" s="53">
        <f>IF(TYPE(SEARCH(P$1,+VLOOKUP($A251,datos14s!$A$2:$B$874,2,FALSE)))=1,"·",0)</f>
        <v>0</v>
      </c>
      <c r="Q251" s="53">
        <f>IF(TYPE(SEARCH(Q$1,+VLOOKUP($A251,datos14s!$A$2:$B$874,2,FALSE)))=1,"·",0)</f>
        <v>0</v>
      </c>
      <c r="R251" s="53">
        <f>IF(TYPE(SEARCH(R$1,+VLOOKUP($A251,datos14s!$A$2:$B$874,2,FALSE)))=1,"·",0)</f>
        <v>0</v>
      </c>
      <c r="S251" s="53">
        <f>IF(TYPE(SEARCH(S$1,+VLOOKUP($A251,datos14s!$A$2:$B$874,2,FALSE)))=1,"·",0)</f>
        <v>0</v>
      </c>
      <c r="T251" s="53">
        <f>IF(TYPE(SEARCH(T$1,+VLOOKUP($A251,datos14s!$A$2:$B$874,2,FALSE)))=1,"·",0)</f>
        <v>0</v>
      </c>
      <c r="U251" s="53">
        <f>IF(TYPE(SEARCH(U$1,+VLOOKUP($A251,datos14s!$A$2:$B$874,2,FALSE)))=1,"·",0)</f>
        <v>0</v>
      </c>
      <c r="V251" s="53">
        <f>IF(TYPE(SEARCH(V$1,+VLOOKUP($A251,datos14s!$A$2:$B$874,2,FALSE)))=1,"·",0)</f>
        <v>0</v>
      </c>
      <c r="W251" s="53">
        <f>IF(TYPE(SEARCH(W$1,+VLOOKUP($A251,datos14s!$A$2:$B$874,2,FALSE)))=1,"·",0)</f>
        <v>0</v>
      </c>
      <c r="X251" s="53">
        <f>IF(TYPE(SEARCH(X$1,+VLOOKUP($A251,datos14s!$A$2:$B$874,2,FALSE)))=1,"·",0)</f>
        <v>0</v>
      </c>
      <c r="Y251" s="53">
        <f>IF(TYPE(SEARCH(Y$1,+VLOOKUP($A251,datos14s!$A$2:$B$874,2,FALSE)))=1,"·",0)</f>
        <v>0</v>
      </c>
      <c r="Z251" s="53">
        <f>IF(TYPE(SEARCH(Z$1,+VLOOKUP($A251,datos14s!$A$2:$B$874,2,FALSE)))=1,"·",0)</f>
        <v>0</v>
      </c>
      <c r="AA251" s="53">
        <f>IF(TYPE(SEARCH(AA$1,+VLOOKUP($A251,datos14s!$A$2:$B$874,2,FALSE)))=1,"·",0)</f>
        <v>0</v>
      </c>
      <c r="AB251" s="53">
        <f>IF(TYPE(SEARCH(AB$1,+VLOOKUP($A251,datos14s!$A$2:$B$874,2,FALSE)))=1,"·",0)</f>
        <v>0</v>
      </c>
      <c r="AC251" s="53">
        <f>IF(TYPE(SEARCH(AC$1,+VLOOKUP($A251,datos14s!$A$2:$B$874,2,FALSE)))=1,"·",0)</f>
        <v>0</v>
      </c>
      <c r="AD251" s="53">
        <f>IF(TYPE(SEARCH(AD$1,+VLOOKUP($A251,datos14s!$A$2:$B$874,2,FALSE)))=1,"·",0)</f>
        <v>0</v>
      </c>
      <c r="AE251" s="53">
        <f>IF(TYPE(SEARCH(AE$1,+VLOOKUP($A251,datos14s!$A$2:$B$874,2,FALSE)))=1,"·",0)</f>
        <v>0</v>
      </c>
    </row>
    <row r="252" spans="1:31" s="9" customFormat="1">
      <c r="A252" s="60" t="s">
        <v>1134</v>
      </c>
      <c r="B252" s="53">
        <f>IF(TYPE(SEARCH(B$1,+VLOOKUP($A252,datos14s!$A$2:$B$874,2,FALSE)))=1,"·",0)</f>
        <v>0</v>
      </c>
      <c r="C252" s="53">
        <f>IF(TYPE(SEARCH(C$1,+VLOOKUP($A252,datos14s!$A$2:$B$874,2,FALSE)))=1,"·",0)</f>
        <v>0</v>
      </c>
      <c r="D252" s="53">
        <f>IF(TYPE(SEARCH(D$1,+VLOOKUP($A252,datos14s!$A$2:$B$874,2,FALSE)))=1,"·",0)</f>
        <v>0</v>
      </c>
      <c r="E252" s="53">
        <f>IF(TYPE(SEARCH(E$1,+VLOOKUP($A252,datos14s!$A$2:$B$874,2,FALSE)))=1,"·",0)</f>
        <v>0</v>
      </c>
      <c r="F252" s="53">
        <f>IF(TYPE(SEARCH(F$1,+VLOOKUP($A252,datos14s!$A$2:$B$874,2,FALSE)))=1,"·",0)</f>
        <v>0</v>
      </c>
      <c r="G252" s="53">
        <f>IF(TYPE(SEARCH(G$1,+VLOOKUP($A252,datos14s!$A$2:$B$874,2,FALSE)))=1,"·",0)</f>
        <v>0</v>
      </c>
      <c r="H252" s="53">
        <f>IF(TYPE(SEARCH(H$1,+VLOOKUP($A252,datos14s!$A$2:$B$874,2,FALSE)))=1,"·",0)</f>
        <v>0</v>
      </c>
      <c r="I252" s="53">
        <f>IF(TYPE(SEARCH(I$1,+VLOOKUP($A252,datos14s!$A$2:$B$874,2,FALSE)))=1,"·",0)</f>
        <v>0</v>
      </c>
      <c r="J252" s="53">
        <f>IF(TYPE(SEARCH(J$1,+VLOOKUP($A252,datos14s!$A$2:$B$874,2,FALSE)))=1,"·",0)</f>
        <v>0</v>
      </c>
      <c r="K252" s="53">
        <f>IF(TYPE(SEARCH(K$1,+VLOOKUP($A252,datos14s!$A$2:$B$874,2,FALSE)))=1,"·",0)</f>
        <v>0</v>
      </c>
      <c r="L252" s="53" t="str">
        <f>IF(TYPE(SEARCH(L$1,+VLOOKUP($A252,datos14s!$A$2:$B$874,2,FALSE)))=1,"·",0)</f>
        <v>·</v>
      </c>
      <c r="M252" s="53">
        <f>IF(TYPE(SEARCH(M$1,+VLOOKUP($A252,datos14s!$A$2:$B$874,2,FALSE)))=1,"·",0)</f>
        <v>0</v>
      </c>
      <c r="N252" s="53">
        <f>IF(TYPE(SEARCH(N$1,+VLOOKUP($A252,datos14s!$A$2:$B$874,2,FALSE)))=1,"·",0)</f>
        <v>0</v>
      </c>
      <c r="O252" s="53">
        <f>IF(TYPE(SEARCH(O$1,+VLOOKUP($A252,datos14s!$A$2:$B$874,2,FALSE)))=1,"·",0)</f>
        <v>0</v>
      </c>
      <c r="P252" s="53">
        <f>IF(TYPE(SEARCH(P$1,+VLOOKUP($A252,datos14s!$A$2:$B$874,2,FALSE)))=1,"·",0)</f>
        <v>0</v>
      </c>
      <c r="Q252" s="53">
        <f>IF(TYPE(SEARCH(Q$1,+VLOOKUP($A252,datos14s!$A$2:$B$874,2,FALSE)))=1,"·",0)</f>
        <v>0</v>
      </c>
      <c r="R252" s="53">
        <f>IF(TYPE(SEARCH(R$1,+VLOOKUP($A252,datos14s!$A$2:$B$874,2,FALSE)))=1,"·",0)</f>
        <v>0</v>
      </c>
      <c r="S252" s="53">
        <f>IF(TYPE(SEARCH(S$1,+VLOOKUP($A252,datos14s!$A$2:$B$874,2,FALSE)))=1,"·",0)</f>
        <v>0</v>
      </c>
      <c r="T252" s="53">
        <f>IF(TYPE(SEARCH(T$1,+VLOOKUP($A252,datos14s!$A$2:$B$874,2,FALSE)))=1,"·",0)</f>
        <v>0</v>
      </c>
      <c r="U252" s="53">
        <f>IF(TYPE(SEARCH(U$1,+VLOOKUP($A252,datos14s!$A$2:$B$874,2,FALSE)))=1,"·",0)</f>
        <v>0</v>
      </c>
      <c r="V252" s="53">
        <f>IF(TYPE(SEARCH(V$1,+VLOOKUP($A252,datos14s!$A$2:$B$874,2,FALSE)))=1,"·",0)</f>
        <v>0</v>
      </c>
      <c r="W252" s="53">
        <f>IF(TYPE(SEARCH(W$1,+VLOOKUP($A252,datos14s!$A$2:$B$874,2,FALSE)))=1,"·",0)</f>
        <v>0</v>
      </c>
      <c r="X252" s="53">
        <f>IF(TYPE(SEARCH(X$1,+VLOOKUP($A252,datos14s!$A$2:$B$874,2,FALSE)))=1,"·",0)</f>
        <v>0</v>
      </c>
      <c r="Y252" s="53">
        <f>IF(TYPE(SEARCH(Y$1,+VLOOKUP($A252,datos14s!$A$2:$B$874,2,FALSE)))=1,"·",0)</f>
        <v>0</v>
      </c>
      <c r="Z252" s="53">
        <f>IF(TYPE(SEARCH(Z$1,+VLOOKUP($A252,datos14s!$A$2:$B$874,2,FALSE)))=1,"·",0)</f>
        <v>0</v>
      </c>
      <c r="AA252" s="53">
        <f>IF(TYPE(SEARCH(AA$1,+VLOOKUP($A252,datos14s!$A$2:$B$874,2,FALSE)))=1,"·",0)</f>
        <v>0</v>
      </c>
      <c r="AB252" s="53">
        <f>IF(TYPE(SEARCH(AB$1,+VLOOKUP($A252,datos14s!$A$2:$B$874,2,FALSE)))=1,"·",0)</f>
        <v>0</v>
      </c>
      <c r="AC252" s="53">
        <f>IF(TYPE(SEARCH(AC$1,+VLOOKUP($A252,datos14s!$A$2:$B$874,2,FALSE)))=1,"·",0)</f>
        <v>0</v>
      </c>
      <c r="AD252" s="53">
        <f>IF(TYPE(SEARCH(AD$1,+VLOOKUP($A252,datos14s!$A$2:$B$874,2,FALSE)))=1,"·",0)</f>
        <v>0</v>
      </c>
      <c r="AE252" s="53">
        <f>IF(TYPE(SEARCH(AE$1,+VLOOKUP($A252,datos14s!$A$2:$B$874,2,FALSE)))=1,"·",0)</f>
        <v>0</v>
      </c>
    </row>
    <row r="253" spans="1:31" s="9" customFormat="1">
      <c r="A253" s="60" t="s">
        <v>1135</v>
      </c>
      <c r="B253" s="53">
        <f>IF(TYPE(SEARCH(B$1,+VLOOKUP($A253,datos14s!$A$2:$B$874,2,FALSE)))=1,"·",0)</f>
        <v>0</v>
      </c>
      <c r="C253" s="53">
        <f>IF(TYPE(SEARCH(C$1,+VLOOKUP($A253,datos14s!$A$2:$B$874,2,FALSE)))=1,"·",0)</f>
        <v>0</v>
      </c>
      <c r="D253" s="53">
        <f>IF(TYPE(SEARCH(D$1,+VLOOKUP($A253,datos14s!$A$2:$B$874,2,FALSE)))=1,"·",0)</f>
        <v>0</v>
      </c>
      <c r="E253" s="53">
        <f>IF(TYPE(SEARCH(E$1,+VLOOKUP($A253,datos14s!$A$2:$B$874,2,FALSE)))=1,"·",0)</f>
        <v>0</v>
      </c>
      <c r="F253" s="53">
        <f>IF(TYPE(SEARCH(F$1,+VLOOKUP($A253,datos14s!$A$2:$B$874,2,FALSE)))=1,"·",0)</f>
        <v>0</v>
      </c>
      <c r="G253" s="53">
        <f>IF(TYPE(SEARCH(G$1,+VLOOKUP($A253,datos14s!$A$2:$B$874,2,FALSE)))=1,"·",0)</f>
        <v>0</v>
      </c>
      <c r="H253" s="53">
        <f>IF(TYPE(SEARCH(H$1,+VLOOKUP($A253,datos14s!$A$2:$B$874,2,FALSE)))=1,"·",0)</f>
        <v>0</v>
      </c>
      <c r="I253" s="53">
        <f>IF(TYPE(SEARCH(I$1,+VLOOKUP($A253,datos14s!$A$2:$B$874,2,FALSE)))=1,"·",0)</f>
        <v>0</v>
      </c>
      <c r="J253" s="53">
        <f>IF(TYPE(SEARCH(J$1,+VLOOKUP($A253,datos14s!$A$2:$B$874,2,FALSE)))=1,"·",0)</f>
        <v>0</v>
      </c>
      <c r="K253" s="53" t="str">
        <f>IF(TYPE(SEARCH(K$1,+VLOOKUP($A253,datos14s!$A$2:$B$874,2,FALSE)))=1,"·",0)</f>
        <v>·</v>
      </c>
      <c r="L253" s="53">
        <f>IF(TYPE(SEARCH(L$1,+VLOOKUP($A253,datos14s!$A$2:$B$874,2,FALSE)))=1,"·",0)</f>
        <v>0</v>
      </c>
      <c r="M253" s="53">
        <f>IF(TYPE(SEARCH(M$1,+VLOOKUP($A253,datos14s!$A$2:$B$874,2,FALSE)))=1,"·",0)</f>
        <v>0</v>
      </c>
      <c r="N253" s="53">
        <f>IF(TYPE(SEARCH(N$1,+VLOOKUP($A253,datos14s!$A$2:$B$874,2,FALSE)))=1,"·",0)</f>
        <v>0</v>
      </c>
      <c r="O253" s="53">
        <f>IF(TYPE(SEARCH(O$1,+VLOOKUP($A253,datos14s!$A$2:$B$874,2,FALSE)))=1,"·",0)</f>
        <v>0</v>
      </c>
      <c r="P253" s="53">
        <f>IF(TYPE(SEARCH(P$1,+VLOOKUP($A253,datos14s!$A$2:$B$874,2,FALSE)))=1,"·",0)</f>
        <v>0</v>
      </c>
      <c r="Q253" s="53">
        <f>IF(TYPE(SEARCH(Q$1,+VLOOKUP($A253,datos14s!$A$2:$B$874,2,FALSE)))=1,"·",0)</f>
        <v>0</v>
      </c>
      <c r="R253" s="53">
        <f>IF(TYPE(SEARCH(R$1,+VLOOKUP($A253,datos14s!$A$2:$B$874,2,FALSE)))=1,"·",0)</f>
        <v>0</v>
      </c>
      <c r="S253" s="53">
        <f>IF(TYPE(SEARCH(S$1,+VLOOKUP($A253,datos14s!$A$2:$B$874,2,FALSE)))=1,"·",0)</f>
        <v>0</v>
      </c>
      <c r="T253" s="53">
        <f>IF(TYPE(SEARCH(T$1,+VLOOKUP($A253,datos14s!$A$2:$B$874,2,FALSE)))=1,"·",0)</f>
        <v>0</v>
      </c>
      <c r="U253" s="53">
        <f>IF(TYPE(SEARCH(U$1,+VLOOKUP($A253,datos14s!$A$2:$B$874,2,FALSE)))=1,"·",0)</f>
        <v>0</v>
      </c>
      <c r="V253" s="53">
        <f>IF(TYPE(SEARCH(V$1,+VLOOKUP($A253,datos14s!$A$2:$B$874,2,FALSE)))=1,"·",0)</f>
        <v>0</v>
      </c>
      <c r="W253" s="53">
        <f>IF(TYPE(SEARCH(W$1,+VLOOKUP($A253,datos14s!$A$2:$B$874,2,FALSE)))=1,"·",0)</f>
        <v>0</v>
      </c>
      <c r="X253" s="53">
        <f>IF(TYPE(SEARCH(X$1,+VLOOKUP($A253,datos14s!$A$2:$B$874,2,FALSE)))=1,"·",0)</f>
        <v>0</v>
      </c>
      <c r="Y253" s="53">
        <f>IF(TYPE(SEARCH(Y$1,+VLOOKUP($A253,datos14s!$A$2:$B$874,2,FALSE)))=1,"·",0)</f>
        <v>0</v>
      </c>
      <c r="Z253" s="53">
        <f>IF(TYPE(SEARCH(Z$1,+VLOOKUP($A253,datos14s!$A$2:$B$874,2,FALSE)))=1,"·",0)</f>
        <v>0</v>
      </c>
      <c r="AA253" s="53">
        <f>IF(TYPE(SEARCH(AA$1,+VLOOKUP($A253,datos14s!$A$2:$B$874,2,FALSE)))=1,"·",0)</f>
        <v>0</v>
      </c>
      <c r="AB253" s="53">
        <f>IF(TYPE(SEARCH(AB$1,+VLOOKUP($A253,datos14s!$A$2:$B$874,2,FALSE)))=1,"·",0)</f>
        <v>0</v>
      </c>
      <c r="AC253" s="53">
        <f>IF(TYPE(SEARCH(AC$1,+VLOOKUP($A253,datos14s!$A$2:$B$874,2,FALSE)))=1,"·",0)</f>
        <v>0</v>
      </c>
      <c r="AD253" s="53">
        <f>IF(TYPE(SEARCH(AD$1,+VLOOKUP($A253,datos14s!$A$2:$B$874,2,FALSE)))=1,"·",0)</f>
        <v>0</v>
      </c>
      <c r="AE253" s="53">
        <f>IF(TYPE(SEARCH(AE$1,+VLOOKUP($A253,datos14s!$A$2:$B$874,2,FALSE)))=1,"·",0)</f>
        <v>0</v>
      </c>
    </row>
    <row r="254" spans="1:31" s="9" customFormat="1">
      <c r="A254" s="60" t="s">
        <v>73</v>
      </c>
      <c r="B254" s="53">
        <f>IF(TYPE(SEARCH(B$1,+VLOOKUP($A254,datos14s!$A$2:$B$874,2,FALSE)))=1,"·",0)</f>
        <v>0</v>
      </c>
      <c r="C254" s="53">
        <f>IF(TYPE(SEARCH(C$1,+VLOOKUP($A254,datos14s!$A$2:$B$874,2,FALSE)))=1,"·",0)</f>
        <v>0</v>
      </c>
      <c r="D254" s="53">
        <f>IF(TYPE(SEARCH(D$1,+VLOOKUP($A254,datos14s!$A$2:$B$874,2,FALSE)))=1,"·",0)</f>
        <v>0</v>
      </c>
      <c r="E254" s="53">
        <f>IF(TYPE(SEARCH(E$1,+VLOOKUP($A254,datos14s!$A$2:$B$874,2,FALSE)))=1,"·",0)</f>
        <v>0</v>
      </c>
      <c r="F254" s="53">
        <f>IF(TYPE(SEARCH(F$1,+VLOOKUP($A254,datos14s!$A$2:$B$874,2,FALSE)))=1,"·",0)</f>
        <v>0</v>
      </c>
      <c r="G254" s="53">
        <f>IF(TYPE(SEARCH(G$1,+VLOOKUP($A254,datos14s!$A$2:$B$874,2,FALSE)))=1,"·",0)</f>
        <v>0</v>
      </c>
      <c r="H254" s="53">
        <f>IF(TYPE(SEARCH(H$1,+VLOOKUP($A254,datos14s!$A$2:$B$874,2,FALSE)))=1,"·",0)</f>
        <v>0</v>
      </c>
      <c r="I254" s="53">
        <f>IF(TYPE(SEARCH(I$1,+VLOOKUP($A254,datos14s!$A$2:$B$874,2,FALSE)))=1,"·",0)</f>
        <v>0</v>
      </c>
      <c r="J254" s="53">
        <f>IF(TYPE(SEARCH(J$1,+VLOOKUP($A254,datos14s!$A$2:$B$874,2,FALSE)))=1,"·",0)</f>
        <v>0</v>
      </c>
      <c r="K254" s="53">
        <f>IF(TYPE(SEARCH(K$1,+VLOOKUP($A254,datos14s!$A$2:$B$874,2,FALSE)))=1,"·",0)</f>
        <v>0</v>
      </c>
      <c r="L254" s="53">
        <f>IF(TYPE(SEARCH(L$1,+VLOOKUP($A254,datos14s!$A$2:$B$874,2,FALSE)))=1,"·",0)</f>
        <v>0</v>
      </c>
      <c r="M254" s="53">
        <f>IF(TYPE(SEARCH(M$1,+VLOOKUP($A254,datos14s!$A$2:$B$874,2,FALSE)))=1,"·",0)</f>
        <v>0</v>
      </c>
      <c r="N254" s="53">
        <f>IF(TYPE(SEARCH(N$1,+VLOOKUP($A254,datos14s!$A$2:$B$874,2,FALSE)))=1,"·",0)</f>
        <v>0</v>
      </c>
      <c r="O254" s="53">
        <f>IF(TYPE(SEARCH(O$1,+VLOOKUP($A254,datos14s!$A$2:$B$874,2,FALSE)))=1,"·",0)</f>
        <v>0</v>
      </c>
      <c r="P254" s="53">
        <f>IF(TYPE(SEARCH(P$1,+VLOOKUP($A254,datos14s!$A$2:$B$874,2,FALSE)))=1,"·",0)</f>
        <v>0</v>
      </c>
      <c r="Q254" s="53">
        <f>IF(TYPE(SEARCH(Q$1,+VLOOKUP($A254,datos14s!$A$2:$B$874,2,FALSE)))=1,"·",0)</f>
        <v>0</v>
      </c>
      <c r="R254" s="53">
        <f>IF(TYPE(SEARCH(R$1,+VLOOKUP($A254,datos14s!$A$2:$B$874,2,FALSE)))=1,"·",0)</f>
        <v>0</v>
      </c>
      <c r="S254" s="53">
        <f>IF(TYPE(SEARCH(S$1,+VLOOKUP($A254,datos14s!$A$2:$B$874,2,FALSE)))=1,"·",0)</f>
        <v>0</v>
      </c>
      <c r="T254" s="53">
        <f>IF(TYPE(SEARCH(T$1,+VLOOKUP($A254,datos14s!$A$2:$B$874,2,FALSE)))=1,"·",0)</f>
        <v>0</v>
      </c>
      <c r="U254" s="53">
        <f>IF(TYPE(SEARCH(U$1,+VLOOKUP($A254,datos14s!$A$2:$B$874,2,FALSE)))=1,"·",0)</f>
        <v>0</v>
      </c>
      <c r="V254" s="53">
        <f>IF(TYPE(SEARCH(V$1,+VLOOKUP($A254,datos14s!$A$2:$B$874,2,FALSE)))=1,"·",0)</f>
        <v>0</v>
      </c>
      <c r="W254" s="53">
        <f>IF(TYPE(SEARCH(W$1,+VLOOKUP($A254,datos14s!$A$2:$B$874,2,FALSE)))=1,"·",0)</f>
        <v>0</v>
      </c>
      <c r="X254" s="53">
        <f>IF(TYPE(SEARCH(X$1,+VLOOKUP($A254,datos14s!$A$2:$B$874,2,FALSE)))=1,"·",0)</f>
        <v>0</v>
      </c>
      <c r="Y254" s="53">
        <f>IF(TYPE(SEARCH(Y$1,+VLOOKUP($A254,datos14s!$A$2:$B$874,2,FALSE)))=1,"·",0)</f>
        <v>0</v>
      </c>
      <c r="Z254" s="53">
        <f>IF(TYPE(SEARCH(Z$1,+VLOOKUP($A254,datos14s!$A$2:$B$874,2,FALSE)))=1,"·",0)</f>
        <v>0</v>
      </c>
      <c r="AA254" s="53">
        <f>IF(TYPE(SEARCH(AA$1,+VLOOKUP($A254,datos14s!$A$2:$B$874,2,FALSE)))=1,"·",0)</f>
        <v>0</v>
      </c>
      <c r="AB254" s="53">
        <f>IF(TYPE(SEARCH(AB$1,+VLOOKUP($A254,datos14s!$A$2:$B$874,2,FALSE)))=1,"·",0)</f>
        <v>0</v>
      </c>
      <c r="AC254" s="53">
        <f>IF(TYPE(SEARCH(AC$1,+VLOOKUP($A254,datos14s!$A$2:$B$874,2,FALSE)))=1,"·",0)</f>
        <v>0</v>
      </c>
      <c r="AD254" s="53">
        <f>IF(TYPE(SEARCH(AD$1,+VLOOKUP($A254,datos14s!$A$2:$B$874,2,FALSE)))=1,"·",0)</f>
        <v>0</v>
      </c>
      <c r="AE254" s="53">
        <f>IF(TYPE(SEARCH(AE$1,+VLOOKUP($A254,datos14s!$A$2:$B$874,2,FALSE)))=1,"·",0)</f>
        <v>0</v>
      </c>
    </row>
    <row r="255" spans="1:31" s="9" customFormat="1">
      <c r="A255" s="60" t="s">
        <v>74</v>
      </c>
      <c r="B255" s="53">
        <f>IF(TYPE(SEARCH(B$1,+VLOOKUP($A255,datos14s!$A$2:$B$874,2,FALSE)))=1,"·",0)</f>
        <v>0</v>
      </c>
      <c r="C255" s="53">
        <f>IF(TYPE(SEARCH(C$1,+VLOOKUP($A255,datos14s!$A$2:$B$874,2,FALSE)))=1,"·",0)</f>
        <v>0</v>
      </c>
      <c r="D255" s="53">
        <f>IF(TYPE(SEARCH(D$1,+VLOOKUP($A255,datos14s!$A$2:$B$874,2,FALSE)))=1,"·",0)</f>
        <v>0</v>
      </c>
      <c r="E255" s="53">
        <f>IF(TYPE(SEARCH(E$1,+VLOOKUP($A255,datos14s!$A$2:$B$874,2,FALSE)))=1,"·",0)</f>
        <v>0</v>
      </c>
      <c r="F255" s="53">
        <f>IF(TYPE(SEARCH(F$1,+VLOOKUP($A255,datos14s!$A$2:$B$874,2,FALSE)))=1,"·",0)</f>
        <v>0</v>
      </c>
      <c r="G255" s="53">
        <f>IF(TYPE(SEARCH(G$1,+VLOOKUP($A255,datos14s!$A$2:$B$874,2,FALSE)))=1,"·",0)</f>
        <v>0</v>
      </c>
      <c r="H255" s="53">
        <f>IF(TYPE(SEARCH(H$1,+VLOOKUP($A255,datos14s!$A$2:$B$874,2,FALSE)))=1,"·",0)</f>
        <v>0</v>
      </c>
      <c r="I255" s="53">
        <f>IF(TYPE(SEARCH(I$1,+VLOOKUP($A255,datos14s!$A$2:$B$874,2,FALSE)))=1,"·",0)</f>
        <v>0</v>
      </c>
      <c r="J255" s="53">
        <f>IF(TYPE(SEARCH(J$1,+VLOOKUP($A255,datos14s!$A$2:$B$874,2,FALSE)))=1,"·",0)</f>
        <v>0</v>
      </c>
      <c r="K255" s="53">
        <f>IF(TYPE(SEARCH(K$1,+VLOOKUP($A255,datos14s!$A$2:$B$874,2,FALSE)))=1,"·",0)</f>
        <v>0</v>
      </c>
      <c r="L255" s="53">
        <f>IF(TYPE(SEARCH(L$1,+VLOOKUP($A255,datos14s!$A$2:$B$874,2,FALSE)))=1,"·",0)</f>
        <v>0</v>
      </c>
      <c r="M255" s="53">
        <f>IF(TYPE(SEARCH(M$1,+VLOOKUP($A255,datos14s!$A$2:$B$874,2,FALSE)))=1,"·",0)</f>
        <v>0</v>
      </c>
      <c r="N255" s="53">
        <f>IF(TYPE(SEARCH(N$1,+VLOOKUP($A255,datos14s!$A$2:$B$874,2,FALSE)))=1,"·",0)</f>
        <v>0</v>
      </c>
      <c r="O255" s="53" t="str">
        <f>IF(TYPE(SEARCH(O$1,+VLOOKUP($A255,datos14s!$A$2:$B$874,2,FALSE)))=1,"·",0)</f>
        <v>·</v>
      </c>
      <c r="P255" s="53">
        <f>IF(TYPE(SEARCH(P$1,+VLOOKUP($A255,datos14s!$A$2:$B$874,2,FALSE)))=1,"·",0)</f>
        <v>0</v>
      </c>
      <c r="Q255" s="53">
        <f>IF(TYPE(SEARCH(Q$1,+VLOOKUP($A255,datos14s!$A$2:$B$874,2,FALSE)))=1,"·",0)</f>
        <v>0</v>
      </c>
      <c r="R255" s="53">
        <f>IF(TYPE(SEARCH(R$1,+VLOOKUP($A255,datos14s!$A$2:$B$874,2,FALSE)))=1,"·",0)</f>
        <v>0</v>
      </c>
      <c r="S255" s="53">
        <f>IF(TYPE(SEARCH(S$1,+VLOOKUP($A255,datos14s!$A$2:$B$874,2,FALSE)))=1,"·",0)</f>
        <v>0</v>
      </c>
      <c r="T255" s="53">
        <f>IF(TYPE(SEARCH(T$1,+VLOOKUP($A255,datos14s!$A$2:$B$874,2,FALSE)))=1,"·",0)</f>
        <v>0</v>
      </c>
      <c r="U255" s="53">
        <f>IF(TYPE(SEARCH(U$1,+VLOOKUP($A255,datos14s!$A$2:$B$874,2,FALSE)))=1,"·",0)</f>
        <v>0</v>
      </c>
      <c r="V255" s="53">
        <f>IF(TYPE(SEARCH(V$1,+VLOOKUP($A255,datos14s!$A$2:$B$874,2,FALSE)))=1,"·",0)</f>
        <v>0</v>
      </c>
      <c r="W255" s="53">
        <f>IF(TYPE(SEARCH(W$1,+VLOOKUP($A255,datos14s!$A$2:$B$874,2,FALSE)))=1,"·",0)</f>
        <v>0</v>
      </c>
      <c r="X255" s="53">
        <f>IF(TYPE(SEARCH(X$1,+VLOOKUP($A255,datos14s!$A$2:$B$874,2,FALSE)))=1,"·",0)</f>
        <v>0</v>
      </c>
      <c r="Y255" s="53">
        <f>IF(TYPE(SEARCH(Y$1,+VLOOKUP($A255,datos14s!$A$2:$B$874,2,FALSE)))=1,"·",0)</f>
        <v>0</v>
      </c>
      <c r="Z255" s="53">
        <f>IF(TYPE(SEARCH(Z$1,+VLOOKUP($A255,datos14s!$A$2:$B$874,2,FALSE)))=1,"·",0)</f>
        <v>0</v>
      </c>
      <c r="AA255" s="53">
        <f>IF(TYPE(SEARCH(AA$1,+VLOOKUP($A255,datos14s!$A$2:$B$874,2,FALSE)))=1,"·",0)</f>
        <v>0</v>
      </c>
      <c r="AB255" s="53">
        <f>IF(TYPE(SEARCH(AB$1,+VLOOKUP($A255,datos14s!$A$2:$B$874,2,FALSE)))=1,"·",0)</f>
        <v>0</v>
      </c>
      <c r="AC255" s="53">
        <f>IF(TYPE(SEARCH(AC$1,+VLOOKUP($A255,datos14s!$A$2:$B$874,2,FALSE)))=1,"·",0)</f>
        <v>0</v>
      </c>
      <c r="AD255" s="53">
        <f>IF(TYPE(SEARCH(AD$1,+VLOOKUP($A255,datos14s!$A$2:$B$874,2,FALSE)))=1,"·",0)</f>
        <v>0</v>
      </c>
      <c r="AE255" s="53" t="str">
        <f>IF(TYPE(SEARCH(AE$1,+VLOOKUP($A255,datos14s!$A$2:$B$874,2,FALSE)))=1,"·",0)</f>
        <v>·</v>
      </c>
    </row>
    <row r="256" spans="1:31" s="9" customFormat="1">
      <c r="A256" s="60" t="s">
        <v>75</v>
      </c>
      <c r="B256" s="53">
        <f>IF(TYPE(SEARCH(B$1,+VLOOKUP($A256,datos14s!$A$2:$B$874,2,FALSE)))=1,"·",0)</f>
        <v>0</v>
      </c>
      <c r="C256" s="53">
        <f>IF(TYPE(SEARCH(C$1,+VLOOKUP($A256,datos14s!$A$2:$B$874,2,FALSE)))=1,"·",0)</f>
        <v>0</v>
      </c>
      <c r="D256" s="53">
        <f>IF(TYPE(SEARCH(D$1,+VLOOKUP($A256,datos14s!$A$2:$B$874,2,FALSE)))=1,"·",0)</f>
        <v>0</v>
      </c>
      <c r="E256" s="53">
        <f>IF(TYPE(SEARCH(E$1,+VLOOKUP($A256,datos14s!$A$2:$B$874,2,FALSE)))=1,"·",0)</f>
        <v>0</v>
      </c>
      <c r="F256" s="53">
        <f>IF(TYPE(SEARCH(F$1,+VLOOKUP($A256,datos14s!$A$2:$B$874,2,FALSE)))=1,"·",0)</f>
        <v>0</v>
      </c>
      <c r="G256" s="53">
        <f>IF(TYPE(SEARCH(G$1,+VLOOKUP($A256,datos14s!$A$2:$B$874,2,FALSE)))=1,"·",0)</f>
        <v>0</v>
      </c>
      <c r="H256" s="53">
        <f>IF(TYPE(SEARCH(H$1,+VLOOKUP($A256,datos14s!$A$2:$B$874,2,FALSE)))=1,"·",0)</f>
        <v>0</v>
      </c>
      <c r="I256" s="53">
        <f>IF(TYPE(SEARCH(I$1,+VLOOKUP($A256,datos14s!$A$2:$B$874,2,FALSE)))=1,"·",0)</f>
        <v>0</v>
      </c>
      <c r="J256" s="53">
        <f>IF(TYPE(SEARCH(J$1,+VLOOKUP($A256,datos14s!$A$2:$B$874,2,FALSE)))=1,"·",0)</f>
        <v>0</v>
      </c>
      <c r="K256" s="53">
        <f>IF(TYPE(SEARCH(K$1,+VLOOKUP($A256,datos14s!$A$2:$B$874,2,FALSE)))=1,"·",0)</f>
        <v>0</v>
      </c>
      <c r="L256" s="53">
        <f>IF(TYPE(SEARCH(L$1,+VLOOKUP($A256,datos14s!$A$2:$B$874,2,FALSE)))=1,"·",0)</f>
        <v>0</v>
      </c>
      <c r="M256" s="53">
        <f>IF(TYPE(SEARCH(M$1,+VLOOKUP($A256,datos14s!$A$2:$B$874,2,FALSE)))=1,"·",0)</f>
        <v>0</v>
      </c>
      <c r="N256" s="53">
        <f>IF(TYPE(SEARCH(N$1,+VLOOKUP($A256,datos14s!$A$2:$B$874,2,FALSE)))=1,"·",0)</f>
        <v>0</v>
      </c>
      <c r="O256" s="53" t="str">
        <f>IF(TYPE(SEARCH(O$1,+VLOOKUP($A256,datos14s!$A$2:$B$874,2,FALSE)))=1,"·",0)</f>
        <v>·</v>
      </c>
      <c r="P256" s="53">
        <f>IF(TYPE(SEARCH(P$1,+VLOOKUP($A256,datos14s!$A$2:$B$874,2,FALSE)))=1,"·",0)</f>
        <v>0</v>
      </c>
      <c r="Q256" s="53">
        <f>IF(TYPE(SEARCH(Q$1,+VLOOKUP($A256,datos14s!$A$2:$B$874,2,FALSE)))=1,"·",0)</f>
        <v>0</v>
      </c>
      <c r="R256" s="53">
        <f>IF(TYPE(SEARCH(R$1,+VLOOKUP($A256,datos14s!$A$2:$B$874,2,FALSE)))=1,"·",0)</f>
        <v>0</v>
      </c>
      <c r="S256" s="53">
        <f>IF(TYPE(SEARCH(S$1,+VLOOKUP($A256,datos14s!$A$2:$B$874,2,FALSE)))=1,"·",0)</f>
        <v>0</v>
      </c>
      <c r="T256" s="53">
        <f>IF(TYPE(SEARCH(T$1,+VLOOKUP($A256,datos14s!$A$2:$B$874,2,FALSE)))=1,"·",0)</f>
        <v>0</v>
      </c>
      <c r="U256" s="53">
        <f>IF(TYPE(SEARCH(U$1,+VLOOKUP($A256,datos14s!$A$2:$B$874,2,FALSE)))=1,"·",0)</f>
        <v>0</v>
      </c>
      <c r="V256" s="53">
        <f>IF(TYPE(SEARCH(V$1,+VLOOKUP($A256,datos14s!$A$2:$B$874,2,FALSE)))=1,"·",0)</f>
        <v>0</v>
      </c>
      <c r="W256" s="53">
        <f>IF(TYPE(SEARCH(W$1,+VLOOKUP($A256,datos14s!$A$2:$B$874,2,FALSE)))=1,"·",0)</f>
        <v>0</v>
      </c>
      <c r="X256" s="53">
        <f>IF(TYPE(SEARCH(X$1,+VLOOKUP($A256,datos14s!$A$2:$B$874,2,FALSE)))=1,"·",0)</f>
        <v>0</v>
      </c>
      <c r="Y256" s="53">
        <f>IF(TYPE(SEARCH(Y$1,+VLOOKUP($A256,datos14s!$A$2:$B$874,2,FALSE)))=1,"·",0)</f>
        <v>0</v>
      </c>
      <c r="Z256" s="53">
        <f>IF(TYPE(SEARCH(Z$1,+VLOOKUP($A256,datos14s!$A$2:$B$874,2,FALSE)))=1,"·",0)</f>
        <v>0</v>
      </c>
      <c r="AA256" s="53">
        <f>IF(TYPE(SEARCH(AA$1,+VLOOKUP($A256,datos14s!$A$2:$B$874,2,FALSE)))=1,"·",0)</f>
        <v>0</v>
      </c>
      <c r="AB256" s="53">
        <f>IF(TYPE(SEARCH(AB$1,+VLOOKUP($A256,datos14s!$A$2:$B$874,2,FALSE)))=1,"·",0)</f>
        <v>0</v>
      </c>
      <c r="AC256" s="53">
        <f>IF(TYPE(SEARCH(AC$1,+VLOOKUP($A256,datos14s!$A$2:$B$874,2,FALSE)))=1,"·",0)</f>
        <v>0</v>
      </c>
      <c r="AD256" s="53">
        <f>IF(TYPE(SEARCH(AD$1,+VLOOKUP($A256,datos14s!$A$2:$B$874,2,FALSE)))=1,"·",0)</f>
        <v>0</v>
      </c>
      <c r="AE256" s="53">
        <f>IF(TYPE(SEARCH(AE$1,+VLOOKUP($A256,datos14s!$A$2:$B$874,2,FALSE)))=1,"·",0)</f>
        <v>0</v>
      </c>
    </row>
    <row r="257" spans="1:31" s="9" customFormat="1">
      <c r="A257" s="60" t="s">
        <v>76</v>
      </c>
      <c r="B257" s="53">
        <f>IF(TYPE(SEARCH(B$1,+VLOOKUP($A257,datos14s!$A$2:$B$874,2,FALSE)))=1,"·",0)</f>
        <v>0</v>
      </c>
      <c r="C257" s="53">
        <f>IF(TYPE(SEARCH(C$1,+VLOOKUP($A257,datos14s!$A$2:$B$874,2,FALSE)))=1,"·",0)</f>
        <v>0</v>
      </c>
      <c r="D257" s="53">
        <f>IF(TYPE(SEARCH(D$1,+VLOOKUP($A257,datos14s!$A$2:$B$874,2,FALSE)))=1,"·",0)</f>
        <v>0</v>
      </c>
      <c r="E257" s="53">
        <f>IF(TYPE(SEARCH(E$1,+VLOOKUP($A257,datos14s!$A$2:$B$874,2,FALSE)))=1,"·",0)</f>
        <v>0</v>
      </c>
      <c r="F257" s="53">
        <f>IF(TYPE(SEARCH(F$1,+VLOOKUP($A257,datos14s!$A$2:$B$874,2,FALSE)))=1,"·",0)</f>
        <v>0</v>
      </c>
      <c r="G257" s="53">
        <f>IF(TYPE(SEARCH(G$1,+VLOOKUP($A257,datos14s!$A$2:$B$874,2,FALSE)))=1,"·",0)</f>
        <v>0</v>
      </c>
      <c r="H257" s="53">
        <f>IF(TYPE(SEARCH(H$1,+VLOOKUP($A257,datos14s!$A$2:$B$874,2,FALSE)))=1,"·",0)</f>
        <v>0</v>
      </c>
      <c r="I257" s="53">
        <f>IF(TYPE(SEARCH(I$1,+VLOOKUP($A257,datos14s!$A$2:$B$874,2,FALSE)))=1,"·",0)</f>
        <v>0</v>
      </c>
      <c r="J257" s="53">
        <f>IF(TYPE(SEARCH(J$1,+VLOOKUP($A257,datos14s!$A$2:$B$874,2,FALSE)))=1,"·",0)</f>
        <v>0</v>
      </c>
      <c r="K257" s="53">
        <f>IF(TYPE(SEARCH(K$1,+VLOOKUP($A257,datos14s!$A$2:$B$874,2,FALSE)))=1,"·",0)</f>
        <v>0</v>
      </c>
      <c r="L257" s="53">
        <f>IF(TYPE(SEARCH(L$1,+VLOOKUP($A257,datos14s!$A$2:$B$874,2,FALSE)))=1,"·",0)</f>
        <v>0</v>
      </c>
      <c r="M257" s="53">
        <f>IF(TYPE(SEARCH(M$1,+VLOOKUP($A257,datos14s!$A$2:$B$874,2,FALSE)))=1,"·",0)</f>
        <v>0</v>
      </c>
      <c r="N257" s="53">
        <f>IF(TYPE(SEARCH(N$1,+VLOOKUP($A257,datos14s!$A$2:$B$874,2,FALSE)))=1,"·",0)</f>
        <v>0</v>
      </c>
      <c r="O257" s="53" t="str">
        <f>IF(TYPE(SEARCH(O$1,+VLOOKUP($A257,datos14s!$A$2:$B$874,2,FALSE)))=1,"·",0)</f>
        <v>·</v>
      </c>
      <c r="P257" s="53">
        <f>IF(TYPE(SEARCH(P$1,+VLOOKUP($A257,datos14s!$A$2:$B$874,2,FALSE)))=1,"·",0)</f>
        <v>0</v>
      </c>
      <c r="Q257" s="53">
        <f>IF(TYPE(SEARCH(Q$1,+VLOOKUP($A257,datos14s!$A$2:$B$874,2,FALSE)))=1,"·",0)</f>
        <v>0</v>
      </c>
      <c r="R257" s="53">
        <f>IF(TYPE(SEARCH(R$1,+VLOOKUP($A257,datos14s!$A$2:$B$874,2,FALSE)))=1,"·",0)</f>
        <v>0</v>
      </c>
      <c r="S257" s="53">
        <f>IF(TYPE(SEARCH(S$1,+VLOOKUP($A257,datos14s!$A$2:$B$874,2,FALSE)))=1,"·",0)</f>
        <v>0</v>
      </c>
      <c r="T257" s="53">
        <f>IF(TYPE(SEARCH(T$1,+VLOOKUP($A257,datos14s!$A$2:$B$874,2,FALSE)))=1,"·",0)</f>
        <v>0</v>
      </c>
      <c r="U257" s="53">
        <f>IF(TYPE(SEARCH(U$1,+VLOOKUP($A257,datos14s!$A$2:$B$874,2,FALSE)))=1,"·",0)</f>
        <v>0</v>
      </c>
      <c r="V257" s="53">
        <f>IF(TYPE(SEARCH(V$1,+VLOOKUP($A257,datos14s!$A$2:$B$874,2,FALSE)))=1,"·",0)</f>
        <v>0</v>
      </c>
      <c r="W257" s="53">
        <f>IF(TYPE(SEARCH(W$1,+VLOOKUP($A257,datos14s!$A$2:$B$874,2,FALSE)))=1,"·",0)</f>
        <v>0</v>
      </c>
      <c r="X257" s="53">
        <f>IF(TYPE(SEARCH(X$1,+VLOOKUP($A257,datos14s!$A$2:$B$874,2,FALSE)))=1,"·",0)</f>
        <v>0</v>
      </c>
      <c r="Y257" s="53">
        <f>IF(TYPE(SEARCH(Y$1,+VLOOKUP($A257,datos14s!$A$2:$B$874,2,FALSE)))=1,"·",0)</f>
        <v>0</v>
      </c>
      <c r="Z257" s="53">
        <f>IF(TYPE(SEARCH(Z$1,+VLOOKUP($A257,datos14s!$A$2:$B$874,2,FALSE)))=1,"·",0)</f>
        <v>0</v>
      </c>
      <c r="AA257" s="53">
        <f>IF(TYPE(SEARCH(AA$1,+VLOOKUP($A257,datos14s!$A$2:$B$874,2,FALSE)))=1,"·",0)</f>
        <v>0</v>
      </c>
      <c r="AB257" s="53">
        <f>IF(TYPE(SEARCH(AB$1,+VLOOKUP($A257,datos14s!$A$2:$B$874,2,FALSE)))=1,"·",0)</f>
        <v>0</v>
      </c>
      <c r="AC257" s="53">
        <f>IF(TYPE(SEARCH(AC$1,+VLOOKUP($A257,datos14s!$A$2:$B$874,2,FALSE)))=1,"·",0)</f>
        <v>0</v>
      </c>
      <c r="AD257" s="53">
        <f>IF(TYPE(SEARCH(AD$1,+VLOOKUP($A257,datos14s!$A$2:$B$874,2,FALSE)))=1,"·",0)</f>
        <v>0</v>
      </c>
      <c r="AE257" s="53">
        <f>IF(TYPE(SEARCH(AE$1,+VLOOKUP($A257,datos14s!$A$2:$B$874,2,FALSE)))=1,"·",0)</f>
        <v>0</v>
      </c>
    </row>
    <row r="258" spans="1:31" s="9" customFormat="1">
      <c r="A258" s="60" t="s">
        <v>77</v>
      </c>
      <c r="B258" s="53">
        <f>IF(TYPE(SEARCH(B$1,+VLOOKUP($A258,datos14s!$A$2:$B$874,2,FALSE)))=1,"·",0)</f>
        <v>0</v>
      </c>
      <c r="C258" s="53">
        <f>IF(TYPE(SEARCH(C$1,+VLOOKUP($A258,datos14s!$A$2:$B$874,2,FALSE)))=1,"·",0)</f>
        <v>0</v>
      </c>
      <c r="D258" s="53">
        <f>IF(TYPE(SEARCH(D$1,+VLOOKUP($A258,datos14s!$A$2:$B$874,2,FALSE)))=1,"·",0)</f>
        <v>0</v>
      </c>
      <c r="E258" s="53">
        <f>IF(TYPE(SEARCH(E$1,+VLOOKUP($A258,datos14s!$A$2:$B$874,2,FALSE)))=1,"·",0)</f>
        <v>0</v>
      </c>
      <c r="F258" s="53">
        <f>IF(TYPE(SEARCH(F$1,+VLOOKUP($A258,datos14s!$A$2:$B$874,2,FALSE)))=1,"·",0)</f>
        <v>0</v>
      </c>
      <c r="G258" s="53">
        <f>IF(TYPE(SEARCH(G$1,+VLOOKUP($A258,datos14s!$A$2:$B$874,2,FALSE)))=1,"·",0)</f>
        <v>0</v>
      </c>
      <c r="H258" s="53">
        <f>IF(TYPE(SEARCH(H$1,+VLOOKUP($A258,datos14s!$A$2:$B$874,2,FALSE)))=1,"·",0)</f>
        <v>0</v>
      </c>
      <c r="I258" s="53" t="str">
        <f>IF(TYPE(SEARCH(I$1,+VLOOKUP($A258,datos14s!$A$2:$B$874,2,FALSE)))=1,"·",0)</f>
        <v>·</v>
      </c>
      <c r="J258" s="53">
        <f>IF(TYPE(SEARCH(J$1,+VLOOKUP($A258,datos14s!$A$2:$B$874,2,FALSE)))=1,"·",0)</f>
        <v>0</v>
      </c>
      <c r="K258" s="53">
        <f>IF(TYPE(SEARCH(K$1,+VLOOKUP($A258,datos14s!$A$2:$B$874,2,FALSE)))=1,"·",0)</f>
        <v>0</v>
      </c>
      <c r="L258" s="53">
        <f>IF(TYPE(SEARCH(L$1,+VLOOKUP($A258,datos14s!$A$2:$B$874,2,FALSE)))=1,"·",0)</f>
        <v>0</v>
      </c>
      <c r="M258" s="53">
        <f>IF(TYPE(SEARCH(M$1,+VLOOKUP($A258,datos14s!$A$2:$B$874,2,FALSE)))=1,"·",0)</f>
        <v>0</v>
      </c>
      <c r="N258" s="53">
        <f>IF(TYPE(SEARCH(N$1,+VLOOKUP($A258,datos14s!$A$2:$B$874,2,FALSE)))=1,"·",0)</f>
        <v>0</v>
      </c>
      <c r="O258" s="53">
        <f>IF(TYPE(SEARCH(O$1,+VLOOKUP($A258,datos14s!$A$2:$B$874,2,FALSE)))=1,"·",0)</f>
        <v>0</v>
      </c>
      <c r="P258" s="53">
        <f>IF(TYPE(SEARCH(P$1,+VLOOKUP($A258,datos14s!$A$2:$B$874,2,FALSE)))=1,"·",0)</f>
        <v>0</v>
      </c>
      <c r="Q258" s="53">
        <f>IF(TYPE(SEARCH(Q$1,+VLOOKUP($A258,datos14s!$A$2:$B$874,2,FALSE)))=1,"·",0)</f>
        <v>0</v>
      </c>
      <c r="R258" s="53">
        <f>IF(TYPE(SEARCH(R$1,+VLOOKUP($A258,datos14s!$A$2:$B$874,2,FALSE)))=1,"·",0)</f>
        <v>0</v>
      </c>
      <c r="S258" s="53">
        <f>IF(TYPE(SEARCH(S$1,+VLOOKUP($A258,datos14s!$A$2:$B$874,2,FALSE)))=1,"·",0)</f>
        <v>0</v>
      </c>
      <c r="T258" s="53">
        <f>IF(TYPE(SEARCH(T$1,+VLOOKUP($A258,datos14s!$A$2:$B$874,2,FALSE)))=1,"·",0)</f>
        <v>0</v>
      </c>
      <c r="U258" s="53">
        <f>IF(TYPE(SEARCH(U$1,+VLOOKUP($A258,datos14s!$A$2:$B$874,2,FALSE)))=1,"·",0)</f>
        <v>0</v>
      </c>
      <c r="V258" s="53">
        <f>IF(TYPE(SEARCH(V$1,+VLOOKUP($A258,datos14s!$A$2:$B$874,2,FALSE)))=1,"·",0)</f>
        <v>0</v>
      </c>
      <c r="W258" s="53">
        <f>IF(TYPE(SEARCH(W$1,+VLOOKUP($A258,datos14s!$A$2:$B$874,2,FALSE)))=1,"·",0)</f>
        <v>0</v>
      </c>
      <c r="X258" s="53">
        <f>IF(TYPE(SEARCH(X$1,+VLOOKUP($A258,datos14s!$A$2:$B$874,2,FALSE)))=1,"·",0)</f>
        <v>0</v>
      </c>
      <c r="Y258" s="53">
        <f>IF(TYPE(SEARCH(Y$1,+VLOOKUP($A258,datos14s!$A$2:$B$874,2,FALSE)))=1,"·",0)</f>
        <v>0</v>
      </c>
      <c r="Z258" s="53">
        <f>IF(TYPE(SEARCH(Z$1,+VLOOKUP($A258,datos14s!$A$2:$B$874,2,FALSE)))=1,"·",0)</f>
        <v>0</v>
      </c>
      <c r="AA258" s="53">
        <f>IF(TYPE(SEARCH(AA$1,+VLOOKUP($A258,datos14s!$A$2:$B$874,2,FALSE)))=1,"·",0)</f>
        <v>0</v>
      </c>
      <c r="AB258" s="53">
        <f>IF(TYPE(SEARCH(AB$1,+VLOOKUP($A258,datos14s!$A$2:$B$874,2,FALSE)))=1,"·",0)</f>
        <v>0</v>
      </c>
      <c r="AC258" s="53">
        <f>IF(TYPE(SEARCH(AC$1,+VLOOKUP($A258,datos14s!$A$2:$B$874,2,FALSE)))=1,"·",0)</f>
        <v>0</v>
      </c>
      <c r="AD258" s="53">
        <f>IF(TYPE(SEARCH(AD$1,+VLOOKUP($A258,datos14s!$A$2:$B$874,2,FALSE)))=1,"·",0)</f>
        <v>0</v>
      </c>
      <c r="AE258" s="53">
        <f>IF(TYPE(SEARCH(AE$1,+VLOOKUP($A258,datos14s!$A$2:$B$874,2,FALSE)))=1,"·",0)</f>
        <v>0</v>
      </c>
    </row>
    <row r="259" spans="1:31" s="9" customFormat="1">
      <c r="A259" s="60" t="s">
        <v>78</v>
      </c>
      <c r="B259" s="53">
        <f>IF(TYPE(SEARCH(B$1,+VLOOKUP($A259,datos14s!$A$2:$B$874,2,FALSE)))=1,"·",0)</f>
        <v>0</v>
      </c>
      <c r="C259" s="53">
        <f>IF(TYPE(SEARCH(C$1,+VLOOKUP($A259,datos14s!$A$2:$B$874,2,FALSE)))=1,"·",0)</f>
        <v>0</v>
      </c>
      <c r="D259" s="53">
        <f>IF(TYPE(SEARCH(D$1,+VLOOKUP($A259,datos14s!$A$2:$B$874,2,FALSE)))=1,"·",0)</f>
        <v>0</v>
      </c>
      <c r="E259" s="53">
        <f>IF(TYPE(SEARCH(E$1,+VLOOKUP($A259,datos14s!$A$2:$B$874,2,FALSE)))=1,"·",0)</f>
        <v>0</v>
      </c>
      <c r="F259" s="53">
        <f>IF(TYPE(SEARCH(F$1,+VLOOKUP($A259,datos14s!$A$2:$B$874,2,FALSE)))=1,"·",0)</f>
        <v>0</v>
      </c>
      <c r="G259" s="53">
        <f>IF(TYPE(SEARCH(G$1,+VLOOKUP($A259,datos14s!$A$2:$B$874,2,FALSE)))=1,"·",0)</f>
        <v>0</v>
      </c>
      <c r="H259" s="53">
        <f>IF(TYPE(SEARCH(H$1,+VLOOKUP($A259,datos14s!$A$2:$B$874,2,FALSE)))=1,"·",0)</f>
        <v>0</v>
      </c>
      <c r="I259" s="53">
        <f>IF(TYPE(SEARCH(I$1,+VLOOKUP($A259,datos14s!$A$2:$B$874,2,FALSE)))=1,"·",0)</f>
        <v>0</v>
      </c>
      <c r="J259" s="53">
        <f>IF(TYPE(SEARCH(J$1,+VLOOKUP($A259,datos14s!$A$2:$B$874,2,FALSE)))=1,"·",0)</f>
        <v>0</v>
      </c>
      <c r="K259" s="53">
        <f>IF(TYPE(SEARCH(K$1,+VLOOKUP($A259,datos14s!$A$2:$B$874,2,FALSE)))=1,"·",0)</f>
        <v>0</v>
      </c>
      <c r="L259" s="53">
        <f>IF(TYPE(SEARCH(L$1,+VLOOKUP($A259,datos14s!$A$2:$B$874,2,FALSE)))=1,"·",0)</f>
        <v>0</v>
      </c>
      <c r="M259" s="53">
        <f>IF(TYPE(SEARCH(M$1,+VLOOKUP($A259,datos14s!$A$2:$B$874,2,FALSE)))=1,"·",0)</f>
        <v>0</v>
      </c>
      <c r="N259" s="53">
        <f>IF(TYPE(SEARCH(N$1,+VLOOKUP($A259,datos14s!$A$2:$B$874,2,FALSE)))=1,"·",0)</f>
        <v>0</v>
      </c>
      <c r="O259" s="53" t="str">
        <f>IF(TYPE(SEARCH(O$1,+VLOOKUP($A259,datos14s!$A$2:$B$874,2,FALSE)))=1,"·",0)</f>
        <v>·</v>
      </c>
      <c r="P259" s="53">
        <f>IF(TYPE(SEARCH(P$1,+VLOOKUP($A259,datos14s!$A$2:$B$874,2,FALSE)))=1,"·",0)</f>
        <v>0</v>
      </c>
      <c r="Q259" s="53">
        <f>IF(TYPE(SEARCH(Q$1,+VLOOKUP($A259,datos14s!$A$2:$B$874,2,FALSE)))=1,"·",0)</f>
        <v>0</v>
      </c>
      <c r="R259" s="53">
        <f>IF(TYPE(SEARCH(R$1,+VLOOKUP($A259,datos14s!$A$2:$B$874,2,FALSE)))=1,"·",0)</f>
        <v>0</v>
      </c>
      <c r="S259" s="53">
        <f>IF(TYPE(SEARCH(S$1,+VLOOKUP($A259,datos14s!$A$2:$B$874,2,FALSE)))=1,"·",0)</f>
        <v>0</v>
      </c>
      <c r="T259" s="53">
        <f>IF(TYPE(SEARCH(T$1,+VLOOKUP($A259,datos14s!$A$2:$B$874,2,FALSE)))=1,"·",0)</f>
        <v>0</v>
      </c>
      <c r="U259" s="53">
        <f>IF(TYPE(SEARCH(U$1,+VLOOKUP($A259,datos14s!$A$2:$B$874,2,FALSE)))=1,"·",0)</f>
        <v>0</v>
      </c>
      <c r="V259" s="53">
        <f>IF(TYPE(SEARCH(V$1,+VLOOKUP($A259,datos14s!$A$2:$B$874,2,FALSE)))=1,"·",0)</f>
        <v>0</v>
      </c>
      <c r="W259" s="53">
        <f>IF(TYPE(SEARCH(W$1,+VLOOKUP($A259,datos14s!$A$2:$B$874,2,FALSE)))=1,"·",0)</f>
        <v>0</v>
      </c>
      <c r="X259" s="53">
        <f>IF(TYPE(SEARCH(X$1,+VLOOKUP($A259,datos14s!$A$2:$B$874,2,FALSE)))=1,"·",0)</f>
        <v>0</v>
      </c>
      <c r="Y259" s="53">
        <f>IF(TYPE(SEARCH(Y$1,+VLOOKUP($A259,datos14s!$A$2:$B$874,2,FALSE)))=1,"·",0)</f>
        <v>0</v>
      </c>
      <c r="Z259" s="53">
        <f>IF(TYPE(SEARCH(Z$1,+VLOOKUP($A259,datos14s!$A$2:$B$874,2,FALSE)))=1,"·",0)</f>
        <v>0</v>
      </c>
      <c r="AA259" s="53">
        <f>IF(TYPE(SEARCH(AA$1,+VLOOKUP($A259,datos14s!$A$2:$B$874,2,FALSE)))=1,"·",0)</f>
        <v>0</v>
      </c>
      <c r="AB259" s="53">
        <f>IF(TYPE(SEARCH(AB$1,+VLOOKUP($A259,datos14s!$A$2:$B$874,2,FALSE)))=1,"·",0)</f>
        <v>0</v>
      </c>
      <c r="AC259" s="53">
        <f>IF(TYPE(SEARCH(AC$1,+VLOOKUP($A259,datos14s!$A$2:$B$874,2,FALSE)))=1,"·",0)</f>
        <v>0</v>
      </c>
      <c r="AD259" s="53">
        <f>IF(TYPE(SEARCH(AD$1,+VLOOKUP($A259,datos14s!$A$2:$B$874,2,FALSE)))=1,"·",0)</f>
        <v>0</v>
      </c>
      <c r="AE259" s="53" t="str">
        <f>IF(TYPE(SEARCH(AE$1,+VLOOKUP($A259,datos14s!$A$2:$B$874,2,FALSE)))=1,"·",0)</f>
        <v>·</v>
      </c>
    </row>
    <row r="260" spans="1:31" s="9" customFormat="1">
      <c r="A260" s="60" t="s">
        <v>79</v>
      </c>
      <c r="B260" s="53">
        <f>IF(TYPE(SEARCH(B$1,+VLOOKUP($A260,datos14s!$A$2:$B$874,2,FALSE)))=1,"·",0)</f>
        <v>0</v>
      </c>
      <c r="C260" s="53">
        <f>IF(TYPE(SEARCH(C$1,+VLOOKUP($A260,datos14s!$A$2:$B$874,2,FALSE)))=1,"·",0)</f>
        <v>0</v>
      </c>
      <c r="D260" s="53">
        <f>IF(TYPE(SEARCH(D$1,+VLOOKUP($A260,datos14s!$A$2:$B$874,2,FALSE)))=1,"·",0)</f>
        <v>0</v>
      </c>
      <c r="E260" s="53">
        <f>IF(TYPE(SEARCH(E$1,+VLOOKUP($A260,datos14s!$A$2:$B$874,2,FALSE)))=1,"·",0)</f>
        <v>0</v>
      </c>
      <c r="F260" s="53">
        <f>IF(TYPE(SEARCH(F$1,+VLOOKUP($A260,datos14s!$A$2:$B$874,2,FALSE)))=1,"·",0)</f>
        <v>0</v>
      </c>
      <c r="G260" s="53">
        <f>IF(TYPE(SEARCH(G$1,+VLOOKUP($A260,datos14s!$A$2:$B$874,2,FALSE)))=1,"·",0)</f>
        <v>0</v>
      </c>
      <c r="H260" s="53">
        <f>IF(TYPE(SEARCH(H$1,+VLOOKUP($A260,datos14s!$A$2:$B$874,2,FALSE)))=1,"·",0)</f>
        <v>0</v>
      </c>
      <c r="I260" s="53">
        <f>IF(TYPE(SEARCH(I$1,+VLOOKUP($A260,datos14s!$A$2:$B$874,2,FALSE)))=1,"·",0)</f>
        <v>0</v>
      </c>
      <c r="J260" s="53">
        <f>IF(TYPE(SEARCH(J$1,+VLOOKUP($A260,datos14s!$A$2:$B$874,2,FALSE)))=1,"·",0)</f>
        <v>0</v>
      </c>
      <c r="K260" s="53">
        <f>IF(TYPE(SEARCH(K$1,+VLOOKUP($A260,datos14s!$A$2:$B$874,2,FALSE)))=1,"·",0)</f>
        <v>0</v>
      </c>
      <c r="L260" s="53">
        <f>IF(TYPE(SEARCH(L$1,+VLOOKUP($A260,datos14s!$A$2:$B$874,2,FALSE)))=1,"·",0)</f>
        <v>0</v>
      </c>
      <c r="M260" s="53">
        <f>IF(TYPE(SEARCH(M$1,+VLOOKUP($A260,datos14s!$A$2:$B$874,2,FALSE)))=1,"·",0)</f>
        <v>0</v>
      </c>
      <c r="N260" s="53">
        <f>IF(TYPE(SEARCH(N$1,+VLOOKUP($A260,datos14s!$A$2:$B$874,2,FALSE)))=1,"·",0)</f>
        <v>0</v>
      </c>
      <c r="O260" s="53" t="str">
        <f>IF(TYPE(SEARCH(O$1,+VLOOKUP($A260,datos14s!$A$2:$B$874,2,FALSE)))=1,"·",0)</f>
        <v>·</v>
      </c>
      <c r="P260" s="53">
        <f>IF(TYPE(SEARCH(P$1,+VLOOKUP($A260,datos14s!$A$2:$B$874,2,FALSE)))=1,"·",0)</f>
        <v>0</v>
      </c>
      <c r="Q260" s="53">
        <f>IF(TYPE(SEARCH(Q$1,+VLOOKUP($A260,datos14s!$A$2:$B$874,2,FALSE)))=1,"·",0)</f>
        <v>0</v>
      </c>
      <c r="R260" s="53">
        <f>IF(TYPE(SEARCH(R$1,+VLOOKUP($A260,datos14s!$A$2:$B$874,2,FALSE)))=1,"·",0)</f>
        <v>0</v>
      </c>
      <c r="S260" s="53">
        <f>IF(TYPE(SEARCH(S$1,+VLOOKUP($A260,datos14s!$A$2:$B$874,2,FALSE)))=1,"·",0)</f>
        <v>0</v>
      </c>
      <c r="T260" s="53">
        <f>IF(TYPE(SEARCH(T$1,+VLOOKUP($A260,datos14s!$A$2:$B$874,2,FALSE)))=1,"·",0)</f>
        <v>0</v>
      </c>
      <c r="U260" s="53">
        <f>IF(TYPE(SEARCH(U$1,+VLOOKUP($A260,datos14s!$A$2:$B$874,2,FALSE)))=1,"·",0)</f>
        <v>0</v>
      </c>
      <c r="V260" s="53">
        <f>IF(TYPE(SEARCH(V$1,+VLOOKUP($A260,datos14s!$A$2:$B$874,2,FALSE)))=1,"·",0)</f>
        <v>0</v>
      </c>
      <c r="W260" s="53">
        <f>IF(TYPE(SEARCH(W$1,+VLOOKUP($A260,datos14s!$A$2:$B$874,2,FALSE)))=1,"·",0)</f>
        <v>0</v>
      </c>
      <c r="X260" s="53">
        <f>IF(TYPE(SEARCH(X$1,+VLOOKUP($A260,datos14s!$A$2:$B$874,2,FALSE)))=1,"·",0)</f>
        <v>0</v>
      </c>
      <c r="Y260" s="53">
        <f>IF(TYPE(SEARCH(Y$1,+VLOOKUP($A260,datos14s!$A$2:$B$874,2,FALSE)))=1,"·",0)</f>
        <v>0</v>
      </c>
      <c r="Z260" s="53">
        <f>IF(TYPE(SEARCH(Z$1,+VLOOKUP($A260,datos14s!$A$2:$B$874,2,FALSE)))=1,"·",0)</f>
        <v>0</v>
      </c>
      <c r="AA260" s="53">
        <f>IF(TYPE(SEARCH(AA$1,+VLOOKUP($A260,datos14s!$A$2:$B$874,2,FALSE)))=1,"·",0)</f>
        <v>0</v>
      </c>
      <c r="AB260" s="53">
        <f>IF(TYPE(SEARCH(AB$1,+VLOOKUP($A260,datos14s!$A$2:$B$874,2,FALSE)))=1,"·",0)</f>
        <v>0</v>
      </c>
      <c r="AC260" s="53">
        <f>IF(TYPE(SEARCH(AC$1,+VLOOKUP($A260,datos14s!$A$2:$B$874,2,FALSE)))=1,"·",0)</f>
        <v>0</v>
      </c>
      <c r="AD260" s="53">
        <f>IF(TYPE(SEARCH(AD$1,+VLOOKUP($A260,datos14s!$A$2:$B$874,2,FALSE)))=1,"·",0)</f>
        <v>0</v>
      </c>
      <c r="AE260" s="53">
        <f>IF(TYPE(SEARCH(AE$1,+VLOOKUP($A260,datos14s!$A$2:$B$874,2,FALSE)))=1,"·",0)</f>
        <v>0</v>
      </c>
    </row>
    <row r="261" spans="1:31" s="9" customFormat="1">
      <c r="A261" s="60" t="s">
        <v>80</v>
      </c>
      <c r="B261" s="53">
        <f>IF(TYPE(SEARCH(B$1,+VLOOKUP($A261,datos14s!$A$2:$B$874,2,FALSE)))=1,"·",0)</f>
        <v>0</v>
      </c>
      <c r="C261" s="53">
        <f>IF(TYPE(SEARCH(C$1,+VLOOKUP($A261,datos14s!$A$2:$B$874,2,FALSE)))=1,"·",0)</f>
        <v>0</v>
      </c>
      <c r="D261" s="53">
        <f>IF(TYPE(SEARCH(D$1,+VLOOKUP($A261,datos14s!$A$2:$B$874,2,FALSE)))=1,"·",0)</f>
        <v>0</v>
      </c>
      <c r="E261" s="53">
        <f>IF(TYPE(SEARCH(E$1,+VLOOKUP($A261,datos14s!$A$2:$B$874,2,FALSE)))=1,"·",0)</f>
        <v>0</v>
      </c>
      <c r="F261" s="53" t="str">
        <f>IF(TYPE(SEARCH(F$1,+VLOOKUP($A261,datos14s!$A$2:$B$874,2,FALSE)))=1,"·",0)</f>
        <v>·</v>
      </c>
      <c r="G261" s="53" t="str">
        <f>IF(TYPE(SEARCH(G$1,+VLOOKUP($A261,datos14s!$A$2:$B$874,2,FALSE)))=1,"·",0)</f>
        <v>·</v>
      </c>
      <c r="H261" s="53">
        <f>IF(TYPE(SEARCH(H$1,+VLOOKUP($A261,datos14s!$A$2:$B$874,2,FALSE)))=1,"·",0)</f>
        <v>0</v>
      </c>
      <c r="I261" s="53">
        <f>IF(TYPE(SEARCH(I$1,+VLOOKUP($A261,datos14s!$A$2:$B$874,2,FALSE)))=1,"·",0)</f>
        <v>0</v>
      </c>
      <c r="J261" s="53">
        <f>IF(TYPE(SEARCH(J$1,+VLOOKUP($A261,datos14s!$A$2:$B$874,2,FALSE)))=1,"·",0)</f>
        <v>0</v>
      </c>
      <c r="K261" s="53">
        <f>IF(TYPE(SEARCH(K$1,+VLOOKUP($A261,datos14s!$A$2:$B$874,2,FALSE)))=1,"·",0)</f>
        <v>0</v>
      </c>
      <c r="L261" s="53">
        <f>IF(TYPE(SEARCH(L$1,+VLOOKUP($A261,datos14s!$A$2:$B$874,2,FALSE)))=1,"·",0)</f>
        <v>0</v>
      </c>
      <c r="M261" s="53">
        <f>IF(TYPE(SEARCH(M$1,+VLOOKUP($A261,datos14s!$A$2:$B$874,2,FALSE)))=1,"·",0)</f>
        <v>0</v>
      </c>
      <c r="N261" s="53">
        <f>IF(TYPE(SEARCH(N$1,+VLOOKUP($A261,datos14s!$A$2:$B$874,2,FALSE)))=1,"·",0)</f>
        <v>0</v>
      </c>
      <c r="O261" s="53" t="str">
        <f>IF(TYPE(SEARCH(O$1,+VLOOKUP($A261,datos14s!$A$2:$B$874,2,FALSE)))=1,"·",0)</f>
        <v>·</v>
      </c>
      <c r="P261" s="53">
        <f>IF(TYPE(SEARCH(P$1,+VLOOKUP($A261,datos14s!$A$2:$B$874,2,FALSE)))=1,"·",0)</f>
        <v>0</v>
      </c>
      <c r="Q261" s="53">
        <f>IF(TYPE(SEARCH(Q$1,+VLOOKUP($A261,datos14s!$A$2:$B$874,2,FALSE)))=1,"·",0)</f>
        <v>0</v>
      </c>
      <c r="R261" s="53">
        <f>IF(TYPE(SEARCH(R$1,+VLOOKUP($A261,datos14s!$A$2:$B$874,2,FALSE)))=1,"·",0)</f>
        <v>0</v>
      </c>
      <c r="S261" s="53">
        <f>IF(TYPE(SEARCH(S$1,+VLOOKUP($A261,datos14s!$A$2:$B$874,2,FALSE)))=1,"·",0)</f>
        <v>0</v>
      </c>
      <c r="T261" s="53">
        <f>IF(TYPE(SEARCH(T$1,+VLOOKUP($A261,datos14s!$A$2:$B$874,2,FALSE)))=1,"·",0)</f>
        <v>0</v>
      </c>
      <c r="U261" s="53">
        <f>IF(TYPE(SEARCH(U$1,+VLOOKUP($A261,datos14s!$A$2:$B$874,2,FALSE)))=1,"·",0)</f>
        <v>0</v>
      </c>
      <c r="V261" s="53">
        <f>IF(TYPE(SEARCH(V$1,+VLOOKUP($A261,datos14s!$A$2:$B$874,2,FALSE)))=1,"·",0)</f>
        <v>0</v>
      </c>
      <c r="W261" s="53">
        <f>IF(TYPE(SEARCH(W$1,+VLOOKUP($A261,datos14s!$A$2:$B$874,2,FALSE)))=1,"·",0)</f>
        <v>0</v>
      </c>
      <c r="X261" s="53">
        <f>IF(TYPE(SEARCH(X$1,+VLOOKUP($A261,datos14s!$A$2:$B$874,2,FALSE)))=1,"·",0)</f>
        <v>0</v>
      </c>
      <c r="Y261" s="53">
        <f>IF(TYPE(SEARCH(Y$1,+VLOOKUP($A261,datos14s!$A$2:$B$874,2,FALSE)))=1,"·",0)</f>
        <v>0</v>
      </c>
      <c r="Z261" s="53">
        <f>IF(TYPE(SEARCH(Z$1,+VLOOKUP($A261,datos14s!$A$2:$B$874,2,FALSE)))=1,"·",0)</f>
        <v>0</v>
      </c>
      <c r="AA261" s="53">
        <f>IF(TYPE(SEARCH(AA$1,+VLOOKUP($A261,datos14s!$A$2:$B$874,2,FALSE)))=1,"·",0)</f>
        <v>0</v>
      </c>
      <c r="AB261" s="53">
        <f>IF(TYPE(SEARCH(AB$1,+VLOOKUP($A261,datos14s!$A$2:$B$874,2,FALSE)))=1,"·",0)</f>
        <v>0</v>
      </c>
      <c r="AC261" s="53">
        <f>IF(TYPE(SEARCH(AC$1,+VLOOKUP($A261,datos14s!$A$2:$B$874,2,FALSE)))=1,"·",0)</f>
        <v>0</v>
      </c>
      <c r="AD261" s="53">
        <f>IF(TYPE(SEARCH(AD$1,+VLOOKUP($A261,datos14s!$A$2:$B$874,2,FALSE)))=1,"·",0)</f>
        <v>0</v>
      </c>
      <c r="AE261" s="53">
        <f>IF(TYPE(SEARCH(AE$1,+VLOOKUP($A261,datos14s!$A$2:$B$874,2,FALSE)))=1,"·",0)</f>
        <v>0</v>
      </c>
    </row>
    <row r="262" spans="1:31" s="9" customFormat="1">
      <c r="A262" s="60" t="s">
        <v>81</v>
      </c>
      <c r="B262" s="53">
        <f>IF(TYPE(SEARCH(B$1,+VLOOKUP($A262,datos14s!$A$2:$B$874,2,FALSE)))=1,"·",0)</f>
        <v>0</v>
      </c>
      <c r="C262" s="53">
        <f>IF(TYPE(SEARCH(C$1,+VLOOKUP($A262,datos14s!$A$2:$B$874,2,FALSE)))=1,"·",0)</f>
        <v>0</v>
      </c>
      <c r="D262" s="53">
        <f>IF(TYPE(SEARCH(D$1,+VLOOKUP($A262,datos14s!$A$2:$B$874,2,FALSE)))=1,"·",0)</f>
        <v>0</v>
      </c>
      <c r="E262" s="53">
        <f>IF(TYPE(SEARCH(E$1,+VLOOKUP($A262,datos14s!$A$2:$B$874,2,FALSE)))=1,"·",0)</f>
        <v>0</v>
      </c>
      <c r="F262" s="53">
        <f>IF(TYPE(SEARCH(F$1,+VLOOKUP($A262,datos14s!$A$2:$B$874,2,FALSE)))=1,"·",0)</f>
        <v>0</v>
      </c>
      <c r="G262" s="53">
        <f>IF(TYPE(SEARCH(G$1,+VLOOKUP($A262,datos14s!$A$2:$B$874,2,FALSE)))=1,"·",0)</f>
        <v>0</v>
      </c>
      <c r="H262" s="53">
        <f>IF(TYPE(SEARCH(H$1,+VLOOKUP($A262,datos14s!$A$2:$B$874,2,FALSE)))=1,"·",0)</f>
        <v>0</v>
      </c>
      <c r="I262" s="53" t="str">
        <f>IF(TYPE(SEARCH(I$1,+VLOOKUP($A262,datos14s!$A$2:$B$874,2,FALSE)))=1,"·",0)</f>
        <v>·</v>
      </c>
      <c r="J262" s="53">
        <f>IF(TYPE(SEARCH(J$1,+VLOOKUP($A262,datos14s!$A$2:$B$874,2,FALSE)))=1,"·",0)</f>
        <v>0</v>
      </c>
      <c r="K262" s="53">
        <f>IF(TYPE(SEARCH(K$1,+VLOOKUP($A262,datos14s!$A$2:$B$874,2,FALSE)))=1,"·",0)</f>
        <v>0</v>
      </c>
      <c r="L262" s="53">
        <f>IF(TYPE(SEARCH(L$1,+VLOOKUP($A262,datos14s!$A$2:$B$874,2,FALSE)))=1,"·",0)</f>
        <v>0</v>
      </c>
      <c r="M262" s="53">
        <f>IF(TYPE(SEARCH(M$1,+VLOOKUP($A262,datos14s!$A$2:$B$874,2,FALSE)))=1,"·",0)</f>
        <v>0</v>
      </c>
      <c r="N262" s="53">
        <f>IF(TYPE(SEARCH(N$1,+VLOOKUP($A262,datos14s!$A$2:$B$874,2,FALSE)))=1,"·",0)</f>
        <v>0</v>
      </c>
      <c r="O262" s="53">
        <f>IF(TYPE(SEARCH(O$1,+VLOOKUP($A262,datos14s!$A$2:$B$874,2,FALSE)))=1,"·",0)</f>
        <v>0</v>
      </c>
      <c r="P262" s="53">
        <f>IF(TYPE(SEARCH(P$1,+VLOOKUP($A262,datos14s!$A$2:$B$874,2,FALSE)))=1,"·",0)</f>
        <v>0</v>
      </c>
      <c r="Q262" s="53">
        <f>IF(TYPE(SEARCH(Q$1,+VLOOKUP($A262,datos14s!$A$2:$B$874,2,FALSE)))=1,"·",0)</f>
        <v>0</v>
      </c>
      <c r="R262" s="53">
        <f>IF(TYPE(SEARCH(R$1,+VLOOKUP($A262,datos14s!$A$2:$B$874,2,FALSE)))=1,"·",0)</f>
        <v>0</v>
      </c>
      <c r="S262" s="53">
        <f>IF(TYPE(SEARCH(S$1,+VLOOKUP($A262,datos14s!$A$2:$B$874,2,FALSE)))=1,"·",0)</f>
        <v>0</v>
      </c>
      <c r="T262" s="53">
        <f>IF(TYPE(SEARCH(T$1,+VLOOKUP($A262,datos14s!$A$2:$B$874,2,FALSE)))=1,"·",0)</f>
        <v>0</v>
      </c>
      <c r="U262" s="53">
        <f>IF(TYPE(SEARCH(U$1,+VLOOKUP($A262,datos14s!$A$2:$B$874,2,FALSE)))=1,"·",0)</f>
        <v>0</v>
      </c>
      <c r="V262" s="53">
        <f>IF(TYPE(SEARCH(V$1,+VLOOKUP($A262,datos14s!$A$2:$B$874,2,FALSE)))=1,"·",0)</f>
        <v>0</v>
      </c>
      <c r="W262" s="53">
        <f>IF(TYPE(SEARCH(W$1,+VLOOKUP($A262,datos14s!$A$2:$B$874,2,FALSE)))=1,"·",0)</f>
        <v>0</v>
      </c>
      <c r="X262" s="53">
        <f>IF(TYPE(SEARCH(X$1,+VLOOKUP($A262,datos14s!$A$2:$B$874,2,FALSE)))=1,"·",0)</f>
        <v>0</v>
      </c>
      <c r="Y262" s="53">
        <f>IF(TYPE(SEARCH(Y$1,+VLOOKUP($A262,datos14s!$A$2:$B$874,2,FALSE)))=1,"·",0)</f>
        <v>0</v>
      </c>
      <c r="Z262" s="53">
        <f>IF(TYPE(SEARCH(Z$1,+VLOOKUP($A262,datos14s!$A$2:$B$874,2,FALSE)))=1,"·",0)</f>
        <v>0</v>
      </c>
      <c r="AA262" s="53">
        <f>IF(TYPE(SEARCH(AA$1,+VLOOKUP($A262,datos14s!$A$2:$B$874,2,FALSE)))=1,"·",0)</f>
        <v>0</v>
      </c>
      <c r="AB262" s="53">
        <f>IF(TYPE(SEARCH(AB$1,+VLOOKUP($A262,datos14s!$A$2:$B$874,2,FALSE)))=1,"·",0)</f>
        <v>0</v>
      </c>
      <c r="AC262" s="53">
        <f>IF(TYPE(SEARCH(AC$1,+VLOOKUP($A262,datos14s!$A$2:$B$874,2,FALSE)))=1,"·",0)</f>
        <v>0</v>
      </c>
      <c r="AD262" s="53">
        <f>IF(TYPE(SEARCH(AD$1,+VLOOKUP($A262,datos14s!$A$2:$B$874,2,FALSE)))=1,"·",0)</f>
        <v>0</v>
      </c>
      <c r="AE262" s="53" t="str">
        <f>IF(TYPE(SEARCH(AE$1,+VLOOKUP($A262,datos14s!$A$2:$B$874,2,FALSE)))=1,"·",0)</f>
        <v>·</v>
      </c>
    </row>
    <row r="263" spans="1:31" s="9" customFormat="1">
      <c r="A263" s="60" t="s">
        <v>82</v>
      </c>
      <c r="B263" s="53">
        <f>IF(TYPE(SEARCH(B$1,+VLOOKUP($A263,datos14s!$A$2:$B$874,2,FALSE)))=1,"·",0)</f>
        <v>0</v>
      </c>
      <c r="C263" s="53">
        <f>IF(TYPE(SEARCH(C$1,+VLOOKUP($A263,datos14s!$A$2:$B$874,2,FALSE)))=1,"·",0)</f>
        <v>0</v>
      </c>
      <c r="D263" s="53">
        <f>IF(TYPE(SEARCH(D$1,+VLOOKUP($A263,datos14s!$A$2:$B$874,2,FALSE)))=1,"·",0)</f>
        <v>0</v>
      </c>
      <c r="E263" s="53">
        <f>IF(TYPE(SEARCH(E$1,+VLOOKUP($A263,datos14s!$A$2:$B$874,2,FALSE)))=1,"·",0)</f>
        <v>0</v>
      </c>
      <c r="F263" s="53">
        <f>IF(TYPE(SEARCH(F$1,+VLOOKUP($A263,datos14s!$A$2:$B$874,2,FALSE)))=1,"·",0)</f>
        <v>0</v>
      </c>
      <c r="G263" s="53">
        <f>IF(TYPE(SEARCH(G$1,+VLOOKUP($A263,datos14s!$A$2:$B$874,2,FALSE)))=1,"·",0)</f>
        <v>0</v>
      </c>
      <c r="H263" s="53">
        <f>IF(TYPE(SEARCH(H$1,+VLOOKUP($A263,datos14s!$A$2:$B$874,2,FALSE)))=1,"·",0)</f>
        <v>0</v>
      </c>
      <c r="I263" s="53">
        <f>IF(TYPE(SEARCH(I$1,+VLOOKUP($A263,datos14s!$A$2:$B$874,2,FALSE)))=1,"·",0)</f>
        <v>0</v>
      </c>
      <c r="J263" s="53">
        <f>IF(TYPE(SEARCH(J$1,+VLOOKUP($A263,datos14s!$A$2:$B$874,2,FALSE)))=1,"·",0)</f>
        <v>0</v>
      </c>
      <c r="K263" s="53">
        <f>IF(TYPE(SEARCH(K$1,+VLOOKUP($A263,datos14s!$A$2:$B$874,2,FALSE)))=1,"·",0)</f>
        <v>0</v>
      </c>
      <c r="L263" s="53">
        <f>IF(TYPE(SEARCH(L$1,+VLOOKUP($A263,datos14s!$A$2:$B$874,2,FALSE)))=1,"·",0)</f>
        <v>0</v>
      </c>
      <c r="M263" s="53">
        <f>IF(TYPE(SEARCH(M$1,+VLOOKUP($A263,datos14s!$A$2:$B$874,2,FALSE)))=1,"·",0)</f>
        <v>0</v>
      </c>
      <c r="N263" s="53">
        <f>IF(TYPE(SEARCH(N$1,+VLOOKUP($A263,datos14s!$A$2:$B$874,2,FALSE)))=1,"·",0)</f>
        <v>0</v>
      </c>
      <c r="O263" s="53">
        <f>IF(TYPE(SEARCH(O$1,+VLOOKUP($A263,datos14s!$A$2:$B$874,2,FALSE)))=1,"·",0)</f>
        <v>0</v>
      </c>
      <c r="P263" s="53">
        <f>IF(TYPE(SEARCH(P$1,+VLOOKUP($A263,datos14s!$A$2:$B$874,2,FALSE)))=1,"·",0)</f>
        <v>0</v>
      </c>
      <c r="Q263" s="53">
        <f>IF(TYPE(SEARCH(Q$1,+VLOOKUP($A263,datos14s!$A$2:$B$874,2,FALSE)))=1,"·",0)</f>
        <v>0</v>
      </c>
      <c r="R263" s="53">
        <f>IF(TYPE(SEARCH(R$1,+VLOOKUP($A263,datos14s!$A$2:$B$874,2,FALSE)))=1,"·",0)</f>
        <v>0</v>
      </c>
      <c r="S263" s="53">
        <f>IF(TYPE(SEARCH(S$1,+VLOOKUP($A263,datos14s!$A$2:$B$874,2,FALSE)))=1,"·",0)</f>
        <v>0</v>
      </c>
      <c r="T263" s="53">
        <f>IF(TYPE(SEARCH(T$1,+VLOOKUP($A263,datos14s!$A$2:$B$874,2,FALSE)))=1,"·",0)</f>
        <v>0</v>
      </c>
      <c r="U263" s="53">
        <f>IF(TYPE(SEARCH(U$1,+VLOOKUP($A263,datos14s!$A$2:$B$874,2,FALSE)))=1,"·",0)</f>
        <v>0</v>
      </c>
      <c r="V263" s="53">
        <f>IF(TYPE(SEARCH(V$1,+VLOOKUP($A263,datos14s!$A$2:$B$874,2,FALSE)))=1,"·",0)</f>
        <v>0</v>
      </c>
      <c r="W263" s="53">
        <f>IF(TYPE(SEARCH(W$1,+VLOOKUP($A263,datos14s!$A$2:$B$874,2,FALSE)))=1,"·",0)</f>
        <v>0</v>
      </c>
      <c r="X263" s="53">
        <f>IF(TYPE(SEARCH(X$1,+VLOOKUP($A263,datos14s!$A$2:$B$874,2,FALSE)))=1,"·",0)</f>
        <v>0</v>
      </c>
      <c r="Y263" s="53">
        <f>IF(TYPE(SEARCH(Y$1,+VLOOKUP($A263,datos14s!$A$2:$B$874,2,FALSE)))=1,"·",0)</f>
        <v>0</v>
      </c>
      <c r="Z263" s="53">
        <f>IF(TYPE(SEARCH(Z$1,+VLOOKUP($A263,datos14s!$A$2:$B$874,2,FALSE)))=1,"·",0)</f>
        <v>0</v>
      </c>
      <c r="AA263" s="53">
        <f>IF(TYPE(SEARCH(AA$1,+VLOOKUP($A263,datos14s!$A$2:$B$874,2,FALSE)))=1,"·",0)</f>
        <v>0</v>
      </c>
      <c r="AB263" s="53">
        <f>IF(TYPE(SEARCH(AB$1,+VLOOKUP($A263,datos14s!$A$2:$B$874,2,FALSE)))=1,"·",0)</f>
        <v>0</v>
      </c>
      <c r="AC263" s="53">
        <f>IF(TYPE(SEARCH(AC$1,+VLOOKUP($A263,datos14s!$A$2:$B$874,2,FALSE)))=1,"·",0)</f>
        <v>0</v>
      </c>
      <c r="AD263" s="53">
        <f>IF(TYPE(SEARCH(AD$1,+VLOOKUP($A263,datos14s!$A$2:$B$874,2,FALSE)))=1,"·",0)</f>
        <v>0</v>
      </c>
      <c r="AE263" s="53" t="str">
        <f>IF(TYPE(SEARCH(AE$1,+VLOOKUP($A263,datos14s!$A$2:$B$874,2,FALSE)))=1,"·",0)</f>
        <v>·</v>
      </c>
    </row>
    <row r="264" spans="1:31" s="9" customFormat="1">
      <c r="A264" s="60" t="s">
        <v>83</v>
      </c>
      <c r="B264" s="53">
        <f>IF(TYPE(SEARCH(B$1,+VLOOKUP($A264,datos14s!$A$2:$B$874,2,FALSE)))=1,"·",0)</f>
        <v>0</v>
      </c>
      <c r="C264" s="53">
        <f>IF(TYPE(SEARCH(C$1,+VLOOKUP($A264,datos14s!$A$2:$B$874,2,FALSE)))=1,"·",0)</f>
        <v>0</v>
      </c>
      <c r="D264" s="53">
        <f>IF(TYPE(SEARCH(D$1,+VLOOKUP($A264,datos14s!$A$2:$B$874,2,FALSE)))=1,"·",0)</f>
        <v>0</v>
      </c>
      <c r="E264" s="53">
        <f>IF(TYPE(SEARCH(E$1,+VLOOKUP($A264,datos14s!$A$2:$B$874,2,FALSE)))=1,"·",0)</f>
        <v>0</v>
      </c>
      <c r="F264" s="53">
        <f>IF(TYPE(SEARCH(F$1,+VLOOKUP($A264,datos14s!$A$2:$B$874,2,FALSE)))=1,"·",0)</f>
        <v>0</v>
      </c>
      <c r="G264" s="53">
        <f>IF(TYPE(SEARCH(G$1,+VLOOKUP($A264,datos14s!$A$2:$B$874,2,FALSE)))=1,"·",0)</f>
        <v>0</v>
      </c>
      <c r="H264" s="53">
        <f>IF(TYPE(SEARCH(H$1,+VLOOKUP($A264,datos14s!$A$2:$B$874,2,FALSE)))=1,"·",0)</f>
        <v>0</v>
      </c>
      <c r="I264" s="53">
        <f>IF(TYPE(SEARCH(I$1,+VLOOKUP($A264,datos14s!$A$2:$B$874,2,FALSE)))=1,"·",0)</f>
        <v>0</v>
      </c>
      <c r="J264" s="53">
        <f>IF(TYPE(SEARCH(J$1,+VLOOKUP($A264,datos14s!$A$2:$B$874,2,FALSE)))=1,"·",0)</f>
        <v>0</v>
      </c>
      <c r="K264" s="53">
        <f>IF(TYPE(SEARCH(K$1,+VLOOKUP($A264,datos14s!$A$2:$B$874,2,FALSE)))=1,"·",0)</f>
        <v>0</v>
      </c>
      <c r="L264" s="53">
        <f>IF(TYPE(SEARCH(L$1,+VLOOKUP($A264,datos14s!$A$2:$B$874,2,FALSE)))=1,"·",0)</f>
        <v>0</v>
      </c>
      <c r="M264" s="53">
        <f>IF(TYPE(SEARCH(M$1,+VLOOKUP($A264,datos14s!$A$2:$B$874,2,FALSE)))=1,"·",0)</f>
        <v>0</v>
      </c>
      <c r="N264" s="53">
        <f>IF(TYPE(SEARCH(N$1,+VLOOKUP($A264,datos14s!$A$2:$B$874,2,FALSE)))=1,"·",0)</f>
        <v>0</v>
      </c>
      <c r="O264" s="53" t="str">
        <f>IF(TYPE(SEARCH(O$1,+VLOOKUP($A264,datos14s!$A$2:$B$874,2,FALSE)))=1,"·",0)</f>
        <v>·</v>
      </c>
      <c r="P264" s="53">
        <f>IF(TYPE(SEARCH(P$1,+VLOOKUP($A264,datos14s!$A$2:$B$874,2,FALSE)))=1,"·",0)</f>
        <v>0</v>
      </c>
      <c r="Q264" s="53">
        <f>IF(TYPE(SEARCH(Q$1,+VLOOKUP($A264,datos14s!$A$2:$B$874,2,FALSE)))=1,"·",0)</f>
        <v>0</v>
      </c>
      <c r="R264" s="53">
        <f>IF(TYPE(SEARCH(R$1,+VLOOKUP($A264,datos14s!$A$2:$B$874,2,FALSE)))=1,"·",0)</f>
        <v>0</v>
      </c>
      <c r="S264" s="53">
        <f>IF(TYPE(SEARCH(S$1,+VLOOKUP($A264,datos14s!$A$2:$B$874,2,FALSE)))=1,"·",0)</f>
        <v>0</v>
      </c>
      <c r="T264" s="53">
        <f>IF(TYPE(SEARCH(T$1,+VLOOKUP($A264,datos14s!$A$2:$B$874,2,FALSE)))=1,"·",0)</f>
        <v>0</v>
      </c>
      <c r="U264" s="53">
        <f>IF(TYPE(SEARCH(U$1,+VLOOKUP($A264,datos14s!$A$2:$B$874,2,FALSE)))=1,"·",0)</f>
        <v>0</v>
      </c>
      <c r="V264" s="53">
        <f>IF(TYPE(SEARCH(V$1,+VLOOKUP($A264,datos14s!$A$2:$B$874,2,FALSE)))=1,"·",0)</f>
        <v>0</v>
      </c>
      <c r="W264" s="53">
        <f>IF(TYPE(SEARCH(W$1,+VLOOKUP($A264,datos14s!$A$2:$B$874,2,FALSE)))=1,"·",0)</f>
        <v>0</v>
      </c>
      <c r="X264" s="53">
        <f>IF(TYPE(SEARCH(X$1,+VLOOKUP($A264,datos14s!$A$2:$B$874,2,FALSE)))=1,"·",0)</f>
        <v>0</v>
      </c>
      <c r="Y264" s="53">
        <f>IF(TYPE(SEARCH(Y$1,+VLOOKUP($A264,datos14s!$A$2:$B$874,2,FALSE)))=1,"·",0)</f>
        <v>0</v>
      </c>
      <c r="Z264" s="53">
        <f>IF(TYPE(SEARCH(Z$1,+VLOOKUP($A264,datos14s!$A$2:$B$874,2,FALSE)))=1,"·",0)</f>
        <v>0</v>
      </c>
      <c r="AA264" s="53">
        <f>IF(TYPE(SEARCH(AA$1,+VLOOKUP($A264,datos14s!$A$2:$B$874,2,FALSE)))=1,"·",0)</f>
        <v>0</v>
      </c>
      <c r="AB264" s="53">
        <f>IF(TYPE(SEARCH(AB$1,+VLOOKUP($A264,datos14s!$A$2:$B$874,2,FALSE)))=1,"·",0)</f>
        <v>0</v>
      </c>
      <c r="AC264" s="53">
        <f>IF(TYPE(SEARCH(AC$1,+VLOOKUP($A264,datos14s!$A$2:$B$874,2,FALSE)))=1,"·",0)</f>
        <v>0</v>
      </c>
      <c r="AD264" s="53">
        <f>IF(TYPE(SEARCH(AD$1,+VLOOKUP($A264,datos14s!$A$2:$B$874,2,FALSE)))=1,"·",0)</f>
        <v>0</v>
      </c>
      <c r="AE264" s="53">
        <f>IF(TYPE(SEARCH(AE$1,+VLOOKUP($A264,datos14s!$A$2:$B$874,2,FALSE)))=1,"·",0)</f>
        <v>0</v>
      </c>
    </row>
    <row r="265" spans="1:31" s="9" customFormat="1">
      <c r="A265" s="60" t="s">
        <v>84</v>
      </c>
      <c r="B265" s="53">
        <f>IF(TYPE(SEARCH(B$1,+VLOOKUP($A265,datos14s!$A$2:$B$874,2,FALSE)))=1,"·",0)</f>
        <v>0</v>
      </c>
      <c r="C265" s="53">
        <f>IF(TYPE(SEARCH(C$1,+VLOOKUP($A265,datos14s!$A$2:$B$874,2,FALSE)))=1,"·",0)</f>
        <v>0</v>
      </c>
      <c r="D265" s="53">
        <f>IF(TYPE(SEARCH(D$1,+VLOOKUP($A265,datos14s!$A$2:$B$874,2,FALSE)))=1,"·",0)</f>
        <v>0</v>
      </c>
      <c r="E265" s="53">
        <f>IF(TYPE(SEARCH(E$1,+VLOOKUP($A265,datos14s!$A$2:$B$874,2,FALSE)))=1,"·",0)</f>
        <v>0</v>
      </c>
      <c r="F265" s="53">
        <f>IF(TYPE(SEARCH(F$1,+VLOOKUP($A265,datos14s!$A$2:$B$874,2,FALSE)))=1,"·",0)</f>
        <v>0</v>
      </c>
      <c r="G265" s="53">
        <f>IF(TYPE(SEARCH(G$1,+VLOOKUP($A265,datos14s!$A$2:$B$874,2,FALSE)))=1,"·",0)</f>
        <v>0</v>
      </c>
      <c r="H265" s="53">
        <f>IF(TYPE(SEARCH(H$1,+VLOOKUP($A265,datos14s!$A$2:$B$874,2,FALSE)))=1,"·",0)</f>
        <v>0</v>
      </c>
      <c r="I265" s="53">
        <f>IF(TYPE(SEARCH(I$1,+VLOOKUP($A265,datos14s!$A$2:$B$874,2,FALSE)))=1,"·",0)</f>
        <v>0</v>
      </c>
      <c r="J265" s="53">
        <f>IF(TYPE(SEARCH(J$1,+VLOOKUP($A265,datos14s!$A$2:$B$874,2,FALSE)))=1,"·",0)</f>
        <v>0</v>
      </c>
      <c r="K265" s="53">
        <f>IF(TYPE(SEARCH(K$1,+VLOOKUP($A265,datos14s!$A$2:$B$874,2,FALSE)))=1,"·",0)</f>
        <v>0</v>
      </c>
      <c r="L265" s="53">
        <f>IF(TYPE(SEARCH(L$1,+VLOOKUP($A265,datos14s!$A$2:$B$874,2,FALSE)))=1,"·",0)</f>
        <v>0</v>
      </c>
      <c r="M265" s="53">
        <f>IF(TYPE(SEARCH(M$1,+VLOOKUP($A265,datos14s!$A$2:$B$874,2,FALSE)))=1,"·",0)</f>
        <v>0</v>
      </c>
      <c r="N265" s="53">
        <f>IF(TYPE(SEARCH(N$1,+VLOOKUP($A265,datos14s!$A$2:$B$874,2,FALSE)))=1,"·",0)</f>
        <v>0</v>
      </c>
      <c r="O265" s="53">
        <f>IF(TYPE(SEARCH(O$1,+VLOOKUP($A265,datos14s!$A$2:$B$874,2,FALSE)))=1,"·",0)</f>
        <v>0</v>
      </c>
      <c r="P265" s="53">
        <f>IF(TYPE(SEARCH(P$1,+VLOOKUP($A265,datos14s!$A$2:$B$874,2,FALSE)))=1,"·",0)</f>
        <v>0</v>
      </c>
      <c r="Q265" s="53">
        <f>IF(TYPE(SEARCH(Q$1,+VLOOKUP($A265,datos14s!$A$2:$B$874,2,FALSE)))=1,"·",0)</f>
        <v>0</v>
      </c>
      <c r="R265" s="53">
        <f>IF(TYPE(SEARCH(R$1,+VLOOKUP($A265,datos14s!$A$2:$B$874,2,FALSE)))=1,"·",0)</f>
        <v>0</v>
      </c>
      <c r="S265" s="53">
        <f>IF(TYPE(SEARCH(S$1,+VLOOKUP($A265,datos14s!$A$2:$B$874,2,FALSE)))=1,"·",0)</f>
        <v>0</v>
      </c>
      <c r="T265" s="53">
        <f>IF(TYPE(SEARCH(T$1,+VLOOKUP($A265,datos14s!$A$2:$B$874,2,FALSE)))=1,"·",0)</f>
        <v>0</v>
      </c>
      <c r="U265" s="53">
        <f>IF(TYPE(SEARCH(U$1,+VLOOKUP($A265,datos14s!$A$2:$B$874,2,FALSE)))=1,"·",0)</f>
        <v>0</v>
      </c>
      <c r="V265" s="53">
        <f>IF(TYPE(SEARCH(V$1,+VLOOKUP($A265,datos14s!$A$2:$B$874,2,FALSE)))=1,"·",0)</f>
        <v>0</v>
      </c>
      <c r="W265" s="53">
        <f>IF(TYPE(SEARCH(W$1,+VLOOKUP($A265,datos14s!$A$2:$B$874,2,FALSE)))=1,"·",0)</f>
        <v>0</v>
      </c>
      <c r="X265" s="53">
        <f>IF(TYPE(SEARCH(X$1,+VLOOKUP($A265,datos14s!$A$2:$B$874,2,FALSE)))=1,"·",0)</f>
        <v>0</v>
      </c>
      <c r="Y265" s="53">
        <f>IF(TYPE(SEARCH(Y$1,+VLOOKUP($A265,datos14s!$A$2:$B$874,2,FALSE)))=1,"·",0)</f>
        <v>0</v>
      </c>
      <c r="Z265" s="53">
        <f>IF(TYPE(SEARCH(Z$1,+VLOOKUP($A265,datos14s!$A$2:$B$874,2,FALSE)))=1,"·",0)</f>
        <v>0</v>
      </c>
      <c r="AA265" s="53">
        <f>IF(TYPE(SEARCH(AA$1,+VLOOKUP($A265,datos14s!$A$2:$B$874,2,FALSE)))=1,"·",0)</f>
        <v>0</v>
      </c>
      <c r="AB265" s="53">
        <f>IF(TYPE(SEARCH(AB$1,+VLOOKUP($A265,datos14s!$A$2:$B$874,2,FALSE)))=1,"·",0)</f>
        <v>0</v>
      </c>
      <c r="AC265" s="53">
        <f>IF(TYPE(SEARCH(AC$1,+VLOOKUP($A265,datos14s!$A$2:$B$874,2,FALSE)))=1,"·",0)</f>
        <v>0</v>
      </c>
      <c r="AD265" s="53">
        <f>IF(TYPE(SEARCH(AD$1,+VLOOKUP($A265,datos14s!$A$2:$B$874,2,FALSE)))=1,"·",0)</f>
        <v>0</v>
      </c>
      <c r="AE265" s="53" t="str">
        <f>IF(TYPE(SEARCH(AE$1,+VLOOKUP($A265,datos14s!$A$2:$B$874,2,FALSE)))=1,"·",0)</f>
        <v>·</v>
      </c>
    </row>
    <row r="266" spans="1:31" s="9" customFormat="1">
      <c r="A266" s="60" t="s">
        <v>85</v>
      </c>
      <c r="B266" s="53">
        <f>IF(TYPE(SEARCH(B$1,+VLOOKUP($A266,datos14s!$A$2:$B$874,2,FALSE)))=1,"·",0)</f>
        <v>0</v>
      </c>
      <c r="C266" s="53">
        <f>IF(TYPE(SEARCH(C$1,+VLOOKUP($A266,datos14s!$A$2:$B$874,2,FALSE)))=1,"·",0)</f>
        <v>0</v>
      </c>
      <c r="D266" s="53">
        <f>IF(TYPE(SEARCH(D$1,+VLOOKUP($A266,datos14s!$A$2:$B$874,2,FALSE)))=1,"·",0)</f>
        <v>0</v>
      </c>
      <c r="E266" s="53">
        <f>IF(TYPE(SEARCH(E$1,+VLOOKUP($A266,datos14s!$A$2:$B$874,2,FALSE)))=1,"·",0)</f>
        <v>0</v>
      </c>
      <c r="F266" s="53">
        <f>IF(TYPE(SEARCH(F$1,+VLOOKUP($A266,datos14s!$A$2:$B$874,2,FALSE)))=1,"·",0)</f>
        <v>0</v>
      </c>
      <c r="G266" s="53">
        <f>IF(TYPE(SEARCH(G$1,+VLOOKUP($A266,datos14s!$A$2:$B$874,2,FALSE)))=1,"·",0)</f>
        <v>0</v>
      </c>
      <c r="H266" s="53">
        <f>IF(TYPE(SEARCH(H$1,+VLOOKUP($A266,datos14s!$A$2:$B$874,2,FALSE)))=1,"·",0)</f>
        <v>0</v>
      </c>
      <c r="I266" s="53">
        <f>IF(TYPE(SEARCH(I$1,+VLOOKUP($A266,datos14s!$A$2:$B$874,2,FALSE)))=1,"·",0)</f>
        <v>0</v>
      </c>
      <c r="J266" s="53">
        <f>IF(TYPE(SEARCH(J$1,+VLOOKUP($A266,datos14s!$A$2:$B$874,2,FALSE)))=1,"·",0)</f>
        <v>0</v>
      </c>
      <c r="K266" s="53">
        <f>IF(TYPE(SEARCH(K$1,+VLOOKUP($A266,datos14s!$A$2:$B$874,2,FALSE)))=1,"·",0)</f>
        <v>0</v>
      </c>
      <c r="L266" s="53">
        <f>IF(TYPE(SEARCH(L$1,+VLOOKUP($A266,datos14s!$A$2:$B$874,2,FALSE)))=1,"·",0)</f>
        <v>0</v>
      </c>
      <c r="M266" s="53">
        <f>IF(TYPE(SEARCH(M$1,+VLOOKUP($A266,datos14s!$A$2:$B$874,2,FALSE)))=1,"·",0)</f>
        <v>0</v>
      </c>
      <c r="N266" s="53">
        <f>IF(TYPE(SEARCH(N$1,+VLOOKUP($A266,datos14s!$A$2:$B$874,2,FALSE)))=1,"·",0)</f>
        <v>0</v>
      </c>
      <c r="O266" s="53">
        <f>IF(TYPE(SEARCH(O$1,+VLOOKUP($A266,datos14s!$A$2:$B$874,2,FALSE)))=1,"·",0)</f>
        <v>0</v>
      </c>
      <c r="P266" s="53">
        <f>IF(TYPE(SEARCH(P$1,+VLOOKUP($A266,datos14s!$A$2:$B$874,2,FALSE)))=1,"·",0)</f>
        <v>0</v>
      </c>
      <c r="Q266" s="53">
        <f>IF(TYPE(SEARCH(Q$1,+VLOOKUP($A266,datos14s!$A$2:$B$874,2,FALSE)))=1,"·",0)</f>
        <v>0</v>
      </c>
      <c r="R266" s="53">
        <f>IF(TYPE(SEARCH(R$1,+VLOOKUP($A266,datos14s!$A$2:$B$874,2,FALSE)))=1,"·",0)</f>
        <v>0</v>
      </c>
      <c r="S266" s="53">
        <f>IF(TYPE(SEARCH(S$1,+VLOOKUP($A266,datos14s!$A$2:$B$874,2,FALSE)))=1,"·",0)</f>
        <v>0</v>
      </c>
      <c r="T266" s="53">
        <f>IF(TYPE(SEARCH(T$1,+VLOOKUP($A266,datos14s!$A$2:$B$874,2,FALSE)))=1,"·",0)</f>
        <v>0</v>
      </c>
      <c r="U266" s="53">
        <f>IF(TYPE(SEARCH(U$1,+VLOOKUP($A266,datos14s!$A$2:$B$874,2,FALSE)))=1,"·",0)</f>
        <v>0</v>
      </c>
      <c r="V266" s="53">
        <f>IF(TYPE(SEARCH(V$1,+VLOOKUP($A266,datos14s!$A$2:$B$874,2,FALSE)))=1,"·",0)</f>
        <v>0</v>
      </c>
      <c r="W266" s="53">
        <f>IF(TYPE(SEARCH(W$1,+VLOOKUP($A266,datos14s!$A$2:$B$874,2,FALSE)))=1,"·",0)</f>
        <v>0</v>
      </c>
      <c r="X266" s="53">
        <f>IF(TYPE(SEARCH(X$1,+VLOOKUP($A266,datos14s!$A$2:$B$874,2,FALSE)))=1,"·",0)</f>
        <v>0</v>
      </c>
      <c r="Y266" s="53">
        <f>IF(TYPE(SEARCH(Y$1,+VLOOKUP($A266,datos14s!$A$2:$B$874,2,FALSE)))=1,"·",0)</f>
        <v>0</v>
      </c>
      <c r="Z266" s="53">
        <f>IF(TYPE(SEARCH(Z$1,+VLOOKUP($A266,datos14s!$A$2:$B$874,2,FALSE)))=1,"·",0)</f>
        <v>0</v>
      </c>
      <c r="AA266" s="53">
        <f>IF(TYPE(SEARCH(AA$1,+VLOOKUP($A266,datos14s!$A$2:$B$874,2,FALSE)))=1,"·",0)</f>
        <v>0</v>
      </c>
      <c r="AB266" s="53">
        <f>IF(TYPE(SEARCH(AB$1,+VLOOKUP($A266,datos14s!$A$2:$B$874,2,FALSE)))=1,"·",0)</f>
        <v>0</v>
      </c>
      <c r="AC266" s="53">
        <f>IF(TYPE(SEARCH(AC$1,+VLOOKUP($A266,datos14s!$A$2:$B$874,2,FALSE)))=1,"·",0)</f>
        <v>0</v>
      </c>
      <c r="AD266" s="53">
        <f>IF(TYPE(SEARCH(AD$1,+VLOOKUP($A266,datos14s!$A$2:$B$874,2,FALSE)))=1,"·",0)</f>
        <v>0</v>
      </c>
      <c r="AE266" s="53" t="str">
        <f>IF(TYPE(SEARCH(AE$1,+VLOOKUP($A266,datos14s!$A$2:$B$874,2,FALSE)))=1,"·",0)</f>
        <v>·</v>
      </c>
    </row>
    <row r="267" spans="1:31" s="9" customFormat="1">
      <c r="A267" s="60" t="s">
        <v>86</v>
      </c>
      <c r="B267" s="53">
        <f>IF(TYPE(SEARCH(B$1,+VLOOKUP($A267,datos14s!$A$2:$B$874,2,FALSE)))=1,"·",0)</f>
        <v>0</v>
      </c>
      <c r="C267" s="53">
        <f>IF(TYPE(SEARCH(C$1,+VLOOKUP($A267,datos14s!$A$2:$B$874,2,FALSE)))=1,"·",0)</f>
        <v>0</v>
      </c>
      <c r="D267" s="53">
        <f>IF(TYPE(SEARCH(D$1,+VLOOKUP($A267,datos14s!$A$2:$B$874,2,FALSE)))=1,"·",0)</f>
        <v>0</v>
      </c>
      <c r="E267" s="53">
        <f>IF(TYPE(SEARCH(E$1,+VLOOKUP($A267,datos14s!$A$2:$B$874,2,FALSE)))=1,"·",0)</f>
        <v>0</v>
      </c>
      <c r="F267" s="53" t="str">
        <f>IF(TYPE(SEARCH(F$1,+VLOOKUP($A267,datos14s!$A$2:$B$874,2,FALSE)))=1,"·",0)</f>
        <v>·</v>
      </c>
      <c r="G267" s="53">
        <f>IF(TYPE(SEARCH(G$1,+VLOOKUP($A267,datos14s!$A$2:$B$874,2,FALSE)))=1,"·",0)</f>
        <v>0</v>
      </c>
      <c r="H267" s="53">
        <f>IF(TYPE(SEARCH(H$1,+VLOOKUP($A267,datos14s!$A$2:$B$874,2,FALSE)))=1,"·",0)</f>
        <v>0</v>
      </c>
      <c r="I267" s="53">
        <f>IF(TYPE(SEARCH(I$1,+VLOOKUP($A267,datos14s!$A$2:$B$874,2,FALSE)))=1,"·",0)</f>
        <v>0</v>
      </c>
      <c r="J267" s="53">
        <f>IF(TYPE(SEARCH(J$1,+VLOOKUP($A267,datos14s!$A$2:$B$874,2,FALSE)))=1,"·",0)</f>
        <v>0</v>
      </c>
      <c r="K267" s="53">
        <f>IF(TYPE(SEARCH(K$1,+VLOOKUP($A267,datos14s!$A$2:$B$874,2,FALSE)))=1,"·",0)</f>
        <v>0</v>
      </c>
      <c r="L267" s="53">
        <f>IF(TYPE(SEARCH(L$1,+VLOOKUP($A267,datos14s!$A$2:$B$874,2,FALSE)))=1,"·",0)</f>
        <v>0</v>
      </c>
      <c r="M267" s="53">
        <f>IF(TYPE(SEARCH(M$1,+VLOOKUP($A267,datos14s!$A$2:$B$874,2,FALSE)))=1,"·",0)</f>
        <v>0</v>
      </c>
      <c r="N267" s="53">
        <f>IF(TYPE(SEARCH(N$1,+VLOOKUP($A267,datos14s!$A$2:$B$874,2,FALSE)))=1,"·",0)</f>
        <v>0</v>
      </c>
      <c r="O267" s="53">
        <f>IF(TYPE(SEARCH(O$1,+VLOOKUP($A267,datos14s!$A$2:$B$874,2,FALSE)))=1,"·",0)</f>
        <v>0</v>
      </c>
      <c r="P267" s="53" t="str">
        <f>IF(TYPE(SEARCH(P$1,+VLOOKUP($A267,datos14s!$A$2:$B$874,2,FALSE)))=1,"·",0)</f>
        <v>·</v>
      </c>
      <c r="Q267" s="53">
        <f>IF(TYPE(SEARCH(Q$1,+VLOOKUP($A267,datos14s!$A$2:$B$874,2,FALSE)))=1,"·",0)</f>
        <v>0</v>
      </c>
      <c r="R267" s="53">
        <f>IF(TYPE(SEARCH(R$1,+VLOOKUP($A267,datos14s!$A$2:$B$874,2,FALSE)))=1,"·",0)</f>
        <v>0</v>
      </c>
      <c r="S267" s="53">
        <f>IF(TYPE(SEARCH(S$1,+VLOOKUP($A267,datos14s!$A$2:$B$874,2,FALSE)))=1,"·",0)</f>
        <v>0</v>
      </c>
      <c r="T267" s="53">
        <f>IF(TYPE(SEARCH(T$1,+VLOOKUP($A267,datos14s!$A$2:$B$874,2,FALSE)))=1,"·",0)</f>
        <v>0</v>
      </c>
      <c r="U267" s="53">
        <f>IF(TYPE(SEARCH(U$1,+VLOOKUP($A267,datos14s!$A$2:$B$874,2,FALSE)))=1,"·",0)</f>
        <v>0</v>
      </c>
      <c r="V267" s="53">
        <f>IF(TYPE(SEARCH(V$1,+VLOOKUP($A267,datos14s!$A$2:$B$874,2,FALSE)))=1,"·",0)</f>
        <v>0</v>
      </c>
      <c r="W267" s="53">
        <f>IF(TYPE(SEARCH(W$1,+VLOOKUP($A267,datos14s!$A$2:$B$874,2,FALSE)))=1,"·",0)</f>
        <v>0</v>
      </c>
      <c r="X267" s="53">
        <f>IF(TYPE(SEARCH(X$1,+VLOOKUP($A267,datos14s!$A$2:$B$874,2,FALSE)))=1,"·",0)</f>
        <v>0</v>
      </c>
      <c r="Y267" s="53">
        <f>IF(TYPE(SEARCH(Y$1,+VLOOKUP($A267,datos14s!$A$2:$B$874,2,FALSE)))=1,"·",0)</f>
        <v>0</v>
      </c>
      <c r="Z267" s="53">
        <f>IF(TYPE(SEARCH(Z$1,+VLOOKUP($A267,datos14s!$A$2:$B$874,2,FALSE)))=1,"·",0)</f>
        <v>0</v>
      </c>
      <c r="AA267" s="53">
        <f>IF(TYPE(SEARCH(AA$1,+VLOOKUP($A267,datos14s!$A$2:$B$874,2,FALSE)))=1,"·",0)</f>
        <v>0</v>
      </c>
      <c r="AB267" s="53">
        <f>IF(TYPE(SEARCH(AB$1,+VLOOKUP($A267,datos14s!$A$2:$B$874,2,FALSE)))=1,"·",0)</f>
        <v>0</v>
      </c>
      <c r="AC267" s="53">
        <f>IF(TYPE(SEARCH(AC$1,+VLOOKUP($A267,datos14s!$A$2:$B$874,2,FALSE)))=1,"·",0)</f>
        <v>0</v>
      </c>
      <c r="AD267" s="53">
        <f>IF(TYPE(SEARCH(AD$1,+VLOOKUP($A267,datos14s!$A$2:$B$874,2,FALSE)))=1,"·",0)</f>
        <v>0</v>
      </c>
      <c r="AE267" s="53" t="str">
        <f>IF(TYPE(SEARCH(AE$1,+VLOOKUP($A267,datos14s!$A$2:$B$874,2,FALSE)))=1,"·",0)</f>
        <v>·</v>
      </c>
    </row>
    <row r="268" spans="1:31" s="9" customFormat="1">
      <c r="A268" s="60" t="s">
        <v>87</v>
      </c>
      <c r="B268" s="53">
        <f>IF(TYPE(SEARCH(B$1,+VLOOKUP($A268,datos14s!$A$2:$B$874,2,FALSE)))=1,"·",0)</f>
        <v>0</v>
      </c>
      <c r="C268" s="53">
        <f>IF(TYPE(SEARCH(C$1,+VLOOKUP($A268,datos14s!$A$2:$B$874,2,FALSE)))=1,"·",0)</f>
        <v>0</v>
      </c>
      <c r="D268" s="53">
        <f>IF(TYPE(SEARCH(D$1,+VLOOKUP($A268,datos14s!$A$2:$B$874,2,FALSE)))=1,"·",0)</f>
        <v>0</v>
      </c>
      <c r="E268" s="53">
        <f>IF(TYPE(SEARCH(E$1,+VLOOKUP($A268,datos14s!$A$2:$B$874,2,FALSE)))=1,"·",0)</f>
        <v>0</v>
      </c>
      <c r="F268" s="53">
        <f>IF(TYPE(SEARCH(F$1,+VLOOKUP($A268,datos14s!$A$2:$B$874,2,FALSE)))=1,"·",0)</f>
        <v>0</v>
      </c>
      <c r="G268" s="53">
        <f>IF(TYPE(SEARCH(G$1,+VLOOKUP($A268,datos14s!$A$2:$B$874,2,FALSE)))=1,"·",0)</f>
        <v>0</v>
      </c>
      <c r="H268" s="53">
        <f>IF(TYPE(SEARCH(H$1,+VLOOKUP($A268,datos14s!$A$2:$B$874,2,FALSE)))=1,"·",0)</f>
        <v>0</v>
      </c>
      <c r="I268" s="53">
        <f>IF(TYPE(SEARCH(I$1,+VLOOKUP($A268,datos14s!$A$2:$B$874,2,FALSE)))=1,"·",0)</f>
        <v>0</v>
      </c>
      <c r="J268" s="53">
        <f>IF(TYPE(SEARCH(J$1,+VLOOKUP($A268,datos14s!$A$2:$B$874,2,FALSE)))=1,"·",0)</f>
        <v>0</v>
      </c>
      <c r="K268" s="53">
        <f>IF(TYPE(SEARCH(K$1,+VLOOKUP($A268,datos14s!$A$2:$B$874,2,FALSE)))=1,"·",0)</f>
        <v>0</v>
      </c>
      <c r="L268" s="53">
        <f>IF(TYPE(SEARCH(L$1,+VLOOKUP($A268,datos14s!$A$2:$B$874,2,FALSE)))=1,"·",0)</f>
        <v>0</v>
      </c>
      <c r="M268" s="53">
        <f>IF(TYPE(SEARCH(M$1,+VLOOKUP($A268,datos14s!$A$2:$B$874,2,FALSE)))=1,"·",0)</f>
        <v>0</v>
      </c>
      <c r="N268" s="53">
        <f>IF(TYPE(SEARCH(N$1,+VLOOKUP($A268,datos14s!$A$2:$B$874,2,FALSE)))=1,"·",0)</f>
        <v>0</v>
      </c>
      <c r="O268" s="53" t="str">
        <f>IF(TYPE(SEARCH(O$1,+VLOOKUP($A268,datos14s!$A$2:$B$874,2,FALSE)))=1,"·",0)</f>
        <v>·</v>
      </c>
      <c r="P268" s="53">
        <f>IF(TYPE(SEARCH(P$1,+VLOOKUP($A268,datos14s!$A$2:$B$874,2,FALSE)))=1,"·",0)</f>
        <v>0</v>
      </c>
      <c r="Q268" s="53">
        <f>IF(TYPE(SEARCH(Q$1,+VLOOKUP($A268,datos14s!$A$2:$B$874,2,FALSE)))=1,"·",0)</f>
        <v>0</v>
      </c>
      <c r="R268" s="53">
        <f>IF(TYPE(SEARCH(R$1,+VLOOKUP($A268,datos14s!$A$2:$B$874,2,FALSE)))=1,"·",0)</f>
        <v>0</v>
      </c>
      <c r="S268" s="53">
        <f>IF(TYPE(SEARCH(S$1,+VLOOKUP($A268,datos14s!$A$2:$B$874,2,FALSE)))=1,"·",0)</f>
        <v>0</v>
      </c>
      <c r="T268" s="53">
        <f>IF(TYPE(SEARCH(T$1,+VLOOKUP($A268,datos14s!$A$2:$B$874,2,FALSE)))=1,"·",0)</f>
        <v>0</v>
      </c>
      <c r="U268" s="53">
        <f>IF(TYPE(SEARCH(U$1,+VLOOKUP($A268,datos14s!$A$2:$B$874,2,FALSE)))=1,"·",0)</f>
        <v>0</v>
      </c>
      <c r="V268" s="53">
        <f>IF(TYPE(SEARCH(V$1,+VLOOKUP($A268,datos14s!$A$2:$B$874,2,FALSE)))=1,"·",0)</f>
        <v>0</v>
      </c>
      <c r="W268" s="53">
        <f>IF(TYPE(SEARCH(W$1,+VLOOKUP($A268,datos14s!$A$2:$B$874,2,FALSE)))=1,"·",0)</f>
        <v>0</v>
      </c>
      <c r="X268" s="53">
        <f>IF(TYPE(SEARCH(X$1,+VLOOKUP($A268,datos14s!$A$2:$B$874,2,FALSE)))=1,"·",0)</f>
        <v>0</v>
      </c>
      <c r="Y268" s="53">
        <f>IF(TYPE(SEARCH(Y$1,+VLOOKUP($A268,datos14s!$A$2:$B$874,2,FALSE)))=1,"·",0)</f>
        <v>0</v>
      </c>
      <c r="Z268" s="53">
        <f>IF(TYPE(SEARCH(Z$1,+VLOOKUP($A268,datos14s!$A$2:$B$874,2,FALSE)))=1,"·",0)</f>
        <v>0</v>
      </c>
      <c r="AA268" s="53">
        <f>IF(TYPE(SEARCH(AA$1,+VLOOKUP($A268,datos14s!$A$2:$B$874,2,FALSE)))=1,"·",0)</f>
        <v>0</v>
      </c>
      <c r="AB268" s="53">
        <f>IF(TYPE(SEARCH(AB$1,+VLOOKUP($A268,datos14s!$A$2:$B$874,2,FALSE)))=1,"·",0)</f>
        <v>0</v>
      </c>
      <c r="AC268" s="53">
        <f>IF(TYPE(SEARCH(AC$1,+VLOOKUP($A268,datos14s!$A$2:$B$874,2,FALSE)))=1,"·",0)</f>
        <v>0</v>
      </c>
      <c r="AD268" s="53">
        <f>IF(TYPE(SEARCH(AD$1,+VLOOKUP($A268,datos14s!$A$2:$B$874,2,FALSE)))=1,"·",0)</f>
        <v>0</v>
      </c>
      <c r="AE268" s="53">
        <f>IF(TYPE(SEARCH(AE$1,+VLOOKUP($A268,datos14s!$A$2:$B$874,2,FALSE)))=1,"·",0)</f>
        <v>0</v>
      </c>
    </row>
    <row r="269" spans="1:31" s="9" customFormat="1">
      <c r="A269" s="60" t="s">
        <v>88</v>
      </c>
      <c r="B269" s="53">
        <f>IF(TYPE(SEARCH(B$1,+VLOOKUP($A269,datos14s!$A$2:$B$874,2,FALSE)))=1,"·",0)</f>
        <v>0</v>
      </c>
      <c r="C269" s="53">
        <f>IF(TYPE(SEARCH(C$1,+VLOOKUP($A269,datos14s!$A$2:$B$874,2,FALSE)))=1,"·",0)</f>
        <v>0</v>
      </c>
      <c r="D269" s="53">
        <f>IF(TYPE(SEARCH(D$1,+VLOOKUP($A269,datos14s!$A$2:$B$874,2,FALSE)))=1,"·",0)</f>
        <v>0</v>
      </c>
      <c r="E269" s="53">
        <f>IF(TYPE(SEARCH(E$1,+VLOOKUP($A269,datos14s!$A$2:$B$874,2,FALSE)))=1,"·",0)</f>
        <v>0</v>
      </c>
      <c r="F269" s="53">
        <f>IF(TYPE(SEARCH(F$1,+VLOOKUP($A269,datos14s!$A$2:$B$874,2,FALSE)))=1,"·",0)</f>
        <v>0</v>
      </c>
      <c r="G269" s="53">
        <f>IF(TYPE(SEARCH(G$1,+VLOOKUP($A269,datos14s!$A$2:$B$874,2,FALSE)))=1,"·",0)</f>
        <v>0</v>
      </c>
      <c r="H269" s="53">
        <f>IF(TYPE(SEARCH(H$1,+VLOOKUP($A269,datos14s!$A$2:$B$874,2,FALSE)))=1,"·",0)</f>
        <v>0</v>
      </c>
      <c r="I269" s="53">
        <f>IF(TYPE(SEARCH(I$1,+VLOOKUP($A269,datos14s!$A$2:$B$874,2,FALSE)))=1,"·",0)</f>
        <v>0</v>
      </c>
      <c r="J269" s="53">
        <f>IF(TYPE(SEARCH(J$1,+VLOOKUP($A269,datos14s!$A$2:$B$874,2,FALSE)))=1,"·",0)</f>
        <v>0</v>
      </c>
      <c r="K269" s="53">
        <f>IF(TYPE(SEARCH(K$1,+VLOOKUP($A269,datos14s!$A$2:$B$874,2,FALSE)))=1,"·",0)</f>
        <v>0</v>
      </c>
      <c r="L269" s="53">
        <f>IF(TYPE(SEARCH(L$1,+VLOOKUP($A269,datos14s!$A$2:$B$874,2,FALSE)))=1,"·",0)</f>
        <v>0</v>
      </c>
      <c r="M269" s="53">
        <f>IF(TYPE(SEARCH(M$1,+VLOOKUP($A269,datos14s!$A$2:$B$874,2,FALSE)))=1,"·",0)</f>
        <v>0</v>
      </c>
      <c r="N269" s="53">
        <f>IF(TYPE(SEARCH(N$1,+VLOOKUP($A269,datos14s!$A$2:$B$874,2,FALSE)))=1,"·",0)</f>
        <v>0</v>
      </c>
      <c r="O269" s="53">
        <f>IF(TYPE(SEARCH(O$1,+VLOOKUP($A269,datos14s!$A$2:$B$874,2,FALSE)))=1,"·",0)</f>
        <v>0</v>
      </c>
      <c r="P269" s="53">
        <f>IF(TYPE(SEARCH(P$1,+VLOOKUP($A269,datos14s!$A$2:$B$874,2,FALSE)))=1,"·",0)</f>
        <v>0</v>
      </c>
      <c r="Q269" s="53">
        <f>IF(TYPE(SEARCH(Q$1,+VLOOKUP($A269,datos14s!$A$2:$B$874,2,FALSE)))=1,"·",0)</f>
        <v>0</v>
      </c>
      <c r="R269" s="53">
        <f>IF(TYPE(SEARCH(R$1,+VLOOKUP($A269,datos14s!$A$2:$B$874,2,FALSE)))=1,"·",0)</f>
        <v>0</v>
      </c>
      <c r="S269" s="53">
        <f>IF(TYPE(SEARCH(S$1,+VLOOKUP($A269,datos14s!$A$2:$B$874,2,FALSE)))=1,"·",0)</f>
        <v>0</v>
      </c>
      <c r="T269" s="53">
        <f>IF(TYPE(SEARCH(T$1,+VLOOKUP($A269,datos14s!$A$2:$B$874,2,FALSE)))=1,"·",0)</f>
        <v>0</v>
      </c>
      <c r="U269" s="53">
        <f>IF(TYPE(SEARCH(U$1,+VLOOKUP($A269,datos14s!$A$2:$B$874,2,FALSE)))=1,"·",0)</f>
        <v>0</v>
      </c>
      <c r="V269" s="53">
        <f>IF(TYPE(SEARCH(V$1,+VLOOKUP($A269,datos14s!$A$2:$B$874,2,FALSE)))=1,"·",0)</f>
        <v>0</v>
      </c>
      <c r="W269" s="53">
        <f>IF(TYPE(SEARCH(W$1,+VLOOKUP($A269,datos14s!$A$2:$B$874,2,FALSE)))=1,"·",0)</f>
        <v>0</v>
      </c>
      <c r="X269" s="53">
        <f>IF(TYPE(SEARCH(X$1,+VLOOKUP($A269,datos14s!$A$2:$B$874,2,FALSE)))=1,"·",0)</f>
        <v>0</v>
      </c>
      <c r="Y269" s="53">
        <f>IF(TYPE(SEARCH(Y$1,+VLOOKUP($A269,datos14s!$A$2:$B$874,2,FALSE)))=1,"·",0)</f>
        <v>0</v>
      </c>
      <c r="Z269" s="53">
        <f>IF(TYPE(SEARCH(Z$1,+VLOOKUP($A269,datos14s!$A$2:$B$874,2,FALSE)))=1,"·",0)</f>
        <v>0</v>
      </c>
      <c r="AA269" s="53">
        <f>IF(TYPE(SEARCH(AA$1,+VLOOKUP($A269,datos14s!$A$2:$B$874,2,FALSE)))=1,"·",0)</f>
        <v>0</v>
      </c>
      <c r="AB269" s="53">
        <f>IF(TYPE(SEARCH(AB$1,+VLOOKUP($A269,datos14s!$A$2:$B$874,2,FALSE)))=1,"·",0)</f>
        <v>0</v>
      </c>
      <c r="AC269" s="53">
        <f>IF(TYPE(SEARCH(AC$1,+VLOOKUP($A269,datos14s!$A$2:$B$874,2,FALSE)))=1,"·",0)</f>
        <v>0</v>
      </c>
      <c r="AD269" s="53">
        <f>IF(TYPE(SEARCH(AD$1,+VLOOKUP($A269,datos14s!$A$2:$B$874,2,FALSE)))=1,"·",0)</f>
        <v>0</v>
      </c>
      <c r="AE269" s="53" t="str">
        <f>IF(TYPE(SEARCH(AE$1,+VLOOKUP($A269,datos14s!$A$2:$B$874,2,FALSE)))=1,"·",0)</f>
        <v>·</v>
      </c>
    </row>
    <row r="270" spans="1:31" s="9" customFormat="1">
      <c r="A270" s="60" t="s">
        <v>89</v>
      </c>
      <c r="B270" s="53">
        <f>IF(TYPE(SEARCH(B$1,+VLOOKUP($A270,datos14s!$A$2:$B$874,2,FALSE)))=1,"·",0)</f>
        <v>0</v>
      </c>
      <c r="C270" s="53">
        <f>IF(TYPE(SEARCH(C$1,+VLOOKUP($A270,datos14s!$A$2:$B$874,2,FALSE)))=1,"·",0)</f>
        <v>0</v>
      </c>
      <c r="D270" s="53">
        <f>IF(TYPE(SEARCH(D$1,+VLOOKUP($A270,datos14s!$A$2:$B$874,2,FALSE)))=1,"·",0)</f>
        <v>0</v>
      </c>
      <c r="E270" s="53">
        <f>IF(TYPE(SEARCH(E$1,+VLOOKUP($A270,datos14s!$A$2:$B$874,2,FALSE)))=1,"·",0)</f>
        <v>0</v>
      </c>
      <c r="F270" s="53">
        <f>IF(TYPE(SEARCH(F$1,+VLOOKUP($A270,datos14s!$A$2:$B$874,2,FALSE)))=1,"·",0)</f>
        <v>0</v>
      </c>
      <c r="G270" s="53">
        <f>IF(TYPE(SEARCH(G$1,+VLOOKUP($A270,datos14s!$A$2:$B$874,2,FALSE)))=1,"·",0)</f>
        <v>0</v>
      </c>
      <c r="H270" s="53">
        <f>IF(TYPE(SEARCH(H$1,+VLOOKUP($A270,datos14s!$A$2:$B$874,2,FALSE)))=1,"·",0)</f>
        <v>0</v>
      </c>
      <c r="I270" s="53">
        <f>IF(TYPE(SEARCH(I$1,+VLOOKUP($A270,datos14s!$A$2:$B$874,2,FALSE)))=1,"·",0)</f>
        <v>0</v>
      </c>
      <c r="J270" s="53">
        <f>IF(TYPE(SEARCH(J$1,+VLOOKUP($A270,datos14s!$A$2:$B$874,2,FALSE)))=1,"·",0)</f>
        <v>0</v>
      </c>
      <c r="K270" s="53">
        <f>IF(TYPE(SEARCH(K$1,+VLOOKUP($A270,datos14s!$A$2:$B$874,2,FALSE)))=1,"·",0)</f>
        <v>0</v>
      </c>
      <c r="L270" s="53">
        <f>IF(TYPE(SEARCH(L$1,+VLOOKUP($A270,datos14s!$A$2:$B$874,2,FALSE)))=1,"·",0)</f>
        <v>0</v>
      </c>
      <c r="M270" s="53">
        <f>IF(TYPE(SEARCH(M$1,+VLOOKUP($A270,datos14s!$A$2:$B$874,2,FALSE)))=1,"·",0)</f>
        <v>0</v>
      </c>
      <c r="N270" s="53">
        <f>IF(TYPE(SEARCH(N$1,+VLOOKUP($A270,datos14s!$A$2:$B$874,2,FALSE)))=1,"·",0)</f>
        <v>0</v>
      </c>
      <c r="O270" s="53">
        <f>IF(TYPE(SEARCH(O$1,+VLOOKUP($A270,datos14s!$A$2:$B$874,2,FALSE)))=1,"·",0)</f>
        <v>0</v>
      </c>
      <c r="P270" s="53" t="str">
        <f>IF(TYPE(SEARCH(P$1,+VLOOKUP($A270,datos14s!$A$2:$B$874,2,FALSE)))=1,"·",0)</f>
        <v>·</v>
      </c>
      <c r="Q270" s="53">
        <f>IF(TYPE(SEARCH(Q$1,+VLOOKUP($A270,datos14s!$A$2:$B$874,2,FALSE)))=1,"·",0)</f>
        <v>0</v>
      </c>
      <c r="R270" s="53">
        <f>IF(TYPE(SEARCH(R$1,+VLOOKUP($A270,datos14s!$A$2:$B$874,2,FALSE)))=1,"·",0)</f>
        <v>0</v>
      </c>
      <c r="S270" s="53">
        <f>IF(TYPE(SEARCH(S$1,+VLOOKUP($A270,datos14s!$A$2:$B$874,2,FALSE)))=1,"·",0)</f>
        <v>0</v>
      </c>
      <c r="T270" s="53">
        <f>IF(TYPE(SEARCH(T$1,+VLOOKUP($A270,datos14s!$A$2:$B$874,2,FALSE)))=1,"·",0)</f>
        <v>0</v>
      </c>
      <c r="U270" s="53">
        <f>IF(TYPE(SEARCH(U$1,+VLOOKUP($A270,datos14s!$A$2:$B$874,2,FALSE)))=1,"·",0)</f>
        <v>0</v>
      </c>
      <c r="V270" s="53">
        <f>IF(TYPE(SEARCH(V$1,+VLOOKUP($A270,datos14s!$A$2:$B$874,2,FALSE)))=1,"·",0)</f>
        <v>0</v>
      </c>
      <c r="W270" s="53">
        <f>IF(TYPE(SEARCH(W$1,+VLOOKUP($A270,datos14s!$A$2:$B$874,2,FALSE)))=1,"·",0)</f>
        <v>0</v>
      </c>
      <c r="X270" s="53">
        <f>IF(TYPE(SEARCH(X$1,+VLOOKUP($A270,datos14s!$A$2:$B$874,2,FALSE)))=1,"·",0)</f>
        <v>0</v>
      </c>
      <c r="Y270" s="53">
        <f>IF(TYPE(SEARCH(Y$1,+VLOOKUP($A270,datos14s!$A$2:$B$874,2,FALSE)))=1,"·",0)</f>
        <v>0</v>
      </c>
      <c r="Z270" s="53">
        <f>IF(TYPE(SEARCH(Z$1,+VLOOKUP($A270,datos14s!$A$2:$B$874,2,FALSE)))=1,"·",0)</f>
        <v>0</v>
      </c>
      <c r="AA270" s="53">
        <f>IF(TYPE(SEARCH(AA$1,+VLOOKUP($A270,datos14s!$A$2:$B$874,2,FALSE)))=1,"·",0)</f>
        <v>0</v>
      </c>
      <c r="AB270" s="53">
        <f>IF(TYPE(SEARCH(AB$1,+VLOOKUP($A270,datos14s!$A$2:$B$874,2,FALSE)))=1,"·",0)</f>
        <v>0</v>
      </c>
      <c r="AC270" s="53">
        <f>IF(TYPE(SEARCH(AC$1,+VLOOKUP($A270,datos14s!$A$2:$B$874,2,FALSE)))=1,"·",0)</f>
        <v>0</v>
      </c>
      <c r="AD270" s="53">
        <f>IF(TYPE(SEARCH(AD$1,+VLOOKUP($A270,datos14s!$A$2:$B$874,2,FALSE)))=1,"·",0)</f>
        <v>0</v>
      </c>
      <c r="AE270" s="53">
        <f>IF(TYPE(SEARCH(AE$1,+VLOOKUP($A270,datos14s!$A$2:$B$874,2,FALSE)))=1,"·",0)</f>
        <v>0</v>
      </c>
    </row>
    <row r="271" spans="1:31" s="9" customFormat="1">
      <c r="A271" s="60" t="s">
        <v>90</v>
      </c>
      <c r="B271" s="53">
        <f>IF(TYPE(SEARCH(B$1,+VLOOKUP($A271,datos14s!$A$2:$B$874,2,FALSE)))=1,"·",0)</f>
        <v>0</v>
      </c>
      <c r="C271" s="53">
        <f>IF(TYPE(SEARCH(C$1,+VLOOKUP($A271,datos14s!$A$2:$B$874,2,FALSE)))=1,"·",0)</f>
        <v>0</v>
      </c>
      <c r="D271" s="53">
        <f>IF(TYPE(SEARCH(D$1,+VLOOKUP($A271,datos14s!$A$2:$B$874,2,FALSE)))=1,"·",0)</f>
        <v>0</v>
      </c>
      <c r="E271" s="53">
        <f>IF(TYPE(SEARCH(E$1,+VLOOKUP($A271,datos14s!$A$2:$B$874,2,FALSE)))=1,"·",0)</f>
        <v>0</v>
      </c>
      <c r="F271" s="53">
        <f>IF(TYPE(SEARCH(F$1,+VLOOKUP($A271,datos14s!$A$2:$B$874,2,FALSE)))=1,"·",0)</f>
        <v>0</v>
      </c>
      <c r="G271" s="53">
        <f>IF(TYPE(SEARCH(G$1,+VLOOKUP($A271,datos14s!$A$2:$B$874,2,FALSE)))=1,"·",0)</f>
        <v>0</v>
      </c>
      <c r="H271" s="53">
        <f>IF(TYPE(SEARCH(H$1,+VLOOKUP($A271,datos14s!$A$2:$B$874,2,FALSE)))=1,"·",0)</f>
        <v>0</v>
      </c>
      <c r="I271" s="53">
        <f>IF(TYPE(SEARCH(I$1,+VLOOKUP($A271,datos14s!$A$2:$B$874,2,FALSE)))=1,"·",0)</f>
        <v>0</v>
      </c>
      <c r="J271" s="53">
        <f>IF(TYPE(SEARCH(J$1,+VLOOKUP($A271,datos14s!$A$2:$B$874,2,FALSE)))=1,"·",0)</f>
        <v>0</v>
      </c>
      <c r="K271" s="53">
        <f>IF(TYPE(SEARCH(K$1,+VLOOKUP($A271,datos14s!$A$2:$B$874,2,FALSE)))=1,"·",0)</f>
        <v>0</v>
      </c>
      <c r="L271" s="53">
        <f>IF(TYPE(SEARCH(L$1,+VLOOKUP($A271,datos14s!$A$2:$B$874,2,FALSE)))=1,"·",0)</f>
        <v>0</v>
      </c>
      <c r="M271" s="53">
        <f>IF(TYPE(SEARCH(M$1,+VLOOKUP($A271,datos14s!$A$2:$B$874,2,FALSE)))=1,"·",0)</f>
        <v>0</v>
      </c>
      <c r="N271" s="53">
        <f>IF(TYPE(SEARCH(N$1,+VLOOKUP($A271,datos14s!$A$2:$B$874,2,FALSE)))=1,"·",0)</f>
        <v>0</v>
      </c>
      <c r="O271" s="53">
        <f>IF(TYPE(SEARCH(O$1,+VLOOKUP($A271,datos14s!$A$2:$B$874,2,FALSE)))=1,"·",0)</f>
        <v>0</v>
      </c>
      <c r="P271" s="53" t="str">
        <f>IF(TYPE(SEARCH(P$1,+VLOOKUP($A271,datos14s!$A$2:$B$874,2,FALSE)))=1,"·",0)</f>
        <v>·</v>
      </c>
      <c r="Q271" s="53">
        <f>IF(TYPE(SEARCH(Q$1,+VLOOKUP($A271,datos14s!$A$2:$B$874,2,FALSE)))=1,"·",0)</f>
        <v>0</v>
      </c>
      <c r="R271" s="53">
        <f>IF(TYPE(SEARCH(R$1,+VLOOKUP($A271,datos14s!$A$2:$B$874,2,FALSE)))=1,"·",0)</f>
        <v>0</v>
      </c>
      <c r="S271" s="53">
        <f>IF(TYPE(SEARCH(S$1,+VLOOKUP($A271,datos14s!$A$2:$B$874,2,FALSE)))=1,"·",0)</f>
        <v>0</v>
      </c>
      <c r="T271" s="53">
        <f>IF(TYPE(SEARCH(T$1,+VLOOKUP($A271,datos14s!$A$2:$B$874,2,FALSE)))=1,"·",0)</f>
        <v>0</v>
      </c>
      <c r="U271" s="53">
        <f>IF(TYPE(SEARCH(U$1,+VLOOKUP($A271,datos14s!$A$2:$B$874,2,FALSE)))=1,"·",0)</f>
        <v>0</v>
      </c>
      <c r="V271" s="53">
        <f>IF(TYPE(SEARCH(V$1,+VLOOKUP($A271,datos14s!$A$2:$B$874,2,FALSE)))=1,"·",0)</f>
        <v>0</v>
      </c>
      <c r="W271" s="53">
        <f>IF(TYPE(SEARCH(W$1,+VLOOKUP($A271,datos14s!$A$2:$B$874,2,FALSE)))=1,"·",0)</f>
        <v>0</v>
      </c>
      <c r="X271" s="53">
        <f>IF(TYPE(SEARCH(X$1,+VLOOKUP($A271,datos14s!$A$2:$B$874,2,FALSE)))=1,"·",0)</f>
        <v>0</v>
      </c>
      <c r="Y271" s="53">
        <f>IF(TYPE(SEARCH(Y$1,+VLOOKUP($A271,datos14s!$A$2:$B$874,2,FALSE)))=1,"·",0)</f>
        <v>0</v>
      </c>
      <c r="Z271" s="53">
        <f>IF(TYPE(SEARCH(Z$1,+VLOOKUP($A271,datos14s!$A$2:$B$874,2,FALSE)))=1,"·",0)</f>
        <v>0</v>
      </c>
      <c r="AA271" s="53">
        <f>IF(TYPE(SEARCH(AA$1,+VLOOKUP($A271,datos14s!$A$2:$B$874,2,FALSE)))=1,"·",0)</f>
        <v>0</v>
      </c>
      <c r="AB271" s="53">
        <f>IF(TYPE(SEARCH(AB$1,+VLOOKUP($A271,datos14s!$A$2:$B$874,2,FALSE)))=1,"·",0)</f>
        <v>0</v>
      </c>
      <c r="AC271" s="53">
        <f>IF(TYPE(SEARCH(AC$1,+VLOOKUP($A271,datos14s!$A$2:$B$874,2,FALSE)))=1,"·",0)</f>
        <v>0</v>
      </c>
      <c r="AD271" s="53">
        <f>IF(TYPE(SEARCH(AD$1,+VLOOKUP($A271,datos14s!$A$2:$B$874,2,FALSE)))=1,"·",0)</f>
        <v>0</v>
      </c>
      <c r="AE271" s="53">
        <f>IF(TYPE(SEARCH(AE$1,+VLOOKUP($A271,datos14s!$A$2:$B$874,2,FALSE)))=1,"·",0)</f>
        <v>0</v>
      </c>
    </row>
    <row r="272" spans="1:31" s="9" customFormat="1">
      <c r="A272" s="60" t="s">
        <v>91</v>
      </c>
      <c r="B272" s="53">
        <f>IF(TYPE(SEARCH(B$1,+VLOOKUP($A272,datos14s!$A$2:$B$874,2,FALSE)))=1,"·",0)</f>
        <v>0</v>
      </c>
      <c r="C272" s="53">
        <f>IF(TYPE(SEARCH(C$1,+VLOOKUP($A272,datos14s!$A$2:$B$874,2,FALSE)))=1,"·",0)</f>
        <v>0</v>
      </c>
      <c r="D272" s="53">
        <f>IF(TYPE(SEARCH(D$1,+VLOOKUP($A272,datos14s!$A$2:$B$874,2,FALSE)))=1,"·",0)</f>
        <v>0</v>
      </c>
      <c r="E272" s="53">
        <f>IF(TYPE(SEARCH(E$1,+VLOOKUP($A272,datos14s!$A$2:$B$874,2,FALSE)))=1,"·",0)</f>
        <v>0</v>
      </c>
      <c r="F272" s="53">
        <f>IF(TYPE(SEARCH(F$1,+VLOOKUP($A272,datos14s!$A$2:$B$874,2,FALSE)))=1,"·",0)</f>
        <v>0</v>
      </c>
      <c r="G272" s="53">
        <f>IF(TYPE(SEARCH(G$1,+VLOOKUP($A272,datos14s!$A$2:$B$874,2,FALSE)))=1,"·",0)</f>
        <v>0</v>
      </c>
      <c r="H272" s="53">
        <f>IF(TYPE(SEARCH(H$1,+VLOOKUP($A272,datos14s!$A$2:$B$874,2,FALSE)))=1,"·",0)</f>
        <v>0</v>
      </c>
      <c r="I272" s="53">
        <f>IF(TYPE(SEARCH(I$1,+VLOOKUP($A272,datos14s!$A$2:$B$874,2,FALSE)))=1,"·",0)</f>
        <v>0</v>
      </c>
      <c r="J272" s="53">
        <f>IF(TYPE(SEARCH(J$1,+VLOOKUP($A272,datos14s!$A$2:$B$874,2,FALSE)))=1,"·",0)</f>
        <v>0</v>
      </c>
      <c r="K272" s="53">
        <f>IF(TYPE(SEARCH(K$1,+VLOOKUP($A272,datos14s!$A$2:$B$874,2,FALSE)))=1,"·",0)</f>
        <v>0</v>
      </c>
      <c r="L272" s="53">
        <f>IF(TYPE(SEARCH(L$1,+VLOOKUP($A272,datos14s!$A$2:$B$874,2,FALSE)))=1,"·",0)</f>
        <v>0</v>
      </c>
      <c r="M272" s="53">
        <f>IF(TYPE(SEARCH(M$1,+VLOOKUP($A272,datos14s!$A$2:$B$874,2,FALSE)))=1,"·",0)</f>
        <v>0</v>
      </c>
      <c r="N272" s="53">
        <f>IF(TYPE(SEARCH(N$1,+VLOOKUP($A272,datos14s!$A$2:$B$874,2,FALSE)))=1,"·",0)</f>
        <v>0</v>
      </c>
      <c r="O272" s="53">
        <f>IF(TYPE(SEARCH(O$1,+VLOOKUP($A272,datos14s!$A$2:$B$874,2,FALSE)))=1,"·",0)</f>
        <v>0</v>
      </c>
      <c r="P272" s="53">
        <f>IF(TYPE(SEARCH(P$1,+VLOOKUP($A272,datos14s!$A$2:$B$874,2,FALSE)))=1,"·",0)</f>
        <v>0</v>
      </c>
      <c r="Q272" s="53">
        <f>IF(TYPE(SEARCH(Q$1,+VLOOKUP($A272,datos14s!$A$2:$B$874,2,FALSE)))=1,"·",0)</f>
        <v>0</v>
      </c>
      <c r="R272" s="53">
        <f>IF(TYPE(SEARCH(R$1,+VLOOKUP($A272,datos14s!$A$2:$B$874,2,FALSE)))=1,"·",0)</f>
        <v>0</v>
      </c>
      <c r="S272" s="53">
        <f>IF(TYPE(SEARCH(S$1,+VLOOKUP($A272,datos14s!$A$2:$B$874,2,FALSE)))=1,"·",0)</f>
        <v>0</v>
      </c>
      <c r="T272" s="53">
        <f>IF(TYPE(SEARCH(T$1,+VLOOKUP($A272,datos14s!$A$2:$B$874,2,FALSE)))=1,"·",0)</f>
        <v>0</v>
      </c>
      <c r="U272" s="53">
        <f>IF(TYPE(SEARCH(U$1,+VLOOKUP($A272,datos14s!$A$2:$B$874,2,FALSE)))=1,"·",0)</f>
        <v>0</v>
      </c>
      <c r="V272" s="53">
        <f>IF(TYPE(SEARCH(V$1,+VLOOKUP($A272,datos14s!$A$2:$B$874,2,FALSE)))=1,"·",0)</f>
        <v>0</v>
      </c>
      <c r="W272" s="53">
        <f>IF(TYPE(SEARCH(W$1,+VLOOKUP($A272,datos14s!$A$2:$B$874,2,FALSE)))=1,"·",0)</f>
        <v>0</v>
      </c>
      <c r="X272" s="53">
        <f>IF(TYPE(SEARCH(X$1,+VLOOKUP($A272,datos14s!$A$2:$B$874,2,FALSE)))=1,"·",0)</f>
        <v>0</v>
      </c>
      <c r="Y272" s="53">
        <f>IF(TYPE(SEARCH(Y$1,+VLOOKUP($A272,datos14s!$A$2:$B$874,2,FALSE)))=1,"·",0)</f>
        <v>0</v>
      </c>
      <c r="Z272" s="53">
        <f>IF(TYPE(SEARCH(Z$1,+VLOOKUP($A272,datos14s!$A$2:$B$874,2,FALSE)))=1,"·",0)</f>
        <v>0</v>
      </c>
      <c r="AA272" s="53">
        <f>IF(TYPE(SEARCH(AA$1,+VLOOKUP($A272,datos14s!$A$2:$B$874,2,FALSE)))=1,"·",0)</f>
        <v>0</v>
      </c>
      <c r="AB272" s="53">
        <f>IF(TYPE(SEARCH(AB$1,+VLOOKUP($A272,datos14s!$A$2:$B$874,2,FALSE)))=1,"·",0)</f>
        <v>0</v>
      </c>
      <c r="AC272" s="53">
        <f>IF(TYPE(SEARCH(AC$1,+VLOOKUP($A272,datos14s!$A$2:$B$874,2,FALSE)))=1,"·",0)</f>
        <v>0</v>
      </c>
      <c r="AD272" s="53">
        <f>IF(TYPE(SEARCH(AD$1,+VLOOKUP($A272,datos14s!$A$2:$B$874,2,FALSE)))=1,"·",0)</f>
        <v>0</v>
      </c>
      <c r="AE272" s="53" t="str">
        <f>IF(TYPE(SEARCH(AE$1,+VLOOKUP($A272,datos14s!$A$2:$B$874,2,FALSE)))=1,"·",0)</f>
        <v>·</v>
      </c>
    </row>
    <row r="273" spans="1:31" s="9" customFormat="1">
      <c r="A273" s="60" t="s">
        <v>92</v>
      </c>
      <c r="B273" s="53">
        <f>IF(TYPE(SEARCH(B$1,+VLOOKUP($A273,datos14s!$A$2:$B$874,2,FALSE)))=1,"·",0)</f>
        <v>0</v>
      </c>
      <c r="C273" s="53">
        <f>IF(TYPE(SEARCH(C$1,+VLOOKUP($A273,datos14s!$A$2:$B$874,2,FALSE)))=1,"·",0)</f>
        <v>0</v>
      </c>
      <c r="D273" s="53">
        <f>IF(TYPE(SEARCH(D$1,+VLOOKUP($A273,datos14s!$A$2:$B$874,2,FALSE)))=1,"·",0)</f>
        <v>0</v>
      </c>
      <c r="E273" s="53">
        <f>IF(TYPE(SEARCH(E$1,+VLOOKUP($A273,datos14s!$A$2:$B$874,2,FALSE)))=1,"·",0)</f>
        <v>0</v>
      </c>
      <c r="F273" s="53">
        <f>IF(TYPE(SEARCH(F$1,+VLOOKUP($A273,datos14s!$A$2:$B$874,2,FALSE)))=1,"·",0)</f>
        <v>0</v>
      </c>
      <c r="G273" s="53">
        <f>IF(TYPE(SEARCH(G$1,+VLOOKUP($A273,datos14s!$A$2:$B$874,2,FALSE)))=1,"·",0)</f>
        <v>0</v>
      </c>
      <c r="H273" s="53">
        <f>IF(TYPE(SEARCH(H$1,+VLOOKUP($A273,datos14s!$A$2:$B$874,2,FALSE)))=1,"·",0)</f>
        <v>0</v>
      </c>
      <c r="I273" s="53">
        <f>IF(TYPE(SEARCH(I$1,+VLOOKUP($A273,datos14s!$A$2:$B$874,2,FALSE)))=1,"·",0)</f>
        <v>0</v>
      </c>
      <c r="J273" s="53">
        <f>IF(TYPE(SEARCH(J$1,+VLOOKUP($A273,datos14s!$A$2:$B$874,2,FALSE)))=1,"·",0)</f>
        <v>0</v>
      </c>
      <c r="K273" s="53">
        <f>IF(TYPE(SEARCH(K$1,+VLOOKUP($A273,datos14s!$A$2:$B$874,2,FALSE)))=1,"·",0)</f>
        <v>0</v>
      </c>
      <c r="L273" s="53">
        <f>IF(TYPE(SEARCH(L$1,+VLOOKUP($A273,datos14s!$A$2:$B$874,2,FALSE)))=1,"·",0)</f>
        <v>0</v>
      </c>
      <c r="M273" s="53">
        <f>IF(TYPE(SEARCH(M$1,+VLOOKUP($A273,datos14s!$A$2:$B$874,2,FALSE)))=1,"·",0)</f>
        <v>0</v>
      </c>
      <c r="N273" s="53">
        <f>IF(TYPE(SEARCH(N$1,+VLOOKUP($A273,datos14s!$A$2:$B$874,2,FALSE)))=1,"·",0)</f>
        <v>0</v>
      </c>
      <c r="O273" s="53">
        <f>IF(TYPE(SEARCH(O$1,+VLOOKUP($A273,datos14s!$A$2:$B$874,2,FALSE)))=1,"·",0)</f>
        <v>0</v>
      </c>
      <c r="P273" s="53">
        <f>IF(TYPE(SEARCH(P$1,+VLOOKUP($A273,datos14s!$A$2:$B$874,2,FALSE)))=1,"·",0)</f>
        <v>0</v>
      </c>
      <c r="Q273" s="53">
        <f>IF(TYPE(SEARCH(Q$1,+VLOOKUP($A273,datos14s!$A$2:$B$874,2,FALSE)))=1,"·",0)</f>
        <v>0</v>
      </c>
      <c r="R273" s="53">
        <f>IF(TYPE(SEARCH(R$1,+VLOOKUP($A273,datos14s!$A$2:$B$874,2,FALSE)))=1,"·",0)</f>
        <v>0</v>
      </c>
      <c r="S273" s="53">
        <f>IF(TYPE(SEARCH(S$1,+VLOOKUP($A273,datos14s!$A$2:$B$874,2,FALSE)))=1,"·",0)</f>
        <v>0</v>
      </c>
      <c r="T273" s="53">
        <f>IF(TYPE(SEARCH(T$1,+VLOOKUP($A273,datos14s!$A$2:$B$874,2,FALSE)))=1,"·",0)</f>
        <v>0</v>
      </c>
      <c r="U273" s="53">
        <f>IF(TYPE(SEARCH(U$1,+VLOOKUP($A273,datos14s!$A$2:$B$874,2,FALSE)))=1,"·",0)</f>
        <v>0</v>
      </c>
      <c r="V273" s="53">
        <f>IF(TYPE(SEARCH(V$1,+VLOOKUP($A273,datos14s!$A$2:$B$874,2,FALSE)))=1,"·",0)</f>
        <v>0</v>
      </c>
      <c r="W273" s="53">
        <f>IF(TYPE(SEARCH(W$1,+VLOOKUP($A273,datos14s!$A$2:$B$874,2,FALSE)))=1,"·",0)</f>
        <v>0</v>
      </c>
      <c r="X273" s="53">
        <f>IF(TYPE(SEARCH(X$1,+VLOOKUP($A273,datos14s!$A$2:$B$874,2,FALSE)))=1,"·",0)</f>
        <v>0</v>
      </c>
      <c r="Y273" s="53">
        <f>IF(TYPE(SEARCH(Y$1,+VLOOKUP($A273,datos14s!$A$2:$B$874,2,FALSE)))=1,"·",0)</f>
        <v>0</v>
      </c>
      <c r="Z273" s="53">
        <f>IF(TYPE(SEARCH(Z$1,+VLOOKUP($A273,datos14s!$A$2:$B$874,2,FALSE)))=1,"·",0)</f>
        <v>0</v>
      </c>
      <c r="AA273" s="53">
        <f>IF(TYPE(SEARCH(AA$1,+VLOOKUP($A273,datos14s!$A$2:$B$874,2,FALSE)))=1,"·",0)</f>
        <v>0</v>
      </c>
      <c r="AB273" s="53">
        <f>IF(TYPE(SEARCH(AB$1,+VLOOKUP($A273,datos14s!$A$2:$B$874,2,FALSE)))=1,"·",0)</f>
        <v>0</v>
      </c>
      <c r="AC273" s="53">
        <f>IF(TYPE(SEARCH(AC$1,+VLOOKUP($A273,datos14s!$A$2:$B$874,2,FALSE)))=1,"·",0)</f>
        <v>0</v>
      </c>
      <c r="AD273" s="53">
        <f>IF(TYPE(SEARCH(AD$1,+VLOOKUP($A273,datos14s!$A$2:$B$874,2,FALSE)))=1,"·",0)</f>
        <v>0</v>
      </c>
      <c r="AE273" s="53" t="str">
        <f>IF(TYPE(SEARCH(AE$1,+VLOOKUP($A273,datos14s!$A$2:$B$874,2,FALSE)))=1,"·",0)</f>
        <v>·</v>
      </c>
    </row>
    <row r="274" spans="1:31" s="9" customFormat="1">
      <c r="A274" s="60" t="s">
        <v>93</v>
      </c>
      <c r="B274" s="53">
        <f>IF(TYPE(SEARCH(B$1,+VLOOKUP($A274,datos14s!$A$2:$B$874,2,FALSE)))=1,"·",0)</f>
        <v>0</v>
      </c>
      <c r="C274" s="53">
        <f>IF(TYPE(SEARCH(C$1,+VLOOKUP($A274,datos14s!$A$2:$B$874,2,FALSE)))=1,"·",0)</f>
        <v>0</v>
      </c>
      <c r="D274" s="53">
        <f>IF(TYPE(SEARCH(D$1,+VLOOKUP($A274,datos14s!$A$2:$B$874,2,FALSE)))=1,"·",0)</f>
        <v>0</v>
      </c>
      <c r="E274" s="53">
        <f>IF(TYPE(SEARCH(E$1,+VLOOKUP($A274,datos14s!$A$2:$B$874,2,FALSE)))=1,"·",0)</f>
        <v>0</v>
      </c>
      <c r="F274" s="53">
        <f>IF(TYPE(SEARCH(F$1,+VLOOKUP($A274,datos14s!$A$2:$B$874,2,FALSE)))=1,"·",0)</f>
        <v>0</v>
      </c>
      <c r="G274" s="53">
        <f>IF(TYPE(SEARCH(G$1,+VLOOKUP($A274,datos14s!$A$2:$B$874,2,FALSE)))=1,"·",0)</f>
        <v>0</v>
      </c>
      <c r="H274" s="53">
        <f>IF(TYPE(SEARCH(H$1,+VLOOKUP($A274,datos14s!$A$2:$B$874,2,FALSE)))=1,"·",0)</f>
        <v>0</v>
      </c>
      <c r="I274" s="53">
        <f>IF(TYPE(SEARCH(I$1,+VLOOKUP($A274,datos14s!$A$2:$B$874,2,FALSE)))=1,"·",0)</f>
        <v>0</v>
      </c>
      <c r="J274" s="53">
        <f>IF(TYPE(SEARCH(J$1,+VLOOKUP($A274,datos14s!$A$2:$B$874,2,FALSE)))=1,"·",0)</f>
        <v>0</v>
      </c>
      <c r="K274" s="53">
        <f>IF(TYPE(SEARCH(K$1,+VLOOKUP($A274,datos14s!$A$2:$B$874,2,FALSE)))=1,"·",0)</f>
        <v>0</v>
      </c>
      <c r="L274" s="53">
        <f>IF(TYPE(SEARCH(L$1,+VLOOKUP($A274,datos14s!$A$2:$B$874,2,FALSE)))=1,"·",0)</f>
        <v>0</v>
      </c>
      <c r="M274" s="53">
        <f>IF(TYPE(SEARCH(M$1,+VLOOKUP($A274,datos14s!$A$2:$B$874,2,FALSE)))=1,"·",0)</f>
        <v>0</v>
      </c>
      <c r="N274" s="53">
        <f>IF(TYPE(SEARCH(N$1,+VLOOKUP($A274,datos14s!$A$2:$B$874,2,FALSE)))=1,"·",0)</f>
        <v>0</v>
      </c>
      <c r="O274" s="53">
        <f>IF(TYPE(SEARCH(O$1,+VLOOKUP($A274,datos14s!$A$2:$B$874,2,FALSE)))=1,"·",0)</f>
        <v>0</v>
      </c>
      <c r="P274" s="53">
        <f>IF(TYPE(SEARCH(P$1,+VLOOKUP($A274,datos14s!$A$2:$B$874,2,FALSE)))=1,"·",0)</f>
        <v>0</v>
      </c>
      <c r="Q274" s="53">
        <f>IF(TYPE(SEARCH(Q$1,+VLOOKUP($A274,datos14s!$A$2:$B$874,2,FALSE)))=1,"·",0)</f>
        <v>0</v>
      </c>
      <c r="R274" s="53">
        <f>IF(TYPE(SEARCH(R$1,+VLOOKUP($A274,datos14s!$A$2:$B$874,2,FALSE)))=1,"·",0)</f>
        <v>0</v>
      </c>
      <c r="S274" s="53">
        <f>IF(TYPE(SEARCH(S$1,+VLOOKUP($A274,datos14s!$A$2:$B$874,2,FALSE)))=1,"·",0)</f>
        <v>0</v>
      </c>
      <c r="T274" s="53">
        <f>IF(TYPE(SEARCH(T$1,+VLOOKUP($A274,datos14s!$A$2:$B$874,2,FALSE)))=1,"·",0)</f>
        <v>0</v>
      </c>
      <c r="U274" s="53">
        <f>IF(TYPE(SEARCH(U$1,+VLOOKUP($A274,datos14s!$A$2:$B$874,2,FALSE)))=1,"·",0)</f>
        <v>0</v>
      </c>
      <c r="V274" s="53">
        <f>IF(TYPE(SEARCH(V$1,+VLOOKUP($A274,datos14s!$A$2:$B$874,2,FALSE)))=1,"·",0)</f>
        <v>0</v>
      </c>
      <c r="W274" s="53">
        <f>IF(TYPE(SEARCH(W$1,+VLOOKUP($A274,datos14s!$A$2:$B$874,2,FALSE)))=1,"·",0)</f>
        <v>0</v>
      </c>
      <c r="X274" s="53">
        <f>IF(TYPE(SEARCH(X$1,+VLOOKUP($A274,datos14s!$A$2:$B$874,2,FALSE)))=1,"·",0)</f>
        <v>0</v>
      </c>
      <c r="Y274" s="53">
        <f>IF(TYPE(SEARCH(Y$1,+VLOOKUP($A274,datos14s!$A$2:$B$874,2,FALSE)))=1,"·",0)</f>
        <v>0</v>
      </c>
      <c r="Z274" s="53">
        <f>IF(TYPE(SEARCH(Z$1,+VLOOKUP($A274,datos14s!$A$2:$B$874,2,FALSE)))=1,"·",0)</f>
        <v>0</v>
      </c>
      <c r="AA274" s="53">
        <f>IF(TYPE(SEARCH(AA$1,+VLOOKUP($A274,datos14s!$A$2:$B$874,2,FALSE)))=1,"·",0)</f>
        <v>0</v>
      </c>
      <c r="AB274" s="53">
        <f>IF(TYPE(SEARCH(AB$1,+VLOOKUP($A274,datos14s!$A$2:$B$874,2,FALSE)))=1,"·",0)</f>
        <v>0</v>
      </c>
      <c r="AC274" s="53">
        <f>IF(TYPE(SEARCH(AC$1,+VLOOKUP($A274,datos14s!$A$2:$B$874,2,FALSE)))=1,"·",0)</f>
        <v>0</v>
      </c>
      <c r="AD274" s="53">
        <f>IF(TYPE(SEARCH(AD$1,+VLOOKUP($A274,datos14s!$A$2:$B$874,2,FALSE)))=1,"·",0)</f>
        <v>0</v>
      </c>
      <c r="AE274" s="53" t="str">
        <f>IF(TYPE(SEARCH(AE$1,+VLOOKUP($A274,datos14s!$A$2:$B$874,2,FALSE)))=1,"·",0)</f>
        <v>·</v>
      </c>
    </row>
    <row r="275" spans="1:31" s="9" customFormat="1">
      <c r="A275" s="60" t="s">
        <v>94</v>
      </c>
      <c r="B275" s="53">
        <f>IF(TYPE(SEARCH(B$1,+VLOOKUP($A275,datos14s!$A$2:$B$874,2,FALSE)))=1,"·",0)</f>
        <v>0</v>
      </c>
      <c r="C275" s="53">
        <f>IF(TYPE(SEARCH(C$1,+VLOOKUP($A275,datos14s!$A$2:$B$874,2,FALSE)))=1,"·",0)</f>
        <v>0</v>
      </c>
      <c r="D275" s="53">
        <f>IF(TYPE(SEARCH(D$1,+VLOOKUP($A275,datos14s!$A$2:$B$874,2,FALSE)))=1,"·",0)</f>
        <v>0</v>
      </c>
      <c r="E275" s="53">
        <f>IF(TYPE(SEARCH(E$1,+VLOOKUP($A275,datos14s!$A$2:$B$874,2,FALSE)))=1,"·",0)</f>
        <v>0</v>
      </c>
      <c r="F275" s="53">
        <f>IF(TYPE(SEARCH(F$1,+VLOOKUP($A275,datos14s!$A$2:$B$874,2,FALSE)))=1,"·",0)</f>
        <v>0</v>
      </c>
      <c r="G275" s="53">
        <f>IF(TYPE(SEARCH(G$1,+VLOOKUP($A275,datos14s!$A$2:$B$874,2,FALSE)))=1,"·",0)</f>
        <v>0</v>
      </c>
      <c r="H275" s="53">
        <f>IF(TYPE(SEARCH(H$1,+VLOOKUP($A275,datos14s!$A$2:$B$874,2,FALSE)))=1,"·",0)</f>
        <v>0</v>
      </c>
      <c r="I275" s="53">
        <f>IF(TYPE(SEARCH(I$1,+VLOOKUP($A275,datos14s!$A$2:$B$874,2,FALSE)))=1,"·",0)</f>
        <v>0</v>
      </c>
      <c r="J275" s="53">
        <f>IF(TYPE(SEARCH(J$1,+VLOOKUP($A275,datos14s!$A$2:$B$874,2,FALSE)))=1,"·",0)</f>
        <v>0</v>
      </c>
      <c r="K275" s="53">
        <f>IF(TYPE(SEARCH(K$1,+VLOOKUP($A275,datos14s!$A$2:$B$874,2,FALSE)))=1,"·",0)</f>
        <v>0</v>
      </c>
      <c r="L275" s="53">
        <f>IF(TYPE(SEARCH(L$1,+VLOOKUP($A275,datos14s!$A$2:$B$874,2,FALSE)))=1,"·",0)</f>
        <v>0</v>
      </c>
      <c r="M275" s="53">
        <f>IF(TYPE(SEARCH(M$1,+VLOOKUP($A275,datos14s!$A$2:$B$874,2,FALSE)))=1,"·",0)</f>
        <v>0</v>
      </c>
      <c r="N275" s="53">
        <f>IF(TYPE(SEARCH(N$1,+VLOOKUP($A275,datos14s!$A$2:$B$874,2,FALSE)))=1,"·",0)</f>
        <v>0</v>
      </c>
      <c r="O275" s="53">
        <f>IF(TYPE(SEARCH(O$1,+VLOOKUP($A275,datos14s!$A$2:$B$874,2,FALSE)))=1,"·",0)</f>
        <v>0</v>
      </c>
      <c r="P275" s="53">
        <f>IF(TYPE(SEARCH(P$1,+VLOOKUP($A275,datos14s!$A$2:$B$874,2,FALSE)))=1,"·",0)</f>
        <v>0</v>
      </c>
      <c r="Q275" s="53">
        <f>IF(TYPE(SEARCH(Q$1,+VLOOKUP($A275,datos14s!$A$2:$B$874,2,FALSE)))=1,"·",0)</f>
        <v>0</v>
      </c>
      <c r="R275" s="53">
        <f>IF(TYPE(SEARCH(R$1,+VLOOKUP($A275,datos14s!$A$2:$B$874,2,FALSE)))=1,"·",0)</f>
        <v>0</v>
      </c>
      <c r="S275" s="53">
        <f>IF(TYPE(SEARCH(S$1,+VLOOKUP($A275,datos14s!$A$2:$B$874,2,FALSE)))=1,"·",0)</f>
        <v>0</v>
      </c>
      <c r="T275" s="53">
        <f>IF(TYPE(SEARCH(T$1,+VLOOKUP($A275,datos14s!$A$2:$B$874,2,FALSE)))=1,"·",0)</f>
        <v>0</v>
      </c>
      <c r="U275" s="53">
        <f>IF(TYPE(SEARCH(U$1,+VLOOKUP($A275,datos14s!$A$2:$B$874,2,FALSE)))=1,"·",0)</f>
        <v>0</v>
      </c>
      <c r="V275" s="53">
        <f>IF(TYPE(SEARCH(V$1,+VLOOKUP($A275,datos14s!$A$2:$B$874,2,FALSE)))=1,"·",0)</f>
        <v>0</v>
      </c>
      <c r="W275" s="53">
        <f>IF(TYPE(SEARCH(W$1,+VLOOKUP($A275,datos14s!$A$2:$B$874,2,FALSE)))=1,"·",0)</f>
        <v>0</v>
      </c>
      <c r="X275" s="53">
        <f>IF(TYPE(SEARCH(X$1,+VLOOKUP($A275,datos14s!$A$2:$B$874,2,FALSE)))=1,"·",0)</f>
        <v>0</v>
      </c>
      <c r="Y275" s="53">
        <f>IF(TYPE(SEARCH(Y$1,+VLOOKUP($A275,datos14s!$A$2:$B$874,2,FALSE)))=1,"·",0)</f>
        <v>0</v>
      </c>
      <c r="Z275" s="53">
        <f>IF(TYPE(SEARCH(Z$1,+VLOOKUP($A275,datos14s!$A$2:$B$874,2,FALSE)))=1,"·",0)</f>
        <v>0</v>
      </c>
      <c r="AA275" s="53">
        <f>IF(TYPE(SEARCH(AA$1,+VLOOKUP($A275,datos14s!$A$2:$B$874,2,FALSE)))=1,"·",0)</f>
        <v>0</v>
      </c>
      <c r="AB275" s="53">
        <f>IF(TYPE(SEARCH(AB$1,+VLOOKUP($A275,datos14s!$A$2:$B$874,2,FALSE)))=1,"·",0)</f>
        <v>0</v>
      </c>
      <c r="AC275" s="53">
        <f>IF(TYPE(SEARCH(AC$1,+VLOOKUP($A275,datos14s!$A$2:$B$874,2,FALSE)))=1,"·",0)</f>
        <v>0</v>
      </c>
      <c r="AD275" s="53">
        <f>IF(TYPE(SEARCH(AD$1,+VLOOKUP($A275,datos14s!$A$2:$B$874,2,FALSE)))=1,"·",0)</f>
        <v>0</v>
      </c>
      <c r="AE275" s="53">
        <f>IF(TYPE(SEARCH(AE$1,+VLOOKUP($A275,datos14s!$A$2:$B$874,2,FALSE)))=1,"·",0)</f>
        <v>0</v>
      </c>
    </row>
    <row r="276" spans="1:31" s="9" customFormat="1">
      <c r="A276" s="60" t="s">
        <v>95</v>
      </c>
      <c r="B276" s="53">
        <f>IF(TYPE(SEARCH(B$1,+VLOOKUP($A276,datos14s!$A$2:$B$874,2,FALSE)))=1,"·",0)</f>
        <v>0</v>
      </c>
      <c r="C276" s="53">
        <f>IF(TYPE(SEARCH(C$1,+VLOOKUP($A276,datos14s!$A$2:$B$874,2,FALSE)))=1,"·",0)</f>
        <v>0</v>
      </c>
      <c r="D276" s="53">
        <f>IF(TYPE(SEARCH(D$1,+VLOOKUP($A276,datos14s!$A$2:$B$874,2,FALSE)))=1,"·",0)</f>
        <v>0</v>
      </c>
      <c r="E276" s="53">
        <f>IF(TYPE(SEARCH(E$1,+VLOOKUP($A276,datos14s!$A$2:$B$874,2,FALSE)))=1,"·",0)</f>
        <v>0</v>
      </c>
      <c r="F276" s="53">
        <f>IF(TYPE(SEARCH(F$1,+VLOOKUP($A276,datos14s!$A$2:$B$874,2,FALSE)))=1,"·",0)</f>
        <v>0</v>
      </c>
      <c r="G276" s="53">
        <f>IF(TYPE(SEARCH(G$1,+VLOOKUP($A276,datos14s!$A$2:$B$874,2,FALSE)))=1,"·",0)</f>
        <v>0</v>
      </c>
      <c r="H276" s="53">
        <f>IF(TYPE(SEARCH(H$1,+VLOOKUP($A276,datos14s!$A$2:$B$874,2,FALSE)))=1,"·",0)</f>
        <v>0</v>
      </c>
      <c r="I276" s="53">
        <f>IF(TYPE(SEARCH(I$1,+VLOOKUP($A276,datos14s!$A$2:$B$874,2,FALSE)))=1,"·",0)</f>
        <v>0</v>
      </c>
      <c r="J276" s="53" t="str">
        <f>IF(TYPE(SEARCH(J$1,+VLOOKUP($A276,datos14s!$A$2:$B$874,2,FALSE)))=1,"·",0)</f>
        <v>·</v>
      </c>
      <c r="K276" s="53">
        <f>IF(TYPE(SEARCH(K$1,+VLOOKUP($A276,datos14s!$A$2:$B$874,2,FALSE)))=1,"·",0)</f>
        <v>0</v>
      </c>
      <c r="L276" s="53">
        <f>IF(TYPE(SEARCH(L$1,+VLOOKUP($A276,datos14s!$A$2:$B$874,2,FALSE)))=1,"·",0)</f>
        <v>0</v>
      </c>
      <c r="M276" s="53">
        <f>IF(TYPE(SEARCH(M$1,+VLOOKUP($A276,datos14s!$A$2:$B$874,2,FALSE)))=1,"·",0)</f>
        <v>0</v>
      </c>
      <c r="N276" s="53">
        <f>IF(TYPE(SEARCH(N$1,+VLOOKUP($A276,datos14s!$A$2:$B$874,2,FALSE)))=1,"·",0)</f>
        <v>0</v>
      </c>
      <c r="O276" s="53">
        <f>IF(TYPE(SEARCH(O$1,+VLOOKUP($A276,datos14s!$A$2:$B$874,2,FALSE)))=1,"·",0)</f>
        <v>0</v>
      </c>
      <c r="P276" s="53">
        <f>IF(TYPE(SEARCH(P$1,+VLOOKUP($A276,datos14s!$A$2:$B$874,2,FALSE)))=1,"·",0)</f>
        <v>0</v>
      </c>
      <c r="Q276" s="53">
        <f>IF(TYPE(SEARCH(Q$1,+VLOOKUP($A276,datos14s!$A$2:$B$874,2,FALSE)))=1,"·",0)</f>
        <v>0</v>
      </c>
      <c r="R276" s="53">
        <f>IF(TYPE(SEARCH(R$1,+VLOOKUP($A276,datos14s!$A$2:$B$874,2,FALSE)))=1,"·",0)</f>
        <v>0</v>
      </c>
      <c r="S276" s="53">
        <f>IF(TYPE(SEARCH(S$1,+VLOOKUP($A276,datos14s!$A$2:$B$874,2,FALSE)))=1,"·",0)</f>
        <v>0</v>
      </c>
      <c r="T276" s="53">
        <f>IF(TYPE(SEARCH(T$1,+VLOOKUP($A276,datos14s!$A$2:$B$874,2,FALSE)))=1,"·",0)</f>
        <v>0</v>
      </c>
      <c r="U276" s="53">
        <f>IF(TYPE(SEARCH(U$1,+VLOOKUP($A276,datos14s!$A$2:$B$874,2,FALSE)))=1,"·",0)</f>
        <v>0</v>
      </c>
      <c r="V276" s="53">
        <f>IF(TYPE(SEARCH(V$1,+VLOOKUP($A276,datos14s!$A$2:$B$874,2,FALSE)))=1,"·",0)</f>
        <v>0</v>
      </c>
      <c r="W276" s="53">
        <f>IF(TYPE(SEARCH(W$1,+VLOOKUP($A276,datos14s!$A$2:$B$874,2,FALSE)))=1,"·",0)</f>
        <v>0</v>
      </c>
      <c r="X276" s="53">
        <f>IF(TYPE(SEARCH(X$1,+VLOOKUP($A276,datos14s!$A$2:$B$874,2,FALSE)))=1,"·",0)</f>
        <v>0</v>
      </c>
      <c r="Y276" s="53">
        <f>IF(TYPE(SEARCH(Y$1,+VLOOKUP($A276,datos14s!$A$2:$B$874,2,FALSE)))=1,"·",0)</f>
        <v>0</v>
      </c>
      <c r="Z276" s="53">
        <f>IF(TYPE(SEARCH(Z$1,+VLOOKUP($A276,datos14s!$A$2:$B$874,2,FALSE)))=1,"·",0)</f>
        <v>0</v>
      </c>
      <c r="AA276" s="53">
        <f>IF(TYPE(SEARCH(AA$1,+VLOOKUP($A276,datos14s!$A$2:$B$874,2,FALSE)))=1,"·",0)</f>
        <v>0</v>
      </c>
      <c r="AB276" s="53">
        <f>IF(TYPE(SEARCH(AB$1,+VLOOKUP($A276,datos14s!$A$2:$B$874,2,FALSE)))=1,"·",0)</f>
        <v>0</v>
      </c>
      <c r="AC276" s="53">
        <f>IF(TYPE(SEARCH(AC$1,+VLOOKUP($A276,datos14s!$A$2:$B$874,2,FALSE)))=1,"·",0)</f>
        <v>0</v>
      </c>
      <c r="AD276" s="53">
        <f>IF(TYPE(SEARCH(AD$1,+VLOOKUP($A276,datos14s!$A$2:$B$874,2,FALSE)))=1,"·",0)</f>
        <v>0</v>
      </c>
      <c r="AE276" s="53">
        <f>IF(TYPE(SEARCH(AE$1,+VLOOKUP($A276,datos14s!$A$2:$B$874,2,FALSE)))=1,"·",0)</f>
        <v>0</v>
      </c>
    </row>
    <row r="277" spans="1:31" s="9" customFormat="1">
      <c r="A277" s="60" t="s">
        <v>96</v>
      </c>
      <c r="B277" s="53">
        <f>IF(TYPE(SEARCH(B$1,+VLOOKUP($A277,datos14s!$A$2:$B$874,2,FALSE)))=1,"·",0)</f>
        <v>0</v>
      </c>
      <c r="C277" s="53">
        <f>IF(TYPE(SEARCH(C$1,+VLOOKUP($A277,datos14s!$A$2:$B$874,2,FALSE)))=1,"·",0)</f>
        <v>0</v>
      </c>
      <c r="D277" s="53">
        <f>IF(TYPE(SEARCH(D$1,+VLOOKUP($A277,datos14s!$A$2:$B$874,2,FALSE)))=1,"·",0)</f>
        <v>0</v>
      </c>
      <c r="E277" s="53">
        <f>IF(TYPE(SEARCH(E$1,+VLOOKUP($A277,datos14s!$A$2:$B$874,2,FALSE)))=1,"·",0)</f>
        <v>0</v>
      </c>
      <c r="F277" s="53">
        <f>IF(TYPE(SEARCH(F$1,+VLOOKUP($A277,datos14s!$A$2:$B$874,2,FALSE)))=1,"·",0)</f>
        <v>0</v>
      </c>
      <c r="G277" s="53">
        <f>IF(TYPE(SEARCH(G$1,+VLOOKUP($A277,datos14s!$A$2:$B$874,2,FALSE)))=1,"·",0)</f>
        <v>0</v>
      </c>
      <c r="H277" s="53">
        <f>IF(TYPE(SEARCH(H$1,+VLOOKUP($A277,datos14s!$A$2:$B$874,2,FALSE)))=1,"·",0)</f>
        <v>0</v>
      </c>
      <c r="I277" s="53">
        <f>IF(TYPE(SEARCH(I$1,+VLOOKUP($A277,datos14s!$A$2:$B$874,2,FALSE)))=1,"·",0)</f>
        <v>0</v>
      </c>
      <c r="J277" s="53">
        <f>IF(TYPE(SEARCH(J$1,+VLOOKUP($A277,datos14s!$A$2:$B$874,2,FALSE)))=1,"·",0)</f>
        <v>0</v>
      </c>
      <c r="K277" s="53">
        <f>IF(TYPE(SEARCH(K$1,+VLOOKUP($A277,datos14s!$A$2:$B$874,2,FALSE)))=1,"·",0)</f>
        <v>0</v>
      </c>
      <c r="L277" s="53">
        <f>IF(TYPE(SEARCH(L$1,+VLOOKUP($A277,datos14s!$A$2:$B$874,2,FALSE)))=1,"·",0)</f>
        <v>0</v>
      </c>
      <c r="M277" s="53">
        <f>IF(TYPE(SEARCH(M$1,+VLOOKUP($A277,datos14s!$A$2:$B$874,2,FALSE)))=1,"·",0)</f>
        <v>0</v>
      </c>
      <c r="N277" s="53">
        <f>IF(TYPE(SEARCH(N$1,+VLOOKUP($A277,datos14s!$A$2:$B$874,2,FALSE)))=1,"·",0)</f>
        <v>0</v>
      </c>
      <c r="O277" s="53">
        <f>IF(TYPE(SEARCH(O$1,+VLOOKUP($A277,datos14s!$A$2:$B$874,2,FALSE)))=1,"·",0)</f>
        <v>0</v>
      </c>
      <c r="P277" s="53">
        <f>IF(TYPE(SEARCH(P$1,+VLOOKUP($A277,datos14s!$A$2:$B$874,2,FALSE)))=1,"·",0)</f>
        <v>0</v>
      </c>
      <c r="Q277" s="53">
        <f>IF(TYPE(SEARCH(Q$1,+VLOOKUP($A277,datos14s!$A$2:$B$874,2,FALSE)))=1,"·",0)</f>
        <v>0</v>
      </c>
      <c r="R277" s="53">
        <f>IF(TYPE(SEARCH(R$1,+VLOOKUP($A277,datos14s!$A$2:$B$874,2,FALSE)))=1,"·",0)</f>
        <v>0</v>
      </c>
      <c r="S277" s="53">
        <f>IF(TYPE(SEARCH(S$1,+VLOOKUP($A277,datos14s!$A$2:$B$874,2,FALSE)))=1,"·",0)</f>
        <v>0</v>
      </c>
      <c r="T277" s="53">
        <f>IF(TYPE(SEARCH(T$1,+VLOOKUP($A277,datos14s!$A$2:$B$874,2,FALSE)))=1,"·",0)</f>
        <v>0</v>
      </c>
      <c r="U277" s="53">
        <f>IF(TYPE(SEARCH(U$1,+VLOOKUP($A277,datos14s!$A$2:$B$874,2,FALSE)))=1,"·",0)</f>
        <v>0</v>
      </c>
      <c r="V277" s="53">
        <f>IF(TYPE(SEARCH(V$1,+VLOOKUP($A277,datos14s!$A$2:$B$874,2,FALSE)))=1,"·",0)</f>
        <v>0</v>
      </c>
      <c r="W277" s="53">
        <f>IF(TYPE(SEARCH(W$1,+VLOOKUP($A277,datos14s!$A$2:$B$874,2,FALSE)))=1,"·",0)</f>
        <v>0</v>
      </c>
      <c r="X277" s="53">
        <f>IF(TYPE(SEARCH(X$1,+VLOOKUP($A277,datos14s!$A$2:$B$874,2,FALSE)))=1,"·",0)</f>
        <v>0</v>
      </c>
      <c r="Y277" s="53">
        <f>IF(TYPE(SEARCH(Y$1,+VLOOKUP($A277,datos14s!$A$2:$B$874,2,FALSE)))=1,"·",0)</f>
        <v>0</v>
      </c>
      <c r="Z277" s="53">
        <f>IF(TYPE(SEARCH(Z$1,+VLOOKUP($A277,datos14s!$A$2:$B$874,2,FALSE)))=1,"·",0)</f>
        <v>0</v>
      </c>
      <c r="AA277" s="53">
        <f>IF(TYPE(SEARCH(AA$1,+VLOOKUP($A277,datos14s!$A$2:$B$874,2,FALSE)))=1,"·",0)</f>
        <v>0</v>
      </c>
      <c r="AB277" s="53">
        <f>IF(TYPE(SEARCH(AB$1,+VLOOKUP($A277,datos14s!$A$2:$B$874,2,FALSE)))=1,"·",0)</f>
        <v>0</v>
      </c>
      <c r="AC277" s="53">
        <f>IF(TYPE(SEARCH(AC$1,+VLOOKUP($A277,datos14s!$A$2:$B$874,2,FALSE)))=1,"·",0)</f>
        <v>0</v>
      </c>
      <c r="AD277" s="53">
        <f>IF(TYPE(SEARCH(AD$1,+VLOOKUP($A277,datos14s!$A$2:$B$874,2,FALSE)))=1,"·",0)</f>
        <v>0</v>
      </c>
      <c r="AE277" s="53" t="str">
        <f>IF(TYPE(SEARCH(AE$1,+VLOOKUP($A277,datos14s!$A$2:$B$874,2,FALSE)))=1,"·",0)</f>
        <v>·</v>
      </c>
    </row>
    <row r="278" spans="1:31" s="9" customFormat="1">
      <c r="A278" s="60" t="s">
        <v>97</v>
      </c>
      <c r="B278" s="53">
        <f>IF(TYPE(SEARCH(B$1,+VLOOKUP($A278,datos14s!$A$2:$B$874,2,FALSE)))=1,"·",0)</f>
        <v>0</v>
      </c>
      <c r="C278" s="53">
        <f>IF(TYPE(SEARCH(C$1,+VLOOKUP($A278,datos14s!$A$2:$B$874,2,FALSE)))=1,"·",0)</f>
        <v>0</v>
      </c>
      <c r="D278" s="53">
        <f>IF(TYPE(SEARCH(D$1,+VLOOKUP($A278,datos14s!$A$2:$B$874,2,FALSE)))=1,"·",0)</f>
        <v>0</v>
      </c>
      <c r="E278" s="53">
        <f>IF(TYPE(SEARCH(E$1,+VLOOKUP($A278,datos14s!$A$2:$B$874,2,FALSE)))=1,"·",0)</f>
        <v>0</v>
      </c>
      <c r="F278" s="53">
        <f>IF(TYPE(SEARCH(F$1,+VLOOKUP($A278,datos14s!$A$2:$B$874,2,FALSE)))=1,"·",0)</f>
        <v>0</v>
      </c>
      <c r="G278" s="53">
        <f>IF(TYPE(SEARCH(G$1,+VLOOKUP($A278,datos14s!$A$2:$B$874,2,FALSE)))=1,"·",0)</f>
        <v>0</v>
      </c>
      <c r="H278" s="53">
        <f>IF(TYPE(SEARCH(H$1,+VLOOKUP($A278,datos14s!$A$2:$B$874,2,FALSE)))=1,"·",0)</f>
        <v>0</v>
      </c>
      <c r="I278" s="53">
        <f>IF(TYPE(SEARCH(I$1,+VLOOKUP($A278,datos14s!$A$2:$B$874,2,FALSE)))=1,"·",0)</f>
        <v>0</v>
      </c>
      <c r="J278" s="53" t="str">
        <f>IF(TYPE(SEARCH(J$1,+VLOOKUP($A278,datos14s!$A$2:$B$874,2,FALSE)))=1,"·",0)</f>
        <v>·</v>
      </c>
      <c r="K278" s="53">
        <f>IF(TYPE(SEARCH(K$1,+VLOOKUP($A278,datos14s!$A$2:$B$874,2,FALSE)))=1,"·",0)</f>
        <v>0</v>
      </c>
      <c r="L278" s="53">
        <f>IF(TYPE(SEARCH(L$1,+VLOOKUP($A278,datos14s!$A$2:$B$874,2,FALSE)))=1,"·",0)</f>
        <v>0</v>
      </c>
      <c r="M278" s="53">
        <f>IF(TYPE(SEARCH(M$1,+VLOOKUP($A278,datos14s!$A$2:$B$874,2,FALSE)))=1,"·",0)</f>
        <v>0</v>
      </c>
      <c r="N278" s="53">
        <f>IF(TYPE(SEARCH(N$1,+VLOOKUP($A278,datos14s!$A$2:$B$874,2,FALSE)))=1,"·",0)</f>
        <v>0</v>
      </c>
      <c r="O278" s="53">
        <f>IF(TYPE(SEARCH(O$1,+VLOOKUP($A278,datos14s!$A$2:$B$874,2,FALSE)))=1,"·",0)</f>
        <v>0</v>
      </c>
      <c r="P278" s="53" t="str">
        <f>IF(TYPE(SEARCH(P$1,+VLOOKUP($A278,datos14s!$A$2:$B$874,2,FALSE)))=1,"·",0)</f>
        <v>·</v>
      </c>
      <c r="Q278" s="53">
        <f>IF(TYPE(SEARCH(Q$1,+VLOOKUP($A278,datos14s!$A$2:$B$874,2,FALSE)))=1,"·",0)</f>
        <v>0</v>
      </c>
      <c r="R278" s="53">
        <f>IF(TYPE(SEARCH(R$1,+VLOOKUP($A278,datos14s!$A$2:$B$874,2,FALSE)))=1,"·",0)</f>
        <v>0</v>
      </c>
      <c r="S278" s="53">
        <f>IF(TYPE(SEARCH(S$1,+VLOOKUP($A278,datos14s!$A$2:$B$874,2,FALSE)))=1,"·",0)</f>
        <v>0</v>
      </c>
      <c r="T278" s="53">
        <f>IF(TYPE(SEARCH(T$1,+VLOOKUP($A278,datos14s!$A$2:$B$874,2,FALSE)))=1,"·",0)</f>
        <v>0</v>
      </c>
      <c r="U278" s="53">
        <f>IF(TYPE(SEARCH(U$1,+VLOOKUP($A278,datos14s!$A$2:$B$874,2,FALSE)))=1,"·",0)</f>
        <v>0</v>
      </c>
      <c r="V278" s="53">
        <f>IF(TYPE(SEARCH(V$1,+VLOOKUP($A278,datos14s!$A$2:$B$874,2,FALSE)))=1,"·",0)</f>
        <v>0</v>
      </c>
      <c r="W278" s="53">
        <f>IF(TYPE(SEARCH(W$1,+VLOOKUP($A278,datos14s!$A$2:$B$874,2,FALSE)))=1,"·",0)</f>
        <v>0</v>
      </c>
      <c r="X278" s="53">
        <f>IF(TYPE(SEARCH(X$1,+VLOOKUP($A278,datos14s!$A$2:$B$874,2,FALSE)))=1,"·",0)</f>
        <v>0</v>
      </c>
      <c r="Y278" s="53">
        <f>IF(TYPE(SEARCH(Y$1,+VLOOKUP($A278,datos14s!$A$2:$B$874,2,FALSE)))=1,"·",0)</f>
        <v>0</v>
      </c>
      <c r="Z278" s="53">
        <f>IF(TYPE(SEARCH(Z$1,+VLOOKUP($A278,datos14s!$A$2:$B$874,2,FALSE)))=1,"·",0)</f>
        <v>0</v>
      </c>
      <c r="AA278" s="53">
        <f>IF(TYPE(SEARCH(AA$1,+VLOOKUP($A278,datos14s!$A$2:$B$874,2,FALSE)))=1,"·",0)</f>
        <v>0</v>
      </c>
      <c r="AB278" s="53">
        <f>IF(TYPE(SEARCH(AB$1,+VLOOKUP($A278,datos14s!$A$2:$B$874,2,FALSE)))=1,"·",0)</f>
        <v>0</v>
      </c>
      <c r="AC278" s="53">
        <f>IF(TYPE(SEARCH(AC$1,+VLOOKUP($A278,datos14s!$A$2:$B$874,2,FALSE)))=1,"·",0)</f>
        <v>0</v>
      </c>
      <c r="AD278" s="53">
        <f>IF(TYPE(SEARCH(AD$1,+VLOOKUP($A278,datos14s!$A$2:$B$874,2,FALSE)))=1,"·",0)</f>
        <v>0</v>
      </c>
      <c r="AE278" s="53" t="str">
        <f>IF(TYPE(SEARCH(AE$1,+VLOOKUP($A278,datos14s!$A$2:$B$874,2,FALSE)))=1,"·",0)</f>
        <v>·</v>
      </c>
    </row>
    <row r="279" spans="1:31" s="9" customFormat="1">
      <c r="A279" s="60" t="s">
        <v>98</v>
      </c>
      <c r="B279" s="53">
        <f>IF(TYPE(SEARCH(B$1,+VLOOKUP($A279,datos14s!$A$2:$B$874,2,FALSE)))=1,"·",0)</f>
        <v>0</v>
      </c>
      <c r="C279" s="53">
        <f>IF(TYPE(SEARCH(C$1,+VLOOKUP($A279,datos14s!$A$2:$B$874,2,FALSE)))=1,"·",0)</f>
        <v>0</v>
      </c>
      <c r="D279" s="53">
        <f>IF(TYPE(SEARCH(D$1,+VLOOKUP($A279,datos14s!$A$2:$B$874,2,FALSE)))=1,"·",0)</f>
        <v>0</v>
      </c>
      <c r="E279" s="53">
        <f>IF(TYPE(SEARCH(E$1,+VLOOKUP($A279,datos14s!$A$2:$B$874,2,FALSE)))=1,"·",0)</f>
        <v>0</v>
      </c>
      <c r="F279" s="53">
        <f>IF(TYPE(SEARCH(F$1,+VLOOKUP($A279,datos14s!$A$2:$B$874,2,FALSE)))=1,"·",0)</f>
        <v>0</v>
      </c>
      <c r="G279" s="53">
        <f>IF(TYPE(SEARCH(G$1,+VLOOKUP($A279,datos14s!$A$2:$B$874,2,FALSE)))=1,"·",0)</f>
        <v>0</v>
      </c>
      <c r="H279" s="53">
        <f>IF(TYPE(SEARCH(H$1,+VLOOKUP($A279,datos14s!$A$2:$B$874,2,FALSE)))=1,"·",0)</f>
        <v>0</v>
      </c>
      <c r="I279" s="53">
        <f>IF(TYPE(SEARCH(I$1,+VLOOKUP($A279,datos14s!$A$2:$B$874,2,FALSE)))=1,"·",0)</f>
        <v>0</v>
      </c>
      <c r="J279" s="53" t="str">
        <f>IF(TYPE(SEARCH(J$1,+VLOOKUP($A279,datos14s!$A$2:$B$874,2,FALSE)))=1,"·",0)</f>
        <v>·</v>
      </c>
      <c r="K279" s="53">
        <f>IF(TYPE(SEARCH(K$1,+VLOOKUP($A279,datos14s!$A$2:$B$874,2,FALSE)))=1,"·",0)</f>
        <v>0</v>
      </c>
      <c r="L279" s="53">
        <f>IF(TYPE(SEARCH(L$1,+VLOOKUP($A279,datos14s!$A$2:$B$874,2,FALSE)))=1,"·",0)</f>
        <v>0</v>
      </c>
      <c r="M279" s="53">
        <f>IF(TYPE(SEARCH(M$1,+VLOOKUP($A279,datos14s!$A$2:$B$874,2,FALSE)))=1,"·",0)</f>
        <v>0</v>
      </c>
      <c r="N279" s="53">
        <f>IF(TYPE(SEARCH(N$1,+VLOOKUP($A279,datos14s!$A$2:$B$874,2,FALSE)))=1,"·",0)</f>
        <v>0</v>
      </c>
      <c r="O279" s="53">
        <f>IF(TYPE(SEARCH(O$1,+VLOOKUP($A279,datos14s!$A$2:$B$874,2,FALSE)))=1,"·",0)</f>
        <v>0</v>
      </c>
      <c r="P279" s="53" t="str">
        <f>IF(TYPE(SEARCH(P$1,+VLOOKUP($A279,datos14s!$A$2:$B$874,2,FALSE)))=1,"·",0)</f>
        <v>·</v>
      </c>
      <c r="Q279" s="53">
        <f>IF(TYPE(SEARCH(Q$1,+VLOOKUP($A279,datos14s!$A$2:$B$874,2,FALSE)))=1,"·",0)</f>
        <v>0</v>
      </c>
      <c r="R279" s="53">
        <f>IF(TYPE(SEARCH(R$1,+VLOOKUP($A279,datos14s!$A$2:$B$874,2,FALSE)))=1,"·",0)</f>
        <v>0</v>
      </c>
      <c r="S279" s="53">
        <f>IF(TYPE(SEARCH(S$1,+VLOOKUP($A279,datos14s!$A$2:$B$874,2,FALSE)))=1,"·",0)</f>
        <v>0</v>
      </c>
      <c r="T279" s="53">
        <f>IF(TYPE(SEARCH(T$1,+VLOOKUP($A279,datos14s!$A$2:$B$874,2,FALSE)))=1,"·",0)</f>
        <v>0</v>
      </c>
      <c r="U279" s="53">
        <f>IF(TYPE(SEARCH(U$1,+VLOOKUP($A279,datos14s!$A$2:$B$874,2,FALSE)))=1,"·",0)</f>
        <v>0</v>
      </c>
      <c r="V279" s="53">
        <f>IF(TYPE(SEARCH(V$1,+VLOOKUP($A279,datos14s!$A$2:$B$874,2,FALSE)))=1,"·",0)</f>
        <v>0</v>
      </c>
      <c r="W279" s="53">
        <f>IF(TYPE(SEARCH(W$1,+VLOOKUP($A279,datos14s!$A$2:$B$874,2,FALSE)))=1,"·",0)</f>
        <v>0</v>
      </c>
      <c r="X279" s="53">
        <f>IF(TYPE(SEARCH(X$1,+VLOOKUP($A279,datos14s!$A$2:$B$874,2,FALSE)))=1,"·",0)</f>
        <v>0</v>
      </c>
      <c r="Y279" s="53">
        <f>IF(TYPE(SEARCH(Y$1,+VLOOKUP($A279,datos14s!$A$2:$B$874,2,FALSE)))=1,"·",0)</f>
        <v>0</v>
      </c>
      <c r="Z279" s="53">
        <f>IF(TYPE(SEARCH(Z$1,+VLOOKUP($A279,datos14s!$A$2:$B$874,2,FALSE)))=1,"·",0)</f>
        <v>0</v>
      </c>
      <c r="AA279" s="53">
        <f>IF(TYPE(SEARCH(AA$1,+VLOOKUP($A279,datos14s!$A$2:$B$874,2,FALSE)))=1,"·",0)</f>
        <v>0</v>
      </c>
      <c r="AB279" s="53">
        <f>IF(TYPE(SEARCH(AB$1,+VLOOKUP($A279,datos14s!$A$2:$B$874,2,FALSE)))=1,"·",0)</f>
        <v>0</v>
      </c>
      <c r="AC279" s="53">
        <f>IF(TYPE(SEARCH(AC$1,+VLOOKUP($A279,datos14s!$A$2:$B$874,2,FALSE)))=1,"·",0)</f>
        <v>0</v>
      </c>
      <c r="AD279" s="53">
        <f>IF(TYPE(SEARCH(AD$1,+VLOOKUP($A279,datos14s!$A$2:$B$874,2,FALSE)))=1,"·",0)</f>
        <v>0</v>
      </c>
      <c r="AE279" s="53">
        <f>IF(TYPE(SEARCH(AE$1,+VLOOKUP($A279,datos14s!$A$2:$B$874,2,FALSE)))=1,"·",0)</f>
        <v>0</v>
      </c>
    </row>
    <row r="280" spans="1:31" s="9" customFormat="1">
      <c r="A280" s="60" t="s">
        <v>99</v>
      </c>
      <c r="B280" s="53">
        <f>IF(TYPE(SEARCH(B$1,+VLOOKUP($A280,datos14s!$A$2:$B$874,2,FALSE)))=1,"·",0)</f>
        <v>0</v>
      </c>
      <c r="C280" s="53">
        <f>IF(TYPE(SEARCH(C$1,+VLOOKUP($A280,datos14s!$A$2:$B$874,2,FALSE)))=1,"·",0)</f>
        <v>0</v>
      </c>
      <c r="D280" s="53">
        <f>IF(TYPE(SEARCH(D$1,+VLOOKUP($A280,datos14s!$A$2:$B$874,2,FALSE)))=1,"·",0)</f>
        <v>0</v>
      </c>
      <c r="E280" s="53">
        <f>IF(TYPE(SEARCH(E$1,+VLOOKUP($A280,datos14s!$A$2:$B$874,2,FALSE)))=1,"·",0)</f>
        <v>0</v>
      </c>
      <c r="F280" s="53">
        <f>IF(TYPE(SEARCH(F$1,+VLOOKUP($A280,datos14s!$A$2:$B$874,2,FALSE)))=1,"·",0)</f>
        <v>0</v>
      </c>
      <c r="G280" s="53">
        <f>IF(TYPE(SEARCH(G$1,+VLOOKUP($A280,datos14s!$A$2:$B$874,2,FALSE)))=1,"·",0)</f>
        <v>0</v>
      </c>
      <c r="H280" s="53">
        <f>IF(TYPE(SEARCH(H$1,+VLOOKUP($A280,datos14s!$A$2:$B$874,2,FALSE)))=1,"·",0)</f>
        <v>0</v>
      </c>
      <c r="I280" s="53" t="str">
        <f>IF(TYPE(SEARCH(I$1,+VLOOKUP($A280,datos14s!$A$2:$B$874,2,FALSE)))=1,"·",0)</f>
        <v>·</v>
      </c>
      <c r="J280" s="53">
        <f>IF(TYPE(SEARCH(J$1,+VLOOKUP($A280,datos14s!$A$2:$B$874,2,FALSE)))=1,"·",0)</f>
        <v>0</v>
      </c>
      <c r="K280" s="53">
        <f>IF(TYPE(SEARCH(K$1,+VLOOKUP($A280,datos14s!$A$2:$B$874,2,FALSE)))=1,"·",0)</f>
        <v>0</v>
      </c>
      <c r="L280" s="53">
        <f>IF(TYPE(SEARCH(L$1,+VLOOKUP($A280,datos14s!$A$2:$B$874,2,FALSE)))=1,"·",0)</f>
        <v>0</v>
      </c>
      <c r="M280" s="53">
        <f>IF(TYPE(SEARCH(M$1,+VLOOKUP($A280,datos14s!$A$2:$B$874,2,FALSE)))=1,"·",0)</f>
        <v>0</v>
      </c>
      <c r="N280" s="53">
        <f>IF(TYPE(SEARCH(N$1,+VLOOKUP($A280,datos14s!$A$2:$B$874,2,FALSE)))=1,"·",0)</f>
        <v>0</v>
      </c>
      <c r="O280" s="53">
        <f>IF(TYPE(SEARCH(O$1,+VLOOKUP($A280,datos14s!$A$2:$B$874,2,FALSE)))=1,"·",0)</f>
        <v>0</v>
      </c>
      <c r="P280" s="53">
        <f>IF(TYPE(SEARCH(P$1,+VLOOKUP($A280,datos14s!$A$2:$B$874,2,FALSE)))=1,"·",0)</f>
        <v>0</v>
      </c>
      <c r="Q280" s="53">
        <f>IF(TYPE(SEARCH(Q$1,+VLOOKUP($A280,datos14s!$A$2:$B$874,2,FALSE)))=1,"·",0)</f>
        <v>0</v>
      </c>
      <c r="R280" s="53">
        <f>IF(TYPE(SEARCH(R$1,+VLOOKUP($A280,datos14s!$A$2:$B$874,2,FALSE)))=1,"·",0)</f>
        <v>0</v>
      </c>
      <c r="S280" s="53">
        <f>IF(TYPE(SEARCH(S$1,+VLOOKUP($A280,datos14s!$A$2:$B$874,2,FALSE)))=1,"·",0)</f>
        <v>0</v>
      </c>
      <c r="T280" s="53">
        <f>IF(TYPE(SEARCH(T$1,+VLOOKUP($A280,datos14s!$A$2:$B$874,2,FALSE)))=1,"·",0)</f>
        <v>0</v>
      </c>
      <c r="U280" s="53">
        <f>IF(TYPE(SEARCH(U$1,+VLOOKUP($A280,datos14s!$A$2:$B$874,2,FALSE)))=1,"·",0)</f>
        <v>0</v>
      </c>
      <c r="V280" s="53">
        <f>IF(TYPE(SEARCH(V$1,+VLOOKUP($A280,datos14s!$A$2:$B$874,2,FALSE)))=1,"·",0)</f>
        <v>0</v>
      </c>
      <c r="W280" s="53">
        <f>IF(TYPE(SEARCH(W$1,+VLOOKUP($A280,datos14s!$A$2:$B$874,2,FALSE)))=1,"·",0)</f>
        <v>0</v>
      </c>
      <c r="X280" s="53">
        <f>IF(TYPE(SEARCH(X$1,+VLOOKUP($A280,datos14s!$A$2:$B$874,2,FALSE)))=1,"·",0)</f>
        <v>0</v>
      </c>
      <c r="Y280" s="53">
        <f>IF(TYPE(SEARCH(Y$1,+VLOOKUP($A280,datos14s!$A$2:$B$874,2,FALSE)))=1,"·",0)</f>
        <v>0</v>
      </c>
      <c r="Z280" s="53">
        <f>IF(TYPE(SEARCH(Z$1,+VLOOKUP($A280,datos14s!$A$2:$B$874,2,FALSE)))=1,"·",0)</f>
        <v>0</v>
      </c>
      <c r="AA280" s="53">
        <f>IF(TYPE(SEARCH(AA$1,+VLOOKUP($A280,datos14s!$A$2:$B$874,2,FALSE)))=1,"·",0)</f>
        <v>0</v>
      </c>
      <c r="AB280" s="53">
        <f>IF(TYPE(SEARCH(AB$1,+VLOOKUP($A280,datos14s!$A$2:$B$874,2,FALSE)))=1,"·",0)</f>
        <v>0</v>
      </c>
      <c r="AC280" s="53">
        <f>IF(TYPE(SEARCH(AC$1,+VLOOKUP($A280,datos14s!$A$2:$B$874,2,FALSE)))=1,"·",0)</f>
        <v>0</v>
      </c>
      <c r="AD280" s="53">
        <f>IF(TYPE(SEARCH(AD$1,+VLOOKUP($A280,datos14s!$A$2:$B$874,2,FALSE)))=1,"·",0)</f>
        <v>0</v>
      </c>
      <c r="AE280" s="53">
        <f>IF(TYPE(SEARCH(AE$1,+VLOOKUP($A280,datos14s!$A$2:$B$874,2,FALSE)))=1,"·",0)</f>
        <v>0</v>
      </c>
    </row>
    <row r="281" spans="1:31" s="9" customFormat="1">
      <c r="A281" s="60" t="s">
        <v>100</v>
      </c>
      <c r="B281" s="53">
        <f>IF(TYPE(SEARCH(B$1,+VLOOKUP($A281,datos14s!$A$2:$B$874,2,FALSE)))=1,"·",0)</f>
        <v>0</v>
      </c>
      <c r="C281" s="53">
        <f>IF(TYPE(SEARCH(C$1,+VLOOKUP($A281,datos14s!$A$2:$B$874,2,FALSE)))=1,"·",0)</f>
        <v>0</v>
      </c>
      <c r="D281" s="53">
        <f>IF(TYPE(SEARCH(D$1,+VLOOKUP($A281,datos14s!$A$2:$B$874,2,FALSE)))=1,"·",0)</f>
        <v>0</v>
      </c>
      <c r="E281" s="53">
        <f>IF(TYPE(SEARCH(E$1,+VLOOKUP($A281,datos14s!$A$2:$B$874,2,FALSE)))=1,"·",0)</f>
        <v>0</v>
      </c>
      <c r="F281" s="53">
        <f>IF(TYPE(SEARCH(F$1,+VLOOKUP($A281,datos14s!$A$2:$B$874,2,FALSE)))=1,"·",0)</f>
        <v>0</v>
      </c>
      <c r="G281" s="53">
        <f>IF(TYPE(SEARCH(G$1,+VLOOKUP($A281,datos14s!$A$2:$B$874,2,FALSE)))=1,"·",0)</f>
        <v>0</v>
      </c>
      <c r="H281" s="53">
        <f>IF(TYPE(SEARCH(H$1,+VLOOKUP($A281,datos14s!$A$2:$B$874,2,FALSE)))=1,"·",0)</f>
        <v>0</v>
      </c>
      <c r="I281" s="53">
        <f>IF(TYPE(SEARCH(I$1,+VLOOKUP($A281,datos14s!$A$2:$B$874,2,FALSE)))=1,"·",0)</f>
        <v>0</v>
      </c>
      <c r="J281" s="53">
        <f>IF(TYPE(SEARCH(J$1,+VLOOKUP($A281,datos14s!$A$2:$B$874,2,FALSE)))=1,"·",0)</f>
        <v>0</v>
      </c>
      <c r="K281" s="53">
        <f>IF(TYPE(SEARCH(K$1,+VLOOKUP($A281,datos14s!$A$2:$B$874,2,FALSE)))=1,"·",0)</f>
        <v>0</v>
      </c>
      <c r="L281" s="53">
        <f>IF(TYPE(SEARCH(L$1,+VLOOKUP($A281,datos14s!$A$2:$B$874,2,FALSE)))=1,"·",0)</f>
        <v>0</v>
      </c>
      <c r="M281" s="53">
        <f>IF(TYPE(SEARCH(M$1,+VLOOKUP($A281,datos14s!$A$2:$B$874,2,FALSE)))=1,"·",0)</f>
        <v>0</v>
      </c>
      <c r="N281" s="53">
        <f>IF(TYPE(SEARCH(N$1,+VLOOKUP($A281,datos14s!$A$2:$B$874,2,FALSE)))=1,"·",0)</f>
        <v>0</v>
      </c>
      <c r="O281" s="53" t="str">
        <f>IF(TYPE(SEARCH(O$1,+VLOOKUP($A281,datos14s!$A$2:$B$874,2,FALSE)))=1,"·",0)</f>
        <v>·</v>
      </c>
      <c r="P281" s="53" t="str">
        <f>IF(TYPE(SEARCH(P$1,+VLOOKUP($A281,datos14s!$A$2:$B$874,2,FALSE)))=1,"·",0)</f>
        <v>·</v>
      </c>
      <c r="Q281" s="53">
        <f>IF(TYPE(SEARCH(Q$1,+VLOOKUP($A281,datos14s!$A$2:$B$874,2,FALSE)))=1,"·",0)</f>
        <v>0</v>
      </c>
      <c r="R281" s="53">
        <f>IF(TYPE(SEARCH(R$1,+VLOOKUP($A281,datos14s!$A$2:$B$874,2,FALSE)))=1,"·",0)</f>
        <v>0</v>
      </c>
      <c r="S281" s="53">
        <f>IF(TYPE(SEARCH(S$1,+VLOOKUP($A281,datos14s!$A$2:$B$874,2,FALSE)))=1,"·",0)</f>
        <v>0</v>
      </c>
      <c r="T281" s="53">
        <f>IF(TYPE(SEARCH(T$1,+VLOOKUP($A281,datos14s!$A$2:$B$874,2,FALSE)))=1,"·",0)</f>
        <v>0</v>
      </c>
      <c r="U281" s="53">
        <f>IF(TYPE(SEARCH(U$1,+VLOOKUP($A281,datos14s!$A$2:$B$874,2,FALSE)))=1,"·",0)</f>
        <v>0</v>
      </c>
      <c r="V281" s="53">
        <f>IF(TYPE(SEARCH(V$1,+VLOOKUP($A281,datos14s!$A$2:$B$874,2,FALSE)))=1,"·",0)</f>
        <v>0</v>
      </c>
      <c r="W281" s="53">
        <f>IF(TYPE(SEARCH(W$1,+VLOOKUP($A281,datos14s!$A$2:$B$874,2,FALSE)))=1,"·",0)</f>
        <v>0</v>
      </c>
      <c r="X281" s="53">
        <f>IF(TYPE(SEARCH(X$1,+VLOOKUP($A281,datos14s!$A$2:$B$874,2,FALSE)))=1,"·",0)</f>
        <v>0</v>
      </c>
      <c r="Y281" s="53">
        <f>IF(TYPE(SEARCH(Y$1,+VLOOKUP($A281,datos14s!$A$2:$B$874,2,FALSE)))=1,"·",0)</f>
        <v>0</v>
      </c>
      <c r="Z281" s="53">
        <f>IF(TYPE(SEARCH(Z$1,+VLOOKUP($A281,datos14s!$A$2:$B$874,2,FALSE)))=1,"·",0)</f>
        <v>0</v>
      </c>
      <c r="AA281" s="53">
        <f>IF(TYPE(SEARCH(AA$1,+VLOOKUP($A281,datos14s!$A$2:$B$874,2,FALSE)))=1,"·",0)</f>
        <v>0</v>
      </c>
      <c r="AB281" s="53">
        <f>IF(TYPE(SEARCH(AB$1,+VLOOKUP($A281,datos14s!$A$2:$B$874,2,FALSE)))=1,"·",0)</f>
        <v>0</v>
      </c>
      <c r="AC281" s="53">
        <f>IF(TYPE(SEARCH(AC$1,+VLOOKUP($A281,datos14s!$A$2:$B$874,2,FALSE)))=1,"·",0)</f>
        <v>0</v>
      </c>
      <c r="AD281" s="53">
        <f>IF(TYPE(SEARCH(AD$1,+VLOOKUP($A281,datos14s!$A$2:$B$874,2,FALSE)))=1,"·",0)</f>
        <v>0</v>
      </c>
      <c r="AE281" s="53" t="str">
        <f>IF(TYPE(SEARCH(AE$1,+VLOOKUP($A281,datos14s!$A$2:$B$874,2,FALSE)))=1,"·",0)</f>
        <v>·</v>
      </c>
    </row>
    <row r="282" spans="1:31" s="9" customFormat="1">
      <c r="A282" s="60" t="s">
        <v>101</v>
      </c>
      <c r="B282" s="53">
        <f>IF(TYPE(SEARCH(B$1,+VLOOKUP($A282,datos14s!$A$2:$B$874,2,FALSE)))=1,"·",0)</f>
        <v>0</v>
      </c>
      <c r="C282" s="53">
        <f>IF(TYPE(SEARCH(C$1,+VLOOKUP($A282,datos14s!$A$2:$B$874,2,FALSE)))=1,"·",0)</f>
        <v>0</v>
      </c>
      <c r="D282" s="53">
        <f>IF(TYPE(SEARCH(D$1,+VLOOKUP($A282,datos14s!$A$2:$B$874,2,FALSE)))=1,"·",0)</f>
        <v>0</v>
      </c>
      <c r="E282" s="53">
        <f>IF(TYPE(SEARCH(E$1,+VLOOKUP($A282,datos14s!$A$2:$B$874,2,FALSE)))=1,"·",0)</f>
        <v>0</v>
      </c>
      <c r="F282" s="53">
        <f>IF(TYPE(SEARCH(F$1,+VLOOKUP($A282,datos14s!$A$2:$B$874,2,FALSE)))=1,"·",0)</f>
        <v>0</v>
      </c>
      <c r="G282" s="53">
        <f>IF(TYPE(SEARCH(G$1,+VLOOKUP($A282,datos14s!$A$2:$B$874,2,FALSE)))=1,"·",0)</f>
        <v>0</v>
      </c>
      <c r="H282" s="53">
        <f>IF(TYPE(SEARCH(H$1,+VLOOKUP($A282,datos14s!$A$2:$B$874,2,FALSE)))=1,"·",0)</f>
        <v>0</v>
      </c>
      <c r="I282" s="53">
        <f>IF(TYPE(SEARCH(I$1,+VLOOKUP($A282,datos14s!$A$2:$B$874,2,FALSE)))=1,"·",0)</f>
        <v>0</v>
      </c>
      <c r="J282" s="53">
        <f>IF(TYPE(SEARCH(J$1,+VLOOKUP($A282,datos14s!$A$2:$B$874,2,FALSE)))=1,"·",0)</f>
        <v>0</v>
      </c>
      <c r="K282" s="53">
        <f>IF(TYPE(SEARCH(K$1,+VLOOKUP($A282,datos14s!$A$2:$B$874,2,FALSE)))=1,"·",0)</f>
        <v>0</v>
      </c>
      <c r="L282" s="53">
        <f>IF(TYPE(SEARCH(L$1,+VLOOKUP($A282,datos14s!$A$2:$B$874,2,FALSE)))=1,"·",0)</f>
        <v>0</v>
      </c>
      <c r="M282" s="53">
        <f>IF(TYPE(SEARCH(M$1,+VLOOKUP($A282,datos14s!$A$2:$B$874,2,FALSE)))=1,"·",0)</f>
        <v>0</v>
      </c>
      <c r="N282" s="53">
        <f>IF(TYPE(SEARCH(N$1,+VLOOKUP($A282,datos14s!$A$2:$B$874,2,FALSE)))=1,"·",0)</f>
        <v>0</v>
      </c>
      <c r="O282" s="53">
        <f>IF(TYPE(SEARCH(O$1,+VLOOKUP($A282,datos14s!$A$2:$B$874,2,FALSE)))=1,"·",0)</f>
        <v>0</v>
      </c>
      <c r="P282" s="53" t="str">
        <f>IF(TYPE(SEARCH(P$1,+VLOOKUP($A282,datos14s!$A$2:$B$874,2,FALSE)))=1,"·",0)</f>
        <v>·</v>
      </c>
      <c r="Q282" s="53">
        <f>IF(TYPE(SEARCH(Q$1,+VLOOKUP($A282,datos14s!$A$2:$B$874,2,FALSE)))=1,"·",0)</f>
        <v>0</v>
      </c>
      <c r="R282" s="53">
        <f>IF(TYPE(SEARCH(R$1,+VLOOKUP($A282,datos14s!$A$2:$B$874,2,FALSE)))=1,"·",0)</f>
        <v>0</v>
      </c>
      <c r="S282" s="53">
        <f>IF(TYPE(SEARCH(S$1,+VLOOKUP($A282,datos14s!$A$2:$B$874,2,FALSE)))=1,"·",0)</f>
        <v>0</v>
      </c>
      <c r="T282" s="53">
        <f>IF(TYPE(SEARCH(T$1,+VLOOKUP($A282,datos14s!$A$2:$B$874,2,FALSE)))=1,"·",0)</f>
        <v>0</v>
      </c>
      <c r="U282" s="53">
        <f>IF(TYPE(SEARCH(U$1,+VLOOKUP($A282,datos14s!$A$2:$B$874,2,FALSE)))=1,"·",0)</f>
        <v>0</v>
      </c>
      <c r="V282" s="53">
        <f>IF(TYPE(SEARCH(V$1,+VLOOKUP($A282,datos14s!$A$2:$B$874,2,FALSE)))=1,"·",0)</f>
        <v>0</v>
      </c>
      <c r="W282" s="53">
        <f>IF(TYPE(SEARCH(W$1,+VLOOKUP($A282,datos14s!$A$2:$B$874,2,FALSE)))=1,"·",0)</f>
        <v>0</v>
      </c>
      <c r="X282" s="53">
        <f>IF(TYPE(SEARCH(X$1,+VLOOKUP($A282,datos14s!$A$2:$B$874,2,FALSE)))=1,"·",0)</f>
        <v>0</v>
      </c>
      <c r="Y282" s="53">
        <f>IF(TYPE(SEARCH(Y$1,+VLOOKUP($A282,datos14s!$A$2:$B$874,2,FALSE)))=1,"·",0)</f>
        <v>0</v>
      </c>
      <c r="Z282" s="53">
        <f>IF(TYPE(SEARCH(Z$1,+VLOOKUP($A282,datos14s!$A$2:$B$874,2,FALSE)))=1,"·",0)</f>
        <v>0</v>
      </c>
      <c r="AA282" s="53">
        <f>IF(TYPE(SEARCH(AA$1,+VLOOKUP($A282,datos14s!$A$2:$B$874,2,FALSE)))=1,"·",0)</f>
        <v>0</v>
      </c>
      <c r="AB282" s="53">
        <f>IF(TYPE(SEARCH(AB$1,+VLOOKUP($A282,datos14s!$A$2:$B$874,2,FALSE)))=1,"·",0)</f>
        <v>0</v>
      </c>
      <c r="AC282" s="53">
        <f>IF(TYPE(SEARCH(AC$1,+VLOOKUP($A282,datos14s!$A$2:$B$874,2,FALSE)))=1,"·",0)</f>
        <v>0</v>
      </c>
      <c r="AD282" s="53">
        <f>IF(TYPE(SEARCH(AD$1,+VLOOKUP($A282,datos14s!$A$2:$B$874,2,FALSE)))=1,"·",0)</f>
        <v>0</v>
      </c>
      <c r="AE282" s="53" t="str">
        <f>IF(TYPE(SEARCH(AE$1,+VLOOKUP($A282,datos14s!$A$2:$B$874,2,FALSE)))=1,"·",0)</f>
        <v>·</v>
      </c>
    </row>
    <row r="283" spans="1:31" s="9" customFormat="1">
      <c r="A283" s="60" t="s">
        <v>102</v>
      </c>
      <c r="B283" s="53">
        <f>IF(TYPE(SEARCH(B$1,+VLOOKUP($A283,datos14s!$A$2:$B$874,2,FALSE)))=1,"·",0)</f>
        <v>0</v>
      </c>
      <c r="C283" s="53">
        <f>IF(TYPE(SEARCH(C$1,+VLOOKUP($A283,datos14s!$A$2:$B$874,2,FALSE)))=1,"·",0)</f>
        <v>0</v>
      </c>
      <c r="D283" s="53">
        <f>IF(TYPE(SEARCH(D$1,+VLOOKUP($A283,datos14s!$A$2:$B$874,2,FALSE)))=1,"·",0)</f>
        <v>0</v>
      </c>
      <c r="E283" s="53">
        <f>IF(TYPE(SEARCH(E$1,+VLOOKUP($A283,datos14s!$A$2:$B$874,2,FALSE)))=1,"·",0)</f>
        <v>0</v>
      </c>
      <c r="F283" s="53" t="str">
        <f>IF(TYPE(SEARCH(F$1,+VLOOKUP($A283,datos14s!$A$2:$B$874,2,FALSE)))=1,"·",0)</f>
        <v>·</v>
      </c>
      <c r="G283" s="53">
        <f>IF(TYPE(SEARCH(G$1,+VLOOKUP($A283,datos14s!$A$2:$B$874,2,FALSE)))=1,"·",0)</f>
        <v>0</v>
      </c>
      <c r="H283" s="53">
        <f>IF(TYPE(SEARCH(H$1,+VLOOKUP($A283,datos14s!$A$2:$B$874,2,FALSE)))=1,"·",0)</f>
        <v>0</v>
      </c>
      <c r="I283" s="53" t="str">
        <f>IF(TYPE(SEARCH(I$1,+VLOOKUP($A283,datos14s!$A$2:$B$874,2,FALSE)))=1,"·",0)</f>
        <v>·</v>
      </c>
      <c r="J283" s="53">
        <f>IF(TYPE(SEARCH(J$1,+VLOOKUP($A283,datos14s!$A$2:$B$874,2,FALSE)))=1,"·",0)</f>
        <v>0</v>
      </c>
      <c r="K283" s="53">
        <f>IF(TYPE(SEARCH(K$1,+VLOOKUP($A283,datos14s!$A$2:$B$874,2,FALSE)))=1,"·",0)</f>
        <v>0</v>
      </c>
      <c r="L283" s="53">
        <f>IF(TYPE(SEARCH(L$1,+VLOOKUP($A283,datos14s!$A$2:$B$874,2,FALSE)))=1,"·",0)</f>
        <v>0</v>
      </c>
      <c r="M283" s="53">
        <f>IF(TYPE(SEARCH(M$1,+VLOOKUP($A283,datos14s!$A$2:$B$874,2,FALSE)))=1,"·",0)</f>
        <v>0</v>
      </c>
      <c r="N283" s="53">
        <f>IF(TYPE(SEARCH(N$1,+VLOOKUP($A283,datos14s!$A$2:$B$874,2,FALSE)))=1,"·",0)</f>
        <v>0</v>
      </c>
      <c r="O283" s="53">
        <f>IF(TYPE(SEARCH(O$1,+VLOOKUP($A283,datos14s!$A$2:$B$874,2,FALSE)))=1,"·",0)</f>
        <v>0</v>
      </c>
      <c r="P283" s="53" t="str">
        <f>IF(TYPE(SEARCH(P$1,+VLOOKUP($A283,datos14s!$A$2:$B$874,2,FALSE)))=1,"·",0)</f>
        <v>·</v>
      </c>
      <c r="Q283" s="53">
        <f>IF(TYPE(SEARCH(Q$1,+VLOOKUP($A283,datos14s!$A$2:$B$874,2,FALSE)))=1,"·",0)</f>
        <v>0</v>
      </c>
      <c r="R283" s="53">
        <f>IF(TYPE(SEARCH(R$1,+VLOOKUP($A283,datos14s!$A$2:$B$874,2,FALSE)))=1,"·",0)</f>
        <v>0</v>
      </c>
      <c r="S283" s="53">
        <f>IF(TYPE(SEARCH(S$1,+VLOOKUP($A283,datos14s!$A$2:$B$874,2,FALSE)))=1,"·",0)</f>
        <v>0</v>
      </c>
      <c r="T283" s="53">
        <f>IF(TYPE(SEARCH(T$1,+VLOOKUP($A283,datos14s!$A$2:$B$874,2,FALSE)))=1,"·",0)</f>
        <v>0</v>
      </c>
      <c r="U283" s="53">
        <f>IF(TYPE(SEARCH(U$1,+VLOOKUP($A283,datos14s!$A$2:$B$874,2,FALSE)))=1,"·",0)</f>
        <v>0</v>
      </c>
      <c r="V283" s="53">
        <f>IF(TYPE(SEARCH(V$1,+VLOOKUP($A283,datos14s!$A$2:$B$874,2,FALSE)))=1,"·",0)</f>
        <v>0</v>
      </c>
      <c r="W283" s="53">
        <f>IF(TYPE(SEARCH(W$1,+VLOOKUP($A283,datos14s!$A$2:$B$874,2,FALSE)))=1,"·",0)</f>
        <v>0</v>
      </c>
      <c r="X283" s="53">
        <f>IF(TYPE(SEARCH(X$1,+VLOOKUP($A283,datos14s!$A$2:$B$874,2,FALSE)))=1,"·",0)</f>
        <v>0</v>
      </c>
      <c r="Y283" s="53">
        <f>IF(TYPE(SEARCH(Y$1,+VLOOKUP($A283,datos14s!$A$2:$B$874,2,FALSE)))=1,"·",0)</f>
        <v>0</v>
      </c>
      <c r="Z283" s="53">
        <f>IF(TYPE(SEARCH(Z$1,+VLOOKUP($A283,datos14s!$A$2:$B$874,2,FALSE)))=1,"·",0)</f>
        <v>0</v>
      </c>
      <c r="AA283" s="53">
        <f>IF(TYPE(SEARCH(AA$1,+VLOOKUP($A283,datos14s!$A$2:$B$874,2,FALSE)))=1,"·",0)</f>
        <v>0</v>
      </c>
      <c r="AB283" s="53">
        <f>IF(TYPE(SEARCH(AB$1,+VLOOKUP($A283,datos14s!$A$2:$B$874,2,FALSE)))=1,"·",0)</f>
        <v>0</v>
      </c>
      <c r="AC283" s="53">
        <f>IF(TYPE(SEARCH(AC$1,+VLOOKUP($A283,datos14s!$A$2:$B$874,2,FALSE)))=1,"·",0)</f>
        <v>0</v>
      </c>
      <c r="AD283" s="53">
        <f>IF(TYPE(SEARCH(AD$1,+VLOOKUP($A283,datos14s!$A$2:$B$874,2,FALSE)))=1,"·",0)</f>
        <v>0</v>
      </c>
      <c r="AE283" s="53">
        <f>IF(TYPE(SEARCH(AE$1,+VLOOKUP($A283,datos14s!$A$2:$B$874,2,FALSE)))=1,"·",0)</f>
        <v>0</v>
      </c>
    </row>
    <row r="284" spans="1:31" s="9" customFormat="1">
      <c r="A284" s="60" t="s">
        <v>103</v>
      </c>
      <c r="B284" s="53">
        <f>IF(TYPE(SEARCH(B$1,+VLOOKUP($A284,datos14s!$A$2:$B$874,2,FALSE)))=1,"·",0)</f>
        <v>0</v>
      </c>
      <c r="C284" s="53">
        <f>IF(TYPE(SEARCH(C$1,+VLOOKUP($A284,datos14s!$A$2:$B$874,2,FALSE)))=1,"·",0)</f>
        <v>0</v>
      </c>
      <c r="D284" s="53">
        <f>IF(TYPE(SEARCH(D$1,+VLOOKUP($A284,datos14s!$A$2:$B$874,2,FALSE)))=1,"·",0)</f>
        <v>0</v>
      </c>
      <c r="E284" s="53">
        <f>IF(TYPE(SEARCH(E$1,+VLOOKUP($A284,datos14s!$A$2:$B$874,2,FALSE)))=1,"·",0)</f>
        <v>0</v>
      </c>
      <c r="F284" s="53">
        <f>IF(TYPE(SEARCH(F$1,+VLOOKUP($A284,datos14s!$A$2:$B$874,2,FALSE)))=1,"·",0)</f>
        <v>0</v>
      </c>
      <c r="G284" s="53">
        <f>IF(TYPE(SEARCH(G$1,+VLOOKUP($A284,datos14s!$A$2:$B$874,2,FALSE)))=1,"·",0)</f>
        <v>0</v>
      </c>
      <c r="H284" s="53">
        <f>IF(TYPE(SEARCH(H$1,+VLOOKUP($A284,datos14s!$A$2:$B$874,2,FALSE)))=1,"·",0)</f>
        <v>0</v>
      </c>
      <c r="I284" s="53">
        <f>IF(TYPE(SEARCH(I$1,+VLOOKUP($A284,datos14s!$A$2:$B$874,2,FALSE)))=1,"·",0)</f>
        <v>0</v>
      </c>
      <c r="J284" s="53">
        <f>IF(TYPE(SEARCH(J$1,+VLOOKUP($A284,datos14s!$A$2:$B$874,2,FALSE)))=1,"·",0)</f>
        <v>0</v>
      </c>
      <c r="K284" s="53">
        <f>IF(TYPE(SEARCH(K$1,+VLOOKUP($A284,datos14s!$A$2:$B$874,2,FALSE)))=1,"·",0)</f>
        <v>0</v>
      </c>
      <c r="L284" s="53">
        <f>IF(TYPE(SEARCH(L$1,+VLOOKUP($A284,datos14s!$A$2:$B$874,2,FALSE)))=1,"·",0)</f>
        <v>0</v>
      </c>
      <c r="M284" s="53">
        <f>IF(TYPE(SEARCH(M$1,+VLOOKUP($A284,datos14s!$A$2:$B$874,2,FALSE)))=1,"·",0)</f>
        <v>0</v>
      </c>
      <c r="N284" s="53">
        <f>IF(TYPE(SEARCH(N$1,+VLOOKUP($A284,datos14s!$A$2:$B$874,2,FALSE)))=1,"·",0)</f>
        <v>0</v>
      </c>
      <c r="O284" s="53">
        <f>IF(TYPE(SEARCH(O$1,+VLOOKUP($A284,datos14s!$A$2:$B$874,2,FALSE)))=1,"·",0)</f>
        <v>0</v>
      </c>
      <c r="P284" s="53" t="str">
        <f>IF(TYPE(SEARCH(P$1,+VLOOKUP($A284,datos14s!$A$2:$B$874,2,FALSE)))=1,"·",0)</f>
        <v>·</v>
      </c>
      <c r="Q284" s="53">
        <f>IF(TYPE(SEARCH(Q$1,+VLOOKUP($A284,datos14s!$A$2:$B$874,2,FALSE)))=1,"·",0)</f>
        <v>0</v>
      </c>
      <c r="R284" s="53">
        <f>IF(TYPE(SEARCH(R$1,+VLOOKUP($A284,datos14s!$A$2:$B$874,2,FALSE)))=1,"·",0)</f>
        <v>0</v>
      </c>
      <c r="S284" s="53">
        <f>IF(TYPE(SEARCH(S$1,+VLOOKUP($A284,datos14s!$A$2:$B$874,2,FALSE)))=1,"·",0)</f>
        <v>0</v>
      </c>
      <c r="T284" s="53">
        <f>IF(TYPE(SEARCH(T$1,+VLOOKUP($A284,datos14s!$A$2:$B$874,2,FALSE)))=1,"·",0)</f>
        <v>0</v>
      </c>
      <c r="U284" s="53">
        <f>IF(TYPE(SEARCH(U$1,+VLOOKUP($A284,datos14s!$A$2:$B$874,2,FALSE)))=1,"·",0)</f>
        <v>0</v>
      </c>
      <c r="V284" s="53">
        <f>IF(TYPE(SEARCH(V$1,+VLOOKUP($A284,datos14s!$A$2:$B$874,2,FALSE)))=1,"·",0)</f>
        <v>0</v>
      </c>
      <c r="W284" s="53">
        <f>IF(TYPE(SEARCH(W$1,+VLOOKUP($A284,datos14s!$A$2:$B$874,2,FALSE)))=1,"·",0)</f>
        <v>0</v>
      </c>
      <c r="X284" s="53">
        <f>IF(TYPE(SEARCH(X$1,+VLOOKUP($A284,datos14s!$A$2:$B$874,2,FALSE)))=1,"·",0)</f>
        <v>0</v>
      </c>
      <c r="Y284" s="53">
        <f>IF(TYPE(SEARCH(Y$1,+VLOOKUP($A284,datos14s!$A$2:$B$874,2,FALSE)))=1,"·",0)</f>
        <v>0</v>
      </c>
      <c r="Z284" s="53">
        <f>IF(TYPE(SEARCH(Z$1,+VLOOKUP($A284,datos14s!$A$2:$B$874,2,FALSE)))=1,"·",0)</f>
        <v>0</v>
      </c>
      <c r="AA284" s="53">
        <f>IF(TYPE(SEARCH(AA$1,+VLOOKUP($A284,datos14s!$A$2:$B$874,2,FALSE)))=1,"·",0)</f>
        <v>0</v>
      </c>
      <c r="AB284" s="53">
        <f>IF(TYPE(SEARCH(AB$1,+VLOOKUP($A284,datos14s!$A$2:$B$874,2,FALSE)))=1,"·",0)</f>
        <v>0</v>
      </c>
      <c r="AC284" s="53">
        <f>IF(TYPE(SEARCH(AC$1,+VLOOKUP($A284,datos14s!$A$2:$B$874,2,FALSE)))=1,"·",0)</f>
        <v>0</v>
      </c>
      <c r="AD284" s="53">
        <f>IF(TYPE(SEARCH(AD$1,+VLOOKUP($A284,datos14s!$A$2:$B$874,2,FALSE)))=1,"·",0)</f>
        <v>0</v>
      </c>
      <c r="AE284" s="53" t="str">
        <f>IF(TYPE(SEARCH(AE$1,+VLOOKUP($A284,datos14s!$A$2:$B$874,2,FALSE)))=1,"·",0)</f>
        <v>·</v>
      </c>
    </row>
    <row r="285" spans="1:31" s="9" customFormat="1">
      <c r="A285" s="60" t="s">
        <v>104</v>
      </c>
      <c r="B285" s="53">
        <f>IF(TYPE(SEARCH(B$1,+VLOOKUP($A285,datos14s!$A$2:$B$874,2,FALSE)))=1,"·",0)</f>
        <v>0</v>
      </c>
      <c r="C285" s="53">
        <f>IF(TYPE(SEARCH(C$1,+VLOOKUP($A285,datos14s!$A$2:$B$874,2,FALSE)))=1,"·",0)</f>
        <v>0</v>
      </c>
      <c r="D285" s="53">
        <f>IF(TYPE(SEARCH(D$1,+VLOOKUP($A285,datos14s!$A$2:$B$874,2,FALSE)))=1,"·",0)</f>
        <v>0</v>
      </c>
      <c r="E285" s="53">
        <f>IF(TYPE(SEARCH(E$1,+VLOOKUP($A285,datos14s!$A$2:$B$874,2,FALSE)))=1,"·",0)</f>
        <v>0</v>
      </c>
      <c r="F285" s="53" t="str">
        <f>IF(TYPE(SEARCH(F$1,+VLOOKUP($A285,datos14s!$A$2:$B$874,2,FALSE)))=1,"·",0)</f>
        <v>·</v>
      </c>
      <c r="G285" s="53">
        <f>IF(TYPE(SEARCH(G$1,+VLOOKUP($A285,datos14s!$A$2:$B$874,2,FALSE)))=1,"·",0)</f>
        <v>0</v>
      </c>
      <c r="H285" s="53">
        <f>IF(TYPE(SEARCH(H$1,+VLOOKUP($A285,datos14s!$A$2:$B$874,2,FALSE)))=1,"·",0)</f>
        <v>0</v>
      </c>
      <c r="I285" s="53">
        <f>IF(TYPE(SEARCH(I$1,+VLOOKUP($A285,datos14s!$A$2:$B$874,2,FALSE)))=1,"·",0)</f>
        <v>0</v>
      </c>
      <c r="J285" s="53">
        <f>IF(TYPE(SEARCH(J$1,+VLOOKUP($A285,datos14s!$A$2:$B$874,2,FALSE)))=1,"·",0)</f>
        <v>0</v>
      </c>
      <c r="K285" s="53">
        <f>IF(TYPE(SEARCH(K$1,+VLOOKUP($A285,datos14s!$A$2:$B$874,2,FALSE)))=1,"·",0)</f>
        <v>0</v>
      </c>
      <c r="L285" s="53">
        <f>IF(TYPE(SEARCH(L$1,+VLOOKUP($A285,datos14s!$A$2:$B$874,2,FALSE)))=1,"·",0)</f>
        <v>0</v>
      </c>
      <c r="M285" s="53">
        <f>IF(TYPE(SEARCH(M$1,+VLOOKUP($A285,datos14s!$A$2:$B$874,2,FALSE)))=1,"·",0)</f>
        <v>0</v>
      </c>
      <c r="N285" s="53">
        <f>IF(TYPE(SEARCH(N$1,+VLOOKUP($A285,datos14s!$A$2:$B$874,2,FALSE)))=1,"·",0)</f>
        <v>0</v>
      </c>
      <c r="O285" s="53">
        <f>IF(TYPE(SEARCH(O$1,+VLOOKUP($A285,datos14s!$A$2:$B$874,2,FALSE)))=1,"·",0)</f>
        <v>0</v>
      </c>
      <c r="P285" s="53" t="str">
        <f>IF(TYPE(SEARCH(P$1,+VLOOKUP($A285,datos14s!$A$2:$B$874,2,FALSE)))=1,"·",0)</f>
        <v>·</v>
      </c>
      <c r="Q285" s="53">
        <f>IF(TYPE(SEARCH(Q$1,+VLOOKUP($A285,datos14s!$A$2:$B$874,2,FALSE)))=1,"·",0)</f>
        <v>0</v>
      </c>
      <c r="R285" s="53">
        <f>IF(TYPE(SEARCH(R$1,+VLOOKUP($A285,datos14s!$A$2:$B$874,2,FALSE)))=1,"·",0)</f>
        <v>0</v>
      </c>
      <c r="S285" s="53">
        <f>IF(TYPE(SEARCH(S$1,+VLOOKUP($A285,datos14s!$A$2:$B$874,2,FALSE)))=1,"·",0)</f>
        <v>0</v>
      </c>
      <c r="T285" s="53">
        <f>IF(TYPE(SEARCH(T$1,+VLOOKUP($A285,datos14s!$A$2:$B$874,2,FALSE)))=1,"·",0)</f>
        <v>0</v>
      </c>
      <c r="U285" s="53">
        <f>IF(TYPE(SEARCH(U$1,+VLOOKUP($A285,datos14s!$A$2:$B$874,2,FALSE)))=1,"·",0)</f>
        <v>0</v>
      </c>
      <c r="V285" s="53">
        <f>IF(TYPE(SEARCH(V$1,+VLOOKUP($A285,datos14s!$A$2:$B$874,2,FALSE)))=1,"·",0)</f>
        <v>0</v>
      </c>
      <c r="W285" s="53">
        <f>IF(TYPE(SEARCH(W$1,+VLOOKUP($A285,datos14s!$A$2:$B$874,2,FALSE)))=1,"·",0)</f>
        <v>0</v>
      </c>
      <c r="X285" s="53">
        <f>IF(TYPE(SEARCH(X$1,+VLOOKUP($A285,datos14s!$A$2:$B$874,2,FALSE)))=1,"·",0)</f>
        <v>0</v>
      </c>
      <c r="Y285" s="53">
        <f>IF(TYPE(SEARCH(Y$1,+VLOOKUP($A285,datos14s!$A$2:$B$874,2,FALSE)))=1,"·",0)</f>
        <v>0</v>
      </c>
      <c r="Z285" s="53">
        <f>IF(TYPE(SEARCH(Z$1,+VLOOKUP($A285,datos14s!$A$2:$B$874,2,FALSE)))=1,"·",0)</f>
        <v>0</v>
      </c>
      <c r="AA285" s="53">
        <f>IF(TYPE(SEARCH(AA$1,+VLOOKUP($A285,datos14s!$A$2:$B$874,2,FALSE)))=1,"·",0)</f>
        <v>0</v>
      </c>
      <c r="AB285" s="53">
        <f>IF(TYPE(SEARCH(AB$1,+VLOOKUP($A285,datos14s!$A$2:$B$874,2,FALSE)))=1,"·",0)</f>
        <v>0</v>
      </c>
      <c r="AC285" s="53">
        <f>IF(TYPE(SEARCH(AC$1,+VLOOKUP($A285,datos14s!$A$2:$B$874,2,FALSE)))=1,"·",0)</f>
        <v>0</v>
      </c>
      <c r="AD285" s="53">
        <f>IF(TYPE(SEARCH(AD$1,+VLOOKUP($A285,datos14s!$A$2:$B$874,2,FALSE)))=1,"·",0)</f>
        <v>0</v>
      </c>
      <c r="AE285" s="53" t="str">
        <f>IF(TYPE(SEARCH(AE$1,+VLOOKUP($A285,datos14s!$A$2:$B$874,2,FALSE)))=1,"·",0)</f>
        <v>·</v>
      </c>
    </row>
    <row r="286" spans="1:31" s="9" customFormat="1">
      <c r="A286" s="60" t="s">
        <v>105</v>
      </c>
      <c r="B286" s="53">
        <f>IF(TYPE(SEARCH(B$1,+VLOOKUP($A286,datos14s!$A$2:$B$874,2,FALSE)))=1,"·",0)</f>
        <v>0</v>
      </c>
      <c r="C286" s="53">
        <f>IF(TYPE(SEARCH(C$1,+VLOOKUP($A286,datos14s!$A$2:$B$874,2,FALSE)))=1,"·",0)</f>
        <v>0</v>
      </c>
      <c r="D286" s="53">
        <f>IF(TYPE(SEARCH(D$1,+VLOOKUP($A286,datos14s!$A$2:$B$874,2,FALSE)))=1,"·",0)</f>
        <v>0</v>
      </c>
      <c r="E286" s="53">
        <f>IF(TYPE(SEARCH(E$1,+VLOOKUP($A286,datos14s!$A$2:$B$874,2,FALSE)))=1,"·",0)</f>
        <v>0</v>
      </c>
      <c r="F286" s="53" t="str">
        <f>IF(TYPE(SEARCH(F$1,+VLOOKUP($A286,datos14s!$A$2:$B$874,2,FALSE)))=1,"·",0)</f>
        <v>·</v>
      </c>
      <c r="G286" s="53">
        <f>IF(TYPE(SEARCH(G$1,+VLOOKUP($A286,datos14s!$A$2:$B$874,2,FALSE)))=1,"·",0)</f>
        <v>0</v>
      </c>
      <c r="H286" s="53">
        <f>IF(TYPE(SEARCH(H$1,+VLOOKUP($A286,datos14s!$A$2:$B$874,2,FALSE)))=1,"·",0)</f>
        <v>0</v>
      </c>
      <c r="I286" s="53">
        <f>IF(TYPE(SEARCH(I$1,+VLOOKUP($A286,datos14s!$A$2:$B$874,2,FALSE)))=1,"·",0)</f>
        <v>0</v>
      </c>
      <c r="J286" s="53" t="str">
        <f>IF(TYPE(SEARCH(J$1,+VLOOKUP($A286,datos14s!$A$2:$B$874,2,FALSE)))=1,"·",0)</f>
        <v>·</v>
      </c>
      <c r="K286" s="53">
        <f>IF(TYPE(SEARCH(K$1,+VLOOKUP($A286,datos14s!$A$2:$B$874,2,FALSE)))=1,"·",0)</f>
        <v>0</v>
      </c>
      <c r="L286" s="53">
        <f>IF(TYPE(SEARCH(L$1,+VLOOKUP($A286,datos14s!$A$2:$B$874,2,FALSE)))=1,"·",0)</f>
        <v>0</v>
      </c>
      <c r="M286" s="53">
        <f>IF(TYPE(SEARCH(M$1,+VLOOKUP($A286,datos14s!$A$2:$B$874,2,FALSE)))=1,"·",0)</f>
        <v>0</v>
      </c>
      <c r="N286" s="53">
        <f>IF(TYPE(SEARCH(N$1,+VLOOKUP($A286,datos14s!$A$2:$B$874,2,FALSE)))=1,"·",0)</f>
        <v>0</v>
      </c>
      <c r="O286" s="53">
        <f>IF(TYPE(SEARCH(O$1,+VLOOKUP($A286,datos14s!$A$2:$B$874,2,FALSE)))=1,"·",0)</f>
        <v>0</v>
      </c>
      <c r="P286" s="53" t="str">
        <f>IF(TYPE(SEARCH(P$1,+VLOOKUP($A286,datos14s!$A$2:$B$874,2,FALSE)))=1,"·",0)</f>
        <v>·</v>
      </c>
      <c r="Q286" s="53">
        <f>IF(TYPE(SEARCH(Q$1,+VLOOKUP($A286,datos14s!$A$2:$B$874,2,FALSE)))=1,"·",0)</f>
        <v>0</v>
      </c>
      <c r="R286" s="53">
        <f>IF(TYPE(SEARCH(R$1,+VLOOKUP($A286,datos14s!$A$2:$B$874,2,FALSE)))=1,"·",0)</f>
        <v>0</v>
      </c>
      <c r="S286" s="53">
        <f>IF(TYPE(SEARCH(S$1,+VLOOKUP($A286,datos14s!$A$2:$B$874,2,FALSE)))=1,"·",0)</f>
        <v>0</v>
      </c>
      <c r="T286" s="53">
        <f>IF(TYPE(SEARCH(T$1,+VLOOKUP($A286,datos14s!$A$2:$B$874,2,FALSE)))=1,"·",0)</f>
        <v>0</v>
      </c>
      <c r="U286" s="53">
        <f>IF(TYPE(SEARCH(U$1,+VLOOKUP($A286,datos14s!$A$2:$B$874,2,FALSE)))=1,"·",0)</f>
        <v>0</v>
      </c>
      <c r="V286" s="53">
        <f>IF(TYPE(SEARCH(V$1,+VLOOKUP($A286,datos14s!$A$2:$B$874,2,FALSE)))=1,"·",0)</f>
        <v>0</v>
      </c>
      <c r="W286" s="53">
        <f>IF(TYPE(SEARCH(W$1,+VLOOKUP($A286,datos14s!$A$2:$B$874,2,FALSE)))=1,"·",0)</f>
        <v>0</v>
      </c>
      <c r="X286" s="53">
        <f>IF(TYPE(SEARCH(X$1,+VLOOKUP($A286,datos14s!$A$2:$B$874,2,FALSE)))=1,"·",0)</f>
        <v>0</v>
      </c>
      <c r="Y286" s="53">
        <f>IF(TYPE(SEARCH(Y$1,+VLOOKUP($A286,datos14s!$A$2:$B$874,2,FALSE)))=1,"·",0)</f>
        <v>0</v>
      </c>
      <c r="Z286" s="53">
        <f>IF(TYPE(SEARCH(Z$1,+VLOOKUP($A286,datos14s!$A$2:$B$874,2,FALSE)))=1,"·",0)</f>
        <v>0</v>
      </c>
      <c r="AA286" s="53">
        <f>IF(TYPE(SEARCH(AA$1,+VLOOKUP($A286,datos14s!$A$2:$B$874,2,FALSE)))=1,"·",0)</f>
        <v>0</v>
      </c>
      <c r="AB286" s="53">
        <f>IF(TYPE(SEARCH(AB$1,+VLOOKUP($A286,datos14s!$A$2:$B$874,2,FALSE)))=1,"·",0)</f>
        <v>0</v>
      </c>
      <c r="AC286" s="53">
        <f>IF(TYPE(SEARCH(AC$1,+VLOOKUP($A286,datos14s!$A$2:$B$874,2,FALSE)))=1,"·",0)</f>
        <v>0</v>
      </c>
      <c r="AD286" s="53">
        <f>IF(TYPE(SEARCH(AD$1,+VLOOKUP($A286,datos14s!$A$2:$B$874,2,FALSE)))=1,"·",0)</f>
        <v>0</v>
      </c>
      <c r="AE286" s="53">
        <f>IF(TYPE(SEARCH(AE$1,+VLOOKUP($A286,datos14s!$A$2:$B$874,2,FALSE)))=1,"·",0)</f>
        <v>0</v>
      </c>
    </row>
    <row r="287" spans="1:31" s="9" customFormat="1">
      <c r="A287" s="60" t="s">
        <v>106</v>
      </c>
      <c r="B287" s="53">
        <f>IF(TYPE(SEARCH(B$1,+VLOOKUP($A287,datos14s!$A$2:$B$874,2,FALSE)))=1,"·",0)</f>
        <v>0</v>
      </c>
      <c r="C287" s="53">
        <f>IF(TYPE(SEARCH(C$1,+VLOOKUP($A287,datos14s!$A$2:$B$874,2,FALSE)))=1,"·",0)</f>
        <v>0</v>
      </c>
      <c r="D287" s="53">
        <f>IF(TYPE(SEARCH(D$1,+VLOOKUP($A287,datos14s!$A$2:$B$874,2,FALSE)))=1,"·",0)</f>
        <v>0</v>
      </c>
      <c r="E287" s="53">
        <f>IF(TYPE(SEARCH(E$1,+VLOOKUP($A287,datos14s!$A$2:$B$874,2,FALSE)))=1,"·",0)</f>
        <v>0</v>
      </c>
      <c r="F287" s="53">
        <f>IF(TYPE(SEARCH(F$1,+VLOOKUP($A287,datos14s!$A$2:$B$874,2,FALSE)))=1,"·",0)</f>
        <v>0</v>
      </c>
      <c r="G287" s="53">
        <f>IF(TYPE(SEARCH(G$1,+VLOOKUP($A287,datos14s!$A$2:$B$874,2,FALSE)))=1,"·",0)</f>
        <v>0</v>
      </c>
      <c r="H287" s="53">
        <f>IF(TYPE(SEARCH(H$1,+VLOOKUP($A287,datos14s!$A$2:$B$874,2,FALSE)))=1,"·",0)</f>
        <v>0</v>
      </c>
      <c r="I287" s="53">
        <f>IF(TYPE(SEARCH(I$1,+VLOOKUP($A287,datos14s!$A$2:$B$874,2,FALSE)))=1,"·",0)</f>
        <v>0</v>
      </c>
      <c r="J287" s="53">
        <f>IF(TYPE(SEARCH(J$1,+VLOOKUP($A287,datos14s!$A$2:$B$874,2,FALSE)))=1,"·",0)</f>
        <v>0</v>
      </c>
      <c r="K287" s="53">
        <f>IF(TYPE(SEARCH(K$1,+VLOOKUP($A287,datos14s!$A$2:$B$874,2,FALSE)))=1,"·",0)</f>
        <v>0</v>
      </c>
      <c r="L287" s="53">
        <f>IF(TYPE(SEARCH(L$1,+VLOOKUP($A287,datos14s!$A$2:$B$874,2,FALSE)))=1,"·",0)</f>
        <v>0</v>
      </c>
      <c r="M287" s="53">
        <f>IF(TYPE(SEARCH(M$1,+VLOOKUP($A287,datos14s!$A$2:$B$874,2,FALSE)))=1,"·",0)</f>
        <v>0</v>
      </c>
      <c r="N287" s="53">
        <f>IF(TYPE(SEARCH(N$1,+VLOOKUP($A287,datos14s!$A$2:$B$874,2,FALSE)))=1,"·",0)</f>
        <v>0</v>
      </c>
      <c r="O287" s="53">
        <f>IF(TYPE(SEARCH(O$1,+VLOOKUP($A287,datos14s!$A$2:$B$874,2,FALSE)))=1,"·",0)</f>
        <v>0</v>
      </c>
      <c r="P287" s="53" t="str">
        <f>IF(TYPE(SEARCH(P$1,+VLOOKUP($A287,datos14s!$A$2:$B$874,2,FALSE)))=1,"·",0)</f>
        <v>·</v>
      </c>
      <c r="Q287" s="53">
        <f>IF(TYPE(SEARCH(Q$1,+VLOOKUP($A287,datos14s!$A$2:$B$874,2,FALSE)))=1,"·",0)</f>
        <v>0</v>
      </c>
      <c r="R287" s="53">
        <f>IF(TYPE(SEARCH(R$1,+VLOOKUP($A287,datos14s!$A$2:$B$874,2,FALSE)))=1,"·",0)</f>
        <v>0</v>
      </c>
      <c r="S287" s="53">
        <f>IF(TYPE(SEARCH(S$1,+VLOOKUP($A287,datos14s!$A$2:$B$874,2,FALSE)))=1,"·",0)</f>
        <v>0</v>
      </c>
      <c r="T287" s="53">
        <f>IF(TYPE(SEARCH(T$1,+VLOOKUP($A287,datos14s!$A$2:$B$874,2,FALSE)))=1,"·",0)</f>
        <v>0</v>
      </c>
      <c r="U287" s="53">
        <f>IF(TYPE(SEARCH(U$1,+VLOOKUP($A287,datos14s!$A$2:$B$874,2,FALSE)))=1,"·",0)</f>
        <v>0</v>
      </c>
      <c r="V287" s="53">
        <f>IF(TYPE(SEARCH(V$1,+VLOOKUP($A287,datos14s!$A$2:$B$874,2,FALSE)))=1,"·",0)</f>
        <v>0</v>
      </c>
      <c r="W287" s="53">
        <f>IF(TYPE(SEARCH(W$1,+VLOOKUP($A287,datos14s!$A$2:$B$874,2,FALSE)))=1,"·",0)</f>
        <v>0</v>
      </c>
      <c r="X287" s="53">
        <f>IF(TYPE(SEARCH(X$1,+VLOOKUP($A287,datos14s!$A$2:$B$874,2,FALSE)))=1,"·",0)</f>
        <v>0</v>
      </c>
      <c r="Y287" s="53">
        <f>IF(TYPE(SEARCH(Y$1,+VLOOKUP($A287,datos14s!$A$2:$B$874,2,FALSE)))=1,"·",0)</f>
        <v>0</v>
      </c>
      <c r="Z287" s="53">
        <f>IF(TYPE(SEARCH(Z$1,+VLOOKUP($A287,datos14s!$A$2:$B$874,2,FALSE)))=1,"·",0)</f>
        <v>0</v>
      </c>
      <c r="AA287" s="53">
        <f>IF(TYPE(SEARCH(AA$1,+VLOOKUP($A287,datos14s!$A$2:$B$874,2,FALSE)))=1,"·",0)</f>
        <v>0</v>
      </c>
      <c r="AB287" s="53">
        <f>IF(TYPE(SEARCH(AB$1,+VLOOKUP($A287,datos14s!$A$2:$B$874,2,FALSE)))=1,"·",0)</f>
        <v>0</v>
      </c>
      <c r="AC287" s="53">
        <f>IF(TYPE(SEARCH(AC$1,+VLOOKUP($A287,datos14s!$A$2:$B$874,2,FALSE)))=1,"·",0)</f>
        <v>0</v>
      </c>
      <c r="AD287" s="53">
        <f>IF(TYPE(SEARCH(AD$1,+VLOOKUP($A287,datos14s!$A$2:$B$874,2,FALSE)))=1,"·",0)</f>
        <v>0</v>
      </c>
      <c r="AE287" s="53">
        <f>IF(TYPE(SEARCH(AE$1,+VLOOKUP($A287,datos14s!$A$2:$B$874,2,FALSE)))=1,"·",0)</f>
        <v>0</v>
      </c>
    </row>
    <row r="288" spans="1:31" s="9" customFormat="1">
      <c r="A288" s="60" t="s">
        <v>107</v>
      </c>
      <c r="B288" s="53">
        <f>IF(TYPE(SEARCH(B$1,+VLOOKUP($A288,datos14s!$A$2:$B$874,2,FALSE)))=1,"·",0)</f>
        <v>0</v>
      </c>
      <c r="C288" s="53">
        <f>IF(TYPE(SEARCH(C$1,+VLOOKUP($A288,datos14s!$A$2:$B$874,2,FALSE)))=1,"·",0)</f>
        <v>0</v>
      </c>
      <c r="D288" s="53">
        <f>IF(TYPE(SEARCH(D$1,+VLOOKUP($A288,datos14s!$A$2:$B$874,2,FALSE)))=1,"·",0)</f>
        <v>0</v>
      </c>
      <c r="E288" s="53">
        <f>IF(TYPE(SEARCH(E$1,+VLOOKUP($A288,datos14s!$A$2:$B$874,2,FALSE)))=1,"·",0)</f>
        <v>0</v>
      </c>
      <c r="F288" s="53" t="str">
        <f>IF(TYPE(SEARCH(F$1,+VLOOKUP($A288,datos14s!$A$2:$B$874,2,FALSE)))=1,"·",0)</f>
        <v>·</v>
      </c>
      <c r="G288" s="53">
        <f>IF(TYPE(SEARCH(G$1,+VLOOKUP($A288,datos14s!$A$2:$B$874,2,FALSE)))=1,"·",0)</f>
        <v>0</v>
      </c>
      <c r="H288" s="53">
        <f>IF(TYPE(SEARCH(H$1,+VLOOKUP($A288,datos14s!$A$2:$B$874,2,FALSE)))=1,"·",0)</f>
        <v>0</v>
      </c>
      <c r="I288" s="53">
        <f>IF(TYPE(SEARCH(I$1,+VLOOKUP($A288,datos14s!$A$2:$B$874,2,FALSE)))=1,"·",0)</f>
        <v>0</v>
      </c>
      <c r="J288" s="53" t="str">
        <f>IF(TYPE(SEARCH(J$1,+VLOOKUP($A288,datos14s!$A$2:$B$874,2,FALSE)))=1,"·",0)</f>
        <v>·</v>
      </c>
      <c r="K288" s="53">
        <f>IF(TYPE(SEARCH(K$1,+VLOOKUP($A288,datos14s!$A$2:$B$874,2,FALSE)))=1,"·",0)</f>
        <v>0</v>
      </c>
      <c r="L288" s="53">
        <f>IF(TYPE(SEARCH(L$1,+VLOOKUP($A288,datos14s!$A$2:$B$874,2,FALSE)))=1,"·",0)</f>
        <v>0</v>
      </c>
      <c r="M288" s="53">
        <f>IF(TYPE(SEARCH(M$1,+VLOOKUP($A288,datos14s!$A$2:$B$874,2,FALSE)))=1,"·",0)</f>
        <v>0</v>
      </c>
      <c r="N288" s="53">
        <f>IF(TYPE(SEARCH(N$1,+VLOOKUP($A288,datos14s!$A$2:$B$874,2,FALSE)))=1,"·",0)</f>
        <v>0</v>
      </c>
      <c r="O288" s="53">
        <f>IF(TYPE(SEARCH(O$1,+VLOOKUP($A288,datos14s!$A$2:$B$874,2,FALSE)))=1,"·",0)</f>
        <v>0</v>
      </c>
      <c r="P288" s="53" t="str">
        <f>IF(TYPE(SEARCH(P$1,+VLOOKUP($A288,datos14s!$A$2:$B$874,2,FALSE)))=1,"·",0)</f>
        <v>·</v>
      </c>
      <c r="Q288" s="53">
        <f>IF(TYPE(SEARCH(Q$1,+VLOOKUP($A288,datos14s!$A$2:$B$874,2,FALSE)))=1,"·",0)</f>
        <v>0</v>
      </c>
      <c r="R288" s="53">
        <f>IF(TYPE(SEARCH(R$1,+VLOOKUP($A288,datos14s!$A$2:$B$874,2,FALSE)))=1,"·",0)</f>
        <v>0</v>
      </c>
      <c r="S288" s="53">
        <f>IF(TYPE(SEARCH(S$1,+VLOOKUP($A288,datos14s!$A$2:$B$874,2,FALSE)))=1,"·",0)</f>
        <v>0</v>
      </c>
      <c r="T288" s="53">
        <f>IF(TYPE(SEARCH(T$1,+VLOOKUP($A288,datos14s!$A$2:$B$874,2,FALSE)))=1,"·",0)</f>
        <v>0</v>
      </c>
      <c r="U288" s="53">
        <f>IF(TYPE(SEARCH(U$1,+VLOOKUP($A288,datos14s!$A$2:$B$874,2,FALSE)))=1,"·",0)</f>
        <v>0</v>
      </c>
      <c r="V288" s="53">
        <f>IF(TYPE(SEARCH(V$1,+VLOOKUP($A288,datos14s!$A$2:$B$874,2,FALSE)))=1,"·",0)</f>
        <v>0</v>
      </c>
      <c r="W288" s="53">
        <f>IF(TYPE(SEARCH(W$1,+VLOOKUP($A288,datos14s!$A$2:$B$874,2,FALSE)))=1,"·",0)</f>
        <v>0</v>
      </c>
      <c r="X288" s="53">
        <f>IF(TYPE(SEARCH(X$1,+VLOOKUP($A288,datos14s!$A$2:$B$874,2,FALSE)))=1,"·",0)</f>
        <v>0</v>
      </c>
      <c r="Y288" s="53">
        <f>IF(TYPE(SEARCH(Y$1,+VLOOKUP($A288,datos14s!$A$2:$B$874,2,FALSE)))=1,"·",0)</f>
        <v>0</v>
      </c>
      <c r="Z288" s="53">
        <f>IF(TYPE(SEARCH(Z$1,+VLOOKUP($A288,datos14s!$A$2:$B$874,2,FALSE)))=1,"·",0)</f>
        <v>0</v>
      </c>
      <c r="AA288" s="53">
        <f>IF(TYPE(SEARCH(AA$1,+VLOOKUP($A288,datos14s!$A$2:$B$874,2,FALSE)))=1,"·",0)</f>
        <v>0</v>
      </c>
      <c r="AB288" s="53">
        <f>IF(TYPE(SEARCH(AB$1,+VLOOKUP($A288,datos14s!$A$2:$B$874,2,FALSE)))=1,"·",0)</f>
        <v>0</v>
      </c>
      <c r="AC288" s="53">
        <f>IF(TYPE(SEARCH(AC$1,+VLOOKUP($A288,datos14s!$A$2:$B$874,2,FALSE)))=1,"·",0)</f>
        <v>0</v>
      </c>
      <c r="AD288" s="53">
        <f>IF(TYPE(SEARCH(AD$1,+VLOOKUP($A288,datos14s!$A$2:$B$874,2,FALSE)))=1,"·",0)</f>
        <v>0</v>
      </c>
      <c r="AE288" s="53">
        <f>IF(TYPE(SEARCH(AE$1,+VLOOKUP($A288,datos14s!$A$2:$B$874,2,FALSE)))=1,"·",0)</f>
        <v>0</v>
      </c>
    </row>
    <row r="289" spans="1:31" s="9" customFormat="1">
      <c r="A289" s="60" t="s">
        <v>108</v>
      </c>
      <c r="B289" s="53">
        <f>IF(TYPE(SEARCH(B$1,+VLOOKUP($A289,datos14s!$A$2:$B$874,2,FALSE)))=1,"·",0)</f>
        <v>0</v>
      </c>
      <c r="C289" s="53">
        <f>IF(TYPE(SEARCH(C$1,+VLOOKUP($A289,datos14s!$A$2:$B$874,2,FALSE)))=1,"·",0)</f>
        <v>0</v>
      </c>
      <c r="D289" s="53">
        <f>IF(TYPE(SEARCH(D$1,+VLOOKUP($A289,datos14s!$A$2:$B$874,2,FALSE)))=1,"·",0)</f>
        <v>0</v>
      </c>
      <c r="E289" s="53">
        <f>IF(TYPE(SEARCH(E$1,+VLOOKUP($A289,datos14s!$A$2:$B$874,2,FALSE)))=1,"·",0)</f>
        <v>0</v>
      </c>
      <c r="F289" s="53" t="str">
        <f>IF(TYPE(SEARCH(F$1,+VLOOKUP($A289,datos14s!$A$2:$B$874,2,FALSE)))=1,"·",0)</f>
        <v>·</v>
      </c>
      <c r="G289" s="53">
        <f>IF(TYPE(SEARCH(G$1,+VLOOKUP($A289,datos14s!$A$2:$B$874,2,FALSE)))=1,"·",0)</f>
        <v>0</v>
      </c>
      <c r="H289" s="53">
        <f>IF(TYPE(SEARCH(H$1,+VLOOKUP($A289,datos14s!$A$2:$B$874,2,FALSE)))=1,"·",0)</f>
        <v>0</v>
      </c>
      <c r="I289" s="53" t="str">
        <f>IF(TYPE(SEARCH(I$1,+VLOOKUP($A289,datos14s!$A$2:$B$874,2,FALSE)))=1,"·",0)</f>
        <v>·</v>
      </c>
      <c r="J289" s="53">
        <f>IF(TYPE(SEARCH(J$1,+VLOOKUP($A289,datos14s!$A$2:$B$874,2,FALSE)))=1,"·",0)</f>
        <v>0</v>
      </c>
      <c r="K289" s="53">
        <f>IF(TYPE(SEARCH(K$1,+VLOOKUP($A289,datos14s!$A$2:$B$874,2,FALSE)))=1,"·",0)</f>
        <v>0</v>
      </c>
      <c r="L289" s="53">
        <f>IF(TYPE(SEARCH(L$1,+VLOOKUP($A289,datos14s!$A$2:$B$874,2,FALSE)))=1,"·",0)</f>
        <v>0</v>
      </c>
      <c r="M289" s="53">
        <f>IF(TYPE(SEARCH(M$1,+VLOOKUP($A289,datos14s!$A$2:$B$874,2,FALSE)))=1,"·",0)</f>
        <v>0</v>
      </c>
      <c r="N289" s="53">
        <f>IF(TYPE(SEARCH(N$1,+VLOOKUP($A289,datos14s!$A$2:$B$874,2,FALSE)))=1,"·",0)</f>
        <v>0</v>
      </c>
      <c r="O289" s="53">
        <f>IF(TYPE(SEARCH(O$1,+VLOOKUP($A289,datos14s!$A$2:$B$874,2,FALSE)))=1,"·",0)</f>
        <v>0</v>
      </c>
      <c r="P289" s="53" t="str">
        <f>IF(TYPE(SEARCH(P$1,+VLOOKUP($A289,datos14s!$A$2:$B$874,2,FALSE)))=1,"·",0)</f>
        <v>·</v>
      </c>
      <c r="Q289" s="53">
        <f>IF(TYPE(SEARCH(Q$1,+VLOOKUP($A289,datos14s!$A$2:$B$874,2,FALSE)))=1,"·",0)</f>
        <v>0</v>
      </c>
      <c r="R289" s="53">
        <f>IF(TYPE(SEARCH(R$1,+VLOOKUP($A289,datos14s!$A$2:$B$874,2,FALSE)))=1,"·",0)</f>
        <v>0</v>
      </c>
      <c r="S289" s="53">
        <f>IF(TYPE(SEARCH(S$1,+VLOOKUP($A289,datos14s!$A$2:$B$874,2,FALSE)))=1,"·",0)</f>
        <v>0</v>
      </c>
      <c r="T289" s="53">
        <f>IF(TYPE(SEARCH(T$1,+VLOOKUP($A289,datos14s!$A$2:$B$874,2,FALSE)))=1,"·",0)</f>
        <v>0</v>
      </c>
      <c r="U289" s="53">
        <f>IF(TYPE(SEARCH(U$1,+VLOOKUP($A289,datos14s!$A$2:$B$874,2,FALSE)))=1,"·",0)</f>
        <v>0</v>
      </c>
      <c r="V289" s="53">
        <f>IF(TYPE(SEARCH(V$1,+VLOOKUP($A289,datos14s!$A$2:$B$874,2,FALSE)))=1,"·",0)</f>
        <v>0</v>
      </c>
      <c r="W289" s="53">
        <f>IF(TYPE(SEARCH(W$1,+VLOOKUP($A289,datos14s!$A$2:$B$874,2,FALSE)))=1,"·",0)</f>
        <v>0</v>
      </c>
      <c r="X289" s="53">
        <f>IF(TYPE(SEARCH(X$1,+VLOOKUP($A289,datos14s!$A$2:$B$874,2,FALSE)))=1,"·",0)</f>
        <v>0</v>
      </c>
      <c r="Y289" s="53">
        <f>IF(TYPE(SEARCH(Y$1,+VLOOKUP($A289,datos14s!$A$2:$B$874,2,FALSE)))=1,"·",0)</f>
        <v>0</v>
      </c>
      <c r="Z289" s="53">
        <f>IF(TYPE(SEARCH(Z$1,+VLOOKUP($A289,datos14s!$A$2:$B$874,2,FALSE)))=1,"·",0)</f>
        <v>0</v>
      </c>
      <c r="AA289" s="53">
        <f>IF(TYPE(SEARCH(AA$1,+VLOOKUP($A289,datos14s!$A$2:$B$874,2,FALSE)))=1,"·",0)</f>
        <v>0</v>
      </c>
      <c r="AB289" s="53">
        <f>IF(TYPE(SEARCH(AB$1,+VLOOKUP($A289,datos14s!$A$2:$B$874,2,FALSE)))=1,"·",0)</f>
        <v>0</v>
      </c>
      <c r="AC289" s="53">
        <f>IF(TYPE(SEARCH(AC$1,+VLOOKUP($A289,datos14s!$A$2:$B$874,2,FALSE)))=1,"·",0)</f>
        <v>0</v>
      </c>
      <c r="AD289" s="53">
        <f>IF(TYPE(SEARCH(AD$1,+VLOOKUP($A289,datos14s!$A$2:$B$874,2,FALSE)))=1,"·",0)</f>
        <v>0</v>
      </c>
      <c r="AE289" s="53">
        <f>IF(TYPE(SEARCH(AE$1,+VLOOKUP($A289,datos14s!$A$2:$B$874,2,FALSE)))=1,"·",0)</f>
        <v>0</v>
      </c>
    </row>
    <row r="290" spans="1:31" s="9" customFormat="1">
      <c r="A290" s="60" t="s">
        <v>109</v>
      </c>
      <c r="B290" s="53">
        <f>IF(TYPE(SEARCH(B$1,+VLOOKUP($A290,datos14s!$A$2:$B$874,2,FALSE)))=1,"·",0)</f>
        <v>0</v>
      </c>
      <c r="C290" s="53">
        <f>IF(TYPE(SEARCH(C$1,+VLOOKUP($A290,datos14s!$A$2:$B$874,2,FALSE)))=1,"·",0)</f>
        <v>0</v>
      </c>
      <c r="D290" s="53">
        <f>IF(TYPE(SEARCH(D$1,+VLOOKUP($A290,datos14s!$A$2:$B$874,2,FALSE)))=1,"·",0)</f>
        <v>0</v>
      </c>
      <c r="E290" s="53">
        <f>IF(TYPE(SEARCH(E$1,+VLOOKUP($A290,datos14s!$A$2:$B$874,2,FALSE)))=1,"·",0)</f>
        <v>0</v>
      </c>
      <c r="F290" s="53" t="str">
        <f>IF(TYPE(SEARCH(F$1,+VLOOKUP($A290,datos14s!$A$2:$B$874,2,FALSE)))=1,"·",0)</f>
        <v>·</v>
      </c>
      <c r="G290" s="53">
        <f>IF(TYPE(SEARCH(G$1,+VLOOKUP($A290,datos14s!$A$2:$B$874,2,FALSE)))=1,"·",0)</f>
        <v>0</v>
      </c>
      <c r="H290" s="53">
        <f>IF(TYPE(SEARCH(H$1,+VLOOKUP($A290,datos14s!$A$2:$B$874,2,FALSE)))=1,"·",0)</f>
        <v>0</v>
      </c>
      <c r="I290" s="53">
        <f>IF(TYPE(SEARCH(I$1,+VLOOKUP($A290,datos14s!$A$2:$B$874,2,FALSE)))=1,"·",0)</f>
        <v>0</v>
      </c>
      <c r="J290" s="53">
        <f>IF(TYPE(SEARCH(J$1,+VLOOKUP($A290,datos14s!$A$2:$B$874,2,FALSE)))=1,"·",0)</f>
        <v>0</v>
      </c>
      <c r="K290" s="53">
        <f>IF(TYPE(SEARCH(K$1,+VLOOKUP($A290,datos14s!$A$2:$B$874,2,FALSE)))=1,"·",0)</f>
        <v>0</v>
      </c>
      <c r="L290" s="53">
        <f>IF(TYPE(SEARCH(L$1,+VLOOKUP($A290,datos14s!$A$2:$B$874,2,FALSE)))=1,"·",0)</f>
        <v>0</v>
      </c>
      <c r="M290" s="53">
        <f>IF(TYPE(SEARCH(M$1,+VLOOKUP($A290,datos14s!$A$2:$B$874,2,FALSE)))=1,"·",0)</f>
        <v>0</v>
      </c>
      <c r="N290" s="53">
        <f>IF(TYPE(SEARCH(N$1,+VLOOKUP($A290,datos14s!$A$2:$B$874,2,FALSE)))=1,"·",0)</f>
        <v>0</v>
      </c>
      <c r="O290" s="53">
        <f>IF(TYPE(SEARCH(O$1,+VLOOKUP($A290,datos14s!$A$2:$B$874,2,FALSE)))=1,"·",0)</f>
        <v>0</v>
      </c>
      <c r="P290" s="53">
        <f>IF(TYPE(SEARCH(P$1,+VLOOKUP($A290,datos14s!$A$2:$B$874,2,FALSE)))=1,"·",0)</f>
        <v>0</v>
      </c>
      <c r="Q290" s="53">
        <f>IF(TYPE(SEARCH(Q$1,+VLOOKUP($A290,datos14s!$A$2:$B$874,2,FALSE)))=1,"·",0)</f>
        <v>0</v>
      </c>
      <c r="R290" s="53">
        <f>IF(TYPE(SEARCH(R$1,+VLOOKUP($A290,datos14s!$A$2:$B$874,2,FALSE)))=1,"·",0)</f>
        <v>0</v>
      </c>
      <c r="S290" s="53">
        <f>IF(TYPE(SEARCH(S$1,+VLOOKUP($A290,datos14s!$A$2:$B$874,2,FALSE)))=1,"·",0)</f>
        <v>0</v>
      </c>
      <c r="T290" s="53">
        <f>IF(TYPE(SEARCH(T$1,+VLOOKUP($A290,datos14s!$A$2:$B$874,2,FALSE)))=1,"·",0)</f>
        <v>0</v>
      </c>
      <c r="U290" s="53">
        <f>IF(TYPE(SEARCH(U$1,+VLOOKUP($A290,datos14s!$A$2:$B$874,2,FALSE)))=1,"·",0)</f>
        <v>0</v>
      </c>
      <c r="V290" s="53">
        <f>IF(TYPE(SEARCH(V$1,+VLOOKUP($A290,datos14s!$A$2:$B$874,2,FALSE)))=1,"·",0)</f>
        <v>0</v>
      </c>
      <c r="W290" s="53">
        <f>IF(TYPE(SEARCH(W$1,+VLOOKUP($A290,datos14s!$A$2:$B$874,2,FALSE)))=1,"·",0)</f>
        <v>0</v>
      </c>
      <c r="X290" s="53">
        <f>IF(TYPE(SEARCH(X$1,+VLOOKUP($A290,datos14s!$A$2:$B$874,2,FALSE)))=1,"·",0)</f>
        <v>0</v>
      </c>
      <c r="Y290" s="53">
        <f>IF(TYPE(SEARCH(Y$1,+VLOOKUP($A290,datos14s!$A$2:$B$874,2,FALSE)))=1,"·",0)</f>
        <v>0</v>
      </c>
      <c r="Z290" s="53">
        <f>IF(TYPE(SEARCH(Z$1,+VLOOKUP($A290,datos14s!$A$2:$B$874,2,FALSE)))=1,"·",0)</f>
        <v>0</v>
      </c>
      <c r="AA290" s="53">
        <f>IF(TYPE(SEARCH(AA$1,+VLOOKUP($A290,datos14s!$A$2:$B$874,2,FALSE)))=1,"·",0)</f>
        <v>0</v>
      </c>
      <c r="AB290" s="53">
        <f>IF(TYPE(SEARCH(AB$1,+VLOOKUP($A290,datos14s!$A$2:$B$874,2,FALSE)))=1,"·",0)</f>
        <v>0</v>
      </c>
      <c r="AC290" s="53">
        <f>IF(TYPE(SEARCH(AC$1,+VLOOKUP($A290,datos14s!$A$2:$B$874,2,FALSE)))=1,"·",0)</f>
        <v>0</v>
      </c>
      <c r="AD290" s="53">
        <f>IF(TYPE(SEARCH(AD$1,+VLOOKUP($A290,datos14s!$A$2:$B$874,2,FALSE)))=1,"·",0)</f>
        <v>0</v>
      </c>
      <c r="AE290" s="53" t="str">
        <f>IF(TYPE(SEARCH(AE$1,+VLOOKUP($A290,datos14s!$A$2:$B$874,2,FALSE)))=1,"·",0)</f>
        <v>·</v>
      </c>
    </row>
    <row r="291" spans="1:31" s="9" customFormat="1">
      <c r="A291" s="60" t="s">
        <v>110</v>
      </c>
      <c r="B291" s="53">
        <f>IF(TYPE(SEARCH(B$1,+VLOOKUP($A291,datos14s!$A$2:$B$874,2,FALSE)))=1,"·",0)</f>
        <v>0</v>
      </c>
      <c r="C291" s="53">
        <f>IF(TYPE(SEARCH(C$1,+VLOOKUP($A291,datos14s!$A$2:$B$874,2,FALSE)))=1,"·",0)</f>
        <v>0</v>
      </c>
      <c r="D291" s="53">
        <f>IF(TYPE(SEARCH(D$1,+VLOOKUP($A291,datos14s!$A$2:$B$874,2,FALSE)))=1,"·",0)</f>
        <v>0</v>
      </c>
      <c r="E291" s="53">
        <f>IF(TYPE(SEARCH(E$1,+VLOOKUP($A291,datos14s!$A$2:$B$874,2,FALSE)))=1,"·",0)</f>
        <v>0</v>
      </c>
      <c r="F291" s="53" t="str">
        <f>IF(TYPE(SEARCH(F$1,+VLOOKUP($A291,datos14s!$A$2:$B$874,2,FALSE)))=1,"·",0)</f>
        <v>·</v>
      </c>
      <c r="G291" s="53">
        <f>IF(TYPE(SEARCH(G$1,+VLOOKUP($A291,datos14s!$A$2:$B$874,2,FALSE)))=1,"·",0)</f>
        <v>0</v>
      </c>
      <c r="H291" s="53">
        <f>IF(TYPE(SEARCH(H$1,+VLOOKUP($A291,datos14s!$A$2:$B$874,2,FALSE)))=1,"·",0)</f>
        <v>0</v>
      </c>
      <c r="I291" s="53">
        <f>IF(TYPE(SEARCH(I$1,+VLOOKUP($A291,datos14s!$A$2:$B$874,2,FALSE)))=1,"·",0)</f>
        <v>0</v>
      </c>
      <c r="J291" s="53">
        <f>IF(TYPE(SEARCH(J$1,+VLOOKUP($A291,datos14s!$A$2:$B$874,2,FALSE)))=1,"·",0)</f>
        <v>0</v>
      </c>
      <c r="K291" s="53">
        <f>IF(TYPE(SEARCH(K$1,+VLOOKUP($A291,datos14s!$A$2:$B$874,2,FALSE)))=1,"·",0)</f>
        <v>0</v>
      </c>
      <c r="L291" s="53">
        <f>IF(TYPE(SEARCH(L$1,+VLOOKUP($A291,datos14s!$A$2:$B$874,2,FALSE)))=1,"·",0)</f>
        <v>0</v>
      </c>
      <c r="M291" s="53">
        <f>IF(TYPE(SEARCH(M$1,+VLOOKUP($A291,datos14s!$A$2:$B$874,2,FALSE)))=1,"·",0)</f>
        <v>0</v>
      </c>
      <c r="N291" s="53">
        <f>IF(TYPE(SEARCH(N$1,+VLOOKUP($A291,datos14s!$A$2:$B$874,2,FALSE)))=1,"·",0)</f>
        <v>0</v>
      </c>
      <c r="O291" s="53">
        <f>IF(TYPE(SEARCH(O$1,+VLOOKUP($A291,datos14s!$A$2:$B$874,2,FALSE)))=1,"·",0)</f>
        <v>0</v>
      </c>
      <c r="P291" s="53" t="str">
        <f>IF(TYPE(SEARCH(P$1,+VLOOKUP($A291,datos14s!$A$2:$B$874,2,FALSE)))=1,"·",0)</f>
        <v>·</v>
      </c>
      <c r="Q291" s="53">
        <f>IF(TYPE(SEARCH(Q$1,+VLOOKUP($A291,datos14s!$A$2:$B$874,2,FALSE)))=1,"·",0)</f>
        <v>0</v>
      </c>
      <c r="R291" s="53">
        <f>IF(TYPE(SEARCH(R$1,+VLOOKUP($A291,datos14s!$A$2:$B$874,2,FALSE)))=1,"·",0)</f>
        <v>0</v>
      </c>
      <c r="S291" s="53">
        <f>IF(TYPE(SEARCH(S$1,+VLOOKUP($A291,datos14s!$A$2:$B$874,2,FALSE)))=1,"·",0)</f>
        <v>0</v>
      </c>
      <c r="T291" s="53">
        <f>IF(TYPE(SEARCH(T$1,+VLOOKUP($A291,datos14s!$A$2:$B$874,2,FALSE)))=1,"·",0)</f>
        <v>0</v>
      </c>
      <c r="U291" s="53">
        <f>IF(TYPE(SEARCH(U$1,+VLOOKUP($A291,datos14s!$A$2:$B$874,2,FALSE)))=1,"·",0)</f>
        <v>0</v>
      </c>
      <c r="V291" s="53">
        <f>IF(TYPE(SEARCH(V$1,+VLOOKUP($A291,datos14s!$A$2:$B$874,2,FALSE)))=1,"·",0)</f>
        <v>0</v>
      </c>
      <c r="W291" s="53">
        <f>IF(TYPE(SEARCH(W$1,+VLOOKUP($A291,datos14s!$A$2:$B$874,2,FALSE)))=1,"·",0)</f>
        <v>0</v>
      </c>
      <c r="X291" s="53">
        <f>IF(TYPE(SEARCH(X$1,+VLOOKUP($A291,datos14s!$A$2:$B$874,2,FALSE)))=1,"·",0)</f>
        <v>0</v>
      </c>
      <c r="Y291" s="53">
        <f>IF(TYPE(SEARCH(Y$1,+VLOOKUP($A291,datos14s!$A$2:$B$874,2,FALSE)))=1,"·",0)</f>
        <v>0</v>
      </c>
      <c r="Z291" s="53">
        <f>IF(TYPE(SEARCH(Z$1,+VLOOKUP($A291,datos14s!$A$2:$B$874,2,FALSE)))=1,"·",0)</f>
        <v>0</v>
      </c>
      <c r="AA291" s="53">
        <f>IF(TYPE(SEARCH(AA$1,+VLOOKUP($A291,datos14s!$A$2:$B$874,2,FALSE)))=1,"·",0)</f>
        <v>0</v>
      </c>
      <c r="AB291" s="53">
        <f>IF(TYPE(SEARCH(AB$1,+VLOOKUP($A291,datos14s!$A$2:$B$874,2,FALSE)))=1,"·",0)</f>
        <v>0</v>
      </c>
      <c r="AC291" s="53">
        <f>IF(TYPE(SEARCH(AC$1,+VLOOKUP($A291,datos14s!$A$2:$B$874,2,FALSE)))=1,"·",0)</f>
        <v>0</v>
      </c>
      <c r="AD291" s="53">
        <f>IF(TYPE(SEARCH(AD$1,+VLOOKUP($A291,datos14s!$A$2:$B$874,2,FALSE)))=1,"·",0)</f>
        <v>0</v>
      </c>
      <c r="AE291" s="53" t="str">
        <f>IF(TYPE(SEARCH(AE$1,+VLOOKUP($A291,datos14s!$A$2:$B$874,2,FALSE)))=1,"·",0)</f>
        <v>·</v>
      </c>
    </row>
    <row r="292" spans="1:31" s="9" customFormat="1">
      <c r="A292" s="60" t="s">
        <v>111</v>
      </c>
      <c r="B292" s="53">
        <f>IF(TYPE(SEARCH(B$1,+VLOOKUP($A292,datos14s!$A$2:$B$874,2,FALSE)))=1,"·",0)</f>
        <v>0</v>
      </c>
      <c r="C292" s="53">
        <f>IF(TYPE(SEARCH(C$1,+VLOOKUP($A292,datos14s!$A$2:$B$874,2,FALSE)))=1,"·",0)</f>
        <v>0</v>
      </c>
      <c r="D292" s="53">
        <f>IF(TYPE(SEARCH(D$1,+VLOOKUP($A292,datos14s!$A$2:$B$874,2,FALSE)))=1,"·",0)</f>
        <v>0</v>
      </c>
      <c r="E292" s="53">
        <f>IF(TYPE(SEARCH(E$1,+VLOOKUP($A292,datos14s!$A$2:$B$874,2,FALSE)))=1,"·",0)</f>
        <v>0</v>
      </c>
      <c r="F292" s="53" t="str">
        <f>IF(TYPE(SEARCH(F$1,+VLOOKUP($A292,datos14s!$A$2:$B$874,2,FALSE)))=1,"·",0)</f>
        <v>·</v>
      </c>
      <c r="G292" s="53">
        <f>IF(TYPE(SEARCH(G$1,+VLOOKUP($A292,datos14s!$A$2:$B$874,2,FALSE)))=1,"·",0)</f>
        <v>0</v>
      </c>
      <c r="H292" s="53">
        <f>IF(TYPE(SEARCH(H$1,+VLOOKUP($A292,datos14s!$A$2:$B$874,2,FALSE)))=1,"·",0)</f>
        <v>0</v>
      </c>
      <c r="I292" s="53">
        <f>IF(TYPE(SEARCH(I$1,+VLOOKUP($A292,datos14s!$A$2:$B$874,2,FALSE)))=1,"·",0)</f>
        <v>0</v>
      </c>
      <c r="J292" s="53">
        <f>IF(TYPE(SEARCH(J$1,+VLOOKUP($A292,datos14s!$A$2:$B$874,2,FALSE)))=1,"·",0)</f>
        <v>0</v>
      </c>
      <c r="K292" s="53">
        <f>IF(TYPE(SEARCH(K$1,+VLOOKUP($A292,datos14s!$A$2:$B$874,2,FALSE)))=1,"·",0)</f>
        <v>0</v>
      </c>
      <c r="L292" s="53">
        <f>IF(TYPE(SEARCH(L$1,+VLOOKUP($A292,datos14s!$A$2:$B$874,2,FALSE)))=1,"·",0)</f>
        <v>0</v>
      </c>
      <c r="M292" s="53">
        <f>IF(TYPE(SEARCH(M$1,+VLOOKUP($A292,datos14s!$A$2:$B$874,2,FALSE)))=1,"·",0)</f>
        <v>0</v>
      </c>
      <c r="N292" s="53">
        <f>IF(TYPE(SEARCH(N$1,+VLOOKUP($A292,datos14s!$A$2:$B$874,2,FALSE)))=1,"·",0)</f>
        <v>0</v>
      </c>
      <c r="O292" s="53">
        <f>IF(TYPE(SEARCH(O$1,+VLOOKUP($A292,datos14s!$A$2:$B$874,2,FALSE)))=1,"·",0)</f>
        <v>0</v>
      </c>
      <c r="P292" s="53">
        <f>IF(TYPE(SEARCH(P$1,+VLOOKUP($A292,datos14s!$A$2:$B$874,2,FALSE)))=1,"·",0)</f>
        <v>0</v>
      </c>
      <c r="Q292" s="53">
        <f>IF(TYPE(SEARCH(Q$1,+VLOOKUP($A292,datos14s!$A$2:$B$874,2,FALSE)))=1,"·",0)</f>
        <v>0</v>
      </c>
      <c r="R292" s="53">
        <f>IF(TYPE(SEARCH(R$1,+VLOOKUP($A292,datos14s!$A$2:$B$874,2,FALSE)))=1,"·",0)</f>
        <v>0</v>
      </c>
      <c r="S292" s="53">
        <f>IF(TYPE(SEARCH(S$1,+VLOOKUP($A292,datos14s!$A$2:$B$874,2,FALSE)))=1,"·",0)</f>
        <v>0</v>
      </c>
      <c r="T292" s="53">
        <f>IF(TYPE(SEARCH(T$1,+VLOOKUP($A292,datos14s!$A$2:$B$874,2,FALSE)))=1,"·",0)</f>
        <v>0</v>
      </c>
      <c r="U292" s="53">
        <f>IF(TYPE(SEARCH(U$1,+VLOOKUP($A292,datos14s!$A$2:$B$874,2,FALSE)))=1,"·",0)</f>
        <v>0</v>
      </c>
      <c r="V292" s="53">
        <f>IF(TYPE(SEARCH(V$1,+VLOOKUP($A292,datos14s!$A$2:$B$874,2,FALSE)))=1,"·",0)</f>
        <v>0</v>
      </c>
      <c r="W292" s="53">
        <f>IF(TYPE(SEARCH(W$1,+VLOOKUP($A292,datos14s!$A$2:$B$874,2,FALSE)))=1,"·",0)</f>
        <v>0</v>
      </c>
      <c r="X292" s="53">
        <f>IF(TYPE(SEARCH(X$1,+VLOOKUP($A292,datos14s!$A$2:$B$874,2,FALSE)))=1,"·",0)</f>
        <v>0</v>
      </c>
      <c r="Y292" s="53">
        <f>IF(TYPE(SEARCH(Y$1,+VLOOKUP($A292,datos14s!$A$2:$B$874,2,FALSE)))=1,"·",0)</f>
        <v>0</v>
      </c>
      <c r="Z292" s="53">
        <f>IF(TYPE(SEARCH(Z$1,+VLOOKUP($A292,datos14s!$A$2:$B$874,2,FALSE)))=1,"·",0)</f>
        <v>0</v>
      </c>
      <c r="AA292" s="53">
        <f>IF(TYPE(SEARCH(AA$1,+VLOOKUP($A292,datos14s!$A$2:$B$874,2,FALSE)))=1,"·",0)</f>
        <v>0</v>
      </c>
      <c r="AB292" s="53">
        <f>IF(TYPE(SEARCH(AB$1,+VLOOKUP($A292,datos14s!$A$2:$B$874,2,FALSE)))=1,"·",0)</f>
        <v>0</v>
      </c>
      <c r="AC292" s="53">
        <f>IF(TYPE(SEARCH(AC$1,+VLOOKUP($A292,datos14s!$A$2:$B$874,2,FALSE)))=1,"·",0)</f>
        <v>0</v>
      </c>
      <c r="AD292" s="53">
        <f>IF(TYPE(SEARCH(AD$1,+VLOOKUP($A292,datos14s!$A$2:$B$874,2,FALSE)))=1,"·",0)</f>
        <v>0</v>
      </c>
      <c r="AE292" s="53">
        <f>IF(TYPE(SEARCH(AE$1,+VLOOKUP($A292,datos14s!$A$2:$B$874,2,FALSE)))=1,"·",0)</f>
        <v>0</v>
      </c>
    </row>
    <row r="293" spans="1:31" s="9" customFormat="1">
      <c r="A293" s="60" t="s">
        <v>112</v>
      </c>
      <c r="B293" s="53">
        <f>IF(TYPE(SEARCH(B$1,+VLOOKUP($A293,datos14s!$A$2:$B$874,2,FALSE)))=1,"·",0)</f>
        <v>0</v>
      </c>
      <c r="C293" s="53">
        <f>IF(TYPE(SEARCH(C$1,+VLOOKUP($A293,datos14s!$A$2:$B$874,2,FALSE)))=1,"·",0)</f>
        <v>0</v>
      </c>
      <c r="D293" s="53">
        <f>IF(TYPE(SEARCH(D$1,+VLOOKUP($A293,datos14s!$A$2:$B$874,2,FALSE)))=1,"·",0)</f>
        <v>0</v>
      </c>
      <c r="E293" s="53">
        <f>IF(TYPE(SEARCH(E$1,+VLOOKUP($A293,datos14s!$A$2:$B$874,2,FALSE)))=1,"·",0)</f>
        <v>0</v>
      </c>
      <c r="F293" s="53">
        <f>IF(TYPE(SEARCH(F$1,+VLOOKUP($A293,datos14s!$A$2:$B$874,2,FALSE)))=1,"·",0)</f>
        <v>0</v>
      </c>
      <c r="G293" s="53">
        <f>IF(TYPE(SEARCH(G$1,+VLOOKUP($A293,datos14s!$A$2:$B$874,2,FALSE)))=1,"·",0)</f>
        <v>0</v>
      </c>
      <c r="H293" s="53">
        <f>IF(TYPE(SEARCH(H$1,+VLOOKUP($A293,datos14s!$A$2:$B$874,2,FALSE)))=1,"·",0)</f>
        <v>0</v>
      </c>
      <c r="I293" s="53">
        <f>IF(TYPE(SEARCH(I$1,+VLOOKUP($A293,datos14s!$A$2:$B$874,2,FALSE)))=1,"·",0)</f>
        <v>0</v>
      </c>
      <c r="J293" s="53">
        <f>IF(TYPE(SEARCH(J$1,+VLOOKUP($A293,datos14s!$A$2:$B$874,2,FALSE)))=1,"·",0)</f>
        <v>0</v>
      </c>
      <c r="K293" s="53">
        <f>IF(TYPE(SEARCH(K$1,+VLOOKUP($A293,datos14s!$A$2:$B$874,2,FALSE)))=1,"·",0)</f>
        <v>0</v>
      </c>
      <c r="L293" s="53">
        <f>IF(TYPE(SEARCH(L$1,+VLOOKUP($A293,datos14s!$A$2:$B$874,2,FALSE)))=1,"·",0)</f>
        <v>0</v>
      </c>
      <c r="M293" s="53">
        <f>IF(TYPE(SEARCH(M$1,+VLOOKUP($A293,datos14s!$A$2:$B$874,2,FALSE)))=1,"·",0)</f>
        <v>0</v>
      </c>
      <c r="N293" s="53">
        <f>IF(TYPE(SEARCH(N$1,+VLOOKUP($A293,datos14s!$A$2:$B$874,2,FALSE)))=1,"·",0)</f>
        <v>0</v>
      </c>
      <c r="O293" s="53">
        <f>IF(TYPE(SEARCH(O$1,+VLOOKUP($A293,datos14s!$A$2:$B$874,2,FALSE)))=1,"·",0)</f>
        <v>0</v>
      </c>
      <c r="P293" s="53" t="str">
        <f>IF(TYPE(SEARCH(P$1,+VLOOKUP($A293,datos14s!$A$2:$B$874,2,FALSE)))=1,"·",0)</f>
        <v>·</v>
      </c>
      <c r="Q293" s="53">
        <f>IF(TYPE(SEARCH(Q$1,+VLOOKUP($A293,datos14s!$A$2:$B$874,2,FALSE)))=1,"·",0)</f>
        <v>0</v>
      </c>
      <c r="R293" s="53">
        <f>IF(TYPE(SEARCH(R$1,+VLOOKUP($A293,datos14s!$A$2:$B$874,2,FALSE)))=1,"·",0)</f>
        <v>0</v>
      </c>
      <c r="S293" s="53">
        <f>IF(TYPE(SEARCH(S$1,+VLOOKUP($A293,datos14s!$A$2:$B$874,2,FALSE)))=1,"·",0)</f>
        <v>0</v>
      </c>
      <c r="T293" s="53">
        <f>IF(TYPE(SEARCH(T$1,+VLOOKUP($A293,datos14s!$A$2:$B$874,2,FALSE)))=1,"·",0)</f>
        <v>0</v>
      </c>
      <c r="U293" s="53">
        <f>IF(TYPE(SEARCH(U$1,+VLOOKUP($A293,datos14s!$A$2:$B$874,2,FALSE)))=1,"·",0)</f>
        <v>0</v>
      </c>
      <c r="V293" s="53">
        <f>IF(TYPE(SEARCH(V$1,+VLOOKUP($A293,datos14s!$A$2:$B$874,2,FALSE)))=1,"·",0)</f>
        <v>0</v>
      </c>
      <c r="W293" s="53">
        <f>IF(TYPE(SEARCH(W$1,+VLOOKUP($A293,datos14s!$A$2:$B$874,2,FALSE)))=1,"·",0)</f>
        <v>0</v>
      </c>
      <c r="X293" s="53">
        <f>IF(TYPE(SEARCH(X$1,+VLOOKUP($A293,datos14s!$A$2:$B$874,2,FALSE)))=1,"·",0)</f>
        <v>0</v>
      </c>
      <c r="Y293" s="53">
        <f>IF(TYPE(SEARCH(Y$1,+VLOOKUP($A293,datos14s!$A$2:$B$874,2,FALSE)))=1,"·",0)</f>
        <v>0</v>
      </c>
      <c r="Z293" s="53">
        <f>IF(TYPE(SEARCH(Z$1,+VLOOKUP($A293,datos14s!$A$2:$B$874,2,FALSE)))=1,"·",0)</f>
        <v>0</v>
      </c>
      <c r="AA293" s="53">
        <f>IF(TYPE(SEARCH(AA$1,+VLOOKUP($A293,datos14s!$A$2:$B$874,2,FALSE)))=1,"·",0)</f>
        <v>0</v>
      </c>
      <c r="AB293" s="53">
        <f>IF(TYPE(SEARCH(AB$1,+VLOOKUP($A293,datos14s!$A$2:$B$874,2,FALSE)))=1,"·",0)</f>
        <v>0</v>
      </c>
      <c r="AC293" s="53">
        <f>IF(TYPE(SEARCH(AC$1,+VLOOKUP($A293,datos14s!$A$2:$B$874,2,FALSE)))=1,"·",0)</f>
        <v>0</v>
      </c>
      <c r="AD293" s="53">
        <f>IF(TYPE(SEARCH(AD$1,+VLOOKUP($A293,datos14s!$A$2:$B$874,2,FALSE)))=1,"·",0)</f>
        <v>0</v>
      </c>
      <c r="AE293" s="53">
        <f>IF(TYPE(SEARCH(AE$1,+VLOOKUP($A293,datos14s!$A$2:$B$874,2,FALSE)))=1,"·",0)</f>
        <v>0</v>
      </c>
    </row>
    <row r="294" spans="1:31" s="9" customFormat="1">
      <c r="A294" s="60" t="s">
        <v>113</v>
      </c>
      <c r="B294" s="53">
        <f>IF(TYPE(SEARCH(B$1,+VLOOKUP($A294,datos14s!$A$2:$B$874,2,FALSE)))=1,"·",0)</f>
        <v>0</v>
      </c>
      <c r="C294" s="53">
        <f>IF(TYPE(SEARCH(C$1,+VLOOKUP($A294,datos14s!$A$2:$B$874,2,FALSE)))=1,"·",0)</f>
        <v>0</v>
      </c>
      <c r="D294" s="53">
        <f>IF(TYPE(SEARCH(D$1,+VLOOKUP($A294,datos14s!$A$2:$B$874,2,FALSE)))=1,"·",0)</f>
        <v>0</v>
      </c>
      <c r="E294" s="53">
        <f>IF(TYPE(SEARCH(E$1,+VLOOKUP($A294,datos14s!$A$2:$B$874,2,FALSE)))=1,"·",0)</f>
        <v>0</v>
      </c>
      <c r="F294" s="53" t="str">
        <f>IF(TYPE(SEARCH(F$1,+VLOOKUP($A294,datos14s!$A$2:$B$874,2,FALSE)))=1,"·",0)</f>
        <v>·</v>
      </c>
      <c r="G294" s="53">
        <f>IF(TYPE(SEARCH(G$1,+VLOOKUP($A294,datos14s!$A$2:$B$874,2,FALSE)))=1,"·",0)</f>
        <v>0</v>
      </c>
      <c r="H294" s="53">
        <f>IF(TYPE(SEARCH(H$1,+VLOOKUP($A294,datos14s!$A$2:$B$874,2,FALSE)))=1,"·",0)</f>
        <v>0</v>
      </c>
      <c r="I294" s="53">
        <f>IF(TYPE(SEARCH(I$1,+VLOOKUP($A294,datos14s!$A$2:$B$874,2,FALSE)))=1,"·",0)</f>
        <v>0</v>
      </c>
      <c r="J294" s="53">
        <f>IF(TYPE(SEARCH(J$1,+VLOOKUP($A294,datos14s!$A$2:$B$874,2,FALSE)))=1,"·",0)</f>
        <v>0</v>
      </c>
      <c r="K294" s="53">
        <f>IF(TYPE(SEARCH(K$1,+VLOOKUP($A294,datos14s!$A$2:$B$874,2,FALSE)))=1,"·",0)</f>
        <v>0</v>
      </c>
      <c r="L294" s="53">
        <f>IF(TYPE(SEARCH(L$1,+VLOOKUP($A294,datos14s!$A$2:$B$874,2,FALSE)))=1,"·",0)</f>
        <v>0</v>
      </c>
      <c r="M294" s="53">
        <f>IF(TYPE(SEARCH(M$1,+VLOOKUP($A294,datos14s!$A$2:$B$874,2,FALSE)))=1,"·",0)</f>
        <v>0</v>
      </c>
      <c r="N294" s="53">
        <f>IF(TYPE(SEARCH(N$1,+VLOOKUP($A294,datos14s!$A$2:$B$874,2,FALSE)))=1,"·",0)</f>
        <v>0</v>
      </c>
      <c r="O294" s="53">
        <f>IF(TYPE(SEARCH(O$1,+VLOOKUP($A294,datos14s!$A$2:$B$874,2,FALSE)))=1,"·",0)</f>
        <v>0</v>
      </c>
      <c r="P294" s="53">
        <f>IF(TYPE(SEARCH(P$1,+VLOOKUP($A294,datos14s!$A$2:$B$874,2,FALSE)))=1,"·",0)</f>
        <v>0</v>
      </c>
      <c r="Q294" s="53">
        <f>IF(TYPE(SEARCH(Q$1,+VLOOKUP($A294,datos14s!$A$2:$B$874,2,FALSE)))=1,"·",0)</f>
        <v>0</v>
      </c>
      <c r="R294" s="53">
        <f>IF(TYPE(SEARCH(R$1,+VLOOKUP($A294,datos14s!$A$2:$B$874,2,FALSE)))=1,"·",0)</f>
        <v>0</v>
      </c>
      <c r="S294" s="53">
        <f>IF(TYPE(SEARCH(S$1,+VLOOKUP($A294,datos14s!$A$2:$B$874,2,FALSE)))=1,"·",0)</f>
        <v>0</v>
      </c>
      <c r="T294" s="53">
        <f>IF(TYPE(SEARCH(T$1,+VLOOKUP($A294,datos14s!$A$2:$B$874,2,FALSE)))=1,"·",0)</f>
        <v>0</v>
      </c>
      <c r="U294" s="53">
        <f>IF(TYPE(SEARCH(U$1,+VLOOKUP($A294,datos14s!$A$2:$B$874,2,FALSE)))=1,"·",0)</f>
        <v>0</v>
      </c>
      <c r="V294" s="53">
        <f>IF(TYPE(SEARCH(V$1,+VLOOKUP($A294,datos14s!$A$2:$B$874,2,FALSE)))=1,"·",0)</f>
        <v>0</v>
      </c>
      <c r="W294" s="53">
        <f>IF(TYPE(SEARCH(W$1,+VLOOKUP($A294,datos14s!$A$2:$B$874,2,FALSE)))=1,"·",0)</f>
        <v>0</v>
      </c>
      <c r="X294" s="53">
        <f>IF(TYPE(SEARCH(X$1,+VLOOKUP($A294,datos14s!$A$2:$B$874,2,FALSE)))=1,"·",0)</f>
        <v>0</v>
      </c>
      <c r="Y294" s="53">
        <f>IF(TYPE(SEARCH(Y$1,+VLOOKUP($A294,datos14s!$A$2:$B$874,2,FALSE)))=1,"·",0)</f>
        <v>0</v>
      </c>
      <c r="Z294" s="53">
        <f>IF(TYPE(SEARCH(Z$1,+VLOOKUP($A294,datos14s!$A$2:$B$874,2,FALSE)))=1,"·",0)</f>
        <v>0</v>
      </c>
      <c r="AA294" s="53">
        <f>IF(TYPE(SEARCH(AA$1,+VLOOKUP($A294,datos14s!$A$2:$B$874,2,FALSE)))=1,"·",0)</f>
        <v>0</v>
      </c>
      <c r="AB294" s="53">
        <f>IF(TYPE(SEARCH(AB$1,+VLOOKUP($A294,datos14s!$A$2:$B$874,2,FALSE)))=1,"·",0)</f>
        <v>0</v>
      </c>
      <c r="AC294" s="53">
        <f>IF(TYPE(SEARCH(AC$1,+VLOOKUP($A294,datos14s!$A$2:$B$874,2,FALSE)))=1,"·",0)</f>
        <v>0</v>
      </c>
      <c r="AD294" s="53">
        <f>IF(TYPE(SEARCH(AD$1,+VLOOKUP($A294,datos14s!$A$2:$B$874,2,FALSE)))=1,"·",0)</f>
        <v>0</v>
      </c>
      <c r="AE294" s="53" t="str">
        <f>IF(TYPE(SEARCH(AE$1,+VLOOKUP($A294,datos14s!$A$2:$B$874,2,FALSE)))=1,"·",0)</f>
        <v>·</v>
      </c>
    </row>
    <row r="295" spans="1:31" s="9" customFormat="1">
      <c r="A295" s="60" t="s">
        <v>114</v>
      </c>
      <c r="B295" s="53">
        <f>IF(TYPE(SEARCH(B$1,+VLOOKUP($A295,datos14s!$A$2:$B$874,2,FALSE)))=1,"·",0)</f>
        <v>0</v>
      </c>
      <c r="C295" s="53">
        <f>IF(TYPE(SEARCH(C$1,+VLOOKUP($A295,datos14s!$A$2:$B$874,2,FALSE)))=1,"·",0)</f>
        <v>0</v>
      </c>
      <c r="D295" s="53">
        <f>IF(TYPE(SEARCH(D$1,+VLOOKUP($A295,datos14s!$A$2:$B$874,2,FALSE)))=1,"·",0)</f>
        <v>0</v>
      </c>
      <c r="E295" s="53">
        <f>IF(TYPE(SEARCH(E$1,+VLOOKUP($A295,datos14s!$A$2:$B$874,2,FALSE)))=1,"·",0)</f>
        <v>0</v>
      </c>
      <c r="F295" s="53">
        <f>IF(TYPE(SEARCH(F$1,+VLOOKUP($A295,datos14s!$A$2:$B$874,2,FALSE)))=1,"·",0)</f>
        <v>0</v>
      </c>
      <c r="G295" s="53">
        <f>IF(TYPE(SEARCH(G$1,+VLOOKUP($A295,datos14s!$A$2:$B$874,2,FALSE)))=1,"·",0)</f>
        <v>0</v>
      </c>
      <c r="H295" s="53">
        <f>IF(TYPE(SEARCH(H$1,+VLOOKUP($A295,datos14s!$A$2:$B$874,2,FALSE)))=1,"·",0)</f>
        <v>0</v>
      </c>
      <c r="I295" s="53">
        <f>IF(TYPE(SEARCH(I$1,+VLOOKUP($A295,datos14s!$A$2:$B$874,2,FALSE)))=1,"·",0)</f>
        <v>0</v>
      </c>
      <c r="J295" s="53">
        <f>IF(TYPE(SEARCH(J$1,+VLOOKUP($A295,datos14s!$A$2:$B$874,2,FALSE)))=1,"·",0)</f>
        <v>0</v>
      </c>
      <c r="K295" s="53">
        <f>IF(TYPE(SEARCH(K$1,+VLOOKUP($A295,datos14s!$A$2:$B$874,2,FALSE)))=1,"·",0)</f>
        <v>0</v>
      </c>
      <c r="L295" s="53">
        <f>IF(TYPE(SEARCH(L$1,+VLOOKUP($A295,datos14s!$A$2:$B$874,2,FALSE)))=1,"·",0)</f>
        <v>0</v>
      </c>
      <c r="M295" s="53">
        <f>IF(TYPE(SEARCH(M$1,+VLOOKUP($A295,datos14s!$A$2:$B$874,2,FALSE)))=1,"·",0)</f>
        <v>0</v>
      </c>
      <c r="N295" s="53">
        <f>IF(TYPE(SEARCH(N$1,+VLOOKUP($A295,datos14s!$A$2:$B$874,2,FALSE)))=1,"·",0)</f>
        <v>0</v>
      </c>
      <c r="O295" s="53">
        <f>IF(TYPE(SEARCH(O$1,+VLOOKUP($A295,datos14s!$A$2:$B$874,2,FALSE)))=1,"·",0)</f>
        <v>0</v>
      </c>
      <c r="P295" s="53" t="str">
        <f>IF(TYPE(SEARCH(P$1,+VLOOKUP($A295,datos14s!$A$2:$B$874,2,FALSE)))=1,"·",0)</f>
        <v>·</v>
      </c>
      <c r="Q295" s="53">
        <f>IF(TYPE(SEARCH(Q$1,+VLOOKUP($A295,datos14s!$A$2:$B$874,2,FALSE)))=1,"·",0)</f>
        <v>0</v>
      </c>
      <c r="R295" s="53">
        <f>IF(TYPE(SEARCH(R$1,+VLOOKUP($A295,datos14s!$A$2:$B$874,2,FALSE)))=1,"·",0)</f>
        <v>0</v>
      </c>
      <c r="S295" s="53">
        <f>IF(TYPE(SEARCH(S$1,+VLOOKUP($A295,datos14s!$A$2:$B$874,2,FALSE)))=1,"·",0)</f>
        <v>0</v>
      </c>
      <c r="T295" s="53">
        <f>IF(TYPE(SEARCH(T$1,+VLOOKUP($A295,datos14s!$A$2:$B$874,2,FALSE)))=1,"·",0)</f>
        <v>0</v>
      </c>
      <c r="U295" s="53">
        <f>IF(TYPE(SEARCH(U$1,+VLOOKUP($A295,datos14s!$A$2:$B$874,2,FALSE)))=1,"·",0)</f>
        <v>0</v>
      </c>
      <c r="V295" s="53">
        <f>IF(TYPE(SEARCH(V$1,+VLOOKUP($A295,datos14s!$A$2:$B$874,2,FALSE)))=1,"·",0)</f>
        <v>0</v>
      </c>
      <c r="W295" s="53">
        <f>IF(TYPE(SEARCH(W$1,+VLOOKUP($A295,datos14s!$A$2:$B$874,2,FALSE)))=1,"·",0)</f>
        <v>0</v>
      </c>
      <c r="X295" s="53">
        <f>IF(TYPE(SEARCH(X$1,+VLOOKUP($A295,datos14s!$A$2:$B$874,2,FALSE)))=1,"·",0)</f>
        <v>0</v>
      </c>
      <c r="Y295" s="53">
        <f>IF(TYPE(SEARCH(Y$1,+VLOOKUP($A295,datos14s!$A$2:$B$874,2,FALSE)))=1,"·",0)</f>
        <v>0</v>
      </c>
      <c r="Z295" s="53">
        <f>IF(TYPE(SEARCH(Z$1,+VLOOKUP($A295,datos14s!$A$2:$B$874,2,FALSE)))=1,"·",0)</f>
        <v>0</v>
      </c>
      <c r="AA295" s="53">
        <f>IF(TYPE(SEARCH(AA$1,+VLOOKUP($A295,datos14s!$A$2:$B$874,2,FALSE)))=1,"·",0)</f>
        <v>0</v>
      </c>
      <c r="AB295" s="53">
        <f>IF(TYPE(SEARCH(AB$1,+VLOOKUP($A295,datos14s!$A$2:$B$874,2,FALSE)))=1,"·",0)</f>
        <v>0</v>
      </c>
      <c r="AC295" s="53">
        <f>IF(TYPE(SEARCH(AC$1,+VLOOKUP($A295,datos14s!$A$2:$B$874,2,FALSE)))=1,"·",0)</f>
        <v>0</v>
      </c>
      <c r="AD295" s="53">
        <f>IF(TYPE(SEARCH(AD$1,+VLOOKUP($A295,datos14s!$A$2:$B$874,2,FALSE)))=1,"·",0)</f>
        <v>0</v>
      </c>
      <c r="AE295" s="53">
        <f>IF(TYPE(SEARCH(AE$1,+VLOOKUP($A295,datos14s!$A$2:$B$874,2,FALSE)))=1,"·",0)</f>
        <v>0</v>
      </c>
    </row>
    <row r="296" spans="1:31" s="9" customFormat="1">
      <c r="A296" s="60" t="s">
        <v>115</v>
      </c>
      <c r="B296" s="53">
        <f>IF(TYPE(SEARCH(B$1,+VLOOKUP($A296,datos14s!$A$2:$B$874,2,FALSE)))=1,"·",0)</f>
        <v>0</v>
      </c>
      <c r="C296" s="53">
        <f>IF(TYPE(SEARCH(C$1,+VLOOKUP($A296,datos14s!$A$2:$B$874,2,FALSE)))=1,"·",0)</f>
        <v>0</v>
      </c>
      <c r="D296" s="53">
        <f>IF(TYPE(SEARCH(D$1,+VLOOKUP($A296,datos14s!$A$2:$B$874,2,FALSE)))=1,"·",0)</f>
        <v>0</v>
      </c>
      <c r="E296" s="53">
        <f>IF(TYPE(SEARCH(E$1,+VLOOKUP($A296,datos14s!$A$2:$B$874,2,FALSE)))=1,"·",0)</f>
        <v>0</v>
      </c>
      <c r="F296" s="53">
        <f>IF(TYPE(SEARCH(F$1,+VLOOKUP($A296,datos14s!$A$2:$B$874,2,FALSE)))=1,"·",0)</f>
        <v>0</v>
      </c>
      <c r="G296" s="53">
        <f>IF(TYPE(SEARCH(G$1,+VLOOKUP($A296,datos14s!$A$2:$B$874,2,FALSE)))=1,"·",0)</f>
        <v>0</v>
      </c>
      <c r="H296" s="53">
        <f>IF(TYPE(SEARCH(H$1,+VLOOKUP($A296,datos14s!$A$2:$B$874,2,FALSE)))=1,"·",0)</f>
        <v>0</v>
      </c>
      <c r="I296" s="53">
        <f>IF(TYPE(SEARCH(I$1,+VLOOKUP($A296,datos14s!$A$2:$B$874,2,FALSE)))=1,"·",0)</f>
        <v>0</v>
      </c>
      <c r="J296" s="53">
        <f>IF(TYPE(SEARCH(J$1,+VLOOKUP($A296,datos14s!$A$2:$B$874,2,FALSE)))=1,"·",0)</f>
        <v>0</v>
      </c>
      <c r="K296" s="53" t="str">
        <f>IF(TYPE(SEARCH(K$1,+VLOOKUP($A296,datos14s!$A$2:$B$874,2,FALSE)))=1,"·",0)</f>
        <v>·</v>
      </c>
      <c r="L296" s="53">
        <f>IF(TYPE(SEARCH(L$1,+VLOOKUP($A296,datos14s!$A$2:$B$874,2,FALSE)))=1,"·",0)</f>
        <v>0</v>
      </c>
      <c r="M296" s="53">
        <f>IF(TYPE(SEARCH(M$1,+VLOOKUP($A296,datos14s!$A$2:$B$874,2,FALSE)))=1,"·",0)</f>
        <v>0</v>
      </c>
      <c r="N296" s="53">
        <f>IF(TYPE(SEARCH(N$1,+VLOOKUP($A296,datos14s!$A$2:$B$874,2,FALSE)))=1,"·",0)</f>
        <v>0</v>
      </c>
      <c r="O296" s="53">
        <f>IF(TYPE(SEARCH(O$1,+VLOOKUP($A296,datos14s!$A$2:$B$874,2,FALSE)))=1,"·",0)</f>
        <v>0</v>
      </c>
      <c r="P296" s="53">
        <f>IF(TYPE(SEARCH(P$1,+VLOOKUP($A296,datos14s!$A$2:$B$874,2,FALSE)))=1,"·",0)</f>
        <v>0</v>
      </c>
      <c r="Q296" s="53">
        <f>IF(TYPE(SEARCH(Q$1,+VLOOKUP($A296,datos14s!$A$2:$B$874,2,FALSE)))=1,"·",0)</f>
        <v>0</v>
      </c>
      <c r="R296" s="53">
        <f>IF(TYPE(SEARCH(R$1,+VLOOKUP($A296,datos14s!$A$2:$B$874,2,FALSE)))=1,"·",0)</f>
        <v>0</v>
      </c>
      <c r="S296" s="53">
        <f>IF(TYPE(SEARCH(S$1,+VLOOKUP($A296,datos14s!$A$2:$B$874,2,FALSE)))=1,"·",0)</f>
        <v>0</v>
      </c>
      <c r="T296" s="53">
        <f>IF(TYPE(SEARCH(T$1,+VLOOKUP($A296,datos14s!$A$2:$B$874,2,FALSE)))=1,"·",0)</f>
        <v>0</v>
      </c>
      <c r="U296" s="53">
        <f>IF(TYPE(SEARCH(U$1,+VLOOKUP($A296,datos14s!$A$2:$B$874,2,FALSE)))=1,"·",0)</f>
        <v>0</v>
      </c>
      <c r="V296" s="53">
        <f>IF(TYPE(SEARCH(V$1,+VLOOKUP($A296,datos14s!$A$2:$B$874,2,FALSE)))=1,"·",0)</f>
        <v>0</v>
      </c>
      <c r="W296" s="53">
        <f>IF(TYPE(SEARCH(W$1,+VLOOKUP($A296,datos14s!$A$2:$B$874,2,FALSE)))=1,"·",0)</f>
        <v>0</v>
      </c>
      <c r="X296" s="53">
        <f>IF(TYPE(SEARCH(X$1,+VLOOKUP($A296,datos14s!$A$2:$B$874,2,FALSE)))=1,"·",0)</f>
        <v>0</v>
      </c>
      <c r="Y296" s="53">
        <f>IF(TYPE(SEARCH(Y$1,+VLOOKUP($A296,datos14s!$A$2:$B$874,2,FALSE)))=1,"·",0)</f>
        <v>0</v>
      </c>
      <c r="Z296" s="53">
        <f>IF(TYPE(SEARCH(Z$1,+VLOOKUP($A296,datos14s!$A$2:$B$874,2,FALSE)))=1,"·",0)</f>
        <v>0</v>
      </c>
      <c r="AA296" s="53">
        <f>IF(TYPE(SEARCH(AA$1,+VLOOKUP($A296,datos14s!$A$2:$B$874,2,FALSE)))=1,"·",0)</f>
        <v>0</v>
      </c>
      <c r="AB296" s="53">
        <f>IF(TYPE(SEARCH(AB$1,+VLOOKUP($A296,datos14s!$A$2:$B$874,2,FALSE)))=1,"·",0)</f>
        <v>0</v>
      </c>
      <c r="AC296" s="53">
        <f>IF(TYPE(SEARCH(AC$1,+VLOOKUP($A296,datos14s!$A$2:$B$874,2,FALSE)))=1,"·",0)</f>
        <v>0</v>
      </c>
      <c r="AD296" s="53">
        <f>IF(TYPE(SEARCH(AD$1,+VLOOKUP($A296,datos14s!$A$2:$B$874,2,FALSE)))=1,"·",0)</f>
        <v>0</v>
      </c>
      <c r="AE296" s="53">
        <f>IF(TYPE(SEARCH(AE$1,+VLOOKUP($A296,datos14s!$A$2:$B$874,2,FALSE)))=1,"·",0)</f>
        <v>0</v>
      </c>
    </row>
    <row r="297" spans="1:31" s="9" customFormat="1">
      <c r="A297" s="60" t="s">
        <v>116</v>
      </c>
      <c r="B297" s="53">
        <f>IF(TYPE(SEARCH(B$1,+VLOOKUP($A297,datos14s!$A$2:$B$874,2,FALSE)))=1,"·",0)</f>
        <v>0</v>
      </c>
      <c r="C297" s="53">
        <f>IF(TYPE(SEARCH(C$1,+VLOOKUP($A297,datos14s!$A$2:$B$874,2,FALSE)))=1,"·",0)</f>
        <v>0</v>
      </c>
      <c r="D297" s="53">
        <f>IF(TYPE(SEARCH(D$1,+VLOOKUP($A297,datos14s!$A$2:$B$874,2,FALSE)))=1,"·",0)</f>
        <v>0</v>
      </c>
      <c r="E297" s="53">
        <f>IF(TYPE(SEARCH(E$1,+VLOOKUP($A297,datos14s!$A$2:$B$874,2,FALSE)))=1,"·",0)</f>
        <v>0</v>
      </c>
      <c r="F297" s="53">
        <f>IF(TYPE(SEARCH(F$1,+VLOOKUP($A297,datos14s!$A$2:$B$874,2,FALSE)))=1,"·",0)</f>
        <v>0</v>
      </c>
      <c r="G297" s="53">
        <f>IF(TYPE(SEARCH(G$1,+VLOOKUP($A297,datos14s!$A$2:$B$874,2,FALSE)))=1,"·",0)</f>
        <v>0</v>
      </c>
      <c r="H297" s="53">
        <f>IF(TYPE(SEARCH(H$1,+VLOOKUP($A297,datos14s!$A$2:$B$874,2,FALSE)))=1,"·",0)</f>
        <v>0</v>
      </c>
      <c r="I297" s="53">
        <f>IF(TYPE(SEARCH(I$1,+VLOOKUP($A297,datos14s!$A$2:$B$874,2,FALSE)))=1,"·",0)</f>
        <v>0</v>
      </c>
      <c r="J297" s="53">
        <f>IF(TYPE(SEARCH(J$1,+VLOOKUP($A297,datos14s!$A$2:$B$874,2,FALSE)))=1,"·",0)</f>
        <v>0</v>
      </c>
      <c r="K297" s="53">
        <f>IF(TYPE(SEARCH(K$1,+VLOOKUP($A297,datos14s!$A$2:$B$874,2,FALSE)))=1,"·",0)</f>
        <v>0</v>
      </c>
      <c r="L297" s="53">
        <f>IF(TYPE(SEARCH(L$1,+VLOOKUP($A297,datos14s!$A$2:$B$874,2,FALSE)))=1,"·",0)</f>
        <v>0</v>
      </c>
      <c r="M297" s="53">
        <f>IF(TYPE(SEARCH(M$1,+VLOOKUP($A297,datos14s!$A$2:$B$874,2,FALSE)))=1,"·",0)</f>
        <v>0</v>
      </c>
      <c r="N297" s="53">
        <f>IF(TYPE(SEARCH(N$1,+VLOOKUP($A297,datos14s!$A$2:$B$874,2,FALSE)))=1,"·",0)</f>
        <v>0</v>
      </c>
      <c r="O297" s="53">
        <f>IF(TYPE(SEARCH(O$1,+VLOOKUP($A297,datos14s!$A$2:$B$874,2,FALSE)))=1,"·",0)</f>
        <v>0</v>
      </c>
      <c r="P297" s="53" t="str">
        <f>IF(TYPE(SEARCH(P$1,+VLOOKUP($A297,datos14s!$A$2:$B$874,2,FALSE)))=1,"·",0)</f>
        <v>·</v>
      </c>
      <c r="Q297" s="53">
        <f>IF(TYPE(SEARCH(Q$1,+VLOOKUP($A297,datos14s!$A$2:$B$874,2,FALSE)))=1,"·",0)</f>
        <v>0</v>
      </c>
      <c r="R297" s="53">
        <f>IF(TYPE(SEARCH(R$1,+VLOOKUP($A297,datos14s!$A$2:$B$874,2,FALSE)))=1,"·",0)</f>
        <v>0</v>
      </c>
      <c r="S297" s="53">
        <f>IF(TYPE(SEARCH(S$1,+VLOOKUP($A297,datos14s!$A$2:$B$874,2,FALSE)))=1,"·",0)</f>
        <v>0</v>
      </c>
      <c r="T297" s="53">
        <f>IF(TYPE(SEARCH(T$1,+VLOOKUP($A297,datos14s!$A$2:$B$874,2,FALSE)))=1,"·",0)</f>
        <v>0</v>
      </c>
      <c r="U297" s="53">
        <f>IF(TYPE(SEARCH(U$1,+VLOOKUP($A297,datos14s!$A$2:$B$874,2,FALSE)))=1,"·",0)</f>
        <v>0</v>
      </c>
      <c r="V297" s="53">
        <f>IF(TYPE(SEARCH(V$1,+VLOOKUP($A297,datos14s!$A$2:$B$874,2,FALSE)))=1,"·",0)</f>
        <v>0</v>
      </c>
      <c r="W297" s="53">
        <f>IF(TYPE(SEARCH(W$1,+VLOOKUP($A297,datos14s!$A$2:$B$874,2,FALSE)))=1,"·",0)</f>
        <v>0</v>
      </c>
      <c r="X297" s="53">
        <f>IF(TYPE(SEARCH(X$1,+VLOOKUP($A297,datos14s!$A$2:$B$874,2,FALSE)))=1,"·",0)</f>
        <v>0</v>
      </c>
      <c r="Y297" s="53">
        <f>IF(TYPE(SEARCH(Y$1,+VLOOKUP($A297,datos14s!$A$2:$B$874,2,FALSE)))=1,"·",0)</f>
        <v>0</v>
      </c>
      <c r="Z297" s="53">
        <f>IF(TYPE(SEARCH(Z$1,+VLOOKUP($A297,datos14s!$A$2:$B$874,2,FALSE)))=1,"·",0)</f>
        <v>0</v>
      </c>
      <c r="AA297" s="53">
        <f>IF(TYPE(SEARCH(AA$1,+VLOOKUP($A297,datos14s!$A$2:$B$874,2,FALSE)))=1,"·",0)</f>
        <v>0</v>
      </c>
      <c r="AB297" s="53">
        <f>IF(TYPE(SEARCH(AB$1,+VLOOKUP($A297,datos14s!$A$2:$B$874,2,FALSE)))=1,"·",0)</f>
        <v>0</v>
      </c>
      <c r="AC297" s="53">
        <f>IF(TYPE(SEARCH(AC$1,+VLOOKUP($A297,datos14s!$A$2:$B$874,2,FALSE)))=1,"·",0)</f>
        <v>0</v>
      </c>
      <c r="AD297" s="53">
        <f>IF(TYPE(SEARCH(AD$1,+VLOOKUP($A297,datos14s!$A$2:$B$874,2,FALSE)))=1,"·",0)</f>
        <v>0</v>
      </c>
      <c r="AE297" s="53" t="str">
        <f>IF(TYPE(SEARCH(AE$1,+VLOOKUP($A297,datos14s!$A$2:$B$874,2,FALSE)))=1,"·",0)</f>
        <v>·</v>
      </c>
    </row>
    <row r="298" spans="1:31" s="9" customFormat="1">
      <c r="A298" s="60" t="s">
        <v>117</v>
      </c>
      <c r="B298" s="53">
        <f>IF(TYPE(SEARCH(B$1,+VLOOKUP($A298,datos14s!$A$2:$B$874,2,FALSE)))=1,"·",0)</f>
        <v>0</v>
      </c>
      <c r="C298" s="53">
        <f>IF(TYPE(SEARCH(C$1,+VLOOKUP($A298,datos14s!$A$2:$B$874,2,FALSE)))=1,"·",0)</f>
        <v>0</v>
      </c>
      <c r="D298" s="53">
        <f>IF(TYPE(SEARCH(D$1,+VLOOKUP($A298,datos14s!$A$2:$B$874,2,FALSE)))=1,"·",0)</f>
        <v>0</v>
      </c>
      <c r="E298" s="53">
        <f>IF(TYPE(SEARCH(E$1,+VLOOKUP($A298,datos14s!$A$2:$B$874,2,FALSE)))=1,"·",0)</f>
        <v>0</v>
      </c>
      <c r="F298" s="53">
        <f>IF(TYPE(SEARCH(F$1,+VLOOKUP($A298,datos14s!$A$2:$B$874,2,FALSE)))=1,"·",0)</f>
        <v>0</v>
      </c>
      <c r="G298" s="53">
        <f>IF(TYPE(SEARCH(G$1,+VLOOKUP($A298,datos14s!$A$2:$B$874,2,FALSE)))=1,"·",0)</f>
        <v>0</v>
      </c>
      <c r="H298" s="53">
        <f>IF(TYPE(SEARCH(H$1,+VLOOKUP($A298,datos14s!$A$2:$B$874,2,FALSE)))=1,"·",0)</f>
        <v>0</v>
      </c>
      <c r="I298" s="53">
        <f>IF(TYPE(SEARCH(I$1,+VLOOKUP($A298,datos14s!$A$2:$B$874,2,FALSE)))=1,"·",0)</f>
        <v>0</v>
      </c>
      <c r="J298" s="53">
        <f>IF(TYPE(SEARCH(J$1,+VLOOKUP($A298,datos14s!$A$2:$B$874,2,FALSE)))=1,"·",0)</f>
        <v>0</v>
      </c>
      <c r="K298" s="53">
        <f>IF(TYPE(SEARCH(K$1,+VLOOKUP($A298,datos14s!$A$2:$B$874,2,FALSE)))=1,"·",0)</f>
        <v>0</v>
      </c>
      <c r="L298" s="53">
        <f>IF(TYPE(SEARCH(L$1,+VLOOKUP($A298,datos14s!$A$2:$B$874,2,FALSE)))=1,"·",0)</f>
        <v>0</v>
      </c>
      <c r="M298" s="53">
        <f>IF(TYPE(SEARCH(M$1,+VLOOKUP($A298,datos14s!$A$2:$B$874,2,FALSE)))=1,"·",0)</f>
        <v>0</v>
      </c>
      <c r="N298" s="53">
        <f>IF(TYPE(SEARCH(N$1,+VLOOKUP($A298,datos14s!$A$2:$B$874,2,FALSE)))=1,"·",0)</f>
        <v>0</v>
      </c>
      <c r="O298" s="53">
        <f>IF(TYPE(SEARCH(O$1,+VLOOKUP($A298,datos14s!$A$2:$B$874,2,FALSE)))=1,"·",0)</f>
        <v>0</v>
      </c>
      <c r="P298" s="53" t="str">
        <f>IF(TYPE(SEARCH(P$1,+VLOOKUP($A298,datos14s!$A$2:$B$874,2,FALSE)))=1,"·",0)</f>
        <v>·</v>
      </c>
      <c r="Q298" s="53">
        <f>IF(TYPE(SEARCH(Q$1,+VLOOKUP($A298,datos14s!$A$2:$B$874,2,FALSE)))=1,"·",0)</f>
        <v>0</v>
      </c>
      <c r="R298" s="53">
        <f>IF(TYPE(SEARCH(R$1,+VLOOKUP($A298,datos14s!$A$2:$B$874,2,FALSE)))=1,"·",0)</f>
        <v>0</v>
      </c>
      <c r="S298" s="53">
        <f>IF(TYPE(SEARCH(S$1,+VLOOKUP($A298,datos14s!$A$2:$B$874,2,FALSE)))=1,"·",0)</f>
        <v>0</v>
      </c>
      <c r="T298" s="53">
        <f>IF(TYPE(SEARCH(T$1,+VLOOKUP($A298,datos14s!$A$2:$B$874,2,FALSE)))=1,"·",0)</f>
        <v>0</v>
      </c>
      <c r="U298" s="53">
        <f>IF(TYPE(SEARCH(U$1,+VLOOKUP($A298,datos14s!$A$2:$B$874,2,FALSE)))=1,"·",0)</f>
        <v>0</v>
      </c>
      <c r="V298" s="53">
        <f>IF(TYPE(SEARCH(V$1,+VLOOKUP($A298,datos14s!$A$2:$B$874,2,FALSE)))=1,"·",0)</f>
        <v>0</v>
      </c>
      <c r="W298" s="53">
        <f>IF(TYPE(SEARCH(W$1,+VLOOKUP($A298,datos14s!$A$2:$B$874,2,FALSE)))=1,"·",0)</f>
        <v>0</v>
      </c>
      <c r="X298" s="53">
        <f>IF(TYPE(SEARCH(X$1,+VLOOKUP($A298,datos14s!$A$2:$B$874,2,FALSE)))=1,"·",0)</f>
        <v>0</v>
      </c>
      <c r="Y298" s="53">
        <f>IF(TYPE(SEARCH(Y$1,+VLOOKUP($A298,datos14s!$A$2:$B$874,2,FALSE)))=1,"·",0)</f>
        <v>0</v>
      </c>
      <c r="Z298" s="53">
        <f>IF(TYPE(SEARCH(Z$1,+VLOOKUP($A298,datos14s!$A$2:$B$874,2,FALSE)))=1,"·",0)</f>
        <v>0</v>
      </c>
      <c r="AA298" s="53">
        <f>IF(TYPE(SEARCH(AA$1,+VLOOKUP($A298,datos14s!$A$2:$B$874,2,FALSE)))=1,"·",0)</f>
        <v>0</v>
      </c>
      <c r="AB298" s="53">
        <f>IF(TYPE(SEARCH(AB$1,+VLOOKUP($A298,datos14s!$A$2:$B$874,2,FALSE)))=1,"·",0)</f>
        <v>0</v>
      </c>
      <c r="AC298" s="53">
        <f>IF(TYPE(SEARCH(AC$1,+VLOOKUP($A298,datos14s!$A$2:$B$874,2,FALSE)))=1,"·",0)</f>
        <v>0</v>
      </c>
      <c r="AD298" s="53">
        <f>IF(TYPE(SEARCH(AD$1,+VLOOKUP($A298,datos14s!$A$2:$B$874,2,FALSE)))=1,"·",0)</f>
        <v>0</v>
      </c>
      <c r="AE298" s="53" t="str">
        <f>IF(TYPE(SEARCH(AE$1,+VLOOKUP($A298,datos14s!$A$2:$B$874,2,FALSE)))=1,"·",0)</f>
        <v>·</v>
      </c>
    </row>
    <row r="299" spans="1:31" s="9" customFormat="1">
      <c r="A299" s="60" t="s">
        <v>118</v>
      </c>
      <c r="B299" s="53" t="str">
        <f>IF(TYPE(SEARCH(B$1,+VLOOKUP($A299,datos14s!$A$2:$B$874,2,FALSE)))=1,"·",0)</f>
        <v>·</v>
      </c>
      <c r="C299" s="53">
        <f>IF(TYPE(SEARCH(C$1,+VLOOKUP($A299,datos14s!$A$2:$B$874,2,FALSE)))=1,"·",0)</f>
        <v>0</v>
      </c>
      <c r="D299" s="53">
        <f>IF(TYPE(SEARCH(D$1,+VLOOKUP($A299,datos14s!$A$2:$B$874,2,FALSE)))=1,"·",0)</f>
        <v>0</v>
      </c>
      <c r="E299" s="53">
        <f>IF(TYPE(SEARCH(E$1,+VLOOKUP($A299,datos14s!$A$2:$B$874,2,FALSE)))=1,"·",0)</f>
        <v>0</v>
      </c>
      <c r="F299" s="53" t="str">
        <f>IF(TYPE(SEARCH(F$1,+VLOOKUP($A299,datos14s!$A$2:$B$874,2,FALSE)))=1,"·",0)</f>
        <v>·</v>
      </c>
      <c r="G299" s="53">
        <f>IF(TYPE(SEARCH(G$1,+VLOOKUP($A299,datos14s!$A$2:$B$874,2,FALSE)))=1,"·",0)</f>
        <v>0</v>
      </c>
      <c r="H299" s="53">
        <f>IF(TYPE(SEARCH(H$1,+VLOOKUP($A299,datos14s!$A$2:$B$874,2,FALSE)))=1,"·",0)</f>
        <v>0</v>
      </c>
      <c r="I299" s="53">
        <f>IF(TYPE(SEARCH(I$1,+VLOOKUP($A299,datos14s!$A$2:$B$874,2,FALSE)))=1,"·",0)</f>
        <v>0</v>
      </c>
      <c r="J299" s="53">
        <f>IF(TYPE(SEARCH(J$1,+VLOOKUP($A299,datos14s!$A$2:$B$874,2,FALSE)))=1,"·",0)</f>
        <v>0</v>
      </c>
      <c r="K299" s="53">
        <f>IF(TYPE(SEARCH(K$1,+VLOOKUP($A299,datos14s!$A$2:$B$874,2,FALSE)))=1,"·",0)</f>
        <v>0</v>
      </c>
      <c r="L299" s="53">
        <f>IF(TYPE(SEARCH(L$1,+VLOOKUP($A299,datos14s!$A$2:$B$874,2,FALSE)))=1,"·",0)</f>
        <v>0</v>
      </c>
      <c r="M299" s="53">
        <f>IF(TYPE(SEARCH(M$1,+VLOOKUP($A299,datos14s!$A$2:$B$874,2,FALSE)))=1,"·",0)</f>
        <v>0</v>
      </c>
      <c r="N299" s="53">
        <f>IF(TYPE(SEARCH(N$1,+VLOOKUP($A299,datos14s!$A$2:$B$874,2,FALSE)))=1,"·",0)</f>
        <v>0</v>
      </c>
      <c r="O299" s="53">
        <f>IF(TYPE(SEARCH(O$1,+VLOOKUP($A299,datos14s!$A$2:$B$874,2,FALSE)))=1,"·",0)</f>
        <v>0</v>
      </c>
      <c r="P299" s="53" t="str">
        <f>IF(TYPE(SEARCH(P$1,+VLOOKUP($A299,datos14s!$A$2:$B$874,2,FALSE)))=1,"·",0)</f>
        <v>·</v>
      </c>
      <c r="Q299" s="53">
        <f>IF(TYPE(SEARCH(Q$1,+VLOOKUP($A299,datos14s!$A$2:$B$874,2,FALSE)))=1,"·",0)</f>
        <v>0</v>
      </c>
      <c r="R299" s="53">
        <f>IF(TYPE(SEARCH(R$1,+VLOOKUP($A299,datos14s!$A$2:$B$874,2,FALSE)))=1,"·",0)</f>
        <v>0</v>
      </c>
      <c r="S299" s="53">
        <f>IF(TYPE(SEARCH(S$1,+VLOOKUP($A299,datos14s!$A$2:$B$874,2,FALSE)))=1,"·",0)</f>
        <v>0</v>
      </c>
      <c r="T299" s="53">
        <f>IF(TYPE(SEARCH(T$1,+VLOOKUP($A299,datos14s!$A$2:$B$874,2,FALSE)))=1,"·",0)</f>
        <v>0</v>
      </c>
      <c r="U299" s="53">
        <f>IF(TYPE(SEARCH(U$1,+VLOOKUP($A299,datos14s!$A$2:$B$874,2,FALSE)))=1,"·",0)</f>
        <v>0</v>
      </c>
      <c r="V299" s="53">
        <f>IF(TYPE(SEARCH(V$1,+VLOOKUP($A299,datos14s!$A$2:$B$874,2,FALSE)))=1,"·",0)</f>
        <v>0</v>
      </c>
      <c r="W299" s="53">
        <f>IF(TYPE(SEARCH(W$1,+VLOOKUP($A299,datos14s!$A$2:$B$874,2,FALSE)))=1,"·",0)</f>
        <v>0</v>
      </c>
      <c r="X299" s="53">
        <f>IF(TYPE(SEARCH(X$1,+VLOOKUP($A299,datos14s!$A$2:$B$874,2,FALSE)))=1,"·",0)</f>
        <v>0</v>
      </c>
      <c r="Y299" s="53">
        <f>IF(TYPE(SEARCH(Y$1,+VLOOKUP($A299,datos14s!$A$2:$B$874,2,FALSE)))=1,"·",0)</f>
        <v>0</v>
      </c>
      <c r="Z299" s="53">
        <f>IF(TYPE(SEARCH(Z$1,+VLOOKUP($A299,datos14s!$A$2:$B$874,2,FALSE)))=1,"·",0)</f>
        <v>0</v>
      </c>
      <c r="AA299" s="53">
        <f>IF(TYPE(SEARCH(AA$1,+VLOOKUP($A299,datos14s!$A$2:$B$874,2,FALSE)))=1,"·",0)</f>
        <v>0</v>
      </c>
      <c r="AB299" s="53">
        <f>IF(TYPE(SEARCH(AB$1,+VLOOKUP($A299,datos14s!$A$2:$B$874,2,FALSE)))=1,"·",0)</f>
        <v>0</v>
      </c>
      <c r="AC299" s="53">
        <f>IF(TYPE(SEARCH(AC$1,+VLOOKUP($A299,datos14s!$A$2:$B$874,2,FALSE)))=1,"·",0)</f>
        <v>0</v>
      </c>
      <c r="AD299" s="53">
        <f>IF(TYPE(SEARCH(AD$1,+VLOOKUP($A299,datos14s!$A$2:$B$874,2,FALSE)))=1,"·",0)</f>
        <v>0</v>
      </c>
      <c r="AE299" s="53">
        <f>IF(TYPE(SEARCH(AE$1,+VLOOKUP($A299,datos14s!$A$2:$B$874,2,FALSE)))=1,"·",0)</f>
        <v>0</v>
      </c>
    </row>
    <row r="300" spans="1:31" s="9" customFormat="1">
      <c r="A300" s="60" t="s">
        <v>119</v>
      </c>
      <c r="B300" s="53">
        <f>IF(TYPE(SEARCH(B$1,+VLOOKUP($A300,datos14s!$A$2:$B$874,2,FALSE)))=1,"·",0)</f>
        <v>0</v>
      </c>
      <c r="C300" s="53">
        <f>IF(TYPE(SEARCH(C$1,+VLOOKUP($A300,datos14s!$A$2:$B$874,2,FALSE)))=1,"·",0)</f>
        <v>0</v>
      </c>
      <c r="D300" s="53">
        <f>IF(TYPE(SEARCH(D$1,+VLOOKUP($A300,datos14s!$A$2:$B$874,2,FALSE)))=1,"·",0)</f>
        <v>0</v>
      </c>
      <c r="E300" s="53">
        <f>IF(TYPE(SEARCH(E$1,+VLOOKUP($A300,datos14s!$A$2:$B$874,2,FALSE)))=1,"·",0)</f>
        <v>0</v>
      </c>
      <c r="F300" s="53" t="str">
        <f>IF(TYPE(SEARCH(F$1,+VLOOKUP($A300,datos14s!$A$2:$B$874,2,FALSE)))=1,"·",0)</f>
        <v>·</v>
      </c>
      <c r="G300" s="53">
        <f>IF(TYPE(SEARCH(G$1,+VLOOKUP($A300,datos14s!$A$2:$B$874,2,FALSE)))=1,"·",0)</f>
        <v>0</v>
      </c>
      <c r="H300" s="53">
        <f>IF(TYPE(SEARCH(H$1,+VLOOKUP($A300,datos14s!$A$2:$B$874,2,FALSE)))=1,"·",0)</f>
        <v>0</v>
      </c>
      <c r="I300" s="53">
        <f>IF(TYPE(SEARCH(I$1,+VLOOKUP($A300,datos14s!$A$2:$B$874,2,FALSE)))=1,"·",0)</f>
        <v>0</v>
      </c>
      <c r="J300" s="53">
        <f>IF(TYPE(SEARCH(J$1,+VLOOKUP($A300,datos14s!$A$2:$B$874,2,FALSE)))=1,"·",0)</f>
        <v>0</v>
      </c>
      <c r="K300" s="53">
        <f>IF(TYPE(SEARCH(K$1,+VLOOKUP($A300,datos14s!$A$2:$B$874,2,FALSE)))=1,"·",0)</f>
        <v>0</v>
      </c>
      <c r="L300" s="53">
        <f>IF(TYPE(SEARCH(L$1,+VLOOKUP($A300,datos14s!$A$2:$B$874,2,FALSE)))=1,"·",0)</f>
        <v>0</v>
      </c>
      <c r="M300" s="53">
        <f>IF(TYPE(SEARCH(M$1,+VLOOKUP($A300,datos14s!$A$2:$B$874,2,FALSE)))=1,"·",0)</f>
        <v>0</v>
      </c>
      <c r="N300" s="53">
        <f>IF(TYPE(SEARCH(N$1,+VLOOKUP($A300,datos14s!$A$2:$B$874,2,FALSE)))=1,"·",0)</f>
        <v>0</v>
      </c>
      <c r="O300" s="53">
        <f>IF(TYPE(SEARCH(O$1,+VLOOKUP($A300,datos14s!$A$2:$B$874,2,FALSE)))=1,"·",0)</f>
        <v>0</v>
      </c>
      <c r="P300" s="53">
        <f>IF(TYPE(SEARCH(P$1,+VLOOKUP($A300,datos14s!$A$2:$B$874,2,FALSE)))=1,"·",0)</f>
        <v>0</v>
      </c>
      <c r="Q300" s="53">
        <f>IF(TYPE(SEARCH(Q$1,+VLOOKUP($A300,datos14s!$A$2:$B$874,2,FALSE)))=1,"·",0)</f>
        <v>0</v>
      </c>
      <c r="R300" s="53">
        <f>IF(TYPE(SEARCH(R$1,+VLOOKUP($A300,datos14s!$A$2:$B$874,2,FALSE)))=1,"·",0)</f>
        <v>0</v>
      </c>
      <c r="S300" s="53">
        <f>IF(TYPE(SEARCH(S$1,+VLOOKUP($A300,datos14s!$A$2:$B$874,2,FALSE)))=1,"·",0)</f>
        <v>0</v>
      </c>
      <c r="T300" s="53">
        <f>IF(TYPE(SEARCH(T$1,+VLOOKUP($A300,datos14s!$A$2:$B$874,2,FALSE)))=1,"·",0)</f>
        <v>0</v>
      </c>
      <c r="U300" s="53">
        <f>IF(TYPE(SEARCH(U$1,+VLOOKUP($A300,datos14s!$A$2:$B$874,2,FALSE)))=1,"·",0)</f>
        <v>0</v>
      </c>
      <c r="V300" s="53">
        <f>IF(TYPE(SEARCH(V$1,+VLOOKUP($A300,datos14s!$A$2:$B$874,2,FALSE)))=1,"·",0)</f>
        <v>0</v>
      </c>
      <c r="W300" s="53">
        <f>IF(TYPE(SEARCH(W$1,+VLOOKUP($A300,datos14s!$A$2:$B$874,2,FALSE)))=1,"·",0)</f>
        <v>0</v>
      </c>
      <c r="X300" s="53">
        <f>IF(TYPE(SEARCH(X$1,+VLOOKUP($A300,datos14s!$A$2:$B$874,2,FALSE)))=1,"·",0)</f>
        <v>0</v>
      </c>
      <c r="Y300" s="53">
        <f>IF(TYPE(SEARCH(Y$1,+VLOOKUP($A300,datos14s!$A$2:$B$874,2,FALSE)))=1,"·",0)</f>
        <v>0</v>
      </c>
      <c r="Z300" s="53">
        <f>IF(TYPE(SEARCH(Z$1,+VLOOKUP($A300,datos14s!$A$2:$B$874,2,FALSE)))=1,"·",0)</f>
        <v>0</v>
      </c>
      <c r="AA300" s="53">
        <f>IF(TYPE(SEARCH(AA$1,+VLOOKUP($A300,datos14s!$A$2:$B$874,2,FALSE)))=1,"·",0)</f>
        <v>0</v>
      </c>
      <c r="AB300" s="53">
        <f>IF(TYPE(SEARCH(AB$1,+VLOOKUP($A300,datos14s!$A$2:$B$874,2,FALSE)))=1,"·",0)</f>
        <v>0</v>
      </c>
      <c r="AC300" s="53">
        <f>IF(TYPE(SEARCH(AC$1,+VLOOKUP($A300,datos14s!$A$2:$B$874,2,FALSE)))=1,"·",0)</f>
        <v>0</v>
      </c>
      <c r="AD300" s="53">
        <f>IF(TYPE(SEARCH(AD$1,+VLOOKUP($A300,datos14s!$A$2:$B$874,2,FALSE)))=1,"·",0)</f>
        <v>0</v>
      </c>
      <c r="AE300" s="53">
        <f>IF(TYPE(SEARCH(AE$1,+VLOOKUP($A300,datos14s!$A$2:$B$874,2,FALSE)))=1,"·",0)</f>
        <v>0</v>
      </c>
    </row>
    <row r="301" spans="1:31" s="9" customFormat="1">
      <c r="A301" s="60" t="s">
        <v>120</v>
      </c>
      <c r="B301" s="53">
        <f>IF(TYPE(SEARCH(B$1,+VLOOKUP($A301,datos14s!$A$2:$B$874,2,FALSE)))=1,"·",0)</f>
        <v>0</v>
      </c>
      <c r="C301" s="53">
        <f>IF(TYPE(SEARCH(C$1,+VLOOKUP($A301,datos14s!$A$2:$B$874,2,FALSE)))=1,"·",0)</f>
        <v>0</v>
      </c>
      <c r="D301" s="53">
        <f>IF(TYPE(SEARCH(D$1,+VLOOKUP($A301,datos14s!$A$2:$B$874,2,FALSE)))=1,"·",0)</f>
        <v>0</v>
      </c>
      <c r="E301" s="53">
        <f>IF(TYPE(SEARCH(E$1,+VLOOKUP($A301,datos14s!$A$2:$B$874,2,FALSE)))=1,"·",0)</f>
        <v>0</v>
      </c>
      <c r="F301" s="53">
        <f>IF(TYPE(SEARCH(F$1,+VLOOKUP($A301,datos14s!$A$2:$B$874,2,FALSE)))=1,"·",0)</f>
        <v>0</v>
      </c>
      <c r="G301" s="53">
        <f>IF(TYPE(SEARCH(G$1,+VLOOKUP($A301,datos14s!$A$2:$B$874,2,FALSE)))=1,"·",0)</f>
        <v>0</v>
      </c>
      <c r="H301" s="53">
        <f>IF(TYPE(SEARCH(H$1,+VLOOKUP($A301,datos14s!$A$2:$B$874,2,FALSE)))=1,"·",0)</f>
        <v>0</v>
      </c>
      <c r="I301" s="53">
        <f>IF(TYPE(SEARCH(I$1,+VLOOKUP($A301,datos14s!$A$2:$B$874,2,FALSE)))=1,"·",0)</f>
        <v>0</v>
      </c>
      <c r="J301" s="53">
        <f>IF(TYPE(SEARCH(J$1,+VLOOKUP($A301,datos14s!$A$2:$B$874,2,FALSE)))=1,"·",0)</f>
        <v>0</v>
      </c>
      <c r="K301" s="53">
        <f>IF(TYPE(SEARCH(K$1,+VLOOKUP($A301,datos14s!$A$2:$B$874,2,FALSE)))=1,"·",0)</f>
        <v>0</v>
      </c>
      <c r="L301" s="53">
        <f>IF(TYPE(SEARCH(L$1,+VLOOKUP($A301,datos14s!$A$2:$B$874,2,FALSE)))=1,"·",0)</f>
        <v>0</v>
      </c>
      <c r="M301" s="53">
        <f>IF(TYPE(SEARCH(M$1,+VLOOKUP($A301,datos14s!$A$2:$B$874,2,FALSE)))=1,"·",0)</f>
        <v>0</v>
      </c>
      <c r="N301" s="53">
        <f>IF(TYPE(SEARCH(N$1,+VLOOKUP($A301,datos14s!$A$2:$B$874,2,FALSE)))=1,"·",0)</f>
        <v>0</v>
      </c>
      <c r="O301" s="53">
        <f>IF(TYPE(SEARCH(O$1,+VLOOKUP($A301,datos14s!$A$2:$B$874,2,FALSE)))=1,"·",0)</f>
        <v>0</v>
      </c>
      <c r="P301" s="53">
        <f>IF(TYPE(SEARCH(P$1,+VLOOKUP($A301,datos14s!$A$2:$B$874,2,FALSE)))=1,"·",0)</f>
        <v>0</v>
      </c>
      <c r="Q301" s="53">
        <f>IF(TYPE(SEARCH(Q$1,+VLOOKUP($A301,datos14s!$A$2:$B$874,2,FALSE)))=1,"·",0)</f>
        <v>0</v>
      </c>
      <c r="R301" s="53">
        <f>IF(TYPE(SEARCH(R$1,+VLOOKUP($A301,datos14s!$A$2:$B$874,2,FALSE)))=1,"·",0)</f>
        <v>0</v>
      </c>
      <c r="S301" s="53">
        <f>IF(TYPE(SEARCH(S$1,+VLOOKUP($A301,datos14s!$A$2:$B$874,2,FALSE)))=1,"·",0)</f>
        <v>0</v>
      </c>
      <c r="T301" s="53">
        <f>IF(TYPE(SEARCH(T$1,+VLOOKUP($A301,datos14s!$A$2:$B$874,2,FALSE)))=1,"·",0)</f>
        <v>0</v>
      </c>
      <c r="U301" s="53">
        <f>IF(TYPE(SEARCH(U$1,+VLOOKUP($A301,datos14s!$A$2:$B$874,2,FALSE)))=1,"·",0)</f>
        <v>0</v>
      </c>
      <c r="V301" s="53">
        <f>IF(TYPE(SEARCH(V$1,+VLOOKUP($A301,datos14s!$A$2:$B$874,2,FALSE)))=1,"·",0)</f>
        <v>0</v>
      </c>
      <c r="W301" s="53">
        <f>IF(TYPE(SEARCH(W$1,+VLOOKUP($A301,datos14s!$A$2:$B$874,2,FALSE)))=1,"·",0)</f>
        <v>0</v>
      </c>
      <c r="X301" s="53">
        <f>IF(TYPE(SEARCH(X$1,+VLOOKUP($A301,datos14s!$A$2:$B$874,2,FALSE)))=1,"·",0)</f>
        <v>0</v>
      </c>
      <c r="Y301" s="53">
        <f>IF(TYPE(SEARCH(Y$1,+VLOOKUP($A301,datos14s!$A$2:$B$874,2,FALSE)))=1,"·",0)</f>
        <v>0</v>
      </c>
      <c r="Z301" s="53">
        <f>IF(TYPE(SEARCH(Z$1,+VLOOKUP($A301,datos14s!$A$2:$B$874,2,FALSE)))=1,"·",0)</f>
        <v>0</v>
      </c>
      <c r="AA301" s="53">
        <f>IF(TYPE(SEARCH(AA$1,+VLOOKUP($A301,datos14s!$A$2:$B$874,2,FALSE)))=1,"·",0)</f>
        <v>0</v>
      </c>
      <c r="AB301" s="53">
        <f>IF(TYPE(SEARCH(AB$1,+VLOOKUP($A301,datos14s!$A$2:$B$874,2,FALSE)))=1,"·",0)</f>
        <v>0</v>
      </c>
      <c r="AC301" s="53">
        <f>IF(TYPE(SEARCH(AC$1,+VLOOKUP($A301,datos14s!$A$2:$B$874,2,FALSE)))=1,"·",0)</f>
        <v>0</v>
      </c>
      <c r="AD301" s="53">
        <f>IF(TYPE(SEARCH(AD$1,+VLOOKUP($A301,datos14s!$A$2:$B$874,2,FALSE)))=1,"·",0)</f>
        <v>0</v>
      </c>
      <c r="AE301" s="53" t="str">
        <f>IF(TYPE(SEARCH(AE$1,+VLOOKUP($A301,datos14s!$A$2:$B$874,2,FALSE)))=1,"·",0)</f>
        <v>·</v>
      </c>
    </row>
    <row r="302" spans="1:31" s="9" customFormat="1">
      <c r="A302" s="60" t="s">
        <v>121</v>
      </c>
      <c r="B302" s="53">
        <f>IF(TYPE(SEARCH(B$1,+VLOOKUP($A302,datos14s!$A$2:$B$874,2,FALSE)))=1,"·",0)</f>
        <v>0</v>
      </c>
      <c r="C302" s="53">
        <f>IF(TYPE(SEARCH(C$1,+VLOOKUP($A302,datos14s!$A$2:$B$874,2,FALSE)))=1,"·",0)</f>
        <v>0</v>
      </c>
      <c r="D302" s="53">
        <f>IF(TYPE(SEARCH(D$1,+VLOOKUP($A302,datos14s!$A$2:$B$874,2,FALSE)))=1,"·",0)</f>
        <v>0</v>
      </c>
      <c r="E302" s="53">
        <f>IF(TYPE(SEARCH(E$1,+VLOOKUP($A302,datos14s!$A$2:$B$874,2,FALSE)))=1,"·",0)</f>
        <v>0</v>
      </c>
      <c r="F302" s="53" t="str">
        <f>IF(TYPE(SEARCH(F$1,+VLOOKUP($A302,datos14s!$A$2:$B$874,2,FALSE)))=1,"·",0)</f>
        <v>·</v>
      </c>
      <c r="G302" s="53">
        <f>IF(TYPE(SEARCH(G$1,+VLOOKUP($A302,datos14s!$A$2:$B$874,2,FALSE)))=1,"·",0)</f>
        <v>0</v>
      </c>
      <c r="H302" s="53">
        <f>IF(TYPE(SEARCH(H$1,+VLOOKUP($A302,datos14s!$A$2:$B$874,2,FALSE)))=1,"·",0)</f>
        <v>0</v>
      </c>
      <c r="I302" s="53">
        <f>IF(TYPE(SEARCH(I$1,+VLOOKUP($A302,datos14s!$A$2:$B$874,2,FALSE)))=1,"·",0)</f>
        <v>0</v>
      </c>
      <c r="J302" s="53" t="str">
        <f>IF(TYPE(SEARCH(J$1,+VLOOKUP($A302,datos14s!$A$2:$B$874,2,FALSE)))=1,"·",0)</f>
        <v>·</v>
      </c>
      <c r="K302" s="53">
        <f>IF(TYPE(SEARCH(K$1,+VLOOKUP($A302,datos14s!$A$2:$B$874,2,FALSE)))=1,"·",0)</f>
        <v>0</v>
      </c>
      <c r="L302" s="53">
        <f>IF(TYPE(SEARCH(L$1,+VLOOKUP($A302,datos14s!$A$2:$B$874,2,FALSE)))=1,"·",0)</f>
        <v>0</v>
      </c>
      <c r="M302" s="53">
        <f>IF(TYPE(SEARCH(M$1,+VLOOKUP($A302,datos14s!$A$2:$B$874,2,FALSE)))=1,"·",0)</f>
        <v>0</v>
      </c>
      <c r="N302" s="53">
        <f>IF(TYPE(SEARCH(N$1,+VLOOKUP($A302,datos14s!$A$2:$B$874,2,FALSE)))=1,"·",0)</f>
        <v>0</v>
      </c>
      <c r="O302" s="53">
        <f>IF(TYPE(SEARCH(O$1,+VLOOKUP($A302,datos14s!$A$2:$B$874,2,FALSE)))=1,"·",0)</f>
        <v>0</v>
      </c>
      <c r="P302" s="53" t="str">
        <f>IF(TYPE(SEARCH(P$1,+VLOOKUP($A302,datos14s!$A$2:$B$874,2,FALSE)))=1,"·",0)</f>
        <v>·</v>
      </c>
      <c r="Q302" s="53">
        <f>IF(TYPE(SEARCH(Q$1,+VLOOKUP($A302,datos14s!$A$2:$B$874,2,FALSE)))=1,"·",0)</f>
        <v>0</v>
      </c>
      <c r="R302" s="53">
        <f>IF(TYPE(SEARCH(R$1,+VLOOKUP($A302,datos14s!$A$2:$B$874,2,FALSE)))=1,"·",0)</f>
        <v>0</v>
      </c>
      <c r="S302" s="53">
        <f>IF(TYPE(SEARCH(S$1,+VLOOKUP($A302,datos14s!$A$2:$B$874,2,FALSE)))=1,"·",0)</f>
        <v>0</v>
      </c>
      <c r="T302" s="53">
        <f>IF(TYPE(SEARCH(T$1,+VLOOKUP($A302,datos14s!$A$2:$B$874,2,FALSE)))=1,"·",0)</f>
        <v>0</v>
      </c>
      <c r="U302" s="53">
        <f>IF(TYPE(SEARCH(U$1,+VLOOKUP($A302,datos14s!$A$2:$B$874,2,FALSE)))=1,"·",0)</f>
        <v>0</v>
      </c>
      <c r="V302" s="53">
        <f>IF(TYPE(SEARCH(V$1,+VLOOKUP($A302,datos14s!$A$2:$B$874,2,FALSE)))=1,"·",0)</f>
        <v>0</v>
      </c>
      <c r="W302" s="53">
        <f>IF(TYPE(SEARCH(W$1,+VLOOKUP($A302,datos14s!$A$2:$B$874,2,FALSE)))=1,"·",0)</f>
        <v>0</v>
      </c>
      <c r="X302" s="53">
        <f>IF(TYPE(SEARCH(X$1,+VLOOKUP($A302,datos14s!$A$2:$B$874,2,FALSE)))=1,"·",0)</f>
        <v>0</v>
      </c>
      <c r="Y302" s="53">
        <f>IF(TYPE(SEARCH(Y$1,+VLOOKUP($A302,datos14s!$A$2:$B$874,2,FALSE)))=1,"·",0)</f>
        <v>0</v>
      </c>
      <c r="Z302" s="53">
        <f>IF(TYPE(SEARCH(Z$1,+VLOOKUP($A302,datos14s!$A$2:$B$874,2,FALSE)))=1,"·",0)</f>
        <v>0</v>
      </c>
      <c r="AA302" s="53">
        <f>IF(TYPE(SEARCH(AA$1,+VLOOKUP($A302,datos14s!$A$2:$B$874,2,FALSE)))=1,"·",0)</f>
        <v>0</v>
      </c>
      <c r="AB302" s="53">
        <f>IF(TYPE(SEARCH(AB$1,+VLOOKUP($A302,datos14s!$A$2:$B$874,2,FALSE)))=1,"·",0)</f>
        <v>0</v>
      </c>
      <c r="AC302" s="53">
        <f>IF(TYPE(SEARCH(AC$1,+VLOOKUP($A302,datos14s!$A$2:$B$874,2,FALSE)))=1,"·",0)</f>
        <v>0</v>
      </c>
      <c r="AD302" s="53">
        <f>IF(TYPE(SEARCH(AD$1,+VLOOKUP($A302,datos14s!$A$2:$B$874,2,FALSE)))=1,"·",0)</f>
        <v>0</v>
      </c>
      <c r="AE302" s="53">
        <f>IF(TYPE(SEARCH(AE$1,+VLOOKUP($A302,datos14s!$A$2:$B$874,2,FALSE)))=1,"·",0)</f>
        <v>0</v>
      </c>
    </row>
    <row r="303" spans="1:31" s="9" customFormat="1">
      <c r="A303" s="60" t="s">
        <v>122</v>
      </c>
      <c r="B303" s="53">
        <f>IF(TYPE(SEARCH(B$1,+VLOOKUP($A303,datos14s!$A$2:$B$874,2,FALSE)))=1,"·",0)</f>
        <v>0</v>
      </c>
      <c r="C303" s="53">
        <f>IF(TYPE(SEARCH(C$1,+VLOOKUP($A303,datos14s!$A$2:$B$874,2,FALSE)))=1,"·",0)</f>
        <v>0</v>
      </c>
      <c r="D303" s="53">
        <f>IF(TYPE(SEARCH(D$1,+VLOOKUP($A303,datos14s!$A$2:$B$874,2,FALSE)))=1,"·",0)</f>
        <v>0</v>
      </c>
      <c r="E303" s="53">
        <f>IF(TYPE(SEARCH(E$1,+VLOOKUP($A303,datos14s!$A$2:$B$874,2,FALSE)))=1,"·",0)</f>
        <v>0</v>
      </c>
      <c r="F303" s="53">
        <f>IF(TYPE(SEARCH(F$1,+VLOOKUP($A303,datos14s!$A$2:$B$874,2,FALSE)))=1,"·",0)</f>
        <v>0</v>
      </c>
      <c r="G303" s="53">
        <f>IF(TYPE(SEARCH(G$1,+VLOOKUP($A303,datos14s!$A$2:$B$874,2,FALSE)))=1,"·",0)</f>
        <v>0</v>
      </c>
      <c r="H303" s="53">
        <f>IF(TYPE(SEARCH(H$1,+VLOOKUP($A303,datos14s!$A$2:$B$874,2,FALSE)))=1,"·",0)</f>
        <v>0</v>
      </c>
      <c r="I303" s="53">
        <f>IF(TYPE(SEARCH(I$1,+VLOOKUP($A303,datos14s!$A$2:$B$874,2,FALSE)))=1,"·",0)</f>
        <v>0</v>
      </c>
      <c r="J303" s="53">
        <f>IF(TYPE(SEARCH(J$1,+VLOOKUP($A303,datos14s!$A$2:$B$874,2,FALSE)))=1,"·",0)</f>
        <v>0</v>
      </c>
      <c r="K303" s="53">
        <f>IF(TYPE(SEARCH(K$1,+VLOOKUP($A303,datos14s!$A$2:$B$874,2,FALSE)))=1,"·",0)</f>
        <v>0</v>
      </c>
      <c r="L303" s="53">
        <f>IF(TYPE(SEARCH(L$1,+VLOOKUP($A303,datos14s!$A$2:$B$874,2,FALSE)))=1,"·",0)</f>
        <v>0</v>
      </c>
      <c r="M303" s="53">
        <f>IF(TYPE(SEARCH(M$1,+VLOOKUP($A303,datos14s!$A$2:$B$874,2,FALSE)))=1,"·",0)</f>
        <v>0</v>
      </c>
      <c r="N303" s="53">
        <f>IF(TYPE(SEARCH(N$1,+VLOOKUP($A303,datos14s!$A$2:$B$874,2,FALSE)))=1,"·",0)</f>
        <v>0</v>
      </c>
      <c r="O303" s="53">
        <f>IF(TYPE(SEARCH(O$1,+VLOOKUP($A303,datos14s!$A$2:$B$874,2,FALSE)))=1,"·",0)</f>
        <v>0</v>
      </c>
      <c r="P303" s="53">
        <f>IF(TYPE(SEARCH(P$1,+VLOOKUP($A303,datos14s!$A$2:$B$874,2,FALSE)))=1,"·",0)</f>
        <v>0</v>
      </c>
      <c r="Q303" s="53">
        <f>IF(TYPE(SEARCH(Q$1,+VLOOKUP($A303,datos14s!$A$2:$B$874,2,FALSE)))=1,"·",0)</f>
        <v>0</v>
      </c>
      <c r="R303" s="53">
        <f>IF(TYPE(SEARCH(R$1,+VLOOKUP($A303,datos14s!$A$2:$B$874,2,FALSE)))=1,"·",0)</f>
        <v>0</v>
      </c>
      <c r="S303" s="53" t="str">
        <f>IF(TYPE(SEARCH(S$1,+VLOOKUP($A303,datos14s!$A$2:$B$874,2,FALSE)))=1,"·",0)</f>
        <v>·</v>
      </c>
      <c r="T303" s="53">
        <f>IF(TYPE(SEARCH(T$1,+VLOOKUP($A303,datos14s!$A$2:$B$874,2,FALSE)))=1,"·",0)</f>
        <v>0</v>
      </c>
      <c r="U303" s="53">
        <f>IF(TYPE(SEARCH(U$1,+VLOOKUP($A303,datos14s!$A$2:$B$874,2,FALSE)))=1,"·",0)</f>
        <v>0</v>
      </c>
      <c r="V303" s="53">
        <f>IF(TYPE(SEARCH(V$1,+VLOOKUP($A303,datos14s!$A$2:$B$874,2,FALSE)))=1,"·",0)</f>
        <v>0</v>
      </c>
      <c r="W303" s="53">
        <f>IF(TYPE(SEARCH(W$1,+VLOOKUP($A303,datos14s!$A$2:$B$874,2,FALSE)))=1,"·",0)</f>
        <v>0</v>
      </c>
      <c r="X303" s="53">
        <f>IF(TYPE(SEARCH(X$1,+VLOOKUP($A303,datos14s!$A$2:$B$874,2,FALSE)))=1,"·",0)</f>
        <v>0</v>
      </c>
      <c r="Y303" s="53">
        <f>IF(TYPE(SEARCH(Y$1,+VLOOKUP($A303,datos14s!$A$2:$B$874,2,FALSE)))=1,"·",0)</f>
        <v>0</v>
      </c>
      <c r="Z303" s="53">
        <f>IF(TYPE(SEARCH(Z$1,+VLOOKUP($A303,datos14s!$A$2:$B$874,2,FALSE)))=1,"·",0)</f>
        <v>0</v>
      </c>
      <c r="AA303" s="53">
        <f>IF(TYPE(SEARCH(AA$1,+VLOOKUP($A303,datos14s!$A$2:$B$874,2,FALSE)))=1,"·",0)</f>
        <v>0</v>
      </c>
      <c r="AB303" s="53">
        <f>IF(TYPE(SEARCH(AB$1,+VLOOKUP($A303,datos14s!$A$2:$B$874,2,FALSE)))=1,"·",0)</f>
        <v>0</v>
      </c>
      <c r="AC303" s="53">
        <f>IF(TYPE(SEARCH(AC$1,+VLOOKUP($A303,datos14s!$A$2:$B$874,2,FALSE)))=1,"·",0)</f>
        <v>0</v>
      </c>
      <c r="AD303" s="53">
        <f>IF(TYPE(SEARCH(AD$1,+VLOOKUP($A303,datos14s!$A$2:$B$874,2,FALSE)))=1,"·",0)</f>
        <v>0</v>
      </c>
      <c r="AE303" s="53">
        <f>IF(TYPE(SEARCH(AE$1,+VLOOKUP($A303,datos14s!$A$2:$B$874,2,FALSE)))=1,"·",0)</f>
        <v>0</v>
      </c>
    </row>
    <row r="304" spans="1:31" s="9" customFormat="1">
      <c r="A304" s="60" t="s">
        <v>123</v>
      </c>
      <c r="B304" s="53">
        <f>IF(TYPE(SEARCH(B$1,+VLOOKUP($A304,datos14s!$A$2:$B$874,2,FALSE)))=1,"·",0)</f>
        <v>0</v>
      </c>
      <c r="C304" s="53">
        <f>IF(TYPE(SEARCH(C$1,+VLOOKUP($A304,datos14s!$A$2:$B$874,2,FALSE)))=1,"·",0)</f>
        <v>0</v>
      </c>
      <c r="D304" s="53">
        <f>IF(TYPE(SEARCH(D$1,+VLOOKUP($A304,datos14s!$A$2:$B$874,2,FALSE)))=1,"·",0)</f>
        <v>0</v>
      </c>
      <c r="E304" s="53">
        <f>IF(TYPE(SEARCH(E$1,+VLOOKUP($A304,datos14s!$A$2:$B$874,2,FALSE)))=1,"·",0)</f>
        <v>0</v>
      </c>
      <c r="F304" s="53">
        <f>IF(TYPE(SEARCH(F$1,+VLOOKUP($A304,datos14s!$A$2:$B$874,2,FALSE)))=1,"·",0)</f>
        <v>0</v>
      </c>
      <c r="G304" s="53">
        <f>IF(TYPE(SEARCH(G$1,+VLOOKUP($A304,datos14s!$A$2:$B$874,2,FALSE)))=1,"·",0)</f>
        <v>0</v>
      </c>
      <c r="H304" s="53">
        <f>IF(TYPE(SEARCH(H$1,+VLOOKUP($A304,datos14s!$A$2:$B$874,2,FALSE)))=1,"·",0)</f>
        <v>0</v>
      </c>
      <c r="I304" s="53">
        <f>IF(TYPE(SEARCH(I$1,+VLOOKUP($A304,datos14s!$A$2:$B$874,2,FALSE)))=1,"·",0)</f>
        <v>0</v>
      </c>
      <c r="J304" s="53">
        <f>IF(TYPE(SEARCH(J$1,+VLOOKUP($A304,datos14s!$A$2:$B$874,2,FALSE)))=1,"·",0)</f>
        <v>0</v>
      </c>
      <c r="K304" s="53">
        <f>IF(TYPE(SEARCH(K$1,+VLOOKUP($A304,datos14s!$A$2:$B$874,2,FALSE)))=1,"·",0)</f>
        <v>0</v>
      </c>
      <c r="L304" s="53">
        <f>IF(TYPE(SEARCH(L$1,+VLOOKUP($A304,datos14s!$A$2:$B$874,2,FALSE)))=1,"·",0)</f>
        <v>0</v>
      </c>
      <c r="M304" s="53">
        <f>IF(TYPE(SEARCH(M$1,+VLOOKUP($A304,datos14s!$A$2:$B$874,2,FALSE)))=1,"·",0)</f>
        <v>0</v>
      </c>
      <c r="N304" s="53">
        <f>IF(TYPE(SEARCH(N$1,+VLOOKUP($A304,datos14s!$A$2:$B$874,2,FALSE)))=1,"·",0)</f>
        <v>0</v>
      </c>
      <c r="O304" s="53">
        <f>IF(TYPE(SEARCH(O$1,+VLOOKUP($A304,datos14s!$A$2:$B$874,2,FALSE)))=1,"·",0)</f>
        <v>0</v>
      </c>
      <c r="P304" s="53" t="str">
        <f>IF(TYPE(SEARCH(P$1,+VLOOKUP($A304,datos14s!$A$2:$B$874,2,FALSE)))=1,"·",0)</f>
        <v>·</v>
      </c>
      <c r="Q304" s="53">
        <f>IF(TYPE(SEARCH(Q$1,+VLOOKUP($A304,datos14s!$A$2:$B$874,2,FALSE)))=1,"·",0)</f>
        <v>0</v>
      </c>
      <c r="R304" s="53">
        <f>IF(TYPE(SEARCH(R$1,+VLOOKUP($A304,datos14s!$A$2:$B$874,2,FALSE)))=1,"·",0)</f>
        <v>0</v>
      </c>
      <c r="S304" s="53">
        <f>IF(TYPE(SEARCH(S$1,+VLOOKUP($A304,datos14s!$A$2:$B$874,2,FALSE)))=1,"·",0)</f>
        <v>0</v>
      </c>
      <c r="T304" s="53">
        <f>IF(TYPE(SEARCH(T$1,+VLOOKUP($A304,datos14s!$A$2:$B$874,2,FALSE)))=1,"·",0)</f>
        <v>0</v>
      </c>
      <c r="U304" s="53">
        <f>IF(TYPE(SEARCH(U$1,+VLOOKUP($A304,datos14s!$A$2:$B$874,2,FALSE)))=1,"·",0)</f>
        <v>0</v>
      </c>
      <c r="V304" s="53">
        <f>IF(TYPE(SEARCH(V$1,+VLOOKUP($A304,datos14s!$A$2:$B$874,2,FALSE)))=1,"·",0)</f>
        <v>0</v>
      </c>
      <c r="W304" s="53">
        <f>IF(TYPE(SEARCH(W$1,+VLOOKUP($A304,datos14s!$A$2:$B$874,2,FALSE)))=1,"·",0)</f>
        <v>0</v>
      </c>
      <c r="X304" s="53">
        <f>IF(TYPE(SEARCH(X$1,+VLOOKUP($A304,datos14s!$A$2:$B$874,2,FALSE)))=1,"·",0)</f>
        <v>0</v>
      </c>
      <c r="Y304" s="53">
        <f>IF(TYPE(SEARCH(Y$1,+VLOOKUP($A304,datos14s!$A$2:$B$874,2,FALSE)))=1,"·",0)</f>
        <v>0</v>
      </c>
      <c r="Z304" s="53">
        <f>IF(TYPE(SEARCH(Z$1,+VLOOKUP($A304,datos14s!$A$2:$B$874,2,FALSE)))=1,"·",0)</f>
        <v>0</v>
      </c>
      <c r="AA304" s="53">
        <f>IF(TYPE(SEARCH(AA$1,+VLOOKUP($A304,datos14s!$A$2:$B$874,2,FALSE)))=1,"·",0)</f>
        <v>0</v>
      </c>
      <c r="AB304" s="53">
        <f>IF(TYPE(SEARCH(AB$1,+VLOOKUP($A304,datos14s!$A$2:$B$874,2,FALSE)))=1,"·",0)</f>
        <v>0</v>
      </c>
      <c r="AC304" s="53">
        <f>IF(TYPE(SEARCH(AC$1,+VLOOKUP($A304,datos14s!$A$2:$B$874,2,FALSE)))=1,"·",0)</f>
        <v>0</v>
      </c>
      <c r="AD304" s="53">
        <f>IF(TYPE(SEARCH(AD$1,+VLOOKUP($A304,datos14s!$A$2:$B$874,2,FALSE)))=1,"·",0)</f>
        <v>0</v>
      </c>
      <c r="AE304" s="53" t="str">
        <f>IF(TYPE(SEARCH(AE$1,+VLOOKUP($A304,datos14s!$A$2:$B$874,2,FALSE)))=1,"·",0)</f>
        <v>·</v>
      </c>
    </row>
    <row r="305" spans="1:31" s="9" customFormat="1">
      <c r="A305" s="60" t="s">
        <v>124</v>
      </c>
      <c r="B305" s="53">
        <f>IF(TYPE(SEARCH(B$1,+VLOOKUP($A305,datos14s!$A$2:$B$874,2,FALSE)))=1,"·",0)</f>
        <v>0</v>
      </c>
      <c r="C305" s="53">
        <f>IF(TYPE(SEARCH(C$1,+VLOOKUP($A305,datos14s!$A$2:$B$874,2,FALSE)))=1,"·",0)</f>
        <v>0</v>
      </c>
      <c r="D305" s="53">
        <f>IF(TYPE(SEARCH(D$1,+VLOOKUP($A305,datos14s!$A$2:$B$874,2,FALSE)))=1,"·",0)</f>
        <v>0</v>
      </c>
      <c r="E305" s="53">
        <f>IF(TYPE(SEARCH(E$1,+VLOOKUP($A305,datos14s!$A$2:$B$874,2,FALSE)))=1,"·",0)</f>
        <v>0</v>
      </c>
      <c r="F305" s="53">
        <f>IF(TYPE(SEARCH(F$1,+VLOOKUP($A305,datos14s!$A$2:$B$874,2,FALSE)))=1,"·",0)</f>
        <v>0</v>
      </c>
      <c r="G305" s="53">
        <f>IF(TYPE(SEARCH(G$1,+VLOOKUP($A305,datos14s!$A$2:$B$874,2,FALSE)))=1,"·",0)</f>
        <v>0</v>
      </c>
      <c r="H305" s="53">
        <f>IF(TYPE(SEARCH(H$1,+VLOOKUP($A305,datos14s!$A$2:$B$874,2,FALSE)))=1,"·",0)</f>
        <v>0</v>
      </c>
      <c r="I305" s="53">
        <f>IF(TYPE(SEARCH(I$1,+VLOOKUP($A305,datos14s!$A$2:$B$874,2,FALSE)))=1,"·",0)</f>
        <v>0</v>
      </c>
      <c r="J305" s="53" t="str">
        <f>IF(TYPE(SEARCH(J$1,+VLOOKUP($A305,datos14s!$A$2:$B$874,2,FALSE)))=1,"·",0)</f>
        <v>·</v>
      </c>
      <c r="K305" s="53">
        <f>IF(TYPE(SEARCH(K$1,+VLOOKUP($A305,datos14s!$A$2:$B$874,2,FALSE)))=1,"·",0)</f>
        <v>0</v>
      </c>
      <c r="L305" s="53">
        <f>IF(TYPE(SEARCH(L$1,+VLOOKUP($A305,datos14s!$A$2:$B$874,2,FALSE)))=1,"·",0)</f>
        <v>0</v>
      </c>
      <c r="M305" s="53">
        <f>IF(TYPE(SEARCH(M$1,+VLOOKUP($A305,datos14s!$A$2:$B$874,2,FALSE)))=1,"·",0)</f>
        <v>0</v>
      </c>
      <c r="N305" s="53">
        <f>IF(TYPE(SEARCH(N$1,+VLOOKUP($A305,datos14s!$A$2:$B$874,2,FALSE)))=1,"·",0)</f>
        <v>0</v>
      </c>
      <c r="O305" s="53">
        <f>IF(TYPE(SEARCH(O$1,+VLOOKUP($A305,datos14s!$A$2:$B$874,2,FALSE)))=1,"·",0)</f>
        <v>0</v>
      </c>
      <c r="P305" s="53" t="str">
        <f>IF(TYPE(SEARCH(P$1,+VLOOKUP($A305,datos14s!$A$2:$B$874,2,FALSE)))=1,"·",0)</f>
        <v>·</v>
      </c>
      <c r="Q305" s="53">
        <f>IF(TYPE(SEARCH(Q$1,+VLOOKUP($A305,datos14s!$A$2:$B$874,2,FALSE)))=1,"·",0)</f>
        <v>0</v>
      </c>
      <c r="R305" s="53">
        <f>IF(TYPE(SEARCH(R$1,+VLOOKUP($A305,datos14s!$A$2:$B$874,2,FALSE)))=1,"·",0)</f>
        <v>0</v>
      </c>
      <c r="S305" s="53">
        <f>IF(TYPE(SEARCH(S$1,+VLOOKUP($A305,datos14s!$A$2:$B$874,2,FALSE)))=1,"·",0)</f>
        <v>0</v>
      </c>
      <c r="T305" s="53">
        <f>IF(TYPE(SEARCH(T$1,+VLOOKUP($A305,datos14s!$A$2:$B$874,2,FALSE)))=1,"·",0)</f>
        <v>0</v>
      </c>
      <c r="U305" s="53">
        <f>IF(TYPE(SEARCH(U$1,+VLOOKUP($A305,datos14s!$A$2:$B$874,2,FALSE)))=1,"·",0)</f>
        <v>0</v>
      </c>
      <c r="V305" s="53">
        <f>IF(TYPE(SEARCH(V$1,+VLOOKUP($A305,datos14s!$A$2:$B$874,2,FALSE)))=1,"·",0)</f>
        <v>0</v>
      </c>
      <c r="W305" s="53">
        <f>IF(TYPE(SEARCH(W$1,+VLOOKUP($A305,datos14s!$A$2:$B$874,2,FALSE)))=1,"·",0)</f>
        <v>0</v>
      </c>
      <c r="X305" s="53">
        <f>IF(TYPE(SEARCH(X$1,+VLOOKUP($A305,datos14s!$A$2:$B$874,2,FALSE)))=1,"·",0)</f>
        <v>0</v>
      </c>
      <c r="Y305" s="53">
        <f>IF(TYPE(SEARCH(Y$1,+VLOOKUP($A305,datos14s!$A$2:$B$874,2,FALSE)))=1,"·",0)</f>
        <v>0</v>
      </c>
      <c r="Z305" s="53">
        <f>IF(TYPE(SEARCH(Z$1,+VLOOKUP($A305,datos14s!$A$2:$B$874,2,FALSE)))=1,"·",0)</f>
        <v>0</v>
      </c>
      <c r="AA305" s="53">
        <f>IF(TYPE(SEARCH(AA$1,+VLOOKUP($A305,datos14s!$A$2:$B$874,2,FALSE)))=1,"·",0)</f>
        <v>0</v>
      </c>
      <c r="AB305" s="53">
        <f>IF(TYPE(SEARCH(AB$1,+VLOOKUP($A305,datos14s!$A$2:$B$874,2,FALSE)))=1,"·",0)</f>
        <v>0</v>
      </c>
      <c r="AC305" s="53">
        <f>IF(TYPE(SEARCH(AC$1,+VLOOKUP($A305,datos14s!$A$2:$B$874,2,FALSE)))=1,"·",0)</f>
        <v>0</v>
      </c>
      <c r="AD305" s="53">
        <f>IF(TYPE(SEARCH(AD$1,+VLOOKUP($A305,datos14s!$A$2:$B$874,2,FALSE)))=1,"·",0)</f>
        <v>0</v>
      </c>
      <c r="AE305" s="53" t="str">
        <f>IF(TYPE(SEARCH(AE$1,+VLOOKUP($A305,datos14s!$A$2:$B$874,2,FALSE)))=1,"·",0)</f>
        <v>·</v>
      </c>
    </row>
    <row r="306" spans="1:31" s="9" customFormat="1">
      <c r="A306" s="60" t="s">
        <v>125</v>
      </c>
      <c r="B306" s="53">
        <f>IF(TYPE(SEARCH(B$1,+VLOOKUP($A306,datos14s!$A$2:$B$874,2,FALSE)))=1,"·",0)</f>
        <v>0</v>
      </c>
      <c r="C306" s="53">
        <f>IF(TYPE(SEARCH(C$1,+VLOOKUP($A306,datos14s!$A$2:$B$874,2,FALSE)))=1,"·",0)</f>
        <v>0</v>
      </c>
      <c r="D306" s="53">
        <f>IF(TYPE(SEARCH(D$1,+VLOOKUP($A306,datos14s!$A$2:$B$874,2,FALSE)))=1,"·",0)</f>
        <v>0</v>
      </c>
      <c r="E306" s="53">
        <f>IF(TYPE(SEARCH(E$1,+VLOOKUP($A306,datos14s!$A$2:$B$874,2,FALSE)))=1,"·",0)</f>
        <v>0</v>
      </c>
      <c r="F306" s="53">
        <f>IF(TYPE(SEARCH(F$1,+VLOOKUP($A306,datos14s!$A$2:$B$874,2,FALSE)))=1,"·",0)</f>
        <v>0</v>
      </c>
      <c r="G306" s="53">
        <f>IF(TYPE(SEARCH(G$1,+VLOOKUP($A306,datos14s!$A$2:$B$874,2,FALSE)))=1,"·",0)</f>
        <v>0</v>
      </c>
      <c r="H306" s="53">
        <f>IF(TYPE(SEARCH(H$1,+VLOOKUP($A306,datos14s!$A$2:$B$874,2,FALSE)))=1,"·",0)</f>
        <v>0</v>
      </c>
      <c r="I306" s="53">
        <f>IF(TYPE(SEARCH(I$1,+VLOOKUP($A306,datos14s!$A$2:$B$874,2,FALSE)))=1,"·",0)</f>
        <v>0</v>
      </c>
      <c r="J306" s="53">
        <f>IF(TYPE(SEARCH(J$1,+VLOOKUP($A306,datos14s!$A$2:$B$874,2,FALSE)))=1,"·",0)</f>
        <v>0</v>
      </c>
      <c r="K306" s="53" t="str">
        <f>IF(TYPE(SEARCH(K$1,+VLOOKUP($A306,datos14s!$A$2:$B$874,2,FALSE)))=1,"·",0)</f>
        <v>·</v>
      </c>
      <c r="L306" s="53">
        <f>IF(TYPE(SEARCH(L$1,+VLOOKUP($A306,datos14s!$A$2:$B$874,2,FALSE)))=1,"·",0)</f>
        <v>0</v>
      </c>
      <c r="M306" s="53">
        <f>IF(TYPE(SEARCH(M$1,+VLOOKUP($A306,datos14s!$A$2:$B$874,2,FALSE)))=1,"·",0)</f>
        <v>0</v>
      </c>
      <c r="N306" s="53">
        <f>IF(TYPE(SEARCH(N$1,+VLOOKUP($A306,datos14s!$A$2:$B$874,2,FALSE)))=1,"·",0)</f>
        <v>0</v>
      </c>
      <c r="O306" s="53">
        <f>IF(TYPE(SEARCH(O$1,+VLOOKUP($A306,datos14s!$A$2:$B$874,2,FALSE)))=1,"·",0)</f>
        <v>0</v>
      </c>
      <c r="P306" s="53">
        <f>IF(TYPE(SEARCH(P$1,+VLOOKUP($A306,datos14s!$A$2:$B$874,2,FALSE)))=1,"·",0)</f>
        <v>0</v>
      </c>
      <c r="Q306" s="53">
        <f>IF(TYPE(SEARCH(Q$1,+VLOOKUP($A306,datos14s!$A$2:$B$874,2,FALSE)))=1,"·",0)</f>
        <v>0</v>
      </c>
      <c r="R306" s="53">
        <f>IF(TYPE(SEARCH(R$1,+VLOOKUP($A306,datos14s!$A$2:$B$874,2,FALSE)))=1,"·",0)</f>
        <v>0</v>
      </c>
      <c r="S306" s="53">
        <f>IF(TYPE(SEARCH(S$1,+VLOOKUP($A306,datos14s!$A$2:$B$874,2,FALSE)))=1,"·",0)</f>
        <v>0</v>
      </c>
      <c r="T306" s="53">
        <f>IF(TYPE(SEARCH(T$1,+VLOOKUP($A306,datos14s!$A$2:$B$874,2,FALSE)))=1,"·",0)</f>
        <v>0</v>
      </c>
      <c r="U306" s="53">
        <f>IF(TYPE(SEARCH(U$1,+VLOOKUP($A306,datos14s!$A$2:$B$874,2,FALSE)))=1,"·",0)</f>
        <v>0</v>
      </c>
      <c r="V306" s="53">
        <f>IF(TYPE(SEARCH(V$1,+VLOOKUP($A306,datos14s!$A$2:$B$874,2,FALSE)))=1,"·",0)</f>
        <v>0</v>
      </c>
      <c r="W306" s="53">
        <f>IF(TYPE(SEARCH(W$1,+VLOOKUP($A306,datos14s!$A$2:$B$874,2,FALSE)))=1,"·",0)</f>
        <v>0</v>
      </c>
      <c r="X306" s="53">
        <f>IF(TYPE(SEARCH(X$1,+VLOOKUP($A306,datos14s!$A$2:$B$874,2,FALSE)))=1,"·",0)</f>
        <v>0</v>
      </c>
      <c r="Y306" s="53">
        <f>IF(TYPE(SEARCH(Y$1,+VLOOKUP($A306,datos14s!$A$2:$B$874,2,FALSE)))=1,"·",0)</f>
        <v>0</v>
      </c>
      <c r="Z306" s="53">
        <f>IF(TYPE(SEARCH(Z$1,+VLOOKUP($A306,datos14s!$A$2:$B$874,2,FALSE)))=1,"·",0)</f>
        <v>0</v>
      </c>
      <c r="AA306" s="53">
        <f>IF(TYPE(SEARCH(AA$1,+VLOOKUP($A306,datos14s!$A$2:$B$874,2,FALSE)))=1,"·",0)</f>
        <v>0</v>
      </c>
      <c r="AB306" s="53">
        <f>IF(TYPE(SEARCH(AB$1,+VLOOKUP($A306,datos14s!$A$2:$B$874,2,FALSE)))=1,"·",0)</f>
        <v>0</v>
      </c>
      <c r="AC306" s="53">
        <f>IF(TYPE(SEARCH(AC$1,+VLOOKUP($A306,datos14s!$A$2:$B$874,2,FALSE)))=1,"·",0)</f>
        <v>0</v>
      </c>
      <c r="AD306" s="53">
        <f>IF(TYPE(SEARCH(AD$1,+VLOOKUP($A306,datos14s!$A$2:$B$874,2,FALSE)))=1,"·",0)</f>
        <v>0</v>
      </c>
      <c r="AE306" s="53" t="str">
        <f>IF(TYPE(SEARCH(AE$1,+VLOOKUP($A306,datos14s!$A$2:$B$874,2,FALSE)))=1,"·",0)</f>
        <v>·</v>
      </c>
    </row>
    <row r="307" spans="1:31" s="9" customFormat="1">
      <c r="A307" s="60" t="s">
        <v>126</v>
      </c>
      <c r="B307" s="53">
        <f>IF(TYPE(SEARCH(B$1,+VLOOKUP($A307,datos14s!$A$2:$B$874,2,FALSE)))=1,"·",0)</f>
        <v>0</v>
      </c>
      <c r="C307" s="53">
        <f>IF(TYPE(SEARCH(C$1,+VLOOKUP($A307,datos14s!$A$2:$B$874,2,FALSE)))=1,"·",0)</f>
        <v>0</v>
      </c>
      <c r="D307" s="53">
        <f>IF(TYPE(SEARCH(D$1,+VLOOKUP($A307,datos14s!$A$2:$B$874,2,FALSE)))=1,"·",0)</f>
        <v>0</v>
      </c>
      <c r="E307" s="53">
        <f>IF(TYPE(SEARCH(E$1,+VLOOKUP($A307,datos14s!$A$2:$B$874,2,FALSE)))=1,"·",0)</f>
        <v>0</v>
      </c>
      <c r="F307" s="53">
        <f>IF(TYPE(SEARCH(F$1,+VLOOKUP($A307,datos14s!$A$2:$B$874,2,FALSE)))=1,"·",0)</f>
        <v>0</v>
      </c>
      <c r="G307" s="53">
        <f>IF(TYPE(SEARCH(G$1,+VLOOKUP($A307,datos14s!$A$2:$B$874,2,FALSE)))=1,"·",0)</f>
        <v>0</v>
      </c>
      <c r="H307" s="53">
        <f>IF(TYPE(SEARCH(H$1,+VLOOKUP($A307,datos14s!$A$2:$B$874,2,FALSE)))=1,"·",0)</f>
        <v>0</v>
      </c>
      <c r="I307" s="53">
        <f>IF(TYPE(SEARCH(I$1,+VLOOKUP($A307,datos14s!$A$2:$B$874,2,FALSE)))=1,"·",0)</f>
        <v>0</v>
      </c>
      <c r="J307" s="53" t="str">
        <f>IF(TYPE(SEARCH(J$1,+VLOOKUP($A307,datos14s!$A$2:$B$874,2,FALSE)))=1,"·",0)</f>
        <v>·</v>
      </c>
      <c r="K307" s="53">
        <f>IF(TYPE(SEARCH(K$1,+VLOOKUP($A307,datos14s!$A$2:$B$874,2,FALSE)))=1,"·",0)</f>
        <v>0</v>
      </c>
      <c r="L307" s="53">
        <f>IF(TYPE(SEARCH(L$1,+VLOOKUP($A307,datos14s!$A$2:$B$874,2,FALSE)))=1,"·",0)</f>
        <v>0</v>
      </c>
      <c r="M307" s="53">
        <f>IF(TYPE(SEARCH(M$1,+VLOOKUP($A307,datos14s!$A$2:$B$874,2,FALSE)))=1,"·",0)</f>
        <v>0</v>
      </c>
      <c r="N307" s="53">
        <f>IF(TYPE(SEARCH(N$1,+VLOOKUP($A307,datos14s!$A$2:$B$874,2,FALSE)))=1,"·",0)</f>
        <v>0</v>
      </c>
      <c r="O307" s="53">
        <f>IF(TYPE(SEARCH(O$1,+VLOOKUP($A307,datos14s!$A$2:$B$874,2,FALSE)))=1,"·",0)</f>
        <v>0</v>
      </c>
      <c r="P307" s="53">
        <f>IF(TYPE(SEARCH(P$1,+VLOOKUP($A307,datos14s!$A$2:$B$874,2,FALSE)))=1,"·",0)</f>
        <v>0</v>
      </c>
      <c r="Q307" s="53">
        <f>IF(TYPE(SEARCH(Q$1,+VLOOKUP($A307,datos14s!$A$2:$B$874,2,FALSE)))=1,"·",0)</f>
        <v>0</v>
      </c>
      <c r="R307" s="53">
        <f>IF(TYPE(SEARCH(R$1,+VLOOKUP($A307,datos14s!$A$2:$B$874,2,FALSE)))=1,"·",0)</f>
        <v>0</v>
      </c>
      <c r="S307" s="53">
        <f>IF(TYPE(SEARCH(S$1,+VLOOKUP($A307,datos14s!$A$2:$B$874,2,FALSE)))=1,"·",0)</f>
        <v>0</v>
      </c>
      <c r="T307" s="53">
        <f>IF(TYPE(SEARCH(T$1,+VLOOKUP($A307,datos14s!$A$2:$B$874,2,FALSE)))=1,"·",0)</f>
        <v>0</v>
      </c>
      <c r="U307" s="53">
        <f>IF(TYPE(SEARCH(U$1,+VLOOKUP($A307,datos14s!$A$2:$B$874,2,FALSE)))=1,"·",0)</f>
        <v>0</v>
      </c>
      <c r="V307" s="53">
        <f>IF(TYPE(SEARCH(V$1,+VLOOKUP($A307,datos14s!$A$2:$B$874,2,FALSE)))=1,"·",0)</f>
        <v>0</v>
      </c>
      <c r="W307" s="53">
        <f>IF(TYPE(SEARCH(W$1,+VLOOKUP($A307,datos14s!$A$2:$B$874,2,FALSE)))=1,"·",0)</f>
        <v>0</v>
      </c>
      <c r="X307" s="53">
        <f>IF(TYPE(SEARCH(X$1,+VLOOKUP($A307,datos14s!$A$2:$B$874,2,FALSE)))=1,"·",0)</f>
        <v>0</v>
      </c>
      <c r="Y307" s="53">
        <f>IF(TYPE(SEARCH(Y$1,+VLOOKUP($A307,datos14s!$A$2:$B$874,2,FALSE)))=1,"·",0)</f>
        <v>0</v>
      </c>
      <c r="Z307" s="53">
        <f>IF(TYPE(SEARCH(Z$1,+VLOOKUP($A307,datos14s!$A$2:$B$874,2,FALSE)))=1,"·",0)</f>
        <v>0</v>
      </c>
      <c r="AA307" s="53">
        <f>IF(TYPE(SEARCH(AA$1,+VLOOKUP($A307,datos14s!$A$2:$B$874,2,FALSE)))=1,"·",0)</f>
        <v>0</v>
      </c>
      <c r="AB307" s="53">
        <f>IF(TYPE(SEARCH(AB$1,+VLOOKUP($A307,datos14s!$A$2:$B$874,2,FALSE)))=1,"·",0)</f>
        <v>0</v>
      </c>
      <c r="AC307" s="53">
        <f>IF(TYPE(SEARCH(AC$1,+VLOOKUP($A307,datos14s!$A$2:$B$874,2,FALSE)))=1,"·",0)</f>
        <v>0</v>
      </c>
      <c r="AD307" s="53">
        <f>IF(TYPE(SEARCH(AD$1,+VLOOKUP($A307,datos14s!$A$2:$B$874,2,FALSE)))=1,"·",0)</f>
        <v>0</v>
      </c>
      <c r="AE307" s="53" t="str">
        <f>IF(TYPE(SEARCH(AE$1,+VLOOKUP($A307,datos14s!$A$2:$B$874,2,FALSE)))=1,"·",0)</f>
        <v>·</v>
      </c>
    </row>
    <row r="308" spans="1:31" s="9" customFormat="1">
      <c r="A308" s="60" t="s">
        <v>127</v>
      </c>
      <c r="B308" s="53">
        <f>IF(TYPE(SEARCH(B$1,+VLOOKUP($A308,datos14s!$A$2:$B$874,2,FALSE)))=1,"·",0)</f>
        <v>0</v>
      </c>
      <c r="C308" s="53">
        <f>IF(TYPE(SEARCH(C$1,+VLOOKUP($A308,datos14s!$A$2:$B$874,2,FALSE)))=1,"·",0)</f>
        <v>0</v>
      </c>
      <c r="D308" s="53">
        <f>IF(TYPE(SEARCH(D$1,+VLOOKUP($A308,datos14s!$A$2:$B$874,2,FALSE)))=1,"·",0)</f>
        <v>0</v>
      </c>
      <c r="E308" s="53">
        <f>IF(TYPE(SEARCH(E$1,+VLOOKUP($A308,datos14s!$A$2:$B$874,2,FALSE)))=1,"·",0)</f>
        <v>0</v>
      </c>
      <c r="F308" s="53" t="str">
        <f>IF(TYPE(SEARCH(F$1,+VLOOKUP($A308,datos14s!$A$2:$B$874,2,FALSE)))=1,"·",0)</f>
        <v>·</v>
      </c>
      <c r="G308" s="53">
        <f>IF(TYPE(SEARCH(G$1,+VLOOKUP($A308,datos14s!$A$2:$B$874,2,FALSE)))=1,"·",0)</f>
        <v>0</v>
      </c>
      <c r="H308" s="53">
        <f>IF(TYPE(SEARCH(H$1,+VLOOKUP($A308,datos14s!$A$2:$B$874,2,FALSE)))=1,"·",0)</f>
        <v>0</v>
      </c>
      <c r="I308" s="53">
        <f>IF(TYPE(SEARCH(I$1,+VLOOKUP($A308,datos14s!$A$2:$B$874,2,FALSE)))=1,"·",0)</f>
        <v>0</v>
      </c>
      <c r="J308" s="53">
        <f>IF(TYPE(SEARCH(J$1,+VLOOKUP($A308,datos14s!$A$2:$B$874,2,FALSE)))=1,"·",0)</f>
        <v>0</v>
      </c>
      <c r="K308" s="53" t="str">
        <f>IF(TYPE(SEARCH(K$1,+VLOOKUP($A308,datos14s!$A$2:$B$874,2,FALSE)))=1,"·",0)</f>
        <v>·</v>
      </c>
      <c r="L308" s="53">
        <f>IF(TYPE(SEARCH(L$1,+VLOOKUP($A308,datos14s!$A$2:$B$874,2,FALSE)))=1,"·",0)</f>
        <v>0</v>
      </c>
      <c r="M308" s="53">
        <f>IF(TYPE(SEARCH(M$1,+VLOOKUP($A308,datos14s!$A$2:$B$874,2,FALSE)))=1,"·",0)</f>
        <v>0</v>
      </c>
      <c r="N308" s="53">
        <f>IF(TYPE(SEARCH(N$1,+VLOOKUP($A308,datos14s!$A$2:$B$874,2,FALSE)))=1,"·",0)</f>
        <v>0</v>
      </c>
      <c r="O308" s="53">
        <f>IF(TYPE(SEARCH(O$1,+VLOOKUP($A308,datos14s!$A$2:$B$874,2,FALSE)))=1,"·",0)</f>
        <v>0</v>
      </c>
      <c r="P308" s="53" t="str">
        <f>IF(TYPE(SEARCH(P$1,+VLOOKUP($A308,datos14s!$A$2:$B$874,2,FALSE)))=1,"·",0)</f>
        <v>·</v>
      </c>
      <c r="Q308" s="53">
        <f>IF(TYPE(SEARCH(Q$1,+VLOOKUP($A308,datos14s!$A$2:$B$874,2,FALSE)))=1,"·",0)</f>
        <v>0</v>
      </c>
      <c r="R308" s="53">
        <f>IF(TYPE(SEARCH(R$1,+VLOOKUP($A308,datos14s!$A$2:$B$874,2,FALSE)))=1,"·",0)</f>
        <v>0</v>
      </c>
      <c r="S308" s="53">
        <f>IF(TYPE(SEARCH(S$1,+VLOOKUP($A308,datos14s!$A$2:$B$874,2,FALSE)))=1,"·",0)</f>
        <v>0</v>
      </c>
      <c r="T308" s="53">
        <f>IF(TYPE(SEARCH(T$1,+VLOOKUP($A308,datos14s!$A$2:$B$874,2,FALSE)))=1,"·",0)</f>
        <v>0</v>
      </c>
      <c r="U308" s="53">
        <f>IF(TYPE(SEARCH(U$1,+VLOOKUP($A308,datos14s!$A$2:$B$874,2,FALSE)))=1,"·",0)</f>
        <v>0</v>
      </c>
      <c r="V308" s="53">
        <f>IF(TYPE(SEARCH(V$1,+VLOOKUP($A308,datos14s!$A$2:$B$874,2,FALSE)))=1,"·",0)</f>
        <v>0</v>
      </c>
      <c r="W308" s="53">
        <f>IF(TYPE(SEARCH(W$1,+VLOOKUP($A308,datos14s!$A$2:$B$874,2,FALSE)))=1,"·",0)</f>
        <v>0</v>
      </c>
      <c r="X308" s="53">
        <f>IF(TYPE(SEARCH(X$1,+VLOOKUP($A308,datos14s!$A$2:$B$874,2,FALSE)))=1,"·",0)</f>
        <v>0</v>
      </c>
      <c r="Y308" s="53">
        <f>IF(TYPE(SEARCH(Y$1,+VLOOKUP($A308,datos14s!$A$2:$B$874,2,FALSE)))=1,"·",0)</f>
        <v>0</v>
      </c>
      <c r="Z308" s="53">
        <f>IF(TYPE(SEARCH(Z$1,+VLOOKUP($A308,datos14s!$A$2:$B$874,2,FALSE)))=1,"·",0)</f>
        <v>0</v>
      </c>
      <c r="AA308" s="53">
        <f>IF(TYPE(SEARCH(AA$1,+VLOOKUP($A308,datos14s!$A$2:$B$874,2,FALSE)))=1,"·",0)</f>
        <v>0</v>
      </c>
      <c r="AB308" s="53">
        <f>IF(TYPE(SEARCH(AB$1,+VLOOKUP($A308,datos14s!$A$2:$B$874,2,FALSE)))=1,"·",0)</f>
        <v>0</v>
      </c>
      <c r="AC308" s="53">
        <f>IF(TYPE(SEARCH(AC$1,+VLOOKUP($A308,datos14s!$A$2:$B$874,2,FALSE)))=1,"·",0)</f>
        <v>0</v>
      </c>
      <c r="AD308" s="53">
        <f>IF(TYPE(SEARCH(AD$1,+VLOOKUP($A308,datos14s!$A$2:$B$874,2,FALSE)))=1,"·",0)</f>
        <v>0</v>
      </c>
      <c r="AE308" s="53">
        <f>IF(TYPE(SEARCH(AE$1,+VLOOKUP($A308,datos14s!$A$2:$B$874,2,FALSE)))=1,"·",0)</f>
        <v>0</v>
      </c>
    </row>
    <row r="309" spans="1:31" s="9" customFormat="1">
      <c r="A309" s="60" t="s">
        <v>128</v>
      </c>
      <c r="B309" s="53">
        <f>IF(TYPE(SEARCH(B$1,+VLOOKUP($A309,datos14s!$A$2:$B$874,2,FALSE)))=1,"·",0)</f>
        <v>0</v>
      </c>
      <c r="C309" s="53">
        <f>IF(TYPE(SEARCH(C$1,+VLOOKUP($A309,datos14s!$A$2:$B$874,2,FALSE)))=1,"·",0)</f>
        <v>0</v>
      </c>
      <c r="D309" s="53">
        <f>IF(TYPE(SEARCH(D$1,+VLOOKUP($A309,datos14s!$A$2:$B$874,2,FALSE)))=1,"·",0)</f>
        <v>0</v>
      </c>
      <c r="E309" s="53">
        <f>IF(TYPE(SEARCH(E$1,+VLOOKUP($A309,datos14s!$A$2:$B$874,2,FALSE)))=1,"·",0)</f>
        <v>0</v>
      </c>
      <c r="F309" s="53" t="str">
        <f>IF(TYPE(SEARCH(F$1,+VLOOKUP($A309,datos14s!$A$2:$B$874,2,FALSE)))=1,"·",0)</f>
        <v>·</v>
      </c>
      <c r="G309" s="53">
        <f>IF(TYPE(SEARCH(G$1,+VLOOKUP($A309,datos14s!$A$2:$B$874,2,FALSE)))=1,"·",0)</f>
        <v>0</v>
      </c>
      <c r="H309" s="53">
        <f>IF(TYPE(SEARCH(H$1,+VLOOKUP($A309,datos14s!$A$2:$B$874,2,FALSE)))=1,"·",0)</f>
        <v>0</v>
      </c>
      <c r="I309" s="53">
        <f>IF(TYPE(SEARCH(I$1,+VLOOKUP($A309,datos14s!$A$2:$B$874,2,FALSE)))=1,"·",0)</f>
        <v>0</v>
      </c>
      <c r="J309" s="53">
        <f>IF(TYPE(SEARCH(J$1,+VLOOKUP($A309,datos14s!$A$2:$B$874,2,FALSE)))=1,"·",0)</f>
        <v>0</v>
      </c>
      <c r="K309" s="53">
        <f>IF(TYPE(SEARCH(K$1,+VLOOKUP($A309,datos14s!$A$2:$B$874,2,FALSE)))=1,"·",0)</f>
        <v>0</v>
      </c>
      <c r="L309" s="53">
        <f>IF(TYPE(SEARCH(L$1,+VLOOKUP($A309,datos14s!$A$2:$B$874,2,FALSE)))=1,"·",0)</f>
        <v>0</v>
      </c>
      <c r="M309" s="53">
        <f>IF(TYPE(SEARCH(M$1,+VLOOKUP($A309,datos14s!$A$2:$B$874,2,FALSE)))=1,"·",0)</f>
        <v>0</v>
      </c>
      <c r="N309" s="53">
        <f>IF(TYPE(SEARCH(N$1,+VLOOKUP($A309,datos14s!$A$2:$B$874,2,FALSE)))=1,"·",0)</f>
        <v>0</v>
      </c>
      <c r="O309" s="53">
        <f>IF(TYPE(SEARCH(O$1,+VLOOKUP($A309,datos14s!$A$2:$B$874,2,FALSE)))=1,"·",0)</f>
        <v>0</v>
      </c>
      <c r="P309" s="53" t="str">
        <f>IF(TYPE(SEARCH(P$1,+VLOOKUP($A309,datos14s!$A$2:$B$874,2,FALSE)))=1,"·",0)</f>
        <v>·</v>
      </c>
      <c r="Q309" s="53">
        <f>IF(TYPE(SEARCH(Q$1,+VLOOKUP($A309,datos14s!$A$2:$B$874,2,FALSE)))=1,"·",0)</f>
        <v>0</v>
      </c>
      <c r="R309" s="53">
        <f>IF(TYPE(SEARCH(R$1,+VLOOKUP($A309,datos14s!$A$2:$B$874,2,FALSE)))=1,"·",0)</f>
        <v>0</v>
      </c>
      <c r="S309" s="53">
        <f>IF(TYPE(SEARCH(S$1,+VLOOKUP($A309,datos14s!$A$2:$B$874,2,FALSE)))=1,"·",0)</f>
        <v>0</v>
      </c>
      <c r="T309" s="53">
        <f>IF(TYPE(SEARCH(T$1,+VLOOKUP($A309,datos14s!$A$2:$B$874,2,FALSE)))=1,"·",0)</f>
        <v>0</v>
      </c>
      <c r="U309" s="53">
        <f>IF(TYPE(SEARCH(U$1,+VLOOKUP($A309,datos14s!$A$2:$B$874,2,FALSE)))=1,"·",0)</f>
        <v>0</v>
      </c>
      <c r="V309" s="53">
        <f>IF(TYPE(SEARCH(V$1,+VLOOKUP($A309,datos14s!$A$2:$B$874,2,FALSE)))=1,"·",0)</f>
        <v>0</v>
      </c>
      <c r="W309" s="53">
        <f>IF(TYPE(SEARCH(W$1,+VLOOKUP($A309,datos14s!$A$2:$B$874,2,FALSE)))=1,"·",0)</f>
        <v>0</v>
      </c>
      <c r="X309" s="53">
        <f>IF(TYPE(SEARCH(X$1,+VLOOKUP($A309,datos14s!$A$2:$B$874,2,FALSE)))=1,"·",0)</f>
        <v>0</v>
      </c>
      <c r="Y309" s="53">
        <f>IF(TYPE(SEARCH(Y$1,+VLOOKUP($A309,datos14s!$A$2:$B$874,2,FALSE)))=1,"·",0)</f>
        <v>0</v>
      </c>
      <c r="Z309" s="53">
        <f>IF(TYPE(SEARCH(Z$1,+VLOOKUP($A309,datos14s!$A$2:$B$874,2,FALSE)))=1,"·",0)</f>
        <v>0</v>
      </c>
      <c r="AA309" s="53">
        <f>IF(TYPE(SEARCH(AA$1,+VLOOKUP($A309,datos14s!$A$2:$B$874,2,FALSE)))=1,"·",0)</f>
        <v>0</v>
      </c>
      <c r="AB309" s="53">
        <f>IF(TYPE(SEARCH(AB$1,+VLOOKUP($A309,datos14s!$A$2:$B$874,2,FALSE)))=1,"·",0)</f>
        <v>0</v>
      </c>
      <c r="AC309" s="53">
        <f>IF(TYPE(SEARCH(AC$1,+VLOOKUP($A309,datos14s!$A$2:$B$874,2,FALSE)))=1,"·",0)</f>
        <v>0</v>
      </c>
      <c r="AD309" s="53">
        <f>IF(TYPE(SEARCH(AD$1,+VLOOKUP($A309,datos14s!$A$2:$B$874,2,FALSE)))=1,"·",0)</f>
        <v>0</v>
      </c>
      <c r="AE309" s="53" t="str">
        <f>IF(TYPE(SEARCH(AE$1,+VLOOKUP($A309,datos14s!$A$2:$B$874,2,FALSE)))=1,"·",0)</f>
        <v>·</v>
      </c>
    </row>
    <row r="310" spans="1:31" s="9" customFormat="1">
      <c r="A310" s="60" t="s">
        <v>129</v>
      </c>
      <c r="B310" s="53">
        <f>IF(TYPE(SEARCH(B$1,+VLOOKUP($A310,datos14s!$A$2:$B$874,2,FALSE)))=1,"·",0)</f>
        <v>0</v>
      </c>
      <c r="C310" s="53">
        <f>IF(TYPE(SEARCH(C$1,+VLOOKUP($A310,datos14s!$A$2:$B$874,2,FALSE)))=1,"·",0)</f>
        <v>0</v>
      </c>
      <c r="D310" s="53">
        <f>IF(TYPE(SEARCH(D$1,+VLOOKUP($A310,datos14s!$A$2:$B$874,2,FALSE)))=1,"·",0)</f>
        <v>0</v>
      </c>
      <c r="E310" s="53">
        <f>IF(TYPE(SEARCH(E$1,+VLOOKUP($A310,datos14s!$A$2:$B$874,2,FALSE)))=1,"·",0)</f>
        <v>0</v>
      </c>
      <c r="F310" s="53">
        <f>IF(TYPE(SEARCH(F$1,+VLOOKUP($A310,datos14s!$A$2:$B$874,2,FALSE)))=1,"·",0)</f>
        <v>0</v>
      </c>
      <c r="G310" s="53">
        <f>IF(TYPE(SEARCH(G$1,+VLOOKUP($A310,datos14s!$A$2:$B$874,2,FALSE)))=1,"·",0)</f>
        <v>0</v>
      </c>
      <c r="H310" s="53">
        <f>IF(TYPE(SEARCH(H$1,+VLOOKUP($A310,datos14s!$A$2:$B$874,2,FALSE)))=1,"·",0)</f>
        <v>0</v>
      </c>
      <c r="I310" s="53">
        <f>IF(TYPE(SEARCH(I$1,+VLOOKUP($A310,datos14s!$A$2:$B$874,2,FALSE)))=1,"·",0)</f>
        <v>0</v>
      </c>
      <c r="J310" s="53">
        <f>IF(TYPE(SEARCH(J$1,+VLOOKUP($A310,datos14s!$A$2:$B$874,2,FALSE)))=1,"·",0)</f>
        <v>0</v>
      </c>
      <c r="K310" s="53">
        <f>IF(TYPE(SEARCH(K$1,+VLOOKUP($A310,datos14s!$A$2:$B$874,2,FALSE)))=1,"·",0)</f>
        <v>0</v>
      </c>
      <c r="L310" s="53">
        <f>IF(TYPE(SEARCH(L$1,+VLOOKUP($A310,datos14s!$A$2:$B$874,2,FALSE)))=1,"·",0)</f>
        <v>0</v>
      </c>
      <c r="M310" s="53">
        <f>IF(TYPE(SEARCH(M$1,+VLOOKUP($A310,datos14s!$A$2:$B$874,2,FALSE)))=1,"·",0)</f>
        <v>0</v>
      </c>
      <c r="N310" s="53">
        <f>IF(TYPE(SEARCH(N$1,+VLOOKUP($A310,datos14s!$A$2:$B$874,2,FALSE)))=1,"·",0)</f>
        <v>0</v>
      </c>
      <c r="O310" s="53">
        <f>IF(TYPE(SEARCH(O$1,+VLOOKUP($A310,datos14s!$A$2:$B$874,2,FALSE)))=1,"·",0)</f>
        <v>0</v>
      </c>
      <c r="P310" s="53">
        <f>IF(TYPE(SEARCH(P$1,+VLOOKUP($A310,datos14s!$A$2:$B$874,2,FALSE)))=1,"·",0)</f>
        <v>0</v>
      </c>
      <c r="Q310" s="53">
        <f>IF(TYPE(SEARCH(Q$1,+VLOOKUP($A310,datos14s!$A$2:$B$874,2,FALSE)))=1,"·",0)</f>
        <v>0</v>
      </c>
      <c r="R310" s="53">
        <f>IF(TYPE(SEARCH(R$1,+VLOOKUP($A310,datos14s!$A$2:$B$874,2,FALSE)))=1,"·",0)</f>
        <v>0</v>
      </c>
      <c r="S310" s="53">
        <f>IF(TYPE(SEARCH(S$1,+VLOOKUP($A310,datos14s!$A$2:$B$874,2,FALSE)))=1,"·",0)</f>
        <v>0</v>
      </c>
      <c r="T310" s="53">
        <f>IF(TYPE(SEARCH(T$1,+VLOOKUP($A310,datos14s!$A$2:$B$874,2,FALSE)))=1,"·",0)</f>
        <v>0</v>
      </c>
      <c r="U310" s="53">
        <f>IF(TYPE(SEARCH(U$1,+VLOOKUP($A310,datos14s!$A$2:$B$874,2,FALSE)))=1,"·",0)</f>
        <v>0</v>
      </c>
      <c r="V310" s="53">
        <f>IF(TYPE(SEARCH(V$1,+VLOOKUP($A310,datos14s!$A$2:$B$874,2,FALSE)))=1,"·",0)</f>
        <v>0</v>
      </c>
      <c r="W310" s="53">
        <f>IF(TYPE(SEARCH(W$1,+VLOOKUP($A310,datos14s!$A$2:$B$874,2,FALSE)))=1,"·",0)</f>
        <v>0</v>
      </c>
      <c r="X310" s="53">
        <f>IF(TYPE(SEARCH(X$1,+VLOOKUP($A310,datos14s!$A$2:$B$874,2,FALSE)))=1,"·",0)</f>
        <v>0</v>
      </c>
      <c r="Y310" s="53">
        <f>IF(TYPE(SEARCH(Y$1,+VLOOKUP($A310,datos14s!$A$2:$B$874,2,FALSE)))=1,"·",0)</f>
        <v>0</v>
      </c>
      <c r="Z310" s="53">
        <f>IF(TYPE(SEARCH(Z$1,+VLOOKUP($A310,datos14s!$A$2:$B$874,2,FALSE)))=1,"·",0)</f>
        <v>0</v>
      </c>
      <c r="AA310" s="53">
        <f>IF(TYPE(SEARCH(AA$1,+VLOOKUP($A310,datos14s!$A$2:$B$874,2,FALSE)))=1,"·",0)</f>
        <v>0</v>
      </c>
      <c r="AB310" s="53">
        <f>IF(TYPE(SEARCH(AB$1,+VLOOKUP($A310,datos14s!$A$2:$B$874,2,FALSE)))=1,"·",0)</f>
        <v>0</v>
      </c>
      <c r="AC310" s="53">
        <f>IF(TYPE(SEARCH(AC$1,+VLOOKUP($A310,datos14s!$A$2:$B$874,2,FALSE)))=1,"·",0)</f>
        <v>0</v>
      </c>
      <c r="AD310" s="53">
        <f>IF(TYPE(SEARCH(AD$1,+VLOOKUP($A310,datos14s!$A$2:$B$874,2,FALSE)))=1,"·",0)</f>
        <v>0</v>
      </c>
      <c r="AE310" s="53" t="str">
        <f>IF(TYPE(SEARCH(AE$1,+VLOOKUP($A310,datos14s!$A$2:$B$874,2,FALSE)))=1,"·",0)</f>
        <v>·</v>
      </c>
    </row>
    <row r="311" spans="1:31" s="9" customFormat="1">
      <c r="A311" s="60" t="s">
        <v>130</v>
      </c>
      <c r="B311" s="53">
        <f>IF(TYPE(SEARCH(B$1,+VLOOKUP($A311,datos14s!$A$2:$B$874,2,FALSE)))=1,"·",0)</f>
        <v>0</v>
      </c>
      <c r="C311" s="53">
        <f>IF(TYPE(SEARCH(C$1,+VLOOKUP($A311,datos14s!$A$2:$B$874,2,FALSE)))=1,"·",0)</f>
        <v>0</v>
      </c>
      <c r="D311" s="53">
        <f>IF(TYPE(SEARCH(D$1,+VLOOKUP($A311,datos14s!$A$2:$B$874,2,FALSE)))=1,"·",0)</f>
        <v>0</v>
      </c>
      <c r="E311" s="53">
        <f>IF(TYPE(SEARCH(E$1,+VLOOKUP($A311,datos14s!$A$2:$B$874,2,FALSE)))=1,"·",0)</f>
        <v>0</v>
      </c>
      <c r="F311" s="53">
        <f>IF(TYPE(SEARCH(F$1,+VLOOKUP($A311,datos14s!$A$2:$B$874,2,FALSE)))=1,"·",0)</f>
        <v>0</v>
      </c>
      <c r="G311" s="53">
        <f>IF(TYPE(SEARCH(G$1,+VLOOKUP($A311,datos14s!$A$2:$B$874,2,FALSE)))=1,"·",0)</f>
        <v>0</v>
      </c>
      <c r="H311" s="53" t="str">
        <f>IF(TYPE(SEARCH(H$1,+VLOOKUP($A311,datos14s!$A$2:$B$874,2,FALSE)))=1,"·",0)</f>
        <v>·</v>
      </c>
      <c r="I311" s="53">
        <f>IF(TYPE(SEARCH(I$1,+VLOOKUP($A311,datos14s!$A$2:$B$874,2,FALSE)))=1,"·",0)</f>
        <v>0</v>
      </c>
      <c r="J311" s="53">
        <f>IF(TYPE(SEARCH(J$1,+VLOOKUP($A311,datos14s!$A$2:$B$874,2,FALSE)))=1,"·",0)</f>
        <v>0</v>
      </c>
      <c r="K311" s="53">
        <f>IF(TYPE(SEARCH(K$1,+VLOOKUP($A311,datos14s!$A$2:$B$874,2,FALSE)))=1,"·",0)</f>
        <v>0</v>
      </c>
      <c r="L311" s="53">
        <f>IF(TYPE(SEARCH(L$1,+VLOOKUP($A311,datos14s!$A$2:$B$874,2,FALSE)))=1,"·",0)</f>
        <v>0</v>
      </c>
      <c r="M311" s="53">
        <f>IF(TYPE(SEARCH(M$1,+VLOOKUP($A311,datos14s!$A$2:$B$874,2,FALSE)))=1,"·",0)</f>
        <v>0</v>
      </c>
      <c r="N311" s="53">
        <f>IF(TYPE(SEARCH(N$1,+VLOOKUP($A311,datos14s!$A$2:$B$874,2,FALSE)))=1,"·",0)</f>
        <v>0</v>
      </c>
      <c r="O311" s="53">
        <f>IF(TYPE(SEARCH(O$1,+VLOOKUP($A311,datos14s!$A$2:$B$874,2,FALSE)))=1,"·",0)</f>
        <v>0</v>
      </c>
      <c r="P311" s="53" t="str">
        <f>IF(TYPE(SEARCH(P$1,+VLOOKUP($A311,datos14s!$A$2:$B$874,2,FALSE)))=1,"·",0)</f>
        <v>·</v>
      </c>
      <c r="Q311" s="53">
        <f>IF(TYPE(SEARCH(Q$1,+VLOOKUP($A311,datos14s!$A$2:$B$874,2,FALSE)))=1,"·",0)</f>
        <v>0</v>
      </c>
      <c r="R311" s="53">
        <f>IF(TYPE(SEARCH(R$1,+VLOOKUP($A311,datos14s!$A$2:$B$874,2,FALSE)))=1,"·",0)</f>
        <v>0</v>
      </c>
      <c r="S311" s="53">
        <f>IF(TYPE(SEARCH(S$1,+VLOOKUP($A311,datos14s!$A$2:$B$874,2,FALSE)))=1,"·",0)</f>
        <v>0</v>
      </c>
      <c r="T311" s="53">
        <f>IF(TYPE(SEARCH(T$1,+VLOOKUP($A311,datos14s!$A$2:$B$874,2,FALSE)))=1,"·",0)</f>
        <v>0</v>
      </c>
      <c r="U311" s="53">
        <f>IF(TYPE(SEARCH(U$1,+VLOOKUP($A311,datos14s!$A$2:$B$874,2,FALSE)))=1,"·",0)</f>
        <v>0</v>
      </c>
      <c r="V311" s="53">
        <f>IF(TYPE(SEARCH(V$1,+VLOOKUP($A311,datos14s!$A$2:$B$874,2,FALSE)))=1,"·",0)</f>
        <v>0</v>
      </c>
      <c r="W311" s="53">
        <f>IF(TYPE(SEARCH(W$1,+VLOOKUP($A311,datos14s!$A$2:$B$874,2,FALSE)))=1,"·",0)</f>
        <v>0</v>
      </c>
      <c r="X311" s="53">
        <f>IF(TYPE(SEARCH(X$1,+VLOOKUP($A311,datos14s!$A$2:$B$874,2,FALSE)))=1,"·",0)</f>
        <v>0</v>
      </c>
      <c r="Y311" s="53">
        <f>IF(TYPE(SEARCH(Y$1,+VLOOKUP($A311,datos14s!$A$2:$B$874,2,FALSE)))=1,"·",0)</f>
        <v>0</v>
      </c>
      <c r="Z311" s="53">
        <f>IF(TYPE(SEARCH(Z$1,+VLOOKUP($A311,datos14s!$A$2:$B$874,2,FALSE)))=1,"·",0)</f>
        <v>0</v>
      </c>
      <c r="AA311" s="53">
        <f>IF(TYPE(SEARCH(AA$1,+VLOOKUP($A311,datos14s!$A$2:$B$874,2,FALSE)))=1,"·",0)</f>
        <v>0</v>
      </c>
      <c r="AB311" s="53">
        <f>IF(TYPE(SEARCH(AB$1,+VLOOKUP($A311,datos14s!$A$2:$B$874,2,FALSE)))=1,"·",0)</f>
        <v>0</v>
      </c>
      <c r="AC311" s="53">
        <f>IF(TYPE(SEARCH(AC$1,+VLOOKUP($A311,datos14s!$A$2:$B$874,2,FALSE)))=1,"·",0)</f>
        <v>0</v>
      </c>
      <c r="AD311" s="53">
        <f>IF(TYPE(SEARCH(AD$1,+VLOOKUP($A311,datos14s!$A$2:$B$874,2,FALSE)))=1,"·",0)</f>
        <v>0</v>
      </c>
      <c r="AE311" s="53" t="str">
        <f>IF(TYPE(SEARCH(AE$1,+VLOOKUP($A311,datos14s!$A$2:$B$874,2,FALSE)))=1,"·",0)</f>
        <v>·</v>
      </c>
    </row>
    <row r="312" spans="1:31" s="9" customFormat="1">
      <c r="A312" s="60" t="s">
        <v>131</v>
      </c>
      <c r="B312" s="53">
        <f>IF(TYPE(SEARCH(B$1,+VLOOKUP($A312,datos14s!$A$2:$B$874,2,FALSE)))=1,"·",0)</f>
        <v>0</v>
      </c>
      <c r="C312" s="53">
        <f>IF(TYPE(SEARCH(C$1,+VLOOKUP($A312,datos14s!$A$2:$B$874,2,FALSE)))=1,"·",0)</f>
        <v>0</v>
      </c>
      <c r="D312" s="53">
        <f>IF(TYPE(SEARCH(D$1,+VLOOKUP($A312,datos14s!$A$2:$B$874,2,FALSE)))=1,"·",0)</f>
        <v>0</v>
      </c>
      <c r="E312" s="53">
        <f>IF(TYPE(SEARCH(E$1,+VLOOKUP($A312,datos14s!$A$2:$B$874,2,FALSE)))=1,"·",0)</f>
        <v>0</v>
      </c>
      <c r="F312" s="53">
        <f>IF(TYPE(SEARCH(F$1,+VLOOKUP($A312,datos14s!$A$2:$B$874,2,FALSE)))=1,"·",0)</f>
        <v>0</v>
      </c>
      <c r="G312" s="53">
        <f>IF(TYPE(SEARCH(G$1,+VLOOKUP($A312,datos14s!$A$2:$B$874,2,FALSE)))=1,"·",0)</f>
        <v>0</v>
      </c>
      <c r="H312" s="53">
        <f>IF(TYPE(SEARCH(H$1,+VLOOKUP($A312,datos14s!$A$2:$B$874,2,FALSE)))=1,"·",0)</f>
        <v>0</v>
      </c>
      <c r="I312" s="53">
        <f>IF(TYPE(SEARCH(I$1,+VLOOKUP($A312,datos14s!$A$2:$B$874,2,FALSE)))=1,"·",0)</f>
        <v>0</v>
      </c>
      <c r="J312" s="53">
        <f>IF(TYPE(SEARCH(J$1,+VLOOKUP($A312,datos14s!$A$2:$B$874,2,FALSE)))=1,"·",0)</f>
        <v>0</v>
      </c>
      <c r="K312" s="53">
        <f>IF(TYPE(SEARCH(K$1,+VLOOKUP($A312,datos14s!$A$2:$B$874,2,FALSE)))=1,"·",0)</f>
        <v>0</v>
      </c>
      <c r="L312" s="53">
        <f>IF(TYPE(SEARCH(L$1,+VLOOKUP($A312,datos14s!$A$2:$B$874,2,FALSE)))=1,"·",0)</f>
        <v>0</v>
      </c>
      <c r="M312" s="53">
        <f>IF(TYPE(SEARCH(M$1,+VLOOKUP($A312,datos14s!$A$2:$B$874,2,FALSE)))=1,"·",0)</f>
        <v>0</v>
      </c>
      <c r="N312" s="53">
        <f>IF(TYPE(SEARCH(N$1,+VLOOKUP($A312,datos14s!$A$2:$B$874,2,FALSE)))=1,"·",0)</f>
        <v>0</v>
      </c>
      <c r="O312" s="53">
        <f>IF(TYPE(SEARCH(O$1,+VLOOKUP($A312,datos14s!$A$2:$B$874,2,FALSE)))=1,"·",0)</f>
        <v>0</v>
      </c>
      <c r="P312" s="53">
        <f>IF(TYPE(SEARCH(P$1,+VLOOKUP($A312,datos14s!$A$2:$B$874,2,FALSE)))=1,"·",0)</f>
        <v>0</v>
      </c>
      <c r="Q312" s="53">
        <f>IF(TYPE(SEARCH(Q$1,+VLOOKUP($A312,datos14s!$A$2:$B$874,2,FALSE)))=1,"·",0)</f>
        <v>0</v>
      </c>
      <c r="R312" s="53">
        <f>IF(TYPE(SEARCH(R$1,+VLOOKUP($A312,datos14s!$A$2:$B$874,2,FALSE)))=1,"·",0)</f>
        <v>0</v>
      </c>
      <c r="S312" s="53">
        <f>IF(TYPE(SEARCH(S$1,+VLOOKUP($A312,datos14s!$A$2:$B$874,2,FALSE)))=1,"·",0)</f>
        <v>0</v>
      </c>
      <c r="T312" s="53">
        <f>IF(TYPE(SEARCH(T$1,+VLOOKUP($A312,datos14s!$A$2:$B$874,2,FALSE)))=1,"·",0)</f>
        <v>0</v>
      </c>
      <c r="U312" s="53">
        <f>IF(TYPE(SEARCH(U$1,+VLOOKUP($A312,datos14s!$A$2:$B$874,2,FALSE)))=1,"·",0)</f>
        <v>0</v>
      </c>
      <c r="V312" s="53">
        <f>IF(TYPE(SEARCH(V$1,+VLOOKUP($A312,datos14s!$A$2:$B$874,2,FALSE)))=1,"·",0)</f>
        <v>0</v>
      </c>
      <c r="W312" s="53">
        <f>IF(TYPE(SEARCH(W$1,+VLOOKUP($A312,datos14s!$A$2:$B$874,2,FALSE)))=1,"·",0)</f>
        <v>0</v>
      </c>
      <c r="X312" s="53">
        <f>IF(TYPE(SEARCH(X$1,+VLOOKUP($A312,datos14s!$A$2:$B$874,2,FALSE)))=1,"·",0)</f>
        <v>0</v>
      </c>
      <c r="Y312" s="53">
        <f>IF(TYPE(SEARCH(Y$1,+VLOOKUP($A312,datos14s!$A$2:$B$874,2,FALSE)))=1,"·",0)</f>
        <v>0</v>
      </c>
      <c r="Z312" s="53">
        <f>IF(TYPE(SEARCH(Z$1,+VLOOKUP($A312,datos14s!$A$2:$B$874,2,FALSE)))=1,"·",0)</f>
        <v>0</v>
      </c>
      <c r="AA312" s="53">
        <f>IF(TYPE(SEARCH(AA$1,+VLOOKUP($A312,datos14s!$A$2:$B$874,2,FALSE)))=1,"·",0)</f>
        <v>0</v>
      </c>
      <c r="AB312" s="53">
        <f>IF(TYPE(SEARCH(AB$1,+VLOOKUP($A312,datos14s!$A$2:$B$874,2,FALSE)))=1,"·",0)</f>
        <v>0</v>
      </c>
      <c r="AC312" s="53">
        <f>IF(TYPE(SEARCH(AC$1,+VLOOKUP($A312,datos14s!$A$2:$B$874,2,FALSE)))=1,"·",0)</f>
        <v>0</v>
      </c>
      <c r="AD312" s="53">
        <f>IF(TYPE(SEARCH(AD$1,+VLOOKUP($A312,datos14s!$A$2:$B$874,2,FALSE)))=1,"·",0)</f>
        <v>0</v>
      </c>
      <c r="AE312" s="53" t="str">
        <f>IF(TYPE(SEARCH(AE$1,+VLOOKUP($A312,datos14s!$A$2:$B$874,2,FALSE)))=1,"·",0)</f>
        <v>·</v>
      </c>
    </row>
    <row r="313" spans="1:31" s="9" customFormat="1">
      <c r="A313" s="60" t="s">
        <v>132</v>
      </c>
      <c r="B313" s="53">
        <f>IF(TYPE(SEARCH(B$1,+VLOOKUP($A313,datos14s!$A$2:$B$874,2,FALSE)))=1,"·",0)</f>
        <v>0</v>
      </c>
      <c r="C313" s="53">
        <f>IF(TYPE(SEARCH(C$1,+VLOOKUP($A313,datos14s!$A$2:$B$874,2,FALSE)))=1,"·",0)</f>
        <v>0</v>
      </c>
      <c r="D313" s="53">
        <f>IF(TYPE(SEARCH(D$1,+VLOOKUP($A313,datos14s!$A$2:$B$874,2,FALSE)))=1,"·",0)</f>
        <v>0</v>
      </c>
      <c r="E313" s="53">
        <f>IF(TYPE(SEARCH(E$1,+VLOOKUP($A313,datos14s!$A$2:$B$874,2,FALSE)))=1,"·",0)</f>
        <v>0</v>
      </c>
      <c r="F313" s="53" t="str">
        <f>IF(TYPE(SEARCH(F$1,+VLOOKUP($A313,datos14s!$A$2:$B$874,2,FALSE)))=1,"·",0)</f>
        <v>·</v>
      </c>
      <c r="G313" s="53">
        <f>IF(TYPE(SEARCH(G$1,+VLOOKUP($A313,datos14s!$A$2:$B$874,2,FALSE)))=1,"·",0)</f>
        <v>0</v>
      </c>
      <c r="H313" s="53">
        <f>IF(TYPE(SEARCH(H$1,+VLOOKUP($A313,datos14s!$A$2:$B$874,2,FALSE)))=1,"·",0)</f>
        <v>0</v>
      </c>
      <c r="I313" s="53">
        <f>IF(TYPE(SEARCH(I$1,+VLOOKUP($A313,datos14s!$A$2:$B$874,2,FALSE)))=1,"·",0)</f>
        <v>0</v>
      </c>
      <c r="J313" s="53">
        <f>IF(TYPE(SEARCH(J$1,+VLOOKUP($A313,datos14s!$A$2:$B$874,2,FALSE)))=1,"·",0)</f>
        <v>0</v>
      </c>
      <c r="K313" s="53">
        <f>IF(TYPE(SEARCH(K$1,+VLOOKUP($A313,datos14s!$A$2:$B$874,2,FALSE)))=1,"·",0)</f>
        <v>0</v>
      </c>
      <c r="L313" s="53">
        <f>IF(TYPE(SEARCH(L$1,+VLOOKUP($A313,datos14s!$A$2:$B$874,2,FALSE)))=1,"·",0)</f>
        <v>0</v>
      </c>
      <c r="M313" s="53">
        <f>IF(TYPE(SEARCH(M$1,+VLOOKUP($A313,datos14s!$A$2:$B$874,2,FALSE)))=1,"·",0)</f>
        <v>0</v>
      </c>
      <c r="N313" s="53">
        <f>IF(TYPE(SEARCH(N$1,+VLOOKUP($A313,datos14s!$A$2:$B$874,2,FALSE)))=1,"·",0)</f>
        <v>0</v>
      </c>
      <c r="O313" s="53">
        <f>IF(TYPE(SEARCH(O$1,+VLOOKUP($A313,datos14s!$A$2:$B$874,2,FALSE)))=1,"·",0)</f>
        <v>0</v>
      </c>
      <c r="P313" s="53" t="str">
        <f>IF(TYPE(SEARCH(P$1,+VLOOKUP($A313,datos14s!$A$2:$B$874,2,FALSE)))=1,"·",0)</f>
        <v>·</v>
      </c>
      <c r="Q313" s="53">
        <f>IF(TYPE(SEARCH(Q$1,+VLOOKUP($A313,datos14s!$A$2:$B$874,2,FALSE)))=1,"·",0)</f>
        <v>0</v>
      </c>
      <c r="R313" s="53">
        <f>IF(TYPE(SEARCH(R$1,+VLOOKUP($A313,datos14s!$A$2:$B$874,2,FALSE)))=1,"·",0)</f>
        <v>0</v>
      </c>
      <c r="S313" s="53">
        <f>IF(TYPE(SEARCH(S$1,+VLOOKUP($A313,datos14s!$A$2:$B$874,2,FALSE)))=1,"·",0)</f>
        <v>0</v>
      </c>
      <c r="T313" s="53">
        <f>IF(TYPE(SEARCH(T$1,+VLOOKUP($A313,datos14s!$A$2:$B$874,2,FALSE)))=1,"·",0)</f>
        <v>0</v>
      </c>
      <c r="U313" s="53">
        <f>IF(TYPE(SEARCH(U$1,+VLOOKUP($A313,datos14s!$A$2:$B$874,2,FALSE)))=1,"·",0)</f>
        <v>0</v>
      </c>
      <c r="V313" s="53">
        <f>IF(TYPE(SEARCH(V$1,+VLOOKUP($A313,datos14s!$A$2:$B$874,2,FALSE)))=1,"·",0)</f>
        <v>0</v>
      </c>
      <c r="W313" s="53">
        <f>IF(TYPE(SEARCH(W$1,+VLOOKUP($A313,datos14s!$A$2:$B$874,2,FALSE)))=1,"·",0)</f>
        <v>0</v>
      </c>
      <c r="X313" s="53">
        <f>IF(TYPE(SEARCH(X$1,+VLOOKUP($A313,datos14s!$A$2:$B$874,2,FALSE)))=1,"·",0)</f>
        <v>0</v>
      </c>
      <c r="Y313" s="53">
        <f>IF(TYPE(SEARCH(Y$1,+VLOOKUP($A313,datos14s!$A$2:$B$874,2,FALSE)))=1,"·",0)</f>
        <v>0</v>
      </c>
      <c r="Z313" s="53">
        <f>IF(TYPE(SEARCH(Z$1,+VLOOKUP($A313,datos14s!$A$2:$B$874,2,FALSE)))=1,"·",0)</f>
        <v>0</v>
      </c>
      <c r="AA313" s="53">
        <f>IF(TYPE(SEARCH(AA$1,+VLOOKUP($A313,datos14s!$A$2:$B$874,2,FALSE)))=1,"·",0)</f>
        <v>0</v>
      </c>
      <c r="AB313" s="53">
        <f>IF(TYPE(SEARCH(AB$1,+VLOOKUP($A313,datos14s!$A$2:$B$874,2,FALSE)))=1,"·",0)</f>
        <v>0</v>
      </c>
      <c r="AC313" s="53">
        <f>IF(TYPE(SEARCH(AC$1,+VLOOKUP($A313,datos14s!$A$2:$B$874,2,FALSE)))=1,"·",0)</f>
        <v>0</v>
      </c>
      <c r="AD313" s="53">
        <f>IF(TYPE(SEARCH(AD$1,+VLOOKUP($A313,datos14s!$A$2:$B$874,2,FALSE)))=1,"·",0)</f>
        <v>0</v>
      </c>
      <c r="AE313" s="53" t="str">
        <f>IF(TYPE(SEARCH(AE$1,+VLOOKUP($A313,datos14s!$A$2:$B$874,2,FALSE)))=1,"·",0)</f>
        <v>·</v>
      </c>
    </row>
    <row r="314" spans="1:31" s="9" customFormat="1">
      <c r="A314" s="186" t="s">
        <v>913</v>
      </c>
      <c r="B314" s="53">
        <f>IF(TYPE(SEARCH(B$1,+VLOOKUP($A314,datos14s!$A$2:$B$874,2,FALSE)))=1,"·",0)</f>
        <v>0</v>
      </c>
      <c r="C314" s="53">
        <f>IF(TYPE(SEARCH(C$1,+VLOOKUP($A314,datos14s!$A$2:$B$874,2,FALSE)))=1,"·",0)</f>
        <v>0</v>
      </c>
      <c r="D314" s="53">
        <f>IF(TYPE(SEARCH(D$1,+VLOOKUP($A314,datos14s!$A$2:$B$874,2,FALSE)))=1,"·",0)</f>
        <v>0</v>
      </c>
      <c r="E314" s="53">
        <f>IF(TYPE(SEARCH(E$1,+VLOOKUP($A314,datos14s!$A$2:$B$874,2,FALSE)))=1,"·",0)</f>
        <v>0</v>
      </c>
      <c r="F314" s="53">
        <f>IF(TYPE(SEARCH(F$1,+VLOOKUP($A314,datos14s!$A$2:$B$874,2,FALSE)))=1,"·",0)</f>
        <v>0</v>
      </c>
      <c r="G314" s="53">
        <f>IF(TYPE(SEARCH(G$1,+VLOOKUP($A314,datos14s!$A$2:$B$874,2,FALSE)))=1,"·",0)</f>
        <v>0</v>
      </c>
      <c r="H314" s="53">
        <f>IF(TYPE(SEARCH(H$1,+VLOOKUP($A314,datos14s!$A$2:$B$874,2,FALSE)))=1,"·",0)</f>
        <v>0</v>
      </c>
      <c r="I314" s="53">
        <f>IF(TYPE(SEARCH(I$1,+VLOOKUP($A314,datos14s!$A$2:$B$874,2,FALSE)))=1,"·",0)</f>
        <v>0</v>
      </c>
      <c r="J314" s="53">
        <f>IF(TYPE(SEARCH(J$1,+VLOOKUP($A314,datos14s!$A$2:$B$874,2,FALSE)))=1,"·",0)</f>
        <v>0</v>
      </c>
      <c r="K314" s="53">
        <f>IF(TYPE(SEARCH(K$1,+VLOOKUP($A314,datos14s!$A$2:$B$874,2,FALSE)))=1,"·",0)</f>
        <v>0</v>
      </c>
      <c r="L314" s="53">
        <f>IF(TYPE(SEARCH(L$1,+VLOOKUP($A314,datos14s!$A$2:$B$874,2,FALSE)))=1,"·",0)</f>
        <v>0</v>
      </c>
      <c r="M314" s="53">
        <f>IF(TYPE(SEARCH(M$1,+VLOOKUP($A314,datos14s!$A$2:$B$874,2,FALSE)))=1,"·",0)</f>
        <v>0</v>
      </c>
      <c r="N314" s="53">
        <f>IF(TYPE(SEARCH(N$1,+VLOOKUP($A314,datos14s!$A$2:$B$874,2,FALSE)))=1,"·",0)</f>
        <v>0</v>
      </c>
      <c r="O314" s="53">
        <f>IF(TYPE(SEARCH(O$1,+VLOOKUP($A314,datos14s!$A$2:$B$874,2,FALSE)))=1,"·",0)</f>
        <v>0</v>
      </c>
      <c r="P314" s="53">
        <f>IF(TYPE(SEARCH(P$1,+VLOOKUP($A314,datos14s!$A$2:$B$874,2,FALSE)))=1,"·",0)</f>
        <v>0</v>
      </c>
      <c r="Q314" s="53">
        <f>IF(TYPE(SEARCH(Q$1,+VLOOKUP($A314,datos14s!$A$2:$B$874,2,FALSE)))=1,"·",0)</f>
        <v>0</v>
      </c>
      <c r="R314" s="53">
        <f>IF(TYPE(SEARCH(R$1,+VLOOKUP($A314,datos14s!$A$2:$B$874,2,FALSE)))=1,"·",0)</f>
        <v>0</v>
      </c>
      <c r="S314" s="53">
        <f>IF(TYPE(SEARCH(S$1,+VLOOKUP($A314,datos14s!$A$2:$B$874,2,FALSE)))=1,"·",0)</f>
        <v>0</v>
      </c>
      <c r="T314" s="53">
        <f>IF(TYPE(SEARCH(T$1,+VLOOKUP($A314,datos14s!$A$2:$B$874,2,FALSE)))=1,"·",0)</f>
        <v>0</v>
      </c>
      <c r="U314" s="53">
        <f>IF(TYPE(SEARCH(U$1,+VLOOKUP($A314,datos14s!$A$2:$B$874,2,FALSE)))=1,"·",0)</f>
        <v>0</v>
      </c>
      <c r="V314" s="53">
        <f>IF(TYPE(SEARCH(V$1,+VLOOKUP($A314,datos14s!$A$2:$B$874,2,FALSE)))=1,"·",0)</f>
        <v>0</v>
      </c>
      <c r="W314" s="53">
        <f>IF(TYPE(SEARCH(W$1,+VLOOKUP($A314,datos14s!$A$2:$B$874,2,FALSE)))=1,"·",0)</f>
        <v>0</v>
      </c>
      <c r="X314" s="53">
        <f>IF(TYPE(SEARCH(X$1,+VLOOKUP($A314,datos14s!$A$2:$B$874,2,FALSE)))=1,"·",0)</f>
        <v>0</v>
      </c>
      <c r="Y314" s="53">
        <f>IF(TYPE(SEARCH(Y$1,+VLOOKUP($A314,datos14s!$A$2:$B$874,2,FALSE)))=1,"·",0)</f>
        <v>0</v>
      </c>
      <c r="Z314" s="53">
        <f>IF(TYPE(SEARCH(Z$1,+VLOOKUP($A314,datos14s!$A$2:$B$874,2,FALSE)))=1,"·",0)</f>
        <v>0</v>
      </c>
      <c r="AA314" s="53">
        <f>IF(TYPE(SEARCH(AA$1,+VLOOKUP($A314,datos14s!$A$2:$B$874,2,FALSE)))=1,"·",0)</f>
        <v>0</v>
      </c>
      <c r="AB314" s="53">
        <f>IF(TYPE(SEARCH(AB$1,+VLOOKUP($A314,datos14s!$A$2:$B$874,2,FALSE)))=1,"·",0)</f>
        <v>0</v>
      </c>
      <c r="AC314" s="53">
        <f>IF(TYPE(SEARCH(AC$1,+VLOOKUP($A314,datos14s!$A$2:$B$874,2,FALSE)))=1,"·",0)</f>
        <v>0</v>
      </c>
      <c r="AD314" s="53">
        <f>IF(TYPE(SEARCH(AD$1,+VLOOKUP($A314,datos14s!$A$2:$B$874,2,FALSE)))=1,"·",0)</f>
        <v>0</v>
      </c>
      <c r="AE314" s="53">
        <f>IF(TYPE(SEARCH(AE$1,+VLOOKUP($A314,datos14s!$A$2:$B$874,2,FALSE)))=1,"·",0)</f>
        <v>0</v>
      </c>
    </row>
    <row r="315" spans="1:31" s="9" customFormat="1">
      <c r="A315" s="186" t="s">
        <v>1136</v>
      </c>
      <c r="B315" s="53" t="str">
        <f>IF(TYPE(SEARCH(B$1,+VLOOKUP($A315,datos14s!$A$2:$B$874,2,FALSE)))=1,"·",0)</f>
        <v>·</v>
      </c>
      <c r="C315" s="53">
        <f>IF(TYPE(SEARCH(C$1,+VLOOKUP($A315,datos14s!$A$2:$B$874,2,FALSE)))=1,"·",0)</f>
        <v>0</v>
      </c>
      <c r="D315" s="53">
        <f>IF(TYPE(SEARCH(D$1,+VLOOKUP($A315,datos14s!$A$2:$B$874,2,FALSE)))=1,"·",0)</f>
        <v>0</v>
      </c>
      <c r="E315" s="53">
        <f>IF(TYPE(SEARCH(E$1,+VLOOKUP($A315,datos14s!$A$2:$B$874,2,FALSE)))=1,"·",0)</f>
        <v>0</v>
      </c>
      <c r="F315" s="53">
        <f>IF(TYPE(SEARCH(F$1,+VLOOKUP($A315,datos14s!$A$2:$B$874,2,FALSE)))=1,"·",0)</f>
        <v>0</v>
      </c>
      <c r="G315" s="53">
        <f>IF(TYPE(SEARCH(G$1,+VLOOKUP($A315,datos14s!$A$2:$B$874,2,FALSE)))=1,"·",0)</f>
        <v>0</v>
      </c>
      <c r="H315" s="53">
        <f>IF(TYPE(SEARCH(H$1,+VLOOKUP($A315,datos14s!$A$2:$B$874,2,FALSE)))=1,"·",0)</f>
        <v>0</v>
      </c>
      <c r="I315" s="53">
        <f>IF(TYPE(SEARCH(I$1,+VLOOKUP($A315,datos14s!$A$2:$B$874,2,FALSE)))=1,"·",0)</f>
        <v>0</v>
      </c>
      <c r="J315" s="53">
        <f>IF(TYPE(SEARCH(J$1,+VLOOKUP($A315,datos14s!$A$2:$B$874,2,FALSE)))=1,"·",0)</f>
        <v>0</v>
      </c>
      <c r="K315" s="53" t="str">
        <f>IF(TYPE(SEARCH(K$1,+VLOOKUP($A315,datos14s!$A$2:$B$874,2,FALSE)))=1,"·",0)</f>
        <v>·</v>
      </c>
      <c r="L315" s="53" t="str">
        <f>IF(TYPE(SEARCH(L$1,+VLOOKUP($A315,datos14s!$A$2:$B$874,2,FALSE)))=1,"·",0)</f>
        <v>·</v>
      </c>
      <c r="M315" s="53">
        <f>IF(TYPE(SEARCH(M$1,+VLOOKUP($A315,datos14s!$A$2:$B$874,2,FALSE)))=1,"·",0)</f>
        <v>0</v>
      </c>
      <c r="N315" s="53">
        <f>IF(TYPE(SEARCH(N$1,+VLOOKUP($A315,datos14s!$A$2:$B$874,2,FALSE)))=1,"·",0)</f>
        <v>0</v>
      </c>
      <c r="O315" s="53">
        <f>IF(TYPE(SEARCH(O$1,+VLOOKUP($A315,datos14s!$A$2:$B$874,2,FALSE)))=1,"·",0)</f>
        <v>0</v>
      </c>
      <c r="P315" s="53">
        <f>IF(TYPE(SEARCH(P$1,+VLOOKUP($A315,datos14s!$A$2:$B$874,2,FALSE)))=1,"·",0)</f>
        <v>0</v>
      </c>
      <c r="Q315" s="53">
        <f>IF(TYPE(SEARCH(Q$1,+VLOOKUP($A315,datos14s!$A$2:$B$874,2,FALSE)))=1,"·",0)</f>
        <v>0</v>
      </c>
      <c r="R315" s="53">
        <f>IF(TYPE(SEARCH(R$1,+VLOOKUP($A315,datos14s!$A$2:$B$874,2,FALSE)))=1,"·",0)</f>
        <v>0</v>
      </c>
      <c r="S315" s="53">
        <f>IF(TYPE(SEARCH(S$1,+VLOOKUP($A315,datos14s!$A$2:$B$874,2,FALSE)))=1,"·",0)</f>
        <v>0</v>
      </c>
      <c r="T315" s="53">
        <f>IF(TYPE(SEARCH(T$1,+VLOOKUP($A315,datos14s!$A$2:$B$874,2,FALSE)))=1,"·",0)</f>
        <v>0</v>
      </c>
      <c r="U315" s="53">
        <f>IF(TYPE(SEARCH(U$1,+VLOOKUP($A315,datos14s!$A$2:$B$874,2,FALSE)))=1,"·",0)</f>
        <v>0</v>
      </c>
      <c r="V315" s="53">
        <f>IF(TYPE(SEARCH(V$1,+VLOOKUP($A315,datos14s!$A$2:$B$874,2,FALSE)))=1,"·",0)</f>
        <v>0</v>
      </c>
      <c r="W315" s="53">
        <f>IF(TYPE(SEARCH(W$1,+VLOOKUP($A315,datos14s!$A$2:$B$874,2,FALSE)))=1,"·",0)</f>
        <v>0</v>
      </c>
      <c r="X315" s="53">
        <f>IF(TYPE(SEARCH(X$1,+VLOOKUP($A315,datos14s!$A$2:$B$874,2,FALSE)))=1,"·",0)</f>
        <v>0</v>
      </c>
      <c r="Y315" s="53">
        <f>IF(TYPE(SEARCH(Y$1,+VLOOKUP($A315,datos14s!$A$2:$B$874,2,FALSE)))=1,"·",0)</f>
        <v>0</v>
      </c>
      <c r="Z315" s="53">
        <f>IF(TYPE(SEARCH(Z$1,+VLOOKUP($A315,datos14s!$A$2:$B$874,2,FALSE)))=1,"·",0)</f>
        <v>0</v>
      </c>
      <c r="AA315" s="53">
        <f>IF(TYPE(SEARCH(AA$1,+VLOOKUP($A315,datos14s!$A$2:$B$874,2,FALSE)))=1,"·",0)</f>
        <v>0</v>
      </c>
      <c r="AB315" s="53">
        <f>IF(TYPE(SEARCH(AB$1,+VLOOKUP($A315,datos14s!$A$2:$B$874,2,FALSE)))=1,"·",0)</f>
        <v>0</v>
      </c>
      <c r="AC315" s="53">
        <f>IF(TYPE(SEARCH(AC$1,+VLOOKUP($A315,datos14s!$A$2:$B$874,2,FALSE)))=1,"·",0)</f>
        <v>0</v>
      </c>
      <c r="AD315" s="53">
        <f>IF(TYPE(SEARCH(AD$1,+VLOOKUP($A315,datos14s!$A$2:$B$874,2,FALSE)))=1,"·",0)</f>
        <v>0</v>
      </c>
      <c r="AE315" s="53">
        <f>IF(TYPE(SEARCH(AE$1,+VLOOKUP($A315,datos14s!$A$2:$B$874,2,FALSE)))=1,"·",0)</f>
        <v>0</v>
      </c>
    </row>
    <row r="316" spans="1:31" s="9" customFormat="1">
      <c r="A316" s="186" t="s">
        <v>1137</v>
      </c>
      <c r="B316" s="53">
        <f>IF(TYPE(SEARCH(B$1,+VLOOKUP($A316,datos14s!$A$2:$B$874,2,FALSE)))=1,"·",0)</f>
        <v>0</v>
      </c>
      <c r="C316" s="53">
        <f>IF(TYPE(SEARCH(C$1,+VLOOKUP($A316,datos14s!$A$2:$B$874,2,FALSE)))=1,"·",0)</f>
        <v>0</v>
      </c>
      <c r="D316" s="53">
        <f>IF(TYPE(SEARCH(D$1,+VLOOKUP($A316,datos14s!$A$2:$B$874,2,FALSE)))=1,"·",0)</f>
        <v>0</v>
      </c>
      <c r="E316" s="53">
        <f>IF(TYPE(SEARCH(E$1,+VLOOKUP($A316,datos14s!$A$2:$B$874,2,FALSE)))=1,"·",0)</f>
        <v>0</v>
      </c>
      <c r="F316" s="53">
        <f>IF(TYPE(SEARCH(F$1,+VLOOKUP($A316,datos14s!$A$2:$B$874,2,FALSE)))=1,"·",0)</f>
        <v>0</v>
      </c>
      <c r="G316" s="53">
        <f>IF(TYPE(SEARCH(G$1,+VLOOKUP($A316,datos14s!$A$2:$B$874,2,FALSE)))=1,"·",0)</f>
        <v>0</v>
      </c>
      <c r="H316" s="53">
        <f>IF(TYPE(SEARCH(H$1,+VLOOKUP($A316,datos14s!$A$2:$B$874,2,FALSE)))=1,"·",0)</f>
        <v>0</v>
      </c>
      <c r="I316" s="53">
        <f>IF(TYPE(SEARCH(I$1,+VLOOKUP($A316,datos14s!$A$2:$B$874,2,FALSE)))=1,"·",0)</f>
        <v>0</v>
      </c>
      <c r="J316" s="53">
        <f>IF(TYPE(SEARCH(J$1,+VLOOKUP($A316,datos14s!$A$2:$B$874,2,FALSE)))=1,"·",0)</f>
        <v>0</v>
      </c>
      <c r="K316" s="53" t="str">
        <f>IF(TYPE(SEARCH(K$1,+VLOOKUP($A316,datos14s!$A$2:$B$874,2,FALSE)))=1,"·",0)</f>
        <v>·</v>
      </c>
      <c r="L316" s="53">
        <f>IF(TYPE(SEARCH(L$1,+VLOOKUP($A316,datos14s!$A$2:$B$874,2,FALSE)))=1,"·",0)</f>
        <v>0</v>
      </c>
      <c r="M316" s="53">
        <f>IF(TYPE(SEARCH(M$1,+VLOOKUP($A316,datos14s!$A$2:$B$874,2,FALSE)))=1,"·",0)</f>
        <v>0</v>
      </c>
      <c r="N316" s="53">
        <f>IF(TYPE(SEARCH(N$1,+VLOOKUP($A316,datos14s!$A$2:$B$874,2,FALSE)))=1,"·",0)</f>
        <v>0</v>
      </c>
      <c r="O316" s="53">
        <f>IF(TYPE(SEARCH(O$1,+VLOOKUP($A316,datos14s!$A$2:$B$874,2,FALSE)))=1,"·",0)</f>
        <v>0</v>
      </c>
      <c r="P316" s="53">
        <f>IF(TYPE(SEARCH(P$1,+VLOOKUP($A316,datos14s!$A$2:$B$874,2,FALSE)))=1,"·",0)</f>
        <v>0</v>
      </c>
      <c r="Q316" s="53">
        <f>IF(TYPE(SEARCH(Q$1,+VLOOKUP($A316,datos14s!$A$2:$B$874,2,FALSE)))=1,"·",0)</f>
        <v>0</v>
      </c>
      <c r="R316" s="53">
        <f>IF(TYPE(SEARCH(R$1,+VLOOKUP($A316,datos14s!$A$2:$B$874,2,FALSE)))=1,"·",0)</f>
        <v>0</v>
      </c>
      <c r="S316" s="53">
        <f>IF(TYPE(SEARCH(S$1,+VLOOKUP($A316,datos14s!$A$2:$B$874,2,FALSE)))=1,"·",0)</f>
        <v>0</v>
      </c>
      <c r="T316" s="53">
        <f>IF(TYPE(SEARCH(T$1,+VLOOKUP($A316,datos14s!$A$2:$B$874,2,FALSE)))=1,"·",0)</f>
        <v>0</v>
      </c>
      <c r="U316" s="53">
        <f>IF(TYPE(SEARCH(U$1,+VLOOKUP($A316,datos14s!$A$2:$B$874,2,FALSE)))=1,"·",0)</f>
        <v>0</v>
      </c>
      <c r="V316" s="53">
        <f>IF(TYPE(SEARCH(V$1,+VLOOKUP($A316,datos14s!$A$2:$B$874,2,FALSE)))=1,"·",0)</f>
        <v>0</v>
      </c>
      <c r="W316" s="53">
        <f>IF(TYPE(SEARCH(W$1,+VLOOKUP($A316,datos14s!$A$2:$B$874,2,FALSE)))=1,"·",0)</f>
        <v>0</v>
      </c>
      <c r="X316" s="53">
        <f>IF(TYPE(SEARCH(X$1,+VLOOKUP($A316,datos14s!$A$2:$B$874,2,FALSE)))=1,"·",0)</f>
        <v>0</v>
      </c>
      <c r="Y316" s="53">
        <f>IF(TYPE(SEARCH(Y$1,+VLOOKUP($A316,datos14s!$A$2:$B$874,2,FALSE)))=1,"·",0)</f>
        <v>0</v>
      </c>
      <c r="Z316" s="53">
        <f>IF(TYPE(SEARCH(Z$1,+VLOOKUP($A316,datos14s!$A$2:$B$874,2,FALSE)))=1,"·",0)</f>
        <v>0</v>
      </c>
      <c r="AA316" s="53">
        <f>IF(TYPE(SEARCH(AA$1,+VLOOKUP($A316,datos14s!$A$2:$B$874,2,FALSE)))=1,"·",0)</f>
        <v>0</v>
      </c>
      <c r="AB316" s="53">
        <f>IF(TYPE(SEARCH(AB$1,+VLOOKUP($A316,datos14s!$A$2:$B$874,2,FALSE)))=1,"·",0)</f>
        <v>0</v>
      </c>
      <c r="AC316" s="53">
        <f>IF(TYPE(SEARCH(AC$1,+VLOOKUP($A316,datos14s!$A$2:$B$874,2,FALSE)))=1,"·",0)</f>
        <v>0</v>
      </c>
      <c r="AD316" s="53">
        <f>IF(TYPE(SEARCH(AD$1,+VLOOKUP($A316,datos14s!$A$2:$B$874,2,FALSE)))=1,"·",0)</f>
        <v>0</v>
      </c>
      <c r="AE316" s="53">
        <f>IF(TYPE(SEARCH(AE$1,+VLOOKUP($A316,datos14s!$A$2:$B$874,2,FALSE)))=1,"·",0)</f>
        <v>0</v>
      </c>
    </row>
    <row r="317" spans="1:31" s="9" customFormat="1">
      <c r="A317" s="186" t="s">
        <v>1138</v>
      </c>
      <c r="B317" s="53">
        <f>IF(TYPE(SEARCH(B$1,+VLOOKUP($A317,datos14s!$A$2:$B$874,2,FALSE)))=1,"·",0)</f>
        <v>0</v>
      </c>
      <c r="C317" s="53">
        <f>IF(TYPE(SEARCH(C$1,+VLOOKUP($A317,datos14s!$A$2:$B$874,2,FALSE)))=1,"·",0)</f>
        <v>0</v>
      </c>
      <c r="D317" s="53">
        <f>IF(TYPE(SEARCH(D$1,+VLOOKUP($A317,datos14s!$A$2:$B$874,2,FALSE)))=1,"·",0)</f>
        <v>0</v>
      </c>
      <c r="E317" s="53">
        <f>IF(TYPE(SEARCH(E$1,+VLOOKUP($A317,datos14s!$A$2:$B$874,2,FALSE)))=1,"·",0)</f>
        <v>0</v>
      </c>
      <c r="F317" s="53">
        <f>IF(TYPE(SEARCH(F$1,+VLOOKUP($A317,datos14s!$A$2:$B$874,2,FALSE)))=1,"·",0)</f>
        <v>0</v>
      </c>
      <c r="G317" s="53">
        <f>IF(TYPE(SEARCH(G$1,+VLOOKUP($A317,datos14s!$A$2:$B$874,2,FALSE)))=1,"·",0)</f>
        <v>0</v>
      </c>
      <c r="H317" s="53">
        <f>IF(TYPE(SEARCH(H$1,+VLOOKUP($A317,datos14s!$A$2:$B$874,2,FALSE)))=1,"·",0)</f>
        <v>0</v>
      </c>
      <c r="I317" s="53">
        <f>IF(TYPE(SEARCH(I$1,+VLOOKUP($A317,datos14s!$A$2:$B$874,2,FALSE)))=1,"·",0)</f>
        <v>0</v>
      </c>
      <c r="J317" s="53">
        <f>IF(TYPE(SEARCH(J$1,+VLOOKUP($A317,datos14s!$A$2:$B$874,2,FALSE)))=1,"·",0)</f>
        <v>0</v>
      </c>
      <c r="K317" s="53" t="str">
        <f>IF(TYPE(SEARCH(K$1,+VLOOKUP($A317,datos14s!$A$2:$B$874,2,FALSE)))=1,"·",0)</f>
        <v>·</v>
      </c>
      <c r="L317" s="53">
        <f>IF(TYPE(SEARCH(L$1,+VLOOKUP($A317,datos14s!$A$2:$B$874,2,FALSE)))=1,"·",0)</f>
        <v>0</v>
      </c>
      <c r="M317" s="53">
        <f>IF(TYPE(SEARCH(M$1,+VLOOKUP($A317,datos14s!$A$2:$B$874,2,FALSE)))=1,"·",0)</f>
        <v>0</v>
      </c>
      <c r="N317" s="53">
        <f>IF(TYPE(SEARCH(N$1,+VLOOKUP($A317,datos14s!$A$2:$B$874,2,FALSE)))=1,"·",0)</f>
        <v>0</v>
      </c>
      <c r="O317" s="53">
        <f>IF(TYPE(SEARCH(O$1,+VLOOKUP($A317,datos14s!$A$2:$B$874,2,FALSE)))=1,"·",0)</f>
        <v>0</v>
      </c>
      <c r="P317" s="53">
        <f>IF(TYPE(SEARCH(P$1,+VLOOKUP($A317,datos14s!$A$2:$B$874,2,FALSE)))=1,"·",0)</f>
        <v>0</v>
      </c>
      <c r="Q317" s="53">
        <f>IF(TYPE(SEARCH(Q$1,+VLOOKUP($A317,datos14s!$A$2:$B$874,2,FALSE)))=1,"·",0)</f>
        <v>0</v>
      </c>
      <c r="R317" s="53">
        <f>IF(TYPE(SEARCH(R$1,+VLOOKUP($A317,datos14s!$A$2:$B$874,2,FALSE)))=1,"·",0)</f>
        <v>0</v>
      </c>
      <c r="S317" s="53">
        <f>IF(TYPE(SEARCH(S$1,+VLOOKUP($A317,datos14s!$A$2:$B$874,2,FALSE)))=1,"·",0)</f>
        <v>0</v>
      </c>
      <c r="T317" s="53">
        <f>IF(TYPE(SEARCH(T$1,+VLOOKUP($A317,datos14s!$A$2:$B$874,2,FALSE)))=1,"·",0)</f>
        <v>0</v>
      </c>
      <c r="U317" s="53">
        <f>IF(TYPE(SEARCH(U$1,+VLOOKUP($A317,datos14s!$A$2:$B$874,2,FALSE)))=1,"·",0)</f>
        <v>0</v>
      </c>
      <c r="V317" s="53">
        <f>IF(TYPE(SEARCH(V$1,+VLOOKUP($A317,datos14s!$A$2:$B$874,2,FALSE)))=1,"·",0)</f>
        <v>0</v>
      </c>
      <c r="W317" s="53">
        <f>IF(TYPE(SEARCH(W$1,+VLOOKUP($A317,datos14s!$A$2:$B$874,2,FALSE)))=1,"·",0)</f>
        <v>0</v>
      </c>
      <c r="X317" s="53">
        <f>IF(TYPE(SEARCH(X$1,+VLOOKUP($A317,datos14s!$A$2:$B$874,2,FALSE)))=1,"·",0)</f>
        <v>0</v>
      </c>
      <c r="Y317" s="53">
        <f>IF(TYPE(SEARCH(Y$1,+VLOOKUP($A317,datos14s!$A$2:$B$874,2,FALSE)))=1,"·",0)</f>
        <v>0</v>
      </c>
      <c r="Z317" s="53">
        <f>IF(TYPE(SEARCH(Z$1,+VLOOKUP($A317,datos14s!$A$2:$B$874,2,FALSE)))=1,"·",0)</f>
        <v>0</v>
      </c>
      <c r="AA317" s="53">
        <f>IF(TYPE(SEARCH(AA$1,+VLOOKUP($A317,datos14s!$A$2:$B$874,2,FALSE)))=1,"·",0)</f>
        <v>0</v>
      </c>
      <c r="AB317" s="53">
        <f>IF(TYPE(SEARCH(AB$1,+VLOOKUP($A317,datos14s!$A$2:$B$874,2,FALSE)))=1,"·",0)</f>
        <v>0</v>
      </c>
      <c r="AC317" s="53">
        <f>IF(TYPE(SEARCH(AC$1,+VLOOKUP($A317,datos14s!$A$2:$B$874,2,FALSE)))=1,"·",0)</f>
        <v>0</v>
      </c>
      <c r="AD317" s="53">
        <f>IF(TYPE(SEARCH(AD$1,+VLOOKUP($A317,datos14s!$A$2:$B$874,2,FALSE)))=1,"·",0)</f>
        <v>0</v>
      </c>
      <c r="AE317" s="53">
        <f>IF(TYPE(SEARCH(AE$1,+VLOOKUP($A317,datos14s!$A$2:$B$874,2,FALSE)))=1,"·",0)</f>
        <v>0</v>
      </c>
    </row>
    <row r="318" spans="1:31" s="9" customFormat="1">
      <c r="A318" s="186" t="s">
        <v>1139</v>
      </c>
      <c r="B318" s="53">
        <f>IF(TYPE(SEARCH(B$1,+VLOOKUP($A318,datos14s!$A$2:$B$874,2,FALSE)))=1,"·",0)</f>
        <v>0</v>
      </c>
      <c r="C318" s="53">
        <f>IF(TYPE(SEARCH(C$1,+VLOOKUP($A318,datos14s!$A$2:$B$874,2,FALSE)))=1,"·",0)</f>
        <v>0</v>
      </c>
      <c r="D318" s="53">
        <f>IF(TYPE(SEARCH(D$1,+VLOOKUP($A318,datos14s!$A$2:$B$874,2,FALSE)))=1,"·",0)</f>
        <v>0</v>
      </c>
      <c r="E318" s="53">
        <f>IF(TYPE(SEARCH(E$1,+VLOOKUP($A318,datos14s!$A$2:$B$874,2,FALSE)))=1,"·",0)</f>
        <v>0</v>
      </c>
      <c r="F318" s="53">
        <f>IF(TYPE(SEARCH(F$1,+VLOOKUP($A318,datos14s!$A$2:$B$874,2,FALSE)))=1,"·",0)</f>
        <v>0</v>
      </c>
      <c r="G318" s="53">
        <f>IF(TYPE(SEARCH(G$1,+VLOOKUP($A318,datos14s!$A$2:$B$874,2,FALSE)))=1,"·",0)</f>
        <v>0</v>
      </c>
      <c r="H318" s="53">
        <f>IF(TYPE(SEARCH(H$1,+VLOOKUP($A318,datos14s!$A$2:$B$874,2,FALSE)))=1,"·",0)</f>
        <v>0</v>
      </c>
      <c r="I318" s="53">
        <f>IF(TYPE(SEARCH(I$1,+VLOOKUP($A318,datos14s!$A$2:$B$874,2,FALSE)))=1,"·",0)</f>
        <v>0</v>
      </c>
      <c r="J318" s="53">
        <f>IF(TYPE(SEARCH(J$1,+VLOOKUP($A318,datos14s!$A$2:$B$874,2,FALSE)))=1,"·",0)</f>
        <v>0</v>
      </c>
      <c r="K318" s="53" t="str">
        <f>IF(TYPE(SEARCH(K$1,+VLOOKUP($A318,datos14s!$A$2:$B$874,2,FALSE)))=1,"·",0)</f>
        <v>·</v>
      </c>
      <c r="L318" s="53">
        <f>IF(TYPE(SEARCH(L$1,+VLOOKUP($A318,datos14s!$A$2:$B$874,2,FALSE)))=1,"·",0)</f>
        <v>0</v>
      </c>
      <c r="M318" s="53">
        <f>IF(TYPE(SEARCH(M$1,+VLOOKUP($A318,datos14s!$A$2:$B$874,2,FALSE)))=1,"·",0)</f>
        <v>0</v>
      </c>
      <c r="N318" s="53">
        <f>IF(TYPE(SEARCH(N$1,+VLOOKUP($A318,datos14s!$A$2:$B$874,2,FALSE)))=1,"·",0)</f>
        <v>0</v>
      </c>
      <c r="O318" s="53">
        <f>IF(TYPE(SEARCH(O$1,+VLOOKUP($A318,datos14s!$A$2:$B$874,2,FALSE)))=1,"·",0)</f>
        <v>0</v>
      </c>
      <c r="P318" s="53">
        <f>IF(TYPE(SEARCH(P$1,+VLOOKUP($A318,datos14s!$A$2:$B$874,2,FALSE)))=1,"·",0)</f>
        <v>0</v>
      </c>
      <c r="Q318" s="53">
        <f>IF(TYPE(SEARCH(Q$1,+VLOOKUP($A318,datos14s!$A$2:$B$874,2,FALSE)))=1,"·",0)</f>
        <v>0</v>
      </c>
      <c r="R318" s="53">
        <f>IF(TYPE(SEARCH(R$1,+VLOOKUP($A318,datos14s!$A$2:$B$874,2,FALSE)))=1,"·",0)</f>
        <v>0</v>
      </c>
      <c r="S318" s="53">
        <f>IF(TYPE(SEARCH(S$1,+VLOOKUP($A318,datos14s!$A$2:$B$874,2,FALSE)))=1,"·",0)</f>
        <v>0</v>
      </c>
      <c r="T318" s="53">
        <f>IF(TYPE(SEARCH(T$1,+VLOOKUP($A318,datos14s!$A$2:$B$874,2,FALSE)))=1,"·",0)</f>
        <v>0</v>
      </c>
      <c r="U318" s="53">
        <f>IF(TYPE(SEARCH(U$1,+VLOOKUP($A318,datos14s!$A$2:$B$874,2,FALSE)))=1,"·",0)</f>
        <v>0</v>
      </c>
      <c r="V318" s="53">
        <f>IF(TYPE(SEARCH(V$1,+VLOOKUP($A318,datos14s!$A$2:$B$874,2,FALSE)))=1,"·",0)</f>
        <v>0</v>
      </c>
      <c r="W318" s="53">
        <f>IF(TYPE(SEARCH(W$1,+VLOOKUP($A318,datos14s!$A$2:$B$874,2,FALSE)))=1,"·",0)</f>
        <v>0</v>
      </c>
      <c r="X318" s="53">
        <f>IF(TYPE(SEARCH(X$1,+VLOOKUP($A318,datos14s!$A$2:$B$874,2,FALSE)))=1,"·",0)</f>
        <v>0</v>
      </c>
      <c r="Y318" s="53">
        <f>IF(TYPE(SEARCH(Y$1,+VLOOKUP($A318,datos14s!$A$2:$B$874,2,FALSE)))=1,"·",0)</f>
        <v>0</v>
      </c>
      <c r="Z318" s="53" t="str">
        <f>IF(TYPE(SEARCH(Z$1,+VLOOKUP($A318,datos14s!$A$2:$B$874,2,FALSE)))=1,"·",0)</f>
        <v>·</v>
      </c>
      <c r="AA318" s="53">
        <f>IF(TYPE(SEARCH(AA$1,+VLOOKUP($A318,datos14s!$A$2:$B$874,2,FALSE)))=1,"·",0)</f>
        <v>0</v>
      </c>
      <c r="AB318" s="53">
        <f>IF(TYPE(SEARCH(AB$1,+VLOOKUP($A318,datos14s!$A$2:$B$874,2,FALSE)))=1,"·",0)</f>
        <v>0</v>
      </c>
      <c r="AC318" s="53">
        <f>IF(TYPE(SEARCH(AC$1,+VLOOKUP($A318,datos14s!$A$2:$B$874,2,FALSE)))=1,"·",0)</f>
        <v>0</v>
      </c>
      <c r="AD318" s="53">
        <f>IF(TYPE(SEARCH(AD$1,+VLOOKUP($A318,datos14s!$A$2:$B$874,2,FALSE)))=1,"·",0)</f>
        <v>0</v>
      </c>
      <c r="AE318" s="53">
        <f>IF(TYPE(SEARCH(AE$1,+VLOOKUP($A318,datos14s!$A$2:$B$874,2,FALSE)))=1,"·",0)</f>
        <v>0</v>
      </c>
    </row>
    <row r="319" spans="1:31" s="9" customFormat="1">
      <c r="A319" s="186" t="s">
        <v>1140</v>
      </c>
      <c r="B319" s="53">
        <f>IF(TYPE(SEARCH(B$1,+VLOOKUP($A319,datos14s!$A$2:$B$874,2,FALSE)))=1,"·",0)</f>
        <v>0</v>
      </c>
      <c r="C319" s="53">
        <f>IF(TYPE(SEARCH(C$1,+VLOOKUP($A319,datos14s!$A$2:$B$874,2,FALSE)))=1,"·",0)</f>
        <v>0</v>
      </c>
      <c r="D319" s="53">
        <f>IF(TYPE(SEARCH(D$1,+VLOOKUP($A319,datos14s!$A$2:$B$874,2,FALSE)))=1,"·",0)</f>
        <v>0</v>
      </c>
      <c r="E319" s="53">
        <f>IF(TYPE(SEARCH(E$1,+VLOOKUP($A319,datos14s!$A$2:$B$874,2,FALSE)))=1,"·",0)</f>
        <v>0</v>
      </c>
      <c r="F319" s="53">
        <f>IF(TYPE(SEARCH(F$1,+VLOOKUP($A319,datos14s!$A$2:$B$874,2,FALSE)))=1,"·",0)</f>
        <v>0</v>
      </c>
      <c r="G319" s="53">
        <f>IF(TYPE(SEARCH(G$1,+VLOOKUP($A319,datos14s!$A$2:$B$874,2,FALSE)))=1,"·",0)</f>
        <v>0</v>
      </c>
      <c r="H319" s="53">
        <f>IF(TYPE(SEARCH(H$1,+VLOOKUP($A319,datos14s!$A$2:$B$874,2,FALSE)))=1,"·",0)</f>
        <v>0</v>
      </c>
      <c r="I319" s="53">
        <f>IF(TYPE(SEARCH(I$1,+VLOOKUP($A319,datos14s!$A$2:$B$874,2,FALSE)))=1,"·",0)</f>
        <v>0</v>
      </c>
      <c r="J319" s="53">
        <f>IF(TYPE(SEARCH(J$1,+VLOOKUP($A319,datos14s!$A$2:$B$874,2,FALSE)))=1,"·",0)</f>
        <v>0</v>
      </c>
      <c r="K319" s="53" t="str">
        <f>IF(TYPE(SEARCH(K$1,+VLOOKUP($A319,datos14s!$A$2:$B$874,2,FALSE)))=1,"·",0)</f>
        <v>·</v>
      </c>
      <c r="L319" s="53">
        <f>IF(TYPE(SEARCH(L$1,+VLOOKUP($A319,datos14s!$A$2:$B$874,2,FALSE)))=1,"·",0)</f>
        <v>0</v>
      </c>
      <c r="M319" s="53">
        <f>IF(TYPE(SEARCH(M$1,+VLOOKUP($A319,datos14s!$A$2:$B$874,2,FALSE)))=1,"·",0)</f>
        <v>0</v>
      </c>
      <c r="N319" s="53">
        <f>IF(TYPE(SEARCH(N$1,+VLOOKUP($A319,datos14s!$A$2:$B$874,2,FALSE)))=1,"·",0)</f>
        <v>0</v>
      </c>
      <c r="O319" s="53">
        <f>IF(TYPE(SEARCH(O$1,+VLOOKUP($A319,datos14s!$A$2:$B$874,2,FALSE)))=1,"·",0)</f>
        <v>0</v>
      </c>
      <c r="P319" s="53" t="str">
        <f>IF(TYPE(SEARCH(P$1,+VLOOKUP($A319,datos14s!$A$2:$B$874,2,FALSE)))=1,"·",0)</f>
        <v>·</v>
      </c>
      <c r="Q319" s="53">
        <f>IF(TYPE(SEARCH(Q$1,+VLOOKUP($A319,datos14s!$A$2:$B$874,2,FALSE)))=1,"·",0)</f>
        <v>0</v>
      </c>
      <c r="R319" s="53">
        <f>IF(TYPE(SEARCH(R$1,+VLOOKUP($A319,datos14s!$A$2:$B$874,2,FALSE)))=1,"·",0)</f>
        <v>0</v>
      </c>
      <c r="S319" s="53">
        <f>IF(TYPE(SEARCH(S$1,+VLOOKUP($A319,datos14s!$A$2:$B$874,2,FALSE)))=1,"·",0)</f>
        <v>0</v>
      </c>
      <c r="T319" s="53">
        <f>IF(TYPE(SEARCH(T$1,+VLOOKUP($A319,datos14s!$A$2:$B$874,2,FALSE)))=1,"·",0)</f>
        <v>0</v>
      </c>
      <c r="U319" s="53">
        <f>IF(TYPE(SEARCH(U$1,+VLOOKUP($A319,datos14s!$A$2:$B$874,2,FALSE)))=1,"·",0)</f>
        <v>0</v>
      </c>
      <c r="V319" s="53">
        <f>IF(TYPE(SEARCH(V$1,+VLOOKUP($A319,datos14s!$A$2:$B$874,2,FALSE)))=1,"·",0)</f>
        <v>0</v>
      </c>
      <c r="W319" s="53">
        <f>IF(TYPE(SEARCH(W$1,+VLOOKUP($A319,datos14s!$A$2:$B$874,2,FALSE)))=1,"·",0)</f>
        <v>0</v>
      </c>
      <c r="X319" s="53">
        <f>IF(TYPE(SEARCH(X$1,+VLOOKUP($A319,datos14s!$A$2:$B$874,2,FALSE)))=1,"·",0)</f>
        <v>0</v>
      </c>
      <c r="Y319" s="53">
        <f>IF(TYPE(SEARCH(Y$1,+VLOOKUP($A319,datos14s!$A$2:$B$874,2,FALSE)))=1,"·",0)</f>
        <v>0</v>
      </c>
      <c r="Z319" s="53" t="str">
        <f>IF(TYPE(SEARCH(Z$1,+VLOOKUP($A319,datos14s!$A$2:$B$874,2,FALSE)))=1,"·",0)</f>
        <v>·</v>
      </c>
      <c r="AA319" s="53">
        <f>IF(TYPE(SEARCH(AA$1,+VLOOKUP($A319,datos14s!$A$2:$B$874,2,FALSE)))=1,"·",0)</f>
        <v>0</v>
      </c>
      <c r="AB319" s="53">
        <f>IF(TYPE(SEARCH(AB$1,+VLOOKUP($A319,datos14s!$A$2:$B$874,2,FALSE)))=1,"·",0)</f>
        <v>0</v>
      </c>
      <c r="AC319" s="53">
        <f>IF(TYPE(SEARCH(AC$1,+VLOOKUP($A319,datos14s!$A$2:$B$874,2,FALSE)))=1,"·",0)</f>
        <v>0</v>
      </c>
      <c r="AD319" s="53">
        <f>IF(TYPE(SEARCH(AD$1,+VLOOKUP($A319,datos14s!$A$2:$B$874,2,FALSE)))=1,"·",0)</f>
        <v>0</v>
      </c>
      <c r="AE319" s="53">
        <f>IF(TYPE(SEARCH(AE$1,+VLOOKUP($A319,datos14s!$A$2:$B$874,2,FALSE)))=1,"·",0)</f>
        <v>0</v>
      </c>
    </row>
    <row r="320" spans="1:31" s="9" customFormat="1">
      <c r="A320" s="186" t="s">
        <v>1141</v>
      </c>
      <c r="B320" s="53">
        <f>IF(TYPE(SEARCH(B$1,+VLOOKUP($A320,datos14s!$A$2:$B$874,2,FALSE)))=1,"·",0)</f>
        <v>0</v>
      </c>
      <c r="C320" s="53">
        <f>IF(TYPE(SEARCH(C$1,+VLOOKUP($A320,datos14s!$A$2:$B$874,2,FALSE)))=1,"·",0)</f>
        <v>0</v>
      </c>
      <c r="D320" s="53">
        <f>IF(TYPE(SEARCH(D$1,+VLOOKUP($A320,datos14s!$A$2:$B$874,2,FALSE)))=1,"·",0)</f>
        <v>0</v>
      </c>
      <c r="E320" s="53">
        <f>IF(TYPE(SEARCH(E$1,+VLOOKUP($A320,datos14s!$A$2:$B$874,2,FALSE)))=1,"·",0)</f>
        <v>0</v>
      </c>
      <c r="F320" s="53">
        <f>IF(TYPE(SEARCH(F$1,+VLOOKUP($A320,datos14s!$A$2:$B$874,2,FALSE)))=1,"·",0)</f>
        <v>0</v>
      </c>
      <c r="G320" s="53">
        <f>IF(TYPE(SEARCH(G$1,+VLOOKUP($A320,datos14s!$A$2:$B$874,2,FALSE)))=1,"·",0)</f>
        <v>0</v>
      </c>
      <c r="H320" s="53">
        <f>IF(TYPE(SEARCH(H$1,+VLOOKUP($A320,datos14s!$A$2:$B$874,2,FALSE)))=1,"·",0)</f>
        <v>0</v>
      </c>
      <c r="I320" s="53">
        <f>IF(TYPE(SEARCH(I$1,+VLOOKUP($A320,datos14s!$A$2:$B$874,2,FALSE)))=1,"·",0)</f>
        <v>0</v>
      </c>
      <c r="J320" s="53">
        <f>IF(TYPE(SEARCH(J$1,+VLOOKUP($A320,datos14s!$A$2:$B$874,2,FALSE)))=1,"·",0)</f>
        <v>0</v>
      </c>
      <c r="K320" s="53">
        <f>IF(TYPE(SEARCH(K$1,+VLOOKUP($A320,datos14s!$A$2:$B$874,2,FALSE)))=1,"·",0)</f>
        <v>0</v>
      </c>
      <c r="L320" s="53">
        <f>IF(TYPE(SEARCH(L$1,+VLOOKUP($A320,datos14s!$A$2:$B$874,2,FALSE)))=1,"·",0)</f>
        <v>0</v>
      </c>
      <c r="M320" s="53">
        <f>IF(TYPE(SEARCH(M$1,+VLOOKUP($A320,datos14s!$A$2:$B$874,2,FALSE)))=1,"·",0)</f>
        <v>0</v>
      </c>
      <c r="N320" s="53">
        <f>IF(TYPE(SEARCH(N$1,+VLOOKUP($A320,datos14s!$A$2:$B$874,2,FALSE)))=1,"·",0)</f>
        <v>0</v>
      </c>
      <c r="O320" s="53">
        <f>IF(TYPE(SEARCH(O$1,+VLOOKUP($A320,datos14s!$A$2:$B$874,2,FALSE)))=1,"·",0)</f>
        <v>0</v>
      </c>
      <c r="P320" s="53" t="str">
        <f>IF(TYPE(SEARCH(P$1,+VLOOKUP($A320,datos14s!$A$2:$B$874,2,FALSE)))=1,"·",0)</f>
        <v>·</v>
      </c>
      <c r="Q320" s="53">
        <f>IF(TYPE(SEARCH(Q$1,+VLOOKUP($A320,datos14s!$A$2:$B$874,2,FALSE)))=1,"·",0)</f>
        <v>0</v>
      </c>
      <c r="R320" s="53">
        <f>IF(TYPE(SEARCH(R$1,+VLOOKUP($A320,datos14s!$A$2:$B$874,2,FALSE)))=1,"·",0)</f>
        <v>0</v>
      </c>
      <c r="S320" s="53">
        <f>IF(TYPE(SEARCH(S$1,+VLOOKUP($A320,datos14s!$A$2:$B$874,2,FALSE)))=1,"·",0)</f>
        <v>0</v>
      </c>
      <c r="T320" s="53">
        <f>IF(TYPE(SEARCH(T$1,+VLOOKUP($A320,datos14s!$A$2:$B$874,2,FALSE)))=1,"·",0)</f>
        <v>0</v>
      </c>
      <c r="U320" s="53">
        <f>IF(TYPE(SEARCH(U$1,+VLOOKUP($A320,datos14s!$A$2:$B$874,2,FALSE)))=1,"·",0)</f>
        <v>0</v>
      </c>
      <c r="V320" s="53">
        <f>IF(TYPE(SEARCH(V$1,+VLOOKUP($A320,datos14s!$A$2:$B$874,2,FALSE)))=1,"·",0)</f>
        <v>0</v>
      </c>
      <c r="W320" s="53">
        <f>IF(TYPE(SEARCH(W$1,+VLOOKUP($A320,datos14s!$A$2:$B$874,2,FALSE)))=1,"·",0)</f>
        <v>0</v>
      </c>
      <c r="X320" s="53">
        <f>IF(TYPE(SEARCH(X$1,+VLOOKUP($A320,datos14s!$A$2:$B$874,2,FALSE)))=1,"·",0)</f>
        <v>0</v>
      </c>
      <c r="Y320" s="53">
        <f>IF(TYPE(SEARCH(Y$1,+VLOOKUP($A320,datos14s!$A$2:$B$874,2,FALSE)))=1,"·",0)</f>
        <v>0</v>
      </c>
      <c r="Z320" s="53">
        <f>IF(TYPE(SEARCH(Z$1,+VLOOKUP($A320,datos14s!$A$2:$B$874,2,FALSE)))=1,"·",0)</f>
        <v>0</v>
      </c>
      <c r="AA320" s="53">
        <f>IF(TYPE(SEARCH(AA$1,+VLOOKUP($A320,datos14s!$A$2:$B$874,2,FALSE)))=1,"·",0)</f>
        <v>0</v>
      </c>
      <c r="AB320" s="53">
        <f>IF(TYPE(SEARCH(AB$1,+VLOOKUP($A320,datos14s!$A$2:$B$874,2,FALSE)))=1,"·",0)</f>
        <v>0</v>
      </c>
      <c r="AC320" s="53">
        <f>IF(TYPE(SEARCH(AC$1,+VLOOKUP($A320,datos14s!$A$2:$B$874,2,FALSE)))=1,"·",0)</f>
        <v>0</v>
      </c>
      <c r="AD320" s="53">
        <f>IF(TYPE(SEARCH(AD$1,+VLOOKUP($A320,datos14s!$A$2:$B$874,2,FALSE)))=1,"·",0)</f>
        <v>0</v>
      </c>
      <c r="AE320" s="53">
        <f>IF(TYPE(SEARCH(AE$1,+VLOOKUP($A320,datos14s!$A$2:$B$874,2,FALSE)))=1,"·",0)</f>
        <v>0</v>
      </c>
    </row>
    <row r="321" spans="1:31" s="9" customFormat="1">
      <c r="A321" s="186" t="s">
        <v>1142</v>
      </c>
      <c r="B321" s="53">
        <f>IF(TYPE(SEARCH(B$1,+VLOOKUP($A321,datos14s!$A$2:$B$874,2,FALSE)))=1,"·",0)</f>
        <v>0</v>
      </c>
      <c r="C321" s="53">
        <f>IF(TYPE(SEARCH(C$1,+VLOOKUP($A321,datos14s!$A$2:$B$874,2,FALSE)))=1,"·",0)</f>
        <v>0</v>
      </c>
      <c r="D321" s="53">
        <f>IF(TYPE(SEARCH(D$1,+VLOOKUP($A321,datos14s!$A$2:$B$874,2,FALSE)))=1,"·",0)</f>
        <v>0</v>
      </c>
      <c r="E321" s="53">
        <f>IF(TYPE(SEARCH(E$1,+VLOOKUP($A321,datos14s!$A$2:$B$874,2,FALSE)))=1,"·",0)</f>
        <v>0</v>
      </c>
      <c r="F321" s="53">
        <f>IF(TYPE(SEARCH(F$1,+VLOOKUP($A321,datos14s!$A$2:$B$874,2,FALSE)))=1,"·",0)</f>
        <v>0</v>
      </c>
      <c r="G321" s="53">
        <f>IF(TYPE(SEARCH(G$1,+VLOOKUP($A321,datos14s!$A$2:$B$874,2,FALSE)))=1,"·",0)</f>
        <v>0</v>
      </c>
      <c r="H321" s="53">
        <f>IF(TYPE(SEARCH(H$1,+VLOOKUP($A321,datos14s!$A$2:$B$874,2,FALSE)))=1,"·",0)</f>
        <v>0</v>
      </c>
      <c r="I321" s="53">
        <f>IF(TYPE(SEARCH(I$1,+VLOOKUP($A321,datos14s!$A$2:$B$874,2,FALSE)))=1,"·",0)</f>
        <v>0</v>
      </c>
      <c r="J321" s="53">
        <f>IF(TYPE(SEARCH(J$1,+VLOOKUP($A321,datos14s!$A$2:$B$874,2,FALSE)))=1,"·",0)</f>
        <v>0</v>
      </c>
      <c r="K321" s="53" t="str">
        <f>IF(TYPE(SEARCH(K$1,+VLOOKUP($A321,datos14s!$A$2:$B$874,2,FALSE)))=1,"·",0)</f>
        <v>·</v>
      </c>
      <c r="L321" s="53">
        <f>IF(TYPE(SEARCH(L$1,+VLOOKUP($A321,datos14s!$A$2:$B$874,2,FALSE)))=1,"·",0)</f>
        <v>0</v>
      </c>
      <c r="M321" s="53">
        <f>IF(TYPE(SEARCH(M$1,+VLOOKUP($A321,datos14s!$A$2:$B$874,2,FALSE)))=1,"·",0)</f>
        <v>0</v>
      </c>
      <c r="N321" s="53">
        <f>IF(TYPE(SEARCH(N$1,+VLOOKUP($A321,datos14s!$A$2:$B$874,2,FALSE)))=1,"·",0)</f>
        <v>0</v>
      </c>
      <c r="O321" s="53">
        <f>IF(TYPE(SEARCH(O$1,+VLOOKUP($A321,datos14s!$A$2:$B$874,2,FALSE)))=1,"·",0)</f>
        <v>0</v>
      </c>
      <c r="P321" s="53">
        <f>IF(TYPE(SEARCH(P$1,+VLOOKUP($A321,datos14s!$A$2:$B$874,2,FALSE)))=1,"·",0)</f>
        <v>0</v>
      </c>
      <c r="Q321" s="53">
        <f>IF(TYPE(SEARCH(Q$1,+VLOOKUP($A321,datos14s!$A$2:$B$874,2,FALSE)))=1,"·",0)</f>
        <v>0</v>
      </c>
      <c r="R321" s="53">
        <f>IF(TYPE(SEARCH(R$1,+VLOOKUP($A321,datos14s!$A$2:$B$874,2,FALSE)))=1,"·",0)</f>
        <v>0</v>
      </c>
      <c r="S321" s="53">
        <f>IF(TYPE(SEARCH(S$1,+VLOOKUP($A321,datos14s!$A$2:$B$874,2,FALSE)))=1,"·",0)</f>
        <v>0</v>
      </c>
      <c r="T321" s="53">
        <f>IF(TYPE(SEARCH(T$1,+VLOOKUP($A321,datos14s!$A$2:$B$874,2,FALSE)))=1,"·",0)</f>
        <v>0</v>
      </c>
      <c r="U321" s="53">
        <f>IF(TYPE(SEARCH(U$1,+VLOOKUP($A321,datos14s!$A$2:$B$874,2,FALSE)))=1,"·",0)</f>
        <v>0</v>
      </c>
      <c r="V321" s="53">
        <f>IF(TYPE(SEARCH(V$1,+VLOOKUP($A321,datos14s!$A$2:$B$874,2,FALSE)))=1,"·",0)</f>
        <v>0</v>
      </c>
      <c r="W321" s="53">
        <f>IF(TYPE(SEARCH(W$1,+VLOOKUP($A321,datos14s!$A$2:$B$874,2,FALSE)))=1,"·",0)</f>
        <v>0</v>
      </c>
      <c r="X321" s="53">
        <f>IF(TYPE(SEARCH(X$1,+VLOOKUP($A321,datos14s!$A$2:$B$874,2,FALSE)))=1,"·",0)</f>
        <v>0</v>
      </c>
      <c r="Y321" s="53">
        <f>IF(TYPE(SEARCH(Y$1,+VLOOKUP($A321,datos14s!$A$2:$B$874,2,FALSE)))=1,"·",0)</f>
        <v>0</v>
      </c>
      <c r="Z321" s="53" t="str">
        <f>IF(TYPE(SEARCH(Z$1,+VLOOKUP($A321,datos14s!$A$2:$B$874,2,FALSE)))=1,"·",0)</f>
        <v>·</v>
      </c>
      <c r="AA321" s="53">
        <f>IF(TYPE(SEARCH(AA$1,+VLOOKUP($A321,datos14s!$A$2:$B$874,2,FALSE)))=1,"·",0)</f>
        <v>0</v>
      </c>
      <c r="AB321" s="53">
        <f>IF(TYPE(SEARCH(AB$1,+VLOOKUP($A321,datos14s!$A$2:$B$874,2,FALSE)))=1,"·",0)</f>
        <v>0</v>
      </c>
      <c r="AC321" s="53">
        <f>IF(TYPE(SEARCH(AC$1,+VLOOKUP($A321,datos14s!$A$2:$B$874,2,FALSE)))=1,"·",0)</f>
        <v>0</v>
      </c>
      <c r="AD321" s="53">
        <f>IF(TYPE(SEARCH(AD$1,+VLOOKUP($A321,datos14s!$A$2:$B$874,2,FALSE)))=1,"·",0)</f>
        <v>0</v>
      </c>
      <c r="AE321" s="53">
        <f>IF(TYPE(SEARCH(AE$1,+VLOOKUP($A321,datos14s!$A$2:$B$874,2,FALSE)))=1,"·",0)</f>
        <v>0</v>
      </c>
    </row>
    <row r="322" spans="1:31" s="9" customFormat="1">
      <c r="A322" s="186" t="s">
        <v>1143</v>
      </c>
      <c r="B322" s="53">
        <f>IF(TYPE(SEARCH(B$1,+VLOOKUP($A322,datos14s!$A$2:$B$874,2,FALSE)))=1,"·",0)</f>
        <v>0</v>
      </c>
      <c r="C322" s="53">
        <f>IF(TYPE(SEARCH(C$1,+VLOOKUP($A322,datos14s!$A$2:$B$874,2,FALSE)))=1,"·",0)</f>
        <v>0</v>
      </c>
      <c r="D322" s="53">
        <f>IF(TYPE(SEARCH(D$1,+VLOOKUP($A322,datos14s!$A$2:$B$874,2,FALSE)))=1,"·",0)</f>
        <v>0</v>
      </c>
      <c r="E322" s="53">
        <f>IF(TYPE(SEARCH(E$1,+VLOOKUP($A322,datos14s!$A$2:$B$874,2,FALSE)))=1,"·",0)</f>
        <v>0</v>
      </c>
      <c r="F322" s="53">
        <f>IF(TYPE(SEARCH(F$1,+VLOOKUP($A322,datos14s!$A$2:$B$874,2,FALSE)))=1,"·",0)</f>
        <v>0</v>
      </c>
      <c r="G322" s="53">
        <f>IF(TYPE(SEARCH(G$1,+VLOOKUP($A322,datos14s!$A$2:$B$874,2,FALSE)))=1,"·",0)</f>
        <v>0</v>
      </c>
      <c r="H322" s="53">
        <f>IF(TYPE(SEARCH(H$1,+VLOOKUP($A322,datos14s!$A$2:$B$874,2,FALSE)))=1,"·",0)</f>
        <v>0</v>
      </c>
      <c r="I322" s="53">
        <f>IF(TYPE(SEARCH(I$1,+VLOOKUP($A322,datos14s!$A$2:$B$874,2,FALSE)))=1,"·",0)</f>
        <v>0</v>
      </c>
      <c r="J322" s="53">
        <f>IF(TYPE(SEARCH(J$1,+VLOOKUP($A322,datos14s!$A$2:$B$874,2,FALSE)))=1,"·",0)</f>
        <v>0</v>
      </c>
      <c r="K322" s="53" t="str">
        <f>IF(TYPE(SEARCH(K$1,+VLOOKUP($A322,datos14s!$A$2:$B$874,2,FALSE)))=1,"·",0)</f>
        <v>·</v>
      </c>
      <c r="L322" s="53">
        <f>IF(TYPE(SEARCH(L$1,+VLOOKUP($A322,datos14s!$A$2:$B$874,2,FALSE)))=1,"·",0)</f>
        <v>0</v>
      </c>
      <c r="M322" s="53">
        <f>IF(TYPE(SEARCH(M$1,+VLOOKUP($A322,datos14s!$A$2:$B$874,2,FALSE)))=1,"·",0)</f>
        <v>0</v>
      </c>
      <c r="N322" s="53">
        <f>IF(TYPE(SEARCH(N$1,+VLOOKUP($A322,datos14s!$A$2:$B$874,2,FALSE)))=1,"·",0)</f>
        <v>0</v>
      </c>
      <c r="O322" s="53">
        <f>IF(TYPE(SEARCH(O$1,+VLOOKUP($A322,datos14s!$A$2:$B$874,2,FALSE)))=1,"·",0)</f>
        <v>0</v>
      </c>
      <c r="P322" s="53">
        <f>IF(TYPE(SEARCH(P$1,+VLOOKUP($A322,datos14s!$A$2:$B$874,2,FALSE)))=1,"·",0)</f>
        <v>0</v>
      </c>
      <c r="Q322" s="53">
        <f>IF(TYPE(SEARCH(Q$1,+VLOOKUP($A322,datos14s!$A$2:$B$874,2,FALSE)))=1,"·",0)</f>
        <v>0</v>
      </c>
      <c r="R322" s="53">
        <f>IF(TYPE(SEARCH(R$1,+VLOOKUP($A322,datos14s!$A$2:$B$874,2,FALSE)))=1,"·",0)</f>
        <v>0</v>
      </c>
      <c r="S322" s="53">
        <f>IF(TYPE(SEARCH(S$1,+VLOOKUP($A322,datos14s!$A$2:$B$874,2,FALSE)))=1,"·",0)</f>
        <v>0</v>
      </c>
      <c r="T322" s="53">
        <f>IF(TYPE(SEARCH(T$1,+VLOOKUP($A322,datos14s!$A$2:$B$874,2,FALSE)))=1,"·",0)</f>
        <v>0</v>
      </c>
      <c r="U322" s="53">
        <f>IF(TYPE(SEARCH(U$1,+VLOOKUP($A322,datos14s!$A$2:$B$874,2,FALSE)))=1,"·",0)</f>
        <v>0</v>
      </c>
      <c r="V322" s="53">
        <f>IF(TYPE(SEARCH(V$1,+VLOOKUP($A322,datos14s!$A$2:$B$874,2,FALSE)))=1,"·",0)</f>
        <v>0</v>
      </c>
      <c r="W322" s="53">
        <f>IF(TYPE(SEARCH(W$1,+VLOOKUP($A322,datos14s!$A$2:$B$874,2,FALSE)))=1,"·",0)</f>
        <v>0</v>
      </c>
      <c r="X322" s="53">
        <f>IF(TYPE(SEARCH(X$1,+VLOOKUP($A322,datos14s!$A$2:$B$874,2,FALSE)))=1,"·",0)</f>
        <v>0</v>
      </c>
      <c r="Y322" s="53">
        <f>IF(TYPE(SEARCH(Y$1,+VLOOKUP($A322,datos14s!$A$2:$B$874,2,FALSE)))=1,"·",0)</f>
        <v>0</v>
      </c>
      <c r="Z322" s="53">
        <f>IF(TYPE(SEARCH(Z$1,+VLOOKUP($A322,datos14s!$A$2:$B$874,2,FALSE)))=1,"·",0)</f>
        <v>0</v>
      </c>
      <c r="AA322" s="53">
        <f>IF(TYPE(SEARCH(AA$1,+VLOOKUP($A322,datos14s!$A$2:$B$874,2,FALSE)))=1,"·",0)</f>
        <v>0</v>
      </c>
      <c r="AB322" s="53">
        <f>IF(TYPE(SEARCH(AB$1,+VLOOKUP($A322,datos14s!$A$2:$B$874,2,FALSE)))=1,"·",0)</f>
        <v>0</v>
      </c>
      <c r="AC322" s="53">
        <f>IF(TYPE(SEARCH(AC$1,+VLOOKUP($A322,datos14s!$A$2:$B$874,2,FALSE)))=1,"·",0)</f>
        <v>0</v>
      </c>
      <c r="AD322" s="53">
        <f>IF(TYPE(SEARCH(AD$1,+VLOOKUP($A322,datos14s!$A$2:$B$874,2,FALSE)))=1,"·",0)</f>
        <v>0</v>
      </c>
      <c r="AE322" s="53">
        <f>IF(TYPE(SEARCH(AE$1,+VLOOKUP($A322,datos14s!$A$2:$B$874,2,FALSE)))=1,"·",0)</f>
        <v>0</v>
      </c>
    </row>
    <row r="323" spans="1:31" s="9" customFormat="1">
      <c r="A323" s="186" t="s">
        <v>1144</v>
      </c>
      <c r="B323" s="53">
        <f>IF(TYPE(SEARCH(B$1,+VLOOKUP($A323,datos14s!$A$2:$B$874,2,FALSE)))=1,"·",0)</f>
        <v>0</v>
      </c>
      <c r="C323" s="53">
        <f>IF(TYPE(SEARCH(C$1,+VLOOKUP($A323,datos14s!$A$2:$B$874,2,FALSE)))=1,"·",0)</f>
        <v>0</v>
      </c>
      <c r="D323" s="53">
        <f>IF(TYPE(SEARCH(D$1,+VLOOKUP($A323,datos14s!$A$2:$B$874,2,FALSE)))=1,"·",0)</f>
        <v>0</v>
      </c>
      <c r="E323" s="53">
        <f>IF(TYPE(SEARCH(E$1,+VLOOKUP($A323,datos14s!$A$2:$B$874,2,FALSE)))=1,"·",0)</f>
        <v>0</v>
      </c>
      <c r="F323" s="53">
        <f>IF(TYPE(SEARCH(F$1,+VLOOKUP($A323,datos14s!$A$2:$B$874,2,FALSE)))=1,"·",0)</f>
        <v>0</v>
      </c>
      <c r="G323" s="53">
        <f>IF(TYPE(SEARCH(G$1,+VLOOKUP($A323,datos14s!$A$2:$B$874,2,FALSE)))=1,"·",0)</f>
        <v>0</v>
      </c>
      <c r="H323" s="53">
        <f>IF(TYPE(SEARCH(H$1,+VLOOKUP($A323,datos14s!$A$2:$B$874,2,FALSE)))=1,"·",0)</f>
        <v>0</v>
      </c>
      <c r="I323" s="53">
        <f>IF(TYPE(SEARCH(I$1,+VLOOKUP($A323,datos14s!$A$2:$B$874,2,FALSE)))=1,"·",0)</f>
        <v>0</v>
      </c>
      <c r="J323" s="53">
        <f>IF(TYPE(SEARCH(J$1,+VLOOKUP($A323,datos14s!$A$2:$B$874,2,FALSE)))=1,"·",0)</f>
        <v>0</v>
      </c>
      <c r="K323" s="53">
        <f>IF(TYPE(SEARCH(K$1,+VLOOKUP($A323,datos14s!$A$2:$B$874,2,FALSE)))=1,"·",0)</f>
        <v>0</v>
      </c>
      <c r="L323" s="53">
        <f>IF(TYPE(SEARCH(L$1,+VLOOKUP($A323,datos14s!$A$2:$B$874,2,FALSE)))=1,"·",0)</f>
        <v>0</v>
      </c>
      <c r="M323" s="53">
        <f>IF(TYPE(SEARCH(M$1,+VLOOKUP($A323,datos14s!$A$2:$B$874,2,FALSE)))=1,"·",0)</f>
        <v>0</v>
      </c>
      <c r="N323" s="53">
        <f>IF(TYPE(SEARCH(N$1,+VLOOKUP($A323,datos14s!$A$2:$B$874,2,FALSE)))=1,"·",0)</f>
        <v>0</v>
      </c>
      <c r="O323" s="53">
        <f>IF(TYPE(SEARCH(O$1,+VLOOKUP($A323,datos14s!$A$2:$B$874,2,FALSE)))=1,"·",0)</f>
        <v>0</v>
      </c>
      <c r="P323" s="53">
        <f>IF(TYPE(SEARCH(P$1,+VLOOKUP($A323,datos14s!$A$2:$B$874,2,FALSE)))=1,"·",0)</f>
        <v>0</v>
      </c>
      <c r="Q323" s="53">
        <f>IF(TYPE(SEARCH(Q$1,+VLOOKUP($A323,datos14s!$A$2:$B$874,2,FALSE)))=1,"·",0)</f>
        <v>0</v>
      </c>
      <c r="R323" s="53">
        <f>IF(TYPE(SEARCH(R$1,+VLOOKUP($A323,datos14s!$A$2:$B$874,2,FALSE)))=1,"·",0)</f>
        <v>0</v>
      </c>
      <c r="S323" s="53">
        <f>IF(TYPE(SEARCH(S$1,+VLOOKUP($A323,datos14s!$A$2:$B$874,2,FALSE)))=1,"·",0)</f>
        <v>0</v>
      </c>
      <c r="T323" s="53">
        <f>IF(TYPE(SEARCH(T$1,+VLOOKUP($A323,datos14s!$A$2:$B$874,2,FALSE)))=1,"·",0)</f>
        <v>0</v>
      </c>
      <c r="U323" s="53">
        <f>IF(TYPE(SEARCH(U$1,+VLOOKUP($A323,datos14s!$A$2:$B$874,2,FALSE)))=1,"·",0)</f>
        <v>0</v>
      </c>
      <c r="V323" s="53">
        <f>IF(TYPE(SEARCH(V$1,+VLOOKUP($A323,datos14s!$A$2:$B$874,2,FALSE)))=1,"·",0)</f>
        <v>0</v>
      </c>
      <c r="W323" s="53">
        <f>IF(TYPE(SEARCH(W$1,+VLOOKUP($A323,datos14s!$A$2:$B$874,2,FALSE)))=1,"·",0)</f>
        <v>0</v>
      </c>
      <c r="X323" s="53">
        <f>IF(TYPE(SEARCH(X$1,+VLOOKUP($A323,datos14s!$A$2:$B$874,2,FALSE)))=1,"·",0)</f>
        <v>0</v>
      </c>
      <c r="Y323" s="53">
        <f>IF(TYPE(SEARCH(Y$1,+VLOOKUP($A323,datos14s!$A$2:$B$874,2,FALSE)))=1,"·",0)</f>
        <v>0</v>
      </c>
      <c r="Z323" s="53">
        <f>IF(TYPE(SEARCH(Z$1,+VLOOKUP($A323,datos14s!$A$2:$B$874,2,FALSE)))=1,"·",0)</f>
        <v>0</v>
      </c>
      <c r="AA323" s="53">
        <f>IF(TYPE(SEARCH(AA$1,+VLOOKUP($A323,datos14s!$A$2:$B$874,2,FALSE)))=1,"·",0)</f>
        <v>0</v>
      </c>
      <c r="AB323" s="53">
        <f>IF(TYPE(SEARCH(AB$1,+VLOOKUP($A323,datos14s!$A$2:$B$874,2,FALSE)))=1,"·",0)</f>
        <v>0</v>
      </c>
      <c r="AC323" s="53">
        <f>IF(TYPE(SEARCH(AC$1,+VLOOKUP($A323,datos14s!$A$2:$B$874,2,FALSE)))=1,"·",0)</f>
        <v>0</v>
      </c>
      <c r="AD323" s="53">
        <f>IF(TYPE(SEARCH(AD$1,+VLOOKUP($A323,datos14s!$A$2:$B$874,2,FALSE)))=1,"·",0)</f>
        <v>0</v>
      </c>
      <c r="AE323" s="53">
        <f>IF(TYPE(SEARCH(AE$1,+VLOOKUP($A323,datos14s!$A$2:$B$874,2,FALSE)))=1,"·",0)</f>
        <v>0</v>
      </c>
    </row>
    <row r="324" spans="1:31" s="9" customFormat="1">
      <c r="A324" s="60" t="s">
        <v>1145</v>
      </c>
      <c r="B324" s="53">
        <f>IF(TYPE(SEARCH(B$1,+VLOOKUP($A324,datos14s!$A$2:$B$874,2,FALSE)))=1,"·",0)</f>
        <v>0</v>
      </c>
      <c r="C324" s="53">
        <f>IF(TYPE(SEARCH(C$1,+VLOOKUP($A324,datos14s!$A$2:$B$874,2,FALSE)))=1,"·",0)</f>
        <v>0</v>
      </c>
      <c r="D324" s="53">
        <f>IF(TYPE(SEARCH(D$1,+VLOOKUP($A324,datos14s!$A$2:$B$874,2,FALSE)))=1,"·",0)</f>
        <v>0</v>
      </c>
      <c r="E324" s="53">
        <f>IF(TYPE(SEARCH(E$1,+VLOOKUP($A324,datos14s!$A$2:$B$874,2,FALSE)))=1,"·",0)</f>
        <v>0</v>
      </c>
      <c r="F324" s="53">
        <f>IF(TYPE(SEARCH(F$1,+VLOOKUP($A324,datos14s!$A$2:$B$874,2,FALSE)))=1,"·",0)</f>
        <v>0</v>
      </c>
      <c r="G324" s="53">
        <f>IF(TYPE(SEARCH(G$1,+VLOOKUP($A324,datos14s!$A$2:$B$874,2,FALSE)))=1,"·",0)</f>
        <v>0</v>
      </c>
      <c r="H324" s="53">
        <f>IF(TYPE(SEARCH(H$1,+VLOOKUP($A324,datos14s!$A$2:$B$874,2,FALSE)))=1,"·",0)</f>
        <v>0</v>
      </c>
      <c r="I324" s="53">
        <f>IF(TYPE(SEARCH(I$1,+VLOOKUP($A324,datos14s!$A$2:$B$874,2,FALSE)))=1,"·",0)</f>
        <v>0</v>
      </c>
      <c r="J324" s="53">
        <f>IF(TYPE(SEARCH(J$1,+VLOOKUP($A324,datos14s!$A$2:$B$874,2,FALSE)))=1,"·",0)</f>
        <v>0</v>
      </c>
      <c r="K324" s="53">
        <f>IF(TYPE(SEARCH(K$1,+VLOOKUP($A324,datos14s!$A$2:$B$874,2,FALSE)))=1,"·",0)</f>
        <v>0</v>
      </c>
      <c r="L324" s="53">
        <f>IF(TYPE(SEARCH(L$1,+VLOOKUP($A324,datos14s!$A$2:$B$874,2,FALSE)))=1,"·",0)</f>
        <v>0</v>
      </c>
      <c r="M324" s="53">
        <f>IF(TYPE(SEARCH(M$1,+VLOOKUP($A324,datos14s!$A$2:$B$874,2,FALSE)))=1,"·",0)</f>
        <v>0</v>
      </c>
      <c r="N324" s="53">
        <f>IF(TYPE(SEARCH(N$1,+VLOOKUP($A324,datos14s!$A$2:$B$874,2,FALSE)))=1,"·",0)</f>
        <v>0</v>
      </c>
      <c r="O324" s="53">
        <f>IF(TYPE(SEARCH(O$1,+VLOOKUP($A324,datos14s!$A$2:$B$874,2,FALSE)))=1,"·",0)</f>
        <v>0</v>
      </c>
      <c r="P324" s="53">
        <f>IF(TYPE(SEARCH(P$1,+VLOOKUP($A324,datos14s!$A$2:$B$874,2,FALSE)))=1,"·",0)</f>
        <v>0</v>
      </c>
      <c r="Q324" s="53">
        <f>IF(TYPE(SEARCH(Q$1,+VLOOKUP($A324,datos14s!$A$2:$B$874,2,FALSE)))=1,"·",0)</f>
        <v>0</v>
      </c>
      <c r="R324" s="53">
        <f>IF(TYPE(SEARCH(R$1,+VLOOKUP($A324,datos14s!$A$2:$B$874,2,FALSE)))=1,"·",0)</f>
        <v>0</v>
      </c>
      <c r="S324" s="53">
        <f>IF(TYPE(SEARCH(S$1,+VLOOKUP($A324,datos14s!$A$2:$B$874,2,FALSE)))=1,"·",0)</f>
        <v>0</v>
      </c>
      <c r="T324" s="53">
        <f>IF(TYPE(SEARCH(T$1,+VLOOKUP($A324,datos14s!$A$2:$B$874,2,FALSE)))=1,"·",0)</f>
        <v>0</v>
      </c>
      <c r="U324" s="53">
        <f>IF(TYPE(SEARCH(U$1,+VLOOKUP($A324,datos14s!$A$2:$B$874,2,FALSE)))=1,"·",0)</f>
        <v>0</v>
      </c>
      <c r="V324" s="53">
        <f>IF(TYPE(SEARCH(V$1,+VLOOKUP($A324,datos14s!$A$2:$B$874,2,FALSE)))=1,"·",0)</f>
        <v>0</v>
      </c>
      <c r="W324" s="53">
        <f>IF(TYPE(SEARCH(W$1,+VLOOKUP($A324,datos14s!$A$2:$B$874,2,FALSE)))=1,"·",0)</f>
        <v>0</v>
      </c>
      <c r="X324" s="53">
        <f>IF(TYPE(SEARCH(X$1,+VLOOKUP($A324,datos14s!$A$2:$B$874,2,FALSE)))=1,"·",0)</f>
        <v>0</v>
      </c>
      <c r="Y324" s="53">
        <f>IF(TYPE(SEARCH(Y$1,+VLOOKUP($A324,datos14s!$A$2:$B$874,2,FALSE)))=1,"·",0)</f>
        <v>0</v>
      </c>
      <c r="Z324" s="53">
        <f>IF(TYPE(SEARCH(Z$1,+VLOOKUP($A324,datos14s!$A$2:$B$874,2,FALSE)))=1,"·",0)</f>
        <v>0</v>
      </c>
      <c r="AA324" s="53">
        <f>IF(TYPE(SEARCH(AA$1,+VLOOKUP($A324,datos14s!$A$2:$B$874,2,FALSE)))=1,"·",0)</f>
        <v>0</v>
      </c>
      <c r="AB324" s="53">
        <f>IF(TYPE(SEARCH(AB$1,+VLOOKUP($A324,datos14s!$A$2:$B$874,2,FALSE)))=1,"·",0)</f>
        <v>0</v>
      </c>
      <c r="AC324" s="53">
        <f>IF(TYPE(SEARCH(AC$1,+VLOOKUP($A324,datos14s!$A$2:$B$874,2,FALSE)))=1,"·",0)</f>
        <v>0</v>
      </c>
      <c r="AD324" s="53">
        <f>IF(TYPE(SEARCH(AD$1,+VLOOKUP($A324,datos14s!$A$2:$B$874,2,FALSE)))=1,"·",0)</f>
        <v>0</v>
      </c>
      <c r="AE324" s="53">
        <f>IF(TYPE(SEARCH(AE$1,+VLOOKUP($A324,datos14s!$A$2:$B$874,2,FALSE)))=1,"·",0)</f>
        <v>0</v>
      </c>
    </row>
    <row r="325" spans="1:31" s="9" customFormat="1">
      <c r="A325" s="60" t="s">
        <v>1146</v>
      </c>
      <c r="B325" s="53">
        <f>IF(TYPE(SEARCH(B$1,+VLOOKUP($A325,datos14s!$A$2:$B$874,2,FALSE)))=1,"·",0)</f>
        <v>0</v>
      </c>
      <c r="C325" s="53">
        <f>IF(TYPE(SEARCH(C$1,+VLOOKUP($A325,datos14s!$A$2:$B$874,2,FALSE)))=1,"·",0)</f>
        <v>0</v>
      </c>
      <c r="D325" s="53">
        <f>IF(TYPE(SEARCH(D$1,+VLOOKUP($A325,datos14s!$A$2:$B$874,2,FALSE)))=1,"·",0)</f>
        <v>0</v>
      </c>
      <c r="E325" s="53">
        <f>IF(TYPE(SEARCH(E$1,+VLOOKUP($A325,datos14s!$A$2:$B$874,2,FALSE)))=1,"·",0)</f>
        <v>0</v>
      </c>
      <c r="F325" s="53">
        <f>IF(TYPE(SEARCH(F$1,+VLOOKUP($A325,datos14s!$A$2:$B$874,2,FALSE)))=1,"·",0)</f>
        <v>0</v>
      </c>
      <c r="G325" s="53">
        <f>IF(TYPE(SEARCH(G$1,+VLOOKUP($A325,datos14s!$A$2:$B$874,2,FALSE)))=1,"·",0)</f>
        <v>0</v>
      </c>
      <c r="H325" s="53">
        <f>IF(TYPE(SEARCH(H$1,+VLOOKUP($A325,datos14s!$A$2:$B$874,2,FALSE)))=1,"·",0)</f>
        <v>0</v>
      </c>
      <c r="I325" s="53">
        <f>IF(TYPE(SEARCH(I$1,+VLOOKUP($A325,datos14s!$A$2:$B$874,2,FALSE)))=1,"·",0)</f>
        <v>0</v>
      </c>
      <c r="J325" s="53">
        <f>IF(TYPE(SEARCH(J$1,+VLOOKUP($A325,datos14s!$A$2:$B$874,2,FALSE)))=1,"·",0)</f>
        <v>0</v>
      </c>
      <c r="K325" s="53">
        <f>IF(TYPE(SEARCH(K$1,+VLOOKUP($A325,datos14s!$A$2:$B$874,2,FALSE)))=1,"·",0)</f>
        <v>0</v>
      </c>
      <c r="L325" s="53">
        <f>IF(TYPE(SEARCH(L$1,+VLOOKUP($A325,datos14s!$A$2:$B$874,2,FALSE)))=1,"·",0)</f>
        <v>0</v>
      </c>
      <c r="M325" s="53">
        <f>IF(TYPE(SEARCH(M$1,+VLOOKUP($A325,datos14s!$A$2:$B$874,2,FALSE)))=1,"·",0)</f>
        <v>0</v>
      </c>
      <c r="N325" s="53">
        <f>IF(TYPE(SEARCH(N$1,+VLOOKUP($A325,datos14s!$A$2:$B$874,2,FALSE)))=1,"·",0)</f>
        <v>0</v>
      </c>
      <c r="O325" s="53">
        <f>IF(TYPE(SEARCH(O$1,+VLOOKUP($A325,datos14s!$A$2:$B$874,2,FALSE)))=1,"·",0)</f>
        <v>0</v>
      </c>
      <c r="P325" s="53">
        <f>IF(TYPE(SEARCH(P$1,+VLOOKUP($A325,datos14s!$A$2:$B$874,2,FALSE)))=1,"·",0)</f>
        <v>0</v>
      </c>
      <c r="Q325" s="53">
        <f>IF(TYPE(SEARCH(Q$1,+VLOOKUP($A325,datos14s!$A$2:$B$874,2,FALSE)))=1,"·",0)</f>
        <v>0</v>
      </c>
      <c r="R325" s="53">
        <f>IF(TYPE(SEARCH(R$1,+VLOOKUP($A325,datos14s!$A$2:$B$874,2,FALSE)))=1,"·",0)</f>
        <v>0</v>
      </c>
      <c r="S325" s="53">
        <f>IF(TYPE(SEARCH(S$1,+VLOOKUP($A325,datos14s!$A$2:$B$874,2,FALSE)))=1,"·",0)</f>
        <v>0</v>
      </c>
      <c r="T325" s="53">
        <f>IF(TYPE(SEARCH(T$1,+VLOOKUP($A325,datos14s!$A$2:$B$874,2,FALSE)))=1,"·",0)</f>
        <v>0</v>
      </c>
      <c r="U325" s="53">
        <f>IF(TYPE(SEARCH(U$1,+VLOOKUP($A325,datos14s!$A$2:$B$874,2,FALSE)))=1,"·",0)</f>
        <v>0</v>
      </c>
      <c r="V325" s="53">
        <f>IF(TYPE(SEARCH(V$1,+VLOOKUP($A325,datos14s!$A$2:$B$874,2,FALSE)))=1,"·",0)</f>
        <v>0</v>
      </c>
      <c r="W325" s="53">
        <f>IF(TYPE(SEARCH(W$1,+VLOOKUP($A325,datos14s!$A$2:$B$874,2,FALSE)))=1,"·",0)</f>
        <v>0</v>
      </c>
      <c r="X325" s="53">
        <f>IF(TYPE(SEARCH(X$1,+VLOOKUP($A325,datos14s!$A$2:$B$874,2,FALSE)))=1,"·",0)</f>
        <v>0</v>
      </c>
      <c r="Y325" s="53">
        <f>IF(TYPE(SEARCH(Y$1,+VLOOKUP($A325,datos14s!$A$2:$B$874,2,FALSE)))=1,"·",0)</f>
        <v>0</v>
      </c>
      <c r="Z325" s="53">
        <f>IF(TYPE(SEARCH(Z$1,+VLOOKUP($A325,datos14s!$A$2:$B$874,2,FALSE)))=1,"·",0)</f>
        <v>0</v>
      </c>
      <c r="AA325" s="53">
        <f>IF(TYPE(SEARCH(AA$1,+VLOOKUP($A325,datos14s!$A$2:$B$874,2,FALSE)))=1,"·",0)</f>
        <v>0</v>
      </c>
      <c r="AB325" s="53">
        <f>IF(TYPE(SEARCH(AB$1,+VLOOKUP($A325,datos14s!$A$2:$B$874,2,FALSE)))=1,"·",0)</f>
        <v>0</v>
      </c>
      <c r="AC325" s="53">
        <f>IF(TYPE(SEARCH(AC$1,+VLOOKUP($A325,datos14s!$A$2:$B$874,2,FALSE)))=1,"·",0)</f>
        <v>0</v>
      </c>
      <c r="AD325" s="53">
        <f>IF(TYPE(SEARCH(AD$1,+VLOOKUP($A325,datos14s!$A$2:$B$874,2,FALSE)))=1,"·",0)</f>
        <v>0</v>
      </c>
      <c r="AE325" s="53">
        <f>IF(TYPE(SEARCH(AE$1,+VLOOKUP($A325,datos14s!$A$2:$B$874,2,FALSE)))=1,"·",0)</f>
        <v>0</v>
      </c>
    </row>
    <row r="326" spans="1:31" s="9" customFormat="1">
      <c r="A326" s="60" t="s">
        <v>1147</v>
      </c>
      <c r="B326" s="53">
        <f>IF(TYPE(SEARCH(B$1,+VLOOKUP($A326,datos14s!$A$2:$B$874,2,FALSE)))=1,"·",0)</f>
        <v>0</v>
      </c>
      <c r="C326" s="53">
        <f>IF(TYPE(SEARCH(C$1,+VLOOKUP($A326,datos14s!$A$2:$B$874,2,FALSE)))=1,"·",0)</f>
        <v>0</v>
      </c>
      <c r="D326" s="53">
        <f>IF(TYPE(SEARCH(D$1,+VLOOKUP($A326,datos14s!$A$2:$B$874,2,FALSE)))=1,"·",0)</f>
        <v>0</v>
      </c>
      <c r="E326" s="53">
        <f>IF(TYPE(SEARCH(E$1,+VLOOKUP($A326,datos14s!$A$2:$B$874,2,FALSE)))=1,"·",0)</f>
        <v>0</v>
      </c>
      <c r="F326" s="53">
        <f>IF(TYPE(SEARCH(F$1,+VLOOKUP($A326,datos14s!$A$2:$B$874,2,FALSE)))=1,"·",0)</f>
        <v>0</v>
      </c>
      <c r="G326" s="53">
        <f>IF(TYPE(SEARCH(G$1,+VLOOKUP($A326,datos14s!$A$2:$B$874,2,FALSE)))=1,"·",0)</f>
        <v>0</v>
      </c>
      <c r="H326" s="53">
        <f>IF(TYPE(SEARCH(H$1,+VLOOKUP($A326,datos14s!$A$2:$B$874,2,FALSE)))=1,"·",0)</f>
        <v>0</v>
      </c>
      <c r="I326" s="53">
        <f>IF(TYPE(SEARCH(I$1,+VLOOKUP($A326,datos14s!$A$2:$B$874,2,FALSE)))=1,"·",0)</f>
        <v>0</v>
      </c>
      <c r="J326" s="53">
        <f>IF(TYPE(SEARCH(J$1,+VLOOKUP($A326,datos14s!$A$2:$B$874,2,FALSE)))=1,"·",0)</f>
        <v>0</v>
      </c>
      <c r="K326" s="53">
        <f>IF(TYPE(SEARCH(K$1,+VLOOKUP($A326,datos14s!$A$2:$B$874,2,FALSE)))=1,"·",0)</f>
        <v>0</v>
      </c>
      <c r="L326" s="53">
        <f>IF(TYPE(SEARCH(L$1,+VLOOKUP($A326,datos14s!$A$2:$B$874,2,FALSE)))=1,"·",0)</f>
        <v>0</v>
      </c>
      <c r="M326" s="53">
        <f>IF(TYPE(SEARCH(M$1,+VLOOKUP($A326,datos14s!$A$2:$B$874,2,FALSE)))=1,"·",0)</f>
        <v>0</v>
      </c>
      <c r="N326" s="53">
        <f>IF(TYPE(SEARCH(N$1,+VLOOKUP($A326,datos14s!$A$2:$B$874,2,FALSE)))=1,"·",0)</f>
        <v>0</v>
      </c>
      <c r="O326" s="53">
        <f>IF(TYPE(SEARCH(O$1,+VLOOKUP($A326,datos14s!$A$2:$B$874,2,FALSE)))=1,"·",0)</f>
        <v>0</v>
      </c>
      <c r="P326" s="53">
        <f>IF(TYPE(SEARCH(P$1,+VLOOKUP($A326,datos14s!$A$2:$B$874,2,FALSE)))=1,"·",0)</f>
        <v>0</v>
      </c>
      <c r="Q326" s="53">
        <f>IF(TYPE(SEARCH(Q$1,+VLOOKUP($A326,datos14s!$A$2:$B$874,2,FALSE)))=1,"·",0)</f>
        <v>0</v>
      </c>
      <c r="R326" s="53">
        <f>IF(TYPE(SEARCH(R$1,+VLOOKUP($A326,datos14s!$A$2:$B$874,2,FALSE)))=1,"·",0)</f>
        <v>0</v>
      </c>
      <c r="S326" s="53">
        <f>IF(TYPE(SEARCH(S$1,+VLOOKUP($A326,datos14s!$A$2:$B$874,2,FALSE)))=1,"·",0)</f>
        <v>0</v>
      </c>
      <c r="T326" s="53">
        <f>IF(TYPE(SEARCH(T$1,+VLOOKUP($A326,datos14s!$A$2:$B$874,2,FALSE)))=1,"·",0)</f>
        <v>0</v>
      </c>
      <c r="U326" s="53">
        <f>IF(TYPE(SEARCH(U$1,+VLOOKUP($A326,datos14s!$A$2:$B$874,2,FALSE)))=1,"·",0)</f>
        <v>0</v>
      </c>
      <c r="V326" s="53">
        <f>IF(TYPE(SEARCH(V$1,+VLOOKUP($A326,datos14s!$A$2:$B$874,2,FALSE)))=1,"·",0)</f>
        <v>0</v>
      </c>
      <c r="W326" s="53">
        <f>IF(TYPE(SEARCH(W$1,+VLOOKUP($A326,datos14s!$A$2:$B$874,2,FALSE)))=1,"·",0)</f>
        <v>0</v>
      </c>
      <c r="X326" s="53">
        <f>IF(TYPE(SEARCH(X$1,+VLOOKUP($A326,datos14s!$A$2:$B$874,2,FALSE)))=1,"·",0)</f>
        <v>0</v>
      </c>
      <c r="Y326" s="53">
        <f>IF(TYPE(SEARCH(Y$1,+VLOOKUP($A326,datos14s!$A$2:$B$874,2,FALSE)))=1,"·",0)</f>
        <v>0</v>
      </c>
      <c r="Z326" s="53">
        <f>IF(TYPE(SEARCH(Z$1,+VLOOKUP($A326,datos14s!$A$2:$B$874,2,FALSE)))=1,"·",0)</f>
        <v>0</v>
      </c>
      <c r="AA326" s="53">
        <f>IF(TYPE(SEARCH(AA$1,+VLOOKUP($A326,datos14s!$A$2:$B$874,2,FALSE)))=1,"·",0)</f>
        <v>0</v>
      </c>
      <c r="AB326" s="53">
        <f>IF(TYPE(SEARCH(AB$1,+VLOOKUP($A326,datos14s!$A$2:$B$874,2,FALSE)))=1,"·",0)</f>
        <v>0</v>
      </c>
      <c r="AC326" s="53">
        <f>IF(TYPE(SEARCH(AC$1,+VLOOKUP($A326,datos14s!$A$2:$B$874,2,FALSE)))=1,"·",0)</f>
        <v>0</v>
      </c>
      <c r="AD326" s="53">
        <f>IF(TYPE(SEARCH(AD$1,+VLOOKUP($A326,datos14s!$A$2:$B$874,2,FALSE)))=1,"·",0)</f>
        <v>0</v>
      </c>
      <c r="AE326" s="53">
        <f>IF(TYPE(SEARCH(AE$1,+VLOOKUP($A326,datos14s!$A$2:$B$874,2,FALSE)))=1,"·",0)</f>
        <v>0</v>
      </c>
    </row>
    <row r="327" spans="1:31" s="9" customFormat="1">
      <c r="A327" s="60" t="s">
        <v>1148</v>
      </c>
      <c r="B327" s="53">
        <f>IF(TYPE(SEARCH(B$1,+VLOOKUP($A327,datos14s!$A$2:$B$874,2,FALSE)))=1,"·",0)</f>
        <v>0</v>
      </c>
      <c r="C327" s="53">
        <f>IF(TYPE(SEARCH(C$1,+VLOOKUP($A327,datos14s!$A$2:$B$874,2,FALSE)))=1,"·",0)</f>
        <v>0</v>
      </c>
      <c r="D327" s="53">
        <f>IF(TYPE(SEARCH(D$1,+VLOOKUP($A327,datos14s!$A$2:$B$874,2,FALSE)))=1,"·",0)</f>
        <v>0</v>
      </c>
      <c r="E327" s="53">
        <f>IF(TYPE(SEARCH(E$1,+VLOOKUP($A327,datos14s!$A$2:$B$874,2,FALSE)))=1,"·",0)</f>
        <v>0</v>
      </c>
      <c r="F327" s="53">
        <f>IF(TYPE(SEARCH(F$1,+VLOOKUP($A327,datos14s!$A$2:$B$874,2,FALSE)))=1,"·",0)</f>
        <v>0</v>
      </c>
      <c r="G327" s="53">
        <f>IF(TYPE(SEARCH(G$1,+VLOOKUP($A327,datos14s!$A$2:$B$874,2,FALSE)))=1,"·",0)</f>
        <v>0</v>
      </c>
      <c r="H327" s="53">
        <f>IF(TYPE(SEARCH(H$1,+VLOOKUP($A327,datos14s!$A$2:$B$874,2,FALSE)))=1,"·",0)</f>
        <v>0</v>
      </c>
      <c r="I327" s="53">
        <f>IF(TYPE(SEARCH(I$1,+VLOOKUP($A327,datos14s!$A$2:$B$874,2,FALSE)))=1,"·",0)</f>
        <v>0</v>
      </c>
      <c r="J327" s="53">
        <f>IF(TYPE(SEARCH(J$1,+VLOOKUP($A327,datos14s!$A$2:$B$874,2,FALSE)))=1,"·",0)</f>
        <v>0</v>
      </c>
      <c r="K327" s="53">
        <f>IF(TYPE(SEARCH(K$1,+VLOOKUP($A327,datos14s!$A$2:$B$874,2,FALSE)))=1,"·",0)</f>
        <v>0</v>
      </c>
      <c r="L327" s="53">
        <f>IF(TYPE(SEARCH(L$1,+VLOOKUP($A327,datos14s!$A$2:$B$874,2,FALSE)))=1,"·",0)</f>
        <v>0</v>
      </c>
      <c r="M327" s="53">
        <f>IF(TYPE(SEARCH(M$1,+VLOOKUP($A327,datos14s!$A$2:$B$874,2,FALSE)))=1,"·",0)</f>
        <v>0</v>
      </c>
      <c r="N327" s="53">
        <f>IF(TYPE(SEARCH(N$1,+VLOOKUP($A327,datos14s!$A$2:$B$874,2,FALSE)))=1,"·",0)</f>
        <v>0</v>
      </c>
      <c r="O327" s="53">
        <f>IF(TYPE(SEARCH(O$1,+VLOOKUP($A327,datos14s!$A$2:$B$874,2,FALSE)))=1,"·",0)</f>
        <v>0</v>
      </c>
      <c r="P327" s="53">
        <f>IF(TYPE(SEARCH(P$1,+VLOOKUP($A327,datos14s!$A$2:$B$874,2,FALSE)))=1,"·",0)</f>
        <v>0</v>
      </c>
      <c r="Q327" s="53">
        <f>IF(TYPE(SEARCH(Q$1,+VLOOKUP($A327,datos14s!$A$2:$B$874,2,FALSE)))=1,"·",0)</f>
        <v>0</v>
      </c>
      <c r="R327" s="53">
        <f>IF(TYPE(SEARCH(R$1,+VLOOKUP($A327,datos14s!$A$2:$B$874,2,FALSE)))=1,"·",0)</f>
        <v>0</v>
      </c>
      <c r="S327" s="53">
        <f>IF(TYPE(SEARCH(S$1,+VLOOKUP($A327,datos14s!$A$2:$B$874,2,FALSE)))=1,"·",0)</f>
        <v>0</v>
      </c>
      <c r="T327" s="53">
        <f>IF(TYPE(SEARCH(T$1,+VLOOKUP($A327,datos14s!$A$2:$B$874,2,FALSE)))=1,"·",0)</f>
        <v>0</v>
      </c>
      <c r="U327" s="53">
        <f>IF(TYPE(SEARCH(U$1,+VLOOKUP($A327,datos14s!$A$2:$B$874,2,FALSE)))=1,"·",0)</f>
        <v>0</v>
      </c>
      <c r="V327" s="53">
        <f>IF(TYPE(SEARCH(V$1,+VLOOKUP($A327,datos14s!$A$2:$B$874,2,FALSE)))=1,"·",0)</f>
        <v>0</v>
      </c>
      <c r="W327" s="53">
        <f>IF(TYPE(SEARCH(W$1,+VLOOKUP($A327,datos14s!$A$2:$B$874,2,FALSE)))=1,"·",0)</f>
        <v>0</v>
      </c>
      <c r="X327" s="53">
        <f>IF(TYPE(SEARCH(X$1,+VLOOKUP($A327,datos14s!$A$2:$B$874,2,FALSE)))=1,"·",0)</f>
        <v>0</v>
      </c>
      <c r="Y327" s="53">
        <f>IF(TYPE(SEARCH(Y$1,+VLOOKUP($A327,datos14s!$A$2:$B$874,2,FALSE)))=1,"·",0)</f>
        <v>0</v>
      </c>
      <c r="Z327" s="53">
        <f>IF(TYPE(SEARCH(Z$1,+VLOOKUP($A327,datos14s!$A$2:$B$874,2,FALSE)))=1,"·",0)</f>
        <v>0</v>
      </c>
      <c r="AA327" s="53">
        <f>IF(TYPE(SEARCH(AA$1,+VLOOKUP($A327,datos14s!$A$2:$B$874,2,FALSE)))=1,"·",0)</f>
        <v>0</v>
      </c>
      <c r="AB327" s="53">
        <f>IF(TYPE(SEARCH(AB$1,+VLOOKUP($A327,datos14s!$A$2:$B$874,2,FALSE)))=1,"·",0)</f>
        <v>0</v>
      </c>
      <c r="AC327" s="53">
        <f>IF(TYPE(SEARCH(AC$1,+VLOOKUP($A327,datos14s!$A$2:$B$874,2,FALSE)))=1,"·",0)</f>
        <v>0</v>
      </c>
      <c r="AD327" s="53">
        <f>IF(TYPE(SEARCH(AD$1,+VLOOKUP($A327,datos14s!$A$2:$B$874,2,FALSE)))=1,"·",0)</f>
        <v>0</v>
      </c>
      <c r="AE327" s="53">
        <f>IF(TYPE(SEARCH(AE$1,+VLOOKUP($A327,datos14s!$A$2:$B$874,2,FALSE)))=1,"·",0)</f>
        <v>0</v>
      </c>
    </row>
    <row r="328" spans="1:31" s="9" customFormat="1">
      <c r="A328" s="60" t="s">
        <v>1149</v>
      </c>
      <c r="B328" s="53">
        <f>IF(TYPE(SEARCH(B$1,+VLOOKUP($A328,datos14s!$A$2:$B$874,2,FALSE)))=1,"·",0)</f>
        <v>0</v>
      </c>
      <c r="C328" s="53">
        <f>IF(TYPE(SEARCH(C$1,+VLOOKUP($A328,datos14s!$A$2:$B$874,2,FALSE)))=1,"·",0)</f>
        <v>0</v>
      </c>
      <c r="D328" s="53">
        <f>IF(TYPE(SEARCH(D$1,+VLOOKUP($A328,datos14s!$A$2:$B$874,2,FALSE)))=1,"·",0)</f>
        <v>0</v>
      </c>
      <c r="E328" s="53">
        <f>IF(TYPE(SEARCH(E$1,+VLOOKUP($A328,datos14s!$A$2:$B$874,2,FALSE)))=1,"·",0)</f>
        <v>0</v>
      </c>
      <c r="F328" s="53">
        <f>IF(TYPE(SEARCH(F$1,+VLOOKUP($A328,datos14s!$A$2:$B$874,2,FALSE)))=1,"·",0)</f>
        <v>0</v>
      </c>
      <c r="G328" s="53">
        <f>IF(TYPE(SEARCH(G$1,+VLOOKUP($A328,datos14s!$A$2:$B$874,2,FALSE)))=1,"·",0)</f>
        <v>0</v>
      </c>
      <c r="H328" s="53">
        <f>IF(TYPE(SEARCH(H$1,+VLOOKUP($A328,datos14s!$A$2:$B$874,2,FALSE)))=1,"·",0)</f>
        <v>0</v>
      </c>
      <c r="I328" s="53">
        <f>IF(TYPE(SEARCH(I$1,+VLOOKUP($A328,datos14s!$A$2:$B$874,2,FALSE)))=1,"·",0)</f>
        <v>0</v>
      </c>
      <c r="J328" s="53">
        <f>IF(TYPE(SEARCH(J$1,+VLOOKUP($A328,datos14s!$A$2:$B$874,2,FALSE)))=1,"·",0)</f>
        <v>0</v>
      </c>
      <c r="K328" s="53">
        <f>IF(TYPE(SEARCH(K$1,+VLOOKUP($A328,datos14s!$A$2:$B$874,2,FALSE)))=1,"·",0)</f>
        <v>0</v>
      </c>
      <c r="L328" s="53">
        <f>IF(TYPE(SEARCH(L$1,+VLOOKUP($A328,datos14s!$A$2:$B$874,2,FALSE)))=1,"·",0)</f>
        <v>0</v>
      </c>
      <c r="M328" s="53">
        <f>IF(TYPE(SEARCH(M$1,+VLOOKUP($A328,datos14s!$A$2:$B$874,2,FALSE)))=1,"·",0)</f>
        <v>0</v>
      </c>
      <c r="N328" s="53">
        <f>IF(TYPE(SEARCH(N$1,+VLOOKUP($A328,datos14s!$A$2:$B$874,2,FALSE)))=1,"·",0)</f>
        <v>0</v>
      </c>
      <c r="O328" s="53">
        <f>IF(TYPE(SEARCH(O$1,+VLOOKUP($A328,datos14s!$A$2:$B$874,2,FALSE)))=1,"·",0)</f>
        <v>0</v>
      </c>
      <c r="P328" s="53">
        <f>IF(TYPE(SEARCH(P$1,+VLOOKUP($A328,datos14s!$A$2:$B$874,2,FALSE)))=1,"·",0)</f>
        <v>0</v>
      </c>
      <c r="Q328" s="53">
        <f>IF(TYPE(SEARCH(Q$1,+VLOOKUP($A328,datos14s!$A$2:$B$874,2,FALSE)))=1,"·",0)</f>
        <v>0</v>
      </c>
      <c r="R328" s="53">
        <f>IF(TYPE(SEARCH(R$1,+VLOOKUP($A328,datos14s!$A$2:$B$874,2,FALSE)))=1,"·",0)</f>
        <v>0</v>
      </c>
      <c r="S328" s="53">
        <f>IF(TYPE(SEARCH(S$1,+VLOOKUP($A328,datos14s!$A$2:$B$874,2,FALSE)))=1,"·",0)</f>
        <v>0</v>
      </c>
      <c r="T328" s="53">
        <f>IF(TYPE(SEARCH(T$1,+VLOOKUP($A328,datos14s!$A$2:$B$874,2,FALSE)))=1,"·",0)</f>
        <v>0</v>
      </c>
      <c r="U328" s="53">
        <f>IF(TYPE(SEARCH(U$1,+VLOOKUP($A328,datos14s!$A$2:$B$874,2,FALSE)))=1,"·",0)</f>
        <v>0</v>
      </c>
      <c r="V328" s="53">
        <f>IF(TYPE(SEARCH(V$1,+VLOOKUP($A328,datos14s!$A$2:$B$874,2,FALSE)))=1,"·",0)</f>
        <v>0</v>
      </c>
      <c r="W328" s="53">
        <f>IF(TYPE(SEARCH(W$1,+VLOOKUP($A328,datos14s!$A$2:$B$874,2,FALSE)))=1,"·",0)</f>
        <v>0</v>
      </c>
      <c r="X328" s="53">
        <f>IF(TYPE(SEARCH(X$1,+VLOOKUP($A328,datos14s!$A$2:$B$874,2,FALSE)))=1,"·",0)</f>
        <v>0</v>
      </c>
      <c r="Y328" s="53">
        <f>IF(TYPE(SEARCH(Y$1,+VLOOKUP($A328,datos14s!$A$2:$B$874,2,FALSE)))=1,"·",0)</f>
        <v>0</v>
      </c>
      <c r="Z328" s="53">
        <f>IF(TYPE(SEARCH(Z$1,+VLOOKUP($A328,datos14s!$A$2:$B$874,2,FALSE)))=1,"·",0)</f>
        <v>0</v>
      </c>
      <c r="AA328" s="53">
        <f>IF(TYPE(SEARCH(AA$1,+VLOOKUP($A328,datos14s!$A$2:$B$874,2,FALSE)))=1,"·",0)</f>
        <v>0</v>
      </c>
      <c r="AB328" s="53">
        <f>IF(TYPE(SEARCH(AB$1,+VLOOKUP($A328,datos14s!$A$2:$B$874,2,FALSE)))=1,"·",0)</f>
        <v>0</v>
      </c>
      <c r="AC328" s="53">
        <f>IF(TYPE(SEARCH(AC$1,+VLOOKUP($A328,datos14s!$A$2:$B$874,2,FALSE)))=1,"·",0)</f>
        <v>0</v>
      </c>
      <c r="AD328" s="53">
        <f>IF(TYPE(SEARCH(AD$1,+VLOOKUP($A328,datos14s!$A$2:$B$874,2,FALSE)))=1,"·",0)</f>
        <v>0</v>
      </c>
      <c r="AE328" s="53">
        <f>IF(TYPE(SEARCH(AE$1,+VLOOKUP($A328,datos14s!$A$2:$B$874,2,FALSE)))=1,"·",0)</f>
        <v>0</v>
      </c>
    </row>
    <row r="329" spans="1:31" s="9" customFormat="1">
      <c r="A329" s="60" t="s">
        <v>1150</v>
      </c>
      <c r="B329" s="53">
        <f>IF(TYPE(SEARCH(B$1,+VLOOKUP($A329,datos14s!$A$2:$B$874,2,FALSE)))=1,"·",0)</f>
        <v>0</v>
      </c>
      <c r="C329" s="53">
        <f>IF(TYPE(SEARCH(C$1,+VLOOKUP($A329,datos14s!$A$2:$B$874,2,FALSE)))=1,"·",0)</f>
        <v>0</v>
      </c>
      <c r="D329" s="53">
        <f>IF(TYPE(SEARCH(D$1,+VLOOKUP($A329,datos14s!$A$2:$B$874,2,FALSE)))=1,"·",0)</f>
        <v>0</v>
      </c>
      <c r="E329" s="53">
        <f>IF(TYPE(SEARCH(E$1,+VLOOKUP($A329,datos14s!$A$2:$B$874,2,FALSE)))=1,"·",0)</f>
        <v>0</v>
      </c>
      <c r="F329" s="53">
        <f>IF(TYPE(SEARCH(F$1,+VLOOKUP($A329,datos14s!$A$2:$B$874,2,FALSE)))=1,"·",0)</f>
        <v>0</v>
      </c>
      <c r="G329" s="53">
        <f>IF(TYPE(SEARCH(G$1,+VLOOKUP($A329,datos14s!$A$2:$B$874,2,FALSE)))=1,"·",0)</f>
        <v>0</v>
      </c>
      <c r="H329" s="53">
        <f>IF(TYPE(SEARCH(H$1,+VLOOKUP($A329,datos14s!$A$2:$B$874,2,FALSE)))=1,"·",0)</f>
        <v>0</v>
      </c>
      <c r="I329" s="53">
        <f>IF(TYPE(SEARCH(I$1,+VLOOKUP($A329,datos14s!$A$2:$B$874,2,FALSE)))=1,"·",0)</f>
        <v>0</v>
      </c>
      <c r="J329" s="53">
        <f>IF(TYPE(SEARCH(J$1,+VLOOKUP($A329,datos14s!$A$2:$B$874,2,FALSE)))=1,"·",0)</f>
        <v>0</v>
      </c>
      <c r="K329" s="53">
        <f>IF(TYPE(SEARCH(K$1,+VLOOKUP($A329,datos14s!$A$2:$B$874,2,FALSE)))=1,"·",0)</f>
        <v>0</v>
      </c>
      <c r="L329" s="53">
        <f>IF(TYPE(SEARCH(L$1,+VLOOKUP($A329,datos14s!$A$2:$B$874,2,FALSE)))=1,"·",0)</f>
        <v>0</v>
      </c>
      <c r="M329" s="53">
        <f>IF(TYPE(SEARCH(M$1,+VLOOKUP($A329,datos14s!$A$2:$B$874,2,FALSE)))=1,"·",0)</f>
        <v>0</v>
      </c>
      <c r="N329" s="53">
        <f>IF(TYPE(SEARCH(N$1,+VLOOKUP($A329,datos14s!$A$2:$B$874,2,FALSE)))=1,"·",0)</f>
        <v>0</v>
      </c>
      <c r="O329" s="53">
        <f>IF(TYPE(SEARCH(O$1,+VLOOKUP($A329,datos14s!$A$2:$B$874,2,FALSE)))=1,"·",0)</f>
        <v>0</v>
      </c>
      <c r="P329" s="53">
        <f>IF(TYPE(SEARCH(P$1,+VLOOKUP($A329,datos14s!$A$2:$B$874,2,FALSE)))=1,"·",0)</f>
        <v>0</v>
      </c>
      <c r="Q329" s="53">
        <f>IF(TYPE(SEARCH(Q$1,+VLOOKUP($A329,datos14s!$A$2:$B$874,2,FALSE)))=1,"·",0)</f>
        <v>0</v>
      </c>
      <c r="R329" s="53">
        <f>IF(TYPE(SEARCH(R$1,+VLOOKUP($A329,datos14s!$A$2:$B$874,2,FALSE)))=1,"·",0)</f>
        <v>0</v>
      </c>
      <c r="S329" s="53">
        <f>IF(TYPE(SEARCH(S$1,+VLOOKUP($A329,datos14s!$A$2:$B$874,2,FALSE)))=1,"·",0)</f>
        <v>0</v>
      </c>
      <c r="T329" s="53">
        <f>IF(TYPE(SEARCH(T$1,+VLOOKUP($A329,datos14s!$A$2:$B$874,2,FALSE)))=1,"·",0)</f>
        <v>0</v>
      </c>
      <c r="U329" s="53">
        <f>IF(TYPE(SEARCH(U$1,+VLOOKUP($A329,datos14s!$A$2:$B$874,2,FALSE)))=1,"·",0)</f>
        <v>0</v>
      </c>
      <c r="V329" s="53">
        <f>IF(TYPE(SEARCH(V$1,+VLOOKUP($A329,datos14s!$A$2:$B$874,2,FALSE)))=1,"·",0)</f>
        <v>0</v>
      </c>
      <c r="W329" s="53">
        <f>IF(TYPE(SEARCH(W$1,+VLOOKUP($A329,datos14s!$A$2:$B$874,2,FALSE)))=1,"·",0)</f>
        <v>0</v>
      </c>
      <c r="X329" s="53">
        <f>IF(TYPE(SEARCH(X$1,+VLOOKUP($A329,datos14s!$A$2:$B$874,2,FALSE)))=1,"·",0)</f>
        <v>0</v>
      </c>
      <c r="Y329" s="53">
        <f>IF(TYPE(SEARCH(Y$1,+VLOOKUP($A329,datos14s!$A$2:$B$874,2,FALSE)))=1,"·",0)</f>
        <v>0</v>
      </c>
      <c r="Z329" s="53">
        <f>IF(TYPE(SEARCH(Z$1,+VLOOKUP($A329,datos14s!$A$2:$B$874,2,FALSE)))=1,"·",0)</f>
        <v>0</v>
      </c>
      <c r="AA329" s="53">
        <f>IF(TYPE(SEARCH(AA$1,+VLOOKUP($A329,datos14s!$A$2:$B$874,2,FALSE)))=1,"·",0)</f>
        <v>0</v>
      </c>
      <c r="AB329" s="53">
        <f>IF(TYPE(SEARCH(AB$1,+VLOOKUP($A329,datos14s!$A$2:$B$874,2,FALSE)))=1,"·",0)</f>
        <v>0</v>
      </c>
      <c r="AC329" s="53">
        <f>IF(TYPE(SEARCH(AC$1,+VLOOKUP($A329,datos14s!$A$2:$B$874,2,FALSE)))=1,"·",0)</f>
        <v>0</v>
      </c>
      <c r="AD329" s="53">
        <f>IF(TYPE(SEARCH(AD$1,+VLOOKUP($A329,datos14s!$A$2:$B$874,2,FALSE)))=1,"·",0)</f>
        <v>0</v>
      </c>
      <c r="AE329" s="53">
        <f>IF(TYPE(SEARCH(AE$1,+VLOOKUP($A329,datos14s!$A$2:$B$874,2,FALSE)))=1,"·",0)</f>
        <v>0</v>
      </c>
    </row>
    <row r="330" spans="1:31" s="9" customFormat="1">
      <c r="A330" s="60" t="s">
        <v>1151</v>
      </c>
      <c r="B330" s="53">
        <f>IF(TYPE(SEARCH(B$1,+VLOOKUP($A330,datos14s!$A$2:$B$874,2,FALSE)))=1,"·",0)</f>
        <v>0</v>
      </c>
      <c r="C330" s="53">
        <f>IF(TYPE(SEARCH(C$1,+VLOOKUP($A330,datos14s!$A$2:$B$874,2,FALSE)))=1,"·",0)</f>
        <v>0</v>
      </c>
      <c r="D330" s="53">
        <f>IF(TYPE(SEARCH(D$1,+VLOOKUP($A330,datos14s!$A$2:$B$874,2,FALSE)))=1,"·",0)</f>
        <v>0</v>
      </c>
      <c r="E330" s="53">
        <f>IF(TYPE(SEARCH(E$1,+VLOOKUP($A330,datos14s!$A$2:$B$874,2,FALSE)))=1,"·",0)</f>
        <v>0</v>
      </c>
      <c r="F330" s="53">
        <f>IF(TYPE(SEARCH(F$1,+VLOOKUP($A330,datos14s!$A$2:$B$874,2,FALSE)))=1,"·",0)</f>
        <v>0</v>
      </c>
      <c r="G330" s="53">
        <f>IF(TYPE(SEARCH(G$1,+VLOOKUP($A330,datos14s!$A$2:$B$874,2,FALSE)))=1,"·",0)</f>
        <v>0</v>
      </c>
      <c r="H330" s="53">
        <f>IF(TYPE(SEARCH(H$1,+VLOOKUP($A330,datos14s!$A$2:$B$874,2,FALSE)))=1,"·",0)</f>
        <v>0</v>
      </c>
      <c r="I330" s="53">
        <f>IF(TYPE(SEARCH(I$1,+VLOOKUP($A330,datos14s!$A$2:$B$874,2,FALSE)))=1,"·",0)</f>
        <v>0</v>
      </c>
      <c r="J330" s="53">
        <f>IF(TYPE(SEARCH(J$1,+VLOOKUP($A330,datos14s!$A$2:$B$874,2,FALSE)))=1,"·",0)</f>
        <v>0</v>
      </c>
      <c r="K330" s="53">
        <f>IF(TYPE(SEARCH(K$1,+VLOOKUP($A330,datos14s!$A$2:$B$874,2,FALSE)))=1,"·",0)</f>
        <v>0</v>
      </c>
      <c r="L330" s="53">
        <f>IF(TYPE(SEARCH(L$1,+VLOOKUP($A330,datos14s!$A$2:$B$874,2,FALSE)))=1,"·",0)</f>
        <v>0</v>
      </c>
      <c r="M330" s="53">
        <f>IF(TYPE(SEARCH(M$1,+VLOOKUP($A330,datos14s!$A$2:$B$874,2,FALSE)))=1,"·",0)</f>
        <v>0</v>
      </c>
      <c r="N330" s="53">
        <f>IF(TYPE(SEARCH(N$1,+VLOOKUP($A330,datos14s!$A$2:$B$874,2,FALSE)))=1,"·",0)</f>
        <v>0</v>
      </c>
      <c r="O330" s="53">
        <f>IF(TYPE(SEARCH(O$1,+VLOOKUP($A330,datos14s!$A$2:$B$874,2,FALSE)))=1,"·",0)</f>
        <v>0</v>
      </c>
      <c r="P330" s="53">
        <f>IF(TYPE(SEARCH(P$1,+VLOOKUP($A330,datos14s!$A$2:$B$874,2,FALSE)))=1,"·",0)</f>
        <v>0</v>
      </c>
      <c r="Q330" s="53">
        <f>IF(TYPE(SEARCH(Q$1,+VLOOKUP($A330,datos14s!$A$2:$B$874,2,FALSE)))=1,"·",0)</f>
        <v>0</v>
      </c>
      <c r="R330" s="53">
        <f>IF(TYPE(SEARCH(R$1,+VLOOKUP($A330,datos14s!$A$2:$B$874,2,FALSE)))=1,"·",0)</f>
        <v>0</v>
      </c>
      <c r="S330" s="53">
        <f>IF(TYPE(SEARCH(S$1,+VLOOKUP($A330,datos14s!$A$2:$B$874,2,FALSE)))=1,"·",0)</f>
        <v>0</v>
      </c>
      <c r="T330" s="53">
        <f>IF(TYPE(SEARCH(T$1,+VLOOKUP($A330,datos14s!$A$2:$B$874,2,FALSE)))=1,"·",0)</f>
        <v>0</v>
      </c>
      <c r="U330" s="53">
        <f>IF(TYPE(SEARCH(U$1,+VLOOKUP($A330,datos14s!$A$2:$B$874,2,FALSE)))=1,"·",0)</f>
        <v>0</v>
      </c>
      <c r="V330" s="53">
        <f>IF(TYPE(SEARCH(V$1,+VLOOKUP($A330,datos14s!$A$2:$B$874,2,FALSE)))=1,"·",0)</f>
        <v>0</v>
      </c>
      <c r="W330" s="53">
        <f>IF(TYPE(SEARCH(W$1,+VLOOKUP($A330,datos14s!$A$2:$B$874,2,FALSE)))=1,"·",0)</f>
        <v>0</v>
      </c>
      <c r="X330" s="53">
        <f>IF(TYPE(SEARCH(X$1,+VLOOKUP($A330,datos14s!$A$2:$B$874,2,FALSE)))=1,"·",0)</f>
        <v>0</v>
      </c>
      <c r="Y330" s="53">
        <f>IF(TYPE(SEARCH(Y$1,+VLOOKUP($A330,datos14s!$A$2:$B$874,2,FALSE)))=1,"·",0)</f>
        <v>0</v>
      </c>
      <c r="Z330" s="53">
        <f>IF(TYPE(SEARCH(Z$1,+VLOOKUP($A330,datos14s!$A$2:$B$874,2,FALSE)))=1,"·",0)</f>
        <v>0</v>
      </c>
      <c r="AA330" s="53">
        <f>IF(TYPE(SEARCH(AA$1,+VLOOKUP($A330,datos14s!$A$2:$B$874,2,FALSE)))=1,"·",0)</f>
        <v>0</v>
      </c>
      <c r="AB330" s="53">
        <f>IF(TYPE(SEARCH(AB$1,+VLOOKUP($A330,datos14s!$A$2:$B$874,2,FALSE)))=1,"·",0)</f>
        <v>0</v>
      </c>
      <c r="AC330" s="53">
        <f>IF(TYPE(SEARCH(AC$1,+VLOOKUP($A330,datos14s!$A$2:$B$874,2,FALSE)))=1,"·",0)</f>
        <v>0</v>
      </c>
      <c r="AD330" s="53">
        <f>IF(TYPE(SEARCH(AD$1,+VLOOKUP($A330,datos14s!$A$2:$B$874,2,FALSE)))=1,"·",0)</f>
        <v>0</v>
      </c>
      <c r="AE330" s="53">
        <f>IF(TYPE(SEARCH(AE$1,+VLOOKUP($A330,datos14s!$A$2:$B$874,2,FALSE)))=1,"·",0)</f>
        <v>0</v>
      </c>
    </row>
    <row r="331" spans="1:31" s="9" customFormat="1">
      <c r="A331" s="60" t="s">
        <v>133</v>
      </c>
      <c r="B331" s="53">
        <f>IF(TYPE(SEARCH(B$1,+VLOOKUP($A331,datos14s!$A$2:$B$874,2,FALSE)))=1,"·",0)</f>
        <v>0</v>
      </c>
      <c r="C331" s="53">
        <f>IF(TYPE(SEARCH(C$1,+VLOOKUP($A331,datos14s!$A$2:$B$874,2,FALSE)))=1,"·",0)</f>
        <v>0</v>
      </c>
      <c r="D331" s="53">
        <f>IF(TYPE(SEARCH(D$1,+VLOOKUP($A331,datos14s!$A$2:$B$874,2,FALSE)))=1,"·",0)</f>
        <v>0</v>
      </c>
      <c r="E331" s="53">
        <f>IF(TYPE(SEARCH(E$1,+VLOOKUP($A331,datos14s!$A$2:$B$874,2,FALSE)))=1,"·",0)</f>
        <v>0</v>
      </c>
      <c r="F331" s="53">
        <f>IF(TYPE(SEARCH(F$1,+VLOOKUP($A331,datos14s!$A$2:$B$874,2,FALSE)))=1,"·",0)</f>
        <v>0</v>
      </c>
      <c r="G331" s="53">
        <f>IF(TYPE(SEARCH(G$1,+VLOOKUP($A331,datos14s!$A$2:$B$874,2,FALSE)))=1,"·",0)</f>
        <v>0</v>
      </c>
      <c r="H331" s="53" t="str">
        <f>IF(TYPE(SEARCH(H$1,+VLOOKUP($A331,datos14s!$A$2:$B$874,2,FALSE)))=1,"·",0)</f>
        <v>·</v>
      </c>
      <c r="I331" s="53">
        <f>IF(TYPE(SEARCH(I$1,+VLOOKUP($A331,datos14s!$A$2:$B$874,2,FALSE)))=1,"·",0)</f>
        <v>0</v>
      </c>
      <c r="J331" s="53">
        <f>IF(TYPE(SEARCH(J$1,+VLOOKUP($A331,datos14s!$A$2:$B$874,2,FALSE)))=1,"·",0)</f>
        <v>0</v>
      </c>
      <c r="K331" s="53" t="str">
        <f>IF(TYPE(SEARCH(K$1,+VLOOKUP($A331,datos14s!$A$2:$B$874,2,FALSE)))=1,"·",0)</f>
        <v>·</v>
      </c>
      <c r="L331" s="53" t="str">
        <f>IF(TYPE(SEARCH(L$1,+VLOOKUP($A331,datos14s!$A$2:$B$874,2,FALSE)))=1,"·",0)</f>
        <v>·</v>
      </c>
      <c r="M331" s="53">
        <f>IF(TYPE(SEARCH(M$1,+VLOOKUP($A331,datos14s!$A$2:$B$874,2,FALSE)))=1,"·",0)</f>
        <v>0</v>
      </c>
      <c r="N331" s="53">
        <f>IF(TYPE(SEARCH(N$1,+VLOOKUP($A331,datos14s!$A$2:$B$874,2,FALSE)))=1,"·",0)</f>
        <v>0</v>
      </c>
      <c r="O331" s="53">
        <f>IF(TYPE(SEARCH(O$1,+VLOOKUP($A331,datos14s!$A$2:$B$874,2,FALSE)))=1,"·",0)</f>
        <v>0</v>
      </c>
      <c r="P331" s="53">
        <f>IF(TYPE(SEARCH(P$1,+VLOOKUP($A331,datos14s!$A$2:$B$874,2,FALSE)))=1,"·",0)</f>
        <v>0</v>
      </c>
      <c r="Q331" s="53">
        <f>IF(TYPE(SEARCH(Q$1,+VLOOKUP($A331,datos14s!$A$2:$B$874,2,FALSE)))=1,"·",0)</f>
        <v>0</v>
      </c>
      <c r="R331" s="53">
        <f>IF(TYPE(SEARCH(R$1,+VLOOKUP($A331,datos14s!$A$2:$B$874,2,FALSE)))=1,"·",0)</f>
        <v>0</v>
      </c>
      <c r="S331" s="53">
        <f>IF(TYPE(SEARCH(S$1,+VLOOKUP($A331,datos14s!$A$2:$B$874,2,FALSE)))=1,"·",0)</f>
        <v>0</v>
      </c>
      <c r="T331" s="53">
        <f>IF(TYPE(SEARCH(T$1,+VLOOKUP($A331,datos14s!$A$2:$B$874,2,FALSE)))=1,"·",0)</f>
        <v>0</v>
      </c>
      <c r="U331" s="53">
        <f>IF(TYPE(SEARCH(U$1,+VLOOKUP($A331,datos14s!$A$2:$B$874,2,FALSE)))=1,"·",0)</f>
        <v>0</v>
      </c>
      <c r="V331" s="53">
        <f>IF(TYPE(SEARCH(V$1,+VLOOKUP($A331,datos14s!$A$2:$B$874,2,FALSE)))=1,"·",0)</f>
        <v>0</v>
      </c>
      <c r="W331" s="53">
        <f>IF(TYPE(SEARCH(W$1,+VLOOKUP($A331,datos14s!$A$2:$B$874,2,FALSE)))=1,"·",0)</f>
        <v>0</v>
      </c>
      <c r="X331" s="53">
        <f>IF(TYPE(SEARCH(X$1,+VLOOKUP($A331,datos14s!$A$2:$B$874,2,FALSE)))=1,"·",0)</f>
        <v>0</v>
      </c>
      <c r="Y331" s="53">
        <f>IF(TYPE(SEARCH(Y$1,+VLOOKUP($A331,datos14s!$A$2:$B$874,2,FALSE)))=1,"·",0)</f>
        <v>0</v>
      </c>
      <c r="Z331" s="53">
        <f>IF(TYPE(SEARCH(Z$1,+VLOOKUP($A331,datos14s!$A$2:$B$874,2,FALSE)))=1,"·",0)</f>
        <v>0</v>
      </c>
      <c r="AA331" s="53">
        <f>IF(TYPE(SEARCH(AA$1,+VLOOKUP($A331,datos14s!$A$2:$B$874,2,FALSE)))=1,"·",0)</f>
        <v>0</v>
      </c>
      <c r="AB331" s="53">
        <f>IF(TYPE(SEARCH(AB$1,+VLOOKUP($A331,datos14s!$A$2:$B$874,2,FALSE)))=1,"·",0)</f>
        <v>0</v>
      </c>
      <c r="AC331" s="53">
        <f>IF(TYPE(SEARCH(AC$1,+VLOOKUP($A331,datos14s!$A$2:$B$874,2,FALSE)))=1,"·",0)</f>
        <v>0</v>
      </c>
      <c r="AD331" s="53">
        <f>IF(TYPE(SEARCH(AD$1,+VLOOKUP($A331,datos14s!$A$2:$B$874,2,FALSE)))=1,"·",0)</f>
        <v>0</v>
      </c>
      <c r="AE331" s="53">
        <f>IF(TYPE(SEARCH(AE$1,+VLOOKUP($A331,datos14s!$A$2:$B$874,2,FALSE)))=1,"·",0)</f>
        <v>0</v>
      </c>
    </row>
    <row r="332" spans="1:31" s="9" customFormat="1">
      <c r="A332" s="60" t="s">
        <v>134</v>
      </c>
      <c r="B332" s="53">
        <f>IF(TYPE(SEARCH(B$1,+VLOOKUP($A332,datos14s!$A$2:$B$874,2,FALSE)))=1,"·",0)</f>
        <v>0</v>
      </c>
      <c r="C332" s="53">
        <f>IF(TYPE(SEARCH(C$1,+VLOOKUP($A332,datos14s!$A$2:$B$874,2,FALSE)))=1,"·",0)</f>
        <v>0</v>
      </c>
      <c r="D332" s="53">
        <f>IF(TYPE(SEARCH(D$1,+VLOOKUP($A332,datos14s!$A$2:$B$874,2,FALSE)))=1,"·",0)</f>
        <v>0</v>
      </c>
      <c r="E332" s="53">
        <f>IF(TYPE(SEARCH(E$1,+VLOOKUP($A332,datos14s!$A$2:$B$874,2,FALSE)))=1,"·",0)</f>
        <v>0</v>
      </c>
      <c r="F332" s="53">
        <f>IF(TYPE(SEARCH(F$1,+VLOOKUP($A332,datos14s!$A$2:$B$874,2,FALSE)))=1,"·",0)</f>
        <v>0</v>
      </c>
      <c r="G332" s="53">
        <f>IF(TYPE(SEARCH(G$1,+VLOOKUP($A332,datos14s!$A$2:$B$874,2,FALSE)))=1,"·",0)</f>
        <v>0</v>
      </c>
      <c r="H332" s="53" t="str">
        <f>IF(TYPE(SEARCH(H$1,+VLOOKUP($A332,datos14s!$A$2:$B$874,2,FALSE)))=1,"·",0)</f>
        <v>·</v>
      </c>
      <c r="I332" s="53">
        <f>IF(TYPE(SEARCH(I$1,+VLOOKUP($A332,datos14s!$A$2:$B$874,2,FALSE)))=1,"·",0)</f>
        <v>0</v>
      </c>
      <c r="J332" s="53">
        <f>IF(TYPE(SEARCH(J$1,+VLOOKUP($A332,datos14s!$A$2:$B$874,2,FALSE)))=1,"·",0)</f>
        <v>0</v>
      </c>
      <c r="K332" s="53" t="str">
        <f>IF(TYPE(SEARCH(K$1,+VLOOKUP($A332,datos14s!$A$2:$B$874,2,FALSE)))=1,"·",0)</f>
        <v>·</v>
      </c>
      <c r="L332" s="53">
        <f>IF(TYPE(SEARCH(L$1,+VLOOKUP($A332,datos14s!$A$2:$B$874,2,FALSE)))=1,"·",0)</f>
        <v>0</v>
      </c>
      <c r="M332" s="53">
        <f>IF(TYPE(SEARCH(M$1,+VLOOKUP($A332,datos14s!$A$2:$B$874,2,FALSE)))=1,"·",0)</f>
        <v>0</v>
      </c>
      <c r="N332" s="53">
        <f>IF(TYPE(SEARCH(N$1,+VLOOKUP($A332,datos14s!$A$2:$B$874,2,FALSE)))=1,"·",0)</f>
        <v>0</v>
      </c>
      <c r="O332" s="53">
        <f>IF(TYPE(SEARCH(O$1,+VLOOKUP($A332,datos14s!$A$2:$B$874,2,FALSE)))=1,"·",0)</f>
        <v>0</v>
      </c>
      <c r="P332" s="53">
        <f>IF(TYPE(SEARCH(P$1,+VLOOKUP($A332,datos14s!$A$2:$B$874,2,FALSE)))=1,"·",0)</f>
        <v>0</v>
      </c>
      <c r="Q332" s="53">
        <f>IF(TYPE(SEARCH(Q$1,+VLOOKUP($A332,datos14s!$A$2:$B$874,2,FALSE)))=1,"·",0)</f>
        <v>0</v>
      </c>
      <c r="R332" s="53">
        <f>IF(TYPE(SEARCH(R$1,+VLOOKUP($A332,datos14s!$A$2:$B$874,2,FALSE)))=1,"·",0)</f>
        <v>0</v>
      </c>
      <c r="S332" s="53">
        <f>IF(TYPE(SEARCH(S$1,+VLOOKUP($A332,datos14s!$A$2:$B$874,2,FALSE)))=1,"·",0)</f>
        <v>0</v>
      </c>
      <c r="T332" s="53">
        <f>IF(TYPE(SEARCH(T$1,+VLOOKUP($A332,datos14s!$A$2:$B$874,2,FALSE)))=1,"·",0)</f>
        <v>0</v>
      </c>
      <c r="U332" s="53">
        <f>IF(TYPE(SEARCH(U$1,+VLOOKUP($A332,datos14s!$A$2:$B$874,2,FALSE)))=1,"·",0)</f>
        <v>0</v>
      </c>
      <c r="V332" s="53">
        <f>IF(TYPE(SEARCH(V$1,+VLOOKUP($A332,datos14s!$A$2:$B$874,2,FALSE)))=1,"·",0)</f>
        <v>0</v>
      </c>
      <c r="W332" s="53">
        <f>IF(TYPE(SEARCH(W$1,+VLOOKUP($A332,datos14s!$A$2:$B$874,2,FALSE)))=1,"·",0)</f>
        <v>0</v>
      </c>
      <c r="X332" s="53">
        <f>IF(TYPE(SEARCH(X$1,+VLOOKUP($A332,datos14s!$A$2:$B$874,2,FALSE)))=1,"·",0)</f>
        <v>0</v>
      </c>
      <c r="Y332" s="53">
        <f>IF(TYPE(SEARCH(Y$1,+VLOOKUP($A332,datos14s!$A$2:$B$874,2,FALSE)))=1,"·",0)</f>
        <v>0</v>
      </c>
      <c r="Z332" s="53">
        <f>IF(TYPE(SEARCH(Z$1,+VLOOKUP($A332,datos14s!$A$2:$B$874,2,FALSE)))=1,"·",0)</f>
        <v>0</v>
      </c>
      <c r="AA332" s="53">
        <f>IF(TYPE(SEARCH(AA$1,+VLOOKUP($A332,datos14s!$A$2:$B$874,2,FALSE)))=1,"·",0)</f>
        <v>0</v>
      </c>
      <c r="AB332" s="53">
        <f>IF(TYPE(SEARCH(AB$1,+VLOOKUP($A332,datos14s!$A$2:$B$874,2,FALSE)))=1,"·",0)</f>
        <v>0</v>
      </c>
      <c r="AC332" s="53">
        <f>IF(TYPE(SEARCH(AC$1,+VLOOKUP($A332,datos14s!$A$2:$B$874,2,FALSE)))=1,"·",0)</f>
        <v>0</v>
      </c>
      <c r="AD332" s="53">
        <f>IF(TYPE(SEARCH(AD$1,+VLOOKUP($A332,datos14s!$A$2:$B$874,2,FALSE)))=1,"·",0)</f>
        <v>0</v>
      </c>
      <c r="AE332" s="53">
        <f>IF(TYPE(SEARCH(AE$1,+VLOOKUP($A332,datos14s!$A$2:$B$874,2,FALSE)))=1,"·",0)</f>
        <v>0</v>
      </c>
    </row>
    <row r="333" spans="1:31" s="9" customFormat="1">
      <c r="A333" s="60" t="s">
        <v>135</v>
      </c>
      <c r="B333" s="53">
        <f>IF(TYPE(SEARCH(B$1,+VLOOKUP($A333,datos14s!$A$2:$B$874,2,FALSE)))=1,"·",0)</f>
        <v>0</v>
      </c>
      <c r="C333" s="53">
        <f>IF(TYPE(SEARCH(C$1,+VLOOKUP($A333,datos14s!$A$2:$B$874,2,FALSE)))=1,"·",0)</f>
        <v>0</v>
      </c>
      <c r="D333" s="53">
        <f>IF(TYPE(SEARCH(D$1,+VLOOKUP($A333,datos14s!$A$2:$B$874,2,FALSE)))=1,"·",0)</f>
        <v>0</v>
      </c>
      <c r="E333" s="53">
        <f>IF(TYPE(SEARCH(E$1,+VLOOKUP($A333,datos14s!$A$2:$B$874,2,FALSE)))=1,"·",0)</f>
        <v>0</v>
      </c>
      <c r="F333" s="53">
        <f>IF(TYPE(SEARCH(F$1,+VLOOKUP($A333,datos14s!$A$2:$B$874,2,FALSE)))=1,"·",0)</f>
        <v>0</v>
      </c>
      <c r="G333" s="53">
        <f>IF(TYPE(SEARCH(G$1,+VLOOKUP($A333,datos14s!$A$2:$B$874,2,FALSE)))=1,"·",0)</f>
        <v>0</v>
      </c>
      <c r="H333" s="53" t="str">
        <f>IF(TYPE(SEARCH(H$1,+VLOOKUP($A333,datos14s!$A$2:$B$874,2,FALSE)))=1,"·",0)</f>
        <v>·</v>
      </c>
      <c r="I333" s="53">
        <f>IF(TYPE(SEARCH(I$1,+VLOOKUP($A333,datos14s!$A$2:$B$874,2,FALSE)))=1,"·",0)</f>
        <v>0</v>
      </c>
      <c r="J333" s="53">
        <f>IF(TYPE(SEARCH(J$1,+VLOOKUP($A333,datos14s!$A$2:$B$874,2,FALSE)))=1,"·",0)</f>
        <v>0</v>
      </c>
      <c r="K333" s="53" t="str">
        <f>IF(TYPE(SEARCH(K$1,+VLOOKUP($A333,datos14s!$A$2:$B$874,2,FALSE)))=1,"·",0)</f>
        <v>·</v>
      </c>
      <c r="L333" s="53">
        <f>IF(TYPE(SEARCH(L$1,+VLOOKUP($A333,datos14s!$A$2:$B$874,2,FALSE)))=1,"·",0)</f>
        <v>0</v>
      </c>
      <c r="M333" s="53">
        <f>IF(TYPE(SEARCH(M$1,+VLOOKUP($A333,datos14s!$A$2:$B$874,2,FALSE)))=1,"·",0)</f>
        <v>0</v>
      </c>
      <c r="N333" s="53">
        <f>IF(TYPE(SEARCH(N$1,+VLOOKUP($A333,datos14s!$A$2:$B$874,2,FALSE)))=1,"·",0)</f>
        <v>0</v>
      </c>
      <c r="O333" s="53">
        <f>IF(TYPE(SEARCH(O$1,+VLOOKUP($A333,datos14s!$A$2:$B$874,2,FALSE)))=1,"·",0)</f>
        <v>0</v>
      </c>
      <c r="P333" s="53">
        <f>IF(TYPE(SEARCH(P$1,+VLOOKUP($A333,datos14s!$A$2:$B$874,2,FALSE)))=1,"·",0)</f>
        <v>0</v>
      </c>
      <c r="Q333" s="53">
        <f>IF(TYPE(SEARCH(Q$1,+VLOOKUP($A333,datos14s!$A$2:$B$874,2,FALSE)))=1,"·",0)</f>
        <v>0</v>
      </c>
      <c r="R333" s="53">
        <f>IF(TYPE(SEARCH(R$1,+VLOOKUP($A333,datos14s!$A$2:$B$874,2,FALSE)))=1,"·",0)</f>
        <v>0</v>
      </c>
      <c r="S333" s="53">
        <f>IF(TYPE(SEARCH(S$1,+VLOOKUP($A333,datos14s!$A$2:$B$874,2,FALSE)))=1,"·",0)</f>
        <v>0</v>
      </c>
      <c r="T333" s="53">
        <f>IF(TYPE(SEARCH(T$1,+VLOOKUP($A333,datos14s!$A$2:$B$874,2,FALSE)))=1,"·",0)</f>
        <v>0</v>
      </c>
      <c r="U333" s="53">
        <f>IF(TYPE(SEARCH(U$1,+VLOOKUP($A333,datos14s!$A$2:$B$874,2,FALSE)))=1,"·",0)</f>
        <v>0</v>
      </c>
      <c r="V333" s="53">
        <f>IF(TYPE(SEARCH(V$1,+VLOOKUP($A333,datos14s!$A$2:$B$874,2,FALSE)))=1,"·",0)</f>
        <v>0</v>
      </c>
      <c r="W333" s="53">
        <f>IF(TYPE(SEARCH(W$1,+VLOOKUP($A333,datos14s!$A$2:$B$874,2,FALSE)))=1,"·",0)</f>
        <v>0</v>
      </c>
      <c r="X333" s="53">
        <f>IF(TYPE(SEARCH(X$1,+VLOOKUP($A333,datos14s!$A$2:$B$874,2,FALSE)))=1,"·",0)</f>
        <v>0</v>
      </c>
      <c r="Y333" s="53">
        <f>IF(TYPE(SEARCH(Y$1,+VLOOKUP($A333,datos14s!$A$2:$B$874,2,FALSE)))=1,"·",0)</f>
        <v>0</v>
      </c>
      <c r="Z333" s="53">
        <f>IF(TYPE(SEARCH(Z$1,+VLOOKUP($A333,datos14s!$A$2:$B$874,2,FALSE)))=1,"·",0)</f>
        <v>0</v>
      </c>
      <c r="AA333" s="53">
        <f>IF(TYPE(SEARCH(AA$1,+VLOOKUP($A333,datos14s!$A$2:$B$874,2,FALSE)))=1,"·",0)</f>
        <v>0</v>
      </c>
      <c r="AB333" s="53">
        <f>IF(TYPE(SEARCH(AB$1,+VLOOKUP($A333,datos14s!$A$2:$B$874,2,FALSE)))=1,"·",0)</f>
        <v>0</v>
      </c>
      <c r="AC333" s="53">
        <f>IF(TYPE(SEARCH(AC$1,+VLOOKUP($A333,datos14s!$A$2:$B$874,2,FALSE)))=1,"·",0)</f>
        <v>0</v>
      </c>
      <c r="AD333" s="53">
        <f>IF(TYPE(SEARCH(AD$1,+VLOOKUP($A333,datos14s!$A$2:$B$874,2,FALSE)))=1,"·",0)</f>
        <v>0</v>
      </c>
      <c r="AE333" s="53">
        <f>IF(TYPE(SEARCH(AE$1,+VLOOKUP($A333,datos14s!$A$2:$B$874,2,FALSE)))=1,"·",0)</f>
        <v>0</v>
      </c>
    </row>
    <row r="334" spans="1:31" s="9" customFormat="1">
      <c r="A334" s="60" t="s">
        <v>136</v>
      </c>
      <c r="B334" s="53">
        <f>IF(TYPE(SEARCH(B$1,+VLOOKUP($A334,datos14s!$A$2:$B$874,2,FALSE)))=1,"·",0)</f>
        <v>0</v>
      </c>
      <c r="C334" s="53">
        <f>IF(TYPE(SEARCH(C$1,+VLOOKUP($A334,datos14s!$A$2:$B$874,2,FALSE)))=1,"·",0)</f>
        <v>0</v>
      </c>
      <c r="D334" s="53">
        <f>IF(TYPE(SEARCH(D$1,+VLOOKUP($A334,datos14s!$A$2:$B$874,2,FALSE)))=1,"·",0)</f>
        <v>0</v>
      </c>
      <c r="E334" s="53">
        <f>IF(TYPE(SEARCH(E$1,+VLOOKUP($A334,datos14s!$A$2:$B$874,2,FALSE)))=1,"·",0)</f>
        <v>0</v>
      </c>
      <c r="F334" s="53">
        <f>IF(TYPE(SEARCH(F$1,+VLOOKUP($A334,datos14s!$A$2:$B$874,2,FALSE)))=1,"·",0)</f>
        <v>0</v>
      </c>
      <c r="G334" s="53">
        <f>IF(TYPE(SEARCH(G$1,+VLOOKUP($A334,datos14s!$A$2:$B$874,2,FALSE)))=1,"·",0)</f>
        <v>0</v>
      </c>
      <c r="H334" s="53" t="str">
        <f>IF(TYPE(SEARCH(H$1,+VLOOKUP($A334,datos14s!$A$2:$B$874,2,FALSE)))=1,"·",0)</f>
        <v>·</v>
      </c>
      <c r="I334" s="53">
        <f>IF(TYPE(SEARCH(I$1,+VLOOKUP($A334,datos14s!$A$2:$B$874,2,FALSE)))=1,"·",0)</f>
        <v>0</v>
      </c>
      <c r="J334" s="53">
        <f>IF(TYPE(SEARCH(J$1,+VLOOKUP($A334,datos14s!$A$2:$B$874,2,FALSE)))=1,"·",0)</f>
        <v>0</v>
      </c>
      <c r="K334" s="53" t="str">
        <f>IF(TYPE(SEARCH(K$1,+VLOOKUP($A334,datos14s!$A$2:$B$874,2,FALSE)))=1,"·",0)</f>
        <v>·</v>
      </c>
      <c r="L334" s="53">
        <f>IF(TYPE(SEARCH(L$1,+VLOOKUP($A334,datos14s!$A$2:$B$874,2,FALSE)))=1,"·",0)</f>
        <v>0</v>
      </c>
      <c r="M334" s="53">
        <f>IF(TYPE(SEARCH(M$1,+VLOOKUP($A334,datos14s!$A$2:$B$874,2,FALSE)))=1,"·",0)</f>
        <v>0</v>
      </c>
      <c r="N334" s="53">
        <f>IF(TYPE(SEARCH(N$1,+VLOOKUP($A334,datos14s!$A$2:$B$874,2,FALSE)))=1,"·",0)</f>
        <v>0</v>
      </c>
      <c r="O334" s="53">
        <f>IF(TYPE(SEARCH(O$1,+VLOOKUP($A334,datos14s!$A$2:$B$874,2,FALSE)))=1,"·",0)</f>
        <v>0</v>
      </c>
      <c r="P334" s="53">
        <f>IF(TYPE(SEARCH(P$1,+VLOOKUP($A334,datos14s!$A$2:$B$874,2,FALSE)))=1,"·",0)</f>
        <v>0</v>
      </c>
      <c r="Q334" s="53">
        <f>IF(TYPE(SEARCH(Q$1,+VLOOKUP($A334,datos14s!$A$2:$B$874,2,FALSE)))=1,"·",0)</f>
        <v>0</v>
      </c>
      <c r="R334" s="53">
        <f>IF(TYPE(SEARCH(R$1,+VLOOKUP($A334,datos14s!$A$2:$B$874,2,FALSE)))=1,"·",0)</f>
        <v>0</v>
      </c>
      <c r="S334" s="53">
        <f>IF(TYPE(SEARCH(S$1,+VLOOKUP($A334,datos14s!$A$2:$B$874,2,FALSE)))=1,"·",0)</f>
        <v>0</v>
      </c>
      <c r="T334" s="53">
        <f>IF(TYPE(SEARCH(T$1,+VLOOKUP($A334,datos14s!$A$2:$B$874,2,FALSE)))=1,"·",0)</f>
        <v>0</v>
      </c>
      <c r="U334" s="53">
        <f>IF(TYPE(SEARCH(U$1,+VLOOKUP($A334,datos14s!$A$2:$B$874,2,FALSE)))=1,"·",0)</f>
        <v>0</v>
      </c>
      <c r="V334" s="53">
        <f>IF(TYPE(SEARCH(V$1,+VLOOKUP($A334,datos14s!$A$2:$B$874,2,FALSE)))=1,"·",0)</f>
        <v>0</v>
      </c>
      <c r="W334" s="53">
        <f>IF(TYPE(SEARCH(W$1,+VLOOKUP($A334,datos14s!$A$2:$B$874,2,FALSE)))=1,"·",0)</f>
        <v>0</v>
      </c>
      <c r="X334" s="53">
        <f>IF(TYPE(SEARCH(X$1,+VLOOKUP($A334,datos14s!$A$2:$B$874,2,FALSE)))=1,"·",0)</f>
        <v>0</v>
      </c>
      <c r="Y334" s="53">
        <f>IF(TYPE(SEARCH(Y$1,+VLOOKUP($A334,datos14s!$A$2:$B$874,2,FALSE)))=1,"·",0)</f>
        <v>0</v>
      </c>
      <c r="Z334" s="53">
        <f>IF(TYPE(SEARCH(Z$1,+VLOOKUP($A334,datos14s!$A$2:$B$874,2,FALSE)))=1,"·",0)</f>
        <v>0</v>
      </c>
      <c r="AA334" s="53">
        <f>IF(TYPE(SEARCH(AA$1,+VLOOKUP($A334,datos14s!$A$2:$B$874,2,FALSE)))=1,"·",0)</f>
        <v>0</v>
      </c>
      <c r="AB334" s="53">
        <f>IF(TYPE(SEARCH(AB$1,+VLOOKUP($A334,datos14s!$A$2:$B$874,2,FALSE)))=1,"·",0)</f>
        <v>0</v>
      </c>
      <c r="AC334" s="53">
        <f>IF(TYPE(SEARCH(AC$1,+VLOOKUP($A334,datos14s!$A$2:$B$874,2,FALSE)))=1,"·",0)</f>
        <v>0</v>
      </c>
      <c r="AD334" s="53">
        <f>IF(TYPE(SEARCH(AD$1,+VLOOKUP($A334,datos14s!$A$2:$B$874,2,FALSE)))=1,"·",0)</f>
        <v>0</v>
      </c>
      <c r="AE334" s="53">
        <f>IF(TYPE(SEARCH(AE$1,+VLOOKUP($A334,datos14s!$A$2:$B$874,2,FALSE)))=1,"·",0)</f>
        <v>0</v>
      </c>
    </row>
    <row r="335" spans="1:31" s="9" customFormat="1">
      <c r="A335" s="60" t="s">
        <v>137</v>
      </c>
      <c r="B335" s="53">
        <f>IF(TYPE(SEARCH(B$1,+VLOOKUP($A335,datos14s!$A$2:$B$874,2,FALSE)))=1,"·",0)</f>
        <v>0</v>
      </c>
      <c r="C335" s="53">
        <f>IF(TYPE(SEARCH(C$1,+VLOOKUP($A335,datos14s!$A$2:$B$874,2,FALSE)))=1,"·",0)</f>
        <v>0</v>
      </c>
      <c r="D335" s="53" t="str">
        <f>IF(TYPE(SEARCH(D$1,+VLOOKUP($A335,datos14s!$A$2:$B$874,2,FALSE)))=1,"·",0)</f>
        <v>·</v>
      </c>
      <c r="E335" s="53">
        <f>IF(TYPE(SEARCH(E$1,+VLOOKUP($A335,datos14s!$A$2:$B$874,2,FALSE)))=1,"·",0)</f>
        <v>0</v>
      </c>
      <c r="F335" s="53">
        <f>IF(TYPE(SEARCH(F$1,+VLOOKUP($A335,datos14s!$A$2:$B$874,2,FALSE)))=1,"·",0)</f>
        <v>0</v>
      </c>
      <c r="G335" s="53">
        <f>IF(TYPE(SEARCH(G$1,+VLOOKUP($A335,datos14s!$A$2:$B$874,2,FALSE)))=1,"·",0)</f>
        <v>0</v>
      </c>
      <c r="H335" s="53" t="str">
        <f>IF(TYPE(SEARCH(H$1,+VLOOKUP($A335,datos14s!$A$2:$B$874,2,FALSE)))=1,"·",0)</f>
        <v>·</v>
      </c>
      <c r="I335" s="53">
        <f>IF(TYPE(SEARCH(I$1,+VLOOKUP($A335,datos14s!$A$2:$B$874,2,FALSE)))=1,"·",0)</f>
        <v>0</v>
      </c>
      <c r="J335" s="53">
        <f>IF(TYPE(SEARCH(J$1,+VLOOKUP($A335,datos14s!$A$2:$B$874,2,FALSE)))=1,"·",0)</f>
        <v>0</v>
      </c>
      <c r="K335" s="53" t="str">
        <f>IF(TYPE(SEARCH(K$1,+VLOOKUP($A335,datos14s!$A$2:$B$874,2,FALSE)))=1,"·",0)</f>
        <v>·</v>
      </c>
      <c r="L335" s="53">
        <f>IF(TYPE(SEARCH(L$1,+VLOOKUP($A335,datos14s!$A$2:$B$874,2,FALSE)))=1,"·",0)</f>
        <v>0</v>
      </c>
      <c r="M335" s="53">
        <f>IF(TYPE(SEARCH(M$1,+VLOOKUP($A335,datos14s!$A$2:$B$874,2,FALSE)))=1,"·",0)</f>
        <v>0</v>
      </c>
      <c r="N335" s="53">
        <f>IF(TYPE(SEARCH(N$1,+VLOOKUP($A335,datos14s!$A$2:$B$874,2,FALSE)))=1,"·",0)</f>
        <v>0</v>
      </c>
      <c r="O335" s="53">
        <f>IF(TYPE(SEARCH(O$1,+VLOOKUP($A335,datos14s!$A$2:$B$874,2,FALSE)))=1,"·",0)</f>
        <v>0</v>
      </c>
      <c r="P335" s="53">
        <f>IF(TYPE(SEARCH(P$1,+VLOOKUP($A335,datos14s!$A$2:$B$874,2,FALSE)))=1,"·",0)</f>
        <v>0</v>
      </c>
      <c r="Q335" s="53">
        <f>IF(TYPE(SEARCH(Q$1,+VLOOKUP($A335,datos14s!$A$2:$B$874,2,FALSE)))=1,"·",0)</f>
        <v>0</v>
      </c>
      <c r="R335" s="53">
        <f>IF(TYPE(SEARCH(R$1,+VLOOKUP($A335,datos14s!$A$2:$B$874,2,FALSE)))=1,"·",0)</f>
        <v>0</v>
      </c>
      <c r="S335" s="53">
        <f>IF(TYPE(SEARCH(S$1,+VLOOKUP($A335,datos14s!$A$2:$B$874,2,FALSE)))=1,"·",0)</f>
        <v>0</v>
      </c>
      <c r="T335" s="53">
        <f>IF(TYPE(SEARCH(T$1,+VLOOKUP($A335,datos14s!$A$2:$B$874,2,FALSE)))=1,"·",0)</f>
        <v>0</v>
      </c>
      <c r="U335" s="53">
        <f>IF(TYPE(SEARCH(U$1,+VLOOKUP($A335,datos14s!$A$2:$B$874,2,FALSE)))=1,"·",0)</f>
        <v>0</v>
      </c>
      <c r="V335" s="53">
        <f>IF(TYPE(SEARCH(V$1,+VLOOKUP($A335,datos14s!$A$2:$B$874,2,FALSE)))=1,"·",0)</f>
        <v>0</v>
      </c>
      <c r="W335" s="53">
        <f>IF(TYPE(SEARCH(W$1,+VLOOKUP($A335,datos14s!$A$2:$B$874,2,FALSE)))=1,"·",0)</f>
        <v>0</v>
      </c>
      <c r="X335" s="53">
        <f>IF(TYPE(SEARCH(X$1,+VLOOKUP($A335,datos14s!$A$2:$B$874,2,FALSE)))=1,"·",0)</f>
        <v>0</v>
      </c>
      <c r="Y335" s="53">
        <f>IF(TYPE(SEARCH(Y$1,+VLOOKUP($A335,datos14s!$A$2:$B$874,2,FALSE)))=1,"·",0)</f>
        <v>0</v>
      </c>
      <c r="Z335" s="53">
        <f>IF(TYPE(SEARCH(Z$1,+VLOOKUP($A335,datos14s!$A$2:$B$874,2,FALSE)))=1,"·",0)</f>
        <v>0</v>
      </c>
      <c r="AA335" s="53">
        <f>IF(TYPE(SEARCH(AA$1,+VLOOKUP($A335,datos14s!$A$2:$B$874,2,FALSE)))=1,"·",0)</f>
        <v>0</v>
      </c>
      <c r="AB335" s="53">
        <f>IF(TYPE(SEARCH(AB$1,+VLOOKUP($A335,datos14s!$A$2:$B$874,2,FALSE)))=1,"·",0)</f>
        <v>0</v>
      </c>
      <c r="AC335" s="53">
        <f>IF(TYPE(SEARCH(AC$1,+VLOOKUP($A335,datos14s!$A$2:$B$874,2,FALSE)))=1,"·",0)</f>
        <v>0</v>
      </c>
      <c r="AD335" s="53">
        <f>IF(TYPE(SEARCH(AD$1,+VLOOKUP($A335,datos14s!$A$2:$B$874,2,FALSE)))=1,"·",0)</f>
        <v>0</v>
      </c>
      <c r="AE335" s="53">
        <f>IF(TYPE(SEARCH(AE$1,+VLOOKUP($A335,datos14s!$A$2:$B$874,2,FALSE)))=1,"·",0)</f>
        <v>0</v>
      </c>
    </row>
    <row r="336" spans="1:31" s="9" customFormat="1">
      <c r="A336" s="60" t="s">
        <v>138</v>
      </c>
      <c r="B336" s="53">
        <f>IF(TYPE(SEARCH(B$1,+VLOOKUP($A336,datos14s!$A$2:$B$874,2,FALSE)))=1,"·",0)</f>
        <v>0</v>
      </c>
      <c r="C336" s="53">
        <f>IF(TYPE(SEARCH(C$1,+VLOOKUP($A336,datos14s!$A$2:$B$874,2,FALSE)))=1,"·",0)</f>
        <v>0</v>
      </c>
      <c r="D336" s="53">
        <f>IF(TYPE(SEARCH(D$1,+VLOOKUP($A336,datos14s!$A$2:$B$874,2,FALSE)))=1,"·",0)</f>
        <v>0</v>
      </c>
      <c r="E336" s="53">
        <f>IF(TYPE(SEARCH(E$1,+VLOOKUP($A336,datos14s!$A$2:$B$874,2,FALSE)))=1,"·",0)</f>
        <v>0</v>
      </c>
      <c r="F336" s="53">
        <f>IF(TYPE(SEARCH(F$1,+VLOOKUP($A336,datos14s!$A$2:$B$874,2,FALSE)))=1,"·",0)</f>
        <v>0</v>
      </c>
      <c r="G336" s="53">
        <f>IF(TYPE(SEARCH(G$1,+VLOOKUP($A336,datos14s!$A$2:$B$874,2,FALSE)))=1,"·",0)</f>
        <v>0</v>
      </c>
      <c r="H336" s="53">
        <f>IF(TYPE(SEARCH(H$1,+VLOOKUP($A336,datos14s!$A$2:$B$874,2,FALSE)))=1,"·",0)</f>
        <v>0</v>
      </c>
      <c r="I336" s="53">
        <f>IF(TYPE(SEARCH(I$1,+VLOOKUP($A336,datos14s!$A$2:$B$874,2,FALSE)))=1,"·",0)</f>
        <v>0</v>
      </c>
      <c r="J336" s="53">
        <f>IF(TYPE(SEARCH(J$1,+VLOOKUP($A336,datos14s!$A$2:$B$874,2,FALSE)))=1,"·",0)</f>
        <v>0</v>
      </c>
      <c r="K336" s="53">
        <f>IF(TYPE(SEARCH(K$1,+VLOOKUP($A336,datos14s!$A$2:$B$874,2,FALSE)))=1,"·",0)</f>
        <v>0</v>
      </c>
      <c r="L336" s="53">
        <f>IF(TYPE(SEARCH(L$1,+VLOOKUP($A336,datos14s!$A$2:$B$874,2,FALSE)))=1,"·",0)</f>
        <v>0</v>
      </c>
      <c r="M336" s="53">
        <f>IF(TYPE(SEARCH(M$1,+VLOOKUP($A336,datos14s!$A$2:$B$874,2,FALSE)))=1,"·",0)</f>
        <v>0</v>
      </c>
      <c r="N336" s="53">
        <f>IF(TYPE(SEARCH(N$1,+VLOOKUP($A336,datos14s!$A$2:$B$874,2,FALSE)))=1,"·",0)</f>
        <v>0</v>
      </c>
      <c r="O336" s="53">
        <f>IF(TYPE(SEARCH(O$1,+VLOOKUP($A336,datos14s!$A$2:$B$874,2,FALSE)))=1,"·",0)</f>
        <v>0</v>
      </c>
      <c r="P336" s="53">
        <f>IF(TYPE(SEARCH(P$1,+VLOOKUP($A336,datos14s!$A$2:$B$874,2,FALSE)))=1,"·",0)</f>
        <v>0</v>
      </c>
      <c r="Q336" s="53">
        <f>IF(TYPE(SEARCH(Q$1,+VLOOKUP($A336,datos14s!$A$2:$B$874,2,FALSE)))=1,"·",0)</f>
        <v>0</v>
      </c>
      <c r="R336" s="53">
        <f>IF(TYPE(SEARCH(R$1,+VLOOKUP($A336,datos14s!$A$2:$B$874,2,FALSE)))=1,"·",0)</f>
        <v>0</v>
      </c>
      <c r="S336" s="53">
        <f>IF(TYPE(SEARCH(S$1,+VLOOKUP($A336,datos14s!$A$2:$B$874,2,FALSE)))=1,"·",0)</f>
        <v>0</v>
      </c>
      <c r="T336" s="53">
        <f>IF(TYPE(SEARCH(T$1,+VLOOKUP($A336,datos14s!$A$2:$B$874,2,FALSE)))=1,"·",0)</f>
        <v>0</v>
      </c>
      <c r="U336" s="53">
        <f>IF(TYPE(SEARCH(U$1,+VLOOKUP($A336,datos14s!$A$2:$B$874,2,FALSE)))=1,"·",0)</f>
        <v>0</v>
      </c>
      <c r="V336" s="53">
        <f>IF(TYPE(SEARCH(V$1,+VLOOKUP($A336,datos14s!$A$2:$B$874,2,FALSE)))=1,"·",0)</f>
        <v>0</v>
      </c>
      <c r="W336" s="53">
        <f>IF(TYPE(SEARCH(W$1,+VLOOKUP($A336,datos14s!$A$2:$B$874,2,FALSE)))=1,"·",0)</f>
        <v>0</v>
      </c>
      <c r="X336" s="53">
        <f>IF(TYPE(SEARCH(X$1,+VLOOKUP($A336,datos14s!$A$2:$B$874,2,FALSE)))=1,"·",0)</f>
        <v>0</v>
      </c>
      <c r="Y336" s="53">
        <f>IF(TYPE(SEARCH(Y$1,+VLOOKUP($A336,datos14s!$A$2:$B$874,2,FALSE)))=1,"·",0)</f>
        <v>0</v>
      </c>
      <c r="Z336" s="53">
        <f>IF(TYPE(SEARCH(Z$1,+VLOOKUP($A336,datos14s!$A$2:$B$874,2,FALSE)))=1,"·",0)</f>
        <v>0</v>
      </c>
      <c r="AA336" s="53">
        <f>IF(TYPE(SEARCH(AA$1,+VLOOKUP($A336,datos14s!$A$2:$B$874,2,FALSE)))=1,"·",0)</f>
        <v>0</v>
      </c>
      <c r="AB336" s="53">
        <f>IF(TYPE(SEARCH(AB$1,+VLOOKUP($A336,datos14s!$A$2:$B$874,2,FALSE)))=1,"·",0)</f>
        <v>0</v>
      </c>
      <c r="AC336" s="53">
        <f>IF(TYPE(SEARCH(AC$1,+VLOOKUP($A336,datos14s!$A$2:$B$874,2,FALSE)))=1,"·",0)</f>
        <v>0</v>
      </c>
      <c r="AD336" s="53">
        <f>IF(TYPE(SEARCH(AD$1,+VLOOKUP($A336,datos14s!$A$2:$B$874,2,FALSE)))=1,"·",0)</f>
        <v>0</v>
      </c>
      <c r="AE336" s="53">
        <f>IF(TYPE(SEARCH(AE$1,+VLOOKUP($A336,datos14s!$A$2:$B$874,2,FALSE)))=1,"·",0)</f>
        <v>0</v>
      </c>
    </row>
    <row r="337" spans="1:31" s="9" customFormat="1">
      <c r="A337" s="60" t="s">
        <v>1152</v>
      </c>
      <c r="B337" s="53">
        <f>IF(TYPE(SEARCH(B$1,+VLOOKUP($A337,datos14s!$A$2:$B$874,2,FALSE)))=1,"·",0)</f>
        <v>0</v>
      </c>
      <c r="C337" s="53">
        <f>IF(TYPE(SEARCH(C$1,+VLOOKUP($A337,datos14s!$A$2:$B$874,2,FALSE)))=1,"·",0)</f>
        <v>0</v>
      </c>
      <c r="D337" s="53">
        <f>IF(TYPE(SEARCH(D$1,+VLOOKUP($A337,datos14s!$A$2:$B$874,2,FALSE)))=1,"·",0)</f>
        <v>0</v>
      </c>
      <c r="E337" s="53">
        <f>IF(TYPE(SEARCH(E$1,+VLOOKUP($A337,datos14s!$A$2:$B$874,2,FALSE)))=1,"·",0)</f>
        <v>0</v>
      </c>
      <c r="F337" s="53" t="str">
        <f>IF(TYPE(SEARCH(F$1,+VLOOKUP($A337,datos14s!$A$2:$B$874,2,FALSE)))=1,"·",0)</f>
        <v>·</v>
      </c>
      <c r="G337" s="53">
        <f>IF(TYPE(SEARCH(G$1,+VLOOKUP($A337,datos14s!$A$2:$B$874,2,FALSE)))=1,"·",0)</f>
        <v>0</v>
      </c>
      <c r="H337" s="53">
        <f>IF(TYPE(SEARCH(H$1,+VLOOKUP($A337,datos14s!$A$2:$B$874,2,FALSE)))=1,"·",0)</f>
        <v>0</v>
      </c>
      <c r="I337" s="53">
        <f>IF(TYPE(SEARCH(I$1,+VLOOKUP($A337,datos14s!$A$2:$B$874,2,FALSE)))=1,"·",0)</f>
        <v>0</v>
      </c>
      <c r="J337" s="53">
        <f>IF(TYPE(SEARCH(J$1,+VLOOKUP($A337,datos14s!$A$2:$B$874,2,FALSE)))=1,"·",0)</f>
        <v>0</v>
      </c>
      <c r="K337" s="53">
        <f>IF(TYPE(SEARCH(K$1,+VLOOKUP($A337,datos14s!$A$2:$B$874,2,FALSE)))=1,"·",0)</f>
        <v>0</v>
      </c>
      <c r="L337" s="53">
        <f>IF(TYPE(SEARCH(L$1,+VLOOKUP($A337,datos14s!$A$2:$B$874,2,FALSE)))=1,"·",0)</f>
        <v>0</v>
      </c>
      <c r="M337" s="53">
        <f>IF(TYPE(SEARCH(M$1,+VLOOKUP($A337,datos14s!$A$2:$B$874,2,FALSE)))=1,"·",0)</f>
        <v>0</v>
      </c>
      <c r="N337" s="53">
        <f>IF(TYPE(SEARCH(N$1,+VLOOKUP($A337,datos14s!$A$2:$B$874,2,FALSE)))=1,"·",0)</f>
        <v>0</v>
      </c>
      <c r="O337" s="53">
        <f>IF(TYPE(SEARCH(O$1,+VLOOKUP($A337,datos14s!$A$2:$B$874,2,FALSE)))=1,"·",0)</f>
        <v>0</v>
      </c>
      <c r="P337" s="53">
        <f>IF(TYPE(SEARCH(P$1,+VLOOKUP($A337,datos14s!$A$2:$B$874,2,FALSE)))=1,"·",0)</f>
        <v>0</v>
      </c>
      <c r="Q337" s="53">
        <f>IF(TYPE(SEARCH(Q$1,+VLOOKUP($A337,datos14s!$A$2:$B$874,2,FALSE)))=1,"·",0)</f>
        <v>0</v>
      </c>
      <c r="R337" s="53">
        <f>IF(TYPE(SEARCH(R$1,+VLOOKUP($A337,datos14s!$A$2:$B$874,2,FALSE)))=1,"·",0)</f>
        <v>0</v>
      </c>
      <c r="S337" s="53">
        <f>IF(TYPE(SEARCH(S$1,+VLOOKUP($A337,datos14s!$A$2:$B$874,2,FALSE)))=1,"·",0)</f>
        <v>0</v>
      </c>
      <c r="T337" s="53">
        <f>IF(TYPE(SEARCH(T$1,+VLOOKUP($A337,datos14s!$A$2:$B$874,2,FALSE)))=1,"·",0)</f>
        <v>0</v>
      </c>
      <c r="U337" s="53">
        <f>IF(TYPE(SEARCH(U$1,+VLOOKUP($A337,datos14s!$A$2:$B$874,2,FALSE)))=1,"·",0)</f>
        <v>0</v>
      </c>
      <c r="V337" s="53">
        <f>IF(TYPE(SEARCH(V$1,+VLOOKUP($A337,datos14s!$A$2:$B$874,2,FALSE)))=1,"·",0)</f>
        <v>0</v>
      </c>
      <c r="W337" s="53">
        <f>IF(TYPE(SEARCH(W$1,+VLOOKUP($A337,datos14s!$A$2:$B$874,2,FALSE)))=1,"·",0)</f>
        <v>0</v>
      </c>
      <c r="X337" s="53">
        <f>IF(TYPE(SEARCH(X$1,+VLOOKUP($A337,datos14s!$A$2:$B$874,2,FALSE)))=1,"·",0)</f>
        <v>0</v>
      </c>
      <c r="Y337" s="53">
        <f>IF(TYPE(SEARCH(Y$1,+VLOOKUP($A337,datos14s!$A$2:$B$874,2,FALSE)))=1,"·",0)</f>
        <v>0</v>
      </c>
      <c r="Z337" s="53">
        <f>IF(TYPE(SEARCH(Z$1,+VLOOKUP($A337,datos14s!$A$2:$B$874,2,FALSE)))=1,"·",0)</f>
        <v>0</v>
      </c>
      <c r="AA337" s="53">
        <f>IF(TYPE(SEARCH(AA$1,+VLOOKUP($A337,datos14s!$A$2:$B$874,2,FALSE)))=1,"·",0)</f>
        <v>0</v>
      </c>
      <c r="AB337" s="53">
        <f>IF(TYPE(SEARCH(AB$1,+VLOOKUP($A337,datos14s!$A$2:$B$874,2,FALSE)))=1,"·",0)</f>
        <v>0</v>
      </c>
      <c r="AC337" s="53">
        <f>IF(TYPE(SEARCH(AC$1,+VLOOKUP($A337,datos14s!$A$2:$B$874,2,FALSE)))=1,"·",0)</f>
        <v>0</v>
      </c>
      <c r="AD337" s="53">
        <f>IF(TYPE(SEARCH(AD$1,+VLOOKUP($A337,datos14s!$A$2:$B$874,2,FALSE)))=1,"·",0)</f>
        <v>0</v>
      </c>
      <c r="AE337" s="53">
        <f>IF(TYPE(SEARCH(AE$1,+VLOOKUP($A337,datos14s!$A$2:$B$874,2,FALSE)))=1,"·",0)</f>
        <v>0</v>
      </c>
    </row>
    <row r="338" spans="1:31" s="9" customFormat="1">
      <c r="A338" s="60" t="s">
        <v>1153</v>
      </c>
      <c r="B338" s="53">
        <f>IF(TYPE(SEARCH(B$1,+VLOOKUP($A338,datos14s!$A$2:$B$874,2,FALSE)))=1,"·",0)</f>
        <v>0</v>
      </c>
      <c r="C338" s="53">
        <f>IF(TYPE(SEARCH(C$1,+VLOOKUP($A338,datos14s!$A$2:$B$874,2,FALSE)))=1,"·",0)</f>
        <v>0</v>
      </c>
      <c r="D338" s="53">
        <f>IF(TYPE(SEARCH(D$1,+VLOOKUP($A338,datos14s!$A$2:$B$874,2,FALSE)))=1,"·",0)</f>
        <v>0</v>
      </c>
      <c r="E338" s="53">
        <f>IF(TYPE(SEARCH(E$1,+VLOOKUP($A338,datos14s!$A$2:$B$874,2,FALSE)))=1,"·",0)</f>
        <v>0</v>
      </c>
      <c r="F338" s="53" t="str">
        <f>IF(TYPE(SEARCH(F$1,+VLOOKUP($A338,datos14s!$A$2:$B$874,2,FALSE)))=1,"·",0)</f>
        <v>·</v>
      </c>
      <c r="G338" s="53">
        <f>IF(TYPE(SEARCH(G$1,+VLOOKUP($A338,datos14s!$A$2:$B$874,2,FALSE)))=1,"·",0)</f>
        <v>0</v>
      </c>
      <c r="H338" s="53">
        <f>IF(TYPE(SEARCH(H$1,+VLOOKUP($A338,datos14s!$A$2:$B$874,2,FALSE)))=1,"·",0)</f>
        <v>0</v>
      </c>
      <c r="I338" s="53">
        <f>IF(TYPE(SEARCH(I$1,+VLOOKUP($A338,datos14s!$A$2:$B$874,2,FALSE)))=1,"·",0)</f>
        <v>0</v>
      </c>
      <c r="J338" s="53">
        <f>IF(TYPE(SEARCH(J$1,+VLOOKUP($A338,datos14s!$A$2:$B$874,2,FALSE)))=1,"·",0)</f>
        <v>0</v>
      </c>
      <c r="K338" s="53">
        <f>IF(TYPE(SEARCH(K$1,+VLOOKUP($A338,datos14s!$A$2:$B$874,2,FALSE)))=1,"·",0)</f>
        <v>0</v>
      </c>
      <c r="L338" s="53">
        <f>IF(TYPE(SEARCH(L$1,+VLOOKUP($A338,datos14s!$A$2:$B$874,2,FALSE)))=1,"·",0)</f>
        <v>0</v>
      </c>
      <c r="M338" s="53">
        <f>IF(TYPE(SEARCH(M$1,+VLOOKUP($A338,datos14s!$A$2:$B$874,2,FALSE)))=1,"·",0)</f>
        <v>0</v>
      </c>
      <c r="N338" s="53">
        <f>IF(TYPE(SEARCH(N$1,+VLOOKUP($A338,datos14s!$A$2:$B$874,2,FALSE)))=1,"·",0)</f>
        <v>0</v>
      </c>
      <c r="O338" s="53">
        <f>IF(TYPE(SEARCH(O$1,+VLOOKUP($A338,datos14s!$A$2:$B$874,2,FALSE)))=1,"·",0)</f>
        <v>0</v>
      </c>
      <c r="P338" s="53">
        <f>IF(TYPE(SEARCH(P$1,+VLOOKUP($A338,datos14s!$A$2:$B$874,2,FALSE)))=1,"·",0)</f>
        <v>0</v>
      </c>
      <c r="Q338" s="53">
        <f>IF(TYPE(SEARCH(Q$1,+VLOOKUP($A338,datos14s!$A$2:$B$874,2,FALSE)))=1,"·",0)</f>
        <v>0</v>
      </c>
      <c r="R338" s="53">
        <f>IF(TYPE(SEARCH(R$1,+VLOOKUP($A338,datos14s!$A$2:$B$874,2,FALSE)))=1,"·",0)</f>
        <v>0</v>
      </c>
      <c r="S338" s="53">
        <f>IF(TYPE(SEARCH(S$1,+VLOOKUP($A338,datos14s!$A$2:$B$874,2,FALSE)))=1,"·",0)</f>
        <v>0</v>
      </c>
      <c r="T338" s="53">
        <f>IF(TYPE(SEARCH(T$1,+VLOOKUP($A338,datos14s!$A$2:$B$874,2,FALSE)))=1,"·",0)</f>
        <v>0</v>
      </c>
      <c r="U338" s="53">
        <f>IF(TYPE(SEARCH(U$1,+VLOOKUP($A338,datos14s!$A$2:$B$874,2,FALSE)))=1,"·",0)</f>
        <v>0</v>
      </c>
      <c r="V338" s="53">
        <f>IF(TYPE(SEARCH(V$1,+VLOOKUP($A338,datos14s!$A$2:$B$874,2,FALSE)))=1,"·",0)</f>
        <v>0</v>
      </c>
      <c r="W338" s="53">
        <f>IF(TYPE(SEARCH(W$1,+VLOOKUP($A338,datos14s!$A$2:$B$874,2,FALSE)))=1,"·",0)</f>
        <v>0</v>
      </c>
      <c r="X338" s="53">
        <f>IF(TYPE(SEARCH(X$1,+VLOOKUP($A338,datos14s!$A$2:$B$874,2,FALSE)))=1,"·",0)</f>
        <v>0</v>
      </c>
      <c r="Y338" s="53">
        <f>IF(TYPE(SEARCH(Y$1,+VLOOKUP($A338,datos14s!$A$2:$B$874,2,FALSE)))=1,"·",0)</f>
        <v>0</v>
      </c>
      <c r="Z338" s="53">
        <f>IF(TYPE(SEARCH(Z$1,+VLOOKUP($A338,datos14s!$A$2:$B$874,2,FALSE)))=1,"·",0)</f>
        <v>0</v>
      </c>
      <c r="AA338" s="53">
        <f>IF(TYPE(SEARCH(AA$1,+VLOOKUP($A338,datos14s!$A$2:$B$874,2,FALSE)))=1,"·",0)</f>
        <v>0</v>
      </c>
      <c r="AB338" s="53">
        <f>IF(TYPE(SEARCH(AB$1,+VLOOKUP($A338,datos14s!$A$2:$B$874,2,FALSE)))=1,"·",0)</f>
        <v>0</v>
      </c>
      <c r="AC338" s="53">
        <f>IF(TYPE(SEARCH(AC$1,+VLOOKUP($A338,datos14s!$A$2:$B$874,2,FALSE)))=1,"·",0)</f>
        <v>0</v>
      </c>
      <c r="AD338" s="53">
        <f>IF(TYPE(SEARCH(AD$1,+VLOOKUP($A338,datos14s!$A$2:$B$874,2,FALSE)))=1,"·",0)</f>
        <v>0</v>
      </c>
      <c r="AE338" s="53">
        <f>IF(TYPE(SEARCH(AE$1,+VLOOKUP($A338,datos14s!$A$2:$B$874,2,FALSE)))=1,"·",0)</f>
        <v>0</v>
      </c>
    </row>
    <row r="339" spans="1:31" s="9" customFormat="1">
      <c r="A339" s="60" t="s">
        <v>1154</v>
      </c>
      <c r="B339" s="53">
        <f>IF(TYPE(SEARCH(B$1,+VLOOKUP($A339,datos14s!$A$2:$B$874,2,FALSE)))=1,"·",0)</f>
        <v>0</v>
      </c>
      <c r="C339" s="53">
        <f>IF(TYPE(SEARCH(C$1,+VLOOKUP($A339,datos14s!$A$2:$B$874,2,FALSE)))=1,"·",0)</f>
        <v>0</v>
      </c>
      <c r="D339" s="53">
        <f>IF(TYPE(SEARCH(D$1,+VLOOKUP($A339,datos14s!$A$2:$B$874,2,FALSE)))=1,"·",0)</f>
        <v>0</v>
      </c>
      <c r="E339" s="53">
        <f>IF(TYPE(SEARCH(E$1,+VLOOKUP($A339,datos14s!$A$2:$B$874,2,FALSE)))=1,"·",0)</f>
        <v>0</v>
      </c>
      <c r="F339" s="53" t="str">
        <f>IF(TYPE(SEARCH(F$1,+VLOOKUP($A339,datos14s!$A$2:$B$874,2,FALSE)))=1,"·",0)</f>
        <v>·</v>
      </c>
      <c r="G339" s="53">
        <f>IF(TYPE(SEARCH(G$1,+VLOOKUP($A339,datos14s!$A$2:$B$874,2,FALSE)))=1,"·",0)</f>
        <v>0</v>
      </c>
      <c r="H339" s="53">
        <f>IF(TYPE(SEARCH(H$1,+VLOOKUP($A339,datos14s!$A$2:$B$874,2,FALSE)))=1,"·",0)</f>
        <v>0</v>
      </c>
      <c r="I339" s="53">
        <f>IF(TYPE(SEARCH(I$1,+VLOOKUP($A339,datos14s!$A$2:$B$874,2,FALSE)))=1,"·",0)</f>
        <v>0</v>
      </c>
      <c r="J339" s="53">
        <f>IF(TYPE(SEARCH(J$1,+VLOOKUP($A339,datos14s!$A$2:$B$874,2,FALSE)))=1,"·",0)</f>
        <v>0</v>
      </c>
      <c r="K339" s="53">
        <f>IF(TYPE(SEARCH(K$1,+VLOOKUP($A339,datos14s!$A$2:$B$874,2,FALSE)))=1,"·",0)</f>
        <v>0</v>
      </c>
      <c r="L339" s="53">
        <f>IF(TYPE(SEARCH(L$1,+VLOOKUP($A339,datos14s!$A$2:$B$874,2,FALSE)))=1,"·",0)</f>
        <v>0</v>
      </c>
      <c r="M339" s="53">
        <f>IF(TYPE(SEARCH(M$1,+VLOOKUP($A339,datos14s!$A$2:$B$874,2,FALSE)))=1,"·",0)</f>
        <v>0</v>
      </c>
      <c r="N339" s="53">
        <f>IF(TYPE(SEARCH(N$1,+VLOOKUP($A339,datos14s!$A$2:$B$874,2,FALSE)))=1,"·",0)</f>
        <v>0</v>
      </c>
      <c r="O339" s="53" t="str">
        <f>IF(TYPE(SEARCH(O$1,+VLOOKUP($A339,datos14s!$A$2:$B$874,2,FALSE)))=1,"·",0)</f>
        <v>·</v>
      </c>
      <c r="P339" s="53">
        <f>IF(TYPE(SEARCH(P$1,+VLOOKUP($A339,datos14s!$A$2:$B$874,2,FALSE)))=1,"·",0)</f>
        <v>0</v>
      </c>
      <c r="Q339" s="53">
        <f>IF(TYPE(SEARCH(Q$1,+VLOOKUP($A339,datos14s!$A$2:$B$874,2,FALSE)))=1,"·",0)</f>
        <v>0</v>
      </c>
      <c r="R339" s="53">
        <f>IF(TYPE(SEARCH(R$1,+VLOOKUP($A339,datos14s!$A$2:$B$874,2,FALSE)))=1,"·",0)</f>
        <v>0</v>
      </c>
      <c r="S339" s="53">
        <f>IF(TYPE(SEARCH(S$1,+VLOOKUP($A339,datos14s!$A$2:$B$874,2,FALSE)))=1,"·",0)</f>
        <v>0</v>
      </c>
      <c r="T339" s="53">
        <f>IF(TYPE(SEARCH(T$1,+VLOOKUP($A339,datos14s!$A$2:$B$874,2,FALSE)))=1,"·",0)</f>
        <v>0</v>
      </c>
      <c r="U339" s="53">
        <f>IF(TYPE(SEARCH(U$1,+VLOOKUP($A339,datos14s!$A$2:$B$874,2,FALSE)))=1,"·",0)</f>
        <v>0</v>
      </c>
      <c r="V339" s="53">
        <f>IF(TYPE(SEARCH(V$1,+VLOOKUP($A339,datos14s!$A$2:$B$874,2,FALSE)))=1,"·",0)</f>
        <v>0</v>
      </c>
      <c r="W339" s="53">
        <f>IF(TYPE(SEARCH(W$1,+VLOOKUP($A339,datos14s!$A$2:$B$874,2,FALSE)))=1,"·",0)</f>
        <v>0</v>
      </c>
      <c r="X339" s="53">
        <f>IF(TYPE(SEARCH(X$1,+VLOOKUP($A339,datos14s!$A$2:$B$874,2,FALSE)))=1,"·",0)</f>
        <v>0</v>
      </c>
      <c r="Y339" s="53">
        <f>IF(TYPE(SEARCH(Y$1,+VLOOKUP($A339,datos14s!$A$2:$B$874,2,FALSE)))=1,"·",0)</f>
        <v>0</v>
      </c>
      <c r="Z339" s="53">
        <f>IF(TYPE(SEARCH(Z$1,+VLOOKUP($A339,datos14s!$A$2:$B$874,2,FALSE)))=1,"·",0)</f>
        <v>0</v>
      </c>
      <c r="AA339" s="53">
        <f>IF(TYPE(SEARCH(AA$1,+VLOOKUP($A339,datos14s!$A$2:$B$874,2,FALSE)))=1,"·",0)</f>
        <v>0</v>
      </c>
      <c r="AB339" s="53">
        <f>IF(TYPE(SEARCH(AB$1,+VLOOKUP($A339,datos14s!$A$2:$B$874,2,FALSE)))=1,"·",0)</f>
        <v>0</v>
      </c>
      <c r="AC339" s="53">
        <f>IF(TYPE(SEARCH(AC$1,+VLOOKUP($A339,datos14s!$A$2:$B$874,2,FALSE)))=1,"·",0)</f>
        <v>0</v>
      </c>
      <c r="AD339" s="53">
        <f>IF(TYPE(SEARCH(AD$1,+VLOOKUP($A339,datos14s!$A$2:$B$874,2,FALSE)))=1,"·",0)</f>
        <v>0</v>
      </c>
      <c r="AE339" s="53">
        <f>IF(TYPE(SEARCH(AE$1,+VLOOKUP($A339,datos14s!$A$2:$B$874,2,FALSE)))=1,"·",0)</f>
        <v>0</v>
      </c>
    </row>
    <row r="340" spans="1:31" s="9" customFormat="1">
      <c r="A340" s="60" t="s">
        <v>1155</v>
      </c>
      <c r="B340" s="53">
        <f>IF(TYPE(SEARCH(B$1,+VLOOKUP($A340,datos14s!$A$2:$B$874,2,FALSE)))=1,"·",0)</f>
        <v>0</v>
      </c>
      <c r="C340" s="53">
        <f>IF(TYPE(SEARCH(C$1,+VLOOKUP($A340,datos14s!$A$2:$B$874,2,FALSE)))=1,"·",0)</f>
        <v>0</v>
      </c>
      <c r="D340" s="53">
        <f>IF(TYPE(SEARCH(D$1,+VLOOKUP($A340,datos14s!$A$2:$B$874,2,FALSE)))=1,"·",0)</f>
        <v>0</v>
      </c>
      <c r="E340" s="53">
        <f>IF(TYPE(SEARCH(E$1,+VLOOKUP($A340,datos14s!$A$2:$B$874,2,FALSE)))=1,"·",0)</f>
        <v>0</v>
      </c>
      <c r="F340" s="53" t="str">
        <f>IF(TYPE(SEARCH(F$1,+VLOOKUP($A340,datos14s!$A$2:$B$874,2,FALSE)))=1,"·",0)</f>
        <v>·</v>
      </c>
      <c r="G340" s="53">
        <f>IF(TYPE(SEARCH(G$1,+VLOOKUP($A340,datos14s!$A$2:$B$874,2,FALSE)))=1,"·",0)</f>
        <v>0</v>
      </c>
      <c r="H340" s="53">
        <f>IF(TYPE(SEARCH(H$1,+VLOOKUP($A340,datos14s!$A$2:$B$874,2,FALSE)))=1,"·",0)</f>
        <v>0</v>
      </c>
      <c r="I340" s="53">
        <f>IF(TYPE(SEARCH(I$1,+VLOOKUP($A340,datos14s!$A$2:$B$874,2,FALSE)))=1,"·",0)</f>
        <v>0</v>
      </c>
      <c r="J340" s="53">
        <f>IF(TYPE(SEARCH(J$1,+VLOOKUP($A340,datos14s!$A$2:$B$874,2,FALSE)))=1,"·",0)</f>
        <v>0</v>
      </c>
      <c r="K340" s="53">
        <f>IF(TYPE(SEARCH(K$1,+VLOOKUP($A340,datos14s!$A$2:$B$874,2,FALSE)))=1,"·",0)</f>
        <v>0</v>
      </c>
      <c r="L340" s="53">
        <f>IF(TYPE(SEARCH(L$1,+VLOOKUP($A340,datos14s!$A$2:$B$874,2,FALSE)))=1,"·",0)</f>
        <v>0</v>
      </c>
      <c r="M340" s="53">
        <f>IF(TYPE(SEARCH(M$1,+VLOOKUP($A340,datos14s!$A$2:$B$874,2,FALSE)))=1,"·",0)</f>
        <v>0</v>
      </c>
      <c r="N340" s="53">
        <f>IF(TYPE(SEARCH(N$1,+VLOOKUP($A340,datos14s!$A$2:$B$874,2,FALSE)))=1,"·",0)</f>
        <v>0</v>
      </c>
      <c r="O340" s="53">
        <f>IF(TYPE(SEARCH(O$1,+VLOOKUP($A340,datos14s!$A$2:$B$874,2,FALSE)))=1,"·",0)</f>
        <v>0</v>
      </c>
      <c r="P340" s="53">
        <f>IF(TYPE(SEARCH(P$1,+VLOOKUP($A340,datos14s!$A$2:$B$874,2,FALSE)))=1,"·",0)</f>
        <v>0</v>
      </c>
      <c r="Q340" s="53">
        <f>IF(TYPE(SEARCH(Q$1,+VLOOKUP($A340,datos14s!$A$2:$B$874,2,FALSE)))=1,"·",0)</f>
        <v>0</v>
      </c>
      <c r="R340" s="53">
        <f>IF(TYPE(SEARCH(R$1,+VLOOKUP($A340,datos14s!$A$2:$B$874,2,FALSE)))=1,"·",0)</f>
        <v>0</v>
      </c>
      <c r="S340" s="53">
        <f>IF(TYPE(SEARCH(S$1,+VLOOKUP($A340,datos14s!$A$2:$B$874,2,FALSE)))=1,"·",0)</f>
        <v>0</v>
      </c>
      <c r="T340" s="53">
        <f>IF(TYPE(SEARCH(T$1,+VLOOKUP($A340,datos14s!$A$2:$B$874,2,FALSE)))=1,"·",0)</f>
        <v>0</v>
      </c>
      <c r="U340" s="53">
        <f>IF(TYPE(SEARCH(U$1,+VLOOKUP($A340,datos14s!$A$2:$B$874,2,FALSE)))=1,"·",0)</f>
        <v>0</v>
      </c>
      <c r="V340" s="53">
        <f>IF(TYPE(SEARCH(V$1,+VLOOKUP($A340,datos14s!$A$2:$B$874,2,FALSE)))=1,"·",0)</f>
        <v>0</v>
      </c>
      <c r="W340" s="53">
        <f>IF(TYPE(SEARCH(W$1,+VLOOKUP($A340,datos14s!$A$2:$B$874,2,FALSE)))=1,"·",0)</f>
        <v>0</v>
      </c>
      <c r="X340" s="53">
        <f>IF(TYPE(SEARCH(X$1,+VLOOKUP($A340,datos14s!$A$2:$B$874,2,FALSE)))=1,"·",0)</f>
        <v>0</v>
      </c>
      <c r="Y340" s="53">
        <f>IF(TYPE(SEARCH(Y$1,+VLOOKUP($A340,datos14s!$A$2:$B$874,2,FALSE)))=1,"·",0)</f>
        <v>0</v>
      </c>
      <c r="Z340" s="53">
        <f>IF(TYPE(SEARCH(Z$1,+VLOOKUP($A340,datos14s!$A$2:$B$874,2,FALSE)))=1,"·",0)</f>
        <v>0</v>
      </c>
      <c r="AA340" s="53">
        <f>IF(TYPE(SEARCH(AA$1,+VLOOKUP($A340,datos14s!$A$2:$B$874,2,FALSE)))=1,"·",0)</f>
        <v>0</v>
      </c>
      <c r="AB340" s="53">
        <f>IF(TYPE(SEARCH(AB$1,+VLOOKUP($A340,datos14s!$A$2:$B$874,2,FALSE)))=1,"·",0)</f>
        <v>0</v>
      </c>
      <c r="AC340" s="53">
        <f>IF(TYPE(SEARCH(AC$1,+VLOOKUP($A340,datos14s!$A$2:$B$874,2,FALSE)))=1,"·",0)</f>
        <v>0</v>
      </c>
      <c r="AD340" s="53">
        <f>IF(TYPE(SEARCH(AD$1,+VLOOKUP($A340,datos14s!$A$2:$B$874,2,FALSE)))=1,"·",0)</f>
        <v>0</v>
      </c>
      <c r="AE340" s="53">
        <f>IF(TYPE(SEARCH(AE$1,+VLOOKUP($A340,datos14s!$A$2:$B$874,2,FALSE)))=1,"·",0)</f>
        <v>0</v>
      </c>
    </row>
    <row r="341" spans="1:31" s="9" customFormat="1">
      <c r="A341" s="60" t="s">
        <v>1156</v>
      </c>
      <c r="B341" s="53">
        <f>IF(TYPE(SEARCH(B$1,+VLOOKUP($A341,datos14s!$A$2:$B$874,2,FALSE)))=1,"·",0)</f>
        <v>0</v>
      </c>
      <c r="C341" s="53">
        <f>IF(TYPE(SEARCH(C$1,+VLOOKUP($A341,datos14s!$A$2:$B$874,2,FALSE)))=1,"·",0)</f>
        <v>0</v>
      </c>
      <c r="D341" s="53">
        <f>IF(TYPE(SEARCH(D$1,+VLOOKUP($A341,datos14s!$A$2:$B$874,2,FALSE)))=1,"·",0)</f>
        <v>0</v>
      </c>
      <c r="E341" s="53">
        <f>IF(TYPE(SEARCH(E$1,+VLOOKUP($A341,datos14s!$A$2:$B$874,2,FALSE)))=1,"·",0)</f>
        <v>0</v>
      </c>
      <c r="F341" s="53" t="str">
        <f>IF(TYPE(SEARCH(F$1,+VLOOKUP($A341,datos14s!$A$2:$B$874,2,FALSE)))=1,"·",0)</f>
        <v>·</v>
      </c>
      <c r="G341" s="53">
        <f>IF(TYPE(SEARCH(G$1,+VLOOKUP($A341,datos14s!$A$2:$B$874,2,FALSE)))=1,"·",0)</f>
        <v>0</v>
      </c>
      <c r="H341" s="53">
        <f>IF(TYPE(SEARCH(H$1,+VLOOKUP($A341,datos14s!$A$2:$B$874,2,FALSE)))=1,"·",0)</f>
        <v>0</v>
      </c>
      <c r="I341" s="53">
        <f>IF(TYPE(SEARCH(I$1,+VLOOKUP($A341,datos14s!$A$2:$B$874,2,FALSE)))=1,"·",0)</f>
        <v>0</v>
      </c>
      <c r="J341" s="53">
        <f>IF(TYPE(SEARCH(J$1,+VLOOKUP($A341,datos14s!$A$2:$B$874,2,FALSE)))=1,"·",0)</f>
        <v>0</v>
      </c>
      <c r="K341" s="53">
        <f>IF(TYPE(SEARCH(K$1,+VLOOKUP($A341,datos14s!$A$2:$B$874,2,FALSE)))=1,"·",0)</f>
        <v>0</v>
      </c>
      <c r="L341" s="53">
        <f>IF(TYPE(SEARCH(L$1,+VLOOKUP($A341,datos14s!$A$2:$B$874,2,FALSE)))=1,"·",0)</f>
        <v>0</v>
      </c>
      <c r="M341" s="53">
        <f>IF(TYPE(SEARCH(M$1,+VLOOKUP($A341,datos14s!$A$2:$B$874,2,FALSE)))=1,"·",0)</f>
        <v>0</v>
      </c>
      <c r="N341" s="53">
        <f>IF(TYPE(SEARCH(N$1,+VLOOKUP($A341,datos14s!$A$2:$B$874,2,FALSE)))=1,"·",0)</f>
        <v>0</v>
      </c>
      <c r="O341" s="53">
        <f>IF(TYPE(SEARCH(O$1,+VLOOKUP($A341,datos14s!$A$2:$B$874,2,FALSE)))=1,"·",0)</f>
        <v>0</v>
      </c>
      <c r="P341" s="53">
        <f>IF(TYPE(SEARCH(P$1,+VLOOKUP($A341,datos14s!$A$2:$B$874,2,FALSE)))=1,"·",0)</f>
        <v>0</v>
      </c>
      <c r="Q341" s="53">
        <f>IF(TYPE(SEARCH(Q$1,+VLOOKUP($A341,datos14s!$A$2:$B$874,2,FALSE)))=1,"·",0)</f>
        <v>0</v>
      </c>
      <c r="R341" s="53">
        <f>IF(TYPE(SEARCH(R$1,+VLOOKUP($A341,datos14s!$A$2:$B$874,2,FALSE)))=1,"·",0)</f>
        <v>0</v>
      </c>
      <c r="S341" s="53">
        <f>IF(TYPE(SEARCH(S$1,+VLOOKUP($A341,datos14s!$A$2:$B$874,2,FALSE)))=1,"·",0)</f>
        <v>0</v>
      </c>
      <c r="T341" s="53">
        <f>IF(TYPE(SEARCH(T$1,+VLOOKUP($A341,datos14s!$A$2:$B$874,2,FALSE)))=1,"·",0)</f>
        <v>0</v>
      </c>
      <c r="U341" s="53">
        <f>IF(TYPE(SEARCH(U$1,+VLOOKUP($A341,datos14s!$A$2:$B$874,2,FALSE)))=1,"·",0)</f>
        <v>0</v>
      </c>
      <c r="V341" s="53">
        <f>IF(TYPE(SEARCH(V$1,+VLOOKUP($A341,datos14s!$A$2:$B$874,2,FALSE)))=1,"·",0)</f>
        <v>0</v>
      </c>
      <c r="W341" s="53">
        <f>IF(TYPE(SEARCH(W$1,+VLOOKUP($A341,datos14s!$A$2:$B$874,2,FALSE)))=1,"·",0)</f>
        <v>0</v>
      </c>
      <c r="X341" s="53">
        <f>IF(TYPE(SEARCH(X$1,+VLOOKUP($A341,datos14s!$A$2:$B$874,2,FALSE)))=1,"·",0)</f>
        <v>0</v>
      </c>
      <c r="Y341" s="53">
        <f>IF(TYPE(SEARCH(Y$1,+VLOOKUP($A341,datos14s!$A$2:$B$874,2,FALSE)))=1,"·",0)</f>
        <v>0</v>
      </c>
      <c r="Z341" s="53">
        <f>IF(TYPE(SEARCH(Z$1,+VLOOKUP($A341,datos14s!$A$2:$B$874,2,FALSE)))=1,"·",0)</f>
        <v>0</v>
      </c>
      <c r="AA341" s="53">
        <f>IF(TYPE(SEARCH(AA$1,+VLOOKUP($A341,datos14s!$A$2:$B$874,2,FALSE)))=1,"·",0)</f>
        <v>0</v>
      </c>
      <c r="AB341" s="53">
        <f>IF(TYPE(SEARCH(AB$1,+VLOOKUP($A341,datos14s!$A$2:$B$874,2,FALSE)))=1,"·",0)</f>
        <v>0</v>
      </c>
      <c r="AC341" s="53">
        <f>IF(TYPE(SEARCH(AC$1,+VLOOKUP($A341,datos14s!$A$2:$B$874,2,FALSE)))=1,"·",0)</f>
        <v>0</v>
      </c>
      <c r="AD341" s="53">
        <f>IF(TYPE(SEARCH(AD$1,+VLOOKUP($A341,datos14s!$A$2:$B$874,2,FALSE)))=1,"·",0)</f>
        <v>0</v>
      </c>
      <c r="AE341" s="53">
        <f>IF(TYPE(SEARCH(AE$1,+VLOOKUP($A341,datos14s!$A$2:$B$874,2,FALSE)))=1,"·",0)</f>
        <v>0</v>
      </c>
    </row>
    <row r="342" spans="1:31" s="9" customFormat="1">
      <c r="A342" s="60" t="s">
        <v>1157</v>
      </c>
      <c r="B342" s="53">
        <f>IF(TYPE(SEARCH(B$1,+VLOOKUP($A342,datos14s!$A$2:$B$874,2,FALSE)))=1,"·",0)</f>
        <v>0</v>
      </c>
      <c r="C342" s="53">
        <f>IF(TYPE(SEARCH(C$1,+VLOOKUP($A342,datos14s!$A$2:$B$874,2,FALSE)))=1,"·",0)</f>
        <v>0</v>
      </c>
      <c r="D342" s="53">
        <f>IF(TYPE(SEARCH(D$1,+VLOOKUP($A342,datos14s!$A$2:$B$874,2,FALSE)))=1,"·",0)</f>
        <v>0</v>
      </c>
      <c r="E342" s="53">
        <f>IF(TYPE(SEARCH(E$1,+VLOOKUP($A342,datos14s!$A$2:$B$874,2,FALSE)))=1,"·",0)</f>
        <v>0</v>
      </c>
      <c r="F342" s="53" t="str">
        <f>IF(TYPE(SEARCH(F$1,+VLOOKUP($A342,datos14s!$A$2:$B$874,2,FALSE)))=1,"·",0)</f>
        <v>·</v>
      </c>
      <c r="G342" s="53">
        <f>IF(TYPE(SEARCH(G$1,+VLOOKUP($A342,datos14s!$A$2:$B$874,2,FALSE)))=1,"·",0)</f>
        <v>0</v>
      </c>
      <c r="H342" s="53">
        <f>IF(TYPE(SEARCH(H$1,+VLOOKUP($A342,datos14s!$A$2:$B$874,2,FALSE)))=1,"·",0)</f>
        <v>0</v>
      </c>
      <c r="I342" s="53">
        <f>IF(TYPE(SEARCH(I$1,+VLOOKUP($A342,datos14s!$A$2:$B$874,2,FALSE)))=1,"·",0)</f>
        <v>0</v>
      </c>
      <c r="J342" s="53">
        <f>IF(TYPE(SEARCH(J$1,+VLOOKUP($A342,datos14s!$A$2:$B$874,2,FALSE)))=1,"·",0)</f>
        <v>0</v>
      </c>
      <c r="K342" s="53">
        <f>IF(TYPE(SEARCH(K$1,+VLOOKUP($A342,datos14s!$A$2:$B$874,2,FALSE)))=1,"·",0)</f>
        <v>0</v>
      </c>
      <c r="L342" s="53">
        <f>IF(TYPE(SEARCH(L$1,+VLOOKUP($A342,datos14s!$A$2:$B$874,2,FALSE)))=1,"·",0)</f>
        <v>0</v>
      </c>
      <c r="M342" s="53">
        <f>IF(TYPE(SEARCH(M$1,+VLOOKUP($A342,datos14s!$A$2:$B$874,2,FALSE)))=1,"·",0)</f>
        <v>0</v>
      </c>
      <c r="N342" s="53">
        <f>IF(TYPE(SEARCH(N$1,+VLOOKUP($A342,datos14s!$A$2:$B$874,2,FALSE)))=1,"·",0)</f>
        <v>0</v>
      </c>
      <c r="O342" s="53">
        <f>IF(TYPE(SEARCH(O$1,+VLOOKUP($A342,datos14s!$A$2:$B$874,2,FALSE)))=1,"·",0)</f>
        <v>0</v>
      </c>
      <c r="P342" s="53">
        <f>IF(TYPE(SEARCH(P$1,+VLOOKUP($A342,datos14s!$A$2:$B$874,2,FALSE)))=1,"·",0)</f>
        <v>0</v>
      </c>
      <c r="Q342" s="53">
        <f>IF(TYPE(SEARCH(Q$1,+VLOOKUP($A342,datos14s!$A$2:$B$874,2,FALSE)))=1,"·",0)</f>
        <v>0</v>
      </c>
      <c r="R342" s="53">
        <f>IF(TYPE(SEARCH(R$1,+VLOOKUP($A342,datos14s!$A$2:$B$874,2,FALSE)))=1,"·",0)</f>
        <v>0</v>
      </c>
      <c r="S342" s="53">
        <f>IF(TYPE(SEARCH(S$1,+VLOOKUP($A342,datos14s!$A$2:$B$874,2,FALSE)))=1,"·",0)</f>
        <v>0</v>
      </c>
      <c r="T342" s="53">
        <f>IF(TYPE(SEARCH(T$1,+VLOOKUP($A342,datos14s!$A$2:$B$874,2,FALSE)))=1,"·",0)</f>
        <v>0</v>
      </c>
      <c r="U342" s="53">
        <f>IF(TYPE(SEARCH(U$1,+VLOOKUP($A342,datos14s!$A$2:$B$874,2,FALSE)))=1,"·",0)</f>
        <v>0</v>
      </c>
      <c r="V342" s="53">
        <f>IF(TYPE(SEARCH(V$1,+VLOOKUP($A342,datos14s!$A$2:$B$874,2,FALSE)))=1,"·",0)</f>
        <v>0</v>
      </c>
      <c r="W342" s="53">
        <f>IF(TYPE(SEARCH(W$1,+VLOOKUP($A342,datos14s!$A$2:$B$874,2,FALSE)))=1,"·",0)</f>
        <v>0</v>
      </c>
      <c r="X342" s="53">
        <f>IF(TYPE(SEARCH(X$1,+VLOOKUP($A342,datos14s!$A$2:$B$874,2,FALSE)))=1,"·",0)</f>
        <v>0</v>
      </c>
      <c r="Y342" s="53">
        <f>IF(TYPE(SEARCH(Y$1,+VLOOKUP($A342,datos14s!$A$2:$B$874,2,FALSE)))=1,"·",0)</f>
        <v>0</v>
      </c>
      <c r="Z342" s="53">
        <f>IF(TYPE(SEARCH(Z$1,+VLOOKUP($A342,datos14s!$A$2:$B$874,2,FALSE)))=1,"·",0)</f>
        <v>0</v>
      </c>
      <c r="AA342" s="53">
        <f>IF(TYPE(SEARCH(AA$1,+VLOOKUP($A342,datos14s!$A$2:$B$874,2,FALSE)))=1,"·",0)</f>
        <v>0</v>
      </c>
      <c r="AB342" s="53">
        <f>IF(TYPE(SEARCH(AB$1,+VLOOKUP($A342,datos14s!$A$2:$B$874,2,FALSE)))=1,"·",0)</f>
        <v>0</v>
      </c>
      <c r="AC342" s="53">
        <f>IF(TYPE(SEARCH(AC$1,+VLOOKUP($A342,datos14s!$A$2:$B$874,2,FALSE)))=1,"·",0)</f>
        <v>0</v>
      </c>
      <c r="AD342" s="53">
        <f>IF(TYPE(SEARCH(AD$1,+VLOOKUP($A342,datos14s!$A$2:$B$874,2,FALSE)))=1,"·",0)</f>
        <v>0</v>
      </c>
      <c r="AE342" s="53">
        <f>IF(TYPE(SEARCH(AE$1,+VLOOKUP($A342,datos14s!$A$2:$B$874,2,FALSE)))=1,"·",0)</f>
        <v>0</v>
      </c>
    </row>
    <row r="343" spans="1:31" s="9" customFormat="1">
      <c r="A343" s="60" t="s">
        <v>1158</v>
      </c>
      <c r="B343" s="53">
        <f>IF(TYPE(SEARCH(B$1,+VLOOKUP($A343,datos14s!$A$2:$B$874,2,FALSE)))=1,"·",0)</f>
        <v>0</v>
      </c>
      <c r="C343" s="53">
        <f>IF(TYPE(SEARCH(C$1,+VLOOKUP($A343,datos14s!$A$2:$B$874,2,FALSE)))=1,"·",0)</f>
        <v>0</v>
      </c>
      <c r="D343" s="53">
        <f>IF(TYPE(SEARCH(D$1,+VLOOKUP($A343,datos14s!$A$2:$B$874,2,FALSE)))=1,"·",0)</f>
        <v>0</v>
      </c>
      <c r="E343" s="53">
        <f>IF(TYPE(SEARCH(E$1,+VLOOKUP($A343,datos14s!$A$2:$B$874,2,FALSE)))=1,"·",0)</f>
        <v>0</v>
      </c>
      <c r="F343" s="53" t="str">
        <f>IF(TYPE(SEARCH(F$1,+VLOOKUP($A343,datos14s!$A$2:$B$874,2,FALSE)))=1,"·",0)</f>
        <v>·</v>
      </c>
      <c r="G343" s="53">
        <f>IF(TYPE(SEARCH(G$1,+VLOOKUP($A343,datos14s!$A$2:$B$874,2,FALSE)))=1,"·",0)</f>
        <v>0</v>
      </c>
      <c r="H343" s="53">
        <f>IF(TYPE(SEARCH(H$1,+VLOOKUP($A343,datos14s!$A$2:$B$874,2,FALSE)))=1,"·",0)</f>
        <v>0</v>
      </c>
      <c r="I343" s="53">
        <f>IF(TYPE(SEARCH(I$1,+VLOOKUP($A343,datos14s!$A$2:$B$874,2,FALSE)))=1,"·",0)</f>
        <v>0</v>
      </c>
      <c r="J343" s="53">
        <f>IF(TYPE(SEARCH(J$1,+VLOOKUP($A343,datos14s!$A$2:$B$874,2,FALSE)))=1,"·",0)</f>
        <v>0</v>
      </c>
      <c r="K343" s="53">
        <f>IF(TYPE(SEARCH(K$1,+VLOOKUP($A343,datos14s!$A$2:$B$874,2,FALSE)))=1,"·",0)</f>
        <v>0</v>
      </c>
      <c r="L343" s="53">
        <f>IF(TYPE(SEARCH(L$1,+VLOOKUP($A343,datos14s!$A$2:$B$874,2,FALSE)))=1,"·",0)</f>
        <v>0</v>
      </c>
      <c r="M343" s="53">
        <f>IF(TYPE(SEARCH(M$1,+VLOOKUP($A343,datos14s!$A$2:$B$874,2,FALSE)))=1,"·",0)</f>
        <v>0</v>
      </c>
      <c r="N343" s="53">
        <f>IF(TYPE(SEARCH(N$1,+VLOOKUP($A343,datos14s!$A$2:$B$874,2,FALSE)))=1,"·",0)</f>
        <v>0</v>
      </c>
      <c r="O343" s="53">
        <f>IF(TYPE(SEARCH(O$1,+VLOOKUP($A343,datos14s!$A$2:$B$874,2,FALSE)))=1,"·",0)</f>
        <v>0</v>
      </c>
      <c r="P343" s="53">
        <f>IF(TYPE(SEARCH(P$1,+VLOOKUP($A343,datos14s!$A$2:$B$874,2,FALSE)))=1,"·",0)</f>
        <v>0</v>
      </c>
      <c r="Q343" s="53">
        <f>IF(TYPE(SEARCH(Q$1,+VLOOKUP($A343,datos14s!$A$2:$B$874,2,FALSE)))=1,"·",0)</f>
        <v>0</v>
      </c>
      <c r="R343" s="53">
        <f>IF(TYPE(SEARCH(R$1,+VLOOKUP($A343,datos14s!$A$2:$B$874,2,FALSE)))=1,"·",0)</f>
        <v>0</v>
      </c>
      <c r="S343" s="53">
        <f>IF(TYPE(SEARCH(S$1,+VLOOKUP($A343,datos14s!$A$2:$B$874,2,FALSE)))=1,"·",0)</f>
        <v>0</v>
      </c>
      <c r="T343" s="53">
        <f>IF(TYPE(SEARCH(T$1,+VLOOKUP($A343,datos14s!$A$2:$B$874,2,FALSE)))=1,"·",0)</f>
        <v>0</v>
      </c>
      <c r="U343" s="53">
        <f>IF(TYPE(SEARCH(U$1,+VLOOKUP($A343,datos14s!$A$2:$B$874,2,FALSE)))=1,"·",0)</f>
        <v>0</v>
      </c>
      <c r="V343" s="53">
        <f>IF(TYPE(SEARCH(V$1,+VLOOKUP($A343,datos14s!$A$2:$B$874,2,FALSE)))=1,"·",0)</f>
        <v>0</v>
      </c>
      <c r="W343" s="53">
        <f>IF(TYPE(SEARCH(W$1,+VLOOKUP($A343,datos14s!$A$2:$B$874,2,FALSE)))=1,"·",0)</f>
        <v>0</v>
      </c>
      <c r="X343" s="53">
        <f>IF(TYPE(SEARCH(X$1,+VLOOKUP($A343,datos14s!$A$2:$B$874,2,FALSE)))=1,"·",0)</f>
        <v>0</v>
      </c>
      <c r="Y343" s="53">
        <f>IF(TYPE(SEARCH(Y$1,+VLOOKUP($A343,datos14s!$A$2:$B$874,2,FALSE)))=1,"·",0)</f>
        <v>0</v>
      </c>
      <c r="Z343" s="53">
        <f>IF(TYPE(SEARCH(Z$1,+VLOOKUP($A343,datos14s!$A$2:$B$874,2,FALSE)))=1,"·",0)</f>
        <v>0</v>
      </c>
      <c r="AA343" s="53">
        <f>IF(TYPE(SEARCH(AA$1,+VLOOKUP($A343,datos14s!$A$2:$B$874,2,FALSE)))=1,"·",0)</f>
        <v>0</v>
      </c>
      <c r="AB343" s="53">
        <f>IF(TYPE(SEARCH(AB$1,+VLOOKUP($A343,datos14s!$A$2:$B$874,2,FALSE)))=1,"·",0)</f>
        <v>0</v>
      </c>
      <c r="AC343" s="53">
        <f>IF(TYPE(SEARCH(AC$1,+VLOOKUP($A343,datos14s!$A$2:$B$874,2,FALSE)))=1,"·",0)</f>
        <v>0</v>
      </c>
      <c r="AD343" s="53">
        <f>IF(TYPE(SEARCH(AD$1,+VLOOKUP($A343,datos14s!$A$2:$B$874,2,FALSE)))=1,"·",0)</f>
        <v>0</v>
      </c>
      <c r="AE343" s="53">
        <f>IF(TYPE(SEARCH(AE$1,+VLOOKUP($A343,datos14s!$A$2:$B$874,2,FALSE)))=1,"·",0)</f>
        <v>0</v>
      </c>
    </row>
    <row r="344" spans="1:31" s="9" customFormat="1">
      <c r="A344" s="60" t="s">
        <v>1159</v>
      </c>
      <c r="B344" s="53">
        <f>IF(TYPE(SEARCH(B$1,+VLOOKUP($A344,datos14s!$A$2:$B$874,2,FALSE)))=1,"·",0)</f>
        <v>0</v>
      </c>
      <c r="C344" s="53">
        <f>IF(TYPE(SEARCH(C$1,+VLOOKUP($A344,datos14s!$A$2:$B$874,2,FALSE)))=1,"·",0)</f>
        <v>0</v>
      </c>
      <c r="D344" s="53">
        <f>IF(TYPE(SEARCH(D$1,+VLOOKUP($A344,datos14s!$A$2:$B$874,2,FALSE)))=1,"·",0)</f>
        <v>0</v>
      </c>
      <c r="E344" s="53">
        <f>IF(TYPE(SEARCH(E$1,+VLOOKUP($A344,datos14s!$A$2:$B$874,2,FALSE)))=1,"·",0)</f>
        <v>0</v>
      </c>
      <c r="F344" s="53" t="str">
        <f>IF(TYPE(SEARCH(F$1,+VLOOKUP($A344,datos14s!$A$2:$B$874,2,FALSE)))=1,"·",0)</f>
        <v>·</v>
      </c>
      <c r="G344" s="53">
        <f>IF(TYPE(SEARCH(G$1,+VLOOKUP($A344,datos14s!$A$2:$B$874,2,FALSE)))=1,"·",0)</f>
        <v>0</v>
      </c>
      <c r="H344" s="53">
        <f>IF(TYPE(SEARCH(H$1,+VLOOKUP($A344,datos14s!$A$2:$B$874,2,FALSE)))=1,"·",0)</f>
        <v>0</v>
      </c>
      <c r="I344" s="53">
        <f>IF(TYPE(SEARCH(I$1,+VLOOKUP($A344,datos14s!$A$2:$B$874,2,FALSE)))=1,"·",0)</f>
        <v>0</v>
      </c>
      <c r="J344" s="53">
        <f>IF(TYPE(SEARCH(J$1,+VLOOKUP($A344,datos14s!$A$2:$B$874,2,FALSE)))=1,"·",0)</f>
        <v>0</v>
      </c>
      <c r="K344" s="53">
        <f>IF(TYPE(SEARCH(K$1,+VLOOKUP($A344,datos14s!$A$2:$B$874,2,FALSE)))=1,"·",0)</f>
        <v>0</v>
      </c>
      <c r="L344" s="53">
        <f>IF(TYPE(SEARCH(L$1,+VLOOKUP($A344,datos14s!$A$2:$B$874,2,FALSE)))=1,"·",0)</f>
        <v>0</v>
      </c>
      <c r="M344" s="53">
        <f>IF(TYPE(SEARCH(M$1,+VLOOKUP($A344,datos14s!$A$2:$B$874,2,FALSE)))=1,"·",0)</f>
        <v>0</v>
      </c>
      <c r="N344" s="53">
        <f>IF(TYPE(SEARCH(N$1,+VLOOKUP($A344,datos14s!$A$2:$B$874,2,FALSE)))=1,"·",0)</f>
        <v>0</v>
      </c>
      <c r="O344" s="53">
        <f>IF(TYPE(SEARCH(O$1,+VLOOKUP($A344,datos14s!$A$2:$B$874,2,FALSE)))=1,"·",0)</f>
        <v>0</v>
      </c>
      <c r="P344" s="53">
        <f>IF(TYPE(SEARCH(P$1,+VLOOKUP($A344,datos14s!$A$2:$B$874,2,FALSE)))=1,"·",0)</f>
        <v>0</v>
      </c>
      <c r="Q344" s="53">
        <f>IF(TYPE(SEARCH(Q$1,+VLOOKUP($A344,datos14s!$A$2:$B$874,2,FALSE)))=1,"·",0)</f>
        <v>0</v>
      </c>
      <c r="R344" s="53">
        <f>IF(TYPE(SEARCH(R$1,+VLOOKUP($A344,datos14s!$A$2:$B$874,2,FALSE)))=1,"·",0)</f>
        <v>0</v>
      </c>
      <c r="S344" s="53">
        <f>IF(TYPE(SEARCH(S$1,+VLOOKUP($A344,datos14s!$A$2:$B$874,2,FALSE)))=1,"·",0)</f>
        <v>0</v>
      </c>
      <c r="T344" s="53">
        <f>IF(TYPE(SEARCH(T$1,+VLOOKUP($A344,datos14s!$A$2:$B$874,2,FALSE)))=1,"·",0)</f>
        <v>0</v>
      </c>
      <c r="U344" s="53">
        <f>IF(TYPE(SEARCH(U$1,+VLOOKUP($A344,datos14s!$A$2:$B$874,2,FALSE)))=1,"·",0)</f>
        <v>0</v>
      </c>
      <c r="V344" s="53">
        <f>IF(TYPE(SEARCH(V$1,+VLOOKUP($A344,datos14s!$A$2:$B$874,2,FALSE)))=1,"·",0)</f>
        <v>0</v>
      </c>
      <c r="W344" s="53">
        <f>IF(TYPE(SEARCH(W$1,+VLOOKUP($A344,datos14s!$A$2:$B$874,2,FALSE)))=1,"·",0)</f>
        <v>0</v>
      </c>
      <c r="X344" s="53">
        <f>IF(TYPE(SEARCH(X$1,+VLOOKUP($A344,datos14s!$A$2:$B$874,2,FALSE)))=1,"·",0)</f>
        <v>0</v>
      </c>
      <c r="Y344" s="53">
        <f>IF(TYPE(SEARCH(Y$1,+VLOOKUP($A344,datos14s!$A$2:$B$874,2,FALSE)))=1,"·",0)</f>
        <v>0</v>
      </c>
      <c r="Z344" s="53">
        <f>IF(TYPE(SEARCH(Z$1,+VLOOKUP($A344,datos14s!$A$2:$B$874,2,FALSE)))=1,"·",0)</f>
        <v>0</v>
      </c>
      <c r="AA344" s="53">
        <f>IF(TYPE(SEARCH(AA$1,+VLOOKUP($A344,datos14s!$A$2:$B$874,2,FALSE)))=1,"·",0)</f>
        <v>0</v>
      </c>
      <c r="AB344" s="53">
        <f>IF(TYPE(SEARCH(AB$1,+VLOOKUP($A344,datos14s!$A$2:$B$874,2,FALSE)))=1,"·",0)</f>
        <v>0</v>
      </c>
      <c r="AC344" s="53">
        <f>IF(TYPE(SEARCH(AC$1,+VLOOKUP($A344,datos14s!$A$2:$B$874,2,FALSE)))=1,"·",0)</f>
        <v>0</v>
      </c>
      <c r="AD344" s="53">
        <f>IF(TYPE(SEARCH(AD$1,+VLOOKUP($A344,datos14s!$A$2:$B$874,2,FALSE)))=1,"·",0)</f>
        <v>0</v>
      </c>
      <c r="AE344" s="53">
        <f>IF(TYPE(SEARCH(AE$1,+VLOOKUP($A344,datos14s!$A$2:$B$874,2,FALSE)))=1,"·",0)</f>
        <v>0</v>
      </c>
    </row>
    <row r="345" spans="1:31" s="9" customFormat="1">
      <c r="A345" s="60" t="s">
        <v>1160</v>
      </c>
      <c r="B345" s="53">
        <f>IF(TYPE(SEARCH(B$1,+VLOOKUP($A345,datos14s!$A$2:$B$874,2,FALSE)))=1,"·",0)</f>
        <v>0</v>
      </c>
      <c r="C345" s="53">
        <f>IF(TYPE(SEARCH(C$1,+VLOOKUP($A345,datos14s!$A$2:$B$874,2,FALSE)))=1,"·",0)</f>
        <v>0</v>
      </c>
      <c r="D345" s="53">
        <f>IF(TYPE(SEARCH(D$1,+VLOOKUP($A345,datos14s!$A$2:$B$874,2,FALSE)))=1,"·",0)</f>
        <v>0</v>
      </c>
      <c r="E345" s="53">
        <f>IF(TYPE(SEARCH(E$1,+VLOOKUP($A345,datos14s!$A$2:$B$874,2,FALSE)))=1,"·",0)</f>
        <v>0</v>
      </c>
      <c r="F345" s="53" t="str">
        <f>IF(TYPE(SEARCH(F$1,+VLOOKUP($A345,datos14s!$A$2:$B$874,2,FALSE)))=1,"·",0)</f>
        <v>·</v>
      </c>
      <c r="G345" s="53">
        <f>IF(TYPE(SEARCH(G$1,+VLOOKUP($A345,datos14s!$A$2:$B$874,2,FALSE)))=1,"·",0)</f>
        <v>0</v>
      </c>
      <c r="H345" s="53">
        <f>IF(TYPE(SEARCH(H$1,+VLOOKUP($A345,datos14s!$A$2:$B$874,2,FALSE)))=1,"·",0)</f>
        <v>0</v>
      </c>
      <c r="I345" s="53">
        <f>IF(TYPE(SEARCH(I$1,+VLOOKUP($A345,datos14s!$A$2:$B$874,2,FALSE)))=1,"·",0)</f>
        <v>0</v>
      </c>
      <c r="J345" s="53">
        <f>IF(TYPE(SEARCH(J$1,+VLOOKUP($A345,datos14s!$A$2:$B$874,2,FALSE)))=1,"·",0)</f>
        <v>0</v>
      </c>
      <c r="K345" s="53">
        <f>IF(TYPE(SEARCH(K$1,+VLOOKUP($A345,datos14s!$A$2:$B$874,2,FALSE)))=1,"·",0)</f>
        <v>0</v>
      </c>
      <c r="L345" s="53">
        <f>IF(TYPE(SEARCH(L$1,+VLOOKUP($A345,datos14s!$A$2:$B$874,2,FALSE)))=1,"·",0)</f>
        <v>0</v>
      </c>
      <c r="M345" s="53">
        <f>IF(TYPE(SEARCH(M$1,+VLOOKUP($A345,datos14s!$A$2:$B$874,2,FALSE)))=1,"·",0)</f>
        <v>0</v>
      </c>
      <c r="N345" s="53">
        <f>IF(TYPE(SEARCH(N$1,+VLOOKUP($A345,datos14s!$A$2:$B$874,2,FALSE)))=1,"·",0)</f>
        <v>0</v>
      </c>
      <c r="O345" s="53">
        <f>IF(TYPE(SEARCH(O$1,+VLOOKUP($A345,datos14s!$A$2:$B$874,2,FALSE)))=1,"·",0)</f>
        <v>0</v>
      </c>
      <c r="P345" s="53">
        <f>IF(TYPE(SEARCH(P$1,+VLOOKUP($A345,datos14s!$A$2:$B$874,2,FALSE)))=1,"·",0)</f>
        <v>0</v>
      </c>
      <c r="Q345" s="53">
        <f>IF(TYPE(SEARCH(Q$1,+VLOOKUP($A345,datos14s!$A$2:$B$874,2,FALSE)))=1,"·",0)</f>
        <v>0</v>
      </c>
      <c r="R345" s="53">
        <f>IF(TYPE(SEARCH(R$1,+VLOOKUP($A345,datos14s!$A$2:$B$874,2,FALSE)))=1,"·",0)</f>
        <v>0</v>
      </c>
      <c r="S345" s="53">
        <f>IF(TYPE(SEARCH(S$1,+VLOOKUP($A345,datos14s!$A$2:$B$874,2,FALSE)))=1,"·",0)</f>
        <v>0</v>
      </c>
      <c r="T345" s="53">
        <f>IF(TYPE(SEARCH(T$1,+VLOOKUP($A345,datos14s!$A$2:$B$874,2,FALSE)))=1,"·",0)</f>
        <v>0</v>
      </c>
      <c r="U345" s="53">
        <f>IF(TYPE(SEARCH(U$1,+VLOOKUP($A345,datos14s!$A$2:$B$874,2,FALSE)))=1,"·",0)</f>
        <v>0</v>
      </c>
      <c r="V345" s="53">
        <f>IF(TYPE(SEARCH(V$1,+VLOOKUP($A345,datos14s!$A$2:$B$874,2,FALSE)))=1,"·",0)</f>
        <v>0</v>
      </c>
      <c r="W345" s="53">
        <f>IF(TYPE(SEARCH(W$1,+VLOOKUP($A345,datos14s!$A$2:$B$874,2,FALSE)))=1,"·",0)</f>
        <v>0</v>
      </c>
      <c r="X345" s="53">
        <f>IF(TYPE(SEARCH(X$1,+VLOOKUP($A345,datos14s!$A$2:$B$874,2,FALSE)))=1,"·",0)</f>
        <v>0</v>
      </c>
      <c r="Y345" s="53">
        <f>IF(TYPE(SEARCH(Y$1,+VLOOKUP($A345,datos14s!$A$2:$B$874,2,FALSE)))=1,"·",0)</f>
        <v>0</v>
      </c>
      <c r="Z345" s="53">
        <f>IF(TYPE(SEARCH(Z$1,+VLOOKUP($A345,datos14s!$A$2:$B$874,2,FALSE)))=1,"·",0)</f>
        <v>0</v>
      </c>
      <c r="AA345" s="53">
        <f>IF(TYPE(SEARCH(AA$1,+VLOOKUP($A345,datos14s!$A$2:$B$874,2,FALSE)))=1,"·",0)</f>
        <v>0</v>
      </c>
      <c r="AB345" s="53">
        <f>IF(TYPE(SEARCH(AB$1,+VLOOKUP($A345,datos14s!$A$2:$B$874,2,FALSE)))=1,"·",0)</f>
        <v>0</v>
      </c>
      <c r="AC345" s="53">
        <f>IF(TYPE(SEARCH(AC$1,+VLOOKUP($A345,datos14s!$A$2:$B$874,2,FALSE)))=1,"·",0)</f>
        <v>0</v>
      </c>
      <c r="AD345" s="53">
        <f>IF(TYPE(SEARCH(AD$1,+VLOOKUP($A345,datos14s!$A$2:$B$874,2,FALSE)))=1,"·",0)</f>
        <v>0</v>
      </c>
      <c r="AE345" s="53">
        <f>IF(TYPE(SEARCH(AE$1,+VLOOKUP($A345,datos14s!$A$2:$B$874,2,FALSE)))=1,"·",0)</f>
        <v>0</v>
      </c>
    </row>
    <row r="346" spans="1:31" s="9" customFormat="1">
      <c r="A346" s="60" t="s">
        <v>1161</v>
      </c>
      <c r="B346" s="53">
        <f>IF(TYPE(SEARCH(B$1,+VLOOKUP($A346,datos14s!$A$2:$B$874,2,FALSE)))=1,"·",0)</f>
        <v>0</v>
      </c>
      <c r="C346" s="53">
        <f>IF(TYPE(SEARCH(C$1,+VLOOKUP($A346,datos14s!$A$2:$B$874,2,FALSE)))=1,"·",0)</f>
        <v>0</v>
      </c>
      <c r="D346" s="53">
        <f>IF(TYPE(SEARCH(D$1,+VLOOKUP($A346,datos14s!$A$2:$B$874,2,FALSE)))=1,"·",0)</f>
        <v>0</v>
      </c>
      <c r="E346" s="53">
        <f>IF(TYPE(SEARCH(E$1,+VLOOKUP($A346,datos14s!$A$2:$B$874,2,FALSE)))=1,"·",0)</f>
        <v>0</v>
      </c>
      <c r="F346" s="53" t="str">
        <f>IF(TYPE(SEARCH(F$1,+VLOOKUP($A346,datos14s!$A$2:$B$874,2,FALSE)))=1,"·",0)</f>
        <v>·</v>
      </c>
      <c r="G346" s="53">
        <f>IF(TYPE(SEARCH(G$1,+VLOOKUP($A346,datos14s!$A$2:$B$874,2,FALSE)))=1,"·",0)</f>
        <v>0</v>
      </c>
      <c r="H346" s="53">
        <f>IF(TYPE(SEARCH(H$1,+VLOOKUP($A346,datos14s!$A$2:$B$874,2,FALSE)))=1,"·",0)</f>
        <v>0</v>
      </c>
      <c r="I346" s="53">
        <f>IF(TYPE(SEARCH(I$1,+VLOOKUP($A346,datos14s!$A$2:$B$874,2,FALSE)))=1,"·",0)</f>
        <v>0</v>
      </c>
      <c r="J346" s="53">
        <f>IF(TYPE(SEARCH(J$1,+VLOOKUP($A346,datos14s!$A$2:$B$874,2,FALSE)))=1,"·",0)</f>
        <v>0</v>
      </c>
      <c r="K346" s="53">
        <f>IF(TYPE(SEARCH(K$1,+VLOOKUP($A346,datos14s!$A$2:$B$874,2,FALSE)))=1,"·",0)</f>
        <v>0</v>
      </c>
      <c r="L346" s="53">
        <f>IF(TYPE(SEARCH(L$1,+VLOOKUP($A346,datos14s!$A$2:$B$874,2,FALSE)))=1,"·",0)</f>
        <v>0</v>
      </c>
      <c r="M346" s="53">
        <f>IF(TYPE(SEARCH(M$1,+VLOOKUP($A346,datos14s!$A$2:$B$874,2,FALSE)))=1,"·",0)</f>
        <v>0</v>
      </c>
      <c r="N346" s="53">
        <f>IF(TYPE(SEARCH(N$1,+VLOOKUP($A346,datos14s!$A$2:$B$874,2,FALSE)))=1,"·",0)</f>
        <v>0</v>
      </c>
      <c r="O346" s="53">
        <f>IF(TYPE(SEARCH(O$1,+VLOOKUP($A346,datos14s!$A$2:$B$874,2,FALSE)))=1,"·",0)</f>
        <v>0</v>
      </c>
      <c r="P346" s="53">
        <f>IF(TYPE(SEARCH(P$1,+VLOOKUP($A346,datos14s!$A$2:$B$874,2,FALSE)))=1,"·",0)</f>
        <v>0</v>
      </c>
      <c r="Q346" s="53">
        <f>IF(TYPE(SEARCH(Q$1,+VLOOKUP($A346,datos14s!$A$2:$B$874,2,FALSE)))=1,"·",0)</f>
        <v>0</v>
      </c>
      <c r="R346" s="53">
        <f>IF(TYPE(SEARCH(R$1,+VLOOKUP($A346,datos14s!$A$2:$B$874,2,FALSE)))=1,"·",0)</f>
        <v>0</v>
      </c>
      <c r="S346" s="53">
        <f>IF(TYPE(SEARCH(S$1,+VLOOKUP($A346,datos14s!$A$2:$B$874,2,FALSE)))=1,"·",0)</f>
        <v>0</v>
      </c>
      <c r="T346" s="53">
        <f>IF(TYPE(SEARCH(T$1,+VLOOKUP($A346,datos14s!$A$2:$B$874,2,FALSE)))=1,"·",0)</f>
        <v>0</v>
      </c>
      <c r="U346" s="53">
        <f>IF(TYPE(SEARCH(U$1,+VLOOKUP($A346,datos14s!$A$2:$B$874,2,FALSE)))=1,"·",0)</f>
        <v>0</v>
      </c>
      <c r="V346" s="53">
        <f>IF(TYPE(SEARCH(V$1,+VLOOKUP($A346,datos14s!$A$2:$B$874,2,FALSE)))=1,"·",0)</f>
        <v>0</v>
      </c>
      <c r="W346" s="53">
        <f>IF(TYPE(SEARCH(W$1,+VLOOKUP($A346,datos14s!$A$2:$B$874,2,FALSE)))=1,"·",0)</f>
        <v>0</v>
      </c>
      <c r="X346" s="53">
        <f>IF(TYPE(SEARCH(X$1,+VLOOKUP($A346,datos14s!$A$2:$B$874,2,FALSE)))=1,"·",0)</f>
        <v>0</v>
      </c>
      <c r="Y346" s="53">
        <f>IF(TYPE(SEARCH(Y$1,+VLOOKUP($A346,datos14s!$A$2:$B$874,2,FALSE)))=1,"·",0)</f>
        <v>0</v>
      </c>
      <c r="Z346" s="53">
        <f>IF(TYPE(SEARCH(Z$1,+VLOOKUP($A346,datos14s!$A$2:$B$874,2,FALSE)))=1,"·",0)</f>
        <v>0</v>
      </c>
      <c r="AA346" s="53">
        <f>IF(TYPE(SEARCH(AA$1,+VLOOKUP($A346,datos14s!$A$2:$B$874,2,FALSE)))=1,"·",0)</f>
        <v>0</v>
      </c>
      <c r="AB346" s="53">
        <f>IF(TYPE(SEARCH(AB$1,+VLOOKUP($A346,datos14s!$A$2:$B$874,2,FALSE)))=1,"·",0)</f>
        <v>0</v>
      </c>
      <c r="AC346" s="53">
        <f>IF(TYPE(SEARCH(AC$1,+VLOOKUP($A346,datos14s!$A$2:$B$874,2,FALSE)))=1,"·",0)</f>
        <v>0</v>
      </c>
      <c r="AD346" s="53">
        <f>IF(TYPE(SEARCH(AD$1,+VLOOKUP($A346,datos14s!$A$2:$B$874,2,FALSE)))=1,"·",0)</f>
        <v>0</v>
      </c>
      <c r="AE346" s="53">
        <f>IF(TYPE(SEARCH(AE$1,+VLOOKUP($A346,datos14s!$A$2:$B$874,2,FALSE)))=1,"·",0)</f>
        <v>0</v>
      </c>
    </row>
    <row r="347" spans="1:31" s="9" customFormat="1">
      <c r="A347" s="60" t="s">
        <v>1162</v>
      </c>
      <c r="B347" s="53">
        <f>IF(TYPE(SEARCH(B$1,+VLOOKUP($A347,datos14s!$A$2:$B$874,2,FALSE)))=1,"·",0)</f>
        <v>0</v>
      </c>
      <c r="C347" s="53">
        <f>IF(TYPE(SEARCH(C$1,+VLOOKUP($A347,datos14s!$A$2:$B$874,2,FALSE)))=1,"·",0)</f>
        <v>0</v>
      </c>
      <c r="D347" s="53">
        <f>IF(TYPE(SEARCH(D$1,+VLOOKUP($A347,datos14s!$A$2:$B$874,2,FALSE)))=1,"·",0)</f>
        <v>0</v>
      </c>
      <c r="E347" s="53">
        <f>IF(TYPE(SEARCH(E$1,+VLOOKUP($A347,datos14s!$A$2:$B$874,2,FALSE)))=1,"·",0)</f>
        <v>0</v>
      </c>
      <c r="F347" s="53" t="str">
        <f>IF(TYPE(SEARCH(F$1,+VLOOKUP($A347,datos14s!$A$2:$B$874,2,FALSE)))=1,"·",0)</f>
        <v>·</v>
      </c>
      <c r="G347" s="53">
        <f>IF(TYPE(SEARCH(G$1,+VLOOKUP($A347,datos14s!$A$2:$B$874,2,FALSE)))=1,"·",0)</f>
        <v>0</v>
      </c>
      <c r="H347" s="53">
        <f>IF(TYPE(SEARCH(H$1,+VLOOKUP($A347,datos14s!$A$2:$B$874,2,FALSE)))=1,"·",0)</f>
        <v>0</v>
      </c>
      <c r="I347" s="53">
        <f>IF(TYPE(SEARCH(I$1,+VLOOKUP($A347,datos14s!$A$2:$B$874,2,FALSE)))=1,"·",0)</f>
        <v>0</v>
      </c>
      <c r="J347" s="53">
        <f>IF(TYPE(SEARCH(J$1,+VLOOKUP($A347,datos14s!$A$2:$B$874,2,FALSE)))=1,"·",0)</f>
        <v>0</v>
      </c>
      <c r="K347" s="53">
        <f>IF(TYPE(SEARCH(K$1,+VLOOKUP($A347,datos14s!$A$2:$B$874,2,FALSE)))=1,"·",0)</f>
        <v>0</v>
      </c>
      <c r="L347" s="53">
        <f>IF(TYPE(SEARCH(L$1,+VLOOKUP($A347,datos14s!$A$2:$B$874,2,FALSE)))=1,"·",0)</f>
        <v>0</v>
      </c>
      <c r="M347" s="53">
        <f>IF(TYPE(SEARCH(M$1,+VLOOKUP($A347,datos14s!$A$2:$B$874,2,FALSE)))=1,"·",0)</f>
        <v>0</v>
      </c>
      <c r="N347" s="53">
        <f>IF(TYPE(SEARCH(N$1,+VLOOKUP($A347,datos14s!$A$2:$B$874,2,FALSE)))=1,"·",0)</f>
        <v>0</v>
      </c>
      <c r="O347" s="53">
        <f>IF(TYPE(SEARCH(O$1,+VLOOKUP($A347,datos14s!$A$2:$B$874,2,FALSE)))=1,"·",0)</f>
        <v>0</v>
      </c>
      <c r="P347" s="53">
        <f>IF(TYPE(SEARCH(P$1,+VLOOKUP($A347,datos14s!$A$2:$B$874,2,FALSE)))=1,"·",0)</f>
        <v>0</v>
      </c>
      <c r="Q347" s="53">
        <f>IF(TYPE(SEARCH(Q$1,+VLOOKUP($A347,datos14s!$A$2:$B$874,2,FALSE)))=1,"·",0)</f>
        <v>0</v>
      </c>
      <c r="R347" s="53">
        <f>IF(TYPE(SEARCH(R$1,+VLOOKUP($A347,datos14s!$A$2:$B$874,2,FALSE)))=1,"·",0)</f>
        <v>0</v>
      </c>
      <c r="S347" s="53">
        <f>IF(TYPE(SEARCH(S$1,+VLOOKUP($A347,datos14s!$A$2:$B$874,2,FALSE)))=1,"·",0)</f>
        <v>0</v>
      </c>
      <c r="T347" s="53">
        <f>IF(TYPE(SEARCH(T$1,+VLOOKUP($A347,datos14s!$A$2:$B$874,2,FALSE)))=1,"·",0)</f>
        <v>0</v>
      </c>
      <c r="U347" s="53">
        <f>IF(TYPE(SEARCH(U$1,+VLOOKUP($A347,datos14s!$A$2:$B$874,2,FALSE)))=1,"·",0)</f>
        <v>0</v>
      </c>
      <c r="V347" s="53">
        <f>IF(TYPE(SEARCH(V$1,+VLOOKUP($A347,datos14s!$A$2:$B$874,2,FALSE)))=1,"·",0)</f>
        <v>0</v>
      </c>
      <c r="W347" s="53">
        <f>IF(TYPE(SEARCH(W$1,+VLOOKUP($A347,datos14s!$A$2:$B$874,2,FALSE)))=1,"·",0)</f>
        <v>0</v>
      </c>
      <c r="X347" s="53">
        <f>IF(TYPE(SEARCH(X$1,+VLOOKUP($A347,datos14s!$A$2:$B$874,2,FALSE)))=1,"·",0)</f>
        <v>0</v>
      </c>
      <c r="Y347" s="53">
        <f>IF(TYPE(SEARCH(Y$1,+VLOOKUP($A347,datos14s!$A$2:$B$874,2,FALSE)))=1,"·",0)</f>
        <v>0</v>
      </c>
      <c r="Z347" s="53">
        <f>IF(TYPE(SEARCH(Z$1,+VLOOKUP($A347,datos14s!$A$2:$B$874,2,FALSE)))=1,"·",0)</f>
        <v>0</v>
      </c>
      <c r="AA347" s="53">
        <f>IF(TYPE(SEARCH(AA$1,+VLOOKUP($A347,datos14s!$A$2:$B$874,2,FALSE)))=1,"·",0)</f>
        <v>0</v>
      </c>
      <c r="AB347" s="53">
        <f>IF(TYPE(SEARCH(AB$1,+VLOOKUP($A347,datos14s!$A$2:$B$874,2,FALSE)))=1,"·",0)</f>
        <v>0</v>
      </c>
      <c r="AC347" s="53">
        <f>IF(TYPE(SEARCH(AC$1,+VLOOKUP($A347,datos14s!$A$2:$B$874,2,FALSE)))=1,"·",0)</f>
        <v>0</v>
      </c>
      <c r="AD347" s="53">
        <f>IF(TYPE(SEARCH(AD$1,+VLOOKUP($A347,datos14s!$A$2:$B$874,2,FALSE)))=1,"·",0)</f>
        <v>0</v>
      </c>
      <c r="AE347" s="53">
        <f>IF(TYPE(SEARCH(AE$1,+VLOOKUP($A347,datos14s!$A$2:$B$874,2,FALSE)))=1,"·",0)</f>
        <v>0</v>
      </c>
    </row>
    <row r="348" spans="1:31" s="9" customFormat="1">
      <c r="A348" s="60" t="s">
        <v>1163</v>
      </c>
      <c r="B348" s="53">
        <f>IF(TYPE(SEARCH(B$1,+VLOOKUP($A348,datos14s!$A$2:$B$874,2,FALSE)))=1,"·",0)</f>
        <v>0</v>
      </c>
      <c r="C348" s="53">
        <f>IF(TYPE(SEARCH(C$1,+VLOOKUP($A348,datos14s!$A$2:$B$874,2,FALSE)))=1,"·",0)</f>
        <v>0</v>
      </c>
      <c r="D348" s="53">
        <f>IF(TYPE(SEARCH(D$1,+VLOOKUP($A348,datos14s!$A$2:$B$874,2,FALSE)))=1,"·",0)</f>
        <v>0</v>
      </c>
      <c r="E348" s="53">
        <f>IF(TYPE(SEARCH(E$1,+VLOOKUP($A348,datos14s!$A$2:$B$874,2,FALSE)))=1,"·",0)</f>
        <v>0</v>
      </c>
      <c r="F348" s="53" t="str">
        <f>IF(TYPE(SEARCH(F$1,+VLOOKUP($A348,datos14s!$A$2:$B$874,2,FALSE)))=1,"·",0)</f>
        <v>·</v>
      </c>
      <c r="G348" s="53">
        <f>IF(TYPE(SEARCH(G$1,+VLOOKUP($A348,datos14s!$A$2:$B$874,2,FALSE)))=1,"·",0)</f>
        <v>0</v>
      </c>
      <c r="H348" s="53">
        <f>IF(TYPE(SEARCH(H$1,+VLOOKUP($A348,datos14s!$A$2:$B$874,2,FALSE)))=1,"·",0)</f>
        <v>0</v>
      </c>
      <c r="I348" s="53">
        <f>IF(TYPE(SEARCH(I$1,+VLOOKUP($A348,datos14s!$A$2:$B$874,2,FALSE)))=1,"·",0)</f>
        <v>0</v>
      </c>
      <c r="J348" s="53">
        <f>IF(TYPE(SEARCH(J$1,+VLOOKUP($A348,datos14s!$A$2:$B$874,2,FALSE)))=1,"·",0)</f>
        <v>0</v>
      </c>
      <c r="K348" s="53">
        <f>IF(TYPE(SEARCH(K$1,+VLOOKUP($A348,datos14s!$A$2:$B$874,2,FALSE)))=1,"·",0)</f>
        <v>0</v>
      </c>
      <c r="L348" s="53">
        <f>IF(TYPE(SEARCH(L$1,+VLOOKUP($A348,datos14s!$A$2:$B$874,2,FALSE)))=1,"·",0)</f>
        <v>0</v>
      </c>
      <c r="M348" s="53">
        <f>IF(TYPE(SEARCH(M$1,+VLOOKUP($A348,datos14s!$A$2:$B$874,2,FALSE)))=1,"·",0)</f>
        <v>0</v>
      </c>
      <c r="N348" s="53">
        <f>IF(TYPE(SEARCH(N$1,+VLOOKUP($A348,datos14s!$A$2:$B$874,2,FALSE)))=1,"·",0)</f>
        <v>0</v>
      </c>
      <c r="O348" s="53">
        <f>IF(TYPE(SEARCH(O$1,+VLOOKUP($A348,datos14s!$A$2:$B$874,2,FALSE)))=1,"·",0)</f>
        <v>0</v>
      </c>
      <c r="P348" s="53">
        <f>IF(TYPE(SEARCH(P$1,+VLOOKUP($A348,datos14s!$A$2:$B$874,2,FALSE)))=1,"·",0)</f>
        <v>0</v>
      </c>
      <c r="Q348" s="53">
        <f>IF(TYPE(SEARCH(Q$1,+VLOOKUP($A348,datos14s!$A$2:$B$874,2,FALSE)))=1,"·",0)</f>
        <v>0</v>
      </c>
      <c r="R348" s="53">
        <f>IF(TYPE(SEARCH(R$1,+VLOOKUP($A348,datos14s!$A$2:$B$874,2,FALSE)))=1,"·",0)</f>
        <v>0</v>
      </c>
      <c r="S348" s="53">
        <f>IF(TYPE(SEARCH(S$1,+VLOOKUP($A348,datos14s!$A$2:$B$874,2,FALSE)))=1,"·",0)</f>
        <v>0</v>
      </c>
      <c r="T348" s="53">
        <f>IF(TYPE(SEARCH(T$1,+VLOOKUP($A348,datos14s!$A$2:$B$874,2,FALSE)))=1,"·",0)</f>
        <v>0</v>
      </c>
      <c r="U348" s="53">
        <f>IF(TYPE(SEARCH(U$1,+VLOOKUP($A348,datos14s!$A$2:$B$874,2,FALSE)))=1,"·",0)</f>
        <v>0</v>
      </c>
      <c r="V348" s="53">
        <f>IF(TYPE(SEARCH(V$1,+VLOOKUP($A348,datos14s!$A$2:$B$874,2,FALSE)))=1,"·",0)</f>
        <v>0</v>
      </c>
      <c r="W348" s="53">
        <f>IF(TYPE(SEARCH(W$1,+VLOOKUP($A348,datos14s!$A$2:$B$874,2,FALSE)))=1,"·",0)</f>
        <v>0</v>
      </c>
      <c r="X348" s="53">
        <f>IF(TYPE(SEARCH(X$1,+VLOOKUP($A348,datos14s!$A$2:$B$874,2,FALSE)))=1,"·",0)</f>
        <v>0</v>
      </c>
      <c r="Y348" s="53">
        <f>IF(TYPE(SEARCH(Y$1,+VLOOKUP($A348,datos14s!$A$2:$B$874,2,FALSE)))=1,"·",0)</f>
        <v>0</v>
      </c>
      <c r="Z348" s="53">
        <f>IF(TYPE(SEARCH(Z$1,+VLOOKUP($A348,datos14s!$A$2:$B$874,2,FALSE)))=1,"·",0)</f>
        <v>0</v>
      </c>
      <c r="AA348" s="53">
        <f>IF(TYPE(SEARCH(AA$1,+VLOOKUP($A348,datos14s!$A$2:$B$874,2,FALSE)))=1,"·",0)</f>
        <v>0</v>
      </c>
      <c r="AB348" s="53">
        <f>IF(TYPE(SEARCH(AB$1,+VLOOKUP($A348,datos14s!$A$2:$B$874,2,FALSE)))=1,"·",0)</f>
        <v>0</v>
      </c>
      <c r="AC348" s="53">
        <f>IF(TYPE(SEARCH(AC$1,+VLOOKUP($A348,datos14s!$A$2:$B$874,2,FALSE)))=1,"·",0)</f>
        <v>0</v>
      </c>
      <c r="AD348" s="53">
        <f>IF(TYPE(SEARCH(AD$1,+VLOOKUP($A348,datos14s!$A$2:$B$874,2,FALSE)))=1,"·",0)</f>
        <v>0</v>
      </c>
      <c r="AE348" s="53">
        <f>IF(TYPE(SEARCH(AE$1,+VLOOKUP($A348,datos14s!$A$2:$B$874,2,FALSE)))=1,"·",0)</f>
        <v>0</v>
      </c>
    </row>
    <row r="349" spans="1:31" s="9" customFormat="1">
      <c r="A349" s="60" t="s">
        <v>1164</v>
      </c>
      <c r="B349" s="53">
        <f>IF(TYPE(SEARCH(B$1,+VLOOKUP($A349,datos14s!$A$2:$B$874,2,FALSE)))=1,"·",0)</f>
        <v>0</v>
      </c>
      <c r="C349" s="53">
        <f>IF(TYPE(SEARCH(C$1,+VLOOKUP($A349,datos14s!$A$2:$B$874,2,FALSE)))=1,"·",0)</f>
        <v>0</v>
      </c>
      <c r="D349" s="53">
        <f>IF(TYPE(SEARCH(D$1,+VLOOKUP($A349,datos14s!$A$2:$B$874,2,FALSE)))=1,"·",0)</f>
        <v>0</v>
      </c>
      <c r="E349" s="53">
        <f>IF(TYPE(SEARCH(E$1,+VLOOKUP($A349,datos14s!$A$2:$B$874,2,FALSE)))=1,"·",0)</f>
        <v>0</v>
      </c>
      <c r="F349" s="53" t="str">
        <f>IF(TYPE(SEARCH(F$1,+VLOOKUP($A349,datos14s!$A$2:$B$874,2,FALSE)))=1,"·",0)</f>
        <v>·</v>
      </c>
      <c r="G349" s="53">
        <f>IF(TYPE(SEARCH(G$1,+VLOOKUP($A349,datos14s!$A$2:$B$874,2,FALSE)))=1,"·",0)</f>
        <v>0</v>
      </c>
      <c r="H349" s="53">
        <f>IF(TYPE(SEARCH(H$1,+VLOOKUP($A349,datos14s!$A$2:$B$874,2,FALSE)))=1,"·",0)</f>
        <v>0</v>
      </c>
      <c r="I349" s="53">
        <f>IF(TYPE(SEARCH(I$1,+VLOOKUP($A349,datos14s!$A$2:$B$874,2,FALSE)))=1,"·",0)</f>
        <v>0</v>
      </c>
      <c r="J349" s="53">
        <f>IF(TYPE(SEARCH(J$1,+VLOOKUP($A349,datos14s!$A$2:$B$874,2,FALSE)))=1,"·",0)</f>
        <v>0</v>
      </c>
      <c r="K349" s="53">
        <f>IF(TYPE(SEARCH(K$1,+VLOOKUP($A349,datos14s!$A$2:$B$874,2,FALSE)))=1,"·",0)</f>
        <v>0</v>
      </c>
      <c r="L349" s="53">
        <f>IF(TYPE(SEARCH(L$1,+VLOOKUP($A349,datos14s!$A$2:$B$874,2,FALSE)))=1,"·",0)</f>
        <v>0</v>
      </c>
      <c r="M349" s="53">
        <f>IF(TYPE(SEARCH(M$1,+VLOOKUP($A349,datos14s!$A$2:$B$874,2,FALSE)))=1,"·",0)</f>
        <v>0</v>
      </c>
      <c r="N349" s="53">
        <f>IF(TYPE(SEARCH(N$1,+VLOOKUP($A349,datos14s!$A$2:$B$874,2,FALSE)))=1,"·",0)</f>
        <v>0</v>
      </c>
      <c r="O349" s="53">
        <f>IF(TYPE(SEARCH(O$1,+VLOOKUP($A349,datos14s!$A$2:$B$874,2,FALSE)))=1,"·",0)</f>
        <v>0</v>
      </c>
      <c r="P349" s="53">
        <f>IF(TYPE(SEARCH(P$1,+VLOOKUP($A349,datos14s!$A$2:$B$874,2,FALSE)))=1,"·",0)</f>
        <v>0</v>
      </c>
      <c r="Q349" s="53">
        <f>IF(TYPE(SEARCH(Q$1,+VLOOKUP($A349,datos14s!$A$2:$B$874,2,FALSE)))=1,"·",0)</f>
        <v>0</v>
      </c>
      <c r="R349" s="53">
        <f>IF(TYPE(SEARCH(R$1,+VLOOKUP($A349,datos14s!$A$2:$B$874,2,FALSE)))=1,"·",0)</f>
        <v>0</v>
      </c>
      <c r="S349" s="53">
        <f>IF(TYPE(SEARCH(S$1,+VLOOKUP($A349,datos14s!$A$2:$B$874,2,FALSE)))=1,"·",0)</f>
        <v>0</v>
      </c>
      <c r="T349" s="53">
        <f>IF(TYPE(SEARCH(T$1,+VLOOKUP($A349,datos14s!$A$2:$B$874,2,FALSE)))=1,"·",0)</f>
        <v>0</v>
      </c>
      <c r="U349" s="53">
        <f>IF(TYPE(SEARCH(U$1,+VLOOKUP($A349,datos14s!$A$2:$B$874,2,FALSE)))=1,"·",0)</f>
        <v>0</v>
      </c>
      <c r="V349" s="53">
        <f>IF(TYPE(SEARCH(V$1,+VLOOKUP($A349,datos14s!$A$2:$B$874,2,FALSE)))=1,"·",0)</f>
        <v>0</v>
      </c>
      <c r="W349" s="53">
        <f>IF(TYPE(SEARCH(W$1,+VLOOKUP($A349,datos14s!$A$2:$B$874,2,FALSE)))=1,"·",0)</f>
        <v>0</v>
      </c>
      <c r="X349" s="53">
        <f>IF(TYPE(SEARCH(X$1,+VLOOKUP($A349,datos14s!$A$2:$B$874,2,FALSE)))=1,"·",0)</f>
        <v>0</v>
      </c>
      <c r="Y349" s="53">
        <f>IF(TYPE(SEARCH(Y$1,+VLOOKUP($A349,datos14s!$A$2:$B$874,2,FALSE)))=1,"·",0)</f>
        <v>0</v>
      </c>
      <c r="Z349" s="53">
        <f>IF(TYPE(SEARCH(Z$1,+VLOOKUP($A349,datos14s!$A$2:$B$874,2,FALSE)))=1,"·",0)</f>
        <v>0</v>
      </c>
      <c r="AA349" s="53">
        <f>IF(TYPE(SEARCH(AA$1,+VLOOKUP($A349,datos14s!$A$2:$B$874,2,FALSE)))=1,"·",0)</f>
        <v>0</v>
      </c>
      <c r="AB349" s="53">
        <f>IF(TYPE(SEARCH(AB$1,+VLOOKUP($A349,datos14s!$A$2:$B$874,2,FALSE)))=1,"·",0)</f>
        <v>0</v>
      </c>
      <c r="AC349" s="53">
        <f>IF(TYPE(SEARCH(AC$1,+VLOOKUP($A349,datos14s!$A$2:$B$874,2,FALSE)))=1,"·",0)</f>
        <v>0</v>
      </c>
      <c r="AD349" s="53">
        <f>IF(TYPE(SEARCH(AD$1,+VLOOKUP($A349,datos14s!$A$2:$B$874,2,FALSE)))=1,"·",0)</f>
        <v>0</v>
      </c>
      <c r="AE349" s="53">
        <f>IF(TYPE(SEARCH(AE$1,+VLOOKUP($A349,datos14s!$A$2:$B$874,2,FALSE)))=1,"·",0)</f>
        <v>0</v>
      </c>
    </row>
    <row r="350" spans="1:31" s="9" customFormat="1">
      <c r="A350" s="60" t="s">
        <v>1165</v>
      </c>
      <c r="B350" s="53">
        <f>IF(TYPE(SEARCH(B$1,+VLOOKUP($A350,datos14s!$A$2:$B$874,2,FALSE)))=1,"·",0)</f>
        <v>0</v>
      </c>
      <c r="C350" s="53">
        <f>IF(TYPE(SEARCH(C$1,+VLOOKUP($A350,datos14s!$A$2:$B$874,2,FALSE)))=1,"·",0)</f>
        <v>0</v>
      </c>
      <c r="D350" s="53">
        <f>IF(TYPE(SEARCH(D$1,+VLOOKUP($A350,datos14s!$A$2:$B$874,2,FALSE)))=1,"·",0)</f>
        <v>0</v>
      </c>
      <c r="E350" s="53">
        <f>IF(TYPE(SEARCH(E$1,+VLOOKUP($A350,datos14s!$A$2:$B$874,2,FALSE)))=1,"·",0)</f>
        <v>0</v>
      </c>
      <c r="F350" s="53" t="str">
        <f>IF(TYPE(SEARCH(F$1,+VLOOKUP($A350,datos14s!$A$2:$B$874,2,FALSE)))=1,"·",0)</f>
        <v>·</v>
      </c>
      <c r="G350" s="53">
        <f>IF(TYPE(SEARCH(G$1,+VLOOKUP($A350,datos14s!$A$2:$B$874,2,FALSE)))=1,"·",0)</f>
        <v>0</v>
      </c>
      <c r="H350" s="53">
        <f>IF(TYPE(SEARCH(H$1,+VLOOKUP($A350,datos14s!$A$2:$B$874,2,FALSE)))=1,"·",0)</f>
        <v>0</v>
      </c>
      <c r="I350" s="53">
        <f>IF(TYPE(SEARCH(I$1,+VLOOKUP($A350,datos14s!$A$2:$B$874,2,FALSE)))=1,"·",0)</f>
        <v>0</v>
      </c>
      <c r="J350" s="53">
        <f>IF(TYPE(SEARCH(J$1,+VLOOKUP($A350,datos14s!$A$2:$B$874,2,FALSE)))=1,"·",0)</f>
        <v>0</v>
      </c>
      <c r="K350" s="53">
        <f>IF(TYPE(SEARCH(K$1,+VLOOKUP($A350,datos14s!$A$2:$B$874,2,FALSE)))=1,"·",0)</f>
        <v>0</v>
      </c>
      <c r="L350" s="53">
        <f>IF(TYPE(SEARCH(L$1,+VLOOKUP($A350,datos14s!$A$2:$B$874,2,FALSE)))=1,"·",0)</f>
        <v>0</v>
      </c>
      <c r="M350" s="53">
        <f>IF(TYPE(SEARCH(M$1,+VLOOKUP($A350,datos14s!$A$2:$B$874,2,FALSE)))=1,"·",0)</f>
        <v>0</v>
      </c>
      <c r="N350" s="53">
        <f>IF(TYPE(SEARCH(N$1,+VLOOKUP($A350,datos14s!$A$2:$B$874,2,FALSE)))=1,"·",0)</f>
        <v>0</v>
      </c>
      <c r="O350" s="53">
        <f>IF(TYPE(SEARCH(O$1,+VLOOKUP($A350,datos14s!$A$2:$B$874,2,FALSE)))=1,"·",0)</f>
        <v>0</v>
      </c>
      <c r="P350" s="53">
        <f>IF(TYPE(SEARCH(P$1,+VLOOKUP($A350,datos14s!$A$2:$B$874,2,FALSE)))=1,"·",0)</f>
        <v>0</v>
      </c>
      <c r="Q350" s="53">
        <f>IF(TYPE(SEARCH(Q$1,+VLOOKUP($A350,datos14s!$A$2:$B$874,2,FALSE)))=1,"·",0)</f>
        <v>0</v>
      </c>
      <c r="R350" s="53">
        <f>IF(TYPE(SEARCH(R$1,+VLOOKUP($A350,datos14s!$A$2:$B$874,2,FALSE)))=1,"·",0)</f>
        <v>0</v>
      </c>
      <c r="S350" s="53">
        <f>IF(TYPE(SEARCH(S$1,+VLOOKUP($A350,datos14s!$A$2:$B$874,2,FALSE)))=1,"·",0)</f>
        <v>0</v>
      </c>
      <c r="T350" s="53">
        <f>IF(TYPE(SEARCH(T$1,+VLOOKUP($A350,datos14s!$A$2:$B$874,2,FALSE)))=1,"·",0)</f>
        <v>0</v>
      </c>
      <c r="U350" s="53">
        <f>IF(TYPE(SEARCH(U$1,+VLOOKUP($A350,datos14s!$A$2:$B$874,2,FALSE)))=1,"·",0)</f>
        <v>0</v>
      </c>
      <c r="V350" s="53">
        <f>IF(TYPE(SEARCH(V$1,+VLOOKUP($A350,datos14s!$A$2:$B$874,2,FALSE)))=1,"·",0)</f>
        <v>0</v>
      </c>
      <c r="W350" s="53">
        <f>IF(TYPE(SEARCH(W$1,+VLOOKUP($A350,datos14s!$A$2:$B$874,2,FALSE)))=1,"·",0)</f>
        <v>0</v>
      </c>
      <c r="X350" s="53">
        <f>IF(TYPE(SEARCH(X$1,+VLOOKUP($A350,datos14s!$A$2:$B$874,2,FALSE)))=1,"·",0)</f>
        <v>0</v>
      </c>
      <c r="Y350" s="53">
        <f>IF(TYPE(SEARCH(Y$1,+VLOOKUP($A350,datos14s!$A$2:$B$874,2,FALSE)))=1,"·",0)</f>
        <v>0</v>
      </c>
      <c r="Z350" s="53">
        <f>IF(TYPE(SEARCH(Z$1,+VLOOKUP($A350,datos14s!$A$2:$B$874,2,FALSE)))=1,"·",0)</f>
        <v>0</v>
      </c>
      <c r="AA350" s="53">
        <f>IF(TYPE(SEARCH(AA$1,+VLOOKUP($A350,datos14s!$A$2:$B$874,2,FALSE)))=1,"·",0)</f>
        <v>0</v>
      </c>
      <c r="AB350" s="53">
        <f>IF(TYPE(SEARCH(AB$1,+VLOOKUP($A350,datos14s!$A$2:$B$874,2,FALSE)))=1,"·",0)</f>
        <v>0</v>
      </c>
      <c r="AC350" s="53">
        <f>IF(TYPE(SEARCH(AC$1,+VLOOKUP($A350,datos14s!$A$2:$B$874,2,FALSE)))=1,"·",0)</f>
        <v>0</v>
      </c>
      <c r="AD350" s="53">
        <f>IF(TYPE(SEARCH(AD$1,+VLOOKUP($A350,datos14s!$A$2:$B$874,2,FALSE)))=1,"·",0)</f>
        <v>0</v>
      </c>
      <c r="AE350" s="53">
        <f>IF(TYPE(SEARCH(AE$1,+VLOOKUP($A350,datos14s!$A$2:$B$874,2,FALSE)))=1,"·",0)</f>
        <v>0</v>
      </c>
    </row>
    <row r="351" spans="1:31" s="9" customFormat="1">
      <c r="A351" s="60" t="s">
        <v>1166</v>
      </c>
      <c r="B351" s="53">
        <f>IF(TYPE(SEARCH(B$1,+VLOOKUP($A351,datos14s!$A$2:$B$874,2,FALSE)))=1,"·",0)</f>
        <v>0</v>
      </c>
      <c r="C351" s="53">
        <f>IF(TYPE(SEARCH(C$1,+VLOOKUP($A351,datos14s!$A$2:$B$874,2,FALSE)))=1,"·",0)</f>
        <v>0</v>
      </c>
      <c r="D351" s="53">
        <f>IF(TYPE(SEARCH(D$1,+VLOOKUP($A351,datos14s!$A$2:$B$874,2,FALSE)))=1,"·",0)</f>
        <v>0</v>
      </c>
      <c r="E351" s="53">
        <f>IF(TYPE(SEARCH(E$1,+VLOOKUP($A351,datos14s!$A$2:$B$874,2,FALSE)))=1,"·",0)</f>
        <v>0</v>
      </c>
      <c r="F351" s="53" t="str">
        <f>IF(TYPE(SEARCH(F$1,+VLOOKUP($A351,datos14s!$A$2:$B$874,2,FALSE)))=1,"·",0)</f>
        <v>·</v>
      </c>
      <c r="G351" s="53">
        <f>IF(TYPE(SEARCH(G$1,+VLOOKUP($A351,datos14s!$A$2:$B$874,2,FALSE)))=1,"·",0)</f>
        <v>0</v>
      </c>
      <c r="H351" s="53">
        <f>IF(TYPE(SEARCH(H$1,+VLOOKUP($A351,datos14s!$A$2:$B$874,2,FALSE)))=1,"·",0)</f>
        <v>0</v>
      </c>
      <c r="I351" s="53">
        <f>IF(TYPE(SEARCH(I$1,+VLOOKUP($A351,datos14s!$A$2:$B$874,2,FALSE)))=1,"·",0)</f>
        <v>0</v>
      </c>
      <c r="J351" s="53">
        <f>IF(TYPE(SEARCH(J$1,+VLOOKUP($A351,datos14s!$A$2:$B$874,2,FALSE)))=1,"·",0)</f>
        <v>0</v>
      </c>
      <c r="K351" s="53">
        <f>IF(TYPE(SEARCH(K$1,+VLOOKUP($A351,datos14s!$A$2:$B$874,2,FALSE)))=1,"·",0)</f>
        <v>0</v>
      </c>
      <c r="L351" s="53">
        <f>IF(TYPE(SEARCH(L$1,+VLOOKUP($A351,datos14s!$A$2:$B$874,2,FALSE)))=1,"·",0)</f>
        <v>0</v>
      </c>
      <c r="M351" s="53">
        <f>IF(TYPE(SEARCH(M$1,+VLOOKUP($A351,datos14s!$A$2:$B$874,2,FALSE)))=1,"·",0)</f>
        <v>0</v>
      </c>
      <c r="N351" s="53">
        <f>IF(TYPE(SEARCH(N$1,+VLOOKUP($A351,datos14s!$A$2:$B$874,2,FALSE)))=1,"·",0)</f>
        <v>0</v>
      </c>
      <c r="O351" s="53">
        <f>IF(TYPE(SEARCH(O$1,+VLOOKUP($A351,datos14s!$A$2:$B$874,2,FALSE)))=1,"·",0)</f>
        <v>0</v>
      </c>
      <c r="P351" s="53">
        <f>IF(TYPE(SEARCH(P$1,+VLOOKUP($A351,datos14s!$A$2:$B$874,2,FALSE)))=1,"·",0)</f>
        <v>0</v>
      </c>
      <c r="Q351" s="53">
        <f>IF(TYPE(SEARCH(Q$1,+VLOOKUP($A351,datos14s!$A$2:$B$874,2,FALSE)))=1,"·",0)</f>
        <v>0</v>
      </c>
      <c r="R351" s="53">
        <f>IF(TYPE(SEARCH(R$1,+VLOOKUP($A351,datos14s!$A$2:$B$874,2,FALSE)))=1,"·",0)</f>
        <v>0</v>
      </c>
      <c r="S351" s="53">
        <f>IF(TYPE(SEARCH(S$1,+VLOOKUP($A351,datos14s!$A$2:$B$874,2,FALSE)))=1,"·",0)</f>
        <v>0</v>
      </c>
      <c r="T351" s="53">
        <f>IF(TYPE(SEARCH(T$1,+VLOOKUP($A351,datos14s!$A$2:$B$874,2,FALSE)))=1,"·",0)</f>
        <v>0</v>
      </c>
      <c r="U351" s="53">
        <f>IF(TYPE(SEARCH(U$1,+VLOOKUP($A351,datos14s!$A$2:$B$874,2,FALSE)))=1,"·",0)</f>
        <v>0</v>
      </c>
      <c r="V351" s="53">
        <f>IF(TYPE(SEARCH(V$1,+VLOOKUP($A351,datos14s!$A$2:$B$874,2,FALSE)))=1,"·",0)</f>
        <v>0</v>
      </c>
      <c r="W351" s="53">
        <f>IF(TYPE(SEARCH(W$1,+VLOOKUP($A351,datos14s!$A$2:$B$874,2,FALSE)))=1,"·",0)</f>
        <v>0</v>
      </c>
      <c r="X351" s="53">
        <f>IF(TYPE(SEARCH(X$1,+VLOOKUP($A351,datos14s!$A$2:$B$874,2,FALSE)))=1,"·",0)</f>
        <v>0</v>
      </c>
      <c r="Y351" s="53">
        <f>IF(TYPE(SEARCH(Y$1,+VLOOKUP($A351,datos14s!$A$2:$B$874,2,FALSE)))=1,"·",0)</f>
        <v>0</v>
      </c>
      <c r="Z351" s="53">
        <f>IF(TYPE(SEARCH(Z$1,+VLOOKUP($A351,datos14s!$A$2:$B$874,2,FALSE)))=1,"·",0)</f>
        <v>0</v>
      </c>
      <c r="AA351" s="53">
        <f>IF(TYPE(SEARCH(AA$1,+VLOOKUP($A351,datos14s!$A$2:$B$874,2,FALSE)))=1,"·",0)</f>
        <v>0</v>
      </c>
      <c r="AB351" s="53">
        <f>IF(TYPE(SEARCH(AB$1,+VLOOKUP($A351,datos14s!$A$2:$B$874,2,FALSE)))=1,"·",0)</f>
        <v>0</v>
      </c>
      <c r="AC351" s="53">
        <f>IF(TYPE(SEARCH(AC$1,+VLOOKUP($A351,datos14s!$A$2:$B$874,2,FALSE)))=1,"·",0)</f>
        <v>0</v>
      </c>
      <c r="AD351" s="53">
        <f>IF(TYPE(SEARCH(AD$1,+VLOOKUP($A351,datos14s!$A$2:$B$874,2,FALSE)))=1,"·",0)</f>
        <v>0</v>
      </c>
      <c r="AE351" s="53">
        <f>IF(TYPE(SEARCH(AE$1,+VLOOKUP($A351,datos14s!$A$2:$B$874,2,FALSE)))=1,"·",0)</f>
        <v>0</v>
      </c>
    </row>
    <row r="352" spans="1:31" s="9" customFormat="1">
      <c r="A352" s="60" t="s">
        <v>1167</v>
      </c>
      <c r="B352" s="53">
        <f>IF(TYPE(SEARCH(B$1,+VLOOKUP($A352,datos14s!$A$2:$B$874,2,FALSE)))=1,"·",0)</f>
        <v>0</v>
      </c>
      <c r="C352" s="53">
        <f>IF(TYPE(SEARCH(C$1,+VLOOKUP($A352,datos14s!$A$2:$B$874,2,FALSE)))=1,"·",0)</f>
        <v>0</v>
      </c>
      <c r="D352" s="53">
        <f>IF(TYPE(SEARCH(D$1,+VLOOKUP($A352,datos14s!$A$2:$B$874,2,FALSE)))=1,"·",0)</f>
        <v>0</v>
      </c>
      <c r="E352" s="53">
        <f>IF(TYPE(SEARCH(E$1,+VLOOKUP($A352,datos14s!$A$2:$B$874,2,FALSE)))=1,"·",0)</f>
        <v>0</v>
      </c>
      <c r="F352" s="53" t="str">
        <f>IF(TYPE(SEARCH(F$1,+VLOOKUP($A352,datos14s!$A$2:$B$874,2,FALSE)))=1,"·",0)</f>
        <v>·</v>
      </c>
      <c r="G352" s="53">
        <f>IF(TYPE(SEARCH(G$1,+VLOOKUP($A352,datos14s!$A$2:$B$874,2,FALSE)))=1,"·",0)</f>
        <v>0</v>
      </c>
      <c r="H352" s="53">
        <f>IF(TYPE(SEARCH(H$1,+VLOOKUP($A352,datos14s!$A$2:$B$874,2,FALSE)))=1,"·",0)</f>
        <v>0</v>
      </c>
      <c r="I352" s="53">
        <f>IF(TYPE(SEARCH(I$1,+VLOOKUP($A352,datos14s!$A$2:$B$874,2,FALSE)))=1,"·",0)</f>
        <v>0</v>
      </c>
      <c r="J352" s="53">
        <f>IF(TYPE(SEARCH(J$1,+VLOOKUP($A352,datos14s!$A$2:$B$874,2,FALSE)))=1,"·",0)</f>
        <v>0</v>
      </c>
      <c r="K352" s="53">
        <f>IF(TYPE(SEARCH(K$1,+VLOOKUP($A352,datos14s!$A$2:$B$874,2,FALSE)))=1,"·",0)</f>
        <v>0</v>
      </c>
      <c r="L352" s="53">
        <f>IF(TYPE(SEARCH(L$1,+VLOOKUP($A352,datos14s!$A$2:$B$874,2,FALSE)))=1,"·",0)</f>
        <v>0</v>
      </c>
      <c r="M352" s="53">
        <f>IF(TYPE(SEARCH(M$1,+VLOOKUP($A352,datos14s!$A$2:$B$874,2,FALSE)))=1,"·",0)</f>
        <v>0</v>
      </c>
      <c r="N352" s="53">
        <f>IF(TYPE(SEARCH(N$1,+VLOOKUP($A352,datos14s!$A$2:$B$874,2,FALSE)))=1,"·",0)</f>
        <v>0</v>
      </c>
      <c r="O352" s="53">
        <f>IF(TYPE(SEARCH(O$1,+VLOOKUP($A352,datos14s!$A$2:$B$874,2,FALSE)))=1,"·",0)</f>
        <v>0</v>
      </c>
      <c r="P352" s="53">
        <f>IF(TYPE(SEARCH(P$1,+VLOOKUP($A352,datos14s!$A$2:$B$874,2,FALSE)))=1,"·",0)</f>
        <v>0</v>
      </c>
      <c r="Q352" s="53">
        <f>IF(TYPE(SEARCH(Q$1,+VLOOKUP($A352,datos14s!$A$2:$B$874,2,FALSE)))=1,"·",0)</f>
        <v>0</v>
      </c>
      <c r="R352" s="53">
        <f>IF(TYPE(SEARCH(R$1,+VLOOKUP($A352,datos14s!$A$2:$B$874,2,FALSE)))=1,"·",0)</f>
        <v>0</v>
      </c>
      <c r="S352" s="53">
        <f>IF(TYPE(SEARCH(S$1,+VLOOKUP($A352,datos14s!$A$2:$B$874,2,FALSE)))=1,"·",0)</f>
        <v>0</v>
      </c>
      <c r="T352" s="53">
        <f>IF(TYPE(SEARCH(T$1,+VLOOKUP($A352,datos14s!$A$2:$B$874,2,FALSE)))=1,"·",0)</f>
        <v>0</v>
      </c>
      <c r="U352" s="53">
        <f>IF(TYPE(SEARCH(U$1,+VLOOKUP($A352,datos14s!$A$2:$B$874,2,FALSE)))=1,"·",0)</f>
        <v>0</v>
      </c>
      <c r="V352" s="53">
        <f>IF(TYPE(SEARCH(V$1,+VLOOKUP($A352,datos14s!$A$2:$B$874,2,FALSE)))=1,"·",0)</f>
        <v>0</v>
      </c>
      <c r="W352" s="53">
        <f>IF(TYPE(SEARCH(W$1,+VLOOKUP($A352,datos14s!$A$2:$B$874,2,FALSE)))=1,"·",0)</f>
        <v>0</v>
      </c>
      <c r="X352" s="53">
        <f>IF(TYPE(SEARCH(X$1,+VLOOKUP($A352,datos14s!$A$2:$B$874,2,FALSE)))=1,"·",0)</f>
        <v>0</v>
      </c>
      <c r="Y352" s="53">
        <f>IF(TYPE(SEARCH(Y$1,+VLOOKUP($A352,datos14s!$A$2:$B$874,2,FALSE)))=1,"·",0)</f>
        <v>0</v>
      </c>
      <c r="Z352" s="53">
        <f>IF(TYPE(SEARCH(Z$1,+VLOOKUP($A352,datos14s!$A$2:$B$874,2,FALSE)))=1,"·",0)</f>
        <v>0</v>
      </c>
      <c r="AA352" s="53">
        <f>IF(TYPE(SEARCH(AA$1,+VLOOKUP($A352,datos14s!$A$2:$B$874,2,FALSE)))=1,"·",0)</f>
        <v>0</v>
      </c>
      <c r="AB352" s="53">
        <f>IF(TYPE(SEARCH(AB$1,+VLOOKUP($A352,datos14s!$A$2:$B$874,2,FALSE)))=1,"·",0)</f>
        <v>0</v>
      </c>
      <c r="AC352" s="53">
        <f>IF(TYPE(SEARCH(AC$1,+VLOOKUP($A352,datos14s!$A$2:$B$874,2,FALSE)))=1,"·",0)</f>
        <v>0</v>
      </c>
      <c r="AD352" s="53">
        <f>IF(TYPE(SEARCH(AD$1,+VLOOKUP($A352,datos14s!$A$2:$B$874,2,FALSE)))=1,"·",0)</f>
        <v>0</v>
      </c>
      <c r="AE352" s="53">
        <f>IF(TYPE(SEARCH(AE$1,+VLOOKUP($A352,datos14s!$A$2:$B$874,2,FALSE)))=1,"·",0)</f>
        <v>0</v>
      </c>
    </row>
    <row r="353" spans="1:31" s="9" customFormat="1">
      <c r="A353" s="60" t="s">
        <v>1168</v>
      </c>
      <c r="B353" s="53">
        <f>IF(TYPE(SEARCH(B$1,+VLOOKUP($A353,datos14s!$A$2:$B$874,2,FALSE)))=1,"·",0)</f>
        <v>0</v>
      </c>
      <c r="C353" s="53">
        <f>IF(TYPE(SEARCH(C$1,+VLOOKUP($A353,datos14s!$A$2:$B$874,2,FALSE)))=1,"·",0)</f>
        <v>0</v>
      </c>
      <c r="D353" s="53">
        <f>IF(TYPE(SEARCH(D$1,+VLOOKUP($A353,datos14s!$A$2:$B$874,2,FALSE)))=1,"·",0)</f>
        <v>0</v>
      </c>
      <c r="E353" s="53">
        <f>IF(TYPE(SEARCH(E$1,+VLOOKUP($A353,datos14s!$A$2:$B$874,2,FALSE)))=1,"·",0)</f>
        <v>0</v>
      </c>
      <c r="F353" s="53" t="str">
        <f>IF(TYPE(SEARCH(F$1,+VLOOKUP($A353,datos14s!$A$2:$B$874,2,FALSE)))=1,"·",0)</f>
        <v>·</v>
      </c>
      <c r="G353" s="53">
        <f>IF(TYPE(SEARCH(G$1,+VLOOKUP($A353,datos14s!$A$2:$B$874,2,FALSE)))=1,"·",0)</f>
        <v>0</v>
      </c>
      <c r="H353" s="53">
        <f>IF(TYPE(SEARCH(H$1,+VLOOKUP($A353,datos14s!$A$2:$B$874,2,FALSE)))=1,"·",0)</f>
        <v>0</v>
      </c>
      <c r="I353" s="53">
        <f>IF(TYPE(SEARCH(I$1,+VLOOKUP($A353,datos14s!$A$2:$B$874,2,FALSE)))=1,"·",0)</f>
        <v>0</v>
      </c>
      <c r="J353" s="53">
        <f>IF(TYPE(SEARCH(J$1,+VLOOKUP($A353,datos14s!$A$2:$B$874,2,FALSE)))=1,"·",0)</f>
        <v>0</v>
      </c>
      <c r="K353" s="53">
        <f>IF(TYPE(SEARCH(K$1,+VLOOKUP($A353,datos14s!$A$2:$B$874,2,FALSE)))=1,"·",0)</f>
        <v>0</v>
      </c>
      <c r="L353" s="53">
        <f>IF(TYPE(SEARCH(L$1,+VLOOKUP($A353,datos14s!$A$2:$B$874,2,FALSE)))=1,"·",0)</f>
        <v>0</v>
      </c>
      <c r="M353" s="53">
        <f>IF(TYPE(SEARCH(M$1,+VLOOKUP($A353,datos14s!$A$2:$B$874,2,FALSE)))=1,"·",0)</f>
        <v>0</v>
      </c>
      <c r="N353" s="53">
        <f>IF(TYPE(SEARCH(N$1,+VLOOKUP($A353,datos14s!$A$2:$B$874,2,FALSE)))=1,"·",0)</f>
        <v>0</v>
      </c>
      <c r="O353" s="53">
        <f>IF(TYPE(SEARCH(O$1,+VLOOKUP($A353,datos14s!$A$2:$B$874,2,FALSE)))=1,"·",0)</f>
        <v>0</v>
      </c>
      <c r="P353" s="53">
        <f>IF(TYPE(SEARCH(P$1,+VLOOKUP($A353,datos14s!$A$2:$B$874,2,FALSE)))=1,"·",0)</f>
        <v>0</v>
      </c>
      <c r="Q353" s="53">
        <f>IF(TYPE(SEARCH(Q$1,+VLOOKUP($A353,datos14s!$A$2:$B$874,2,FALSE)))=1,"·",0)</f>
        <v>0</v>
      </c>
      <c r="R353" s="53">
        <f>IF(TYPE(SEARCH(R$1,+VLOOKUP($A353,datos14s!$A$2:$B$874,2,FALSE)))=1,"·",0)</f>
        <v>0</v>
      </c>
      <c r="S353" s="53">
        <f>IF(TYPE(SEARCH(S$1,+VLOOKUP($A353,datos14s!$A$2:$B$874,2,FALSE)))=1,"·",0)</f>
        <v>0</v>
      </c>
      <c r="T353" s="53">
        <f>IF(TYPE(SEARCH(T$1,+VLOOKUP($A353,datos14s!$A$2:$B$874,2,FALSE)))=1,"·",0)</f>
        <v>0</v>
      </c>
      <c r="U353" s="53">
        <f>IF(TYPE(SEARCH(U$1,+VLOOKUP($A353,datos14s!$A$2:$B$874,2,FALSE)))=1,"·",0)</f>
        <v>0</v>
      </c>
      <c r="V353" s="53">
        <f>IF(TYPE(SEARCH(V$1,+VLOOKUP($A353,datos14s!$A$2:$B$874,2,FALSE)))=1,"·",0)</f>
        <v>0</v>
      </c>
      <c r="W353" s="53">
        <f>IF(TYPE(SEARCH(W$1,+VLOOKUP($A353,datos14s!$A$2:$B$874,2,FALSE)))=1,"·",0)</f>
        <v>0</v>
      </c>
      <c r="X353" s="53">
        <f>IF(TYPE(SEARCH(X$1,+VLOOKUP($A353,datos14s!$A$2:$B$874,2,FALSE)))=1,"·",0)</f>
        <v>0</v>
      </c>
      <c r="Y353" s="53">
        <f>IF(TYPE(SEARCH(Y$1,+VLOOKUP($A353,datos14s!$A$2:$B$874,2,FALSE)))=1,"·",0)</f>
        <v>0</v>
      </c>
      <c r="Z353" s="53">
        <f>IF(TYPE(SEARCH(Z$1,+VLOOKUP($A353,datos14s!$A$2:$B$874,2,FALSE)))=1,"·",0)</f>
        <v>0</v>
      </c>
      <c r="AA353" s="53">
        <f>IF(TYPE(SEARCH(AA$1,+VLOOKUP($A353,datos14s!$A$2:$B$874,2,FALSE)))=1,"·",0)</f>
        <v>0</v>
      </c>
      <c r="AB353" s="53">
        <f>IF(TYPE(SEARCH(AB$1,+VLOOKUP($A353,datos14s!$A$2:$B$874,2,FALSE)))=1,"·",0)</f>
        <v>0</v>
      </c>
      <c r="AC353" s="53">
        <f>IF(TYPE(SEARCH(AC$1,+VLOOKUP($A353,datos14s!$A$2:$B$874,2,FALSE)))=1,"·",0)</f>
        <v>0</v>
      </c>
      <c r="AD353" s="53">
        <f>IF(TYPE(SEARCH(AD$1,+VLOOKUP($A353,datos14s!$A$2:$B$874,2,FALSE)))=1,"·",0)</f>
        <v>0</v>
      </c>
      <c r="AE353" s="53">
        <f>IF(TYPE(SEARCH(AE$1,+VLOOKUP($A353,datos14s!$A$2:$B$874,2,FALSE)))=1,"·",0)</f>
        <v>0</v>
      </c>
    </row>
    <row r="354" spans="1:31" s="9" customFormat="1">
      <c r="A354" s="60" t="s">
        <v>1169</v>
      </c>
      <c r="B354" s="53">
        <f>IF(TYPE(SEARCH(B$1,+VLOOKUP($A354,datos14s!$A$2:$B$874,2,FALSE)))=1,"·",0)</f>
        <v>0</v>
      </c>
      <c r="C354" s="53">
        <f>IF(TYPE(SEARCH(C$1,+VLOOKUP($A354,datos14s!$A$2:$B$874,2,FALSE)))=1,"·",0)</f>
        <v>0</v>
      </c>
      <c r="D354" s="53">
        <f>IF(TYPE(SEARCH(D$1,+VLOOKUP($A354,datos14s!$A$2:$B$874,2,FALSE)))=1,"·",0)</f>
        <v>0</v>
      </c>
      <c r="E354" s="53">
        <f>IF(TYPE(SEARCH(E$1,+VLOOKUP($A354,datos14s!$A$2:$B$874,2,FALSE)))=1,"·",0)</f>
        <v>0</v>
      </c>
      <c r="F354" s="53" t="str">
        <f>IF(TYPE(SEARCH(F$1,+VLOOKUP($A354,datos14s!$A$2:$B$874,2,FALSE)))=1,"·",0)</f>
        <v>·</v>
      </c>
      <c r="G354" s="53">
        <f>IF(TYPE(SEARCH(G$1,+VLOOKUP($A354,datos14s!$A$2:$B$874,2,FALSE)))=1,"·",0)</f>
        <v>0</v>
      </c>
      <c r="H354" s="53">
        <f>IF(TYPE(SEARCH(H$1,+VLOOKUP($A354,datos14s!$A$2:$B$874,2,FALSE)))=1,"·",0)</f>
        <v>0</v>
      </c>
      <c r="I354" s="53">
        <f>IF(TYPE(SEARCH(I$1,+VLOOKUP($A354,datos14s!$A$2:$B$874,2,FALSE)))=1,"·",0)</f>
        <v>0</v>
      </c>
      <c r="J354" s="53">
        <f>IF(TYPE(SEARCH(J$1,+VLOOKUP($A354,datos14s!$A$2:$B$874,2,FALSE)))=1,"·",0)</f>
        <v>0</v>
      </c>
      <c r="K354" s="53">
        <f>IF(TYPE(SEARCH(K$1,+VLOOKUP($A354,datos14s!$A$2:$B$874,2,FALSE)))=1,"·",0)</f>
        <v>0</v>
      </c>
      <c r="L354" s="53">
        <f>IF(TYPE(SEARCH(L$1,+VLOOKUP($A354,datos14s!$A$2:$B$874,2,FALSE)))=1,"·",0)</f>
        <v>0</v>
      </c>
      <c r="M354" s="53">
        <f>IF(TYPE(SEARCH(M$1,+VLOOKUP($A354,datos14s!$A$2:$B$874,2,FALSE)))=1,"·",0)</f>
        <v>0</v>
      </c>
      <c r="N354" s="53">
        <f>IF(TYPE(SEARCH(N$1,+VLOOKUP($A354,datos14s!$A$2:$B$874,2,FALSE)))=1,"·",0)</f>
        <v>0</v>
      </c>
      <c r="O354" s="53">
        <f>IF(TYPE(SEARCH(O$1,+VLOOKUP($A354,datos14s!$A$2:$B$874,2,FALSE)))=1,"·",0)</f>
        <v>0</v>
      </c>
      <c r="P354" s="53">
        <f>IF(TYPE(SEARCH(P$1,+VLOOKUP($A354,datos14s!$A$2:$B$874,2,FALSE)))=1,"·",0)</f>
        <v>0</v>
      </c>
      <c r="Q354" s="53">
        <f>IF(TYPE(SEARCH(Q$1,+VLOOKUP($A354,datos14s!$A$2:$B$874,2,FALSE)))=1,"·",0)</f>
        <v>0</v>
      </c>
      <c r="R354" s="53">
        <f>IF(TYPE(SEARCH(R$1,+VLOOKUP($A354,datos14s!$A$2:$B$874,2,FALSE)))=1,"·",0)</f>
        <v>0</v>
      </c>
      <c r="S354" s="53">
        <f>IF(TYPE(SEARCH(S$1,+VLOOKUP($A354,datos14s!$A$2:$B$874,2,FALSE)))=1,"·",0)</f>
        <v>0</v>
      </c>
      <c r="T354" s="53">
        <f>IF(TYPE(SEARCH(T$1,+VLOOKUP($A354,datos14s!$A$2:$B$874,2,FALSE)))=1,"·",0)</f>
        <v>0</v>
      </c>
      <c r="U354" s="53">
        <f>IF(TYPE(SEARCH(U$1,+VLOOKUP($A354,datos14s!$A$2:$B$874,2,FALSE)))=1,"·",0)</f>
        <v>0</v>
      </c>
      <c r="V354" s="53">
        <f>IF(TYPE(SEARCH(V$1,+VLOOKUP($A354,datos14s!$A$2:$B$874,2,FALSE)))=1,"·",0)</f>
        <v>0</v>
      </c>
      <c r="W354" s="53">
        <f>IF(TYPE(SEARCH(W$1,+VLOOKUP($A354,datos14s!$A$2:$B$874,2,FALSE)))=1,"·",0)</f>
        <v>0</v>
      </c>
      <c r="X354" s="53">
        <f>IF(TYPE(SEARCH(X$1,+VLOOKUP($A354,datos14s!$A$2:$B$874,2,FALSE)))=1,"·",0)</f>
        <v>0</v>
      </c>
      <c r="Y354" s="53">
        <f>IF(TYPE(SEARCH(Y$1,+VLOOKUP($A354,datos14s!$A$2:$B$874,2,FALSE)))=1,"·",0)</f>
        <v>0</v>
      </c>
      <c r="Z354" s="53">
        <f>IF(TYPE(SEARCH(Z$1,+VLOOKUP($A354,datos14s!$A$2:$B$874,2,FALSE)))=1,"·",0)</f>
        <v>0</v>
      </c>
      <c r="AA354" s="53">
        <f>IF(TYPE(SEARCH(AA$1,+VLOOKUP($A354,datos14s!$A$2:$B$874,2,FALSE)))=1,"·",0)</f>
        <v>0</v>
      </c>
      <c r="AB354" s="53">
        <f>IF(TYPE(SEARCH(AB$1,+VLOOKUP($A354,datos14s!$A$2:$B$874,2,FALSE)))=1,"·",0)</f>
        <v>0</v>
      </c>
      <c r="AC354" s="53">
        <f>IF(TYPE(SEARCH(AC$1,+VLOOKUP($A354,datos14s!$A$2:$B$874,2,FALSE)))=1,"·",0)</f>
        <v>0</v>
      </c>
      <c r="AD354" s="53">
        <f>IF(TYPE(SEARCH(AD$1,+VLOOKUP($A354,datos14s!$A$2:$B$874,2,FALSE)))=1,"·",0)</f>
        <v>0</v>
      </c>
      <c r="AE354" s="53">
        <f>IF(TYPE(SEARCH(AE$1,+VLOOKUP($A354,datos14s!$A$2:$B$874,2,FALSE)))=1,"·",0)</f>
        <v>0</v>
      </c>
    </row>
    <row r="355" spans="1:31" s="9" customFormat="1">
      <c r="A355" s="60" t="s">
        <v>1170</v>
      </c>
      <c r="B355" s="53">
        <f>IF(TYPE(SEARCH(B$1,+VLOOKUP($A355,datos14s!$A$2:$B$874,2,FALSE)))=1,"·",0)</f>
        <v>0</v>
      </c>
      <c r="C355" s="53">
        <f>IF(TYPE(SEARCH(C$1,+VLOOKUP($A355,datos14s!$A$2:$B$874,2,FALSE)))=1,"·",0)</f>
        <v>0</v>
      </c>
      <c r="D355" s="53">
        <f>IF(TYPE(SEARCH(D$1,+VLOOKUP($A355,datos14s!$A$2:$B$874,2,FALSE)))=1,"·",0)</f>
        <v>0</v>
      </c>
      <c r="E355" s="53">
        <f>IF(TYPE(SEARCH(E$1,+VLOOKUP($A355,datos14s!$A$2:$B$874,2,FALSE)))=1,"·",0)</f>
        <v>0</v>
      </c>
      <c r="F355" s="53" t="str">
        <f>IF(TYPE(SEARCH(F$1,+VLOOKUP($A355,datos14s!$A$2:$B$874,2,FALSE)))=1,"·",0)</f>
        <v>·</v>
      </c>
      <c r="G355" s="53">
        <f>IF(TYPE(SEARCH(G$1,+VLOOKUP($A355,datos14s!$A$2:$B$874,2,FALSE)))=1,"·",0)</f>
        <v>0</v>
      </c>
      <c r="H355" s="53">
        <f>IF(TYPE(SEARCH(H$1,+VLOOKUP($A355,datos14s!$A$2:$B$874,2,FALSE)))=1,"·",0)</f>
        <v>0</v>
      </c>
      <c r="I355" s="53">
        <f>IF(TYPE(SEARCH(I$1,+VLOOKUP($A355,datos14s!$A$2:$B$874,2,FALSE)))=1,"·",0)</f>
        <v>0</v>
      </c>
      <c r="J355" s="53">
        <f>IF(TYPE(SEARCH(J$1,+VLOOKUP($A355,datos14s!$A$2:$B$874,2,FALSE)))=1,"·",0)</f>
        <v>0</v>
      </c>
      <c r="K355" s="53">
        <f>IF(TYPE(SEARCH(K$1,+VLOOKUP($A355,datos14s!$A$2:$B$874,2,FALSE)))=1,"·",0)</f>
        <v>0</v>
      </c>
      <c r="L355" s="53">
        <f>IF(TYPE(SEARCH(L$1,+VLOOKUP($A355,datos14s!$A$2:$B$874,2,FALSE)))=1,"·",0)</f>
        <v>0</v>
      </c>
      <c r="M355" s="53">
        <f>IF(TYPE(SEARCH(M$1,+VLOOKUP($A355,datos14s!$A$2:$B$874,2,FALSE)))=1,"·",0)</f>
        <v>0</v>
      </c>
      <c r="N355" s="53">
        <f>IF(TYPE(SEARCH(N$1,+VLOOKUP($A355,datos14s!$A$2:$B$874,2,FALSE)))=1,"·",0)</f>
        <v>0</v>
      </c>
      <c r="O355" s="53">
        <f>IF(TYPE(SEARCH(O$1,+VLOOKUP($A355,datos14s!$A$2:$B$874,2,FALSE)))=1,"·",0)</f>
        <v>0</v>
      </c>
      <c r="P355" s="53">
        <f>IF(TYPE(SEARCH(P$1,+VLOOKUP($A355,datos14s!$A$2:$B$874,2,FALSE)))=1,"·",0)</f>
        <v>0</v>
      </c>
      <c r="Q355" s="53">
        <f>IF(TYPE(SEARCH(Q$1,+VLOOKUP($A355,datos14s!$A$2:$B$874,2,FALSE)))=1,"·",0)</f>
        <v>0</v>
      </c>
      <c r="R355" s="53">
        <f>IF(TYPE(SEARCH(R$1,+VLOOKUP($A355,datos14s!$A$2:$B$874,2,FALSE)))=1,"·",0)</f>
        <v>0</v>
      </c>
      <c r="S355" s="53">
        <f>IF(TYPE(SEARCH(S$1,+VLOOKUP($A355,datos14s!$A$2:$B$874,2,FALSE)))=1,"·",0)</f>
        <v>0</v>
      </c>
      <c r="T355" s="53">
        <f>IF(TYPE(SEARCH(T$1,+VLOOKUP($A355,datos14s!$A$2:$B$874,2,FALSE)))=1,"·",0)</f>
        <v>0</v>
      </c>
      <c r="U355" s="53">
        <f>IF(TYPE(SEARCH(U$1,+VLOOKUP($A355,datos14s!$A$2:$B$874,2,FALSE)))=1,"·",0)</f>
        <v>0</v>
      </c>
      <c r="V355" s="53">
        <f>IF(TYPE(SEARCH(V$1,+VLOOKUP($A355,datos14s!$A$2:$B$874,2,FALSE)))=1,"·",0)</f>
        <v>0</v>
      </c>
      <c r="W355" s="53">
        <f>IF(TYPE(SEARCH(W$1,+VLOOKUP($A355,datos14s!$A$2:$B$874,2,FALSE)))=1,"·",0)</f>
        <v>0</v>
      </c>
      <c r="X355" s="53">
        <f>IF(TYPE(SEARCH(X$1,+VLOOKUP($A355,datos14s!$A$2:$B$874,2,FALSE)))=1,"·",0)</f>
        <v>0</v>
      </c>
      <c r="Y355" s="53">
        <f>IF(TYPE(SEARCH(Y$1,+VLOOKUP($A355,datos14s!$A$2:$B$874,2,FALSE)))=1,"·",0)</f>
        <v>0</v>
      </c>
      <c r="Z355" s="53">
        <f>IF(TYPE(SEARCH(Z$1,+VLOOKUP($A355,datos14s!$A$2:$B$874,2,FALSE)))=1,"·",0)</f>
        <v>0</v>
      </c>
      <c r="AA355" s="53">
        <f>IF(TYPE(SEARCH(AA$1,+VLOOKUP($A355,datos14s!$A$2:$B$874,2,FALSE)))=1,"·",0)</f>
        <v>0</v>
      </c>
      <c r="AB355" s="53">
        <f>IF(TYPE(SEARCH(AB$1,+VLOOKUP($A355,datos14s!$A$2:$B$874,2,FALSE)))=1,"·",0)</f>
        <v>0</v>
      </c>
      <c r="AC355" s="53">
        <f>IF(TYPE(SEARCH(AC$1,+VLOOKUP($A355,datos14s!$A$2:$B$874,2,FALSE)))=1,"·",0)</f>
        <v>0</v>
      </c>
      <c r="AD355" s="53">
        <f>IF(TYPE(SEARCH(AD$1,+VLOOKUP($A355,datos14s!$A$2:$B$874,2,FALSE)))=1,"·",0)</f>
        <v>0</v>
      </c>
      <c r="AE355" s="53">
        <f>IF(TYPE(SEARCH(AE$1,+VLOOKUP($A355,datos14s!$A$2:$B$874,2,FALSE)))=1,"·",0)</f>
        <v>0</v>
      </c>
    </row>
    <row r="356" spans="1:31" s="9" customFormat="1">
      <c r="A356" s="60" t="s">
        <v>1171</v>
      </c>
      <c r="B356" s="53">
        <f>IF(TYPE(SEARCH(B$1,+VLOOKUP($A356,datos14s!$A$2:$B$874,2,FALSE)))=1,"·",0)</f>
        <v>0</v>
      </c>
      <c r="C356" s="53">
        <f>IF(TYPE(SEARCH(C$1,+VLOOKUP($A356,datos14s!$A$2:$B$874,2,FALSE)))=1,"·",0)</f>
        <v>0</v>
      </c>
      <c r="D356" s="53">
        <f>IF(TYPE(SEARCH(D$1,+VLOOKUP($A356,datos14s!$A$2:$B$874,2,FALSE)))=1,"·",0)</f>
        <v>0</v>
      </c>
      <c r="E356" s="53">
        <f>IF(TYPE(SEARCH(E$1,+VLOOKUP($A356,datos14s!$A$2:$B$874,2,FALSE)))=1,"·",0)</f>
        <v>0</v>
      </c>
      <c r="F356" s="53" t="str">
        <f>IF(TYPE(SEARCH(F$1,+VLOOKUP($A356,datos14s!$A$2:$B$874,2,FALSE)))=1,"·",0)</f>
        <v>·</v>
      </c>
      <c r="G356" s="53">
        <f>IF(TYPE(SEARCH(G$1,+VLOOKUP($A356,datos14s!$A$2:$B$874,2,FALSE)))=1,"·",0)</f>
        <v>0</v>
      </c>
      <c r="H356" s="53">
        <f>IF(TYPE(SEARCH(H$1,+VLOOKUP($A356,datos14s!$A$2:$B$874,2,FALSE)))=1,"·",0)</f>
        <v>0</v>
      </c>
      <c r="I356" s="53">
        <f>IF(TYPE(SEARCH(I$1,+VLOOKUP($A356,datos14s!$A$2:$B$874,2,FALSE)))=1,"·",0)</f>
        <v>0</v>
      </c>
      <c r="J356" s="53">
        <f>IF(TYPE(SEARCH(J$1,+VLOOKUP($A356,datos14s!$A$2:$B$874,2,FALSE)))=1,"·",0)</f>
        <v>0</v>
      </c>
      <c r="K356" s="53">
        <f>IF(TYPE(SEARCH(K$1,+VLOOKUP($A356,datos14s!$A$2:$B$874,2,FALSE)))=1,"·",0)</f>
        <v>0</v>
      </c>
      <c r="L356" s="53">
        <f>IF(TYPE(SEARCH(L$1,+VLOOKUP($A356,datos14s!$A$2:$B$874,2,FALSE)))=1,"·",0)</f>
        <v>0</v>
      </c>
      <c r="M356" s="53">
        <f>IF(TYPE(SEARCH(M$1,+VLOOKUP($A356,datos14s!$A$2:$B$874,2,FALSE)))=1,"·",0)</f>
        <v>0</v>
      </c>
      <c r="N356" s="53">
        <f>IF(TYPE(SEARCH(N$1,+VLOOKUP($A356,datos14s!$A$2:$B$874,2,FALSE)))=1,"·",0)</f>
        <v>0</v>
      </c>
      <c r="O356" s="53">
        <f>IF(TYPE(SEARCH(O$1,+VLOOKUP($A356,datos14s!$A$2:$B$874,2,FALSE)))=1,"·",0)</f>
        <v>0</v>
      </c>
      <c r="P356" s="53">
        <f>IF(TYPE(SEARCH(P$1,+VLOOKUP($A356,datos14s!$A$2:$B$874,2,FALSE)))=1,"·",0)</f>
        <v>0</v>
      </c>
      <c r="Q356" s="53">
        <f>IF(TYPE(SEARCH(Q$1,+VLOOKUP($A356,datos14s!$A$2:$B$874,2,FALSE)))=1,"·",0)</f>
        <v>0</v>
      </c>
      <c r="R356" s="53">
        <f>IF(TYPE(SEARCH(R$1,+VLOOKUP($A356,datos14s!$A$2:$B$874,2,FALSE)))=1,"·",0)</f>
        <v>0</v>
      </c>
      <c r="S356" s="53">
        <f>IF(TYPE(SEARCH(S$1,+VLOOKUP($A356,datos14s!$A$2:$B$874,2,FALSE)))=1,"·",0)</f>
        <v>0</v>
      </c>
      <c r="T356" s="53">
        <f>IF(TYPE(SEARCH(T$1,+VLOOKUP($A356,datos14s!$A$2:$B$874,2,FALSE)))=1,"·",0)</f>
        <v>0</v>
      </c>
      <c r="U356" s="53">
        <f>IF(TYPE(SEARCH(U$1,+VLOOKUP($A356,datos14s!$A$2:$B$874,2,FALSE)))=1,"·",0)</f>
        <v>0</v>
      </c>
      <c r="V356" s="53">
        <f>IF(TYPE(SEARCH(V$1,+VLOOKUP($A356,datos14s!$A$2:$B$874,2,FALSE)))=1,"·",0)</f>
        <v>0</v>
      </c>
      <c r="W356" s="53">
        <f>IF(TYPE(SEARCH(W$1,+VLOOKUP($A356,datos14s!$A$2:$B$874,2,FALSE)))=1,"·",0)</f>
        <v>0</v>
      </c>
      <c r="X356" s="53">
        <f>IF(TYPE(SEARCH(X$1,+VLOOKUP($A356,datos14s!$A$2:$B$874,2,FALSE)))=1,"·",0)</f>
        <v>0</v>
      </c>
      <c r="Y356" s="53">
        <f>IF(TYPE(SEARCH(Y$1,+VLOOKUP($A356,datos14s!$A$2:$B$874,2,FALSE)))=1,"·",0)</f>
        <v>0</v>
      </c>
      <c r="Z356" s="53">
        <f>IF(TYPE(SEARCH(Z$1,+VLOOKUP($A356,datos14s!$A$2:$B$874,2,FALSE)))=1,"·",0)</f>
        <v>0</v>
      </c>
      <c r="AA356" s="53">
        <f>IF(TYPE(SEARCH(AA$1,+VLOOKUP($A356,datos14s!$A$2:$B$874,2,FALSE)))=1,"·",0)</f>
        <v>0</v>
      </c>
      <c r="AB356" s="53">
        <f>IF(TYPE(SEARCH(AB$1,+VLOOKUP($A356,datos14s!$A$2:$B$874,2,FALSE)))=1,"·",0)</f>
        <v>0</v>
      </c>
      <c r="AC356" s="53">
        <f>IF(TYPE(SEARCH(AC$1,+VLOOKUP($A356,datos14s!$A$2:$B$874,2,FALSE)))=1,"·",0)</f>
        <v>0</v>
      </c>
      <c r="AD356" s="53">
        <f>IF(TYPE(SEARCH(AD$1,+VLOOKUP($A356,datos14s!$A$2:$B$874,2,FALSE)))=1,"·",0)</f>
        <v>0</v>
      </c>
      <c r="AE356" s="53">
        <f>IF(TYPE(SEARCH(AE$1,+VLOOKUP($A356,datos14s!$A$2:$B$874,2,FALSE)))=1,"·",0)</f>
        <v>0</v>
      </c>
    </row>
    <row r="357" spans="1:31" s="9" customFormat="1">
      <c r="A357" s="60" t="s">
        <v>1172</v>
      </c>
      <c r="B357" s="53">
        <f>IF(TYPE(SEARCH(B$1,+VLOOKUP($A357,datos14s!$A$2:$B$874,2,FALSE)))=1,"·",0)</f>
        <v>0</v>
      </c>
      <c r="C357" s="53">
        <f>IF(TYPE(SEARCH(C$1,+VLOOKUP($A357,datos14s!$A$2:$B$874,2,FALSE)))=1,"·",0)</f>
        <v>0</v>
      </c>
      <c r="D357" s="53">
        <f>IF(TYPE(SEARCH(D$1,+VLOOKUP($A357,datos14s!$A$2:$B$874,2,FALSE)))=1,"·",0)</f>
        <v>0</v>
      </c>
      <c r="E357" s="53">
        <f>IF(TYPE(SEARCH(E$1,+VLOOKUP($A357,datos14s!$A$2:$B$874,2,FALSE)))=1,"·",0)</f>
        <v>0</v>
      </c>
      <c r="F357" s="53" t="str">
        <f>IF(TYPE(SEARCH(F$1,+VLOOKUP($A357,datos14s!$A$2:$B$874,2,FALSE)))=1,"·",0)</f>
        <v>·</v>
      </c>
      <c r="G357" s="53">
        <f>IF(TYPE(SEARCH(G$1,+VLOOKUP($A357,datos14s!$A$2:$B$874,2,FALSE)))=1,"·",0)</f>
        <v>0</v>
      </c>
      <c r="H357" s="53">
        <f>IF(TYPE(SEARCH(H$1,+VLOOKUP($A357,datos14s!$A$2:$B$874,2,FALSE)))=1,"·",0)</f>
        <v>0</v>
      </c>
      <c r="I357" s="53">
        <f>IF(TYPE(SEARCH(I$1,+VLOOKUP($A357,datos14s!$A$2:$B$874,2,FALSE)))=1,"·",0)</f>
        <v>0</v>
      </c>
      <c r="J357" s="53">
        <f>IF(TYPE(SEARCH(J$1,+VLOOKUP($A357,datos14s!$A$2:$B$874,2,FALSE)))=1,"·",0)</f>
        <v>0</v>
      </c>
      <c r="K357" s="53">
        <f>IF(TYPE(SEARCH(K$1,+VLOOKUP($A357,datos14s!$A$2:$B$874,2,FALSE)))=1,"·",0)</f>
        <v>0</v>
      </c>
      <c r="L357" s="53">
        <f>IF(TYPE(SEARCH(L$1,+VLOOKUP($A357,datos14s!$A$2:$B$874,2,FALSE)))=1,"·",0)</f>
        <v>0</v>
      </c>
      <c r="M357" s="53">
        <f>IF(TYPE(SEARCH(M$1,+VLOOKUP($A357,datos14s!$A$2:$B$874,2,FALSE)))=1,"·",0)</f>
        <v>0</v>
      </c>
      <c r="N357" s="53">
        <f>IF(TYPE(SEARCH(N$1,+VLOOKUP($A357,datos14s!$A$2:$B$874,2,FALSE)))=1,"·",0)</f>
        <v>0</v>
      </c>
      <c r="O357" s="53">
        <f>IF(TYPE(SEARCH(O$1,+VLOOKUP($A357,datos14s!$A$2:$B$874,2,FALSE)))=1,"·",0)</f>
        <v>0</v>
      </c>
      <c r="P357" s="53">
        <f>IF(TYPE(SEARCH(P$1,+VLOOKUP($A357,datos14s!$A$2:$B$874,2,FALSE)))=1,"·",0)</f>
        <v>0</v>
      </c>
      <c r="Q357" s="53">
        <f>IF(TYPE(SEARCH(Q$1,+VLOOKUP($A357,datos14s!$A$2:$B$874,2,FALSE)))=1,"·",0)</f>
        <v>0</v>
      </c>
      <c r="R357" s="53">
        <f>IF(TYPE(SEARCH(R$1,+VLOOKUP($A357,datos14s!$A$2:$B$874,2,FALSE)))=1,"·",0)</f>
        <v>0</v>
      </c>
      <c r="S357" s="53">
        <f>IF(TYPE(SEARCH(S$1,+VLOOKUP($A357,datos14s!$A$2:$B$874,2,FALSE)))=1,"·",0)</f>
        <v>0</v>
      </c>
      <c r="T357" s="53">
        <f>IF(TYPE(SEARCH(T$1,+VLOOKUP($A357,datos14s!$A$2:$B$874,2,FALSE)))=1,"·",0)</f>
        <v>0</v>
      </c>
      <c r="U357" s="53">
        <f>IF(TYPE(SEARCH(U$1,+VLOOKUP($A357,datos14s!$A$2:$B$874,2,FALSE)))=1,"·",0)</f>
        <v>0</v>
      </c>
      <c r="V357" s="53">
        <f>IF(TYPE(SEARCH(V$1,+VLOOKUP($A357,datos14s!$A$2:$B$874,2,FALSE)))=1,"·",0)</f>
        <v>0</v>
      </c>
      <c r="W357" s="53">
        <f>IF(TYPE(SEARCH(W$1,+VLOOKUP($A357,datos14s!$A$2:$B$874,2,FALSE)))=1,"·",0)</f>
        <v>0</v>
      </c>
      <c r="X357" s="53">
        <f>IF(TYPE(SEARCH(X$1,+VLOOKUP($A357,datos14s!$A$2:$B$874,2,FALSE)))=1,"·",0)</f>
        <v>0</v>
      </c>
      <c r="Y357" s="53">
        <f>IF(TYPE(SEARCH(Y$1,+VLOOKUP($A357,datos14s!$A$2:$B$874,2,FALSE)))=1,"·",0)</f>
        <v>0</v>
      </c>
      <c r="Z357" s="53">
        <f>IF(TYPE(SEARCH(Z$1,+VLOOKUP($A357,datos14s!$A$2:$B$874,2,FALSE)))=1,"·",0)</f>
        <v>0</v>
      </c>
      <c r="AA357" s="53">
        <f>IF(TYPE(SEARCH(AA$1,+VLOOKUP($A357,datos14s!$A$2:$B$874,2,FALSE)))=1,"·",0)</f>
        <v>0</v>
      </c>
      <c r="AB357" s="53">
        <f>IF(TYPE(SEARCH(AB$1,+VLOOKUP($A357,datos14s!$A$2:$B$874,2,FALSE)))=1,"·",0)</f>
        <v>0</v>
      </c>
      <c r="AC357" s="53">
        <f>IF(TYPE(SEARCH(AC$1,+VLOOKUP($A357,datos14s!$A$2:$B$874,2,FALSE)))=1,"·",0)</f>
        <v>0</v>
      </c>
      <c r="AD357" s="53">
        <f>IF(TYPE(SEARCH(AD$1,+VLOOKUP($A357,datos14s!$A$2:$B$874,2,FALSE)))=1,"·",0)</f>
        <v>0</v>
      </c>
      <c r="AE357" s="53">
        <f>IF(TYPE(SEARCH(AE$1,+VLOOKUP($A357,datos14s!$A$2:$B$874,2,FALSE)))=1,"·",0)</f>
        <v>0</v>
      </c>
    </row>
    <row r="358" spans="1:31" s="9" customFormat="1">
      <c r="A358" s="60" t="s">
        <v>1173</v>
      </c>
      <c r="B358" s="53">
        <f>IF(TYPE(SEARCH(B$1,+VLOOKUP($A358,datos14s!$A$2:$B$874,2,FALSE)))=1,"·",0)</f>
        <v>0</v>
      </c>
      <c r="C358" s="53">
        <f>IF(TYPE(SEARCH(C$1,+VLOOKUP($A358,datos14s!$A$2:$B$874,2,FALSE)))=1,"·",0)</f>
        <v>0</v>
      </c>
      <c r="D358" s="53">
        <f>IF(TYPE(SEARCH(D$1,+VLOOKUP($A358,datos14s!$A$2:$B$874,2,FALSE)))=1,"·",0)</f>
        <v>0</v>
      </c>
      <c r="E358" s="53">
        <f>IF(TYPE(SEARCH(E$1,+VLOOKUP($A358,datos14s!$A$2:$B$874,2,FALSE)))=1,"·",0)</f>
        <v>0</v>
      </c>
      <c r="F358" s="53" t="str">
        <f>IF(TYPE(SEARCH(F$1,+VLOOKUP($A358,datos14s!$A$2:$B$874,2,FALSE)))=1,"·",0)</f>
        <v>·</v>
      </c>
      <c r="G358" s="53" t="str">
        <f>IF(TYPE(SEARCH(G$1,+VLOOKUP($A358,datos14s!$A$2:$B$874,2,FALSE)))=1,"·",0)</f>
        <v>·</v>
      </c>
      <c r="H358" s="53">
        <f>IF(TYPE(SEARCH(H$1,+VLOOKUP($A358,datos14s!$A$2:$B$874,2,FALSE)))=1,"·",0)</f>
        <v>0</v>
      </c>
      <c r="I358" s="53">
        <f>IF(TYPE(SEARCH(I$1,+VLOOKUP($A358,datos14s!$A$2:$B$874,2,FALSE)))=1,"·",0)</f>
        <v>0</v>
      </c>
      <c r="J358" s="53">
        <f>IF(TYPE(SEARCH(J$1,+VLOOKUP($A358,datos14s!$A$2:$B$874,2,FALSE)))=1,"·",0)</f>
        <v>0</v>
      </c>
      <c r="K358" s="53" t="str">
        <f>IF(TYPE(SEARCH(K$1,+VLOOKUP($A358,datos14s!$A$2:$B$874,2,FALSE)))=1,"·",0)</f>
        <v>·</v>
      </c>
      <c r="L358" s="53">
        <f>IF(TYPE(SEARCH(L$1,+VLOOKUP($A358,datos14s!$A$2:$B$874,2,FALSE)))=1,"·",0)</f>
        <v>0</v>
      </c>
      <c r="M358" s="53">
        <f>IF(TYPE(SEARCH(M$1,+VLOOKUP($A358,datos14s!$A$2:$B$874,2,FALSE)))=1,"·",0)</f>
        <v>0</v>
      </c>
      <c r="N358" s="53">
        <f>IF(TYPE(SEARCH(N$1,+VLOOKUP($A358,datos14s!$A$2:$B$874,2,FALSE)))=1,"·",0)</f>
        <v>0</v>
      </c>
      <c r="O358" s="53">
        <f>IF(TYPE(SEARCH(O$1,+VLOOKUP($A358,datos14s!$A$2:$B$874,2,FALSE)))=1,"·",0)</f>
        <v>0</v>
      </c>
      <c r="P358" s="53">
        <f>IF(TYPE(SEARCH(P$1,+VLOOKUP($A358,datos14s!$A$2:$B$874,2,FALSE)))=1,"·",0)</f>
        <v>0</v>
      </c>
      <c r="Q358" s="53">
        <f>IF(TYPE(SEARCH(Q$1,+VLOOKUP($A358,datos14s!$A$2:$B$874,2,FALSE)))=1,"·",0)</f>
        <v>0</v>
      </c>
      <c r="R358" s="53">
        <f>IF(TYPE(SEARCH(R$1,+VLOOKUP($A358,datos14s!$A$2:$B$874,2,FALSE)))=1,"·",0)</f>
        <v>0</v>
      </c>
      <c r="S358" s="53">
        <f>IF(TYPE(SEARCH(S$1,+VLOOKUP($A358,datos14s!$A$2:$B$874,2,FALSE)))=1,"·",0)</f>
        <v>0</v>
      </c>
      <c r="T358" s="53">
        <f>IF(TYPE(SEARCH(T$1,+VLOOKUP($A358,datos14s!$A$2:$B$874,2,FALSE)))=1,"·",0)</f>
        <v>0</v>
      </c>
      <c r="U358" s="53">
        <f>IF(TYPE(SEARCH(U$1,+VLOOKUP($A358,datos14s!$A$2:$B$874,2,FALSE)))=1,"·",0)</f>
        <v>0</v>
      </c>
      <c r="V358" s="53">
        <f>IF(TYPE(SEARCH(V$1,+VLOOKUP($A358,datos14s!$A$2:$B$874,2,FALSE)))=1,"·",0)</f>
        <v>0</v>
      </c>
      <c r="W358" s="53">
        <f>IF(TYPE(SEARCH(W$1,+VLOOKUP($A358,datos14s!$A$2:$B$874,2,FALSE)))=1,"·",0)</f>
        <v>0</v>
      </c>
      <c r="X358" s="53">
        <f>IF(TYPE(SEARCH(X$1,+VLOOKUP($A358,datos14s!$A$2:$B$874,2,FALSE)))=1,"·",0)</f>
        <v>0</v>
      </c>
      <c r="Y358" s="53">
        <f>IF(TYPE(SEARCH(Y$1,+VLOOKUP($A358,datos14s!$A$2:$B$874,2,FALSE)))=1,"·",0)</f>
        <v>0</v>
      </c>
      <c r="Z358" s="53">
        <f>IF(TYPE(SEARCH(Z$1,+VLOOKUP($A358,datos14s!$A$2:$B$874,2,FALSE)))=1,"·",0)</f>
        <v>0</v>
      </c>
      <c r="AA358" s="53">
        <f>IF(TYPE(SEARCH(AA$1,+VLOOKUP($A358,datos14s!$A$2:$B$874,2,FALSE)))=1,"·",0)</f>
        <v>0</v>
      </c>
      <c r="AB358" s="53">
        <f>IF(TYPE(SEARCH(AB$1,+VLOOKUP($A358,datos14s!$A$2:$B$874,2,FALSE)))=1,"·",0)</f>
        <v>0</v>
      </c>
      <c r="AC358" s="53">
        <f>IF(TYPE(SEARCH(AC$1,+VLOOKUP($A358,datos14s!$A$2:$B$874,2,FALSE)))=1,"·",0)</f>
        <v>0</v>
      </c>
      <c r="AD358" s="53">
        <f>IF(TYPE(SEARCH(AD$1,+VLOOKUP($A358,datos14s!$A$2:$B$874,2,FALSE)))=1,"·",0)</f>
        <v>0</v>
      </c>
      <c r="AE358" s="53">
        <f>IF(TYPE(SEARCH(AE$1,+VLOOKUP($A358,datos14s!$A$2:$B$874,2,FALSE)))=1,"·",0)</f>
        <v>0</v>
      </c>
    </row>
    <row r="359" spans="1:31" s="9" customFormat="1">
      <c r="A359" s="60" t="s">
        <v>1174</v>
      </c>
      <c r="B359" s="53">
        <f>IF(TYPE(SEARCH(B$1,+VLOOKUP($A359,datos14s!$A$2:$B$874,2,FALSE)))=1,"·",0)</f>
        <v>0</v>
      </c>
      <c r="C359" s="53">
        <f>IF(TYPE(SEARCH(C$1,+VLOOKUP($A359,datos14s!$A$2:$B$874,2,FALSE)))=1,"·",0)</f>
        <v>0</v>
      </c>
      <c r="D359" s="53">
        <f>IF(TYPE(SEARCH(D$1,+VLOOKUP($A359,datos14s!$A$2:$B$874,2,FALSE)))=1,"·",0)</f>
        <v>0</v>
      </c>
      <c r="E359" s="53">
        <f>IF(TYPE(SEARCH(E$1,+VLOOKUP($A359,datos14s!$A$2:$B$874,2,FALSE)))=1,"·",0)</f>
        <v>0</v>
      </c>
      <c r="F359" s="53" t="str">
        <f>IF(TYPE(SEARCH(F$1,+VLOOKUP($A359,datos14s!$A$2:$B$874,2,FALSE)))=1,"·",0)</f>
        <v>·</v>
      </c>
      <c r="G359" s="53" t="str">
        <f>IF(TYPE(SEARCH(G$1,+VLOOKUP($A359,datos14s!$A$2:$B$874,2,FALSE)))=1,"·",0)</f>
        <v>·</v>
      </c>
      <c r="H359" s="53">
        <f>IF(TYPE(SEARCH(H$1,+VLOOKUP($A359,datos14s!$A$2:$B$874,2,FALSE)))=1,"·",0)</f>
        <v>0</v>
      </c>
      <c r="I359" s="53">
        <f>IF(TYPE(SEARCH(I$1,+VLOOKUP($A359,datos14s!$A$2:$B$874,2,FALSE)))=1,"·",0)</f>
        <v>0</v>
      </c>
      <c r="J359" s="53">
        <f>IF(TYPE(SEARCH(J$1,+VLOOKUP($A359,datos14s!$A$2:$B$874,2,FALSE)))=1,"·",0)</f>
        <v>0</v>
      </c>
      <c r="K359" s="53">
        <f>IF(TYPE(SEARCH(K$1,+VLOOKUP($A359,datos14s!$A$2:$B$874,2,FALSE)))=1,"·",0)</f>
        <v>0</v>
      </c>
      <c r="L359" s="53">
        <f>IF(TYPE(SEARCH(L$1,+VLOOKUP($A359,datos14s!$A$2:$B$874,2,FALSE)))=1,"·",0)</f>
        <v>0</v>
      </c>
      <c r="M359" s="53">
        <f>IF(TYPE(SEARCH(M$1,+VLOOKUP($A359,datos14s!$A$2:$B$874,2,FALSE)))=1,"·",0)</f>
        <v>0</v>
      </c>
      <c r="N359" s="53">
        <f>IF(TYPE(SEARCH(N$1,+VLOOKUP($A359,datos14s!$A$2:$B$874,2,FALSE)))=1,"·",0)</f>
        <v>0</v>
      </c>
      <c r="O359" s="53">
        <f>IF(TYPE(SEARCH(O$1,+VLOOKUP($A359,datos14s!$A$2:$B$874,2,FALSE)))=1,"·",0)</f>
        <v>0</v>
      </c>
      <c r="P359" s="53">
        <f>IF(TYPE(SEARCH(P$1,+VLOOKUP($A359,datos14s!$A$2:$B$874,2,FALSE)))=1,"·",0)</f>
        <v>0</v>
      </c>
      <c r="Q359" s="53">
        <f>IF(TYPE(SEARCH(Q$1,+VLOOKUP($A359,datos14s!$A$2:$B$874,2,FALSE)))=1,"·",0)</f>
        <v>0</v>
      </c>
      <c r="R359" s="53">
        <f>IF(TYPE(SEARCH(R$1,+VLOOKUP($A359,datos14s!$A$2:$B$874,2,FALSE)))=1,"·",0)</f>
        <v>0</v>
      </c>
      <c r="S359" s="53">
        <f>IF(TYPE(SEARCH(S$1,+VLOOKUP($A359,datos14s!$A$2:$B$874,2,FALSE)))=1,"·",0)</f>
        <v>0</v>
      </c>
      <c r="T359" s="53">
        <f>IF(TYPE(SEARCH(T$1,+VLOOKUP($A359,datos14s!$A$2:$B$874,2,FALSE)))=1,"·",0)</f>
        <v>0</v>
      </c>
      <c r="U359" s="53">
        <f>IF(TYPE(SEARCH(U$1,+VLOOKUP($A359,datos14s!$A$2:$B$874,2,FALSE)))=1,"·",0)</f>
        <v>0</v>
      </c>
      <c r="V359" s="53">
        <f>IF(TYPE(SEARCH(V$1,+VLOOKUP($A359,datos14s!$A$2:$B$874,2,FALSE)))=1,"·",0)</f>
        <v>0</v>
      </c>
      <c r="W359" s="53">
        <f>IF(TYPE(SEARCH(W$1,+VLOOKUP($A359,datos14s!$A$2:$B$874,2,FALSE)))=1,"·",0)</f>
        <v>0</v>
      </c>
      <c r="X359" s="53">
        <f>IF(TYPE(SEARCH(X$1,+VLOOKUP($A359,datos14s!$A$2:$B$874,2,FALSE)))=1,"·",0)</f>
        <v>0</v>
      </c>
      <c r="Y359" s="53">
        <f>IF(TYPE(SEARCH(Y$1,+VLOOKUP($A359,datos14s!$A$2:$B$874,2,FALSE)))=1,"·",0)</f>
        <v>0</v>
      </c>
      <c r="Z359" s="53">
        <f>IF(TYPE(SEARCH(Z$1,+VLOOKUP($A359,datos14s!$A$2:$B$874,2,FALSE)))=1,"·",0)</f>
        <v>0</v>
      </c>
      <c r="AA359" s="53">
        <f>IF(TYPE(SEARCH(AA$1,+VLOOKUP($A359,datos14s!$A$2:$B$874,2,FALSE)))=1,"·",0)</f>
        <v>0</v>
      </c>
      <c r="AB359" s="53">
        <f>IF(TYPE(SEARCH(AB$1,+VLOOKUP($A359,datos14s!$A$2:$B$874,2,FALSE)))=1,"·",0)</f>
        <v>0</v>
      </c>
      <c r="AC359" s="53">
        <f>IF(TYPE(SEARCH(AC$1,+VLOOKUP($A359,datos14s!$A$2:$B$874,2,FALSE)))=1,"·",0)</f>
        <v>0</v>
      </c>
      <c r="AD359" s="53">
        <f>IF(TYPE(SEARCH(AD$1,+VLOOKUP($A359,datos14s!$A$2:$B$874,2,FALSE)))=1,"·",0)</f>
        <v>0</v>
      </c>
      <c r="AE359" s="53">
        <f>IF(TYPE(SEARCH(AE$1,+VLOOKUP($A359,datos14s!$A$2:$B$874,2,FALSE)))=1,"·",0)</f>
        <v>0</v>
      </c>
    </row>
    <row r="360" spans="1:31" s="9" customFormat="1">
      <c r="A360" s="60" t="s">
        <v>1175</v>
      </c>
      <c r="B360" s="53">
        <f>IF(TYPE(SEARCH(B$1,+VLOOKUP($A360,datos14s!$A$2:$B$874,2,FALSE)))=1,"·",0)</f>
        <v>0</v>
      </c>
      <c r="C360" s="53">
        <f>IF(TYPE(SEARCH(C$1,+VLOOKUP($A360,datos14s!$A$2:$B$874,2,FALSE)))=1,"·",0)</f>
        <v>0</v>
      </c>
      <c r="D360" s="53">
        <f>IF(TYPE(SEARCH(D$1,+VLOOKUP($A360,datos14s!$A$2:$B$874,2,FALSE)))=1,"·",0)</f>
        <v>0</v>
      </c>
      <c r="E360" s="53">
        <f>IF(TYPE(SEARCH(E$1,+VLOOKUP($A360,datos14s!$A$2:$B$874,2,FALSE)))=1,"·",0)</f>
        <v>0</v>
      </c>
      <c r="F360" s="53">
        <f>IF(TYPE(SEARCH(F$1,+VLOOKUP($A360,datos14s!$A$2:$B$874,2,FALSE)))=1,"·",0)</f>
        <v>0</v>
      </c>
      <c r="G360" s="53">
        <f>IF(TYPE(SEARCH(G$1,+VLOOKUP($A360,datos14s!$A$2:$B$874,2,FALSE)))=1,"·",0)</f>
        <v>0</v>
      </c>
      <c r="H360" s="53">
        <f>IF(TYPE(SEARCH(H$1,+VLOOKUP($A360,datos14s!$A$2:$B$874,2,FALSE)))=1,"·",0)</f>
        <v>0</v>
      </c>
      <c r="I360" s="53">
        <f>IF(TYPE(SEARCH(I$1,+VLOOKUP($A360,datos14s!$A$2:$B$874,2,FALSE)))=1,"·",0)</f>
        <v>0</v>
      </c>
      <c r="J360" s="53">
        <f>IF(TYPE(SEARCH(J$1,+VLOOKUP($A360,datos14s!$A$2:$B$874,2,FALSE)))=1,"·",0)</f>
        <v>0</v>
      </c>
      <c r="K360" s="53">
        <f>IF(TYPE(SEARCH(K$1,+VLOOKUP($A360,datos14s!$A$2:$B$874,2,FALSE)))=1,"·",0)</f>
        <v>0</v>
      </c>
      <c r="L360" s="53">
        <f>IF(TYPE(SEARCH(L$1,+VLOOKUP($A360,datos14s!$A$2:$B$874,2,FALSE)))=1,"·",0)</f>
        <v>0</v>
      </c>
      <c r="M360" s="53">
        <f>IF(TYPE(SEARCH(M$1,+VLOOKUP($A360,datos14s!$A$2:$B$874,2,FALSE)))=1,"·",0)</f>
        <v>0</v>
      </c>
      <c r="N360" s="53">
        <f>IF(TYPE(SEARCH(N$1,+VLOOKUP($A360,datos14s!$A$2:$B$874,2,FALSE)))=1,"·",0)</f>
        <v>0</v>
      </c>
      <c r="O360" s="53">
        <f>IF(TYPE(SEARCH(O$1,+VLOOKUP($A360,datos14s!$A$2:$B$874,2,FALSE)))=1,"·",0)</f>
        <v>0</v>
      </c>
      <c r="P360" s="53">
        <f>IF(TYPE(SEARCH(P$1,+VLOOKUP($A360,datos14s!$A$2:$B$874,2,FALSE)))=1,"·",0)</f>
        <v>0</v>
      </c>
      <c r="Q360" s="53">
        <f>IF(TYPE(SEARCH(Q$1,+VLOOKUP($A360,datos14s!$A$2:$B$874,2,FALSE)))=1,"·",0)</f>
        <v>0</v>
      </c>
      <c r="R360" s="53">
        <f>IF(TYPE(SEARCH(R$1,+VLOOKUP($A360,datos14s!$A$2:$B$874,2,FALSE)))=1,"·",0)</f>
        <v>0</v>
      </c>
      <c r="S360" s="53">
        <f>IF(TYPE(SEARCH(S$1,+VLOOKUP($A360,datos14s!$A$2:$B$874,2,FALSE)))=1,"·",0)</f>
        <v>0</v>
      </c>
      <c r="T360" s="53">
        <f>IF(TYPE(SEARCH(T$1,+VLOOKUP($A360,datos14s!$A$2:$B$874,2,FALSE)))=1,"·",0)</f>
        <v>0</v>
      </c>
      <c r="U360" s="53">
        <f>IF(TYPE(SEARCH(U$1,+VLOOKUP($A360,datos14s!$A$2:$B$874,2,FALSE)))=1,"·",0)</f>
        <v>0</v>
      </c>
      <c r="V360" s="53">
        <f>IF(TYPE(SEARCH(V$1,+VLOOKUP($A360,datos14s!$A$2:$B$874,2,FALSE)))=1,"·",0)</f>
        <v>0</v>
      </c>
      <c r="W360" s="53">
        <f>IF(TYPE(SEARCH(W$1,+VLOOKUP($A360,datos14s!$A$2:$B$874,2,FALSE)))=1,"·",0)</f>
        <v>0</v>
      </c>
      <c r="X360" s="53">
        <f>IF(TYPE(SEARCH(X$1,+VLOOKUP($A360,datos14s!$A$2:$B$874,2,FALSE)))=1,"·",0)</f>
        <v>0</v>
      </c>
      <c r="Y360" s="53">
        <f>IF(TYPE(SEARCH(Y$1,+VLOOKUP($A360,datos14s!$A$2:$B$874,2,FALSE)))=1,"·",0)</f>
        <v>0</v>
      </c>
      <c r="Z360" s="53">
        <f>IF(TYPE(SEARCH(Z$1,+VLOOKUP($A360,datos14s!$A$2:$B$874,2,FALSE)))=1,"·",0)</f>
        <v>0</v>
      </c>
      <c r="AA360" s="53">
        <f>IF(TYPE(SEARCH(AA$1,+VLOOKUP($A360,datos14s!$A$2:$B$874,2,FALSE)))=1,"·",0)</f>
        <v>0</v>
      </c>
      <c r="AB360" s="53">
        <f>IF(TYPE(SEARCH(AB$1,+VLOOKUP($A360,datos14s!$A$2:$B$874,2,FALSE)))=1,"·",0)</f>
        <v>0</v>
      </c>
      <c r="AC360" s="53">
        <f>IF(TYPE(SEARCH(AC$1,+VLOOKUP($A360,datos14s!$A$2:$B$874,2,FALSE)))=1,"·",0)</f>
        <v>0</v>
      </c>
      <c r="AD360" s="53">
        <f>IF(TYPE(SEARCH(AD$1,+VLOOKUP($A360,datos14s!$A$2:$B$874,2,FALSE)))=1,"·",0)</f>
        <v>0</v>
      </c>
      <c r="AE360" s="53">
        <f>IF(TYPE(SEARCH(AE$1,+VLOOKUP($A360,datos14s!$A$2:$B$874,2,FALSE)))=1,"·",0)</f>
        <v>0</v>
      </c>
    </row>
    <row r="361" spans="1:31" s="9" customFormat="1">
      <c r="A361" s="60" t="s">
        <v>1176</v>
      </c>
      <c r="B361" s="53">
        <f>IF(TYPE(SEARCH(B$1,+VLOOKUP($A361,datos14s!$A$2:$B$874,2,FALSE)))=1,"·",0)</f>
        <v>0</v>
      </c>
      <c r="C361" s="53">
        <f>IF(TYPE(SEARCH(C$1,+VLOOKUP($A361,datos14s!$A$2:$B$874,2,FALSE)))=1,"·",0)</f>
        <v>0</v>
      </c>
      <c r="D361" s="53">
        <f>IF(TYPE(SEARCH(D$1,+VLOOKUP($A361,datos14s!$A$2:$B$874,2,FALSE)))=1,"·",0)</f>
        <v>0</v>
      </c>
      <c r="E361" s="53">
        <f>IF(TYPE(SEARCH(E$1,+VLOOKUP($A361,datos14s!$A$2:$B$874,2,FALSE)))=1,"·",0)</f>
        <v>0</v>
      </c>
      <c r="F361" s="53">
        <f>IF(TYPE(SEARCH(F$1,+VLOOKUP($A361,datos14s!$A$2:$B$874,2,FALSE)))=1,"·",0)</f>
        <v>0</v>
      </c>
      <c r="G361" s="53">
        <f>IF(TYPE(SEARCH(G$1,+VLOOKUP($A361,datos14s!$A$2:$B$874,2,FALSE)))=1,"·",0)</f>
        <v>0</v>
      </c>
      <c r="H361" s="53">
        <f>IF(TYPE(SEARCH(H$1,+VLOOKUP($A361,datos14s!$A$2:$B$874,2,FALSE)))=1,"·",0)</f>
        <v>0</v>
      </c>
      <c r="I361" s="53">
        <f>IF(TYPE(SEARCH(I$1,+VLOOKUP($A361,datos14s!$A$2:$B$874,2,FALSE)))=1,"·",0)</f>
        <v>0</v>
      </c>
      <c r="J361" s="53">
        <f>IF(TYPE(SEARCH(J$1,+VLOOKUP($A361,datos14s!$A$2:$B$874,2,FALSE)))=1,"·",0)</f>
        <v>0</v>
      </c>
      <c r="K361" s="53">
        <f>IF(TYPE(SEARCH(K$1,+VLOOKUP($A361,datos14s!$A$2:$B$874,2,FALSE)))=1,"·",0)</f>
        <v>0</v>
      </c>
      <c r="L361" s="53">
        <f>IF(TYPE(SEARCH(L$1,+VLOOKUP($A361,datos14s!$A$2:$B$874,2,FALSE)))=1,"·",0)</f>
        <v>0</v>
      </c>
      <c r="M361" s="53">
        <f>IF(TYPE(SEARCH(M$1,+VLOOKUP($A361,datos14s!$A$2:$B$874,2,FALSE)))=1,"·",0)</f>
        <v>0</v>
      </c>
      <c r="N361" s="53">
        <f>IF(TYPE(SEARCH(N$1,+VLOOKUP($A361,datos14s!$A$2:$B$874,2,FALSE)))=1,"·",0)</f>
        <v>0</v>
      </c>
      <c r="O361" s="53">
        <f>IF(TYPE(SEARCH(O$1,+VLOOKUP($A361,datos14s!$A$2:$B$874,2,FALSE)))=1,"·",0)</f>
        <v>0</v>
      </c>
      <c r="P361" s="53">
        <f>IF(TYPE(SEARCH(P$1,+VLOOKUP($A361,datos14s!$A$2:$B$874,2,FALSE)))=1,"·",0)</f>
        <v>0</v>
      </c>
      <c r="Q361" s="53">
        <f>IF(TYPE(SEARCH(Q$1,+VLOOKUP($A361,datos14s!$A$2:$B$874,2,FALSE)))=1,"·",0)</f>
        <v>0</v>
      </c>
      <c r="R361" s="53">
        <f>IF(TYPE(SEARCH(R$1,+VLOOKUP($A361,datos14s!$A$2:$B$874,2,FALSE)))=1,"·",0)</f>
        <v>0</v>
      </c>
      <c r="S361" s="53">
        <f>IF(TYPE(SEARCH(S$1,+VLOOKUP($A361,datos14s!$A$2:$B$874,2,FALSE)))=1,"·",0)</f>
        <v>0</v>
      </c>
      <c r="T361" s="53">
        <f>IF(TYPE(SEARCH(T$1,+VLOOKUP($A361,datos14s!$A$2:$B$874,2,FALSE)))=1,"·",0)</f>
        <v>0</v>
      </c>
      <c r="U361" s="53">
        <f>IF(TYPE(SEARCH(U$1,+VLOOKUP($A361,datos14s!$A$2:$B$874,2,FALSE)))=1,"·",0)</f>
        <v>0</v>
      </c>
      <c r="V361" s="53">
        <f>IF(TYPE(SEARCH(V$1,+VLOOKUP($A361,datos14s!$A$2:$B$874,2,FALSE)))=1,"·",0)</f>
        <v>0</v>
      </c>
      <c r="W361" s="53">
        <f>IF(TYPE(SEARCH(W$1,+VLOOKUP($A361,datos14s!$A$2:$B$874,2,FALSE)))=1,"·",0)</f>
        <v>0</v>
      </c>
      <c r="X361" s="53">
        <f>IF(TYPE(SEARCH(X$1,+VLOOKUP($A361,datos14s!$A$2:$B$874,2,FALSE)))=1,"·",0)</f>
        <v>0</v>
      </c>
      <c r="Y361" s="53">
        <f>IF(TYPE(SEARCH(Y$1,+VLOOKUP($A361,datos14s!$A$2:$B$874,2,FALSE)))=1,"·",0)</f>
        <v>0</v>
      </c>
      <c r="Z361" s="53">
        <f>IF(TYPE(SEARCH(Z$1,+VLOOKUP($A361,datos14s!$A$2:$B$874,2,FALSE)))=1,"·",0)</f>
        <v>0</v>
      </c>
      <c r="AA361" s="53">
        <f>IF(TYPE(SEARCH(AA$1,+VLOOKUP($A361,datos14s!$A$2:$B$874,2,FALSE)))=1,"·",0)</f>
        <v>0</v>
      </c>
      <c r="AB361" s="53">
        <f>IF(TYPE(SEARCH(AB$1,+VLOOKUP($A361,datos14s!$A$2:$B$874,2,FALSE)))=1,"·",0)</f>
        <v>0</v>
      </c>
      <c r="AC361" s="53">
        <f>IF(TYPE(SEARCH(AC$1,+VLOOKUP($A361,datos14s!$A$2:$B$874,2,FALSE)))=1,"·",0)</f>
        <v>0</v>
      </c>
      <c r="AD361" s="53">
        <f>IF(TYPE(SEARCH(AD$1,+VLOOKUP($A361,datos14s!$A$2:$B$874,2,FALSE)))=1,"·",0)</f>
        <v>0</v>
      </c>
      <c r="AE361" s="53">
        <f>IF(TYPE(SEARCH(AE$1,+VLOOKUP($A361,datos14s!$A$2:$B$874,2,FALSE)))=1,"·",0)</f>
        <v>0</v>
      </c>
    </row>
    <row r="362" spans="1:31" s="9" customFormat="1">
      <c r="A362" s="60" t="s">
        <v>1177</v>
      </c>
      <c r="B362" s="53">
        <f>IF(TYPE(SEARCH(B$1,+VLOOKUP($A362,datos14s!$A$2:$B$874,2,FALSE)))=1,"·",0)</f>
        <v>0</v>
      </c>
      <c r="C362" s="53">
        <f>IF(TYPE(SEARCH(C$1,+VLOOKUP($A362,datos14s!$A$2:$B$874,2,FALSE)))=1,"·",0)</f>
        <v>0</v>
      </c>
      <c r="D362" s="53">
        <f>IF(TYPE(SEARCH(D$1,+VLOOKUP($A362,datos14s!$A$2:$B$874,2,FALSE)))=1,"·",0)</f>
        <v>0</v>
      </c>
      <c r="E362" s="53">
        <f>IF(TYPE(SEARCH(E$1,+VLOOKUP($A362,datos14s!$A$2:$B$874,2,FALSE)))=1,"·",0)</f>
        <v>0</v>
      </c>
      <c r="F362" s="53">
        <f>IF(TYPE(SEARCH(F$1,+VLOOKUP($A362,datos14s!$A$2:$B$874,2,FALSE)))=1,"·",0)</f>
        <v>0</v>
      </c>
      <c r="G362" s="53">
        <f>IF(TYPE(SEARCH(G$1,+VLOOKUP($A362,datos14s!$A$2:$B$874,2,FALSE)))=1,"·",0)</f>
        <v>0</v>
      </c>
      <c r="H362" s="53">
        <f>IF(TYPE(SEARCH(H$1,+VLOOKUP($A362,datos14s!$A$2:$B$874,2,FALSE)))=1,"·",0)</f>
        <v>0</v>
      </c>
      <c r="I362" s="53">
        <f>IF(TYPE(SEARCH(I$1,+VLOOKUP($A362,datos14s!$A$2:$B$874,2,FALSE)))=1,"·",0)</f>
        <v>0</v>
      </c>
      <c r="J362" s="53">
        <f>IF(TYPE(SEARCH(J$1,+VLOOKUP($A362,datos14s!$A$2:$B$874,2,FALSE)))=1,"·",0)</f>
        <v>0</v>
      </c>
      <c r="K362" s="53">
        <f>IF(TYPE(SEARCH(K$1,+VLOOKUP($A362,datos14s!$A$2:$B$874,2,FALSE)))=1,"·",0)</f>
        <v>0</v>
      </c>
      <c r="L362" s="53">
        <f>IF(TYPE(SEARCH(L$1,+VLOOKUP($A362,datos14s!$A$2:$B$874,2,FALSE)))=1,"·",0)</f>
        <v>0</v>
      </c>
      <c r="M362" s="53">
        <f>IF(TYPE(SEARCH(M$1,+VLOOKUP($A362,datos14s!$A$2:$B$874,2,FALSE)))=1,"·",0)</f>
        <v>0</v>
      </c>
      <c r="N362" s="53">
        <f>IF(TYPE(SEARCH(N$1,+VLOOKUP($A362,datos14s!$A$2:$B$874,2,FALSE)))=1,"·",0)</f>
        <v>0</v>
      </c>
      <c r="O362" s="53">
        <f>IF(TYPE(SEARCH(O$1,+VLOOKUP($A362,datos14s!$A$2:$B$874,2,FALSE)))=1,"·",0)</f>
        <v>0</v>
      </c>
      <c r="P362" s="53">
        <f>IF(TYPE(SEARCH(P$1,+VLOOKUP($A362,datos14s!$A$2:$B$874,2,FALSE)))=1,"·",0)</f>
        <v>0</v>
      </c>
      <c r="Q362" s="53">
        <f>IF(TYPE(SEARCH(Q$1,+VLOOKUP($A362,datos14s!$A$2:$B$874,2,FALSE)))=1,"·",0)</f>
        <v>0</v>
      </c>
      <c r="R362" s="53">
        <f>IF(TYPE(SEARCH(R$1,+VLOOKUP($A362,datos14s!$A$2:$B$874,2,FALSE)))=1,"·",0)</f>
        <v>0</v>
      </c>
      <c r="S362" s="53">
        <f>IF(TYPE(SEARCH(S$1,+VLOOKUP($A362,datos14s!$A$2:$B$874,2,FALSE)))=1,"·",0)</f>
        <v>0</v>
      </c>
      <c r="T362" s="53">
        <f>IF(TYPE(SEARCH(T$1,+VLOOKUP($A362,datos14s!$A$2:$B$874,2,FALSE)))=1,"·",0)</f>
        <v>0</v>
      </c>
      <c r="U362" s="53">
        <f>IF(TYPE(SEARCH(U$1,+VLOOKUP($A362,datos14s!$A$2:$B$874,2,FALSE)))=1,"·",0)</f>
        <v>0</v>
      </c>
      <c r="V362" s="53">
        <f>IF(TYPE(SEARCH(V$1,+VLOOKUP($A362,datos14s!$A$2:$B$874,2,FALSE)))=1,"·",0)</f>
        <v>0</v>
      </c>
      <c r="W362" s="53">
        <f>IF(TYPE(SEARCH(W$1,+VLOOKUP($A362,datos14s!$A$2:$B$874,2,FALSE)))=1,"·",0)</f>
        <v>0</v>
      </c>
      <c r="X362" s="53">
        <f>IF(TYPE(SEARCH(X$1,+VLOOKUP($A362,datos14s!$A$2:$B$874,2,FALSE)))=1,"·",0)</f>
        <v>0</v>
      </c>
      <c r="Y362" s="53">
        <f>IF(TYPE(SEARCH(Y$1,+VLOOKUP($A362,datos14s!$A$2:$B$874,2,FALSE)))=1,"·",0)</f>
        <v>0</v>
      </c>
      <c r="Z362" s="53">
        <f>IF(TYPE(SEARCH(Z$1,+VLOOKUP($A362,datos14s!$A$2:$B$874,2,FALSE)))=1,"·",0)</f>
        <v>0</v>
      </c>
      <c r="AA362" s="53">
        <f>IF(TYPE(SEARCH(AA$1,+VLOOKUP($A362,datos14s!$A$2:$B$874,2,FALSE)))=1,"·",0)</f>
        <v>0</v>
      </c>
      <c r="AB362" s="53">
        <f>IF(TYPE(SEARCH(AB$1,+VLOOKUP($A362,datos14s!$A$2:$B$874,2,FALSE)))=1,"·",0)</f>
        <v>0</v>
      </c>
      <c r="AC362" s="53">
        <f>IF(TYPE(SEARCH(AC$1,+VLOOKUP($A362,datos14s!$A$2:$B$874,2,FALSE)))=1,"·",0)</f>
        <v>0</v>
      </c>
      <c r="AD362" s="53">
        <f>IF(TYPE(SEARCH(AD$1,+VLOOKUP($A362,datos14s!$A$2:$B$874,2,FALSE)))=1,"·",0)</f>
        <v>0</v>
      </c>
      <c r="AE362" s="53">
        <f>IF(TYPE(SEARCH(AE$1,+VLOOKUP($A362,datos14s!$A$2:$B$874,2,FALSE)))=1,"·",0)</f>
        <v>0</v>
      </c>
    </row>
    <row r="363" spans="1:31" s="9" customFormat="1">
      <c r="A363" s="60" t="s">
        <v>1178</v>
      </c>
      <c r="B363" s="53">
        <f>IF(TYPE(SEARCH(B$1,+VLOOKUP($A363,datos14s!$A$2:$B$874,2,FALSE)))=1,"·",0)</f>
        <v>0</v>
      </c>
      <c r="C363" s="53">
        <f>IF(TYPE(SEARCH(C$1,+VLOOKUP($A363,datos14s!$A$2:$B$874,2,FALSE)))=1,"·",0)</f>
        <v>0</v>
      </c>
      <c r="D363" s="53">
        <f>IF(TYPE(SEARCH(D$1,+VLOOKUP($A363,datos14s!$A$2:$B$874,2,FALSE)))=1,"·",0)</f>
        <v>0</v>
      </c>
      <c r="E363" s="53">
        <f>IF(TYPE(SEARCH(E$1,+VLOOKUP($A363,datos14s!$A$2:$B$874,2,FALSE)))=1,"·",0)</f>
        <v>0</v>
      </c>
      <c r="F363" s="53">
        <f>IF(TYPE(SEARCH(F$1,+VLOOKUP($A363,datos14s!$A$2:$B$874,2,FALSE)))=1,"·",0)</f>
        <v>0</v>
      </c>
      <c r="G363" s="53">
        <f>IF(TYPE(SEARCH(G$1,+VLOOKUP($A363,datos14s!$A$2:$B$874,2,FALSE)))=1,"·",0)</f>
        <v>0</v>
      </c>
      <c r="H363" s="53">
        <f>IF(TYPE(SEARCH(H$1,+VLOOKUP($A363,datos14s!$A$2:$B$874,2,FALSE)))=1,"·",0)</f>
        <v>0</v>
      </c>
      <c r="I363" s="53">
        <f>IF(TYPE(SEARCH(I$1,+VLOOKUP($A363,datos14s!$A$2:$B$874,2,FALSE)))=1,"·",0)</f>
        <v>0</v>
      </c>
      <c r="J363" s="53">
        <f>IF(TYPE(SEARCH(J$1,+VLOOKUP($A363,datos14s!$A$2:$B$874,2,FALSE)))=1,"·",0)</f>
        <v>0</v>
      </c>
      <c r="K363" s="53">
        <f>IF(TYPE(SEARCH(K$1,+VLOOKUP($A363,datos14s!$A$2:$B$874,2,FALSE)))=1,"·",0)</f>
        <v>0</v>
      </c>
      <c r="L363" s="53">
        <f>IF(TYPE(SEARCH(L$1,+VLOOKUP($A363,datos14s!$A$2:$B$874,2,FALSE)))=1,"·",0)</f>
        <v>0</v>
      </c>
      <c r="M363" s="53">
        <f>IF(TYPE(SEARCH(M$1,+VLOOKUP($A363,datos14s!$A$2:$B$874,2,FALSE)))=1,"·",0)</f>
        <v>0</v>
      </c>
      <c r="N363" s="53">
        <f>IF(TYPE(SEARCH(N$1,+VLOOKUP($A363,datos14s!$A$2:$B$874,2,FALSE)))=1,"·",0)</f>
        <v>0</v>
      </c>
      <c r="O363" s="53">
        <f>IF(TYPE(SEARCH(O$1,+VLOOKUP($A363,datos14s!$A$2:$B$874,2,FALSE)))=1,"·",0)</f>
        <v>0</v>
      </c>
      <c r="P363" s="53">
        <f>IF(TYPE(SEARCH(P$1,+VLOOKUP($A363,datos14s!$A$2:$B$874,2,FALSE)))=1,"·",0)</f>
        <v>0</v>
      </c>
      <c r="Q363" s="53">
        <f>IF(TYPE(SEARCH(Q$1,+VLOOKUP($A363,datos14s!$A$2:$B$874,2,FALSE)))=1,"·",0)</f>
        <v>0</v>
      </c>
      <c r="R363" s="53">
        <f>IF(TYPE(SEARCH(R$1,+VLOOKUP($A363,datos14s!$A$2:$B$874,2,FALSE)))=1,"·",0)</f>
        <v>0</v>
      </c>
      <c r="S363" s="53">
        <f>IF(TYPE(SEARCH(S$1,+VLOOKUP($A363,datos14s!$A$2:$B$874,2,FALSE)))=1,"·",0)</f>
        <v>0</v>
      </c>
      <c r="T363" s="53">
        <f>IF(TYPE(SEARCH(T$1,+VLOOKUP($A363,datos14s!$A$2:$B$874,2,FALSE)))=1,"·",0)</f>
        <v>0</v>
      </c>
      <c r="U363" s="53">
        <f>IF(TYPE(SEARCH(U$1,+VLOOKUP($A363,datos14s!$A$2:$B$874,2,FALSE)))=1,"·",0)</f>
        <v>0</v>
      </c>
      <c r="V363" s="53">
        <f>IF(TYPE(SEARCH(V$1,+VLOOKUP($A363,datos14s!$A$2:$B$874,2,FALSE)))=1,"·",0)</f>
        <v>0</v>
      </c>
      <c r="W363" s="53">
        <f>IF(TYPE(SEARCH(W$1,+VLOOKUP($A363,datos14s!$A$2:$B$874,2,FALSE)))=1,"·",0)</f>
        <v>0</v>
      </c>
      <c r="X363" s="53">
        <f>IF(TYPE(SEARCH(X$1,+VLOOKUP($A363,datos14s!$A$2:$B$874,2,FALSE)))=1,"·",0)</f>
        <v>0</v>
      </c>
      <c r="Y363" s="53">
        <f>IF(TYPE(SEARCH(Y$1,+VLOOKUP($A363,datos14s!$A$2:$B$874,2,FALSE)))=1,"·",0)</f>
        <v>0</v>
      </c>
      <c r="Z363" s="53">
        <f>IF(TYPE(SEARCH(Z$1,+VLOOKUP($A363,datos14s!$A$2:$B$874,2,FALSE)))=1,"·",0)</f>
        <v>0</v>
      </c>
      <c r="AA363" s="53">
        <f>IF(TYPE(SEARCH(AA$1,+VLOOKUP($A363,datos14s!$A$2:$B$874,2,FALSE)))=1,"·",0)</f>
        <v>0</v>
      </c>
      <c r="AB363" s="53">
        <f>IF(TYPE(SEARCH(AB$1,+VLOOKUP($A363,datos14s!$A$2:$B$874,2,FALSE)))=1,"·",0)</f>
        <v>0</v>
      </c>
      <c r="AC363" s="53">
        <f>IF(TYPE(SEARCH(AC$1,+VLOOKUP($A363,datos14s!$A$2:$B$874,2,FALSE)))=1,"·",0)</f>
        <v>0</v>
      </c>
      <c r="AD363" s="53">
        <f>IF(TYPE(SEARCH(AD$1,+VLOOKUP($A363,datos14s!$A$2:$B$874,2,FALSE)))=1,"·",0)</f>
        <v>0</v>
      </c>
      <c r="AE363" s="53">
        <f>IF(TYPE(SEARCH(AE$1,+VLOOKUP($A363,datos14s!$A$2:$B$874,2,FALSE)))=1,"·",0)</f>
        <v>0</v>
      </c>
    </row>
    <row r="364" spans="1:31" s="9" customFormat="1">
      <c r="A364" s="186" t="s">
        <v>139</v>
      </c>
      <c r="B364" s="53">
        <f>IF(TYPE(SEARCH(B$1,+VLOOKUP($A364,datos14s!$A$2:$B$874,2,FALSE)))=1,"·",0)</f>
        <v>0</v>
      </c>
      <c r="C364" s="53">
        <f>IF(TYPE(SEARCH(C$1,+VLOOKUP($A364,datos14s!$A$2:$B$874,2,FALSE)))=1,"·",0)</f>
        <v>0</v>
      </c>
      <c r="D364" s="53" t="str">
        <f>IF(TYPE(SEARCH(D$1,+VLOOKUP($A364,datos14s!$A$2:$B$874,2,FALSE)))=1,"·",0)</f>
        <v>·</v>
      </c>
      <c r="E364" s="53">
        <f>IF(TYPE(SEARCH(E$1,+VLOOKUP($A364,datos14s!$A$2:$B$874,2,FALSE)))=1,"·",0)</f>
        <v>0</v>
      </c>
      <c r="F364" s="53" t="str">
        <f>IF(TYPE(SEARCH(F$1,+VLOOKUP($A364,datos14s!$A$2:$B$874,2,FALSE)))=1,"·",0)</f>
        <v>·</v>
      </c>
      <c r="G364" s="53" t="str">
        <f>IF(TYPE(SEARCH(G$1,+VLOOKUP($A364,datos14s!$A$2:$B$874,2,FALSE)))=1,"·",0)</f>
        <v>·</v>
      </c>
      <c r="H364" s="53">
        <f>IF(TYPE(SEARCH(H$1,+VLOOKUP($A364,datos14s!$A$2:$B$874,2,FALSE)))=1,"·",0)</f>
        <v>0</v>
      </c>
      <c r="I364" s="53">
        <f>IF(TYPE(SEARCH(I$1,+VLOOKUP($A364,datos14s!$A$2:$B$874,2,FALSE)))=1,"·",0)</f>
        <v>0</v>
      </c>
      <c r="J364" s="53">
        <f>IF(TYPE(SEARCH(J$1,+VLOOKUP($A364,datos14s!$A$2:$B$874,2,FALSE)))=1,"·",0)</f>
        <v>0</v>
      </c>
      <c r="K364" s="53">
        <f>IF(TYPE(SEARCH(K$1,+VLOOKUP($A364,datos14s!$A$2:$B$874,2,FALSE)))=1,"·",0)</f>
        <v>0</v>
      </c>
      <c r="L364" s="53">
        <f>IF(TYPE(SEARCH(L$1,+VLOOKUP($A364,datos14s!$A$2:$B$874,2,FALSE)))=1,"·",0)</f>
        <v>0</v>
      </c>
      <c r="M364" s="53">
        <f>IF(TYPE(SEARCH(M$1,+VLOOKUP($A364,datos14s!$A$2:$B$874,2,FALSE)))=1,"·",0)</f>
        <v>0</v>
      </c>
      <c r="N364" s="53">
        <f>IF(TYPE(SEARCH(N$1,+VLOOKUP($A364,datos14s!$A$2:$B$874,2,FALSE)))=1,"·",0)</f>
        <v>0</v>
      </c>
      <c r="O364" s="53">
        <f>IF(TYPE(SEARCH(O$1,+VLOOKUP($A364,datos14s!$A$2:$B$874,2,FALSE)))=1,"·",0)</f>
        <v>0</v>
      </c>
      <c r="P364" s="53">
        <f>IF(TYPE(SEARCH(P$1,+VLOOKUP($A364,datos14s!$A$2:$B$874,2,FALSE)))=1,"·",0)</f>
        <v>0</v>
      </c>
      <c r="Q364" s="53">
        <f>IF(TYPE(SEARCH(Q$1,+VLOOKUP($A364,datos14s!$A$2:$B$874,2,FALSE)))=1,"·",0)</f>
        <v>0</v>
      </c>
      <c r="R364" s="53">
        <f>IF(TYPE(SEARCH(R$1,+VLOOKUP($A364,datos14s!$A$2:$B$874,2,FALSE)))=1,"·",0)</f>
        <v>0</v>
      </c>
      <c r="S364" s="53">
        <f>IF(TYPE(SEARCH(S$1,+VLOOKUP($A364,datos14s!$A$2:$B$874,2,FALSE)))=1,"·",0)</f>
        <v>0</v>
      </c>
      <c r="T364" s="53">
        <f>IF(TYPE(SEARCH(T$1,+VLOOKUP($A364,datos14s!$A$2:$B$874,2,FALSE)))=1,"·",0)</f>
        <v>0</v>
      </c>
      <c r="U364" s="53">
        <f>IF(TYPE(SEARCH(U$1,+VLOOKUP($A364,datos14s!$A$2:$B$874,2,FALSE)))=1,"·",0)</f>
        <v>0</v>
      </c>
      <c r="V364" s="53">
        <f>IF(TYPE(SEARCH(V$1,+VLOOKUP($A364,datos14s!$A$2:$B$874,2,FALSE)))=1,"·",0)</f>
        <v>0</v>
      </c>
      <c r="W364" s="53">
        <f>IF(TYPE(SEARCH(W$1,+VLOOKUP($A364,datos14s!$A$2:$B$874,2,FALSE)))=1,"·",0)</f>
        <v>0</v>
      </c>
      <c r="X364" s="53">
        <f>IF(TYPE(SEARCH(X$1,+VLOOKUP($A364,datos14s!$A$2:$B$874,2,FALSE)))=1,"·",0)</f>
        <v>0</v>
      </c>
      <c r="Y364" s="53">
        <f>IF(TYPE(SEARCH(Y$1,+VLOOKUP($A364,datos14s!$A$2:$B$874,2,FALSE)))=1,"·",0)</f>
        <v>0</v>
      </c>
      <c r="Z364" s="53">
        <f>IF(TYPE(SEARCH(Z$1,+VLOOKUP($A364,datos14s!$A$2:$B$874,2,FALSE)))=1,"·",0)</f>
        <v>0</v>
      </c>
      <c r="AA364" s="53">
        <f>IF(TYPE(SEARCH(AA$1,+VLOOKUP($A364,datos14s!$A$2:$B$874,2,FALSE)))=1,"·",0)</f>
        <v>0</v>
      </c>
      <c r="AB364" s="53">
        <f>IF(TYPE(SEARCH(AB$1,+VLOOKUP($A364,datos14s!$A$2:$B$874,2,FALSE)))=1,"·",0)</f>
        <v>0</v>
      </c>
      <c r="AC364" s="53">
        <f>IF(TYPE(SEARCH(AC$1,+VLOOKUP($A364,datos14s!$A$2:$B$874,2,FALSE)))=1,"·",0)</f>
        <v>0</v>
      </c>
      <c r="AD364" s="53">
        <f>IF(TYPE(SEARCH(AD$1,+VLOOKUP($A364,datos14s!$A$2:$B$874,2,FALSE)))=1,"·",0)</f>
        <v>0</v>
      </c>
      <c r="AE364" s="53">
        <f>IF(TYPE(SEARCH(AE$1,+VLOOKUP($A364,datos14s!$A$2:$B$874,2,FALSE)))=1,"·",0)</f>
        <v>0</v>
      </c>
    </row>
    <row r="365" spans="1:31" s="9" customFormat="1">
      <c r="A365" s="186" t="s">
        <v>140</v>
      </c>
      <c r="B365" s="53">
        <f>IF(TYPE(SEARCH(B$1,+VLOOKUP($A365,datos14s!$A$2:$B$874,2,FALSE)))=1,"·",0)</f>
        <v>0</v>
      </c>
      <c r="C365" s="53">
        <f>IF(TYPE(SEARCH(C$1,+VLOOKUP($A365,datos14s!$A$2:$B$874,2,FALSE)))=1,"·",0)</f>
        <v>0</v>
      </c>
      <c r="D365" s="53" t="str">
        <f>IF(TYPE(SEARCH(D$1,+VLOOKUP($A365,datos14s!$A$2:$B$874,2,FALSE)))=1,"·",0)</f>
        <v>·</v>
      </c>
      <c r="E365" s="53">
        <f>IF(TYPE(SEARCH(E$1,+VLOOKUP($A365,datos14s!$A$2:$B$874,2,FALSE)))=1,"·",0)</f>
        <v>0</v>
      </c>
      <c r="F365" s="53" t="str">
        <f>IF(TYPE(SEARCH(F$1,+VLOOKUP($A365,datos14s!$A$2:$B$874,2,FALSE)))=1,"·",0)</f>
        <v>·</v>
      </c>
      <c r="G365" s="53" t="str">
        <f>IF(TYPE(SEARCH(G$1,+VLOOKUP($A365,datos14s!$A$2:$B$874,2,FALSE)))=1,"·",0)</f>
        <v>·</v>
      </c>
      <c r="H365" s="53">
        <f>IF(TYPE(SEARCH(H$1,+VLOOKUP($A365,datos14s!$A$2:$B$874,2,FALSE)))=1,"·",0)</f>
        <v>0</v>
      </c>
      <c r="I365" s="53">
        <f>IF(TYPE(SEARCH(I$1,+VLOOKUP($A365,datos14s!$A$2:$B$874,2,FALSE)))=1,"·",0)</f>
        <v>0</v>
      </c>
      <c r="J365" s="53">
        <f>IF(TYPE(SEARCH(J$1,+VLOOKUP($A365,datos14s!$A$2:$B$874,2,FALSE)))=1,"·",0)</f>
        <v>0</v>
      </c>
      <c r="K365" s="53">
        <f>IF(TYPE(SEARCH(K$1,+VLOOKUP($A365,datos14s!$A$2:$B$874,2,FALSE)))=1,"·",0)</f>
        <v>0</v>
      </c>
      <c r="L365" s="53">
        <f>IF(TYPE(SEARCH(L$1,+VLOOKUP($A365,datos14s!$A$2:$B$874,2,FALSE)))=1,"·",0)</f>
        <v>0</v>
      </c>
      <c r="M365" s="53">
        <f>IF(TYPE(SEARCH(M$1,+VLOOKUP($A365,datos14s!$A$2:$B$874,2,FALSE)))=1,"·",0)</f>
        <v>0</v>
      </c>
      <c r="N365" s="53">
        <f>IF(TYPE(SEARCH(N$1,+VLOOKUP($A365,datos14s!$A$2:$B$874,2,FALSE)))=1,"·",0)</f>
        <v>0</v>
      </c>
      <c r="O365" s="53">
        <f>IF(TYPE(SEARCH(O$1,+VLOOKUP($A365,datos14s!$A$2:$B$874,2,FALSE)))=1,"·",0)</f>
        <v>0</v>
      </c>
      <c r="P365" s="53">
        <f>IF(TYPE(SEARCH(P$1,+VLOOKUP($A365,datos14s!$A$2:$B$874,2,FALSE)))=1,"·",0)</f>
        <v>0</v>
      </c>
      <c r="Q365" s="53">
        <f>IF(TYPE(SEARCH(Q$1,+VLOOKUP($A365,datos14s!$A$2:$B$874,2,FALSE)))=1,"·",0)</f>
        <v>0</v>
      </c>
      <c r="R365" s="53">
        <f>IF(TYPE(SEARCH(R$1,+VLOOKUP($A365,datos14s!$A$2:$B$874,2,FALSE)))=1,"·",0)</f>
        <v>0</v>
      </c>
      <c r="S365" s="53">
        <f>IF(TYPE(SEARCH(S$1,+VLOOKUP($A365,datos14s!$A$2:$B$874,2,FALSE)))=1,"·",0)</f>
        <v>0</v>
      </c>
      <c r="T365" s="53">
        <f>IF(TYPE(SEARCH(T$1,+VLOOKUP($A365,datos14s!$A$2:$B$874,2,FALSE)))=1,"·",0)</f>
        <v>0</v>
      </c>
      <c r="U365" s="53">
        <f>IF(TYPE(SEARCH(U$1,+VLOOKUP($A365,datos14s!$A$2:$B$874,2,FALSE)))=1,"·",0)</f>
        <v>0</v>
      </c>
      <c r="V365" s="53">
        <f>IF(TYPE(SEARCH(V$1,+VLOOKUP($A365,datos14s!$A$2:$B$874,2,FALSE)))=1,"·",0)</f>
        <v>0</v>
      </c>
      <c r="W365" s="53">
        <f>IF(TYPE(SEARCH(W$1,+VLOOKUP($A365,datos14s!$A$2:$B$874,2,FALSE)))=1,"·",0)</f>
        <v>0</v>
      </c>
      <c r="X365" s="53">
        <f>IF(TYPE(SEARCH(X$1,+VLOOKUP($A365,datos14s!$A$2:$B$874,2,FALSE)))=1,"·",0)</f>
        <v>0</v>
      </c>
      <c r="Y365" s="53">
        <f>IF(TYPE(SEARCH(Y$1,+VLOOKUP($A365,datos14s!$A$2:$B$874,2,FALSE)))=1,"·",0)</f>
        <v>0</v>
      </c>
      <c r="Z365" s="53">
        <f>IF(TYPE(SEARCH(Z$1,+VLOOKUP($A365,datos14s!$A$2:$B$874,2,FALSE)))=1,"·",0)</f>
        <v>0</v>
      </c>
      <c r="AA365" s="53">
        <f>IF(TYPE(SEARCH(AA$1,+VLOOKUP($A365,datos14s!$A$2:$B$874,2,FALSE)))=1,"·",0)</f>
        <v>0</v>
      </c>
      <c r="AB365" s="53">
        <f>IF(TYPE(SEARCH(AB$1,+VLOOKUP($A365,datos14s!$A$2:$B$874,2,FALSE)))=1,"·",0)</f>
        <v>0</v>
      </c>
      <c r="AC365" s="53">
        <f>IF(TYPE(SEARCH(AC$1,+VLOOKUP($A365,datos14s!$A$2:$B$874,2,FALSE)))=1,"·",0)</f>
        <v>0</v>
      </c>
      <c r="AD365" s="53">
        <f>IF(TYPE(SEARCH(AD$1,+VLOOKUP($A365,datos14s!$A$2:$B$874,2,FALSE)))=1,"·",0)</f>
        <v>0</v>
      </c>
      <c r="AE365" s="53">
        <f>IF(TYPE(SEARCH(AE$1,+VLOOKUP($A365,datos14s!$A$2:$B$874,2,FALSE)))=1,"·",0)</f>
        <v>0</v>
      </c>
    </row>
    <row r="366" spans="1:31" s="9" customFormat="1">
      <c r="A366" s="186" t="s">
        <v>141</v>
      </c>
      <c r="B366" s="53">
        <f>IF(TYPE(SEARCH(B$1,+VLOOKUP($A366,datos14s!$A$2:$B$874,2,FALSE)))=1,"·",0)</f>
        <v>0</v>
      </c>
      <c r="C366" s="53">
        <f>IF(TYPE(SEARCH(C$1,+VLOOKUP($A366,datos14s!$A$2:$B$874,2,FALSE)))=1,"·",0)</f>
        <v>0</v>
      </c>
      <c r="D366" s="53" t="str">
        <f>IF(TYPE(SEARCH(D$1,+VLOOKUP($A366,datos14s!$A$2:$B$874,2,FALSE)))=1,"·",0)</f>
        <v>·</v>
      </c>
      <c r="E366" s="53">
        <f>IF(TYPE(SEARCH(E$1,+VLOOKUP($A366,datos14s!$A$2:$B$874,2,FALSE)))=1,"·",0)</f>
        <v>0</v>
      </c>
      <c r="F366" s="53" t="str">
        <f>IF(TYPE(SEARCH(F$1,+VLOOKUP($A366,datos14s!$A$2:$B$874,2,FALSE)))=1,"·",0)</f>
        <v>·</v>
      </c>
      <c r="G366" s="53" t="str">
        <f>IF(TYPE(SEARCH(G$1,+VLOOKUP($A366,datos14s!$A$2:$B$874,2,FALSE)))=1,"·",0)</f>
        <v>·</v>
      </c>
      <c r="H366" s="53">
        <f>IF(TYPE(SEARCH(H$1,+VLOOKUP($A366,datos14s!$A$2:$B$874,2,FALSE)))=1,"·",0)</f>
        <v>0</v>
      </c>
      <c r="I366" s="53">
        <f>IF(TYPE(SEARCH(I$1,+VLOOKUP($A366,datos14s!$A$2:$B$874,2,FALSE)))=1,"·",0)</f>
        <v>0</v>
      </c>
      <c r="J366" s="53">
        <f>IF(TYPE(SEARCH(J$1,+VLOOKUP($A366,datos14s!$A$2:$B$874,2,FALSE)))=1,"·",0)</f>
        <v>0</v>
      </c>
      <c r="K366" s="53">
        <f>IF(TYPE(SEARCH(K$1,+VLOOKUP($A366,datos14s!$A$2:$B$874,2,FALSE)))=1,"·",0)</f>
        <v>0</v>
      </c>
      <c r="L366" s="53">
        <f>IF(TYPE(SEARCH(L$1,+VLOOKUP($A366,datos14s!$A$2:$B$874,2,FALSE)))=1,"·",0)</f>
        <v>0</v>
      </c>
      <c r="M366" s="53">
        <f>IF(TYPE(SEARCH(M$1,+VLOOKUP($A366,datos14s!$A$2:$B$874,2,FALSE)))=1,"·",0)</f>
        <v>0</v>
      </c>
      <c r="N366" s="53">
        <f>IF(TYPE(SEARCH(N$1,+VLOOKUP($A366,datos14s!$A$2:$B$874,2,FALSE)))=1,"·",0)</f>
        <v>0</v>
      </c>
      <c r="O366" s="53">
        <f>IF(TYPE(SEARCH(O$1,+VLOOKUP($A366,datos14s!$A$2:$B$874,2,FALSE)))=1,"·",0)</f>
        <v>0</v>
      </c>
      <c r="P366" s="53">
        <f>IF(TYPE(SEARCH(P$1,+VLOOKUP($A366,datos14s!$A$2:$B$874,2,FALSE)))=1,"·",0)</f>
        <v>0</v>
      </c>
      <c r="Q366" s="53">
        <f>IF(TYPE(SEARCH(Q$1,+VLOOKUP($A366,datos14s!$A$2:$B$874,2,FALSE)))=1,"·",0)</f>
        <v>0</v>
      </c>
      <c r="R366" s="53">
        <f>IF(TYPE(SEARCH(R$1,+VLOOKUP($A366,datos14s!$A$2:$B$874,2,FALSE)))=1,"·",0)</f>
        <v>0</v>
      </c>
      <c r="S366" s="53">
        <f>IF(TYPE(SEARCH(S$1,+VLOOKUP($A366,datos14s!$A$2:$B$874,2,FALSE)))=1,"·",0)</f>
        <v>0</v>
      </c>
      <c r="T366" s="53">
        <f>IF(TYPE(SEARCH(T$1,+VLOOKUP($A366,datos14s!$A$2:$B$874,2,FALSE)))=1,"·",0)</f>
        <v>0</v>
      </c>
      <c r="U366" s="53">
        <f>IF(TYPE(SEARCH(U$1,+VLOOKUP($A366,datos14s!$A$2:$B$874,2,FALSE)))=1,"·",0)</f>
        <v>0</v>
      </c>
      <c r="V366" s="53">
        <f>IF(TYPE(SEARCH(V$1,+VLOOKUP($A366,datos14s!$A$2:$B$874,2,FALSE)))=1,"·",0)</f>
        <v>0</v>
      </c>
      <c r="W366" s="53">
        <f>IF(TYPE(SEARCH(W$1,+VLOOKUP($A366,datos14s!$A$2:$B$874,2,FALSE)))=1,"·",0)</f>
        <v>0</v>
      </c>
      <c r="X366" s="53">
        <f>IF(TYPE(SEARCH(X$1,+VLOOKUP($A366,datos14s!$A$2:$B$874,2,FALSE)))=1,"·",0)</f>
        <v>0</v>
      </c>
      <c r="Y366" s="53">
        <f>IF(TYPE(SEARCH(Y$1,+VLOOKUP($A366,datos14s!$A$2:$B$874,2,FALSE)))=1,"·",0)</f>
        <v>0</v>
      </c>
      <c r="Z366" s="53">
        <f>IF(TYPE(SEARCH(Z$1,+VLOOKUP($A366,datos14s!$A$2:$B$874,2,FALSE)))=1,"·",0)</f>
        <v>0</v>
      </c>
      <c r="AA366" s="53">
        <f>IF(TYPE(SEARCH(AA$1,+VLOOKUP($A366,datos14s!$A$2:$B$874,2,FALSE)))=1,"·",0)</f>
        <v>0</v>
      </c>
      <c r="AB366" s="53">
        <f>IF(TYPE(SEARCH(AB$1,+VLOOKUP($A366,datos14s!$A$2:$B$874,2,FALSE)))=1,"·",0)</f>
        <v>0</v>
      </c>
      <c r="AC366" s="53">
        <f>IF(TYPE(SEARCH(AC$1,+VLOOKUP($A366,datos14s!$A$2:$B$874,2,FALSE)))=1,"·",0)</f>
        <v>0</v>
      </c>
      <c r="AD366" s="53">
        <f>IF(TYPE(SEARCH(AD$1,+VLOOKUP($A366,datos14s!$A$2:$B$874,2,FALSE)))=1,"·",0)</f>
        <v>0</v>
      </c>
      <c r="AE366" s="53">
        <f>IF(TYPE(SEARCH(AE$1,+VLOOKUP($A366,datos14s!$A$2:$B$874,2,FALSE)))=1,"·",0)</f>
        <v>0</v>
      </c>
    </row>
    <row r="367" spans="1:31" s="9" customFormat="1">
      <c r="A367" s="186" t="s">
        <v>142</v>
      </c>
      <c r="B367" s="53">
        <f>IF(TYPE(SEARCH(B$1,+VLOOKUP($A367,datos14s!$A$2:$B$874,2,FALSE)))=1,"·",0)</f>
        <v>0</v>
      </c>
      <c r="C367" s="53">
        <f>IF(TYPE(SEARCH(C$1,+VLOOKUP($A367,datos14s!$A$2:$B$874,2,FALSE)))=1,"·",0)</f>
        <v>0</v>
      </c>
      <c r="D367" s="53">
        <f>IF(TYPE(SEARCH(D$1,+VLOOKUP($A367,datos14s!$A$2:$B$874,2,FALSE)))=1,"·",0)</f>
        <v>0</v>
      </c>
      <c r="E367" s="53">
        <f>IF(TYPE(SEARCH(E$1,+VLOOKUP($A367,datos14s!$A$2:$B$874,2,FALSE)))=1,"·",0)</f>
        <v>0</v>
      </c>
      <c r="F367" s="53" t="str">
        <f>IF(TYPE(SEARCH(F$1,+VLOOKUP($A367,datos14s!$A$2:$B$874,2,FALSE)))=1,"·",0)</f>
        <v>·</v>
      </c>
      <c r="G367" s="53" t="str">
        <f>IF(TYPE(SEARCH(G$1,+VLOOKUP($A367,datos14s!$A$2:$B$874,2,FALSE)))=1,"·",0)</f>
        <v>·</v>
      </c>
      <c r="H367" s="53">
        <f>IF(TYPE(SEARCH(H$1,+VLOOKUP($A367,datos14s!$A$2:$B$874,2,FALSE)))=1,"·",0)</f>
        <v>0</v>
      </c>
      <c r="I367" s="53">
        <f>IF(TYPE(SEARCH(I$1,+VLOOKUP($A367,datos14s!$A$2:$B$874,2,FALSE)))=1,"·",0)</f>
        <v>0</v>
      </c>
      <c r="J367" s="53">
        <f>IF(TYPE(SEARCH(J$1,+VLOOKUP($A367,datos14s!$A$2:$B$874,2,FALSE)))=1,"·",0)</f>
        <v>0</v>
      </c>
      <c r="K367" s="53">
        <f>IF(TYPE(SEARCH(K$1,+VLOOKUP($A367,datos14s!$A$2:$B$874,2,FALSE)))=1,"·",0)</f>
        <v>0</v>
      </c>
      <c r="L367" s="53">
        <f>IF(TYPE(SEARCH(L$1,+VLOOKUP($A367,datos14s!$A$2:$B$874,2,FALSE)))=1,"·",0)</f>
        <v>0</v>
      </c>
      <c r="M367" s="53">
        <f>IF(TYPE(SEARCH(M$1,+VLOOKUP($A367,datos14s!$A$2:$B$874,2,FALSE)))=1,"·",0)</f>
        <v>0</v>
      </c>
      <c r="N367" s="53">
        <f>IF(TYPE(SEARCH(N$1,+VLOOKUP($A367,datos14s!$A$2:$B$874,2,FALSE)))=1,"·",0)</f>
        <v>0</v>
      </c>
      <c r="O367" s="53">
        <f>IF(TYPE(SEARCH(O$1,+VLOOKUP($A367,datos14s!$A$2:$B$874,2,FALSE)))=1,"·",0)</f>
        <v>0</v>
      </c>
      <c r="P367" s="53">
        <f>IF(TYPE(SEARCH(P$1,+VLOOKUP($A367,datos14s!$A$2:$B$874,2,FALSE)))=1,"·",0)</f>
        <v>0</v>
      </c>
      <c r="Q367" s="53">
        <f>IF(TYPE(SEARCH(Q$1,+VLOOKUP($A367,datos14s!$A$2:$B$874,2,FALSE)))=1,"·",0)</f>
        <v>0</v>
      </c>
      <c r="R367" s="53">
        <f>IF(TYPE(SEARCH(R$1,+VLOOKUP($A367,datos14s!$A$2:$B$874,2,FALSE)))=1,"·",0)</f>
        <v>0</v>
      </c>
      <c r="S367" s="53">
        <f>IF(TYPE(SEARCH(S$1,+VLOOKUP($A367,datos14s!$A$2:$B$874,2,FALSE)))=1,"·",0)</f>
        <v>0</v>
      </c>
      <c r="T367" s="53">
        <f>IF(TYPE(SEARCH(T$1,+VLOOKUP($A367,datos14s!$A$2:$B$874,2,FALSE)))=1,"·",0)</f>
        <v>0</v>
      </c>
      <c r="U367" s="53">
        <f>IF(TYPE(SEARCH(U$1,+VLOOKUP($A367,datos14s!$A$2:$B$874,2,FALSE)))=1,"·",0)</f>
        <v>0</v>
      </c>
      <c r="V367" s="53">
        <f>IF(TYPE(SEARCH(V$1,+VLOOKUP($A367,datos14s!$A$2:$B$874,2,FALSE)))=1,"·",0)</f>
        <v>0</v>
      </c>
      <c r="W367" s="53">
        <f>IF(TYPE(SEARCH(W$1,+VLOOKUP($A367,datos14s!$A$2:$B$874,2,FALSE)))=1,"·",0)</f>
        <v>0</v>
      </c>
      <c r="X367" s="53">
        <f>IF(TYPE(SEARCH(X$1,+VLOOKUP($A367,datos14s!$A$2:$B$874,2,FALSE)))=1,"·",0)</f>
        <v>0</v>
      </c>
      <c r="Y367" s="53">
        <f>IF(TYPE(SEARCH(Y$1,+VLOOKUP($A367,datos14s!$A$2:$B$874,2,FALSE)))=1,"·",0)</f>
        <v>0</v>
      </c>
      <c r="Z367" s="53">
        <f>IF(TYPE(SEARCH(Z$1,+VLOOKUP($A367,datos14s!$A$2:$B$874,2,FALSE)))=1,"·",0)</f>
        <v>0</v>
      </c>
      <c r="AA367" s="53">
        <f>IF(TYPE(SEARCH(AA$1,+VLOOKUP($A367,datos14s!$A$2:$B$874,2,FALSE)))=1,"·",0)</f>
        <v>0</v>
      </c>
      <c r="AB367" s="53">
        <f>IF(TYPE(SEARCH(AB$1,+VLOOKUP($A367,datos14s!$A$2:$B$874,2,FALSE)))=1,"·",0)</f>
        <v>0</v>
      </c>
      <c r="AC367" s="53">
        <f>IF(TYPE(SEARCH(AC$1,+VLOOKUP($A367,datos14s!$A$2:$B$874,2,FALSE)))=1,"·",0)</f>
        <v>0</v>
      </c>
      <c r="AD367" s="53">
        <f>IF(TYPE(SEARCH(AD$1,+VLOOKUP($A367,datos14s!$A$2:$B$874,2,FALSE)))=1,"·",0)</f>
        <v>0</v>
      </c>
      <c r="AE367" s="53">
        <f>IF(TYPE(SEARCH(AE$1,+VLOOKUP($A367,datos14s!$A$2:$B$874,2,FALSE)))=1,"·",0)</f>
        <v>0</v>
      </c>
    </row>
    <row r="368" spans="1:31" s="9" customFormat="1">
      <c r="A368" s="186" t="s">
        <v>143</v>
      </c>
      <c r="B368" s="53">
        <f>IF(TYPE(SEARCH(B$1,+VLOOKUP($A368,datos14s!$A$2:$B$874,2,FALSE)))=1,"·",0)</f>
        <v>0</v>
      </c>
      <c r="C368" s="53">
        <f>IF(TYPE(SEARCH(C$1,+VLOOKUP($A368,datos14s!$A$2:$B$874,2,FALSE)))=1,"·",0)</f>
        <v>0</v>
      </c>
      <c r="D368" s="53">
        <f>IF(TYPE(SEARCH(D$1,+VLOOKUP($A368,datos14s!$A$2:$B$874,2,FALSE)))=1,"·",0)</f>
        <v>0</v>
      </c>
      <c r="E368" s="53">
        <f>IF(TYPE(SEARCH(E$1,+VLOOKUP($A368,datos14s!$A$2:$B$874,2,FALSE)))=1,"·",0)</f>
        <v>0</v>
      </c>
      <c r="F368" s="53" t="str">
        <f>IF(TYPE(SEARCH(F$1,+VLOOKUP($A368,datos14s!$A$2:$B$874,2,FALSE)))=1,"·",0)</f>
        <v>·</v>
      </c>
      <c r="G368" s="53">
        <f>IF(TYPE(SEARCH(G$1,+VLOOKUP($A368,datos14s!$A$2:$B$874,2,FALSE)))=1,"·",0)</f>
        <v>0</v>
      </c>
      <c r="H368" s="53">
        <f>IF(TYPE(SEARCH(H$1,+VLOOKUP($A368,datos14s!$A$2:$B$874,2,FALSE)))=1,"·",0)</f>
        <v>0</v>
      </c>
      <c r="I368" s="53">
        <f>IF(TYPE(SEARCH(I$1,+VLOOKUP($A368,datos14s!$A$2:$B$874,2,FALSE)))=1,"·",0)</f>
        <v>0</v>
      </c>
      <c r="J368" s="53">
        <f>IF(TYPE(SEARCH(J$1,+VLOOKUP($A368,datos14s!$A$2:$B$874,2,FALSE)))=1,"·",0)</f>
        <v>0</v>
      </c>
      <c r="K368" s="53">
        <f>IF(TYPE(SEARCH(K$1,+VLOOKUP($A368,datos14s!$A$2:$B$874,2,FALSE)))=1,"·",0)</f>
        <v>0</v>
      </c>
      <c r="L368" s="53">
        <f>IF(TYPE(SEARCH(L$1,+VLOOKUP($A368,datos14s!$A$2:$B$874,2,FALSE)))=1,"·",0)</f>
        <v>0</v>
      </c>
      <c r="M368" s="53">
        <f>IF(TYPE(SEARCH(M$1,+VLOOKUP($A368,datos14s!$A$2:$B$874,2,FALSE)))=1,"·",0)</f>
        <v>0</v>
      </c>
      <c r="N368" s="53">
        <f>IF(TYPE(SEARCH(N$1,+VLOOKUP($A368,datos14s!$A$2:$B$874,2,FALSE)))=1,"·",0)</f>
        <v>0</v>
      </c>
      <c r="O368" s="53" t="str">
        <f>IF(TYPE(SEARCH(O$1,+VLOOKUP($A368,datos14s!$A$2:$B$874,2,FALSE)))=1,"·",0)</f>
        <v>·</v>
      </c>
      <c r="P368" s="53">
        <f>IF(TYPE(SEARCH(P$1,+VLOOKUP($A368,datos14s!$A$2:$B$874,2,FALSE)))=1,"·",0)</f>
        <v>0</v>
      </c>
      <c r="Q368" s="53">
        <f>IF(TYPE(SEARCH(Q$1,+VLOOKUP($A368,datos14s!$A$2:$B$874,2,FALSE)))=1,"·",0)</f>
        <v>0</v>
      </c>
      <c r="R368" s="53">
        <f>IF(TYPE(SEARCH(R$1,+VLOOKUP($A368,datos14s!$A$2:$B$874,2,FALSE)))=1,"·",0)</f>
        <v>0</v>
      </c>
      <c r="S368" s="53">
        <f>IF(TYPE(SEARCH(S$1,+VLOOKUP($A368,datos14s!$A$2:$B$874,2,FALSE)))=1,"·",0)</f>
        <v>0</v>
      </c>
      <c r="T368" s="53">
        <f>IF(TYPE(SEARCH(T$1,+VLOOKUP($A368,datos14s!$A$2:$B$874,2,FALSE)))=1,"·",0)</f>
        <v>0</v>
      </c>
      <c r="U368" s="53">
        <f>IF(TYPE(SEARCH(U$1,+VLOOKUP($A368,datos14s!$A$2:$B$874,2,FALSE)))=1,"·",0)</f>
        <v>0</v>
      </c>
      <c r="V368" s="53">
        <f>IF(TYPE(SEARCH(V$1,+VLOOKUP($A368,datos14s!$A$2:$B$874,2,FALSE)))=1,"·",0)</f>
        <v>0</v>
      </c>
      <c r="W368" s="53">
        <f>IF(TYPE(SEARCH(W$1,+VLOOKUP($A368,datos14s!$A$2:$B$874,2,FALSE)))=1,"·",0)</f>
        <v>0</v>
      </c>
      <c r="X368" s="53">
        <f>IF(TYPE(SEARCH(X$1,+VLOOKUP($A368,datos14s!$A$2:$B$874,2,FALSE)))=1,"·",0)</f>
        <v>0</v>
      </c>
      <c r="Y368" s="53">
        <f>IF(TYPE(SEARCH(Y$1,+VLOOKUP($A368,datos14s!$A$2:$B$874,2,FALSE)))=1,"·",0)</f>
        <v>0</v>
      </c>
      <c r="Z368" s="53">
        <f>IF(TYPE(SEARCH(Z$1,+VLOOKUP($A368,datos14s!$A$2:$B$874,2,FALSE)))=1,"·",0)</f>
        <v>0</v>
      </c>
      <c r="AA368" s="53">
        <f>IF(TYPE(SEARCH(AA$1,+VLOOKUP($A368,datos14s!$A$2:$B$874,2,FALSE)))=1,"·",0)</f>
        <v>0</v>
      </c>
      <c r="AB368" s="53">
        <f>IF(TYPE(SEARCH(AB$1,+VLOOKUP($A368,datos14s!$A$2:$B$874,2,FALSE)))=1,"·",0)</f>
        <v>0</v>
      </c>
      <c r="AC368" s="53">
        <f>IF(TYPE(SEARCH(AC$1,+VLOOKUP($A368,datos14s!$A$2:$B$874,2,FALSE)))=1,"·",0)</f>
        <v>0</v>
      </c>
      <c r="AD368" s="53">
        <f>IF(TYPE(SEARCH(AD$1,+VLOOKUP($A368,datos14s!$A$2:$B$874,2,FALSE)))=1,"·",0)</f>
        <v>0</v>
      </c>
      <c r="AE368" s="53">
        <f>IF(TYPE(SEARCH(AE$1,+VLOOKUP($A368,datos14s!$A$2:$B$874,2,FALSE)))=1,"·",0)</f>
        <v>0</v>
      </c>
    </row>
    <row r="369" spans="1:31" s="9" customFormat="1">
      <c r="A369" s="186" t="s">
        <v>144</v>
      </c>
      <c r="B369" s="53">
        <f>IF(TYPE(SEARCH(B$1,+VLOOKUP($A369,datos14s!$A$2:$B$874,2,FALSE)))=1,"·",0)</f>
        <v>0</v>
      </c>
      <c r="C369" s="53">
        <f>IF(TYPE(SEARCH(C$1,+VLOOKUP($A369,datos14s!$A$2:$B$874,2,FALSE)))=1,"·",0)</f>
        <v>0</v>
      </c>
      <c r="D369" s="53">
        <f>IF(TYPE(SEARCH(D$1,+VLOOKUP($A369,datos14s!$A$2:$B$874,2,FALSE)))=1,"·",0)</f>
        <v>0</v>
      </c>
      <c r="E369" s="53">
        <f>IF(TYPE(SEARCH(E$1,+VLOOKUP($A369,datos14s!$A$2:$B$874,2,FALSE)))=1,"·",0)</f>
        <v>0</v>
      </c>
      <c r="F369" s="53" t="str">
        <f>IF(TYPE(SEARCH(F$1,+VLOOKUP($A369,datos14s!$A$2:$B$874,2,FALSE)))=1,"·",0)</f>
        <v>·</v>
      </c>
      <c r="G369" s="53">
        <f>IF(TYPE(SEARCH(G$1,+VLOOKUP($A369,datos14s!$A$2:$B$874,2,FALSE)))=1,"·",0)</f>
        <v>0</v>
      </c>
      <c r="H369" s="53">
        <f>IF(TYPE(SEARCH(H$1,+VLOOKUP($A369,datos14s!$A$2:$B$874,2,FALSE)))=1,"·",0)</f>
        <v>0</v>
      </c>
      <c r="I369" s="53">
        <f>IF(TYPE(SEARCH(I$1,+VLOOKUP($A369,datos14s!$A$2:$B$874,2,FALSE)))=1,"·",0)</f>
        <v>0</v>
      </c>
      <c r="J369" s="53">
        <f>IF(TYPE(SEARCH(J$1,+VLOOKUP($A369,datos14s!$A$2:$B$874,2,FALSE)))=1,"·",0)</f>
        <v>0</v>
      </c>
      <c r="K369" s="53">
        <f>IF(TYPE(SEARCH(K$1,+VLOOKUP($A369,datos14s!$A$2:$B$874,2,FALSE)))=1,"·",0)</f>
        <v>0</v>
      </c>
      <c r="L369" s="53">
        <f>IF(TYPE(SEARCH(L$1,+VLOOKUP($A369,datos14s!$A$2:$B$874,2,FALSE)))=1,"·",0)</f>
        <v>0</v>
      </c>
      <c r="M369" s="53">
        <f>IF(TYPE(SEARCH(M$1,+VLOOKUP($A369,datos14s!$A$2:$B$874,2,FALSE)))=1,"·",0)</f>
        <v>0</v>
      </c>
      <c r="N369" s="53">
        <f>IF(TYPE(SEARCH(N$1,+VLOOKUP($A369,datos14s!$A$2:$B$874,2,FALSE)))=1,"·",0)</f>
        <v>0</v>
      </c>
      <c r="O369" s="53" t="str">
        <f>IF(TYPE(SEARCH(O$1,+VLOOKUP($A369,datos14s!$A$2:$B$874,2,FALSE)))=1,"·",0)</f>
        <v>·</v>
      </c>
      <c r="P369" s="53">
        <f>IF(TYPE(SEARCH(P$1,+VLOOKUP($A369,datos14s!$A$2:$B$874,2,FALSE)))=1,"·",0)</f>
        <v>0</v>
      </c>
      <c r="Q369" s="53">
        <f>IF(TYPE(SEARCH(Q$1,+VLOOKUP($A369,datos14s!$A$2:$B$874,2,FALSE)))=1,"·",0)</f>
        <v>0</v>
      </c>
      <c r="R369" s="53">
        <f>IF(TYPE(SEARCH(R$1,+VLOOKUP($A369,datos14s!$A$2:$B$874,2,FALSE)))=1,"·",0)</f>
        <v>0</v>
      </c>
      <c r="S369" s="53">
        <f>IF(TYPE(SEARCH(S$1,+VLOOKUP($A369,datos14s!$A$2:$B$874,2,FALSE)))=1,"·",0)</f>
        <v>0</v>
      </c>
      <c r="T369" s="53">
        <f>IF(TYPE(SEARCH(T$1,+VLOOKUP($A369,datos14s!$A$2:$B$874,2,FALSE)))=1,"·",0)</f>
        <v>0</v>
      </c>
      <c r="U369" s="53">
        <f>IF(TYPE(SEARCH(U$1,+VLOOKUP($A369,datos14s!$A$2:$B$874,2,FALSE)))=1,"·",0)</f>
        <v>0</v>
      </c>
      <c r="V369" s="53">
        <f>IF(TYPE(SEARCH(V$1,+VLOOKUP($A369,datos14s!$A$2:$B$874,2,FALSE)))=1,"·",0)</f>
        <v>0</v>
      </c>
      <c r="W369" s="53">
        <f>IF(TYPE(SEARCH(W$1,+VLOOKUP($A369,datos14s!$A$2:$B$874,2,FALSE)))=1,"·",0)</f>
        <v>0</v>
      </c>
      <c r="X369" s="53">
        <f>IF(TYPE(SEARCH(X$1,+VLOOKUP($A369,datos14s!$A$2:$B$874,2,FALSE)))=1,"·",0)</f>
        <v>0</v>
      </c>
      <c r="Y369" s="53">
        <f>IF(TYPE(SEARCH(Y$1,+VLOOKUP($A369,datos14s!$A$2:$B$874,2,FALSE)))=1,"·",0)</f>
        <v>0</v>
      </c>
      <c r="Z369" s="53">
        <f>IF(TYPE(SEARCH(Z$1,+VLOOKUP($A369,datos14s!$A$2:$B$874,2,FALSE)))=1,"·",0)</f>
        <v>0</v>
      </c>
      <c r="AA369" s="53">
        <f>IF(TYPE(SEARCH(AA$1,+VLOOKUP($A369,datos14s!$A$2:$B$874,2,FALSE)))=1,"·",0)</f>
        <v>0</v>
      </c>
      <c r="AB369" s="53">
        <f>IF(TYPE(SEARCH(AB$1,+VLOOKUP($A369,datos14s!$A$2:$B$874,2,FALSE)))=1,"·",0)</f>
        <v>0</v>
      </c>
      <c r="AC369" s="53">
        <f>IF(TYPE(SEARCH(AC$1,+VLOOKUP($A369,datos14s!$A$2:$B$874,2,FALSE)))=1,"·",0)</f>
        <v>0</v>
      </c>
      <c r="AD369" s="53">
        <f>IF(TYPE(SEARCH(AD$1,+VLOOKUP($A369,datos14s!$A$2:$B$874,2,FALSE)))=1,"·",0)</f>
        <v>0</v>
      </c>
      <c r="AE369" s="53">
        <f>IF(TYPE(SEARCH(AE$1,+VLOOKUP($A369,datos14s!$A$2:$B$874,2,FALSE)))=1,"·",0)</f>
        <v>0</v>
      </c>
    </row>
    <row r="370" spans="1:31" s="9" customFormat="1">
      <c r="A370" s="186" t="s">
        <v>145</v>
      </c>
      <c r="B370" s="53">
        <f>IF(TYPE(SEARCH(B$1,+VLOOKUP($A370,datos14s!$A$2:$B$874,2,FALSE)))=1,"·",0)</f>
        <v>0</v>
      </c>
      <c r="C370" s="53">
        <f>IF(TYPE(SEARCH(C$1,+VLOOKUP($A370,datos14s!$A$2:$B$874,2,FALSE)))=1,"·",0)</f>
        <v>0</v>
      </c>
      <c r="D370" s="53">
        <f>IF(TYPE(SEARCH(D$1,+VLOOKUP($A370,datos14s!$A$2:$B$874,2,FALSE)))=1,"·",0)</f>
        <v>0</v>
      </c>
      <c r="E370" s="53">
        <f>IF(TYPE(SEARCH(E$1,+VLOOKUP($A370,datos14s!$A$2:$B$874,2,FALSE)))=1,"·",0)</f>
        <v>0</v>
      </c>
      <c r="F370" s="53" t="str">
        <f>IF(TYPE(SEARCH(F$1,+VLOOKUP($A370,datos14s!$A$2:$B$874,2,FALSE)))=1,"·",0)</f>
        <v>·</v>
      </c>
      <c r="G370" s="53">
        <f>IF(TYPE(SEARCH(G$1,+VLOOKUP($A370,datos14s!$A$2:$B$874,2,FALSE)))=1,"·",0)</f>
        <v>0</v>
      </c>
      <c r="H370" s="53">
        <f>IF(TYPE(SEARCH(H$1,+VLOOKUP($A370,datos14s!$A$2:$B$874,2,FALSE)))=1,"·",0)</f>
        <v>0</v>
      </c>
      <c r="I370" s="53">
        <f>IF(TYPE(SEARCH(I$1,+VLOOKUP($A370,datos14s!$A$2:$B$874,2,FALSE)))=1,"·",0)</f>
        <v>0</v>
      </c>
      <c r="J370" s="53">
        <f>IF(TYPE(SEARCH(J$1,+VLOOKUP($A370,datos14s!$A$2:$B$874,2,FALSE)))=1,"·",0)</f>
        <v>0</v>
      </c>
      <c r="K370" s="53">
        <f>IF(TYPE(SEARCH(K$1,+VLOOKUP($A370,datos14s!$A$2:$B$874,2,FALSE)))=1,"·",0)</f>
        <v>0</v>
      </c>
      <c r="L370" s="53">
        <f>IF(TYPE(SEARCH(L$1,+VLOOKUP($A370,datos14s!$A$2:$B$874,2,FALSE)))=1,"·",0)</f>
        <v>0</v>
      </c>
      <c r="M370" s="53">
        <f>IF(TYPE(SEARCH(M$1,+VLOOKUP($A370,datos14s!$A$2:$B$874,2,FALSE)))=1,"·",0)</f>
        <v>0</v>
      </c>
      <c r="N370" s="53">
        <f>IF(TYPE(SEARCH(N$1,+VLOOKUP($A370,datos14s!$A$2:$B$874,2,FALSE)))=1,"·",0)</f>
        <v>0</v>
      </c>
      <c r="O370" s="53">
        <f>IF(TYPE(SEARCH(O$1,+VLOOKUP($A370,datos14s!$A$2:$B$874,2,FALSE)))=1,"·",0)</f>
        <v>0</v>
      </c>
      <c r="P370" s="53">
        <f>IF(TYPE(SEARCH(P$1,+VLOOKUP($A370,datos14s!$A$2:$B$874,2,FALSE)))=1,"·",0)</f>
        <v>0</v>
      </c>
      <c r="Q370" s="53">
        <f>IF(TYPE(SEARCH(Q$1,+VLOOKUP($A370,datos14s!$A$2:$B$874,2,FALSE)))=1,"·",0)</f>
        <v>0</v>
      </c>
      <c r="R370" s="53">
        <f>IF(TYPE(SEARCH(R$1,+VLOOKUP($A370,datos14s!$A$2:$B$874,2,FALSE)))=1,"·",0)</f>
        <v>0</v>
      </c>
      <c r="S370" s="53">
        <f>IF(TYPE(SEARCH(S$1,+VLOOKUP($A370,datos14s!$A$2:$B$874,2,FALSE)))=1,"·",0)</f>
        <v>0</v>
      </c>
      <c r="T370" s="53">
        <f>IF(TYPE(SEARCH(T$1,+VLOOKUP($A370,datos14s!$A$2:$B$874,2,FALSE)))=1,"·",0)</f>
        <v>0</v>
      </c>
      <c r="U370" s="53">
        <f>IF(TYPE(SEARCH(U$1,+VLOOKUP($A370,datos14s!$A$2:$B$874,2,FALSE)))=1,"·",0)</f>
        <v>0</v>
      </c>
      <c r="V370" s="53">
        <f>IF(TYPE(SEARCH(V$1,+VLOOKUP($A370,datos14s!$A$2:$B$874,2,FALSE)))=1,"·",0)</f>
        <v>0</v>
      </c>
      <c r="W370" s="53">
        <f>IF(TYPE(SEARCH(W$1,+VLOOKUP($A370,datos14s!$A$2:$B$874,2,FALSE)))=1,"·",0)</f>
        <v>0</v>
      </c>
      <c r="X370" s="53">
        <f>IF(TYPE(SEARCH(X$1,+VLOOKUP($A370,datos14s!$A$2:$B$874,2,FALSE)))=1,"·",0)</f>
        <v>0</v>
      </c>
      <c r="Y370" s="53">
        <f>IF(TYPE(SEARCH(Y$1,+VLOOKUP($A370,datos14s!$A$2:$B$874,2,FALSE)))=1,"·",0)</f>
        <v>0</v>
      </c>
      <c r="Z370" s="53">
        <f>IF(TYPE(SEARCH(Z$1,+VLOOKUP($A370,datos14s!$A$2:$B$874,2,FALSE)))=1,"·",0)</f>
        <v>0</v>
      </c>
      <c r="AA370" s="53">
        <f>IF(TYPE(SEARCH(AA$1,+VLOOKUP($A370,datos14s!$A$2:$B$874,2,FALSE)))=1,"·",0)</f>
        <v>0</v>
      </c>
      <c r="AB370" s="53">
        <f>IF(TYPE(SEARCH(AB$1,+VLOOKUP($A370,datos14s!$A$2:$B$874,2,FALSE)))=1,"·",0)</f>
        <v>0</v>
      </c>
      <c r="AC370" s="53">
        <f>IF(TYPE(SEARCH(AC$1,+VLOOKUP($A370,datos14s!$A$2:$B$874,2,FALSE)))=1,"·",0)</f>
        <v>0</v>
      </c>
      <c r="AD370" s="53">
        <f>IF(TYPE(SEARCH(AD$1,+VLOOKUP($A370,datos14s!$A$2:$B$874,2,FALSE)))=1,"·",0)</f>
        <v>0</v>
      </c>
      <c r="AE370" s="53">
        <f>IF(TYPE(SEARCH(AE$1,+VLOOKUP($A370,datos14s!$A$2:$B$874,2,FALSE)))=1,"·",0)</f>
        <v>0</v>
      </c>
    </row>
    <row r="371" spans="1:31" s="9" customFormat="1">
      <c r="A371" s="186" t="s">
        <v>146</v>
      </c>
      <c r="B371" s="53">
        <f>IF(TYPE(SEARCH(B$1,+VLOOKUP($A371,datos14s!$A$2:$B$874,2,FALSE)))=1,"·",0)</f>
        <v>0</v>
      </c>
      <c r="C371" s="53">
        <f>IF(TYPE(SEARCH(C$1,+VLOOKUP($A371,datos14s!$A$2:$B$874,2,FALSE)))=1,"·",0)</f>
        <v>0</v>
      </c>
      <c r="D371" s="53">
        <f>IF(TYPE(SEARCH(D$1,+VLOOKUP($A371,datos14s!$A$2:$B$874,2,FALSE)))=1,"·",0)</f>
        <v>0</v>
      </c>
      <c r="E371" s="53">
        <f>IF(TYPE(SEARCH(E$1,+VLOOKUP($A371,datos14s!$A$2:$B$874,2,FALSE)))=1,"·",0)</f>
        <v>0</v>
      </c>
      <c r="F371" s="53" t="str">
        <f>IF(TYPE(SEARCH(F$1,+VLOOKUP($A371,datos14s!$A$2:$B$874,2,FALSE)))=1,"·",0)</f>
        <v>·</v>
      </c>
      <c r="G371" s="53">
        <f>IF(TYPE(SEARCH(G$1,+VLOOKUP($A371,datos14s!$A$2:$B$874,2,FALSE)))=1,"·",0)</f>
        <v>0</v>
      </c>
      <c r="H371" s="53">
        <f>IF(TYPE(SEARCH(H$1,+VLOOKUP($A371,datos14s!$A$2:$B$874,2,FALSE)))=1,"·",0)</f>
        <v>0</v>
      </c>
      <c r="I371" s="53">
        <f>IF(TYPE(SEARCH(I$1,+VLOOKUP($A371,datos14s!$A$2:$B$874,2,FALSE)))=1,"·",0)</f>
        <v>0</v>
      </c>
      <c r="J371" s="53">
        <f>IF(TYPE(SEARCH(J$1,+VLOOKUP($A371,datos14s!$A$2:$B$874,2,FALSE)))=1,"·",0)</f>
        <v>0</v>
      </c>
      <c r="K371" s="53">
        <f>IF(TYPE(SEARCH(K$1,+VLOOKUP($A371,datos14s!$A$2:$B$874,2,FALSE)))=1,"·",0)</f>
        <v>0</v>
      </c>
      <c r="L371" s="53">
        <f>IF(TYPE(SEARCH(L$1,+VLOOKUP($A371,datos14s!$A$2:$B$874,2,FALSE)))=1,"·",0)</f>
        <v>0</v>
      </c>
      <c r="M371" s="53">
        <f>IF(TYPE(SEARCH(M$1,+VLOOKUP($A371,datos14s!$A$2:$B$874,2,FALSE)))=1,"·",0)</f>
        <v>0</v>
      </c>
      <c r="N371" s="53">
        <f>IF(TYPE(SEARCH(N$1,+VLOOKUP($A371,datos14s!$A$2:$B$874,2,FALSE)))=1,"·",0)</f>
        <v>0</v>
      </c>
      <c r="O371" s="53" t="str">
        <f>IF(TYPE(SEARCH(O$1,+VLOOKUP($A371,datos14s!$A$2:$B$874,2,FALSE)))=1,"·",0)</f>
        <v>·</v>
      </c>
      <c r="P371" s="53">
        <f>IF(TYPE(SEARCH(P$1,+VLOOKUP($A371,datos14s!$A$2:$B$874,2,FALSE)))=1,"·",0)</f>
        <v>0</v>
      </c>
      <c r="Q371" s="53">
        <f>IF(TYPE(SEARCH(Q$1,+VLOOKUP($A371,datos14s!$A$2:$B$874,2,FALSE)))=1,"·",0)</f>
        <v>0</v>
      </c>
      <c r="R371" s="53">
        <f>IF(TYPE(SEARCH(R$1,+VLOOKUP($A371,datos14s!$A$2:$B$874,2,FALSE)))=1,"·",0)</f>
        <v>0</v>
      </c>
      <c r="S371" s="53">
        <f>IF(TYPE(SEARCH(S$1,+VLOOKUP($A371,datos14s!$A$2:$B$874,2,FALSE)))=1,"·",0)</f>
        <v>0</v>
      </c>
      <c r="T371" s="53">
        <f>IF(TYPE(SEARCH(T$1,+VLOOKUP($A371,datos14s!$A$2:$B$874,2,FALSE)))=1,"·",0)</f>
        <v>0</v>
      </c>
      <c r="U371" s="53">
        <f>IF(TYPE(SEARCH(U$1,+VLOOKUP($A371,datos14s!$A$2:$B$874,2,FALSE)))=1,"·",0)</f>
        <v>0</v>
      </c>
      <c r="V371" s="53">
        <f>IF(TYPE(SEARCH(V$1,+VLOOKUP($A371,datos14s!$A$2:$B$874,2,FALSE)))=1,"·",0)</f>
        <v>0</v>
      </c>
      <c r="W371" s="53">
        <f>IF(TYPE(SEARCH(W$1,+VLOOKUP($A371,datos14s!$A$2:$B$874,2,FALSE)))=1,"·",0)</f>
        <v>0</v>
      </c>
      <c r="X371" s="53">
        <f>IF(TYPE(SEARCH(X$1,+VLOOKUP($A371,datos14s!$A$2:$B$874,2,FALSE)))=1,"·",0)</f>
        <v>0</v>
      </c>
      <c r="Y371" s="53">
        <f>IF(TYPE(SEARCH(Y$1,+VLOOKUP($A371,datos14s!$A$2:$B$874,2,FALSE)))=1,"·",0)</f>
        <v>0</v>
      </c>
      <c r="Z371" s="53">
        <f>IF(TYPE(SEARCH(Z$1,+VLOOKUP($A371,datos14s!$A$2:$B$874,2,FALSE)))=1,"·",0)</f>
        <v>0</v>
      </c>
      <c r="AA371" s="53">
        <f>IF(TYPE(SEARCH(AA$1,+VLOOKUP($A371,datos14s!$A$2:$B$874,2,FALSE)))=1,"·",0)</f>
        <v>0</v>
      </c>
      <c r="AB371" s="53">
        <f>IF(TYPE(SEARCH(AB$1,+VLOOKUP($A371,datos14s!$A$2:$B$874,2,FALSE)))=1,"·",0)</f>
        <v>0</v>
      </c>
      <c r="AC371" s="53">
        <f>IF(TYPE(SEARCH(AC$1,+VLOOKUP($A371,datos14s!$A$2:$B$874,2,FALSE)))=1,"·",0)</f>
        <v>0</v>
      </c>
      <c r="AD371" s="53">
        <f>IF(TYPE(SEARCH(AD$1,+VLOOKUP($A371,datos14s!$A$2:$B$874,2,FALSE)))=1,"·",0)</f>
        <v>0</v>
      </c>
      <c r="AE371" s="53">
        <f>IF(TYPE(SEARCH(AE$1,+VLOOKUP($A371,datos14s!$A$2:$B$874,2,FALSE)))=1,"·",0)</f>
        <v>0</v>
      </c>
    </row>
    <row r="372" spans="1:31" s="9" customFormat="1">
      <c r="A372" s="186" t="s">
        <v>147</v>
      </c>
      <c r="B372" s="53">
        <f>IF(TYPE(SEARCH(B$1,+VLOOKUP($A372,datos14s!$A$2:$B$874,2,FALSE)))=1,"·",0)</f>
        <v>0</v>
      </c>
      <c r="C372" s="53">
        <f>IF(TYPE(SEARCH(C$1,+VLOOKUP($A372,datos14s!$A$2:$B$874,2,FALSE)))=1,"·",0)</f>
        <v>0</v>
      </c>
      <c r="D372" s="53" t="str">
        <f>IF(TYPE(SEARCH(D$1,+VLOOKUP($A372,datos14s!$A$2:$B$874,2,FALSE)))=1,"·",0)</f>
        <v>·</v>
      </c>
      <c r="E372" s="53">
        <f>IF(TYPE(SEARCH(E$1,+VLOOKUP($A372,datos14s!$A$2:$B$874,2,FALSE)))=1,"·",0)</f>
        <v>0</v>
      </c>
      <c r="F372" s="53" t="str">
        <f>IF(TYPE(SEARCH(F$1,+VLOOKUP($A372,datos14s!$A$2:$B$874,2,FALSE)))=1,"·",0)</f>
        <v>·</v>
      </c>
      <c r="G372" s="53">
        <f>IF(TYPE(SEARCH(G$1,+VLOOKUP($A372,datos14s!$A$2:$B$874,2,FALSE)))=1,"·",0)</f>
        <v>0</v>
      </c>
      <c r="H372" s="53">
        <f>IF(TYPE(SEARCH(H$1,+VLOOKUP($A372,datos14s!$A$2:$B$874,2,FALSE)))=1,"·",0)</f>
        <v>0</v>
      </c>
      <c r="I372" s="53">
        <f>IF(TYPE(SEARCH(I$1,+VLOOKUP($A372,datos14s!$A$2:$B$874,2,FALSE)))=1,"·",0)</f>
        <v>0</v>
      </c>
      <c r="J372" s="53">
        <f>IF(TYPE(SEARCH(J$1,+VLOOKUP($A372,datos14s!$A$2:$B$874,2,FALSE)))=1,"·",0)</f>
        <v>0</v>
      </c>
      <c r="K372" s="53">
        <f>IF(TYPE(SEARCH(K$1,+VLOOKUP($A372,datos14s!$A$2:$B$874,2,FALSE)))=1,"·",0)</f>
        <v>0</v>
      </c>
      <c r="L372" s="53">
        <f>IF(TYPE(SEARCH(L$1,+VLOOKUP($A372,datos14s!$A$2:$B$874,2,FALSE)))=1,"·",0)</f>
        <v>0</v>
      </c>
      <c r="M372" s="53">
        <f>IF(TYPE(SEARCH(M$1,+VLOOKUP($A372,datos14s!$A$2:$B$874,2,FALSE)))=1,"·",0)</f>
        <v>0</v>
      </c>
      <c r="N372" s="53">
        <f>IF(TYPE(SEARCH(N$1,+VLOOKUP($A372,datos14s!$A$2:$B$874,2,FALSE)))=1,"·",0)</f>
        <v>0</v>
      </c>
      <c r="O372" s="53" t="str">
        <f>IF(TYPE(SEARCH(O$1,+VLOOKUP($A372,datos14s!$A$2:$B$874,2,FALSE)))=1,"·",0)</f>
        <v>·</v>
      </c>
      <c r="P372" s="53">
        <f>IF(TYPE(SEARCH(P$1,+VLOOKUP($A372,datos14s!$A$2:$B$874,2,FALSE)))=1,"·",0)</f>
        <v>0</v>
      </c>
      <c r="Q372" s="53">
        <f>IF(TYPE(SEARCH(Q$1,+VLOOKUP($A372,datos14s!$A$2:$B$874,2,FALSE)))=1,"·",0)</f>
        <v>0</v>
      </c>
      <c r="R372" s="53">
        <f>IF(TYPE(SEARCH(R$1,+VLOOKUP($A372,datos14s!$A$2:$B$874,2,FALSE)))=1,"·",0)</f>
        <v>0</v>
      </c>
      <c r="S372" s="53">
        <f>IF(TYPE(SEARCH(S$1,+VLOOKUP($A372,datos14s!$A$2:$B$874,2,FALSE)))=1,"·",0)</f>
        <v>0</v>
      </c>
      <c r="T372" s="53">
        <f>IF(TYPE(SEARCH(T$1,+VLOOKUP($A372,datos14s!$A$2:$B$874,2,FALSE)))=1,"·",0)</f>
        <v>0</v>
      </c>
      <c r="U372" s="53">
        <f>IF(TYPE(SEARCH(U$1,+VLOOKUP($A372,datos14s!$A$2:$B$874,2,FALSE)))=1,"·",0)</f>
        <v>0</v>
      </c>
      <c r="V372" s="53">
        <f>IF(TYPE(SEARCH(V$1,+VLOOKUP($A372,datos14s!$A$2:$B$874,2,FALSE)))=1,"·",0)</f>
        <v>0</v>
      </c>
      <c r="W372" s="53">
        <f>IF(TYPE(SEARCH(W$1,+VLOOKUP($A372,datos14s!$A$2:$B$874,2,FALSE)))=1,"·",0)</f>
        <v>0</v>
      </c>
      <c r="X372" s="53">
        <f>IF(TYPE(SEARCH(X$1,+VLOOKUP($A372,datos14s!$A$2:$B$874,2,FALSE)))=1,"·",0)</f>
        <v>0</v>
      </c>
      <c r="Y372" s="53">
        <f>IF(TYPE(SEARCH(Y$1,+VLOOKUP($A372,datos14s!$A$2:$B$874,2,FALSE)))=1,"·",0)</f>
        <v>0</v>
      </c>
      <c r="Z372" s="53">
        <f>IF(TYPE(SEARCH(Z$1,+VLOOKUP($A372,datos14s!$A$2:$B$874,2,FALSE)))=1,"·",0)</f>
        <v>0</v>
      </c>
      <c r="AA372" s="53">
        <f>IF(TYPE(SEARCH(AA$1,+VLOOKUP($A372,datos14s!$A$2:$B$874,2,FALSE)))=1,"·",0)</f>
        <v>0</v>
      </c>
      <c r="AB372" s="53">
        <f>IF(TYPE(SEARCH(AB$1,+VLOOKUP($A372,datos14s!$A$2:$B$874,2,FALSE)))=1,"·",0)</f>
        <v>0</v>
      </c>
      <c r="AC372" s="53">
        <f>IF(TYPE(SEARCH(AC$1,+VLOOKUP($A372,datos14s!$A$2:$B$874,2,FALSE)))=1,"·",0)</f>
        <v>0</v>
      </c>
      <c r="AD372" s="53">
        <f>IF(TYPE(SEARCH(AD$1,+VLOOKUP($A372,datos14s!$A$2:$B$874,2,FALSE)))=1,"·",0)</f>
        <v>0</v>
      </c>
      <c r="AE372" s="53">
        <f>IF(TYPE(SEARCH(AE$1,+VLOOKUP($A372,datos14s!$A$2:$B$874,2,FALSE)))=1,"·",0)</f>
        <v>0</v>
      </c>
    </row>
    <row r="373" spans="1:31" s="9" customFormat="1">
      <c r="A373" s="186" t="s">
        <v>419</v>
      </c>
      <c r="B373" s="53">
        <f>IF(TYPE(SEARCH(B$1,+VLOOKUP($A373,datos14s!$A$2:$B$874,2,FALSE)))=1,"·",0)</f>
        <v>0</v>
      </c>
      <c r="C373" s="53">
        <f>IF(TYPE(SEARCH(C$1,+VLOOKUP($A373,datos14s!$A$2:$B$874,2,FALSE)))=1,"·",0)</f>
        <v>0</v>
      </c>
      <c r="D373" s="53">
        <f>IF(TYPE(SEARCH(D$1,+VLOOKUP($A373,datos14s!$A$2:$B$874,2,FALSE)))=1,"·",0)</f>
        <v>0</v>
      </c>
      <c r="E373" s="53">
        <f>IF(TYPE(SEARCH(E$1,+VLOOKUP($A373,datos14s!$A$2:$B$874,2,FALSE)))=1,"·",0)</f>
        <v>0</v>
      </c>
      <c r="F373" s="53" t="str">
        <f>IF(TYPE(SEARCH(F$1,+VLOOKUP($A373,datos14s!$A$2:$B$874,2,FALSE)))=1,"·",0)</f>
        <v>·</v>
      </c>
      <c r="G373" s="53">
        <f>IF(TYPE(SEARCH(G$1,+VLOOKUP($A373,datos14s!$A$2:$B$874,2,FALSE)))=1,"·",0)</f>
        <v>0</v>
      </c>
      <c r="H373" s="53">
        <f>IF(TYPE(SEARCH(H$1,+VLOOKUP($A373,datos14s!$A$2:$B$874,2,FALSE)))=1,"·",0)</f>
        <v>0</v>
      </c>
      <c r="I373" s="53">
        <f>IF(TYPE(SEARCH(I$1,+VLOOKUP($A373,datos14s!$A$2:$B$874,2,FALSE)))=1,"·",0)</f>
        <v>0</v>
      </c>
      <c r="J373" s="53">
        <f>IF(TYPE(SEARCH(J$1,+VLOOKUP($A373,datos14s!$A$2:$B$874,2,FALSE)))=1,"·",0)</f>
        <v>0</v>
      </c>
      <c r="K373" s="53">
        <f>IF(TYPE(SEARCH(K$1,+VLOOKUP($A373,datos14s!$A$2:$B$874,2,FALSE)))=1,"·",0)</f>
        <v>0</v>
      </c>
      <c r="L373" s="53">
        <f>IF(TYPE(SEARCH(L$1,+VLOOKUP($A373,datos14s!$A$2:$B$874,2,FALSE)))=1,"·",0)</f>
        <v>0</v>
      </c>
      <c r="M373" s="53">
        <f>IF(TYPE(SEARCH(M$1,+VLOOKUP($A373,datos14s!$A$2:$B$874,2,FALSE)))=1,"·",0)</f>
        <v>0</v>
      </c>
      <c r="N373" s="53">
        <f>IF(TYPE(SEARCH(N$1,+VLOOKUP($A373,datos14s!$A$2:$B$874,2,FALSE)))=1,"·",0)</f>
        <v>0</v>
      </c>
      <c r="O373" s="53" t="str">
        <f>IF(TYPE(SEARCH(O$1,+VLOOKUP($A373,datos14s!$A$2:$B$874,2,FALSE)))=1,"·",0)</f>
        <v>·</v>
      </c>
      <c r="P373" s="53">
        <f>IF(TYPE(SEARCH(P$1,+VLOOKUP($A373,datos14s!$A$2:$B$874,2,FALSE)))=1,"·",0)</f>
        <v>0</v>
      </c>
      <c r="Q373" s="53">
        <f>IF(TYPE(SEARCH(Q$1,+VLOOKUP($A373,datos14s!$A$2:$B$874,2,FALSE)))=1,"·",0)</f>
        <v>0</v>
      </c>
      <c r="R373" s="53">
        <f>IF(TYPE(SEARCH(R$1,+VLOOKUP($A373,datos14s!$A$2:$B$874,2,FALSE)))=1,"·",0)</f>
        <v>0</v>
      </c>
      <c r="S373" s="53">
        <f>IF(TYPE(SEARCH(S$1,+VLOOKUP($A373,datos14s!$A$2:$B$874,2,FALSE)))=1,"·",0)</f>
        <v>0</v>
      </c>
      <c r="T373" s="53">
        <f>IF(TYPE(SEARCH(T$1,+VLOOKUP($A373,datos14s!$A$2:$B$874,2,FALSE)))=1,"·",0)</f>
        <v>0</v>
      </c>
      <c r="U373" s="53">
        <f>IF(TYPE(SEARCH(U$1,+VLOOKUP($A373,datos14s!$A$2:$B$874,2,FALSE)))=1,"·",0)</f>
        <v>0</v>
      </c>
      <c r="V373" s="53">
        <f>IF(TYPE(SEARCH(V$1,+VLOOKUP($A373,datos14s!$A$2:$B$874,2,FALSE)))=1,"·",0)</f>
        <v>0</v>
      </c>
      <c r="W373" s="53">
        <f>IF(TYPE(SEARCH(W$1,+VLOOKUP($A373,datos14s!$A$2:$B$874,2,FALSE)))=1,"·",0)</f>
        <v>0</v>
      </c>
      <c r="X373" s="53">
        <f>IF(TYPE(SEARCH(X$1,+VLOOKUP($A373,datos14s!$A$2:$B$874,2,FALSE)))=1,"·",0)</f>
        <v>0</v>
      </c>
      <c r="Y373" s="53">
        <f>IF(TYPE(SEARCH(Y$1,+VLOOKUP($A373,datos14s!$A$2:$B$874,2,FALSE)))=1,"·",0)</f>
        <v>0</v>
      </c>
      <c r="Z373" s="53">
        <f>IF(TYPE(SEARCH(Z$1,+VLOOKUP($A373,datos14s!$A$2:$B$874,2,FALSE)))=1,"·",0)</f>
        <v>0</v>
      </c>
      <c r="AA373" s="53">
        <f>IF(TYPE(SEARCH(AA$1,+VLOOKUP($A373,datos14s!$A$2:$B$874,2,FALSE)))=1,"·",0)</f>
        <v>0</v>
      </c>
      <c r="AB373" s="53">
        <f>IF(TYPE(SEARCH(AB$1,+VLOOKUP($A373,datos14s!$A$2:$B$874,2,FALSE)))=1,"·",0)</f>
        <v>0</v>
      </c>
      <c r="AC373" s="53">
        <f>IF(TYPE(SEARCH(AC$1,+VLOOKUP($A373,datos14s!$A$2:$B$874,2,FALSE)))=1,"·",0)</f>
        <v>0</v>
      </c>
      <c r="AD373" s="53">
        <f>IF(TYPE(SEARCH(AD$1,+VLOOKUP($A373,datos14s!$A$2:$B$874,2,FALSE)))=1,"·",0)</f>
        <v>0</v>
      </c>
      <c r="AE373" s="53">
        <f>IF(TYPE(SEARCH(AE$1,+VLOOKUP($A373,datos14s!$A$2:$B$874,2,FALSE)))=1,"·",0)</f>
        <v>0</v>
      </c>
    </row>
    <row r="374" spans="1:31" s="9" customFormat="1">
      <c r="A374" s="186" t="s">
        <v>420</v>
      </c>
      <c r="B374" s="53">
        <f>IF(TYPE(SEARCH(B$1,+VLOOKUP($A374,datos14s!$A$2:$B$874,2,FALSE)))=1,"·",0)</f>
        <v>0</v>
      </c>
      <c r="C374" s="53">
        <f>IF(TYPE(SEARCH(C$1,+VLOOKUP($A374,datos14s!$A$2:$B$874,2,FALSE)))=1,"·",0)</f>
        <v>0</v>
      </c>
      <c r="D374" s="53">
        <f>IF(TYPE(SEARCH(D$1,+VLOOKUP($A374,datos14s!$A$2:$B$874,2,FALSE)))=1,"·",0)</f>
        <v>0</v>
      </c>
      <c r="E374" s="53">
        <f>IF(TYPE(SEARCH(E$1,+VLOOKUP($A374,datos14s!$A$2:$B$874,2,FALSE)))=1,"·",0)</f>
        <v>0</v>
      </c>
      <c r="F374" s="53" t="str">
        <f>IF(TYPE(SEARCH(F$1,+VLOOKUP($A374,datos14s!$A$2:$B$874,2,FALSE)))=1,"·",0)</f>
        <v>·</v>
      </c>
      <c r="G374" s="53">
        <f>IF(TYPE(SEARCH(G$1,+VLOOKUP($A374,datos14s!$A$2:$B$874,2,FALSE)))=1,"·",0)</f>
        <v>0</v>
      </c>
      <c r="H374" s="53">
        <f>IF(TYPE(SEARCH(H$1,+VLOOKUP($A374,datos14s!$A$2:$B$874,2,FALSE)))=1,"·",0)</f>
        <v>0</v>
      </c>
      <c r="I374" s="53">
        <f>IF(TYPE(SEARCH(I$1,+VLOOKUP($A374,datos14s!$A$2:$B$874,2,FALSE)))=1,"·",0)</f>
        <v>0</v>
      </c>
      <c r="J374" s="53">
        <f>IF(TYPE(SEARCH(J$1,+VLOOKUP($A374,datos14s!$A$2:$B$874,2,FALSE)))=1,"·",0)</f>
        <v>0</v>
      </c>
      <c r="K374" s="53">
        <f>IF(TYPE(SEARCH(K$1,+VLOOKUP($A374,datos14s!$A$2:$B$874,2,FALSE)))=1,"·",0)</f>
        <v>0</v>
      </c>
      <c r="L374" s="53">
        <f>IF(TYPE(SEARCH(L$1,+VLOOKUP($A374,datos14s!$A$2:$B$874,2,FALSE)))=1,"·",0)</f>
        <v>0</v>
      </c>
      <c r="M374" s="53">
        <f>IF(TYPE(SEARCH(M$1,+VLOOKUP($A374,datos14s!$A$2:$B$874,2,FALSE)))=1,"·",0)</f>
        <v>0</v>
      </c>
      <c r="N374" s="53">
        <f>IF(TYPE(SEARCH(N$1,+VLOOKUP($A374,datos14s!$A$2:$B$874,2,FALSE)))=1,"·",0)</f>
        <v>0</v>
      </c>
      <c r="O374" s="53" t="str">
        <f>IF(TYPE(SEARCH(O$1,+VLOOKUP($A374,datos14s!$A$2:$B$874,2,FALSE)))=1,"·",0)</f>
        <v>·</v>
      </c>
      <c r="P374" s="53">
        <f>IF(TYPE(SEARCH(P$1,+VLOOKUP($A374,datos14s!$A$2:$B$874,2,FALSE)))=1,"·",0)</f>
        <v>0</v>
      </c>
      <c r="Q374" s="53">
        <f>IF(TYPE(SEARCH(Q$1,+VLOOKUP($A374,datos14s!$A$2:$B$874,2,FALSE)))=1,"·",0)</f>
        <v>0</v>
      </c>
      <c r="R374" s="53">
        <f>IF(TYPE(SEARCH(R$1,+VLOOKUP($A374,datos14s!$A$2:$B$874,2,FALSE)))=1,"·",0)</f>
        <v>0</v>
      </c>
      <c r="S374" s="53">
        <f>IF(TYPE(SEARCH(S$1,+VLOOKUP($A374,datos14s!$A$2:$B$874,2,FALSE)))=1,"·",0)</f>
        <v>0</v>
      </c>
      <c r="T374" s="53">
        <f>IF(TYPE(SEARCH(T$1,+VLOOKUP($A374,datos14s!$A$2:$B$874,2,FALSE)))=1,"·",0)</f>
        <v>0</v>
      </c>
      <c r="U374" s="53">
        <f>IF(TYPE(SEARCH(U$1,+VLOOKUP($A374,datos14s!$A$2:$B$874,2,FALSE)))=1,"·",0)</f>
        <v>0</v>
      </c>
      <c r="V374" s="53">
        <f>IF(TYPE(SEARCH(V$1,+VLOOKUP($A374,datos14s!$A$2:$B$874,2,FALSE)))=1,"·",0)</f>
        <v>0</v>
      </c>
      <c r="W374" s="53">
        <f>IF(TYPE(SEARCH(W$1,+VLOOKUP($A374,datos14s!$A$2:$B$874,2,FALSE)))=1,"·",0)</f>
        <v>0</v>
      </c>
      <c r="X374" s="53">
        <f>IF(TYPE(SEARCH(X$1,+VLOOKUP($A374,datos14s!$A$2:$B$874,2,FALSE)))=1,"·",0)</f>
        <v>0</v>
      </c>
      <c r="Y374" s="53">
        <f>IF(TYPE(SEARCH(Y$1,+VLOOKUP($A374,datos14s!$A$2:$B$874,2,FALSE)))=1,"·",0)</f>
        <v>0</v>
      </c>
      <c r="Z374" s="53">
        <f>IF(TYPE(SEARCH(Z$1,+VLOOKUP($A374,datos14s!$A$2:$B$874,2,FALSE)))=1,"·",0)</f>
        <v>0</v>
      </c>
      <c r="AA374" s="53">
        <f>IF(TYPE(SEARCH(AA$1,+VLOOKUP($A374,datos14s!$A$2:$B$874,2,FALSE)))=1,"·",0)</f>
        <v>0</v>
      </c>
      <c r="AB374" s="53">
        <f>IF(TYPE(SEARCH(AB$1,+VLOOKUP($A374,datos14s!$A$2:$B$874,2,FALSE)))=1,"·",0)</f>
        <v>0</v>
      </c>
      <c r="AC374" s="53">
        <f>IF(TYPE(SEARCH(AC$1,+VLOOKUP($A374,datos14s!$A$2:$B$874,2,FALSE)))=1,"·",0)</f>
        <v>0</v>
      </c>
      <c r="AD374" s="53">
        <f>IF(TYPE(SEARCH(AD$1,+VLOOKUP($A374,datos14s!$A$2:$B$874,2,FALSE)))=1,"·",0)</f>
        <v>0</v>
      </c>
      <c r="AE374" s="53">
        <f>IF(TYPE(SEARCH(AE$1,+VLOOKUP($A374,datos14s!$A$2:$B$874,2,FALSE)))=1,"·",0)</f>
        <v>0</v>
      </c>
    </row>
    <row r="375" spans="1:31" s="9" customFormat="1">
      <c r="A375" s="186" t="s">
        <v>421</v>
      </c>
      <c r="B375" s="53">
        <f>IF(TYPE(SEARCH(B$1,+VLOOKUP($A375,datos14s!$A$2:$B$874,2,FALSE)))=1,"·",0)</f>
        <v>0</v>
      </c>
      <c r="C375" s="53">
        <f>IF(TYPE(SEARCH(C$1,+VLOOKUP($A375,datos14s!$A$2:$B$874,2,FALSE)))=1,"·",0)</f>
        <v>0</v>
      </c>
      <c r="D375" s="53">
        <f>IF(TYPE(SEARCH(D$1,+VLOOKUP($A375,datos14s!$A$2:$B$874,2,FALSE)))=1,"·",0)</f>
        <v>0</v>
      </c>
      <c r="E375" s="53">
        <f>IF(TYPE(SEARCH(E$1,+VLOOKUP($A375,datos14s!$A$2:$B$874,2,FALSE)))=1,"·",0)</f>
        <v>0</v>
      </c>
      <c r="F375" s="53" t="str">
        <f>IF(TYPE(SEARCH(F$1,+VLOOKUP($A375,datos14s!$A$2:$B$874,2,FALSE)))=1,"·",0)</f>
        <v>·</v>
      </c>
      <c r="G375" s="53">
        <f>IF(TYPE(SEARCH(G$1,+VLOOKUP($A375,datos14s!$A$2:$B$874,2,FALSE)))=1,"·",0)</f>
        <v>0</v>
      </c>
      <c r="H375" s="53">
        <f>IF(TYPE(SEARCH(H$1,+VLOOKUP($A375,datos14s!$A$2:$B$874,2,FALSE)))=1,"·",0)</f>
        <v>0</v>
      </c>
      <c r="I375" s="53">
        <f>IF(TYPE(SEARCH(I$1,+VLOOKUP($A375,datos14s!$A$2:$B$874,2,FALSE)))=1,"·",0)</f>
        <v>0</v>
      </c>
      <c r="J375" s="53">
        <f>IF(TYPE(SEARCH(J$1,+VLOOKUP($A375,datos14s!$A$2:$B$874,2,FALSE)))=1,"·",0)</f>
        <v>0</v>
      </c>
      <c r="K375" s="53">
        <f>IF(TYPE(SEARCH(K$1,+VLOOKUP($A375,datos14s!$A$2:$B$874,2,FALSE)))=1,"·",0)</f>
        <v>0</v>
      </c>
      <c r="L375" s="53">
        <f>IF(TYPE(SEARCH(L$1,+VLOOKUP($A375,datos14s!$A$2:$B$874,2,FALSE)))=1,"·",0)</f>
        <v>0</v>
      </c>
      <c r="M375" s="53">
        <f>IF(TYPE(SEARCH(M$1,+VLOOKUP($A375,datos14s!$A$2:$B$874,2,FALSE)))=1,"·",0)</f>
        <v>0</v>
      </c>
      <c r="N375" s="53">
        <f>IF(TYPE(SEARCH(N$1,+VLOOKUP($A375,datos14s!$A$2:$B$874,2,FALSE)))=1,"·",0)</f>
        <v>0</v>
      </c>
      <c r="O375" s="53" t="str">
        <f>IF(TYPE(SEARCH(O$1,+VLOOKUP($A375,datos14s!$A$2:$B$874,2,FALSE)))=1,"·",0)</f>
        <v>·</v>
      </c>
      <c r="P375" s="53">
        <f>IF(TYPE(SEARCH(P$1,+VLOOKUP($A375,datos14s!$A$2:$B$874,2,FALSE)))=1,"·",0)</f>
        <v>0</v>
      </c>
      <c r="Q375" s="53">
        <f>IF(TYPE(SEARCH(Q$1,+VLOOKUP($A375,datos14s!$A$2:$B$874,2,FALSE)))=1,"·",0)</f>
        <v>0</v>
      </c>
      <c r="R375" s="53">
        <f>IF(TYPE(SEARCH(R$1,+VLOOKUP($A375,datos14s!$A$2:$B$874,2,FALSE)))=1,"·",0)</f>
        <v>0</v>
      </c>
      <c r="S375" s="53">
        <f>IF(TYPE(SEARCH(S$1,+VLOOKUP($A375,datos14s!$A$2:$B$874,2,FALSE)))=1,"·",0)</f>
        <v>0</v>
      </c>
      <c r="T375" s="53">
        <f>IF(TYPE(SEARCH(T$1,+VLOOKUP($A375,datos14s!$A$2:$B$874,2,FALSE)))=1,"·",0)</f>
        <v>0</v>
      </c>
      <c r="U375" s="53">
        <f>IF(TYPE(SEARCH(U$1,+VLOOKUP($A375,datos14s!$A$2:$B$874,2,FALSE)))=1,"·",0)</f>
        <v>0</v>
      </c>
      <c r="V375" s="53">
        <f>IF(TYPE(SEARCH(V$1,+VLOOKUP($A375,datos14s!$A$2:$B$874,2,FALSE)))=1,"·",0)</f>
        <v>0</v>
      </c>
      <c r="W375" s="53">
        <f>IF(TYPE(SEARCH(W$1,+VLOOKUP($A375,datos14s!$A$2:$B$874,2,FALSE)))=1,"·",0)</f>
        <v>0</v>
      </c>
      <c r="X375" s="53">
        <f>IF(TYPE(SEARCH(X$1,+VLOOKUP($A375,datos14s!$A$2:$B$874,2,FALSE)))=1,"·",0)</f>
        <v>0</v>
      </c>
      <c r="Y375" s="53">
        <f>IF(TYPE(SEARCH(Y$1,+VLOOKUP($A375,datos14s!$A$2:$B$874,2,FALSE)))=1,"·",0)</f>
        <v>0</v>
      </c>
      <c r="Z375" s="53">
        <f>IF(TYPE(SEARCH(Z$1,+VLOOKUP($A375,datos14s!$A$2:$B$874,2,FALSE)))=1,"·",0)</f>
        <v>0</v>
      </c>
      <c r="AA375" s="53">
        <f>IF(TYPE(SEARCH(AA$1,+VLOOKUP($A375,datos14s!$A$2:$B$874,2,FALSE)))=1,"·",0)</f>
        <v>0</v>
      </c>
      <c r="AB375" s="53">
        <f>IF(TYPE(SEARCH(AB$1,+VLOOKUP($A375,datos14s!$A$2:$B$874,2,FALSE)))=1,"·",0)</f>
        <v>0</v>
      </c>
      <c r="AC375" s="53">
        <f>IF(TYPE(SEARCH(AC$1,+VLOOKUP($A375,datos14s!$A$2:$B$874,2,FALSE)))=1,"·",0)</f>
        <v>0</v>
      </c>
      <c r="AD375" s="53">
        <f>IF(TYPE(SEARCH(AD$1,+VLOOKUP($A375,datos14s!$A$2:$B$874,2,FALSE)))=1,"·",0)</f>
        <v>0</v>
      </c>
      <c r="AE375" s="53">
        <f>IF(TYPE(SEARCH(AE$1,+VLOOKUP($A375,datos14s!$A$2:$B$874,2,FALSE)))=1,"·",0)</f>
        <v>0</v>
      </c>
    </row>
    <row r="376" spans="1:31" s="9" customFormat="1">
      <c r="A376" s="60" t="s">
        <v>148</v>
      </c>
      <c r="B376" s="53">
        <f>IF(TYPE(SEARCH(B$1,+VLOOKUP($A376,datos14s!$A$2:$B$874,2,FALSE)))=1,"·",0)</f>
        <v>0</v>
      </c>
      <c r="C376" s="53">
        <f>IF(TYPE(SEARCH(C$1,+VLOOKUP($A376,datos14s!$A$2:$B$874,2,FALSE)))=1,"·",0)</f>
        <v>0</v>
      </c>
      <c r="D376" s="53">
        <f>IF(TYPE(SEARCH(D$1,+VLOOKUP($A376,datos14s!$A$2:$B$874,2,FALSE)))=1,"·",0)</f>
        <v>0</v>
      </c>
      <c r="E376" s="53">
        <f>IF(TYPE(SEARCH(E$1,+VLOOKUP($A376,datos14s!$A$2:$B$874,2,FALSE)))=1,"·",0)</f>
        <v>0</v>
      </c>
      <c r="F376" s="53">
        <f>IF(TYPE(SEARCH(F$1,+VLOOKUP($A376,datos14s!$A$2:$B$874,2,FALSE)))=1,"·",0)</f>
        <v>0</v>
      </c>
      <c r="G376" s="53">
        <f>IF(TYPE(SEARCH(G$1,+VLOOKUP($A376,datos14s!$A$2:$B$874,2,FALSE)))=1,"·",0)</f>
        <v>0</v>
      </c>
      <c r="H376" s="53">
        <f>IF(TYPE(SEARCH(H$1,+VLOOKUP($A376,datos14s!$A$2:$B$874,2,FALSE)))=1,"·",0)</f>
        <v>0</v>
      </c>
      <c r="I376" s="53">
        <f>IF(TYPE(SEARCH(I$1,+VLOOKUP($A376,datos14s!$A$2:$B$874,2,FALSE)))=1,"·",0)</f>
        <v>0</v>
      </c>
      <c r="J376" s="53">
        <f>IF(TYPE(SEARCH(J$1,+VLOOKUP($A376,datos14s!$A$2:$B$874,2,FALSE)))=1,"·",0)</f>
        <v>0</v>
      </c>
      <c r="K376" s="53" t="str">
        <f>IF(TYPE(SEARCH(K$1,+VLOOKUP($A376,datos14s!$A$2:$B$874,2,FALSE)))=1,"·",0)</f>
        <v>·</v>
      </c>
      <c r="L376" s="53">
        <f>IF(TYPE(SEARCH(L$1,+VLOOKUP($A376,datos14s!$A$2:$B$874,2,FALSE)))=1,"·",0)</f>
        <v>0</v>
      </c>
      <c r="M376" s="53">
        <f>IF(TYPE(SEARCH(M$1,+VLOOKUP($A376,datos14s!$A$2:$B$874,2,FALSE)))=1,"·",0)</f>
        <v>0</v>
      </c>
      <c r="N376" s="53">
        <f>IF(TYPE(SEARCH(N$1,+VLOOKUP($A376,datos14s!$A$2:$B$874,2,FALSE)))=1,"·",0)</f>
        <v>0</v>
      </c>
      <c r="O376" s="53">
        <f>IF(TYPE(SEARCH(O$1,+VLOOKUP($A376,datos14s!$A$2:$B$874,2,FALSE)))=1,"·",0)</f>
        <v>0</v>
      </c>
      <c r="P376" s="53">
        <f>IF(TYPE(SEARCH(P$1,+VLOOKUP($A376,datos14s!$A$2:$B$874,2,FALSE)))=1,"·",0)</f>
        <v>0</v>
      </c>
      <c r="Q376" s="53">
        <f>IF(TYPE(SEARCH(Q$1,+VLOOKUP($A376,datos14s!$A$2:$B$874,2,FALSE)))=1,"·",0)</f>
        <v>0</v>
      </c>
      <c r="R376" s="53">
        <f>IF(TYPE(SEARCH(R$1,+VLOOKUP($A376,datos14s!$A$2:$B$874,2,FALSE)))=1,"·",0)</f>
        <v>0</v>
      </c>
      <c r="S376" s="53">
        <f>IF(TYPE(SEARCH(S$1,+VLOOKUP($A376,datos14s!$A$2:$B$874,2,FALSE)))=1,"·",0)</f>
        <v>0</v>
      </c>
      <c r="T376" s="53">
        <f>IF(TYPE(SEARCH(T$1,+VLOOKUP($A376,datos14s!$A$2:$B$874,2,FALSE)))=1,"·",0)</f>
        <v>0</v>
      </c>
      <c r="U376" s="53">
        <f>IF(TYPE(SEARCH(U$1,+VLOOKUP($A376,datos14s!$A$2:$B$874,2,FALSE)))=1,"·",0)</f>
        <v>0</v>
      </c>
      <c r="V376" s="53">
        <f>IF(TYPE(SEARCH(V$1,+VLOOKUP($A376,datos14s!$A$2:$B$874,2,FALSE)))=1,"·",0)</f>
        <v>0</v>
      </c>
      <c r="W376" s="53">
        <f>IF(TYPE(SEARCH(W$1,+VLOOKUP($A376,datos14s!$A$2:$B$874,2,FALSE)))=1,"·",0)</f>
        <v>0</v>
      </c>
      <c r="X376" s="53">
        <f>IF(TYPE(SEARCH(X$1,+VLOOKUP($A376,datos14s!$A$2:$B$874,2,FALSE)))=1,"·",0)</f>
        <v>0</v>
      </c>
      <c r="Y376" s="53">
        <f>IF(TYPE(SEARCH(Y$1,+VLOOKUP($A376,datos14s!$A$2:$B$874,2,FALSE)))=1,"·",0)</f>
        <v>0</v>
      </c>
      <c r="Z376" s="53">
        <f>IF(TYPE(SEARCH(Z$1,+VLOOKUP($A376,datos14s!$A$2:$B$874,2,FALSE)))=1,"·",0)</f>
        <v>0</v>
      </c>
      <c r="AA376" s="53">
        <f>IF(TYPE(SEARCH(AA$1,+VLOOKUP($A376,datos14s!$A$2:$B$874,2,FALSE)))=1,"·",0)</f>
        <v>0</v>
      </c>
      <c r="AB376" s="53">
        <f>IF(TYPE(SEARCH(AB$1,+VLOOKUP($A376,datos14s!$A$2:$B$874,2,FALSE)))=1,"·",0)</f>
        <v>0</v>
      </c>
      <c r="AC376" s="53">
        <f>IF(TYPE(SEARCH(AC$1,+VLOOKUP($A376,datos14s!$A$2:$B$874,2,FALSE)))=1,"·",0)</f>
        <v>0</v>
      </c>
      <c r="AD376" s="53">
        <f>IF(TYPE(SEARCH(AD$1,+VLOOKUP($A376,datos14s!$A$2:$B$874,2,FALSE)))=1,"·",0)</f>
        <v>0</v>
      </c>
      <c r="AE376" s="53">
        <f>IF(TYPE(SEARCH(AE$1,+VLOOKUP($A376,datos14s!$A$2:$B$874,2,FALSE)))=1,"·",0)</f>
        <v>0</v>
      </c>
    </row>
    <row r="377" spans="1:31" s="9" customFormat="1">
      <c r="A377" s="60" t="s">
        <v>149</v>
      </c>
      <c r="B377" s="53">
        <f>IF(TYPE(SEARCH(B$1,+VLOOKUP($A377,datos14s!$A$2:$B$874,2,FALSE)))=1,"·",0)</f>
        <v>0</v>
      </c>
      <c r="C377" s="53">
        <f>IF(TYPE(SEARCH(C$1,+VLOOKUP($A377,datos14s!$A$2:$B$874,2,FALSE)))=1,"·",0)</f>
        <v>0</v>
      </c>
      <c r="D377" s="53">
        <f>IF(TYPE(SEARCH(D$1,+VLOOKUP($A377,datos14s!$A$2:$B$874,2,FALSE)))=1,"·",0)</f>
        <v>0</v>
      </c>
      <c r="E377" s="53">
        <f>IF(TYPE(SEARCH(E$1,+VLOOKUP($A377,datos14s!$A$2:$B$874,2,FALSE)))=1,"·",0)</f>
        <v>0</v>
      </c>
      <c r="F377" s="53">
        <f>IF(TYPE(SEARCH(F$1,+VLOOKUP($A377,datos14s!$A$2:$B$874,2,FALSE)))=1,"·",0)</f>
        <v>0</v>
      </c>
      <c r="G377" s="53">
        <f>IF(TYPE(SEARCH(G$1,+VLOOKUP($A377,datos14s!$A$2:$B$874,2,FALSE)))=1,"·",0)</f>
        <v>0</v>
      </c>
      <c r="H377" s="53">
        <f>IF(TYPE(SEARCH(H$1,+VLOOKUP($A377,datos14s!$A$2:$B$874,2,FALSE)))=1,"·",0)</f>
        <v>0</v>
      </c>
      <c r="I377" s="53">
        <f>IF(TYPE(SEARCH(I$1,+VLOOKUP($A377,datos14s!$A$2:$B$874,2,FALSE)))=1,"·",0)</f>
        <v>0</v>
      </c>
      <c r="J377" s="53">
        <f>IF(TYPE(SEARCH(J$1,+VLOOKUP($A377,datos14s!$A$2:$B$874,2,FALSE)))=1,"·",0)</f>
        <v>0</v>
      </c>
      <c r="K377" s="53" t="str">
        <f>IF(TYPE(SEARCH(K$1,+VLOOKUP($A377,datos14s!$A$2:$B$874,2,FALSE)))=1,"·",0)</f>
        <v>·</v>
      </c>
      <c r="L377" s="53">
        <f>IF(TYPE(SEARCH(L$1,+VLOOKUP($A377,datos14s!$A$2:$B$874,2,FALSE)))=1,"·",0)</f>
        <v>0</v>
      </c>
      <c r="M377" s="53">
        <f>IF(TYPE(SEARCH(M$1,+VLOOKUP($A377,datos14s!$A$2:$B$874,2,FALSE)))=1,"·",0)</f>
        <v>0</v>
      </c>
      <c r="N377" s="53">
        <f>IF(TYPE(SEARCH(N$1,+VLOOKUP($A377,datos14s!$A$2:$B$874,2,FALSE)))=1,"·",0)</f>
        <v>0</v>
      </c>
      <c r="O377" s="53">
        <f>IF(TYPE(SEARCH(O$1,+VLOOKUP($A377,datos14s!$A$2:$B$874,2,FALSE)))=1,"·",0)</f>
        <v>0</v>
      </c>
      <c r="P377" s="53">
        <f>IF(TYPE(SEARCH(P$1,+VLOOKUP($A377,datos14s!$A$2:$B$874,2,FALSE)))=1,"·",0)</f>
        <v>0</v>
      </c>
      <c r="Q377" s="53">
        <f>IF(TYPE(SEARCH(Q$1,+VLOOKUP($A377,datos14s!$A$2:$B$874,2,FALSE)))=1,"·",0)</f>
        <v>0</v>
      </c>
      <c r="R377" s="53">
        <f>IF(TYPE(SEARCH(R$1,+VLOOKUP($A377,datos14s!$A$2:$B$874,2,FALSE)))=1,"·",0)</f>
        <v>0</v>
      </c>
      <c r="S377" s="53">
        <f>IF(TYPE(SEARCH(S$1,+VLOOKUP($A377,datos14s!$A$2:$B$874,2,FALSE)))=1,"·",0)</f>
        <v>0</v>
      </c>
      <c r="T377" s="53">
        <f>IF(TYPE(SEARCH(T$1,+VLOOKUP($A377,datos14s!$A$2:$B$874,2,FALSE)))=1,"·",0)</f>
        <v>0</v>
      </c>
      <c r="U377" s="53">
        <f>IF(TYPE(SEARCH(U$1,+VLOOKUP($A377,datos14s!$A$2:$B$874,2,FALSE)))=1,"·",0)</f>
        <v>0</v>
      </c>
      <c r="V377" s="53">
        <f>IF(TYPE(SEARCH(V$1,+VLOOKUP($A377,datos14s!$A$2:$B$874,2,FALSE)))=1,"·",0)</f>
        <v>0</v>
      </c>
      <c r="W377" s="53">
        <f>IF(TYPE(SEARCH(W$1,+VLOOKUP($A377,datos14s!$A$2:$B$874,2,FALSE)))=1,"·",0)</f>
        <v>0</v>
      </c>
      <c r="X377" s="53">
        <f>IF(TYPE(SEARCH(X$1,+VLOOKUP($A377,datos14s!$A$2:$B$874,2,FALSE)))=1,"·",0)</f>
        <v>0</v>
      </c>
      <c r="Y377" s="53">
        <f>IF(TYPE(SEARCH(Y$1,+VLOOKUP($A377,datos14s!$A$2:$B$874,2,FALSE)))=1,"·",0)</f>
        <v>0</v>
      </c>
      <c r="Z377" s="53">
        <f>IF(TYPE(SEARCH(Z$1,+VLOOKUP($A377,datos14s!$A$2:$B$874,2,FALSE)))=1,"·",0)</f>
        <v>0</v>
      </c>
      <c r="AA377" s="53">
        <f>IF(TYPE(SEARCH(AA$1,+VLOOKUP($A377,datos14s!$A$2:$B$874,2,FALSE)))=1,"·",0)</f>
        <v>0</v>
      </c>
      <c r="AB377" s="53">
        <f>IF(TYPE(SEARCH(AB$1,+VLOOKUP($A377,datos14s!$A$2:$B$874,2,FALSE)))=1,"·",0)</f>
        <v>0</v>
      </c>
      <c r="AC377" s="53">
        <f>IF(TYPE(SEARCH(AC$1,+VLOOKUP($A377,datos14s!$A$2:$B$874,2,FALSE)))=1,"·",0)</f>
        <v>0</v>
      </c>
      <c r="AD377" s="53">
        <f>IF(TYPE(SEARCH(AD$1,+VLOOKUP($A377,datos14s!$A$2:$B$874,2,FALSE)))=1,"·",0)</f>
        <v>0</v>
      </c>
      <c r="AE377" s="53">
        <f>IF(TYPE(SEARCH(AE$1,+VLOOKUP($A377,datos14s!$A$2:$B$874,2,FALSE)))=1,"·",0)</f>
        <v>0</v>
      </c>
    </row>
    <row r="378" spans="1:31" s="9" customFormat="1">
      <c r="A378" s="60" t="s">
        <v>150</v>
      </c>
      <c r="B378" s="53">
        <f>IF(TYPE(SEARCH(B$1,+VLOOKUP($A378,datos14s!$A$2:$B$874,2,FALSE)))=1,"·",0)</f>
        <v>0</v>
      </c>
      <c r="C378" s="53">
        <f>IF(TYPE(SEARCH(C$1,+VLOOKUP($A378,datos14s!$A$2:$B$874,2,FALSE)))=1,"·",0)</f>
        <v>0</v>
      </c>
      <c r="D378" s="53">
        <f>IF(TYPE(SEARCH(D$1,+VLOOKUP($A378,datos14s!$A$2:$B$874,2,FALSE)))=1,"·",0)</f>
        <v>0</v>
      </c>
      <c r="E378" s="53">
        <f>IF(TYPE(SEARCH(E$1,+VLOOKUP($A378,datos14s!$A$2:$B$874,2,FALSE)))=1,"·",0)</f>
        <v>0</v>
      </c>
      <c r="F378" s="53">
        <f>IF(TYPE(SEARCH(F$1,+VLOOKUP($A378,datos14s!$A$2:$B$874,2,FALSE)))=1,"·",0)</f>
        <v>0</v>
      </c>
      <c r="G378" s="53">
        <f>IF(TYPE(SEARCH(G$1,+VLOOKUP($A378,datos14s!$A$2:$B$874,2,FALSE)))=1,"·",0)</f>
        <v>0</v>
      </c>
      <c r="H378" s="53">
        <f>IF(TYPE(SEARCH(H$1,+VLOOKUP($A378,datos14s!$A$2:$B$874,2,FALSE)))=1,"·",0)</f>
        <v>0</v>
      </c>
      <c r="I378" s="53">
        <f>IF(TYPE(SEARCH(I$1,+VLOOKUP($A378,datos14s!$A$2:$B$874,2,FALSE)))=1,"·",0)</f>
        <v>0</v>
      </c>
      <c r="J378" s="53">
        <f>IF(TYPE(SEARCH(J$1,+VLOOKUP($A378,datos14s!$A$2:$B$874,2,FALSE)))=1,"·",0)</f>
        <v>0</v>
      </c>
      <c r="K378" s="53" t="str">
        <f>IF(TYPE(SEARCH(K$1,+VLOOKUP($A378,datos14s!$A$2:$B$874,2,FALSE)))=1,"·",0)</f>
        <v>·</v>
      </c>
      <c r="L378" s="53">
        <f>IF(TYPE(SEARCH(L$1,+VLOOKUP($A378,datos14s!$A$2:$B$874,2,FALSE)))=1,"·",0)</f>
        <v>0</v>
      </c>
      <c r="M378" s="53">
        <f>IF(TYPE(SEARCH(M$1,+VLOOKUP($A378,datos14s!$A$2:$B$874,2,FALSE)))=1,"·",0)</f>
        <v>0</v>
      </c>
      <c r="N378" s="53">
        <f>IF(TYPE(SEARCH(N$1,+VLOOKUP($A378,datos14s!$A$2:$B$874,2,FALSE)))=1,"·",0)</f>
        <v>0</v>
      </c>
      <c r="O378" s="53">
        <f>IF(TYPE(SEARCH(O$1,+VLOOKUP($A378,datos14s!$A$2:$B$874,2,FALSE)))=1,"·",0)</f>
        <v>0</v>
      </c>
      <c r="P378" s="53">
        <f>IF(TYPE(SEARCH(P$1,+VLOOKUP($A378,datos14s!$A$2:$B$874,2,FALSE)))=1,"·",0)</f>
        <v>0</v>
      </c>
      <c r="Q378" s="53">
        <f>IF(TYPE(SEARCH(Q$1,+VLOOKUP($A378,datos14s!$A$2:$B$874,2,FALSE)))=1,"·",0)</f>
        <v>0</v>
      </c>
      <c r="R378" s="53">
        <f>IF(TYPE(SEARCH(R$1,+VLOOKUP($A378,datos14s!$A$2:$B$874,2,FALSE)))=1,"·",0)</f>
        <v>0</v>
      </c>
      <c r="S378" s="53">
        <f>IF(TYPE(SEARCH(S$1,+VLOOKUP($A378,datos14s!$A$2:$B$874,2,FALSE)))=1,"·",0)</f>
        <v>0</v>
      </c>
      <c r="T378" s="53">
        <f>IF(TYPE(SEARCH(T$1,+VLOOKUP($A378,datos14s!$A$2:$B$874,2,FALSE)))=1,"·",0)</f>
        <v>0</v>
      </c>
      <c r="U378" s="53">
        <f>IF(TYPE(SEARCH(U$1,+VLOOKUP($A378,datos14s!$A$2:$B$874,2,FALSE)))=1,"·",0)</f>
        <v>0</v>
      </c>
      <c r="V378" s="53">
        <f>IF(TYPE(SEARCH(V$1,+VLOOKUP($A378,datos14s!$A$2:$B$874,2,FALSE)))=1,"·",0)</f>
        <v>0</v>
      </c>
      <c r="W378" s="53">
        <f>IF(TYPE(SEARCH(W$1,+VLOOKUP($A378,datos14s!$A$2:$B$874,2,FALSE)))=1,"·",0)</f>
        <v>0</v>
      </c>
      <c r="X378" s="53">
        <f>IF(TYPE(SEARCH(X$1,+VLOOKUP($A378,datos14s!$A$2:$B$874,2,FALSE)))=1,"·",0)</f>
        <v>0</v>
      </c>
      <c r="Y378" s="53">
        <f>IF(TYPE(SEARCH(Y$1,+VLOOKUP($A378,datos14s!$A$2:$B$874,2,FALSE)))=1,"·",0)</f>
        <v>0</v>
      </c>
      <c r="Z378" s="53">
        <f>IF(TYPE(SEARCH(Z$1,+VLOOKUP($A378,datos14s!$A$2:$B$874,2,FALSE)))=1,"·",0)</f>
        <v>0</v>
      </c>
      <c r="AA378" s="53">
        <f>IF(TYPE(SEARCH(AA$1,+VLOOKUP($A378,datos14s!$A$2:$B$874,2,FALSE)))=1,"·",0)</f>
        <v>0</v>
      </c>
      <c r="AB378" s="53">
        <f>IF(TYPE(SEARCH(AB$1,+VLOOKUP($A378,datos14s!$A$2:$B$874,2,FALSE)))=1,"·",0)</f>
        <v>0</v>
      </c>
      <c r="AC378" s="53">
        <f>IF(TYPE(SEARCH(AC$1,+VLOOKUP($A378,datos14s!$A$2:$B$874,2,FALSE)))=1,"·",0)</f>
        <v>0</v>
      </c>
      <c r="AD378" s="53">
        <f>IF(TYPE(SEARCH(AD$1,+VLOOKUP($A378,datos14s!$A$2:$B$874,2,FALSE)))=1,"·",0)</f>
        <v>0</v>
      </c>
      <c r="AE378" s="53">
        <f>IF(TYPE(SEARCH(AE$1,+VLOOKUP($A378,datos14s!$A$2:$B$874,2,FALSE)))=1,"·",0)</f>
        <v>0</v>
      </c>
    </row>
    <row r="379" spans="1:31" s="9" customFormat="1">
      <c r="A379" s="60" t="s">
        <v>151</v>
      </c>
      <c r="B379" s="53">
        <f>IF(TYPE(SEARCH(B$1,+VLOOKUP($A379,datos14s!$A$2:$B$874,2,FALSE)))=1,"·",0)</f>
        <v>0</v>
      </c>
      <c r="C379" s="53">
        <f>IF(TYPE(SEARCH(C$1,+VLOOKUP($A379,datos14s!$A$2:$B$874,2,FALSE)))=1,"·",0)</f>
        <v>0</v>
      </c>
      <c r="D379" s="53">
        <f>IF(TYPE(SEARCH(D$1,+VLOOKUP($A379,datos14s!$A$2:$B$874,2,FALSE)))=1,"·",0)</f>
        <v>0</v>
      </c>
      <c r="E379" s="53">
        <f>IF(TYPE(SEARCH(E$1,+VLOOKUP($A379,datos14s!$A$2:$B$874,2,FALSE)))=1,"·",0)</f>
        <v>0</v>
      </c>
      <c r="F379" s="53">
        <f>IF(TYPE(SEARCH(F$1,+VLOOKUP($A379,datos14s!$A$2:$B$874,2,FALSE)))=1,"·",0)</f>
        <v>0</v>
      </c>
      <c r="G379" s="53">
        <f>IF(TYPE(SEARCH(G$1,+VLOOKUP($A379,datos14s!$A$2:$B$874,2,FALSE)))=1,"·",0)</f>
        <v>0</v>
      </c>
      <c r="H379" s="53">
        <f>IF(TYPE(SEARCH(H$1,+VLOOKUP($A379,datos14s!$A$2:$B$874,2,FALSE)))=1,"·",0)</f>
        <v>0</v>
      </c>
      <c r="I379" s="53">
        <f>IF(TYPE(SEARCH(I$1,+VLOOKUP($A379,datos14s!$A$2:$B$874,2,FALSE)))=1,"·",0)</f>
        <v>0</v>
      </c>
      <c r="J379" s="53">
        <f>IF(TYPE(SEARCH(J$1,+VLOOKUP($A379,datos14s!$A$2:$B$874,2,FALSE)))=1,"·",0)</f>
        <v>0</v>
      </c>
      <c r="K379" s="53">
        <f>IF(TYPE(SEARCH(K$1,+VLOOKUP($A379,datos14s!$A$2:$B$874,2,FALSE)))=1,"·",0)</f>
        <v>0</v>
      </c>
      <c r="L379" s="53">
        <f>IF(TYPE(SEARCH(L$1,+VLOOKUP($A379,datos14s!$A$2:$B$874,2,FALSE)))=1,"·",0)</f>
        <v>0</v>
      </c>
      <c r="M379" s="53">
        <f>IF(TYPE(SEARCH(M$1,+VLOOKUP($A379,datos14s!$A$2:$B$874,2,FALSE)))=1,"·",0)</f>
        <v>0</v>
      </c>
      <c r="N379" s="53">
        <f>IF(TYPE(SEARCH(N$1,+VLOOKUP($A379,datos14s!$A$2:$B$874,2,FALSE)))=1,"·",0)</f>
        <v>0</v>
      </c>
      <c r="O379" s="53">
        <f>IF(TYPE(SEARCH(O$1,+VLOOKUP($A379,datos14s!$A$2:$B$874,2,FALSE)))=1,"·",0)</f>
        <v>0</v>
      </c>
      <c r="P379" s="53">
        <f>IF(TYPE(SEARCH(P$1,+VLOOKUP($A379,datos14s!$A$2:$B$874,2,FALSE)))=1,"·",0)</f>
        <v>0</v>
      </c>
      <c r="Q379" s="53">
        <f>IF(TYPE(SEARCH(Q$1,+VLOOKUP($A379,datos14s!$A$2:$B$874,2,FALSE)))=1,"·",0)</f>
        <v>0</v>
      </c>
      <c r="R379" s="53">
        <f>IF(TYPE(SEARCH(R$1,+VLOOKUP($A379,datos14s!$A$2:$B$874,2,FALSE)))=1,"·",0)</f>
        <v>0</v>
      </c>
      <c r="S379" s="53">
        <f>IF(TYPE(SEARCH(S$1,+VLOOKUP($A379,datos14s!$A$2:$B$874,2,FALSE)))=1,"·",0)</f>
        <v>0</v>
      </c>
      <c r="T379" s="53">
        <f>IF(TYPE(SEARCH(T$1,+VLOOKUP($A379,datos14s!$A$2:$B$874,2,FALSE)))=1,"·",0)</f>
        <v>0</v>
      </c>
      <c r="U379" s="53">
        <f>IF(TYPE(SEARCH(U$1,+VLOOKUP($A379,datos14s!$A$2:$B$874,2,FALSE)))=1,"·",0)</f>
        <v>0</v>
      </c>
      <c r="V379" s="53">
        <f>IF(TYPE(SEARCH(V$1,+VLOOKUP($A379,datos14s!$A$2:$B$874,2,FALSE)))=1,"·",0)</f>
        <v>0</v>
      </c>
      <c r="W379" s="53">
        <f>IF(TYPE(SEARCH(W$1,+VLOOKUP($A379,datos14s!$A$2:$B$874,2,FALSE)))=1,"·",0)</f>
        <v>0</v>
      </c>
      <c r="X379" s="53">
        <f>IF(TYPE(SEARCH(X$1,+VLOOKUP($A379,datos14s!$A$2:$B$874,2,FALSE)))=1,"·",0)</f>
        <v>0</v>
      </c>
      <c r="Y379" s="53">
        <f>IF(TYPE(SEARCH(Y$1,+VLOOKUP($A379,datos14s!$A$2:$B$874,2,FALSE)))=1,"·",0)</f>
        <v>0</v>
      </c>
      <c r="Z379" s="53">
        <f>IF(TYPE(SEARCH(Z$1,+VLOOKUP($A379,datos14s!$A$2:$B$874,2,FALSE)))=1,"·",0)</f>
        <v>0</v>
      </c>
      <c r="AA379" s="53">
        <f>IF(TYPE(SEARCH(AA$1,+VLOOKUP($A379,datos14s!$A$2:$B$874,2,FALSE)))=1,"·",0)</f>
        <v>0</v>
      </c>
      <c r="AB379" s="53">
        <f>IF(TYPE(SEARCH(AB$1,+VLOOKUP($A379,datos14s!$A$2:$B$874,2,FALSE)))=1,"·",0)</f>
        <v>0</v>
      </c>
      <c r="AC379" s="53">
        <f>IF(TYPE(SEARCH(AC$1,+VLOOKUP($A379,datos14s!$A$2:$B$874,2,FALSE)))=1,"·",0)</f>
        <v>0</v>
      </c>
      <c r="AD379" s="53">
        <f>IF(TYPE(SEARCH(AD$1,+VLOOKUP($A379,datos14s!$A$2:$B$874,2,FALSE)))=1,"·",0)</f>
        <v>0</v>
      </c>
      <c r="AE379" s="53">
        <f>IF(TYPE(SEARCH(AE$1,+VLOOKUP($A379,datos14s!$A$2:$B$874,2,FALSE)))=1,"·",0)</f>
        <v>0</v>
      </c>
    </row>
    <row r="380" spans="1:31" s="9" customFormat="1">
      <c r="A380" s="60" t="s">
        <v>152</v>
      </c>
      <c r="B380" s="53">
        <f>IF(TYPE(SEARCH(B$1,+VLOOKUP($A380,datos14s!$A$2:$B$874,2,FALSE)))=1,"·",0)</f>
        <v>0</v>
      </c>
      <c r="C380" s="53">
        <f>IF(TYPE(SEARCH(C$1,+VLOOKUP($A380,datos14s!$A$2:$B$874,2,FALSE)))=1,"·",0)</f>
        <v>0</v>
      </c>
      <c r="D380" s="53">
        <f>IF(TYPE(SEARCH(D$1,+VLOOKUP($A380,datos14s!$A$2:$B$874,2,FALSE)))=1,"·",0)</f>
        <v>0</v>
      </c>
      <c r="E380" s="53">
        <f>IF(TYPE(SEARCH(E$1,+VLOOKUP($A380,datos14s!$A$2:$B$874,2,FALSE)))=1,"·",0)</f>
        <v>0</v>
      </c>
      <c r="F380" s="53">
        <f>IF(TYPE(SEARCH(F$1,+VLOOKUP($A380,datos14s!$A$2:$B$874,2,FALSE)))=1,"·",0)</f>
        <v>0</v>
      </c>
      <c r="G380" s="53">
        <f>IF(TYPE(SEARCH(G$1,+VLOOKUP($A380,datos14s!$A$2:$B$874,2,FALSE)))=1,"·",0)</f>
        <v>0</v>
      </c>
      <c r="H380" s="53">
        <f>IF(TYPE(SEARCH(H$1,+VLOOKUP($A380,datos14s!$A$2:$B$874,2,FALSE)))=1,"·",0)</f>
        <v>0</v>
      </c>
      <c r="I380" s="53">
        <f>IF(TYPE(SEARCH(I$1,+VLOOKUP($A380,datos14s!$A$2:$B$874,2,FALSE)))=1,"·",0)</f>
        <v>0</v>
      </c>
      <c r="J380" s="53">
        <f>IF(TYPE(SEARCH(J$1,+VLOOKUP($A380,datos14s!$A$2:$B$874,2,FALSE)))=1,"·",0)</f>
        <v>0</v>
      </c>
      <c r="K380" s="53">
        <f>IF(TYPE(SEARCH(K$1,+VLOOKUP($A380,datos14s!$A$2:$B$874,2,FALSE)))=1,"·",0)</f>
        <v>0</v>
      </c>
      <c r="L380" s="53">
        <f>IF(TYPE(SEARCH(L$1,+VLOOKUP($A380,datos14s!$A$2:$B$874,2,FALSE)))=1,"·",0)</f>
        <v>0</v>
      </c>
      <c r="M380" s="53">
        <f>IF(TYPE(SEARCH(M$1,+VLOOKUP($A380,datos14s!$A$2:$B$874,2,FALSE)))=1,"·",0)</f>
        <v>0</v>
      </c>
      <c r="N380" s="53">
        <f>IF(TYPE(SEARCH(N$1,+VLOOKUP($A380,datos14s!$A$2:$B$874,2,FALSE)))=1,"·",0)</f>
        <v>0</v>
      </c>
      <c r="O380" s="53">
        <f>IF(TYPE(SEARCH(O$1,+VLOOKUP($A380,datos14s!$A$2:$B$874,2,FALSE)))=1,"·",0)</f>
        <v>0</v>
      </c>
      <c r="P380" s="53">
        <f>IF(TYPE(SEARCH(P$1,+VLOOKUP($A380,datos14s!$A$2:$B$874,2,FALSE)))=1,"·",0)</f>
        <v>0</v>
      </c>
      <c r="Q380" s="53">
        <f>IF(TYPE(SEARCH(Q$1,+VLOOKUP($A380,datos14s!$A$2:$B$874,2,FALSE)))=1,"·",0)</f>
        <v>0</v>
      </c>
      <c r="R380" s="53">
        <f>IF(TYPE(SEARCH(R$1,+VLOOKUP($A380,datos14s!$A$2:$B$874,2,FALSE)))=1,"·",0)</f>
        <v>0</v>
      </c>
      <c r="S380" s="53">
        <f>IF(TYPE(SEARCH(S$1,+VLOOKUP($A380,datos14s!$A$2:$B$874,2,FALSE)))=1,"·",0)</f>
        <v>0</v>
      </c>
      <c r="T380" s="53">
        <f>IF(TYPE(SEARCH(T$1,+VLOOKUP($A380,datos14s!$A$2:$B$874,2,FALSE)))=1,"·",0)</f>
        <v>0</v>
      </c>
      <c r="U380" s="53">
        <f>IF(TYPE(SEARCH(U$1,+VLOOKUP($A380,datos14s!$A$2:$B$874,2,FALSE)))=1,"·",0)</f>
        <v>0</v>
      </c>
      <c r="V380" s="53">
        <f>IF(TYPE(SEARCH(V$1,+VLOOKUP($A380,datos14s!$A$2:$B$874,2,FALSE)))=1,"·",0)</f>
        <v>0</v>
      </c>
      <c r="W380" s="53">
        <f>IF(TYPE(SEARCH(W$1,+VLOOKUP($A380,datos14s!$A$2:$B$874,2,FALSE)))=1,"·",0)</f>
        <v>0</v>
      </c>
      <c r="X380" s="53">
        <f>IF(TYPE(SEARCH(X$1,+VLOOKUP($A380,datos14s!$A$2:$B$874,2,FALSE)))=1,"·",0)</f>
        <v>0</v>
      </c>
      <c r="Y380" s="53">
        <f>IF(TYPE(SEARCH(Y$1,+VLOOKUP($A380,datos14s!$A$2:$B$874,2,FALSE)))=1,"·",0)</f>
        <v>0</v>
      </c>
      <c r="Z380" s="53">
        <f>IF(TYPE(SEARCH(Z$1,+VLOOKUP($A380,datos14s!$A$2:$B$874,2,FALSE)))=1,"·",0)</f>
        <v>0</v>
      </c>
      <c r="AA380" s="53">
        <f>IF(TYPE(SEARCH(AA$1,+VLOOKUP($A380,datos14s!$A$2:$B$874,2,FALSE)))=1,"·",0)</f>
        <v>0</v>
      </c>
      <c r="AB380" s="53">
        <f>IF(TYPE(SEARCH(AB$1,+VLOOKUP($A380,datos14s!$A$2:$B$874,2,FALSE)))=1,"·",0)</f>
        <v>0</v>
      </c>
      <c r="AC380" s="53">
        <f>IF(TYPE(SEARCH(AC$1,+VLOOKUP($A380,datos14s!$A$2:$B$874,2,FALSE)))=1,"·",0)</f>
        <v>0</v>
      </c>
      <c r="AD380" s="53">
        <f>IF(TYPE(SEARCH(AD$1,+VLOOKUP($A380,datos14s!$A$2:$B$874,2,FALSE)))=1,"·",0)</f>
        <v>0</v>
      </c>
      <c r="AE380" s="53">
        <f>IF(TYPE(SEARCH(AE$1,+VLOOKUP($A380,datos14s!$A$2:$B$874,2,FALSE)))=1,"·",0)</f>
        <v>0</v>
      </c>
    </row>
    <row r="381" spans="1:31" s="9" customFormat="1">
      <c r="A381" s="60" t="s">
        <v>153</v>
      </c>
      <c r="B381" s="53">
        <f>IF(TYPE(SEARCH(B$1,+VLOOKUP($A381,datos14s!$A$2:$B$874,2,FALSE)))=1,"·",0)</f>
        <v>0</v>
      </c>
      <c r="C381" s="53">
        <f>IF(TYPE(SEARCH(C$1,+VLOOKUP($A381,datos14s!$A$2:$B$874,2,FALSE)))=1,"·",0)</f>
        <v>0</v>
      </c>
      <c r="D381" s="53">
        <f>IF(TYPE(SEARCH(D$1,+VLOOKUP($A381,datos14s!$A$2:$B$874,2,FALSE)))=1,"·",0)</f>
        <v>0</v>
      </c>
      <c r="E381" s="53">
        <f>IF(TYPE(SEARCH(E$1,+VLOOKUP($A381,datos14s!$A$2:$B$874,2,FALSE)))=1,"·",0)</f>
        <v>0</v>
      </c>
      <c r="F381" s="53">
        <f>IF(TYPE(SEARCH(F$1,+VLOOKUP($A381,datos14s!$A$2:$B$874,2,FALSE)))=1,"·",0)</f>
        <v>0</v>
      </c>
      <c r="G381" s="53">
        <f>IF(TYPE(SEARCH(G$1,+VLOOKUP($A381,datos14s!$A$2:$B$874,2,FALSE)))=1,"·",0)</f>
        <v>0</v>
      </c>
      <c r="H381" s="53">
        <f>IF(TYPE(SEARCH(H$1,+VLOOKUP($A381,datos14s!$A$2:$B$874,2,FALSE)))=1,"·",0)</f>
        <v>0</v>
      </c>
      <c r="I381" s="53">
        <f>IF(TYPE(SEARCH(I$1,+VLOOKUP($A381,datos14s!$A$2:$B$874,2,FALSE)))=1,"·",0)</f>
        <v>0</v>
      </c>
      <c r="J381" s="53">
        <f>IF(TYPE(SEARCH(J$1,+VLOOKUP($A381,datos14s!$A$2:$B$874,2,FALSE)))=1,"·",0)</f>
        <v>0</v>
      </c>
      <c r="K381" s="53">
        <f>IF(TYPE(SEARCH(K$1,+VLOOKUP($A381,datos14s!$A$2:$B$874,2,FALSE)))=1,"·",0)</f>
        <v>0</v>
      </c>
      <c r="L381" s="53">
        <f>IF(TYPE(SEARCH(L$1,+VLOOKUP($A381,datos14s!$A$2:$B$874,2,FALSE)))=1,"·",0)</f>
        <v>0</v>
      </c>
      <c r="M381" s="53">
        <f>IF(TYPE(SEARCH(M$1,+VLOOKUP($A381,datos14s!$A$2:$B$874,2,FALSE)))=1,"·",0)</f>
        <v>0</v>
      </c>
      <c r="N381" s="53">
        <f>IF(TYPE(SEARCH(N$1,+VLOOKUP($A381,datos14s!$A$2:$B$874,2,FALSE)))=1,"·",0)</f>
        <v>0</v>
      </c>
      <c r="O381" s="53">
        <f>IF(TYPE(SEARCH(O$1,+VLOOKUP($A381,datos14s!$A$2:$B$874,2,FALSE)))=1,"·",0)</f>
        <v>0</v>
      </c>
      <c r="P381" s="53">
        <f>IF(TYPE(SEARCH(P$1,+VLOOKUP($A381,datos14s!$A$2:$B$874,2,FALSE)))=1,"·",0)</f>
        <v>0</v>
      </c>
      <c r="Q381" s="53">
        <f>IF(TYPE(SEARCH(Q$1,+VLOOKUP($A381,datos14s!$A$2:$B$874,2,FALSE)))=1,"·",0)</f>
        <v>0</v>
      </c>
      <c r="R381" s="53">
        <f>IF(TYPE(SEARCH(R$1,+VLOOKUP($A381,datos14s!$A$2:$B$874,2,FALSE)))=1,"·",0)</f>
        <v>0</v>
      </c>
      <c r="S381" s="53">
        <f>IF(TYPE(SEARCH(S$1,+VLOOKUP($A381,datos14s!$A$2:$B$874,2,FALSE)))=1,"·",0)</f>
        <v>0</v>
      </c>
      <c r="T381" s="53">
        <f>IF(TYPE(SEARCH(T$1,+VLOOKUP($A381,datos14s!$A$2:$B$874,2,FALSE)))=1,"·",0)</f>
        <v>0</v>
      </c>
      <c r="U381" s="53">
        <f>IF(TYPE(SEARCH(U$1,+VLOOKUP($A381,datos14s!$A$2:$B$874,2,FALSE)))=1,"·",0)</f>
        <v>0</v>
      </c>
      <c r="V381" s="53">
        <f>IF(TYPE(SEARCH(V$1,+VLOOKUP($A381,datos14s!$A$2:$B$874,2,FALSE)))=1,"·",0)</f>
        <v>0</v>
      </c>
      <c r="W381" s="53">
        <f>IF(TYPE(SEARCH(W$1,+VLOOKUP($A381,datos14s!$A$2:$B$874,2,FALSE)))=1,"·",0)</f>
        <v>0</v>
      </c>
      <c r="X381" s="53">
        <f>IF(TYPE(SEARCH(X$1,+VLOOKUP($A381,datos14s!$A$2:$B$874,2,FALSE)))=1,"·",0)</f>
        <v>0</v>
      </c>
      <c r="Y381" s="53">
        <f>IF(TYPE(SEARCH(Y$1,+VLOOKUP($A381,datos14s!$A$2:$B$874,2,FALSE)))=1,"·",0)</f>
        <v>0</v>
      </c>
      <c r="Z381" s="53">
        <f>IF(TYPE(SEARCH(Z$1,+VLOOKUP($A381,datos14s!$A$2:$B$874,2,FALSE)))=1,"·",0)</f>
        <v>0</v>
      </c>
      <c r="AA381" s="53">
        <f>IF(TYPE(SEARCH(AA$1,+VLOOKUP($A381,datos14s!$A$2:$B$874,2,FALSE)))=1,"·",0)</f>
        <v>0</v>
      </c>
      <c r="AB381" s="53">
        <f>IF(TYPE(SEARCH(AB$1,+VLOOKUP($A381,datos14s!$A$2:$B$874,2,FALSE)))=1,"·",0)</f>
        <v>0</v>
      </c>
      <c r="AC381" s="53">
        <f>IF(TYPE(SEARCH(AC$1,+VLOOKUP($A381,datos14s!$A$2:$B$874,2,FALSE)))=1,"·",0)</f>
        <v>0</v>
      </c>
      <c r="AD381" s="53">
        <f>IF(TYPE(SEARCH(AD$1,+VLOOKUP($A381,datos14s!$A$2:$B$874,2,FALSE)))=1,"·",0)</f>
        <v>0</v>
      </c>
      <c r="AE381" s="53">
        <f>IF(TYPE(SEARCH(AE$1,+VLOOKUP($A381,datos14s!$A$2:$B$874,2,FALSE)))=1,"·",0)</f>
        <v>0</v>
      </c>
    </row>
    <row r="382" spans="1:31" s="9" customFormat="1">
      <c r="A382" s="60" t="s">
        <v>154</v>
      </c>
      <c r="B382" s="53">
        <f>IF(TYPE(SEARCH(B$1,+VLOOKUP($A382,datos14s!$A$2:$B$874,2,FALSE)))=1,"·",0)</f>
        <v>0</v>
      </c>
      <c r="C382" s="53">
        <f>IF(TYPE(SEARCH(C$1,+VLOOKUP($A382,datos14s!$A$2:$B$874,2,FALSE)))=1,"·",0)</f>
        <v>0</v>
      </c>
      <c r="D382" s="53">
        <f>IF(TYPE(SEARCH(D$1,+VLOOKUP($A382,datos14s!$A$2:$B$874,2,FALSE)))=1,"·",0)</f>
        <v>0</v>
      </c>
      <c r="E382" s="53">
        <f>IF(TYPE(SEARCH(E$1,+VLOOKUP($A382,datos14s!$A$2:$B$874,2,FALSE)))=1,"·",0)</f>
        <v>0</v>
      </c>
      <c r="F382" s="53">
        <f>IF(TYPE(SEARCH(F$1,+VLOOKUP($A382,datos14s!$A$2:$B$874,2,FALSE)))=1,"·",0)</f>
        <v>0</v>
      </c>
      <c r="G382" s="53">
        <f>IF(TYPE(SEARCH(G$1,+VLOOKUP($A382,datos14s!$A$2:$B$874,2,FALSE)))=1,"·",0)</f>
        <v>0</v>
      </c>
      <c r="H382" s="53">
        <f>IF(TYPE(SEARCH(H$1,+VLOOKUP($A382,datos14s!$A$2:$B$874,2,FALSE)))=1,"·",0)</f>
        <v>0</v>
      </c>
      <c r="I382" s="53">
        <f>IF(TYPE(SEARCH(I$1,+VLOOKUP($A382,datos14s!$A$2:$B$874,2,FALSE)))=1,"·",0)</f>
        <v>0</v>
      </c>
      <c r="J382" s="53">
        <f>IF(TYPE(SEARCH(J$1,+VLOOKUP($A382,datos14s!$A$2:$B$874,2,FALSE)))=1,"·",0)</f>
        <v>0</v>
      </c>
      <c r="K382" s="53">
        <f>IF(TYPE(SEARCH(K$1,+VLOOKUP($A382,datos14s!$A$2:$B$874,2,FALSE)))=1,"·",0)</f>
        <v>0</v>
      </c>
      <c r="L382" s="53">
        <f>IF(TYPE(SEARCH(L$1,+VLOOKUP($A382,datos14s!$A$2:$B$874,2,FALSE)))=1,"·",0)</f>
        <v>0</v>
      </c>
      <c r="M382" s="53">
        <f>IF(TYPE(SEARCH(M$1,+VLOOKUP($A382,datos14s!$A$2:$B$874,2,FALSE)))=1,"·",0)</f>
        <v>0</v>
      </c>
      <c r="N382" s="53">
        <f>IF(TYPE(SEARCH(N$1,+VLOOKUP($A382,datos14s!$A$2:$B$874,2,FALSE)))=1,"·",0)</f>
        <v>0</v>
      </c>
      <c r="O382" s="53">
        <f>IF(TYPE(SEARCH(O$1,+VLOOKUP($A382,datos14s!$A$2:$B$874,2,FALSE)))=1,"·",0)</f>
        <v>0</v>
      </c>
      <c r="P382" s="53">
        <f>IF(TYPE(SEARCH(P$1,+VLOOKUP($A382,datos14s!$A$2:$B$874,2,FALSE)))=1,"·",0)</f>
        <v>0</v>
      </c>
      <c r="Q382" s="53">
        <f>IF(TYPE(SEARCH(Q$1,+VLOOKUP($A382,datos14s!$A$2:$B$874,2,FALSE)))=1,"·",0)</f>
        <v>0</v>
      </c>
      <c r="R382" s="53">
        <f>IF(TYPE(SEARCH(R$1,+VLOOKUP($A382,datos14s!$A$2:$B$874,2,FALSE)))=1,"·",0)</f>
        <v>0</v>
      </c>
      <c r="S382" s="53">
        <f>IF(TYPE(SEARCH(S$1,+VLOOKUP($A382,datos14s!$A$2:$B$874,2,FALSE)))=1,"·",0)</f>
        <v>0</v>
      </c>
      <c r="T382" s="53">
        <f>IF(TYPE(SEARCH(T$1,+VLOOKUP($A382,datos14s!$A$2:$B$874,2,FALSE)))=1,"·",0)</f>
        <v>0</v>
      </c>
      <c r="U382" s="53">
        <f>IF(TYPE(SEARCH(U$1,+VLOOKUP($A382,datos14s!$A$2:$B$874,2,FALSE)))=1,"·",0)</f>
        <v>0</v>
      </c>
      <c r="V382" s="53">
        <f>IF(TYPE(SEARCH(V$1,+VLOOKUP($A382,datos14s!$A$2:$B$874,2,FALSE)))=1,"·",0)</f>
        <v>0</v>
      </c>
      <c r="W382" s="53">
        <f>IF(TYPE(SEARCH(W$1,+VLOOKUP($A382,datos14s!$A$2:$B$874,2,FALSE)))=1,"·",0)</f>
        <v>0</v>
      </c>
      <c r="X382" s="53">
        <f>IF(TYPE(SEARCH(X$1,+VLOOKUP($A382,datos14s!$A$2:$B$874,2,FALSE)))=1,"·",0)</f>
        <v>0</v>
      </c>
      <c r="Y382" s="53">
        <f>IF(TYPE(SEARCH(Y$1,+VLOOKUP($A382,datos14s!$A$2:$B$874,2,FALSE)))=1,"·",0)</f>
        <v>0</v>
      </c>
      <c r="Z382" s="53">
        <f>IF(TYPE(SEARCH(Z$1,+VLOOKUP($A382,datos14s!$A$2:$B$874,2,FALSE)))=1,"·",0)</f>
        <v>0</v>
      </c>
      <c r="AA382" s="53">
        <f>IF(TYPE(SEARCH(AA$1,+VLOOKUP($A382,datos14s!$A$2:$B$874,2,FALSE)))=1,"·",0)</f>
        <v>0</v>
      </c>
      <c r="AB382" s="53">
        <f>IF(TYPE(SEARCH(AB$1,+VLOOKUP($A382,datos14s!$A$2:$B$874,2,FALSE)))=1,"·",0)</f>
        <v>0</v>
      </c>
      <c r="AC382" s="53">
        <f>IF(TYPE(SEARCH(AC$1,+VLOOKUP($A382,datos14s!$A$2:$B$874,2,FALSE)))=1,"·",0)</f>
        <v>0</v>
      </c>
      <c r="AD382" s="53">
        <f>IF(TYPE(SEARCH(AD$1,+VLOOKUP($A382,datos14s!$A$2:$B$874,2,FALSE)))=1,"·",0)</f>
        <v>0</v>
      </c>
      <c r="AE382" s="53">
        <f>IF(TYPE(SEARCH(AE$1,+VLOOKUP($A382,datos14s!$A$2:$B$874,2,FALSE)))=1,"·",0)</f>
        <v>0</v>
      </c>
    </row>
    <row r="383" spans="1:31" s="9" customFormat="1">
      <c r="A383" s="60" t="s">
        <v>155</v>
      </c>
      <c r="B383" s="53">
        <f>IF(TYPE(SEARCH(B$1,+VLOOKUP($A383,datos14s!$A$2:$B$874,2,FALSE)))=1,"·",0)</f>
        <v>0</v>
      </c>
      <c r="C383" s="53">
        <f>IF(TYPE(SEARCH(C$1,+VLOOKUP($A383,datos14s!$A$2:$B$874,2,FALSE)))=1,"·",0)</f>
        <v>0</v>
      </c>
      <c r="D383" s="53">
        <f>IF(TYPE(SEARCH(D$1,+VLOOKUP($A383,datos14s!$A$2:$B$874,2,FALSE)))=1,"·",0)</f>
        <v>0</v>
      </c>
      <c r="E383" s="53">
        <f>IF(TYPE(SEARCH(E$1,+VLOOKUP($A383,datos14s!$A$2:$B$874,2,FALSE)))=1,"·",0)</f>
        <v>0</v>
      </c>
      <c r="F383" s="53">
        <f>IF(TYPE(SEARCH(F$1,+VLOOKUP($A383,datos14s!$A$2:$B$874,2,FALSE)))=1,"·",0)</f>
        <v>0</v>
      </c>
      <c r="G383" s="53">
        <f>IF(TYPE(SEARCH(G$1,+VLOOKUP($A383,datos14s!$A$2:$B$874,2,FALSE)))=1,"·",0)</f>
        <v>0</v>
      </c>
      <c r="H383" s="53">
        <f>IF(TYPE(SEARCH(H$1,+VLOOKUP($A383,datos14s!$A$2:$B$874,2,FALSE)))=1,"·",0)</f>
        <v>0</v>
      </c>
      <c r="I383" s="53">
        <f>IF(TYPE(SEARCH(I$1,+VLOOKUP($A383,datos14s!$A$2:$B$874,2,FALSE)))=1,"·",0)</f>
        <v>0</v>
      </c>
      <c r="J383" s="53">
        <f>IF(TYPE(SEARCH(J$1,+VLOOKUP($A383,datos14s!$A$2:$B$874,2,FALSE)))=1,"·",0)</f>
        <v>0</v>
      </c>
      <c r="K383" s="53">
        <f>IF(TYPE(SEARCH(K$1,+VLOOKUP($A383,datos14s!$A$2:$B$874,2,FALSE)))=1,"·",0)</f>
        <v>0</v>
      </c>
      <c r="L383" s="53">
        <f>IF(TYPE(SEARCH(L$1,+VLOOKUP($A383,datos14s!$A$2:$B$874,2,FALSE)))=1,"·",0)</f>
        <v>0</v>
      </c>
      <c r="M383" s="53">
        <f>IF(TYPE(SEARCH(M$1,+VLOOKUP($A383,datos14s!$A$2:$B$874,2,FALSE)))=1,"·",0)</f>
        <v>0</v>
      </c>
      <c r="N383" s="53">
        <f>IF(TYPE(SEARCH(N$1,+VLOOKUP($A383,datos14s!$A$2:$B$874,2,FALSE)))=1,"·",0)</f>
        <v>0</v>
      </c>
      <c r="O383" s="53">
        <f>IF(TYPE(SEARCH(O$1,+VLOOKUP($A383,datos14s!$A$2:$B$874,2,FALSE)))=1,"·",0)</f>
        <v>0</v>
      </c>
      <c r="P383" s="53">
        <f>IF(TYPE(SEARCH(P$1,+VLOOKUP($A383,datos14s!$A$2:$B$874,2,FALSE)))=1,"·",0)</f>
        <v>0</v>
      </c>
      <c r="Q383" s="53">
        <f>IF(TYPE(SEARCH(Q$1,+VLOOKUP($A383,datos14s!$A$2:$B$874,2,FALSE)))=1,"·",0)</f>
        <v>0</v>
      </c>
      <c r="R383" s="53">
        <f>IF(TYPE(SEARCH(R$1,+VLOOKUP($A383,datos14s!$A$2:$B$874,2,FALSE)))=1,"·",0)</f>
        <v>0</v>
      </c>
      <c r="S383" s="53">
        <f>IF(TYPE(SEARCH(S$1,+VLOOKUP($A383,datos14s!$A$2:$B$874,2,FALSE)))=1,"·",0)</f>
        <v>0</v>
      </c>
      <c r="T383" s="53">
        <f>IF(TYPE(SEARCH(T$1,+VLOOKUP($A383,datos14s!$A$2:$B$874,2,FALSE)))=1,"·",0)</f>
        <v>0</v>
      </c>
      <c r="U383" s="53">
        <f>IF(TYPE(SEARCH(U$1,+VLOOKUP($A383,datos14s!$A$2:$B$874,2,FALSE)))=1,"·",0)</f>
        <v>0</v>
      </c>
      <c r="V383" s="53">
        <f>IF(TYPE(SEARCH(V$1,+VLOOKUP($A383,datos14s!$A$2:$B$874,2,FALSE)))=1,"·",0)</f>
        <v>0</v>
      </c>
      <c r="W383" s="53">
        <f>IF(TYPE(SEARCH(W$1,+VLOOKUP($A383,datos14s!$A$2:$B$874,2,FALSE)))=1,"·",0)</f>
        <v>0</v>
      </c>
      <c r="X383" s="53">
        <f>IF(TYPE(SEARCH(X$1,+VLOOKUP($A383,datos14s!$A$2:$B$874,2,FALSE)))=1,"·",0)</f>
        <v>0</v>
      </c>
      <c r="Y383" s="53">
        <f>IF(TYPE(SEARCH(Y$1,+VLOOKUP($A383,datos14s!$A$2:$B$874,2,FALSE)))=1,"·",0)</f>
        <v>0</v>
      </c>
      <c r="Z383" s="53">
        <f>IF(TYPE(SEARCH(Z$1,+VLOOKUP($A383,datos14s!$A$2:$B$874,2,FALSE)))=1,"·",0)</f>
        <v>0</v>
      </c>
      <c r="AA383" s="53">
        <f>IF(TYPE(SEARCH(AA$1,+VLOOKUP($A383,datos14s!$A$2:$B$874,2,FALSE)))=1,"·",0)</f>
        <v>0</v>
      </c>
      <c r="AB383" s="53">
        <f>IF(TYPE(SEARCH(AB$1,+VLOOKUP($A383,datos14s!$A$2:$B$874,2,FALSE)))=1,"·",0)</f>
        <v>0</v>
      </c>
      <c r="AC383" s="53">
        <f>IF(TYPE(SEARCH(AC$1,+VLOOKUP($A383,datos14s!$A$2:$B$874,2,FALSE)))=1,"·",0)</f>
        <v>0</v>
      </c>
      <c r="AD383" s="53">
        <f>IF(TYPE(SEARCH(AD$1,+VLOOKUP($A383,datos14s!$A$2:$B$874,2,FALSE)))=1,"·",0)</f>
        <v>0</v>
      </c>
      <c r="AE383" s="53">
        <f>IF(TYPE(SEARCH(AE$1,+VLOOKUP($A383,datos14s!$A$2:$B$874,2,FALSE)))=1,"·",0)</f>
        <v>0</v>
      </c>
    </row>
    <row r="384" spans="1:31" s="9" customFormat="1">
      <c r="A384" s="60" t="s">
        <v>156</v>
      </c>
      <c r="B384" s="53">
        <f>IF(TYPE(SEARCH(B$1,+VLOOKUP($A384,datos14s!$A$2:$B$874,2,FALSE)))=1,"·",0)</f>
        <v>0</v>
      </c>
      <c r="C384" s="53">
        <f>IF(TYPE(SEARCH(C$1,+VLOOKUP($A384,datos14s!$A$2:$B$874,2,FALSE)))=1,"·",0)</f>
        <v>0</v>
      </c>
      <c r="D384" s="53">
        <f>IF(TYPE(SEARCH(D$1,+VLOOKUP($A384,datos14s!$A$2:$B$874,2,FALSE)))=1,"·",0)</f>
        <v>0</v>
      </c>
      <c r="E384" s="53">
        <f>IF(TYPE(SEARCH(E$1,+VLOOKUP($A384,datos14s!$A$2:$B$874,2,FALSE)))=1,"·",0)</f>
        <v>0</v>
      </c>
      <c r="F384" s="53">
        <f>IF(TYPE(SEARCH(F$1,+VLOOKUP($A384,datos14s!$A$2:$B$874,2,FALSE)))=1,"·",0)</f>
        <v>0</v>
      </c>
      <c r="G384" s="53">
        <f>IF(TYPE(SEARCH(G$1,+VLOOKUP($A384,datos14s!$A$2:$B$874,2,FALSE)))=1,"·",0)</f>
        <v>0</v>
      </c>
      <c r="H384" s="53">
        <f>IF(TYPE(SEARCH(H$1,+VLOOKUP($A384,datos14s!$A$2:$B$874,2,FALSE)))=1,"·",0)</f>
        <v>0</v>
      </c>
      <c r="I384" s="53">
        <f>IF(TYPE(SEARCH(I$1,+VLOOKUP($A384,datos14s!$A$2:$B$874,2,FALSE)))=1,"·",0)</f>
        <v>0</v>
      </c>
      <c r="J384" s="53">
        <f>IF(TYPE(SEARCH(J$1,+VLOOKUP($A384,datos14s!$A$2:$B$874,2,FALSE)))=1,"·",0)</f>
        <v>0</v>
      </c>
      <c r="K384" s="53">
        <f>IF(TYPE(SEARCH(K$1,+VLOOKUP($A384,datos14s!$A$2:$B$874,2,FALSE)))=1,"·",0)</f>
        <v>0</v>
      </c>
      <c r="L384" s="53">
        <f>IF(TYPE(SEARCH(L$1,+VLOOKUP($A384,datos14s!$A$2:$B$874,2,FALSE)))=1,"·",0)</f>
        <v>0</v>
      </c>
      <c r="M384" s="53">
        <f>IF(TYPE(SEARCH(M$1,+VLOOKUP($A384,datos14s!$A$2:$B$874,2,FALSE)))=1,"·",0)</f>
        <v>0</v>
      </c>
      <c r="N384" s="53">
        <f>IF(TYPE(SEARCH(N$1,+VLOOKUP($A384,datos14s!$A$2:$B$874,2,FALSE)))=1,"·",0)</f>
        <v>0</v>
      </c>
      <c r="O384" s="53">
        <f>IF(TYPE(SEARCH(O$1,+VLOOKUP($A384,datos14s!$A$2:$B$874,2,FALSE)))=1,"·",0)</f>
        <v>0</v>
      </c>
      <c r="P384" s="53">
        <f>IF(TYPE(SEARCH(P$1,+VLOOKUP($A384,datos14s!$A$2:$B$874,2,FALSE)))=1,"·",0)</f>
        <v>0</v>
      </c>
      <c r="Q384" s="53">
        <f>IF(TYPE(SEARCH(Q$1,+VLOOKUP($A384,datos14s!$A$2:$B$874,2,FALSE)))=1,"·",0)</f>
        <v>0</v>
      </c>
      <c r="R384" s="53">
        <f>IF(TYPE(SEARCH(R$1,+VLOOKUP($A384,datos14s!$A$2:$B$874,2,FALSE)))=1,"·",0)</f>
        <v>0</v>
      </c>
      <c r="S384" s="53">
        <f>IF(TYPE(SEARCH(S$1,+VLOOKUP($A384,datos14s!$A$2:$B$874,2,FALSE)))=1,"·",0)</f>
        <v>0</v>
      </c>
      <c r="T384" s="53">
        <f>IF(TYPE(SEARCH(T$1,+VLOOKUP($A384,datos14s!$A$2:$B$874,2,FALSE)))=1,"·",0)</f>
        <v>0</v>
      </c>
      <c r="U384" s="53">
        <f>IF(TYPE(SEARCH(U$1,+VLOOKUP($A384,datos14s!$A$2:$B$874,2,FALSE)))=1,"·",0)</f>
        <v>0</v>
      </c>
      <c r="V384" s="53">
        <f>IF(TYPE(SEARCH(V$1,+VLOOKUP($A384,datos14s!$A$2:$B$874,2,FALSE)))=1,"·",0)</f>
        <v>0</v>
      </c>
      <c r="W384" s="53">
        <f>IF(TYPE(SEARCH(W$1,+VLOOKUP($A384,datos14s!$A$2:$B$874,2,FALSE)))=1,"·",0)</f>
        <v>0</v>
      </c>
      <c r="X384" s="53">
        <f>IF(TYPE(SEARCH(X$1,+VLOOKUP($A384,datos14s!$A$2:$B$874,2,FALSE)))=1,"·",0)</f>
        <v>0</v>
      </c>
      <c r="Y384" s="53">
        <f>IF(TYPE(SEARCH(Y$1,+VLOOKUP($A384,datos14s!$A$2:$B$874,2,FALSE)))=1,"·",0)</f>
        <v>0</v>
      </c>
      <c r="Z384" s="53">
        <f>IF(TYPE(SEARCH(Z$1,+VLOOKUP($A384,datos14s!$A$2:$B$874,2,FALSE)))=1,"·",0)</f>
        <v>0</v>
      </c>
      <c r="AA384" s="53">
        <f>IF(TYPE(SEARCH(AA$1,+VLOOKUP($A384,datos14s!$A$2:$B$874,2,FALSE)))=1,"·",0)</f>
        <v>0</v>
      </c>
      <c r="AB384" s="53">
        <f>IF(TYPE(SEARCH(AB$1,+VLOOKUP($A384,datos14s!$A$2:$B$874,2,FALSE)))=1,"·",0)</f>
        <v>0</v>
      </c>
      <c r="AC384" s="53">
        <f>IF(TYPE(SEARCH(AC$1,+VLOOKUP($A384,datos14s!$A$2:$B$874,2,FALSE)))=1,"·",0)</f>
        <v>0</v>
      </c>
      <c r="AD384" s="53">
        <f>IF(TYPE(SEARCH(AD$1,+VLOOKUP($A384,datos14s!$A$2:$B$874,2,FALSE)))=1,"·",0)</f>
        <v>0</v>
      </c>
      <c r="AE384" s="53">
        <f>IF(TYPE(SEARCH(AE$1,+VLOOKUP($A384,datos14s!$A$2:$B$874,2,FALSE)))=1,"·",0)</f>
        <v>0</v>
      </c>
    </row>
    <row r="385" spans="1:31" s="9" customFormat="1">
      <c r="A385" s="60" t="s">
        <v>1181</v>
      </c>
      <c r="B385" s="53" t="str">
        <f>IF(TYPE(SEARCH(B$1,+VLOOKUP($A385,datos14s!$A$2:$B$874,2,FALSE)))=1,"·",0)</f>
        <v>·</v>
      </c>
      <c r="C385" s="53">
        <f>IF(TYPE(SEARCH(C$1,+VLOOKUP($A385,datos14s!$A$2:$B$874,2,FALSE)))=1,"·",0)</f>
        <v>0</v>
      </c>
      <c r="D385" s="53" t="str">
        <f>IF(TYPE(SEARCH(D$1,+VLOOKUP($A385,datos14s!$A$2:$B$874,2,FALSE)))=1,"·",0)</f>
        <v>·</v>
      </c>
      <c r="E385" s="53">
        <f>IF(TYPE(SEARCH(E$1,+VLOOKUP($A385,datos14s!$A$2:$B$874,2,FALSE)))=1,"·",0)</f>
        <v>0</v>
      </c>
      <c r="F385" s="53">
        <f>IF(TYPE(SEARCH(F$1,+VLOOKUP($A385,datos14s!$A$2:$B$874,2,FALSE)))=1,"·",0)</f>
        <v>0</v>
      </c>
      <c r="G385" s="53">
        <f>IF(TYPE(SEARCH(G$1,+VLOOKUP($A385,datos14s!$A$2:$B$874,2,FALSE)))=1,"·",0)</f>
        <v>0</v>
      </c>
      <c r="H385" s="53">
        <f>IF(TYPE(SEARCH(H$1,+VLOOKUP($A385,datos14s!$A$2:$B$874,2,FALSE)))=1,"·",0)</f>
        <v>0</v>
      </c>
      <c r="I385" s="53">
        <f>IF(TYPE(SEARCH(I$1,+VLOOKUP($A385,datos14s!$A$2:$B$874,2,FALSE)))=1,"·",0)</f>
        <v>0</v>
      </c>
      <c r="J385" s="53">
        <f>IF(TYPE(SEARCH(J$1,+VLOOKUP($A385,datos14s!$A$2:$B$874,2,FALSE)))=1,"·",0)</f>
        <v>0</v>
      </c>
      <c r="K385" s="53" t="str">
        <f>IF(TYPE(SEARCH(K$1,+VLOOKUP($A385,datos14s!$A$2:$B$874,2,FALSE)))=1,"·",0)</f>
        <v>·</v>
      </c>
      <c r="L385" s="53">
        <f>IF(TYPE(SEARCH(L$1,+VLOOKUP($A385,datos14s!$A$2:$B$874,2,FALSE)))=1,"·",0)</f>
        <v>0</v>
      </c>
      <c r="M385" s="53">
        <f>IF(TYPE(SEARCH(M$1,+VLOOKUP($A385,datos14s!$A$2:$B$874,2,FALSE)))=1,"·",0)</f>
        <v>0</v>
      </c>
      <c r="N385" s="53">
        <f>IF(TYPE(SEARCH(N$1,+VLOOKUP($A385,datos14s!$A$2:$B$874,2,FALSE)))=1,"·",0)</f>
        <v>0</v>
      </c>
      <c r="O385" s="53">
        <f>IF(TYPE(SEARCH(O$1,+VLOOKUP($A385,datos14s!$A$2:$B$874,2,FALSE)))=1,"·",0)</f>
        <v>0</v>
      </c>
      <c r="P385" s="53">
        <f>IF(TYPE(SEARCH(P$1,+VLOOKUP($A385,datos14s!$A$2:$B$874,2,FALSE)))=1,"·",0)</f>
        <v>0</v>
      </c>
      <c r="Q385" s="53">
        <f>IF(TYPE(SEARCH(Q$1,+VLOOKUP($A385,datos14s!$A$2:$B$874,2,FALSE)))=1,"·",0)</f>
        <v>0</v>
      </c>
      <c r="R385" s="53">
        <f>IF(TYPE(SEARCH(R$1,+VLOOKUP($A385,datos14s!$A$2:$B$874,2,FALSE)))=1,"·",0)</f>
        <v>0</v>
      </c>
      <c r="S385" s="53">
        <f>IF(TYPE(SEARCH(S$1,+VLOOKUP($A385,datos14s!$A$2:$B$874,2,FALSE)))=1,"·",0)</f>
        <v>0</v>
      </c>
      <c r="T385" s="53">
        <f>IF(TYPE(SEARCH(T$1,+VLOOKUP($A385,datos14s!$A$2:$B$874,2,FALSE)))=1,"·",0)</f>
        <v>0</v>
      </c>
      <c r="U385" s="53">
        <f>IF(TYPE(SEARCH(U$1,+VLOOKUP($A385,datos14s!$A$2:$B$874,2,FALSE)))=1,"·",0)</f>
        <v>0</v>
      </c>
      <c r="V385" s="53">
        <f>IF(TYPE(SEARCH(V$1,+VLOOKUP($A385,datos14s!$A$2:$B$874,2,FALSE)))=1,"·",0)</f>
        <v>0</v>
      </c>
      <c r="W385" s="53">
        <f>IF(TYPE(SEARCH(W$1,+VLOOKUP($A385,datos14s!$A$2:$B$874,2,FALSE)))=1,"·",0)</f>
        <v>0</v>
      </c>
      <c r="X385" s="53">
        <f>IF(TYPE(SEARCH(X$1,+VLOOKUP($A385,datos14s!$A$2:$B$874,2,FALSE)))=1,"·",0)</f>
        <v>0</v>
      </c>
      <c r="Y385" s="53">
        <f>IF(TYPE(SEARCH(Y$1,+VLOOKUP($A385,datos14s!$A$2:$B$874,2,FALSE)))=1,"·",0)</f>
        <v>0</v>
      </c>
      <c r="Z385" s="53">
        <f>IF(TYPE(SEARCH(Z$1,+VLOOKUP($A385,datos14s!$A$2:$B$874,2,FALSE)))=1,"·",0)</f>
        <v>0</v>
      </c>
      <c r="AA385" s="53">
        <f>IF(TYPE(SEARCH(AA$1,+VLOOKUP($A385,datos14s!$A$2:$B$874,2,FALSE)))=1,"·",0)</f>
        <v>0</v>
      </c>
      <c r="AB385" s="53">
        <f>IF(TYPE(SEARCH(AB$1,+VLOOKUP($A385,datos14s!$A$2:$B$874,2,FALSE)))=1,"·",0)</f>
        <v>0</v>
      </c>
      <c r="AC385" s="53">
        <f>IF(TYPE(SEARCH(AC$1,+VLOOKUP($A385,datos14s!$A$2:$B$874,2,FALSE)))=1,"·",0)</f>
        <v>0</v>
      </c>
      <c r="AD385" s="53">
        <f>IF(TYPE(SEARCH(AD$1,+VLOOKUP($A385,datos14s!$A$2:$B$874,2,FALSE)))=1,"·",0)</f>
        <v>0</v>
      </c>
      <c r="AE385" s="53">
        <f>IF(TYPE(SEARCH(AE$1,+VLOOKUP($A385,datos14s!$A$2:$B$874,2,FALSE)))=1,"·",0)</f>
        <v>0</v>
      </c>
    </row>
    <row r="386" spans="1:31" s="9" customFormat="1">
      <c r="A386" s="60" t="s">
        <v>1182</v>
      </c>
      <c r="B386" s="53">
        <f>IF(TYPE(SEARCH(B$1,+VLOOKUP($A386,datos14s!$A$2:$B$874,2,FALSE)))=1,"·",0)</f>
        <v>0</v>
      </c>
      <c r="C386" s="53">
        <f>IF(TYPE(SEARCH(C$1,+VLOOKUP($A386,datos14s!$A$2:$B$874,2,FALSE)))=1,"·",0)</f>
        <v>0</v>
      </c>
      <c r="D386" s="53">
        <f>IF(TYPE(SEARCH(D$1,+VLOOKUP($A386,datos14s!$A$2:$B$874,2,FALSE)))=1,"·",0)</f>
        <v>0</v>
      </c>
      <c r="E386" s="53">
        <f>IF(TYPE(SEARCH(E$1,+VLOOKUP($A386,datos14s!$A$2:$B$874,2,FALSE)))=1,"·",0)</f>
        <v>0</v>
      </c>
      <c r="F386" s="53" t="str">
        <f>IF(TYPE(SEARCH(F$1,+VLOOKUP($A386,datos14s!$A$2:$B$874,2,FALSE)))=1,"·",0)</f>
        <v>·</v>
      </c>
      <c r="G386" s="53" t="str">
        <f>IF(TYPE(SEARCH(G$1,+VLOOKUP($A386,datos14s!$A$2:$B$874,2,FALSE)))=1,"·",0)</f>
        <v>·</v>
      </c>
      <c r="H386" s="53">
        <f>IF(TYPE(SEARCH(H$1,+VLOOKUP($A386,datos14s!$A$2:$B$874,2,FALSE)))=1,"·",0)</f>
        <v>0</v>
      </c>
      <c r="I386" s="53">
        <f>IF(TYPE(SEARCH(I$1,+VLOOKUP($A386,datos14s!$A$2:$B$874,2,FALSE)))=1,"·",0)</f>
        <v>0</v>
      </c>
      <c r="J386" s="53">
        <f>IF(TYPE(SEARCH(J$1,+VLOOKUP($A386,datos14s!$A$2:$B$874,2,FALSE)))=1,"·",0)</f>
        <v>0</v>
      </c>
      <c r="K386" s="53" t="str">
        <f>IF(TYPE(SEARCH(K$1,+VLOOKUP($A386,datos14s!$A$2:$B$874,2,FALSE)))=1,"·",0)</f>
        <v>·</v>
      </c>
      <c r="L386" s="53">
        <f>IF(TYPE(SEARCH(L$1,+VLOOKUP($A386,datos14s!$A$2:$B$874,2,FALSE)))=1,"·",0)</f>
        <v>0</v>
      </c>
      <c r="M386" s="53" t="str">
        <f>IF(TYPE(SEARCH(M$1,+VLOOKUP($A386,datos14s!$A$2:$B$874,2,FALSE)))=1,"·",0)</f>
        <v>·</v>
      </c>
      <c r="N386" s="53">
        <f>IF(TYPE(SEARCH(N$1,+VLOOKUP($A386,datos14s!$A$2:$B$874,2,FALSE)))=1,"·",0)</f>
        <v>0</v>
      </c>
      <c r="O386" s="53">
        <f>IF(TYPE(SEARCH(O$1,+VLOOKUP($A386,datos14s!$A$2:$B$874,2,FALSE)))=1,"·",0)</f>
        <v>0</v>
      </c>
      <c r="P386" s="53">
        <f>IF(TYPE(SEARCH(P$1,+VLOOKUP($A386,datos14s!$A$2:$B$874,2,FALSE)))=1,"·",0)</f>
        <v>0</v>
      </c>
      <c r="Q386" s="53">
        <f>IF(TYPE(SEARCH(Q$1,+VLOOKUP($A386,datos14s!$A$2:$B$874,2,FALSE)))=1,"·",0)</f>
        <v>0</v>
      </c>
      <c r="R386" s="53">
        <f>IF(TYPE(SEARCH(R$1,+VLOOKUP($A386,datos14s!$A$2:$B$874,2,FALSE)))=1,"·",0)</f>
        <v>0</v>
      </c>
      <c r="S386" s="53">
        <f>IF(TYPE(SEARCH(S$1,+VLOOKUP($A386,datos14s!$A$2:$B$874,2,FALSE)))=1,"·",0)</f>
        <v>0</v>
      </c>
      <c r="T386" s="53">
        <f>IF(TYPE(SEARCH(T$1,+VLOOKUP($A386,datos14s!$A$2:$B$874,2,FALSE)))=1,"·",0)</f>
        <v>0</v>
      </c>
      <c r="U386" s="53">
        <f>IF(TYPE(SEARCH(U$1,+VLOOKUP($A386,datos14s!$A$2:$B$874,2,FALSE)))=1,"·",0)</f>
        <v>0</v>
      </c>
      <c r="V386" s="53">
        <f>IF(TYPE(SEARCH(V$1,+VLOOKUP($A386,datos14s!$A$2:$B$874,2,FALSE)))=1,"·",0)</f>
        <v>0</v>
      </c>
      <c r="W386" s="53">
        <f>IF(TYPE(SEARCH(W$1,+VLOOKUP($A386,datos14s!$A$2:$B$874,2,FALSE)))=1,"·",0)</f>
        <v>0</v>
      </c>
      <c r="X386" s="53">
        <f>IF(TYPE(SEARCH(X$1,+VLOOKUP($A386,datos14s!$A$2:$B$874,2,FALSE)))=1,"·",0)</f>
        <v>0</v>
      </c>
      <c r="Y386" s="53">
        <f>IF(TYPE(SEARCH(Y$1,+VLOOKUP($A386,datos14s!$A$2:$B$874,2,FALSE)))=1,"·",0)</f>
        <v>0</v>
      </c>
      <c r="Z386" s="53">
        <f>IF(TYPE(SEARCH(Z$1,+VLOOKUP($A386,datos14s!$A$2:$B$874,2,FALSE)))=1,"·",0)</f>
        <v>0</v>
      </c>
      <c r="AA386" s="53">
        <f>IF(TYPE(SEARCH(AA$1,+VLOOKUP($A386,datos14s!$A$2:$B$874,2,FALSE)))=1,"·",0)</f>
        <v>0</v>
      </c>
      <c r="AB386" s="53">
        <f>IF(TYPE(SEARCH(AB$1,+VLOOKUP($A386,datos14s!$A$2:$B$874,2,FALSE)))=1,"·",0)</f>
        <v>0</v>
      </c>
      <c r="AC386" s="53">
        <f>IF(TYPE(SEARCH(AC$1,+VLOOKUP($A386,datos14s!$A$2:$B$874,2,FALSE)))=1,"·",0)</f>
        <v>0</v>
      </c>
      <c r="AD386" s="53">
        <f>IF(TYPE(SEARCH(AD$1,+VLOOKUP($A386,datos14s!$A$2:$B$874,2,FALSE)))=1,"·",0)</f>
        <v>0</v>
      </c>
      <c r="AE386" s="53">
        <f>IF(TYPE(SEARCH(AE$1,+VLOOKUP($A386,datos14s!$A$2:$B$874,2,FALSE)))=1,"·",0)</f>
        <v>0</v>
      </c>
    </row>
    <row r="387" spans="1:31" s="9" customFormat="1">
      <c r="A387" s="60" t="s">
        <v>1183</v>
      </c>
      <c r="B387" s="53">
        <f>IF(TYPE(SEARCH(B$1,+VLOOKUP($A387,datos14s!$A$2:$B$874,2,FALSE)))=1,"·",0)</f>
        <v>0</v>
      </c>
      <c r="C387" s="53">
        <f>IF(TYPE(SEARCH(C$1,+VLOOKUP($A387,datos14s!$A$2:$B$874,2,FALSE)))=1,"·",0)</f>
        <v>0</v>
      </c>
      <c r="D387" s="53">
        <f>IF(TYPE(SEARCH(D$1,+VLOOKUP($A387,datos14s!$A$2:$B$874,2,FALSE)))=1,"·",0)</f>
        <v>0</v>
      </c>
      <c r="E387" s="53">
        <f>IF(TYPE(SEARCH(E$1,+VLOOKUP($A387,datos14s!$A$2:$B$874,2,FALSE)))=1,"·",0)</f>
        <v>0</v>
      </c>
      <c r="F387" s="53">
        <f>IF(TYPE(SEARCH(F$1,+VLOOKUP($A387,datos14s!$A$2:$B$874,2,FALSE)))=1,"·",0)</f>
        <v>0</v>
      </c>
      <c r="G387" s="53">
        <f>IF(TYPE(SEARCH(G$1,+VLOOKUP($A387,datos14s!$A$2:$B$874,2,FALSE)))=1,"·",0)</f>
        <v>0</v>
      </c>
      <c r="H387" s="53">
        <f>IF(TYPE(SEARCH(H$1,+VLOOKUP($A387,datos14s!$A$2:$B$874,2,FALSE)))=1,"·",0)</f>
        <v>0</v>
      </c>
      <c r="I387" s="53">
        <f>IF(TYPE(SEARCH(I$1,+VLOOKUP($A387,datos14s!$A$2:$B$874,2,FALSE)))=1,"·",0)</f>
        <v>0</v>
      </c>
      <c r="J387" s="53">
        <f>IF(TYPE(SEARCH(J$1,+VLOOKUP($A387,datos14s!$A$2:$B$874,2,FALSE)))=1,"·",0)</f>
        <v>0</v>
      </c>
      <c r="K387" s="53">
        <f>IF(TYPE(SEARCH(K$1,+VLOOKUP($A387,datos14s!$A$2:$B$874,2,FALSE)))=1,"·",0)</f>
        <v>0</v>
      </c>
      <c r="L387" s="53">
        <f>IF(TYPE(SEARCH(L$1,+VLOOKUP($A387,datos14s!$A$2:$B$874,2,FALSE)))=1,"·",0)</f>
        <v>0</v>
      </c>
      <c r="M387" s="53">
        <f>IF(TYPE(SEARCH(M$1,+VLOOKUP($A387,datos14s!$A$2:$B$874,2,FALSE)))=1,"·",0)</f>
        <v>0</v>
      </c>
      <c r="N387" s="53">
        <f>IF(TYPE(SEARCH(N$1,+VLOOKUP($A387,datos14s!$A$2:$B$874,2,FALSE)))=1,"·",0)</f>
        <v>0</v>
      </c>
      <c r="O387" s="53">
        <f>IF(TYPE(SEARCH(O$1,+VLOOKUP($A387,datos14s!$A$2:$B$874,2,FALSE)))=1,"·",0)</f>
        <v>0</v>
      </c>
      <c r="P387" s="53">
        <f>IF(TYPE(SEARCH(P$1,+VLOOKUP($A387,datos14s!$A$2:$B$874,2,FALSE)))=1,"·",0)</f>
        <v>0</v>
      </c>
      <c r="Q387" s="53">
        <f>IF(TYPE(SEARCH(Q$1,+VLOOKUP($A387,datos14s!$A$2:$B$874,2,FALSE)))=1,"·",0)</f>
        <v>0</v>
      </c>
      <c r="R387" s="53">
        <f>IF(TYPE(SEARCH(R$1,+VLOOKUP($A387,datos14s!$A$2:$B$874,2,FALSE)))=1,"·",0)</f>
        <v>0</v>
      </c>
      <c r="S387" s="53">
        <f>IF(TYPE(SEARCH(S$1,+VLOOKUP($A387,datos14s!$A$2:$B$874,2,FALSE)))=1,"·",0)</f>
        <v>0</v>
      </c>
      <c r="T387" s="53">
        <f>IF(TYPE(SEARCH(T$1,+VLOOKUP($A387,datos14s!$A$2:$B$874,2,FALSE)))=1,"·",0)</f>
        <v>0</v>
      </c>
      <c r="U387" s="53">
        <f>IF(TYPE(SEARCH(U$1,+VLOOKUP($A387,datos14s!$A$2:$B$874,2,FALSE)))=1,"·",0)</f>
        <v>0</v>
      </c>
      <c r="V387" s="53">
        <f>IF(TYPE(SEARCH(V$1,+VLOOKUP($A387,datos14s!$A$2:$B$874,2,FALSE)))=1,"·",0)</f>
        <v>0</v>
      </c>
      <c r="W387" s="53">
        <f>IF(TYPE(SEARCH(W$1,+VLOOKUP($A387,datos14s!$A$2:$B$874,2,FALSE)))=1,"·",0)</f>
        <v>0</v>
      </c>
      <c r="X387" s="53">
        <f>IF(TYPE(SEARCH(X$1,+VLOOKUP($A387,datos14s!$A$2:$B$874,2,FALSE)))=1,"·",0)</f>
        <v>0</v>
      </c>
      <c r="Y387" s="53">
        <f>IF(TYPE(SEARCH(Y$1,+VLOOKUP($A387,datos14s!$A$2:$B$874,2,FALSE)))=1,"·",0)</f>
        <v>0</v>
      </c>
      <c r="Z387" s="53">
        <f>IF(TYPE(SEARCH(Z$1,+VLOOKUP($A387,datos14s!$A$2:$B$874,2,FALSE)))=1,"·",0)</f>
        <v>0</v>
      </c>
      <c r="AA387" s="53">
        <f>IF(TYPE(SEARCH(AA$1,+VLOOKUP($A387,datos14s!$A$2:$B$874,2,FALSE)))=1,"·",0)</f>
        <v>0</v>
      </c>
      <c r="AB387" s="53">
        <f>IF(TYPE(SEARCH(AB$1,+VLOOKUP($A387,datos14s!$A$2:$B$874,2,FALSE)))=1,"·",0)</f>
        <v>0</v>
      </c>
      <c r="AC387" s="53">
        <f>IF(TYPE(SEARCH(AC$1,+VLOOKUP($A387,datos14s!$A$2:$B$874,2,FALSE)))=1,"·",0)</f>
        <v>0</v>
      </c>
      <c r="AD387" s="53">
        <f>IF(TYPE(SEARCH(AD$1,+VLOOKUP($A387,datos14s!$A$2:$B$874,2,FALSE)))=1,"·",0)</f>
        <v>0</v>
      </c>
      <c r="AE387" s="53">
        <f>IF(TYPE(SEARCH(AE$1,+VLOOKUP($A387,datos14s!$A$2:$B$874,2,FALSE)))=1,"·",0)</f>
        <v>0</v>
      </c>
    </row>
    <row r="388" spans="1:31" s="9" customFormat="1">
      <c r="A388" s="60" t="s">
        <v>1184</v>
      </c>
      <c r="B388" s="53">
        <f>IF(TYPE(SEARCH(B$1,+VLOOKUP($A388,datos14s!$A$2:$B$874,2,FALSE)))=1,"·",0)</f>
        <v>0</v>
      </c>
      <c r="C388" s="53">
        <f>IF(TYPE(SEARCH(C$1,+VLOOKUP($A388,datos14s!$A$2:$B$874,2,FALSE)))=1,"·",0)</f>
        <v>0</v>
      </c>
      <c r="D388" s="53">
        <f>IF(TYPE(SEARCH(D$1,+VLOOKUP($A388,datos14s!$A$2:$B$874,2,FALSE)))=1,"·",0)</f>
        <v>0</v>
      </c>
      <c r="E388" s="53">
        <f>IF(TYPE(SEARCH(E$1,+VLOOKUP($A388,datos14s!$A$2:$B$874,2,FALSE)))=1,"·",0)</f>
        <v>0</v>
      </c>
      <c r="F388" s="53" t="str">
        <f>IF(TYPE(SEARCH(F$1,+VLOOKUP($A388,datos14s!$A$2:$B$874,2,FALSE)))=1,"·",0)</f>
        <v>·</v>
      </c>
      <c r="G388" s="53">
        <f>IF(TYPE(SEARCH(G$1,+VLOOKUP($A388,datos14s!$A$2:$B$874,2,FALSE)))=1,"·",0)</f>
        <v>0</v>
      </c>
      <c r="H388" s="53" t="str">
        <f>IF(TYPE(SEARCH(H$1,+VLOOKUP($A388,datos14s!$A$2:$B$874,2,FALSE)))=1,"·",0)</f>
        <v>·</v>
      </c>
      <c r="I388" s="53">
        <f>IF(TYPE(SEARCH(I$1,+VLOOKUP($A388,datos14s!$A$2:$B$874,2,FALSE)))=1,"·",0)</f>
        <v>0</v>
      </c>
      <c r="J388" s="53">
        <f>IF(TYPE(SEARCH(J$1,+VLOOKUP($A388,datos14s!$A$2:$B$874,2,FALSE)))=1,"·",0)</f>
        <v>0</v>
      </c>
      <c r="K388" s="53">
        <f>IF(TYPE(SEARCH(K$1,+VLOOKUP($A388,datos14s!$A$2:$B$874,2,FALSE)))=1,"·",0)</f>
        <v>0</v>
      </c>
      <c r="L388" s="53">
        <f>IF(TYPE(SEARCH(L$1,+VLOOKUP($A388,datos14s!$A$2:$B$874,2,FALSE)))=1,"·",0)</f>
        <v>0</v>
      </c>
      <c r="M388" s="53">
        <f>IF(TYPE(SEARCH(M$1,+VLOOKUP($A388,datos14s!$A$2:$B$874,2,FALSE)))=1,"·",0)</f>
        <v>0</v>
      </c>
      <c r="N388" s="53">
        <f>IF(TYPE(SEARCH(N$1,+VLOOKUP($A388,datos14s!$A$2:$B$874,2,FALSE)))=1,"·",0)</f>
        <v>0</v>
      </c>
      <c r="O388" s="53" t="str">
        <f>IF(TYPE(SEARCH(O$1,+VLOOKUP($A388,datos14s!$A$2:$B$874,2,FALSE)))=1,"·",0)</f>
        <v>·</v>
      </c>
      <c r="P388" s="53">
        <f>IF(TYPE(SEARCH(P$1,+VLOOKUP($A388,datos14s!$A$2:$B$874,2,FALSE)))=1,"·",0)</f>
        <v>0</v>
      </c>
      <c r="Q388" s="53">
        <f>IF(TYPE(SEARCH(Q$1,+VLOOKUP($A388,datos14s!$A$2:$B$874,2,FALSE)))=1,"·",0)</f>
        <v>0</v>
      </c>
      <c r="R388" s="53">
        <f>IF(TYPE(SEARCH(R$1,+VLOOKUP($A388,datos14s!$A$2:$B$874,2,FALSE)))=1,"·",0)</f>
        <v>0</v>
      </c>
      <c r="S388" s="53">
        <f>IF(TYPE(SEARCH(S$1,+VLOOKUP($A388,datos14s!$A$2:$B$874,2,FALSE)))=1,"·",0)</f>
        <v>0</v>
      </c>
      <c r="T388" s="53">
        <f>IF(TYPE(SEARCH(T$1,+VLOOKUP($A388,datos14s!$A$2:$B$874,2,FALSE)))=1,"·",0)</f>
        <v>0</v>
      </c>
      <c r="U388" s="53">
        <f>IF(TYPE(SEARCH(U$1,+VLOOKUP($A388,datos14s!$A$2:$B$874,2,FALSE)))=1,"·",0)</f>
        <v>0</v>
      </c>
      <c r="V388" s="53">
        <f>IF(TYPE(SEARCH(V$1,+VLOOKUP($A388,datos14s!$A$2:$B$874,2,FALSE)))=1,"·",0)</f>
        <v>0</v>
      </c>
      <c r="W388" s="53">
        <f>IF(TYPE(SEARCH(W$1,+VLOOKUP($A388,datos14s!$A$2:$B$874,2,FALSE)))=1,"·",0)</f>
        <v>0</v>
      </c>
      <c r="X388" s="53">
        <f>IF(TYPE(SEARCH(X$1,+VLOOKUP($A388,datos14s!$A$2:$B$874,2,FALSE)))=1,"·",0)</f>
        <v>0</v>
      </c>
      <c r="Y388" s="53">
        <f>IF(TYPE(SEARCH(Y$1,+VLOOKUP($A388,datos14s!$A$2:$B$874,2,FALSE)))=1,"·",0)</f>
        <v>0</v>
      </c>
      <c r="Z388" s="53">
        <f>IF(TYPE(SEARCH(Z$1,+VLOOKUP($A388,datos14s!$A$2:$B$874,2,FALSE)))=1,"·",0)</f>
        <v>0</v>
      </c>
      <c r="AA388" s="53">
        <f>IF(TYPE(SEARCH(AA$1,+VLOOKUP($A388,datos14s!$A$2:$B$874,2,FALSE)))=1,"·",0)</f>
        <v>0</v>
      </c>
      <c r="AB388" s="53">
        <f>IF(TYPE(SEARCH(AB$1,+VLOOKUP($A388,datos14s!$A$2:$B$874,2,FALSE)))=1,"·",0)</f>
        <v>0</v>
      </c>
      <c r="AC388" s="53">
        <f>IF(TYPE(SEARCH(AC$1,+VLOOKUP($A388,datos14s!$A$2:$B$874,2,FALSE)))=1,"·",0)</f>
        <v>0</v>
      </c>
      <c r="AD388" s="53">
        <f>IF(TYPE(SEARCH(AD$1,+VLOOKUP($A388,datos14s!$A$2:$B$874,2,FALSE)))=1,"·",0)</f>
        <v>0</v>
      </c>
      <c r="AE388" s="53">
        <f>IF(TYPE(SEARCH(AE$1,+VLOOKUP($A388,datos14s!$A$2:$B$874,2,FALSE)))=1,"·",0)</f>
        <v>0</v>
      </c>
    </row>
    <row r="389" spans="1:31" s="9" customFormat="1">
      <c r="A389" s="60" t="s">
        <v>1185</v>
      </c>
      <c r="B389" s="53">
        <f>IF(TYPE(SEARCH(B$1,+VLOOKUP($A389,datos14s!$A$2:$B$874,2,FALSE)))=1,"·",0)</f>
        <v>0</v>
      </c>
      <c r="C389" s="53">
        <f>IF(TYPE(SEARCH(C$1,+VLOOKUP($A389,datos14s!$A$2:$B$874,2,FALSE)))=1,"·",0)</f>
        <v>0</v>
      </c>
      <c r="D389" s="53" t="str">
        <f>IF(TYPE(SEARCH(D$1,+VLOOKUP($A389,datos14s!$A$2:$B$874,2,FALSE)))=1,"·",0)</f>
        <v>·</v>
      </c>
      <c r="E389" s="53">
        <f>IF(TYPE(SEARCH(E$1,+VLOOKUP($A389,datos14s!$A$2:$B$874,2,FALSE)))=1,"·",0)</f>
        <v>0</v>
      </c>
      <c r="F389" s="53" t="str">
        <f>IF(TYPE(SEARCH(F$1,+VLOOKUP($A389,datos14s!$A$2:$B$874,2,FALSE)))=1,"·",0)</f>
        <v>·</v>
      </c>
      <c r="G389" s="53" t="str">
        <f>IF(TYPE(SEARCH(G$1,+VLOOKUP($A389,datos14s!$A$2:$B$874,2,FALSE)))=1,"·",0)</f>
        <v>·</v>
      </c>
      <c r="H389" s="53">
        <f>IF(TYPE(SEARCH(H$1,+VLOOKUP($A389,datos14s!$A$2:$B$874,2,FALSE)))=1,"·",0)</f>
        <v>0</v>
      </c>
      <c r="I389" s="53">
        <f>IF(TYPE(SEARCH(I$1,+VLOOKUP($A389,datos14s!$A$2:$B$874,2,FALSE)))=1,"·",0)</f>
        <v>0</v>
      </c>
      <c r="J389" s="53">
        <f>IF(TYPE(SEARCH(J$1,+VLOOKUP($A389,datos14s!$A$2:$B$874,2,FALSE)))=1,"·",0)</f>
        <v>0</v>
      </c>
      <c r="K389" s="53">
        <f>IF(TYPE(SEARCH(K$1,+VLOOKUP($A389,datos14s!$A$2:$B$874,2,FALSE)))=1,"·",0)</f>
        <v>0</v>
      </c>
      <c r="L389" s="53">
        <f>IF(TYPE(SEARCH(L$1,+VLOOKUP($A389,datos14s!$A$2:$B$874,2,FALSE)))=1,"·",0)</f>
        <v>0</v>
      </c>
      <c r="M389" s="53">
        <f>IF(TYPE(SEARCH(M$1,+VLOOKUP($A389,datos14s!$A$2:$B$874,2,FALSE)))=1,"·",0)</f>
        <v>0</v>
      </c>
      <c r="N389" s="53">
        <f>IF(TYPE(SEARCH(N$1,+VLOOKUP($A389,datos14s!$A$2:$B$874,2,FALSE)))=1,"·",0)</f>
        <v>0</v>
      </c>
      <c r="O389" s="53">
        <f>IF(TYPE(SEARCH(O$1,+VLOOKUP($A389,datos14s!$A$2:$B$874,2,FALSE)))=1,"·",0)</f>
        <v>0</v>
      </c>
      <c r="P389" s="53">
        <f>IF(TYPE(SEARCH(P$1,+VLOOKUP($A389,datos14s!$A$2:$B$874,2,FALSE)))=1,"·",0)</f>
        <v>0</v>
      </c>
      <c r="Q389" s="53">
        <f>IF(TYPE(SEARCH(Q$1,+VLOOKUP($A389,datos14s!$A$2:$B$874,2,FALSE)))=1,"·",0)</f>
        <v>0</v>
      </c>
      <c r="R389" s="53">
        <f>IF(TYPE(SEARCH(R$1,+VLOOKUP($A389,datos14s!$A$2:$B$874,2,FALSE)))=1,"·",0)</f>
        <v>0</v>
      </c>
      <c r="S389" s="53">
        <f>IF(TYPE(SEARCH(S$1,+VLOOKUP($A389,datos14s!$A$2:$B$874,2,FALSE)))=1,"·",0)</f>
        <v>0</v>
      </c>
      <c r="T389" s="53">
        <f>IF(TYPE(SEARCH(T$1,+VLOOKUP($A389,datos14s!$A$2:$B$874,2,FALSE)))=1,"·",0)</f>
        <v>0</v>
      </c>
      <c r="U389" s="53">
        <f>IF(TYPE(SEARCH(U$1,+VLOOKUP($A389,datos14s!$A$2:$B$874,2,FALSE)))=1,"·",0)</f>
        <v>0</v>
      </c>
      <c r="V389" s="53">
        <f>IF(TYPE(SEARCH(V$1,+VLOOKUP($A389,datos14s!$A$2:$B$874,2,FALSE)))=1,"·",0)</f>
        <v>0</v>
      </c>
      <c r="W389" s="53">
        <f>IF(TYPE(SEARCH(W$1,+VLOOKUP($A389,datos14s!$A$2:$B$874,2,FALSE)))=1,"·",0)</f>
        <v>0</v>
      </c>
      <c r="X389" s="53">
        <f>IF(TYPE(SEARCH(X$1,+VLOOKUP($A389,datos14s!$A$2:$B$874,2,FALSE)))=1,"·",0)</f>
        <v>0</v>
      </c>
      <c r="Y389" s="53">
        <f>IF(TYPE(SEARCH(Y$1,+VLOOKUP($A389,datos14s!$A$2:$B$874,2,FALSE)))=1,"·",0)</f>
        <v>0</v>
      </c>
      <c r="Z389" s="53">
        <f>IF(TYPE(SEARCH(Z$1,+VLOOKUP($A389,datos14s!$A$2:$B$874,2,FALSE)))=1,"·",0)</f>
        <v>0</v>
      </c>
      <c r="AA389" s="53">
        <f>IF(TYPE(SEARCH(AA$1,+VLOOKUP($A389,datos14s!$A$2:$B$874,2,FALSE)))=1,"·",0)</f>
        <v>0</v>
      </c>
      <c r="AB389" s="53">
        <f>IF(TYPE(SEARCH(AB$1,+VLOOKUP($A389,datos14s!$A$2:$B$874,2,FALSE)))=1,"·",0)</f>
        <v>0</v>
      </c>
      <c r="AC389" s="53">
        <f>IF(TYPE(SEARCH(AC$1,+VLOOKUP($A389,datos14s!$A$2:$B$874,2,FALSE)))=1,"·",0)</f>
        <v>0</v>
      </c>
      <c r="AD389" s="53">
        <f>IF(TYPE(SEARCH(AD$1,+VLOOKUP($A389,datos14s!$A$2:$B$874,2,FALSE)))=1,"·",0)</f>
        <v>0</v>
      </c>
      <c r="AE389" s="53">
        <f>IF(TYPE(SEARCH(AE$1,+VLOOKUP($A389,datos14s!$A$2:$B$874,2,FALSE)))=1,"·",0)</f>
        <v>0</v>
      </c>
    </row>
    <row r="390" spans="1:31" s="9" customFormat="1">
      <c r="A390" s="60" t="s">
        <v>1186</v>
      </c>
      <c r="B390" s="53">
        <f>IF(TYPE(SEARCH(B$1,+VLOOKUP($A390,datos14s!$A$2:$B$874,2,FALSE)))=1,"·",0)</f>
        <v>0</v>
      </c>
      <c r="C390" s="53">
        <f>IF(TYPE(SEARCH(C$1,+VLOOKUP($A390,datos14s!$A$2:$B$874,2,FALSE)))=1,"·",0)</f>
        <v>0</v>
      </c>
      <c r="D390" s="53">
        <f>IF(TYPE(SEARCH(D$1,+VLOOKUP($A390,datos14s!$A$2:$B$874,2,FALSE)))=1,"·",0)</f>
        <v>0</v>
      </c>
      <c r="E390" s="53">
        <f>IF(TYPE(SEARCH(E$1,+VLOOKUP($A390,datos14s!$A$2:$B$874,2,FALSE)))=1,"·",0)</f>
        <v>0</v>
      </c>
      <c r="F390" s="53">
        <f>IF(TYPE(SEARCH(F$1,+VLOOKUP($A390,datos14s!$A$2:$B$874,2,FALSE)))=1,"·",0)</f>
        <v>0</v>
      </c>
      <c r="G390" s="53">
        <f>IF(TYPE(SEARCH(G$1,+VLOOKUP($A390,datos14s!$A$2:$B$874,2,FALSE)))=1,"·",0)</f>
        <v>0</v>
      </c>
      <c r="H390" s="53">
        <f>IF(TYPE(SEARCH(H$1,+VLOOKUP($A390,datos14s!$A$2:$B$874,2,FALSE)))=1,"·",0)</f>
        <v>0</v>
      </c>
      <c r="I390" s="53">
        <f>IF(TYPE(SEARCH(I$1,+VLOOKUP($A390,datos14s!$A$2:$B$874,2,FALSE)))=1,"·",0)</f>
        <v>0</v>
      </c>
      <c r="J390" s="53">
        <f>IF(TYPE(SEARCH(J$1,+VLOOKUP($A390,datos14s!$A$2:$B$874,2,FALSE)))=1,"·",0)</f>
        <v>0</v>
      </c>
      <c r="K390" s="53" t="str">
        <f>IF(TYPE(SEARCH(K$1,+VLOOKUP($A390,datos14s!$A$2:$B$874,2,FALSE)))=1,"·",0)</f>
        <v>·</v>
      </c>
      <c r="L390" s="53">
        <f>IF(TYPE(SEARCH(L$1,+VLOOKUP($A390,datos14s!$A$2:$B$874,2,FALSE)))=1,"·",0)</f>
        <v>0</v>
      </c>
      <c r="M390" s="53">
        <f>IF(TYPE(SEARCH(M$1,+VLOOKUP($A390,datos14s!$A$2:$B$874,2,FALSE)))=1,"·",0)</f>
        <v>0</v>
      </c>
      <c r="N390" s="53">
        <f>IF(TYPE(SEARCH(N$1,+VLOOKUP($A390,datos14s!$A$2:$B$874,2,FALSE)))=1,"·",0)</f>
        <v>0</v>
      </c>
      <c r="O390" s="53">
        <f>IF(TYPE(SEARCH(O$1,+VLOOKUP($A390,datos14s!$A$2:$B$874,2,FALSE)))=1,"·",0)</f>
        <v>0</v>
      </c>
      <c r="P390" s="53">
        <f>IF(TYPE(SEARCH(P$1,+VLOOKUP($A390,datos14s!$A$2:$B$874,2,FALSE)))=1,"·",0)</f>
        <v>0</v>
      </c>
      <c r="Q390" s="53">
        <f>IF(TYPE(SEARCH(Q$1,+VLOOKUP($A390,datos14s!$A$2:$B$874,2,FALSE)))=1,"·",0)</f>
        <v>0</v>
      </c>
      <c r="R390" s="53">
        <f>IF(TYPE(SEARCH(R$1,+VLOOKUP($A390,datos14s!$A$2:$B$874,2,FALSE)))=1,"·",0)</f>
        <v>0</v>
      </c>
      <c r="S390" s="53">
        <f>IF(TYPE(SEARCH(S$1,+VLOOKUP($A390,datos14s!$A$2:$B$874,2,FALSE)))=1,"·",0)</f>
        <v>0</v>
      </c>
      <c r="T390" s="53">
        <f>IF(TYPE(SEARCH(T$1,+VLOOKUP($A390,datos14s!$A$2:$B$874,2,FALSE)))=1,"·",0)</f>
        <v>0</v>
      </c>
      <c r="U390" s="53">
        <f>IF(TYPE(SEARCH(U$1,+VLOOKUP($A390,datos14s!$A$2:$B$874,2,FALSE)))=1,"·",0)</f>
        <v>0</v>
      </c>
      <c r="V390" s="53">
        <f>IF(TYPE(SEARCH(V$1,+VLOOKUP($A390,datos14s!$A$2:$B$874,2,FALSE)))=1,"·",0)</f>
        <v>0</v>
      </c>
      <c r="W390" s="53">
        <f>IF(TYPE(SEARCH(W$1,+VLOOKUP($A390,datos14s!$A$2:$B$874,2,FALSE)))=1,"·",0)</f>
        <v>0</v>
      </c>
      <c r="X390" s="53">
        <f>IF(TYPE(SEARCH(X$1,+VLOOKUP($A390,datos14s!$A$2:$B$874,2,FALSE)))=1,"·",0)</f>
        <v>0</v>
      </c>
      <c r="Y390" s="53">
        <f>IF(TYPE(SEARCH(Y$1,+VLOOKUP($A390,datos14s!$A$2:$B$874,2,FALSE)))=1,"·",0)</f>
        <v>0</v>
      </c>
      <c r="Z390" s="53">
        <f>IF(TYPE(SEARCH(Z$1,+VLOOKUP($A390,datos14s!$A$2:$B$874,2,FALSE)))=1,"·",0)</f>
        <v>0</v>
      </c>
      <c r="AA390" s="53">
        <f>IF(TYPE(SEARCH(AA$1,+VLOOKUP($A390,datos14s!$A$2:$B$874,2,FALSE)))=1,"·",0)</f>
        <v>0</v>
      </c>
      <c r="AB390" s="53">
        <f>IF(TYPE(SEARCH(AB$1,+VLOOKUP($A390,datos14s!$A$2:$B$874,2,FALSE)))=1,"·",0)</f>
        <v>0</v>
      </c>
      <c r="AC390" s="53">
        <f>IF(TYPE(SEARCH(AC$1,+VLOOKUP($A390,datos14s!$A$2:$B$874,2,FALSE)))=1,"·",0)</f>
        <v>0</v>
      </c>
      <c r="AD390" s="53">
        <f>IF(TYPE(SEARCH(AD$1,+VLOOKUP($A390,datos14s!$A$2:$B$874,2,FALSE)))=1,"·",0)</f>
        <v>0</v>
      </c>
      <c r="AE390" s="53">
        <f>IF(TYPE(SEARCH(AE$1,+VLOOKUP($A390,datos14s!$A$2:$B$874,2,FALSE)))=1,"·",0)</f>
        <v>0</v>
      </c>
    </row>
    <row r="391" spans="1:31" s="9" customFormat="1">
      <c r="A391" s="60" t="s">
        <v>1187</v>
      </c>
      <c r="B391" s="53">
        <f>IF(TYPE(SEARCH(B$1,+VLOOKUP($A391,datos14s!$A$2:$B$874,2,FALSE)))=1,"·",0)</f>
        <v>0</v>
      </c>
      <c r="C391" s="53">
        <f>IF(TYPE(SEARCH(C$1,+VLOOKUP($A391,datos14s!$A$2:$B$874,2,FALSE)))=1,"·",0)</f>
        <v>0</v>
      </c>
      <c r="D391" s="53">
        <f>IF(TYPE(SEARCH(D$1,+VLOOKUP($A391,datos14s!$A$2:$B$874,2,FALSE)))=1,"·",0)</f>
        <v>0</v>
      </c>
      <c r="E391" s="53">
        <f>IF(TYPE(SEARCH(E$1,+VLOOKUP($A391,datos14s!$A$2:$B$874,2,FALSE)))=1,"·",0)</f>
        <v>0</v>
      </c>
      <c r="F391" s="53">
        <f>IF(TYPE(SEARCH(F$1,+VLOOKUP($A391,datos14s!$A$2:$B$874,2,FALSE)))=1,"·",0)</f>
        <v>0</v>
      </c>
      <c r="G391" s="53">
        <f>IF(TYPE(SEARCH(G$1,+VLOOKUP($A391,datos14s!$A$2:$B$874,2,FALSE)))=1,"·",0)</f>
        <v>0</v>
      </c>
      <c r="H391" s="53">
        <f>IF(TYPE(SEARCH(H$1,+VLOOKUP($A391,datos14s!$A$2:$B$874,2,FALSE)))=1,"·",0)</f>
        <v>0</v>
      </c>
      <c r="I391" s="53">
        <f>IF(TYPE(SEARCH(I$1,+VLOOKUP($A391,datos14s!$A$2:$B$874,2,FALSE)))=1,"·",0)</f>
        <v>0</v>
      </c>
      <c r="J391" s="53">
        <f>IF(TYPE(SEARCH(J$1,+VLOOKUP($A391,datos14s!$A$2:$B$874,2,FALSE)))=1,"·",0)</f>
        <v>0</v>
      </c>
      <c r="K391" s="53">
        <f>IF(TYPE(SEARCH(K$1,+VLOOKUP($A391,datos14s!$A$2:$B$874,2,FALSE)))=1,"·",0)</f>
        <v>0</v>
      </c>
      <c r="L391" s="53">
        <f>IF(TYPE(SEARCH(L$1,+VLOOKUP($A391,datos14s!$A$2:$B$874,2,FALSE)))=1,"·",0)</f>
        <v>0</v>
      </c>
      <c r="M391" s="53">
        <f>IF(TYPE(SEARCH(M$1,+VLOOKUP($A391,datos14s!$A$2:$B$874,2,FALSE)))=1,"·",0)</f>
        <v>0</v>
      </c>
      <c r="N391" s="53">
        <f>IF(TYPE(SEARCH(N$1,+VLOOKUP($A391,datos14s!$A$2:$B$874,2,FALSE)))=1,"·",0)</f>
        <v>0</v>
      </c>
      <c r="O391" s="53">
        <f>IF(TYPE(SEARCH(O$1,+VLOOKUP($A391,datos14s!$A$2:$B$874,2,FALSE)))=1,"·",0)</f>
        <v>0</v>
      </c>
      <c r="P391" s="53">
        <f>IF(TYPE(SEARCH(P$1,+VLOOKUP($A391,datos14s!$A$2:$B$874,2,FALSE)))=1,"·",0)</f>
        <v>0</v>
      </c>
      <c r="Q391" s="53">
        <f>IF(TYPE(SEARCH(Q$1,+VLOOKUP($A391,datos14s!$A$2:$B$874,2,FALSE)))=1,"·",0)</f>
        <v>0</v>
      </c>
      <c r="R391" s="53">
        <f>IF(TYPE(SEARCH(R$1,+VLOOKUP($A391,datos14s!$A$2:$B$874,2,FALSE)))=1,"·",0)</f>
        <v>0</v>
      </c>
      <c r="S391" s="53">
        <f>IF(TYPE(SEARCH(S$1,+VLOOKUP($A391,datos14s!$A$2:$B$874,2,FALSE)))=1,"·",0)</f>
        <v>0</v>
      </c>
      <c r="T391" s="53">
        <f>IF(TYPE(SEARCH(T$1,+VLOOKUP($A391,datos14s!$A$2:$B$874,2,FALSE)))=1,"·",0)</f>
        <v>0</v>
      </c>
      <c r="U391" s="53">
        <f>IF(TYPE(SEARCH(U$1,+VLOOKUP($A391,datos14s!$A$2:$B$874,2,FALSE)))=1,"·",0)</f>
        <v>0</v>
      </c>
      <c r="V391" s="53">
        <f>IF(TYPE(SEARCH(V$1,+VLOOKUP($A391,datos14s!$A$2:$B$874,2,FALSE)))=1,"·",0)</f>
        <v>0</v>
      </c>
      <c r="W391" s="53">
        <f>IF(TYPE(SEARCH(W$1,+VLOOKUP($A391,datos14s!$A$2:$B$874,2,FALSE)))=1,"·",0)</f>
        <v>0</v>
      </c>
      <c r="X391" s="53">
        <f>IF(TYPE(SEARCH(X$1,+VLOOKUP($A391,datos14s!$A$2:$B$874,2,FALSE)))=1,"·",0)</f>
        <v>0</v>
      </c>
      <c r="Y391" s="53">
        <f>IF(TYPE(SEARCH(Y$1,+VLOOKUP($A391,datos14s!$A$2:$B$874,2,FALSE)))=1,"·",0)</f>
        <v>0</v>
      </c>
      <c r="Z391" s="53">
        <f>IF(TYPE(SEARCH(Z$1,+VLOOKUP($A391,datos14s!$A$2:$B$874,2,FALSE)))=1,"·",0)</f>
        <v>0</v>
      </c>
      <c r="AA391" s="53">
        <f>IF(TYPE(SEARCH(AA$1,+VLOOKUP($A391,datos14s!$A$2:$B$874,2,FALSE)))=1,"·",0)</f>
        <v>0</v>
      </c>
      <c r="AB391" s="53">
        <f>IF(TYPE(SEARCH(AB$1,+VLOOKUP($A391,datos14s!$A$2:$B$874,2,FALSE)))=1,"·",0)</f>
        <v>0</v>
      </c>
      <c r="AC391" s="53">
        <f>IF(TYPE(SEARCH(AC$1,+VLOOKUP($A391,datos14s!$A$2:$B$874,2,FALSE)))=1,"·",0)</f>
        <v>0</v>
      </c>
      <c r="AD391" s="53">
        <f>IF(TYPE(SEARCH(AD$1,+VLOOKUP($A391,datos14s!$A$2:$B$874,2,FALSE)))=1,"·",0)</f>
        <v>0</v>
      </c>
      <c r="AE391" s="53">
        <f>IF(TYPE(SEARCH(AE$1,+VLOOKUP($A391,datos14s!$A$2:$B$874,2,FALSE)))=1,"·",0)</f>
        <v>0</v>
      </c>
    </row>
    <row r="392" spans="1:31" s="9" customFormat="1">
      <c r="A392" s="60" t="s">
        <v>1188</v>
      </c>
      <c r="B392" s="53">
        <f>IF(TYPE(SEARCH(B$1,+VLOOKUP($A392,datos14s!$A$2:$B$874,2,FALSE)))=1,"·",0)</f>
        <v>0</v>
      </c>
      <c r="C392" s="53">
        <f>IF(TYPE(SEARCH(C$1,+VLOOKUP($A392,datos14s!$A$2:$B$874,2,FALSE)))=1,"·",0)</f>
        <v>0</v>
      </c>
      <c r="D392" s="53">
        <f>IF(TYPE(SEARCH(D$1,+VLOOKUP($A392,datos14s!$A$2:$B$874,2,FALSE)))=1,"·",0)</f>
        <v>0</v>
      </c>
      <c r="E392" s="53">
        <f>IF(TYPE(SEARCH(E$1,+VLOOKUP($A392,datos14s!$A$2:$B$874,2,FALSE)))=1,"·",0)</f>
        <v>0</v>
      </c>
      <c r="F392" s="53">
        <f>IF(TYPE(SEARCH(F$1,+VLOOKUP($A392,datos14s!$A$2:$B$874,2,FALSE)))=1,"·",0)</f>
        <v>0</v>
      </c>
      <c r="G392" s="53">
        <f>IF(TYPE(SEARCH(G$1,+VLOOKUP($A392,datos14s!$A$2:$B$874,2,FALSE)))=1,"·",0)</f>
        <v>0</v>
      </c>
      <c r="H392" s="53">
        <f>IF(TYPE(SEARCH(H$1,+VLOOKUP($A392,datos14s!$A$2:$B$874,2,FALSE)))=1,"·",0)</f>
        <v>0</v>
      </c>
      <c r="I392" s="53">
        <f>IF(TYPE(SEARCH(I$1,+VLOOKUP($A392,datos14s!$A$2:$B$874,2,FALSE)))=1,"·",0)</f>
        <v>0</v>
      </c>
      <c r="J392" s="53">
        <f>IF(TYPE(SEARCH(J$1,+VLOOKUP($A392,datos14s!$A$2:$B$874,2,FALSE)))=1,"·",0)</f>
        <v>0</v>
      </c>
      <c r="K392" s="53">
        <f>IF(TYPE(SEARCH(K$1,+VLOOKUP($A392,datos14s!$A$2:$B$874,2,FALSE)))=1,"·",0)</f>
        <v>0</v>
      </c>
      <c r="L392" s="53">
        <f>IF(TYPE(SEARCH(L$1,+VLOOKUP($A392,datos14s!$A$2:$B$874,2,FALSE)))=1,"·",0)</f>
        <v>0</v>
      </c>
      <c r="M392" s="53">
        <f>IF(TYPE(SEARCH(M$1,+VLOOKUP($A392,datos14s!$A$2:$B$874,2,FALSE)))=1,"·",0)</f>
        <v>0</v>
      </c>
      <c r="N392" s="53">
        <f>IF(TYPE(SEARCH(N$1,+VLOOKUP($A392,datos14s!$A$2:$B$874,2,FALSE)))=1,"·",0)</f>
        <v>0</v>
      </c>
      <c r="O392" s="53">
        <f>IF(TYPE(SEARCH(O$1,+VLOOKUP($A392,datos14s!$A$2:$B$874,2,FALSE)))=1,"·",0)</f>
        <v>0</v>
      </c>
      <c r="P392" s="53">
        <f>IF(TYPE(SEARCH(P$1,+VLOOKUP($A392,datos14s!$A$2:$B$874,2,FALSE)))=1,"·",0)</f>
        <v>0</v>
      </c>
      <c r="Q392" s="53">
        <f>IF(TYPE(SEARCH(Q$1,+VLOOKUP($A392,datos14s!$A$2:$B$874,2,FALSE)))=1,"·",0)</f>
        <v>0</v>
      </c>
      <c r="R392" s="53">
        <f>IF(TYPE(SEARCH(R$1,+VLOOKUP($A392,datos14s!$A$2:$B$874,2,FALSE)))=1,"·",0)</f>
        <v>0</v>
      </c>
      <c r="S392" s="53">
        <f>IF(TYPE(SEARCH(S$1,+VLOOKUP($A392,datos14s!$A$2:$B$874,2,FALSE)))=1,"·",0)</f>
        <v>0</v>
      </c>
      <c r="T392" s="53">
        <f>IF(TYPE(SEARCH(T$1,+VLOOKUP($A392,datos14s!$A$2:$B$874,2,FALSE)))=1,"·",0)</f>
        <v>0</v>
      </c>
      <c r="U392" s="53">
        <f>IF(TYPE(SEARCH(U$1,+VLOOKUP($A392,datos14s!$A$2:$B$874,2,FALSE)))=1,"·",0)</f>
        <v>0</v>
      </c>
      <c r="V392" s="53">
        <f>IF(TYPE(SEARCH(V$1,+VLOOKUP($A392,datos14s!$A$2:$B$874,2,FALSE)))=1,"·",0)</f>
        <v>0</v>
      </c>
      <c r="W392" s="53">
        <f>IF(TYPE(SEARCH(W$1,+VLOOKUP($A392,datos14s!$A$2:$B$874,2,FALSE)))=1,"·",0)</f>
        <v>0</v>
      </c>
      <c r="X392" s="53">
        <f>IF(TYPE(SEARCH(X$1,+VLOOKUP($A392,datos14s!$A$2:$B$874,2,FALSE)))=1,"·",0)</f>
        <v>0</v>
      </c>
      <c r="Y392" s="53">
        <f>IF(TYPE(SEARCH(Y$1,+VLOOKUP($A392,datos14s!$A$2:$B$874,2,FALSE)))=1,"·",0)</f>
        <v>0</v>
      </c>
      <c r="Z392" s="53">
        <f>IF(TYPE(SEARCH(Z$1,+VLOOKUP($A392,datos14s!$A$2:$B$874,2,FALSE)))=1,"·",0)</f>
        <v>0</v>
      </c>
      <c r="AA392" s="53">
        <f>IF(TYPE(SEARCH(AA$1,+VLOOKUP($A392,datos14s!$A$2:$B$874,2,FALSE)))=1,"·",0)</f>
        <v>0</v>
      </c>
      <c r="AB392" s="53">
        <f>IF(TYPE(SEARCH(AB$1,+VLOOKUP($A392,datos14s!$A$2:$B$874,2,FALSE)))=1,"·",0)</f>
        <v>0</v>
      </c>
      <c r="AC392" s="53">
        <f>IF(TYPE(SEARCH(AC$1,+VLOOKUP($A392,datos14s!$A$2:$B$874,2,FALSE)))=1,"·",0)</f>
        <v>0</v>
      </c>
      <c r="AD392" s="53">
        <f>IF(TYPE(SEARCH(AD$1,+VLOOKUP($A392,datos14s!$A$2:$B$874,2,FALSE)))=1,"·",0)</f>
        <v>0</v>
      </c>
      <c r="AE392" s="53">
        <f>IF(TYPE(SEARCH(AE$1,+VLOOKUP($A392,datos14s!$A$2:$B$874,2,FALSE)))=1,"·",0)</f>
        <v>0</v>
      </c>
    </row>
    <row r="393" spans="1:31" s="9" customFormat="1">
      <c r="A393" s="186" t="s">
        <v>1189</v>
      </c>
      <c r="B393" s="53">
        <f>IF(TYPE(SEARCH(B$1,+VLOOKUP($A393,datos14s!$A$2:$B$874,2,FALSE)))=1,"·",0)</f>
        <v>0</v>
      </c>
      <c r="C393" s="53">
        <f>IF(TYPE(SEARCH(C$1,+VLOOKUP($A393,datos14s!$A$2:$B$874,2,FALSE)))=1,"·",0)</f>
        <v>0</v>
      </c>
      <c r="D393" s="53">
        <f>IF(TYPE(SEARCH(D$1,+VLOOKUP($A393,datos14s!$A$2:$B$874,2,FALSE)))=1,"·",0)</f>
        <v>0</v>
      </c>
      <c r="E393" s="53">
        <f>IF(TYPE(SEARCH(E$1,+VLOOKUP($A393,datos14s!$A$2:$B$874,2,FALSE)))=1,"·",0)</f>
        <v>0</v>
      </c>
      <c r="F393" s="53">
        <f>IF(TYPE(SEARCH(F$1,+VLOOKUP($A393,datos14s!$A$2:$B$874,2,FALSE)))=1,"·",0)</f>
        <v>0</v>
      </c>
      <c r="G393" s="53">
        <f>IF(TYPE(SEARCH(G$1,+VLOOKUP($A393,datos14s!$A$2:$B$874,2,FALSE)))=1,"·",0)</f>
        <v>0</v>
      </c>
      <c r="H393" s="53">
        <f>IF(TYPE(SEARCH(H$1,+VLOOKUP($A393,datos14s!$A$2:$B$874,2,FALSE)))=1,"·",0)</f>
        <v>0</v>
      </c>
      <c r="I393" s="53">
        <f>IF(TYPE(SEARCH(I$1,+VLOOKUP($A393,datos14s!$A$2:$B$874,2,FALSE)))=1,"·",0)</f>
        <v>0</v>
      </c>
      <c r="J393" s="53">
        <f>IF(TYPE(SEARCH(J$1,+VLOOKUP($A393,datos14s!$A$2:$B$874,2,FALSE)))=1,"·",0)</f>
        <v>0</v>
      </c>
      <c r="K393" s="53" t="str">
        <f>IF(TYPE(SEARCH(K$1,+VLOOKUP($A393,datos14s!$A$2:$B$874,2,FALSE)))=1,"·",0)</f>
        <v>·</v>
      </c>
      <c r="L393" s="53">
        <f>IF(TYPE(SEARCH(L$1,+VLOOKUP($A393,datos14s!$A$2:$B$874,2,FALSE)))=1,"·",0)</f>
        <v>0</v>
      </c>
      <c r="M393" s="53">
        <f>IF(TYPE(SEARCH(M$1,+VLOOKUP($A393,datos14s!$A$2:$B$874,2,FALSE)))=1,"·",0)</f>
        <v>0</v>
      </c>
      <c r="N393" s="53">
        <f>IF(TYPE(SEARCH(N$1,+VLOOKUP($A393,datos14s!$A$2:$B$874,2,FALSE)))=1,"·",0)</f>
        <v>0</v>
      </c>
      <c r="O393" s="53">
        <f>IF(TYPE(SEARCH(O$1,+VLOOKUP($A393,datos14s!$A$2:$B$874,2,FALSE)))=1,"·",0)</f>
        <v>0</v>
      </c>
      <c r="P393" s="53">
        <f>IF(TYPE(SEARCH(P$1,+VLOOKUP($A393,datos14s!$A$2:$B$874,2,FALSE)))=1,"·",0)</f>
        <v>0</v>
      </c>
      <c r="Q393" s="53">
        <f>IF(TYPE(SEARCH(Q$1,+VLOOKUP($A393,datos14s!$A$2:$B$874,2,FALSE)))=1,"·",0)</f>
        <v>0</v>
      </c>
      <c r="R393" s="53">
        <f>IF(TYPE(SEARCH(R$1,+VLOOKUP($A393,datos14s!$A$2:$B$874,2,FALSE)))=1,"·",0)</f>
        <v>0</v>
      </c>
      <c r="S393" s="53">
        <f>IF(TYPE(SEARCH(S$1,+VLOOKUP($A393,datos14s!$A$2:$B$874,2,FALSE)))=1,"·",0)</f>
        <v>0</v>
      </c>
      <c r="T393" s="53">
        <f>IF(TYPE(SEARCH(T$1,+VLOOKUP($A393,datos14s!$A$2:$B$874,2,FALSE)))=1,"·",0)</f>
        <v>0</v>
      </c>
      <c r="U393" s="53">
        <f>IF(TYPE(SEARCH(U$1,+VLOOKUP($A393,datos14s!$A$2:$B$874,2,FALSE)))=1,"·",0)</f>
        <v>0</v>
      </c>
      <c r="V393" s="53">
        <f>IF(TYPE(SEARCH(V$1,+VLOOKUP($A393,datos14s!$A$2:$B$874,2,FALSE)))=1,"·",0)</f>
        <v>0</v>
      </c>
      <c r="W393" s="53">
        <f>IF(TYPE(SEARCH(W$1,+VLOOKUP($A393,datos14s!$A$2:$B$874,2,FALSE)))=1,"·",0)</f>
        <v>0</v>
      </c>
      <c r="X393" s="53">
        <f>IF(TYPE(SEARCH(X$1,+VLOOKUP($A393,datos14s!$A$2:$B$874,2,FALSE)))=1,"·",0)</f>
        <v>0</v>
      </c>
      <c r="Y393" s="53">
        <f>IF(TYPE(SEARCH(Y$1,+VLOOKUP($A393,datos14s!$A$2:$B$874,2,FALSE)))=1,"·",0)</f>
        <v>0</v>
      </c>
      <c r="Z393" s="53">
        <f>IF(TYPE(SEARCH(Z$1,+VLOOKUP($A393,datos14s!$A$2:$B$874,2,FALSE)))=1,"·",0)</f>
        <v>0</v>
      </c>
      <c r="AA393" s="53">
        <f>IF(TYPE(SEARCH(AA$1,+VLOOKUP($A393,datos14s!$A$2:$B$874,2,FALSE)))=1,"·",0)</f>
        <v>0</v>
      </c>
      <c r="AB393" s="53">
        <f>IF(TYPE(SEARCH(AB$1,+VLOOKUP($A393,datos14s!$A$2:$B$874,2,FALSE)))=1,"·",0)</f>
        <v>0</v>
      </c>
      <c r="AC393" s="53">
        <f>IF(TYPE(SEARCH(AC$1,+VLOOKUP($A393,datos14s!$A$2:$B$874,2,FALSE)))=1,"·",0)</f>
        <v>0</v>
      </c>
      <c r="AD393" s="53">
        <f>IF(TYPE(SEARCH(AD$1,+VLOOKUP($A393,datos14s!$A$2:$B$874,2,FALSE)))=1,"·",0)</f>
        <v>0</v>
      </c>
      <c r="AE393" s="53">
        <f>IF(TYPE(SEARCH(AE$1,+VLOOKUP($A393,datos14s!$A$2:$B$874,2,FALSE)))=1,"·",0)</f>
        <v>0</v>
      </c>
    </row>
    <row r="394" spans="1:31" s="9" customFormat="1">
      <c r="A394" s="186" t="s">
        <v>1190</v>
      </c>
      <c r="B394" s="53">
        <f>IF(TYPE(SEARCH(B$1,+VLOOKUP($A394,datos14s!$A$2:$B$874,2,FALSE)))=1,"·",0)</f>
        <v>0</v>
      </c>
      <c r="C394" s="53">
        <f>IF(TYPE(SEARCH(C$1,+VLOOKUP($A394,datos14s!$A$2:$B$874,2,FALSE)))=1,"·",0)</f>
        <v>0</v>
      </c>
      <c r="D394" s="53">
        <f>IF(TYPE(SEARCH(D$1,+VLOOKUP($A394,datos14s!$A$2:$B$874,2,FALSE)))=1,"·",0)</f>
        <v>0</v>
      </c>
      <c r="E394" s="53">
        <f>IF(TYPE(SEARCH(E$1,+VLOOKUP($A394,datos14s!$A$2:$B$874,2,FALSE)))=1,"·",0)</f>
        <v>0</v>
      </c>
      <c r="F394" s="53">
        <f>IF(TYPE(SEARCH(F$1,+VLOOKUP($A394,datos14s!$A$2:$B$874,2,FALSE)))=1,"·",0)</f>
        <v>0</v>
      </c>
      <c r="G394" s="53">
        <f>IF(TYPE(SEARCH(G$1,+VLOOKUP($A394,datos14s!$A$2:$B$874,2,FALSE)))=1,"·",0)</f>
        <v>0</v>
      </c>
      <c r="H394" s="53">
        <f>IF(TYPE(SEARCH(H$1,+VLOOKUP($A394,datos14s!$A$2:$B$874,2,FALSE)))=1,"·",0)</f>
        <v>0</v>
      </c>
      <c r="I394" s="53">
        <f>IF(TYPE(SEARCH(I$1,+VLOOKUP($A394,datos14s!$A$2:$B$874,2,FALSE)))=1,"·",0)</f>
        <v>0</v>
      </c>
      <c r="J394" s="53">
        <f>IF(TYPE(SEARCH(J$1,+VLOOKUP($A394,datos14s!$A$2:$B$874,2,FALSE)))=1,"·",0)</f>
        <v>0</v>
      </c>
      <c r="K394" s="53" t="str">
        <f>IF(TYPE(SEARCH(K$1,+VLOOKUP($A394,datos14s!$A$2:$B$874,2,FALSE)))=1,"·",0)</f>
        <v>·</v>
      </c>
      <c r="L394" s="53">
        <f>IF(TYPE(SEARCH(L$1,+VLOOKUP($A394,datos14s!$A$2:$B$874,2,FALSE)))=1,"·",0)</f>
        <v>0</v>
      </c>
      <c r="M394" s="53">
        <f>IF(TYPE(SEARCH(M$1,+VLOOKUP($A394,datos14s!$A$2:$B$874,2,FALSE)))=1,"·",0)</f>
        <v>0</v>
      </c>
      <c r="N394" s="53">
        <f>IF(TYPE(SEARCH(N$1,+VLOOKUP($A394,datos14s!$A$2:$B$874,2,FALSE)))=1,"·",0)</f>
        <v>0</v>
      </c>
      <c r="O394" s="53">
        <f>IF(TYPE(SEARCH(O$1,+VLOOKUP($A394,datos14s!$A$2:$B$874,2,FALSE)))=1,"·",0)</f>
        <v>0</v>
      </c>
      <c r="P394" s="53">
        <f>IF(TYPE(SEARCH(P$1,+VLOOKUP($A394,datos14s!$A$2:$B$874,2,FALSE)))=1,"·",0)</f>
        <v>0</v>
      </c>
      <c r="Q394" s="53">
        <f>IF(TYPE(SEARCH(Q$1,+VLOOKUP($A394,datos14s!$A$2:$B$874,2,FALSE)))=1,"·",0)</f>
        <v>0</v>
      </c>
      <c r="R394" s="53">
        <f>IF(TYPE(SEARCH(R$1,+VLOOKUP($A394,datos14s!$A$2:$B$874,2,FALSE)))=1,"·",0)</f>
        <v>0</v>
      </c>
      <c r="S394" s="53">
        <f>IF(TYPE(SEARCH(S$1,+VLOOKUP($A394,datos14s!$A$2:$B$874,2,FALSE)))=1,"·",0)</f>
        <v>0</v>
      </c>
      <c r="T394" s="53">
        <f>IF(TYPE(SEARCH(T$1,+VLOOKUP($A394,datos14s!$A$2:$B$874,2,FALSE)))=1,"·",0)</f>
        <v>0</v>
      </c>
      <c r="U394" s="53">
        <f>IF(TYPE(SEARCH(U$1,+VLOOKUP($A394,datos14s!$A$2:$B$874,2,FALSE)))=1,"·",0)</f>
        <v>0</v>
      </c>
      <c r="V394" s="53">
        <f>IF(TYPE(SEARCH(V$1,+VLOOKUP($A394,datos14s!$A$2:$B$874,2,FALSE)))=1,"·",0)</f>
        <v>0</v>
      </c>
      <c r="W394" s="53">
        <f>IF(TYPE(SEARCH(W$1,+VLOOKUP($A394,datos14s!$A$2:$B$874,2,FALSE)))=1,"·",0)</f>
        <v>0</v>
      </c>
      <c r="X394" s="53">
        <f>IF(TYPE(SEARCH(X$1,+VLOOKUP($A394,datos14s!$A$2:$B$874,2,FALSE)))=1,"·",0)</f>
        <v>0</v>
      </c>
      <c r="Y394" s="53">
        <f>IF(TYPE(SEARCH(Y$1,+VLOOKUP($A394,datos14s!$A$2:$B$874,2,FALSE)))=1,"·",0)</f>
        <v>0</v>
      </c>
      <c r="Z394" s="53">
        <f>IF(TYPE(SEARCH(Z$1,+VLOOKUP($A394,datos14s!$A$2:$B$874,2,FALSE)))=1,"·",0)</f>
        <v>0</v>
      </c>
      <c r="AA394" s="53">
        <f>IF(TYPE(SEARCH(AA$1,+VLOOKUP($A394,datos14s!$A$2:$B$874,2,FALSE)))=1,"·",0)</f>
        <v>0</v>
      </c>
      <c r="AB394" s="53">
        <f>IF(TYPE(SEARCH(AB$1,+VLOOKUP($A394,datos14s!$A$2:$B$874,2,FALSE)))=1,"·",0)</f>
        <v>0</v>
      </c>
      <c r="AC394" s="53">
        <f>IF(TYPE(SEARCH(AC$1,+VLOOKUP($A394,datos14s!$A$2:$B$874,2,FALSE)))=1,"·",0)</f>
        <v>0</v>
      </c>
      <c r="AD394" s="53">
        <f>IF(TYPE(SEARCH(AD$1,+VLOOKUP($A394,datos14s!$A$2:$B$874,2,FALSE)))=1,"·",0)</f>
        <v>0</v>
      </c>
      <c r="AE394" s="53">
        <f>IF(TYPE(SEARCH(AE$1,+VLOOKUP($A394,datos14s!$A$2:$B$874,2,FALSE)))=1,"·",0)</f>
        <v>0</v>
      </c>
    </row>
    <row r="395" spans="1:31" s="9" customFormat="1">
      <c r="A395" s="186" t="s">
        <v>1191</v>
      </c>
      <c r="B395" s="53">
        <f>IF(TYPE(SEARCH(B$1,+VLOOKUP($A395,datos14s!$A$2:$B$874,2,FALSE)))=1,"·",0)</f>
        <v>0</v>
      </c>
      <c r="C395" s="53">
        <f>IF(TYPE(SEARCH(C$1,+VLOOKUP($A395,datos14s!$A$2:$B$874,2,FALSE)))=1,"·",0)</f>
        <v>0</v>
      </c>
      <c r="D395" s="53">
        <f>IF(TYPE(SEARCH(D$1,+VLOOKUP($A395,datos14s!$A$2:$B$874,2,FALSE)))=1,"·",0)</f>
        <v>0</v>
      </c>
      <c r="E395" s="53">
        <f>IF(TYPE(SEARCH(E$1,+VLOOKUP($A395,datos14s!$A$2:$B$874,2,FALSE)))=1,"·",0)</f>
        <v>0</v>
      </c>
      <c r="F395" s="53">
        <f>IF(TYPE(SEARCH(F$1,+VLOOKUP($A395,datos14s!$A$2:$B$874,2,FALSE)))=1,"·",0)</f>
        <v>0</v>
      </c>
      <c r="G395" s="53">
        <f>IF(TYPE(SEARCH(G$1,+VLOOKUP($A395,datos14s!$A$2:$B$874,2,FALSE)))=1,"·",0)</f>
        <v>0</v>
      </c>
      <c r="H395" s="53">
        <f>IF(TYPE(SEARCH(H$1,+VLOOKUP($A395,datos14s!$A$2:$B$874,2,FALSE)))=1,"·",0)</f>
        <v>0</v>
      </c>
      <c r="I395" s="53">
        <f>IF(TYPE(SEARCH(I$1,+VLOOKUP($A395,datos14s!$A$2:$B$874,2,FALSE)))=1,"·",0)</f>
        <v>0</v>
      </c>
      <c r="J395" s="53">
        <f>IF(TYPE(SEARCH(J$1,+VLOOKUP($A395,datos14s!$A$2:$B$874,2,FALSE)))=1,"·",0)</f>
        <v>0</v>
      </c>
      <c r="K395" s="53" t="str">
        <f>IF(TYPE(SEARCH(K$1,+VLOOKUP($A395,datos14s!$A$2:$B$874,2,FALSE)))=1,"·",0)</f>
        <v>·</v>
      </c>
      <c r="L395" s="53">
        <f>IF(TYPE(SEARCH(L$1,+VLOOKUP($A395,datos14s!$A$2:$B$874,2,FALSE)))=1,"·",0)</f>
        <v>0</v>
      </c>
      <c r="M395" s="53">
        <f>IF(TYPE(SEARCH(M$1,+VLOOKUP($A395,datos14s!$A$2:$B$874,2,FALSE)))=1,"·",0)</f>
        <v>0</v>
      </c>
      <c r="N395" s="53">
        <f>IF(TYPE(SEARCH(N$1,+VLOOKUP($A395,datos14s!$A$2:$B$874,2,FALSE)))=1,"·",0)</f>
        <v>0</v>
      </c>
      <c r="O395" s="53">
        <f>IF(TYPE(SEARCH(O$1,+VLOOKUP($A395,datos14s!$A$2:$B$874,2,FALSE)))=1,"·",0)</f>
        <v>0</v>
      </c>
      <c r="P395" s="53">
        <f>IF(TYPE(SEARCH(P$1,+VLOOKUP($A395,datos14s!$A$2:$B$874,2,FALSE)))=1,"·",0)</f>
        <v>0</v>
      </c>
      <c r="Q395" s="53">
        <f>IF(TYPE(SEARCH(Q$1,+VLOOKUP($A395,datos14s!$A$2:$B$874,2,FALSE)))=1,"·",0)</f>
        <v>0</v>
      </c>
      <c r="R395" s="53">
        <f>IF(TYPE(SEARCH(R$1,+VLOOKUP($A395,datos14s!$A$2:$B$874,2,FALSE)))=1,"·",0)</f>
        <v>0</v>
      </c>
      <c r="S395" s="53">
        <f>IF(TYPE(SEARCH(S$1,+VLOOKUP($A395,datos14s!$A$2:$B$874,2,FALSE)))=1,"·",0)</f>
        <v>0</v>
      </c>
      <c r="T395" s="53">
        <f>IF(TYPE(SEARCH(T$1,+VLOOKUP($A395,datos14s!$A$2:$B$874,2,FALSE)))=1,"·",0)</f>
        <v>0</v>
      </c>
      <c r="U395" s="53">
        <f>IF(TYPE(SEARCH(U$1,+VLOOKUP($A395,datos14s!$A$2:$B$874,2,FALSE)))=1,"·",0)</f>
        <v>0</v>
      </c>
      <c r="V395" s="53">
        <f>IF(TYPE(SEARCH(V$1,+VLOOKUP($A395,datos14s!$A$2:$B$874,2,FALSE)))=1,"·",0)</f>
        <v>0</v>
      </c>
      <c r="W395" s="53">
        <f>IF(TYPE(SEARCH(W$1,+VLOOKUP($A395,datos14s!$A$2:$B$874,2,FALSE)))=1,"·",0)</f>
        <v>0</v>
      </c>
      <c r="X395" s="53">
        <f>IF(TYPE(SEARCH(X$1,+VLOOKUP($A395,datos14s!$A$2:$B$874,2,FALSE)))=1,"·",0)</f>
        <v>0</v>
      </c>
      <c r="Y395" s="53">
        <f>IF(TYPE(SEARCH(Y$1,+VLOOKUP($A395,datos14s!$A$2:$B$874,2,FALSE)))=1,"·",0)</f>
        <v>0</v>
      </c>
      <c r="Z395" s="53" t="str">
        <f>IF(TYPE(SEARCH(Z$1,+VLOOKUP($A395,datos14s!$A$2:$B$874,2,FALSE)))=1,"·",0)</f>
        <v>·</v>
      </c>
      <c r="AA395" s="53">
        <f>IF(TYPE(SEARCH(AA$1,+VLOOKUP($A395,datos14s!$A$2:$B$874,2,FALSE)))=1,"·",0)</f>
        <v>0</v>
      </c>
      <c r="AB395" s="53">
        <f>IF(TYPE(SEARCH(AB$1,+VLOOKUP($A395,datos14s!$A$2:$B$874,2,FALSE)))=1,"·",0)</f>
        <v>0</v>
      </c>
      <c r="AC395" s="53">
        <f>IF(TYPE(SEARCH(AC$1,+VLOOKUP($A395,datos14s!$A$2:$B$874,2,FALSE)))=1,"·",0)</f>
        <v>0</v>
      </c>
      <c r="AD395" s="53">
        <f>IF(TYPE(SEARCH(AD$1,+VLOOKUP($A395,datos14s!$A$2:$B$874,2,FALSE)))=1,"·",0)</f>
        <v>0</v>
      </c>
      <c r="AE395" s="53">
        <f>IF(TYPE(SEARCH(AE$1,+VLOOKUP($A395,datos14s!$A$2:$B$874,2,FALSE)))=1,"·",0)</f>
        <v>0</v>
      </c>
    </row>
    <row r="396" spans="1:31" s="9" customFormat="1">
      <c r="A396" s="186" t="s">
        <v>1192</v>
      </c>
      <c r="B396" s="53">
        <f>IF(TYPE(SEARCH(B$1,+VLOOKUP($A396,datos14s!$A$2:$B$874,2,FALSE)))=1,"·",0)</f>
        <v>0</v>
      </c>
      <c r="C396" s="53">
        <f>IF(TYPE(SEARCH(C$1,+VLOOKUP($A396,datos14s!$A$2:$B$874,2,FALSE)))=1,"·",0)</f>
        <v>0</v>
      </c>
      <c r="D396" s="53">
        <f>IF(TYPE(SEARCH(D$1,+VLOOKUP($A396,datos14s!$A$2:$B$874,2,FALSE)))=1,"·",0)</f>
        <v>0</v>
      </c>
      <c r="E396" s="53">
        <f>IF(TYPE(SEARCH(E$1,+VLOOKUP($A396,datos14s!$A$2:$B$874,2,FALSE)))=1,"·",0)</f>
        <v>0</v>
      </c>
      <c r="F396" s="53">
        <f>IF(TYPE(SEARCH(F$1,+VLOOKUP($A396,datos14s!$A$2:$B$874,2,FALSE)))=1,"·",0)</f>
        <v>0</v>
      </c>
      <c r="G396" s="53">
        <f>IF(TYPE(SEARCH(G$1,+VLOOKUP($A396,datos14s!$A$2:$B$874,2,FALSE)))=1,"·",0)</f>
        <v>0</v>
      </c>
      <c r="H396" s="53">
        <f>IF(TYPE(SEARCH(H$1,+VLOOKUP($A396,datos14s!$A$2:$B$874,2,FALSE)))=1,"·",0)</f>
        <v>0</v>
      </c>
      <c r="I396" s="53">
        <f>IF(TYPE(SEARCH(I$1,+VLOOKUP($A396,datos14s!$A$2:$B$874,2,FALSE)))=1,"·",0)</f>
        <v>0</v>
      </c>
      <c r="J396" s="53">
        <f>IF(TYPE(SEARCH(J$1,+VLOOKUP($A396,datos14s!$A$2:$B$874,2,FALSE)))=1,"·",0)</f>
        <v>0</v>
      </c>
      <c r="K396" s="53">
        <f>IF(TYPE(SEARCH(K$1,+VLOOKUP($A396,datos14s!$A$2:$B$874,2,FALSE)))=1,"·",0)</f>
        <v>0</v>
      </c>
      <c r="L396" s="53">
        <f>IF(TYPE(SEARCH(L$1,+VLOOKUP($A396,datos14s!$A$2:$B$874,2,FALSE)))=1,"·",0)</f>
        <v>0</v>
      </c>
      <c r="M396" s="53">
        <f>IF(TYPE(SEARCH(M$1,+VLOOKUP($A396,datos14s!$A$2:$B$874,2,FALSE)))=1,"·",0)</f>
        <v>0</v>
      </c>
      <c r="N396" s="53">
        <f>IF(TYPE(SEARCH(N$1,+VLOOKUP($A396,datos14s!$A$2:$B$874,2,FALSE)))=1,"·",0)</f>
        <v>0</v>
      </c>
      <c r="O396" s="53">
        <f>IF(TYPE(SEARCH(O$1,+VLOOKUP($A396,datos14s!$A$2:$B$874,2,FALSE)))=1,"·",0)</f>
        <v>0</v>
      </c>
      <c r="P396" s="53">
        <f>IF(TYPE(SEARCH(P$1,+VLOOKUP($A396,datos14s!$A$2:$B$874,2,FALSE)))=1,"·",0)</f>
        <v>0</v>
      </c>
      <c r="Q396" s="53">
        <f>IF(TYPE(SEARCH(Q$1,+VLOOKUP($A396,datos14s!$A$2:$B$874,2,FALSE)))=1,"·",0)</f>
        <v>0</v>
      </c>
      <c r="R396" s="53">
        <f>IF(TYPE(SEARCH(R$1,+VLOOKUP($A396,datos14s!$A$2:$B$874,2,FALSE)))=1,"·",0)</f>
        <v>0</v>
      </c>
      <c r="S396" s="53">
        <f>IF(TYPE(SEARCH(S$1,+VLOOKUP($A396,datos14s!$A$2:$B$874,2,FALSE)))=1,"·",0)</f>
        <v>0</v>
      </c>
      <c r="T396" s="53">
        <f>IF(TYPE(SEARCH(T$1,+VLOOKUP($A396,datos14s!$A$2:$B$874,2,FALSE)))=1,"·",0)</f>
        <v>0</v>
      </c>
      <c r="U396" s="53">
        <f>IF(TYPE(SEARCH(U$1,+VLOOKUP($A396,datos14s!$A$2:$B$874,2,FALSE)))=1,"·",0)</f>
        <v>0</v>
      </c>
      <c r="V396" s="53">
        <f>IF(TYPE(SEARCH(V$1,+VLOOKUP($A396,datos14s!$A$2:$B$874,2,FALSE)))=1,"·",0)</f>
        <v>0</v>
      </c>
      <c r="W396" s="53">
        <f>IF(TYPE(SEARCH(W$1,+VLOOKUP($A396,datos14s!$A$2:$B$874,2,FALSE)))=1,"·",0)</f>
        <v>0</v>
      </c>
      <c r="X396" s="53">
        <f>IF(TYPE(SEARCH(X$1,+VLOOKUP($A396,datos14s!$A$2:$B$874,2,FALSE)))=1,"·",0)</f>
        <v>0</v>
      </c>
      <c r="Y396" s="53">
        <f>IF(TYPE(SEARCH(Y$1,+VLOOKUP($A396,datos14s!$A$2:$B$874,2,FALSE)))=1,"·",0)</f>
        <v>0</v>
      </c>
      <c r="Z396" s="53">
        <f>IF(TYPE(SEARCH(Z$1,+VLOOKUP($A396,datos14s!$A$2:$B$874,2,FALSE)))=1,"·",0)</f>
        <v>0</v>
      </c>
      <c r="AA396" s="53">
        <f>IF(TYPE(SEARCH(AA$1,+VLOOKUP($A396,datos14s!$A$2:$B$874,2,FALSE)))=1,"·",0)</f>
        <v>0</v>
      </c>
      <c r="AB396" s="53">
        <f>IF(TYPE(SEARCH(AB$1,+VLOOKUP($A396,datos14s!$A$2:$B$874,2,FALSE)))=1,"·",0)</f>
        <v>0</v>
      </c>
      <c r="AC396" s="53">
        <f>IF(TYPE(SEARCH(AC$1,+VLOOKUP($A396,datos14s!$A$2:$B$874,2,FALSE)))=1,"·",0)</f>
        <v>0</v>
      </c>
      <c r="AD396" s="53">
        <f>IF(TYPE(SEARCH(AD$1,+VLOOKUP($A396,datos14s!$A$2:$B$874,2,FALSE)))=1,"·",0)</f>
        <v>0</v>
      </c>
      <c r="AE396" s="53">
        <f>IF(TYPE(SEARCH(AE$1,+VLOOKUP($A396,datos14s!$A$2:$B$874,2,FALSE)))=1,"·",0)</f>
        <v>0</v>
      </c>
    </row>
    <row r="397" spans="1:31" s="9" customFormat="1">
      <c r="A397" s="186" t="s">
        <v>1193</v>
      </c>
      <c r="B397" s="53">
        <f>IF(TYPE(SEARCH(B$1,+VLOOKUP($A397,datos14s!$A$2:$B$874,2,FALSE)))=1,"·",0)</f>
        <v>0</v>
      </c>
      <c r="C397" s="53">
        <f>IF(TYPE(SEARCH(C$1,+VLOOKUP($A397,datos14s!$A$2:$B$874,2,FALSE)))=1,"·",0)</f>
        <v>0</v>
      </c>
      <c r="D397" s="53">
        <f>IF(TYPE(SEARCH(D$1,+VLOOKUP($A397,datos14s!$A$2:$B$874,2,FALSE)))=1,"·",0)</f>
        <v>0</v>
      </c>
      <c r="E397" s="53">
        <f>IF(TYPE(SEARCH(E$1,+VLOOKUP($A397,datos14s!$A$2:$B$874,2,FALSE)))=1,"·",0)</f>
        <v>0</v>
      </c>
      <c r="F397" s="53" t="str">
        <f>IF(TYPE(SEARCH(F$1,+VLOOKUP($A397,datos14s!$A$2:$B$874,2,FALSE)))=1,"·",0)</f>
        <v>·</v>
      </c>
      <c r="G397" s="53">
        <f>IF(TYPE(SEARCH(G$1,+VLOOKUP($A397,datos14s!$A$2:$B$874,2,FALSE)))=1,"·",0)</f>
        <v>0</v>
      </c>
      <c r="H397" s="53">
        <f>IF(TYPE(SEARCH(H$1,+VLOOKUP($A397,datos14s!$A$2:$B$874,2,FALSE)))=1,"·",0)</f>
        <v>0</v>
      </c>
      <c r="I397" s="53">
        <f>IF(TYPE(SEARCH(I$1,+VLOOKUP($A397,datos14s!$A$2:$B$874,2,FALSE)))=1,"·",0)</f>
        <v>0</v>
      </c>
      <c r="J397" s="53">
        <f>IF(TYPE(SEARCH(J$1,+VLOOKUP($A397,datos14s!$A$2:$B$874,2,FALSE)))=1,"·",0)</f>
        <v>0</v>
      </c>
      <c r="K397" s="53">
        <f>IF(TYPE(SEARCH(K$1,+VLOOKUP($A397,datos14s!$A$2:$B$874,2,FALSE)))=1,"·",0)</f>
        <v>0</v>
      </c>
      <c r="L397" s="53">
        <f>IF(TYPE(SEARCH(L$1,+VLOOKUP($A397,datos14s!$A$2:$B$874,2,FALSE)))=1,"·",0)</f>
        <v>0</v>
      </c>
      <c r="M397" s="53">
        <f>IF(TYPE(SEARCH(M$1,+VLOOKUP($A397,datos14s!$A$2:$B$874,2,FALSE)))=1,"·",0)</f>
        <v>0</v>
      </c>
      <c r="N397" s="53">
        <f>IF(TYPE(SEARCH(N$1,+VLOOKUP($A397,datos14s!$A$2:$B$874,2,FALSE)))=1,"·",0)</f>
        <v>0</v>
      </c>
      <c r="O397" s="53">
        <f>IF(TYPE(SEARCH(O$1,+VLOOKUP($A397,datos14s!$A$2:$B$874,2,FALSE)))=1,"·",0)</f>
        <v>0</v>
      </c>
      <c r="P397" s="53">
        <f>IF(TYPE(SEARCH(P$1,+VLOOKUP($A397,datos14s!$A$2:$B$874,2,FALSE)))=1,"·",0)</f>
        <v>0</v>
      </c>
      <c r="Q397" s="53">
        <f>IF(TYPE(SEARCH(Q$1,+VLOOKUP($A397,datos14s!$A$2:$B$874,2,FALSE)))=1,"·",0)</f>
        <v>0</v>
      </c>
      <c r="R397" s="53">
        <f>IF(TYPE(SEARCH(R$1,+VLOOKUP($A397,datos14s!$A$2:$B$874,2,FALSE)))=1,"·",0)</f>
        <v>0</v>
      </c>
      <c r="S397" s="53">
        <f>IF(TYPE(SEARCH(S$1,+VLOOKUP($A397,datos14s!$A$2:$B$874,2,FALSE)))=1,"·",0)</f>
        <v>0</v>
      </c>
      <c r="T397" s="53">
        <f>IF(TYPE(SEARCH(T$1,+VLOOKUP($A397,datos14s!$A$2:$B$874,2,FALSE)))=1,"·",0)</f>
        <v>0</v>
      </c>
      <c r="U397" s="53">
        <f>IF(TYPE(SEARCH(U$1,+VLOOKUP($A397,datos14s!$A$2:$B$874,2,FALSE)))=1,"·",0)</f>
        <v>0</v>
      </c>
      <c r="V397" s="53">
        <f>IF(TYPE(SEARCH(V$1,+VLOOKUP($A397,datos14s!$A$2:$B$874,2,FALSE)))=1,"·",0)</f>
        <v>0</v>
      </c>
      <c r="W397" s="53">
        <f>IF(TYPE(SEARCH(W$1,+VLOOKUP($A397,datos14s!$A$2:$B$874,2,FALSE)))=1,"·",0)</f>
        <v>0</v>
      </c>
      <c r="X397" s="53">
        <f>IF(TYPE(SEARCH(X$1,+VLOOKUP($A397,datos14s!$A$2:$B$874,2,FALSE)))=1,"·",0)</f>
        <v>0</v>
      </c>
      <c r="Y397" s="53">
        <f>IF(TYPE(SEARCH(Y$1,+VLOOKUP($A397,datos14s!$A$2:$B$874,2,FALSE)))=1,"·",0)</f>
        <v>0</v>
      </c>
      <c r="Z397" s="53">
        <f>IF(TYPE(SEARCH(Z$1,+VLOOKUP($A397,datos14s!$A$2:$B$874,2,FALSE)))=1,"·",0)</f>
        <v>0</v>
      </c>
      <c r="AA397" s="53">
        <f>IF(TYPE(SEARCH(AA$1,+VLOOKUP($A397,datos14s!$A$2:$B$874,2,FALSE)))=1,"·",0)</f>
        <v>0</v>
      </c>
      <c r="AB397" s="53">
        <f>IF(TYPE(SEARCH(AB$1,+VLOOKUP($A397,datos14s!$A$2:$B$874,2,FALSE)))=1,"·",0)</f>
        <v>0</v>
      </c>
      <c r="AC397" s="53">
        <f>IF(TYPE(SEARCH(AC$1,+VLOOKUP($A397,datos14s!$A$2:$B$874,2,FALSE)))=1,"·",0)</f>
        <v>0</v>
      </c>
      <c r="AD397" s="53">
        <f>IF(TYPE(SEARCH(AD$1,+VLOOKUP($A397,datos14s!$A$2:$B$874,2,FALSE)))=1,"·",0)</f>
        <v>0</v>
      </c>
      <c r="AE397" s="53">
        <f>IF(TYPE(SEARCH(AE$1,+VLOOKUP($A397,datos14s!$A$2:$B$874,2,FALSE)))=1,"·",0)</f>
        <v>0</v>
      </c>
    </row>
    <row r="398" spans="1:31" s="9" customFormat="1">
      <c r="A398" s="186" t="s">
        <v>1194</v>
      </c>
      <c r="B398" s="53">
        <f>IF(TYPE(SEARCH(B$1,+VLOOKUP($A398,datos14s!$A$2:$B$874,2,FALSE)))=1,"·",0)</f>
        <v>0</v>
      </c>
      <c r="C398" s="53">
        <f>IF(TYPE(SEARCH(C$1,+VLOOKUP($A398,datos14s!$A$2:$B$874,2,FALSE)))=1,"·",0)</f>
        <v>0</v>
      </c>
      <c r="D398" s="53">
        <f>IF(TYPE(SEARCH(D$1,+VLOOKUP($A398,datos14s!$A$2:$B$874,2,FALSE)))=1,"·",0)</f>
        <v>0</v>
      </c>
      <c r="E398" s="53">
        <f>IF(TYPE(SEARCH(E$1,+VLOOKUP($A398,datos14s!$A$2:$B$874,2,FALSE)))=1,"·",0)</f>
        <v>0</v>
      </c>
      <c r="F398" s="53">
        <f>IF(TYPE(SEARCH(F$1,+VLOOKUP($A398,datos14s!$A$2:$B$874,2,FALSE)))=1,"·",0)</f>
        <v>0</v>
      </c>
      <c r="G398" s="53">
        <f>IF(TYPE(SEARCH(G$1,+VLOOKUP($A398,datos14s!$A$2:$B$874,2,FALSE)))=1,"·",0)</f>
        <v>0</v>
      </c>
      <c r="H398" s="53">
        <f>IF(TYPE(SEARCH(H$1,+VLOOKUP($A398,datos14s!$A$2:$B$874,2,FALSE)))=1,"·",0)</f>
        <v>0</v>
      </c>
      <c r="I398" s="53">
        <f>IF(TYPE(SEARCH(I$1,+VLOOKUP($A398,datos14s!$A$2:$B$874,2,FALSE)))=1,"·",0)</f>
        <v>0</v>
      </c>
      <c r="J398" s="53">
        <f>IF(TYPE(SEARCH(J$1,+VLOOKUP($A398,datos14s!$A$2:$B$874,2,FALSE)))=1,"·",0)</f>
        <v>0</v>
      </c>
      <c r="K398" s="53" t="str">
        <f>IF(TYPE(SEARCH(K$1,+VLOOKUP($A398,datos14s!$A$2:$B$874,2,FALSE)))=1,"·",0)</f>
        <v>·</v>
      </c>
      <c r="L398" s="53">
        <f>IF(TYPE(SEARCH(L$1,+VLOOKUP($A398,datos14s!$A$2:$B$874,2,FALSE)))=1,"·",0)</f>
        <v>0</v>
      </c>
      <c r="M398" s="53">
        <f>IF(TYPE(SEARCH(M$1,+VLOOKUP($A398,datos14s!$A$2:$B$874,2,FALSE)))=1,"·",0)</f>
        <v>0</v>
      </c>
      <c r="N398" s="53">
        <f>IF(TYPE(SEARCH(N$1,+VLOOKUP($A398,datos14s!$A$2:$B$874,2,FALSE)))=1,"·",0)</f>
        <v>0</v>
      </c>
      <c r="O398" s="53">
        <f>IF(TYPE(SEARCH(O$1,+VLOOKUP($A398,datos14s!$A$2:$B$874,2,FALSE)))=1,"·",0)</f>
        <v>0</v>
      </c>
      <c r="P398" s="53">
        <f>IF(TYPE(SEARCH(P$1,+VLOOKUP($A398,datos14s!$A$2:$B$874,2,FALSE)))=1,"·",0)</f>
        <v>0</v>
      </c>
      <c r="Q398" s="53">
        <f>IF(TYPE(SEARCH(Q$1,+VLOOKUP($A398,datos14s!$A$2:$B$874,2,FALSE)))=1,"·",0)</f>
        <v>0</v>
      </c>
      <c r="R398" s="53">
        <f>IF(TYPE(SEARCH(R$1,+VLOOKUP($A398,datos14s!$A$2:$B$874,2,FALSE)))=1,"·",0)</f>
        <v>0</v>
      </c>
      <c r="S398" s="53">
        <f>IF(TYPE(SEARCH(S$1,+VLOOKUP($A398,datos14s!$A$2:$B$874,2,FALSE)))=1,"·",0)</f>
        <v>0</v>
      </c>
      <c r="T398" s="53">
        <f>IF(TYPE(SEARCH(T$1,+VLOOKUP($A398,datos14s!$A$2:$B$874,2,FALSE)))=1,"·",0)</f>
        <v>0</v>
      </c>
      <c r="U398" s="53">
        <f>IF(TYPE(SEARCH(U$1,+VLOOKUP($A398,datos14s!$A$2:$B$874,2,FALSE)))=1,"·",0)</f>
        <v>0</v>
      </c>
      <c r="V398" s="53">
        <f>IF(TYPE(SEARCH(V$1,+VLOOKUP($A398,datos14s!$A$2:$B$874,2,FALSE)))=1,"·",0)</f>
        <v>0</v>
      </c>
      <c r="W398" s="53">
        <f>IF(TYPE(SEARCH(W$1,+VLOOKUP($A398,datos14s!$A$2:$B$874,2,FALSE)))=1,"·",0)</f>
        <v>0</v>
      </c>
      <c r="X398" s="53">
        <f>IF(TYPE(SEARCH(X$1,+VLOOKUP($A398,datos14s!$A$2:$B$874,2,FALSE)))=1,"·",0)</f>
        <v>0</v>
      </c>
      <c r="Y398" s="53">
        <f>IF(TYPE(SEARCH(Y$1,+VLOOKUP($A398,datos14s!$A$2:$B$874,2,FALSE)))=1,"·",0)</f>
        <v>0</v>
      </c>
      <c r="Z398" s="53">
        <f>IF(TYPE(SEARCH(Z$1,+VLOOKUP($A398,datos14s!$A$2:$B$874,2,FALSE)))=1,"·",0)</f>
        <v>0</v>
      </c>
      <c r="AA398" s="53">
        <f>IF(TYPE(SEARCH(AA$1,+VLOOKUP($A398,datos14s!$A$2:$B$874,2,FALSE)))=1,"·",0)</f>
        <v>0</v>
      </c>
      <c r="AB398" s="53">
        <f>IF(TYPE(SEARCH(AB$1,+VLOOKUP($A398,datos14s!$A$2:$B$874,2,FALSE)))=1,"·",0)</f>
        <v>0</v>
      </c>
      <c r="AC398" s="53">
        <f>IF(TYPE(SEARCH(AC$1,+VLOOKUP($A398,datos14s!$A$2:$B$874,2,FALSE)))=1,"·",0)</f>
        <v>0</v>
      </c>
      <c r="AD398" s="53">
        <f>IF(TYPE(SEARCH(AD$1,+VLOOKUP($A398,datos14s!$A$2:$B$874,2,FALSE)))=1,"·",0)</f>
        <v>0</v>
      </c>
      <c r="AE398" s="53">
        <f>IF(TYPE(SEARCH(AE$1,+VLOOKUP($A398,datos14s!$A$2:$B$874,2,FALSE)))=1,"·",0)</f>
        <v>0</v>
      </c>
    </row>
    <row r="399" spans="1:31" s="9" customFormat="1">
      <c r="A399" s="186" t="s">
        <v>1195</v>
      </c>
      <c r="B399" s="53">
        <f>IF(TYPE(SEARCH(B$1,+VLOOKUP($A399,datos14s!$A$2:$B$874,2,FALSE)))=1,"·",0)</f>
        <v>0</v>
      </c>
      <c r="C399" s="53">
        <f>IF(TYPE(SEARCH(C$1,+VLOOKUP($A399,datos14s!$A$2:$B$874,2,FALSE)))=1,"·",0)</f>
        <v>0</v>
      </c>
      <c r="D399" s="53">
        <f>IF(TYPE(SEARCH(D$1,+VLOOKUP($A399,datos14s!$A$2:$B$874,2,FALSE)))=1,"·",0)</f>
        <v>0</v>
      </c>
      <c r="E399" s="53">
        <f>IF(TYPE(SEARCH(E$1,+VLOOKUP($A399,datos14s!$A$2:$B$874,2,FALSE)))=1,"·",0)</f>
        <v>0</v>
      </c>
      <c r="F399" s="53">
        <f>IF(TYPE(SEARCH(F$1,+VLOOKUP($A399,datos14s!$A$2:$B$874,2,FALSE)))=1,"·",0)</f>
        <v>0</v>
      </c>
      <c r="G399" s="53">
        <f>IF(TYPE(SEARCH(G$1,+VLOOKUP($A399,datos14s!$A$2:$B$874,2,FALSE)))=1,"·",0)</f>
        <v>0</v>
      </c>
      <c r="H399" s="53">
        <f>IF(TYPE(SEARCH(H$1,+VLOOKUP($A399,datos14s!$A$2:$B$874,2,FALSE)))=1,"·",0)</f>
        <v>0</v>
      </c>
      <c r="I399" s="53">
        <f>IF(TYPE(SEARCH(I$1,+VLOOKUP($A399,datos14s!$A$2:$B$874,2,FALSE)))=1,"·",0)</f>
        <v>0</v>
      </c>
      <c r="J399" s="53">
        <f>IF(TYPE(SEARCH(J$1,+VLOOKUP($A399,datos14s!$A$2:$B$874,2,FALSE)))=1,"·",0)</f>
        <v>0</v>
      </c>
      <c r="K399" s="53" t="str">
        <f>IF(TYPE(SEARCH(K$1,+VLOOKUP($A399,datos14s!$A$2:$B$874,2,FALSE)))=1,"·",0)</f>
        <v>·</v>
      </c>
      <c r="L399" s="53">
        <f>IF(TYPE(SEARCH(L$1,+VLOOKUP($A399,datos14s!$A$2:$B$874,2,FALSE)))=1,"·",0)</f>
        <v>0</v>
      </c>
      <c r="M399" s="53">
        <f>IF(TYPE(SEARCH(M$1,+VLOOKUP($A399,datos14s!$A$2:$B$874,2,FALSE)))=1,"·",0)</f>
        <v>0</v>
      </c>
      <c r="N399" s="53">
        <f>IF(TYPE(SEARCH(N$1,+VLOOKUP($A399,datos14s!$A$2:$B$874,2,FALSE)))=1,"·",0)</f>
        <v>0</v>
      </c>
      <c r="O399" s="53">
        <f>IF(TYPE(SEARCH(O$1,+VLOOKUP($A399,datos14s!$A$2:$B$874,2,FALSE)))=1,"·",0)</f>
        <v>0</v>
      </c>
      <c r="P399" s="53">
        <f>IF(TYPE(SEARCH(P$1,+VLOOKUP($A399,datos14s!$A$2:$B$874,2,FALSE)))=1,"·",0)</f>
        <v>0</v>
      </c>
      <c r="Q399" s="53">
        <f>IF(TYPE(SEARCH(Q$1,+VLOOKUP($A399,datos14s!$A$2:$B$874,2,FALSE)))=1,"·",0)</f>
        <v>0</v>
      </c>
      <c r="R399" s="53">
        <f>IF(TYPE(SEARCH(R$1,+VLOOKUP($A399,datos14s!$A$2:$B$874,2,FALSE)))=1,"·",0)</f>
        <v>0</v>
      </c>
      <c r="S399" s="53">
        <f>IF(TYPE(SEARCH(S$1,+VLOOKUP($A399,datos14s!$A$2:$B$874,2,FALSE)))=1,"·",0)</f>
        <v>0</v>
      </c>
      <c r="T399" s="53">
        <f>IF(TYPE(SEARCH(T$1,+VLOOKUP($A399,datos14s!$A$2:$B$874,2,FALSE)))=1,"·",0)</f>
        <v>0</v>
      </c>
      <c r="U399" s="53">
        <f>IF(TYPE(SEARCH(U$1,+VLOOKUP($A399,datos14s!$A$2:$B$874,2,FALSE)))=1,"·",0)</f>
        <v>0</v>
      </c>
      <c r="V399" s="53">
        <f>IF(TYPE(SEARCH(V$1,+VLOOKUP($A399,datos14s!$A$2:$B$874,2,FALSE)))=1,"·",0)</f>
        <v>0</v>
      </c>
      <c r="W399" s="53">
        <f>IF(TYPE(SEARCH(W$1,+VLOOKUP($A399,datos14s!$A$2:$B$874,2,FALSE)))=1,"·",0)</f>
        <v>0</v>
      </c>
      <c r="X399" s="53">
        <f>IF(TYPE(SEARCH(X$1,+VLOOKUP($A399,datos14s!$A$2:$B$874,2,FALSE)))=1,"·",0)</f>
        <v>0</v>
      </c>
      <c r="Y399" s="53">
        <f>IF(TYPE(SEARCH(Y$1,+VLOOKUP($A399,datos14s!$A$2:$B$874,2,FALSE)))=1,"·",0)</f>
        <v>0</v>
      </c>
      <c r="Z399" s="53">
        <f>IF(TYPE(SEARCH(Z$1,+VLOOKUP($A399,datos14s!$A$2:$B$874,2,FALSE)))=1,"·",0)</f>
        <v>0</v>
      </c>
      <c r="AA399" s="53">
        <f>IF(TYPE(SEARCH(AA$1,+VLOOKUP($A399,datos14s!$A$2:$B$874,2,FALSE)))=1,"·",0)</f>
        <v>0</v>
      </c>
      <c r="AB399" s="53">
        <f>IF(TYPE(SEARCH(AB$1,+VLOOKUP($A399,datos14s!$A$2:$B$874,2,FALSE)))=1,"·",0)</f>
        <v>0</v>
      </c>
      <c r="AC399" s="53">
        <f>IF(TYPE(SEARCH(AC$1,+VLOOKUP($A399,datos14s!$A$2:$B$874,2,FALSE)))=1,"·",0)</f>
        <v>0</v>
      </c>
      <c r="AD399" s="53">
        <f>IF(TYPE(SEARCH(AD$1,+VLOOKUP($A399,datos14s!$A$2:$B$874,2,FALSE)))=1,"·",0)</f>
        <v>0</v>
      </c>
      <c r="AE399" s="53">
        <f>IF(TYPE(SEARCH(AE$1,+VLOOKUP($A399,datos14s!$A$2:$B$874,2,FALSE)))=1,"·",0)</f>
        <v>0</v>
      </c>
    </row>
    <row r="400" spans="1:31" s="9" customFormat="1">
      <c r="A400" s="186" t="s">
        <v>1196</v>
      </c>
      <c r="B400" s="53">
        <f>IF(TYPE(SEARCH(B$1,+VLOOKUP($A400,datos14s!$A$2:$B$874,2,FALSE)))=1,"·",0)</f>
        <v>0</v>
      </c>
      <c r="C400" s="53">
        <f>IF(TYPE(SEARCH(C$1,+VLOOKUP($A400,datos14s!$A$2:$B$874,2,FALSE)))=1,"·",0)</f>
        <v>0</v>
      </c>
      <c r="D400" s="53">
        <f>IF(TYPE(SEARCH(D$1,+VLOOKUP($A400,datos14s!$A$2:$B$874,2,FALSE)))=1,"·",0)</f>
        <v>0</v>
      </c>
      <c r="E400" s="53">
        <f>IF(TYPE(SEARCH(E$1,+VLOOKUP($A400,datos14s!$A$2:$B$874,2,FALSE)))=1,"·",0)</f>
        <v>0</v>
      </c>
      <c r="F400" s="53">
        <f>IF(TYPE(SEARCH(F$1,+VLOOKUP($A400,datos14s!$A$2:$B$874,2,FALSE)))=1,"·",0)</f>
        <v>0</v>
      </c>
      <c r="G400" s="53">
        <f>IF(TYPE(SEARCH(G$1,+VLOOKUP($A400,datos14s!$A$2:$B$874,2,FALSE)))=1,"·",0)</f>
        <v>0</v>
      </c>
      <c r="H400" s="53">
        <f>IF(TYPE(SEARCH(H$1,+VLOOKUP($A400,datos14s!$A$2:$B$874,2,FALSE)))=1,"·",0)</f>
        <v>0</v>
      </c>
      <c r="I400" s="53">
        <f>IF(TYPE(SEARCH(I$1,+VLOOKUP($A400,datos14s!$A$2:$B$874,2,FALSE)))=1,"·",0)</f>
        <v>0</v>
      </c>
      <c r="J400" s="53">
        <f>IF(TYPE(SEARCH(J$1,+VLOOKUP($A400,datos14s!$A$2:$B$874,2,FALSE)))=1,"·",0)</f>
        <v>0</v>
      </c>
      <c r="K400" s="53" t="str">
        <f>IF(TYPE(SEARCH(K$1,+VLOOKUP($A400,datos14s!$A$2:$B$874,2,FALSE)))=1,"·",0)</f>
        <v>·</v>
      </c>
      <c r="L400" s="53">
        <f>IF(TYPE(SEARCH(L$1,+VLOOKUP($A400,datos14s!$A$2:$B$874,2,FALSE)))=1,"·",0)</f>
        <v>0</v>
      </c>
      <c r="M400" s="53">
        <f>IF(TYPE(SEARCH(M$1,+VLOOKUP($A400,datos14s!$A$2:$B$874,2,FALSE)))=1,"·",0)</f>
        <v>0</v>
      </c>
      <c r="N400" s="53">
        <f>IF(TYPE(SEARCH(N$1,+VLOOKUP($A400,datos14s!$A$2:$B$874,2,FALSE)))=1,"·",0)</f>
        <v>0</v>
      </c>
      <c r="O400" s="53">
        <f>IF(TYPE(SEARCH(O$1,+VLOOKUP($A400,datos14s!$A$2:$B$874,2,FALSE)))=1,"·",0)</f>
        <v>0</v>
      </c>
      <c r="P400" s="53">
        <f>IF(TYPE(SEARCH(P$1,+VLOOKUP($A400,datos14s!$A$2:$B$874,2,FALSE)))=1,"·",0)</f>
        <v>0</v>
      </c>
      <c r="Q400" s="53">
        <f>IF(TYPE(SEARCH(Q$1,+VLOOKUP($A400,datos14s!$A$2:$B$874,2,FALSE)))=1,"·",0)</f>
        <v>0</v>
      </c>
      <c r="R400" s="53">
        <f>IF(TYPE(SEARCH(R$1,+VLOOKUP($A400,datos14s!$A$2:$B$874,2,FALSE)))=1,"·",0)</f>
        <v>0</v>
      </c>
      <c r="S400" s="53">
        <f>IF(TYPE(SEARCH(S$1,+VLOOKUP($A400,datos14s!$A$2:$B$874,2,FALSE)))=1,"·",0)</f>
        <v>0</v>
      </c>
      <c r="T400" s="53">
        <f>IF(TYPE(SEARCH(T$1,+VLOOKUP($A400,datos14s!$A$2:$B$874,2,FALSE)))=1,"·",0)</f>
        <v>0</v>
      </c>
      <c r="U400" s="53">
        <f>IF(TYPE(SEARCH(U$1,+VLOOKUP($A400,datos14s!$A$2:$B$874,2,FALSE)))=1,"·",0)</f>
        <v>0</v>
      </c>
      <c r="V400" s="53">
        <f>IF(TYPE(SEARCH(V$1,+VLOOKUP($A400,datos14s!$A$2:$B$874,2,FALSE)))=1,"·",0)</f>
        <v>0</v>
      </c>
      <c r="W400" s="53">
        <f>IF(TYPE(SEARCH(W$1,+VLOOKUP($A400,datos14s!$A$2:$B$874,2,FALSE)))=1,"·",0)</f>
        <v>0</v>
      </c>
      <c r="X400" s="53">
        <f>IF(TYPE(SEARCH(X$1,+VLOOKUP($A400,datos14s!$A$2:$B$874,2,FALSE)))=1,"·",0)</f>
        <v>0</v>
      </c>
      <c r="Y400" s="53">
        <f>IF(TYPE(SEARCH(Y$1,+VLOOKUP($A400,datos14s!$A$2:$B$874,2,FALSE)))=1,"·",0)</f>
        <v>0</v>
      </c>
      <c r="Z400" s="53">
        <f>IF(TYPE(SEARCH(Z$1,+VLOOKUP($A400,datos14s!$A$2:$B$874,2,FALSE)))=1,"·",0)</f>
        <v>0</v>
      </c>
      <c r="AA400" s="53">
        <f>IF(TYPE(SEARCH(AA$1,+VLOOKUP($A400,datos14s!$A$2:$B$874,2,FALSE)))=1,"·",0)</f>
        <v>0</v>
      </c>
      <c r="AB400" s="53">
        <f>IF(TYPE(SEARCH(AB$1,+VLOOKUP($A400,datos14s!$A$2:$B$874,2,FALSE)))=1,"·",0)</f>
        <v>0</v>
      </c>
      <c r="AC400" s="53">
        <f>IF(TYPE(SEARCH(AC$1,+VLOOKUP($A400,datos14s!$A$2:$B$874,2,FALSE)))=1,"·",0)</f>
        <v>0</v>
      </c>
      <c r="AD400" s="53">
        <f>IF(TYPE(SEARCH(AD$1,+VLOOKUP($A400,datos14s!$A$2:$B$874,2,FALSE)))=1,"·",0)</f>
        <v>0</v>
      </c>
      <c r="AE400" s="53">
        <f>IF(TYPE(SEARCH(AE$1,+VLOOKUP($A400,datos14s!$A$2:$B$874,2,FALSE)))=1,"·",0)</f>
        <v>0</v>
      </c>
    </row>
    <row r="401" spans="1:31" s="9" customFormat="1">
      <c r="A401" s="186" t="s">
        <v>1197</v>
      </c>
      <c r="B401" s="53">
        <f>IF(TYPE(SEARCH(B$1,+VLOOKUP($A401,datos14s!$A$2:$B$874,2,FALSE)))=1,"·",0)</f>
        <v>0</v>
      </c>
      <c r="C401" s="53">
        <f>IF(TYPE(SEARCH(C$1,+VLOOKUP($A401,datos14s!$A$2:$B$874,2,FALSE)))=1,"·",0)</f>
        <v>0</v>
      </c>
      <c r="D401" s="53">
        <f>IF(TYPE(SEARCH(D$1,+VLOOKUP($A401,datos14s!$A$2:$B$874,2,FALSE)))=1,"·",0)</f>
        <v>0</v>
      </c>
      <c r="E401" s="53">
        <f>IF(TYPE(SEARCH(E$1,+VLOOKUP($A401,datos14s!$A$2:$B$874,2,FALSE)))=1,"·",0)</f>
        <v>0</v>
      </c>
      <c r="F401" s="53">
        <f>IF(TYPE(SEARCH(F$1,+VLOOKUP($A401,datos14s!$A$2:$B$874,2,FALSE)))=1,"·",0)</f>
        <v>0</v>
      </c>
      <c r="G401" s="53">
        <f>IF(TYPE(SEARCH(G$1,+VLOOKUP($A401,datos14s!$A$2:$B$874,2,FALSE)))=1,"·",0)</f>
        <v>0</v>
      </c>
      <c r="H401" s="53">
        <f>IF(TYPE(SEARCH(H$1,+VLOOKUP($A401,datos14s!$A$2:$B$874,2,FALSE)))=1,"·",0)</f>
        <v>0</v>
      </c>
      <c r="I401" s="53">
        <f>IF(TYPE(SEARCH(I$1,+VLOOKUP($A401,datos14s!$A$2:$B$874,2,FALSE)))=1,"·",0)</f>
        <v>0</v>
      </c>
      <c r="J401" s="53">
        <f>IF(TYPE(SEARCH(J$1,+VLOOKUP($A401,datos14s!$A$2:$B$874,2,FALSE)))=1,"·",0)</f>
        <v>0</v>
      </c>
      <c r="K401" s="53">
        <f>IF(TYPE(SEARCH(K$1,+VLOOKUP($A401,datos14s!$A$2:$B$874,2,FALSE)))=1,"·",0)</f>
        <v>0</v>
      </c>
      <c r="L401" s="53">
        <f>IF(TYPE(SEARCH(L$1,+VLOOKUP($A401,datos14s!$A$2:$B$874,2,FALSE)))=1,"·",0)</f>
        <v>0</v>
      </c>
      <c r="M401" s="53">
        <f>IF(TYPE(SEARCH(M$1,+VLOOKUP($A401,datos14s!$A$2:$B$874,2,FALSE)))=1,"·",0)</f>
        <v>0</v>
      </c>
      <c r="N401" s="53">
        <f>IF(TYPE(SEARCH(N$1,+VLOOKUP($A401,datos14s!$A$2:$B$874,2,FALSE)))=1,"·",0)</f>
        <v>0</v>
      </c>
      <c r="O401" s="53">
        <f>IF(TYPE(SEARCH(O$1,+VLOOKUP($A401,datos14s!$A$2:$B$874,2,FALSE)))=1,"·",0)</f>
        <v>0</v>
      </c>
      <c r="P401" s="53">
        <f>IF(TYPE(SEARCH(P$1,+VLOOKUP($A401,datos14s!$A$2:$B$874,2,FALSE)))=1,"·",0)</f>
        <v>0</v>
      </c>
      <c r="Q401" s="53">
        <f>IF(TYPE(SEARCH(Q$1,+VLOOKUP($A401,datos14s!$A$2:$B$874,2,FALSE)))=1,"·",0)</f>
        <v>0</v>
      </c>
      <c r="R401" s="53">
        <f>IF(TYPE(SEARCH(R$1,+VLOOKUP($A401,datos14s!$A$2:$B$874,2,FALSE)))=1,"·",0)</f>
        <v>0</v>
      </c>
      <c r="S401" s="53">
        <f>IF(TYPE(SEARCH(S$1,+VLOOKUP($A401,datos14s!$A$2:$B$874,2,FALSE)))=1,"·",0)</f>
        <v>0</v>
      </c>
      <c r="T401" s="53">
        <f>IF(TYPE(SEARCH(T$1,+VLOOKUP($A401,datos14s!$A$2:$B$874,2,FALSE)))=1,"·",0)</f>
        <v>0</v>
      </c>
      <c r="U401" s="53">
        <f>IF(TYPE(SEARCH(U$1,+VLOOKUP($A401,datos14s!$A$2:$B$874,2,FALSE)))=1,"·",0)</f>
        <v>0</v>
      </c>
      <c r="V401" s="53">
        <f>IF(TYPE(SEARCH(V$1,+VLOOKUP($A401,datos14s!$A$2:$B$874,2,FALSE)))=1,"·",0)</f>
        <v>0</v>
      </c>
      <c r="W401" s="53">
        <f>IF(TYPE(SEARCH(W$1,+VLOOKUP($A401,datos14s!$A$2:$B$874,2,FALSE)))=1,"·",0)</f>
        <v>0</v>
      </c>
      <c r="X401" s="53">
        <f>IF(TYPE(SEARCH(X$1,+VLOOKUP($A401,datos14s!$A$2:$B$874,2,FALSE)))=1,"·",0)</f>
        <v>0</v>
      </c>
      <c r="Y401" s="53">
        <f>IF(TYPE(SEARCH(Y$1,+VLOOKUP($A401,datos14s!$A$2:$B$874,2,FALSE)))=1,"·",0)</f>
        <v>0</v>
      </c>
      <c r="Z401" s="53">
        <f>IF(TYPE(SEARCH(Z$1,+VLOOKUP($A401,datos14s!$A$2:$B$874,2,FALSE)))=1,"·",0)</f>
        <v>0</v>
      </c>
      <c r="AA401" s="53">
        <f>IF(TYPE(SEARCH(AA$1,+VLOOKUP($A401,datos14s!$A$2:$B$874,2,FALSE)))=1,"·",0)</f>
        <v>0</v>
      </c>
      <c r="AB401" s="53">
        <f>IF(TYPE(SEARCH(AB$1,+VLOOKUP($A401,datos14s!$A$2:$B$874,2,FALSE)))=1,"·",0)</f>
        <v>0</v>
      </c>
      <c r="AC401" s="53">
        <f>IF(TYPE(SEARCH(AC$1,+VLOOKUP($A401,datos14s!$A$2:$B$874,2,FALSE)))=1,"·",0)</f>
        <v>0</v>
      </c>
      <c r="AD401" s="53">
        <f>IF(TYPE(SEARCH(AD$1,+VLOOKUP($A401,datos14s!$A$2:$B$874,2,FALSE)))=1,"·",0)</f>
        <v>0</v>
      </c>
      <c r="AE401" s="53">
        <f>IF(TYPE(SEARCH(AE$1,+VLOOKUP($A401,datos14s!$A$2:$B$874,2,FALSE)))=1,"·",0)</f>
        <v>0</v>
      </c>
    </row>
    <row r="402" spans="1:31" s="9" customFormat="1">
      <c r="A402" s="186" t="s">
        <v>1198</v>
      </c>
      <c r="B402" s="53">
        <f>IF(TYPE(SEARCH(B$1,+VLOOKUP($A402,datos14s!$A$2:$B$874,2,FALSE)))=1,"·",0)</f>
        <v>0</v>
      </c>
      <c r="C402" s="53">
        <f>IF(TYPE(SEARCH(C$1,+VLOOKUP($A402,datos14s!$A$2:$B$874,2,FALSE)))=1,"·",0)</f>
        <v>0</v>
      </c>
      <c r="D402" s="53">
        <f>IF(TYPE(SEARCH(D$1,+VLOOKUP($A402,datos14s!$A$2:$B$874,2,FALSE)))=1,"·",0)</f>
        <v>0</v>
      </c>
      <c r="E402" s="53">
        <f>IF(TYPE(SEARCH(E$1,+VLOOKUP($A402,datos14s!$A$2:$B$874,2,FALSE)))=1,"·",0)</f>
        <v>0</v>
      </c>
      <c r="F402" s="53">
        <f>IF(TYPE(SEARCH(F$1,+VLOOKUP($A402,datos14s!$A$2:$B$874,2,FALSE)))=1,"·",0)</f>
        <v>0</v>
      </c>
      <c r="G402" s="53">
        <f>IF(TYPE(SEARCH(G$1,+VLOOKUP($A402,datos14s!$A$2:$B$874,2,FALSE)))=1,"·",0)</f>
        <v>0</v>
      </c>
      <c r="H402" s="53">
        <f>IF(TYPE(SEARCH(H$1,+VLOOKUP($A402,datos14s!$A$2:$B$874,2,FALSE)))=1,"·",0)</f>
        <v>0</v>
      </c>
      <c r="I402" s="53">
        <f>IF(TYPE(SEARCH(I$1,+VLOOKUP($A402,datos14s!$A$2:$B$874,2,FALSE)))=1,"·",0)</f>
        <v>0</v>
      </c>
      <c r="J402" s="53">
        <f>IF(TYPE(SEARCH(J$1,+VLOOKUP($A402,datos14s!$A$2:$B$874,2,FALSE)))=1,"·",0)</f>
        <v>0</v>
      </c>
      <c r="K402" s="53">
        <f>IF(TYPE(SEARCH(K$1,+VLOOKUP($A402,datos14s!$A$2:$B$874,2,FALSE)))=1,"·",0)</f>
        <v>0</v>
      </c>
      <c r="L402" s="53">
        <f>IF(TYPE(SEARCH(L$1,+VLOOKUP($A402,datos14s!$A$2:$B$874,2,FALSE)))=1,"·",0)</f>
        <v>0</v>
      </c>
      <c r="M402" s="53">
        <f>IF(TYPE(SEARCH(M$1,+VLOOKUP($A402,datos14s!$A$2:$B$874,2,FALSE)))=1,"·",0)</f>
        <v>0</v>
      </c>
      <c r="N402" s="53">
        <f>IF(TYPE(SEARCH(N$1,+VLOOKUP($A402,datos14s!$A$2:$B$874,2,FALSE)))=1,"·",0)</f>
        <v>0</v>
      </c>
      <c r="O402" s="53">
        <f>IF(TYPE(SEARCH(O$1,+VLOOKUP($A402,datos14s!$A$2:$B$874,2,FALSE)))=1,"·",0)</f>
        <v>0</v>
      </c>
      <c r="P402" s="53">
        <f>IF(TYPE(SEARCH(P$1,+VLOOKUP($A402,datos14s!$A$2:$B$874,2,FALSE)))=1,"·",0)</f>
        <v>0</v>
      </c>
      <c r="Q402" s="53">
        <f>IF(TYPE(SEARCH(Q$1,+VLOOKUP($A402,datos14s!$A$2:$B$874,2,FALSE)))=1,"·",0)</f>
        <v>0</v>
      </c>
      <c r="R402" s="53">
        <f>IF(TYPE(SEARCH(R$1,+VLOOKUP($A402,datos14s!$A$2:$B$874,2,FALSE)))=1,"·",0)</f>
        <v>0</v>
      </c>
      <c r="S402" s="53">
        <f>IF(TYPE(SEARCH(S$1,+VLOOKUP($A402,datos14s!$A$2:$B$874,2,FALSE)))=1,"·",0)</f>
        <v>0</v>
      </c>
      <c r="T402" s="53">
        <f>IF(TYPE(SEARCH(T$1,+VLOOKUP($A402,datos14s!$A$2:$B$874,2,FALSE)))=1,"·",0)</f>
        <v>0</v>
      </c>
      <c r="U402" s="53">
        <f>IF(TYPE(SEARCH(U$1,+VLOOKUP($A402,datos14s!$A$2:$B$874,2,FALSE)))=1,"·",0)</f>
        <v>0</v>
      </c>
      <c r="V402" s="53">
        <f>IF(TYPE(SEARCH(V$1,+VLOOKUP($A402,datos14s!$A$2:$B$874,2,FALSE)))=1,"·",0)</f>
        <v>0</v>
      </c>
      <c r="W402" s="53">
        <f>IF(TYPE(SEARCH(W$1,+VLOOKUP($A402,datos14s!$A$2:$B$874,2,FALSE)))=1,"·",0)</f>
        <v>0</v>
      </c>
      <c r="X402" s="53">
        <f>IF(TYPE(SEARCH(X$1,+VLOOKUP($A402,datos14s!$A$2:$B$874,2,FALSE)))=1,"·",0)</f>
        <v>0</v>
      </c>
      <c r="Y402" s="53">
        <f>IF(TYPE(SEARCH(Y$1,+VLOOKUP($A402,datos14s!$A$2:$B$874,2,FALSE)))=1,"·",0)</f>
        <v>0</v>
      </c>
      <c r="Z402" s="53">
        <f>IF(TYPE(SEARCH(Z$1,+VLOOKUP($A402,datos14s!$A$2:$B$874,2,FALSE)))=1,"·",0)</f>
        <v>0</v>
      </c>
      <c r="AA402" s="53">
        <f>IF(TYPE(SEARCH(AA$1,+VLOOKUP($A402,datos14s!$A$2:$B$874,2,FALSE)))=1,"·",0)</f>
        <v>0</v>
      </c>
      <c r="AB402" s="53">
        <f>IF(TYPE(SEARCH(AB$1,+VLOOKUP($A402,datos14s!$A$2:$B$874,2,FALSE)))=1,"·",0)</f>
        <v>0</v>
      </c>
      <c r="AC402" s="53">
        <f>IF(TYPE(SEARCH(AC$1,+VLOOKUP($A402,datos14s!$A$2:$B$874,2,FALSE)))=1,"·",0)</f>
        <v>0</v>
      </c>
      <c r="AD402" s="53">
        <f>IF(TYPE(SEARCH(AD$1,+VLOOKUP($A402,datos14s!$A$2:$B$874,2,FALSE)))=1,"·",0)</f>
        <v>0</v>
      </c>
      <c r="AE402" s="53">
        <f>IF(TYPE(SEARCH(AE$1,+VLOOKUP($A402,datos14s!$A$2:$B$874,2,FALSE)))=1,"·",0)</f>
        <v>0</v>
      </c>
    </row>
    <row r="403" spans="1:31" s="9" customFormat="1">
      <c r="A403" s="186" t="s">
        <v>1199</v>
      </c>
      <c r="B403" s="53">
        <f>IF(TYPE(SEARCH(B$1,+VLOOKUP($A403,datos14s!$A$2:$B$874,2,FALSE)))=1,"·",0)</f>
        <v>0</v>
      </c>
      <c r="C403" s="53">
        <f>IF(TYPE(SEARCH(C$1,+VLOOKUP($A403,datos14s!$A$2:$B$874,2,FALSE)))=1,"·",0)</f>
        <v>0</v>
      </c>
      <c r="D403" s="53">
        <f>IF(TYPE(SEARCH(D$1,+VLOOKUP($A403,datos14s!$A$2:$B$874,2,FALSE)))=1,"·",0)</f>
        <v>0</v>
      </c>
      <c r="E403" s="53">
        <f>IF(TYPE(SEARCH(E$1,+VLOOKUP($A403,datos14s!$A$2:$B$874,2,FALSE)))=1,"·",0)</f>
        <v>0</v>
      </c>
      <c r="F403" s="53">
        <f>IF(TYPE(SEARCH(F$1,+VLOOKUP($A403,datos14s!$A$2:$B$874,2,FALSE)))=1,"·",0)</f>
        <v>0</v>
      </c>
      <c r="G403" s="53">
        <f>IF(TYPE(SEARCH(G$1,+VLOOKUP($A403,datos14s!$A$2:$B$874,2,FALSE)))=1,"·",0)</f>
        <v>0</v>
      </c>
      <c r="H403" s="53">
        <f>IF(TYPE(SEARCH(H$1,+VLOOKUP($A403,datos14s!$A$2:$B$874,2,FALSE)))=1,"·",0)</f>
        <v>0</v>
      </c>
      <c r="I403" s="53">
        <f>IF(TYPE(SEARCH(I$1,+VLOOKUP($A403,datos14s!$A$2:$B$874,2,FALSE)))=1,"·",0)</f>
        <v>0</v>
      </c>
      <c r="J403" s="53">
        <f>IF(TYPE(SEARCH(J$1,+VLOOKUP($A403,datos14s!$A$2:$B$874,2,FALSE)))=1,"·",0)</f>
        <v>0</v>
      </c>
      <c r="K403" s="53">
        <f>IF(TYPE(SEARCH(K$1,+VLOOKUP($A403,datos14s!$A$2:$B$874,2,FALSE)))=1,"·",0)</f>
        <v>0</v>
      </c>
      <c r="L403" s="53">
        <f>IF(TYPE(SEARCH(L$1,+VLOOKUP($A403,datos14s!$A$2:$B$874,2,FALSE)))=1,"·",0)</f>
        <v>0</v>
      </c>
      <c r="M403" s="53">
        <f>IF(TYPE(SEARCH(M$1,+VLOOKUP($A403,datos14s!$A$2:$B$874,2,FALSE)))=1,"·",0)</f>
        <v>0</v>
      </c>
      <c r="N403" s="53">
        <f>IF(TYPE(SEARCH(N$1,+VLOOKUP($A403,datos14s!$A$2:$B$874,2,FALSE)))=1,"·",0)</f>
        <v>0</v>
      </c>
      <c r="O403" s="53">
        <f>IF(TYPE(SEARCH(O$1,+VLOOKUP($A403,datos14s!$A$2:$B$874,2,FALSE)))=1,"·",0)</f>
        <v>0</v>
      </c>
      <c r="P403" s="53">
        <f>IF(TYPE(SEARCH(P$1,+VLOOKUP($A403,datos14s!$A$2:$B$874,2,FALSE)))=1,"·",0)</f>
        <v>0</v>
      </c>
      <c r="Q403" s="53">
        <f>IF(TYPE(SEARCH(Q$1,+VLOOKUP($A403,datos14s!$A$2:$B$874,2,FALSE)))=1,"·",0)</f>
        <v>0</v>
      </c>
      <c r="R403" s="53">
        <f>IF(TYPE(SEARCH(R$1,+VLOOKUP($A403,datos14s!$A$2:$B$874,2,FALSE)))=1,"·",0)</f>
        <v>0</v>
      </c>
      <c r="S403" s="53">
        <f>IF(TYPE(SEARCH(S$1,+VLOOKUP($A403,datos14s!$A$2:$B$874,2,FALSE)))=1,"·",0)</f>
        <v>0</v>
      </c>
      <c r="T403" s="53">
        <f>IF(TYPE(SEARCH(T$1,+VLOOKUP($A403,datos14s!$A$2:$B$874,2,FALSE)))=1,"·",0)</f>
        <v>0</v>
      </c>
      <c r="U403" s="53">
        <f>IF(TYPE(SEARCH(U$1,+VLOOKUP($A403,datos14s!$A$2:$B$874,2,FALSE)))=1,"·",0)</f>
        <v>0</v>
      </c>
      <c r="V403" s="53">
        <f>IF(TYPE(SEARCH(V$1,+VLOOKUP($A403,datos14s!$A$2:$B$874,2,FALSE)))=1,"·",0)</f>
        <v>0</v>
      </c>
      <c r="W403" s="53">
        <f>IF(TYPE(SEARCH(W$1,+VLOOKUP($A403,datos14s!$A$2:$B$874,2,FALSE)))=1,"·",0)</f>
        <v>0</v>
      </c>
      <c r="X403" s="53">
        <f>IF(TYPE(SEARCH(X$1,+VLOOKUP($A403,datos14s!$A$2:$B$874,2,FALSE)))=1,"·",0)</f>
        <v>0</v>
      </c>
      <c r="Y403" s="53">
        <f>IF(TYPE(SEARCH(Y$1,+VLOOKUP($A403,datos14s!$A$2:$B$874,2,FALSE)))=1,"·",0)</f>
        <v>0</v>
      </c>
      <c r="Z403" s="53">
        <f>IF(TYPE(SEARCH(Z$1,+VLOOKUP($A403,datos14s!$A$2:$B$874,2,FALSE)))=1,"·",0)</f>
        <v>0</v>
      </c>
      <c r="AA403" s="53">
        <f>IF(TYPE(SEARCH(AA$1,+VLOOKUP($A403,datos14s!$A$2:$B$874,2,FALSE)))=1,"·",0)</f>
        <v>0</v>
      </c>
      <c r="AB403" s="53">
        <f>IF(TYPE(SEARCH(AB$1,+VLOOKUP($A403,datos14s!$A$2:$B$874,2,FALSE)))=1,"·",0)</f>
        <v>0</v>
      </c>
      <c r="AC403" s="53">
        <f>IF(TYPE(SEARCH(AC$1,+VLOOKUP($A403,datos14s!$A$2:$B$874,2,FALSE)))=1,"·",0)</f>
        <v>0</v>
      </c>
      <c r="AD403" s="53">
        <f>IF(TYPE(SEARCH(AD$1,+VLOOKUP($A403,datos14s!$A$2:$B$874,2,FALSE)))=1,"·",0)</f>
        <v>0</v>
      </c>
      <c r="AE403" s="53">
        <f>IF(TYPE(SEARCH(AE$1,+VLOOKUP($A403,datos14s!$A$2:$B$874,2,FALSE)))=1,"·",0)</f>
        <v>0</v>
      </c>
    </row>
    <row r="404" spans="1:31" s="9" customFormat="1">
      <c r="A404" s="186" t="s">
        <v>1200</v>
      </c>
      <c r="B404" s="53">
        <f>IF(TYPE(SEARCH(B$1,+VLOOKUP($A404,datos14s!$A$2:$B$874,2,FALSE)))=1,"·",0)</f>
        <v>0</v>
      </c>
      <c r="C404" s="53">
        <f>IF(TYPE(SEARCH(C$1,+VLOOKUP($A404,datos14s!$A$2:$B$874,2,FALSE)))=1,"·",0)</f>
        <v>0</v>
      </c>
      <c r="D404" s="53">
        <f>IF(TYPE(SEARCH(D$1,+VLOOKUP($A404,datos14s!$A$2:$B$874,2,FALSE)))=1,"·",0)</f>
        <v>0</v>
      </c>
      <c r="E404" s="53">
        <f>IF(TYPE(SEARCH(E$1,+VLOOKUP($A404,datos14s!$A$2:$B$874,2,FALSE)))=1,"·",0)</f>
        <v>0</v>
      </c>
      <c r="F404" s="53">
        <f>IF(TYPE(SEARCH(F$1,+VLOOKUP($A404,datos14s!$A$2:$B$874,2,FALSE)))=1,"·",0)</f>
        <v>0</v>
      </c>
      <c r="G404" s="53">
        <f>IF(TYPE(SEARCH(G$1,+VLOOKUP($A404,datos14s!$A$2:$B$874,2,FALSE)))=1,"·",0)</f>
        <v>0</v>
      </c>
      <c r="H404" s="53">
        <f>IF(TYPE(SEARCH(H$1,+VLOOKUP($A404,datos14s!$A$2:$B$874,2,FALSE)))=1,"·",0)</f>
        <v>0</v>
      </c>
      <c r="I404" s="53">
        <f>IF(TYPE(SEARCH(I$1,+VLOOKUP($A404,datos14s!$A$2:$B$874,2,FALSE)))=1,"·",0)</f>
        <v>0</v>
      </c>
      <c r="J404" s="53">
        <f>IF(TYPE(SEARCH(J$1,+VLOOKUP($A404,datos14s!$A$2:$B$874,2,FALSE)))=1,"·",0)</f>
        <v>0</v>
      </c>
      <c r="K404" s="53">
        <f>IF(TYPE(SEARCH(K$1,+VLOOKUP($A404,datos14s!$A$2:$B$874,2,FALSE)))=1,"·",0)</f>
        <v>0</v>
      </c>
      <c r="L404" s="53">
        <f>IF(TYPE(SEARCH(L$1,+VLOOKUP($A404,datos14s!$A$2:$B$874,2,FALSE)))=1,"·",0)</f>
        <v>0</v>
      </c>
      <c r="M404" s="53">
        <f>IF(TYPE(SEARCH(M$1,+VLOOKUP($A404,datos14s!$A$2:$B$874,2,FALSE)))=1,"·",0)</f>
        <v>0</v>
      </c>
      <c r="N404" s="53">
        <f>IF(TYPE(SEARCH(N$1,+VLOOKUP($A404,datos14s!$A$2:$B$874,2,FALSE)))=1,"·",0)</f>
        <v>0</v>
      </c>
      <c r="O404" s="53">
        <f>IF(TYPE(SEARCH(O$1,+VLOOKUP($A404,datos14s!$A$2:$B$874,2,FALSE)))=1,"·",0)</f>
        <v>0</v>
      </c>
      <c r="P404" s="53">
        <f>IF(TYPE(SEARCH(P$1,+VLOOKUP($A404,datos14s!$A$2:$B$874,2,FALSE)))=1,"·",0)</f>
        <v>0</v>
      </c>
      <c r="Q404" s="53">
        <f>IF(TYPE(SEARCH(Q$1,+VLOOKUP($A404,datos14s!$A$2:$B$874,2,FALSE)))=1,"·",0)</f>
        <v>0</v>
      </c>
      <c r="R404" s="53">
        <f>IF(TYPE(SEARCH(R$1,+VLOOKUP($A404,datos14s!$A$2:$B$874,2,FALSE)))=1,"·",0)</f>
        <v>0</v>
      </c>
      <c r="S404" s="53">
        <f>IF(TYPE(SEARCH(S$1,+VLOOKUP($A404,datos14s!$A$2:$B$874,2,FALSE)))=1,"·",0)</f>
        <v>0</v>
      </c>
      <c r="T404" s="53">
        <f>IF(TYPE(SEARCH(T$1,+VLOOKUP($A404,datos14s!$A$2:$B$874,2,FALSE)))=1,"·",0)</f>
        <v>0</v>
      </c>
      <c r="U404" s="53">
        <f>IF(TYPE(SEARCH(U$1,+VLOOKUP($A404,datos14s!$A$2:$B$874,2,FALSE)))=1,"·",0)</f>
        <v>0</v>
      </c>
      <c r="V404" s="53">
        <f>IF(TYPE(SEARCH(V$1,+VLOOKUP($A404,datos14s!$A$2:$B$874,2,FALSE)))=1,"·",0)</f>
        <v>0</v>
      </c>
      <c r="W404" s="53">
        <f>IF(TYPE(SEARCH(W$1,+VLOOKUP($A404,datos14s!$A$2:$B$874,2,FALSE)))=1,"·",0)</f>
        <v>0</v>
      </c>
      <c r="X404" s="53">
        <f>IF(TYPE(SEARCH(X$1,+VLOOKUP($A404,datos14s!$A$2:$B$874,2,FALSE)))=1,"·",0)</f>
        <v>0</v>
      </c>
      <c r="Y404" s="53">
        <f>IF(TYPE(SEARCH(Y$1,+VLOOKUP($A404,datos14s!$A$2:$B$874,2,FALSE)))=1,"·",0)</f>
        <v>0</v>
      </c>
      <c r="Z404" s="53">
        <f>IF(TYPE(SEARCH(Z$1,+VLOOKUP($A404,datos14s!$A$2:$B$874,2,FALSE)))=1,"·",0)</f>
        <v>0</v>
      </c>
      <c r="AA404" s="53">
        <f>IF(TYPE(SEARCH(AA$1,+VLOOKUP($A404,datos14s!$A$2:$B$874,2,FALSE)))=1,"·",0)</f>
        <v>0</v>
      </c>
      <c r="AB404" s="53">
        <f>IF(TYPE(SEARCH(AB$1,+VLOOKUP($A404,datos14s!$A$2:$B$874,2,FALSE)))=1,"·",0)</f>
        <v>0</v>
      </c>
      <c r="AC404" s="53">
        <f>IF(TYPE(SEARCH(AC$1,+VLOOKUP($A404,datos14s!$A$2:$B$874,2,FALSE)))=1,"·",0)</f>
        <v>0</v>
      </c>
      <c r="AD404" s="53">
        <f>IF(TYPE(SEARCH(AD$1,+VLOOKUP($A404,datos14s!$A$2:$B$874,2,FALSE)))=1,"·",0)</f>
        <v>0</v>
      </c>
      <c r="AE404" s="53">
        <f>IF(TYPE(SEARCH(AE$1,+VLOOKUP($A404,datos14s!$A$2:$B$874,2,FALSE)))=1,"·",0)</f>
        <v>0</v>
      </c>
    </row>
    <row r="405" spans="1:31" s="9" customFormat="1">
      <c r="A405" s="60" t="s">
        <v>1201</v>
      </c>
      <c r="B405" s="53">
        <f>IF(TYPE(SEARCH(B$1,+VLOOKUP($A405,datos14s!$A$2:$B$874,2,FALSE)))=1,"·",0)</f>
        <v>0</v>
      </c>
      <c r="C405" s="53">
        <f>IF(TYPE(SEARCH(C$1,+VLOOKUP($A405,datos14s!$A$2:$B$874,2,FALSE)))=1,"·",0)</f>
        <v>0</v>
      </c>
      <c r="D405" s="53" t="str">
        <f>IF(TYPE(SEARCH(D$1,+VLOOKUP($A405,datos14s!$A$2:$B$874,2,FALSE)))=1,"·",0)</f>
        <v>·</v>
      </c>
      <c r="E405" s="53">
        <f>IF(TYPE(SEARCH(E$1,+VLOOKUP($A405,datos14s!$A$2:$B$874,2,FALSE)))=1,"·",0)</f>
        <v>0</v>
      </c>
      <c r="F405" s="53">
        <f>IF(TYPE(SEARCH(F$1,+VLOOKUP($A405,datos14s!$A$2:$B$874,2,FALSE)))=1,"·",0)</f>
        <v>0</v>
      </c>
      <c r="G405" s="53">
        <f>IF(TYPE(SEARCH(G$1,+VLOOKUP($A405,datos14s!$A$2:$B$874,2,FALSE)))=1,"·",0)</f>
        <v>0</v>
      </c>
      <c r="H405" s="53">
        <f>IF(TYPE(SEARCH(H$1,+VLOOKUP($A405,datos14s!$A$2:$B$874,2,FALSE)))=1,"·",0)</f>
        <v>0</v>
      </c>
      <c r="I405" s="53">
        <f>IF(TYPE(SEARCH(I$1,+VLOOKUP($A405,datos14s!$A$2:$B$874,2,FALSE)))=1,"·",0)</f>
        <v>0</v>
      </c>
      <c r="J405" s="53" t="str">
        <f>IF(TYPE(SEARCH(J$1,+VLOOKUP($A405,datos14s!$A$2:$B$874,2,FALSE)))=1,"·",0)</f>
        <v>·</v>
      </c>
      <c r="K405" s="53" t="str">
        <f>IF(TYPE(SEARCH(K$1,+VLOOKUP($A405,datos14s!$A$2:$B$874,2,FALSE)))=1,"·",0)</f>
        <v>·</v>
      </c>
      <c r="L405" s="53">
        <f>IF(TYPE(SEARCH(L$1,+VLOOKUP($A405,datos14s!$A$2:$B$874,2,FALSE)))=1,"·",0)</f>
        <v>0</v>
      </c>
      <c r="M405" s="53">
        <f>IF(TYPE(SEARCH(M$1,+VLOOKUP($A405,datos14s!$A$2:$B$874,2,FALSE)))=1,"·",0)</f>
        <v>0</v>
      </c>
      <c r="N405" s="53">
        <f>IF(TYPE(SEARCH(N$1,+VLOOKUP($A405,datos14s!$A$2:$B$874,2,FALSE)))=1,"·",0)</f>
        <v>0</v>
      </c>
      <c r="O405" s="53">
        <f>IF(TYPE(SEARCH(O$1,+VLOOKUP($A405,datos14s!$A$2:$B$874,2,FALSE)))=1,"·",0)</f>
        <v>0</v>
      </c>
      <c r="P405" s="53">
        <f>IF(TYPE(SEARCH(P$1,+VLOOKUP($A405,datos14s!$A$2:$B$874,2,FALSE)))=1,"·",0)</f>
        <v>0</v>
      </c>
      <c r="Q405" s="53">
        <f>IF(TYPE(SEARCH(Q$1,+VLOOKUP($A405,datos14s!$A$2:$B$874,2,FALSE)))=1,"·",0)</f>
        <v>0</v>
      </c>
      <c r="R405" s="53">
        <f>IF(TYPE(SEARCH(R$1,+VLOOKUP($A405,datos14s!$A$2:$B$874,2,FALSE)))=1,"·",0)</f>
        <v>0</v>
      </c>
      <c r="S405" s="53">
        <f>IF(TYPE(SEARCH(S$1,+VLOOKUP($A405,datos14s!$A$2:$B$874,2,FALSE)))=1,"·",0)</f>
        <v>0</v>
      </c>
      <c r="T405" s="53">
        <f>IF(TYPE(SEARCH(T$1,+VLOOKUP($A405,datos14s!$A$2:$B$874,2,FALSE)))=1,"·",0)</f>
        <v>0</v>
      </c>
      <c r="U405" s="53">
        <f>IF(TYPE(SEARCH(U$1,+VLOOKUP($A405,datos14s!$A$2:$B$874,2,FALSE)))=1,"·",0)</f>
        <v>0</v>
      </c>
      <c r="V405" s="53">
        <f>IF(TYPE(SEARCH(V$1,+VLOOKUP($A405,datos14s!$A$2:$B$874,2,FALSE)))=1,"·",0)</f>
        <v>0</v>
      </c>
      <c r="W405" s="53">
        <f>IF(TYPE(SEARCH(W$1,+VLOOKUP($A405,datos14s!$A$2:$B$874,2,FALSE)))=1,"·",0)</f>
        <v>0</v>
      </c>
      <c r="X405" s="53">
        <f>IF(TYPE(SEARCH(X$1,+VLOOKUP($A405,datos14s!$A$2:$B$874,2,FALSE)))=1,"·",0)</f>
        <v>0</v>
      </c>
      <c r="Y405" s="53">
        <f>IF(TYPE(SEARCH(Y$1,+VLOOKUP($A405,datos14s!$A$2:$B$874,2,FALSE)))=1,"·",0)</f>
        <v>0</v>
      </c>
      <c r="Z405" s="53">
        <f>IF(TYPE(SEARCH(Z$1,+VLOOKUP($A405,datos14s!$A$2:$B$874,2,FALSE)))=1,"·",0)</f>
        <v>0</v>
      </c>
      <c r="AA405" s="53">
        <f>IF(TYPE(SEARCH(AA$1,+VLOOKUP($A405,datos14s!$A$2:$B$874,2,FALSE)))=1,"·",0)</f>
        <v>0</v>
      </c>
      <c r="AB405" s="53">
        <f>IF(TYPE(SEARCH(AB$1,+VLOOKUP($A405,datos14s!$A$2:$B$874,2,FALSE)))=1,"·",0)</f>
        <v>0</v>
      </c>
      <c r="AC405" s="53">
        <f>IF(TYPE(SEARCH(AC$1,+VLOOKUP($A405,datos14s!$A$2:$B$874,2,FALSE)))=1,"·",0)</f>
        <v>0</v>
      </c>
      <c r="AD405" s="53">
        <f>IF(TYPE(SEARCH(AD$1,+VLOOKUP($A405,datos14s!$A$2:$B$874,2,FALSE)))=1,"·",0)</f>
        <v>0</v>
      </c>
      <c r="AE405" s="53">
        <f>IF(TYPE(SEARCH(AE$1,+VLOOKUP($A405,datos14s!$A$2:$B$874,2,FALSE)))=1,"·",0)</f>
        <v>0</v>
      </c>
    </row>
    <row r="406" spans="1:31" s="9" customFormat="1">
      <c r="A406" s="60" t="s">
        <v>1202</v>
      </c>
      <c r="B406" s="53">
        <f>IF(TYPE(SEARCH(B$1,+VLOOKUP($A406,datos14s!$A$2:$B$874,2,FALSE)))=1,"·",0)</f>
        <v>0</v>
      </c>
      <c r="C406" s="53">
        <f>IF(TYPE(SEARCH(C$1,+VLOOKUP($A406,datos14s!$A$2:$B$874,2,FALSE)))=1,"·",0)</f>
        <v>0</v>
      </c>
      <c r="D406" s="53">
        <f>IF(TYPE(SEARCH(D$1,+VLOOKUP($A406,datos14s!$A$2:$B$874,2,FALSE)))=1,"·",0)</f>
        <v>0</v>
      </c>
      <c r="E406" s="53">
        <f>IF(TYPE(SEARCH(E$1,+VLOOKUP($A406,datos14s!$A$2:$B$874,2,FALSE)))=1,"·",0)</f>
        <v>0</v>
      </c>
      <c r="F406" s="53">
        <f>IF(TYPE(SEARCH(F$1,+VLOOKUP($A406,datos14s!$A$2:$B$874,2,FALSE)))=1,"·",0)</f>
        <v>0</v>
      </c>
      <c r="G406" s="53">
        <f>IF(TYPE(SEARCH(G$1,+VLOOKUP($A406,datos14s!$A$2:$B$874,2,FALSE)))=1,"·",0)</f>
        <v>0</v>
      </c>
      <c r="H406" s="53">
        <f>IF(TYPE(SEARCH(H$1,+VLOOKUP($A406,datos14s!$A$2:$B$874,2,FALSE)))=1,"·",0)</f>
        <v>0</v>
      </c>
      <c r="I406" s="53">
        <f>IF(TYPE(SEARCH(I$1,+VLOOKUP($A406,datos14s!$A$2:$B$874,2,FALSE)))=1,"·",0)</f>
        <v>0</v>
      </c>
      <c r="J406" s="53">
        <f>IF(TYPE(SEARCH(J$1,+VLOOKUP($A406,datos14s!$A$2:$B$874,2,FALSE)))=1,"·",0)</f>
        <v>0</v>
      </c>
      <c r="K406" s="53" t="str">
        <f>IF(TYPE(SEARCH(K$1,+VLOOKUP($A406,datos14s!$A$2:$B$874,2,FALSE)))=1,"·",0)</f>
        <v>·</v>
      </c>
      <c r="L406" s="53">
        <f>IF(TYPE(SEARCH(L$1,+VLOOKUP($A406,datos14s!$A$2:$B$874,2,FALSE)))=1,"·",0)</f>
        <v>0</v>
      </c>
      <c r="M406" s="53">
        <f>IF(TYPE(SEARCH(M$1,+VLOOKUP($A406,datos14s!$A$2:$B$874,2,FALSE)))=1,"·",0)</f>
        <v>0</v>
      </c>
      <c r="N406" s="53">
        <f>IF(TYPE(SEARCH(N$1,+VLOOKUP($A406,datos14s!$A$2:$B$874,2,FALSE)))=1,"·",0)</f>
        <v>0</v>
      </c>
      <c r="O406" s="53">
        <f>IF(TYPE(SEARCH(O$1,+VLOOKUP($A406,datos14s!$A$2:$B$874,2,FALSE)))=1,"·",0)</f>
        <v>0</v>
      </c>
      <c r="P406" s="53">
        <f>IF(TYPE(SEARCH(P$1,+VLOOKUP($A406,datos14s!$A$2:$B$874,2,FALSE)))=1,"·",0)</f>
        <v>0</v>
      </c>
      <c r="Q406" s="53">
        <f>IF(TYPE(SEARCH(Q$1,+VLOOKUP($A406,datos14s!$A$2:$B$874,2,FALSE)))=1,"·",0)</f>
        <v>0</v>
      </c>
      <c r="R406" s="53">
        <f>IF(TYPE(SEARCH(R$1,+VLOOKUP($A406,datos14s!$A$2:$B$874,2,FALSE)))=1,"·",0)</f>
        <v>0</v>
      </c>
      <c r="S406" s="53">
        <f>IF(TYPE(SEARCH(S$1,+VLOOKUP($A406,datos14s!$A$2:$B$874,2,FALSE)))=1,"·",0)</f>
        <v>0</v>
      </c>
      <c r="T406" s="53">
        <f>IF(TYPE(SEARCH(T$1,+VLOOKUP($A406,datos14s!$A$2:$B$874,2,FALSE)))=1,"·",0)</f>
        <v>0</v>
      </c>
      <c r="U406" s="53">
        <f>IF(TYPE(SEARCH(U$1,+VLOOKUP($A406,datos14s!$A$2:$B$874,2,FALSE)))=1,"·",0)</f>
        <v>0</v>
      </c>
      <c r="V406" s="53">
        <f>IF(TYPE(SEARCH(V$1,+VLOOKUP($A406,datos14s!$A$2:$B$874,2,FALSE)))=1,"·",0)</f>
        <v>0</v>
      </c>
      <c r="W406" s="53">
        <f>IF(TYPE(SEARCH(W$1,+VLOOKUP($A406,datos14s!$A$2:$B$874,2,FALSE)))=1,"·",0)</f>
        <v>0</v>
      </c>
      <c r="X406" s="53">
        <f>IF(TYPE(SEARCH(X$1,+VLOOKUP($A406,datos14s!$A$2:$B$874,2,FALSE)))=1,"·",0)</f>
        <v>0</v>
      </c>
      <c r="Y406" s="53">
        <f>IF(TYPE(SEARCH(Y$1,+VLOOKUP($A406,datos14s!$A$2:$B$874,2,FALSE)))=1,"·",0)</f>
        <v>0</v>
      </c>
      <c r="Z406" s="53">
        <f>IF(TYPE(SEARCH(Z$1,+VLOOKUP($A406,datos14s!$A$2:$B$874,2,FALSE)))=1,"·",0)</f>
        <v>0</v>
      </c>
      <c r="AA406" s="53">
        <f>IF(TYPE(SEARCH(AA$1,+VLOOKUP($A406,datos14s!$A$2:$B$874,2,FALSE)))=1,"·",0)</f>
        <v>0</v>
      </c>
      <c r="AB406" s="53">
        <f>IF(TYPE(SEARCH(AB$1,+VLOOKUP($A406,datos14s!$A$2:$B$874,2,FALSE)))=1,"·",0)</f>
        <v>0</v>
      </c>
      <c r="AC406" s="53">
        <f>IF(TYPE(SEARCH(AC$1,+VLOOKUP($A406,datos14s!$A$2:$B$874,2,FALSE)))=1,"·",0)</f>
        <v>0</v>
      </c>
      <c r="AD406" s="53">
        <f>IF(TYPE(SEARCH(AD$1,+VLOOKUP($A406,datos14s!$A$2:$B$874,2,FALSE)))=1,"·",0)</f>
        <v>0</v>
      </c>
      <c r="AE406" s="53">
        <f>IF(TYPE(SEARCH(AE$1,+VLOOKUP($A406,datos14s!$A$2:$B$874,2,FALSE)))=1,"·",0)</f>
        <v>0</v>
      </c>
    </row>
    <row r="407" spans="1:31" s="9" customFormat="1">
      <c r="A407" s="60" t="s">
        <v>1203</v>
      </c>
      <c r="B407" s="53">
        <f>IF(TYPE(SEARCH(B$1,+VLOOKUP($A407,datos14s!$A$2:$B$874,2,FALSE)))=1,"·",0)</f>
        <v>0</v>
      </c>
      <c r="C407" s="53">
        <f>IF(TYPE(SEARCH(C$1,+VLOOKUP($A407,datos14s!$A$2:$B$874,2,FALSE)))=1,"·",0)</f>
        <v>0</v>
      </c>
      <c r="D407" s="53">
        <f>IF(TYPE(SEARCH(D$1,+VLOOKUP($A407,datos14s!$A$2:$B$874,2,FALSE)))=1,"·",0)</f>
        <v>0</v>
      </c>
      <c r="E407" s="53">
        <f>IF(TYPE(SEARCH(E$1,+VLOOKUP($A407,datos14s!$A$2:$B$874,2,FALSE)))=1,"·",0)</f>
        <v>0</v>
      </c>
      <c r="F407" s="53">
        <f>IF(TYPE(SEARCH(F$1,+VLOOKUP($A407,datos14s!$A$2:$B$874,2,FALSE)))=1,"·",0)</f>
        <v>0</v>
      </c>
      <c r="G407" s="53">
        <f>IF(TYPE(SEARCH(G$1,+VLOOKUP($A407,datos14s!$A$2:$B$874,2,FALSE)))=1,"·",0)</f>
        <v>0</v>
      </c>
      <c r="H407" s="53">
        <f>IF(TYPE(SEARCH(H$1,+VLOOKUP($A407,datos14s!$A$2:$B$874,2,FALSE)))=1,"·",0)</f>
        <v>0</v>
      </c>
      <c r="I407" s="53">
        <f>IF(TYPE(SEARCH(I$1,+VLOOKUP($A407,datos14s!$A$2:$B$874,2,FALSE)))=1,"·",0)</f>
        <v>0</v>
      </c>
      <c r="J407" s="53">
        <f>IF(TYPE(SEARCH(J$1,+VLOOKUP($A407,datos14s!$A$2:$B$874,2,FALSE)))=1,"·",0)</f>
        <v>0</v>
      </c>
      <c r="K407" s="53" t="str">
        <f>IF(TYPE(SEARCH(K$1,+VLOOKUP($A407,datos14s!$A$2:$B$874,2,FALSE)))=1,"·",0)</f>
        <v>·</v>
      </c>
      <c r="L407" s="53">
        <f>IF(TYPE(SEARCH(L$1,+VLOOKUP($A407,datos14s!$A$2:$B$874,2,FALSE)))=1,"·",0)</f>
        <v>0</v>
      </c>
      <c r="M407" s="53">
        <f>IF(TYPE(SEARCH(M$1,+VLOOKUP($A407,datos14s!$A$2:$B$874,2,FALSE)))=1,"·",0)</f>
        <v>0</v>
      </c>
      <c r="N407" s="53">
        <f>IF(TYPE(SEARCH(N$1,+VLOOKUP($A407,datos14s!$A$2:$B$874,2,FALSE)))=1,"·",0)</f>
        <v>0</v>
      </c>
      <c r="O407" s="53">
        <f>IF(TYPE(SEARCH(O$1,+VLOOKUP($A407,datos14s!$A$2:$B$874,2,FALSE)))=1,"·",0)</f>
        <v>0</v>
      </c>
      <c r="P407" s="53" t="str">
        <f>IF(TYPE(SEARCH(P$1,+VLOOKUP($A407,datos14s!$A$2:$B$874,2,FALSE)))=1,"·",0)</f>
        <v>·</v>
      </c>
      <c r="Q407" s="53">
        <f>IF(TYPE(SEARCH(Q$1,+VLOOKUP($A407,datos14s!$A$2:$B$874,2,FALSE)))=1,"·",0)</f>
        <v>0</v>
      </c>
      <c r="R407" s="53">
        <f>IF(TYPE(SEARCH(R$1,+VLOOKUP($A407,datos14s!$A$2:$B$874,2,FALSE)))=1,"·",0)</f>
        <v>0</v>
      </c>
      <c r="S407" s="53">
        <f>IF(TYPE(SEARCH(S$1,+VLOOKUP($A407,datos14s!$A$2:$B$874,2,FALSE)))=1,"·",0)</f>
        <v>0</v>
      </c>
      <c r="T407" s="53">
        <f>IF(TYPE(SEARCH(T$1,+VLOOKUP($A407,datos14s!$A$2:$B$874,2,FALSE)))=1,"·",0)</f>
        <v>0</v>
      </c>
      <c r="U407" s="53">
        <f>IF(TYPE(SEARCH(U$1,+VLOOKUP($A407,datos14s!$A$2:$B$874,2,FALSE)))=1,"·",0)</f>
        <v>0</v>
      </c>
      <c r="V407" s="53">
        <f>IF(TYPE(SEARCH(V$1,+VLOOKUP($A407,datos14s!$A$2:$B$874,2,FALSE)))=1,"·",0)</f>
        <v>0</v>
      </c>
      <c r="W407" s="53">
        <f>IF(TYPE(SEARCH(W$1,+VLOOKUP($A407,datos14s!$A$2:$B$874,2,FALSE)))=1,"·",0)</f>
        <v>0</v>
      </c>
      <c r="X407" s="53">
        <f>IF(TYPE(SEARCH(X$1,+VLOOKUP($A407,datos14s!$A$2:$B$874,2,FALSE)))=1,"·",0)</f>
        <v>0</v>
      </c>
      <c r="Y407" s="53">
        <f>IF(TYPE(SEARCH(Y$1,+VLOOKUP($A407,datos14s!$A$2:$B$874,2,FALSE)))=1,"·",0)</f>
        <v>0</v>
      </c>
      <c r="Z407" s="53">
        <f>IF(TYPE(SEARCH(Z$1,+VLOOKUP($A407,datos14s!$A$2:$B$874,2,FALSE)))=1,"·",0)</f>
        <v>0</v>
      </c>
      <c r="AA407" s="53">
        <f>IF(TYPE(SEARCH(AA$1,+VLOOKUP($A407,datos14s!$A$2:$B$874,2,FALSE)))=1,"·",0)</f>
        <v>0</v>
      </c>
      <c r="AB407" s="53">
        <f>IF(TYPE(SEARCH(AB$1,+VLOOKUP($A407,datos14s!$A$2:$B$874,2,FALSE)))=1,"·",0)</f>
        <v>0</v>
      </c>
      <c r="AC407" s="53">
        <f>IF(TYPE(SEARCH(AC$1,+VLOOKUP($A407,datos14s!$A$2:$B$874,2,FALSE)))=1,"·",0)</f>
        <v>0</v>
      </c>
      <c r="AD407" s="53">
        <f>IF(TYPE(SEARCH(AD$1,+VLOOKUP($A407,datos14s!$A$2:$B$874,2,FALSE)))=1,"·",0)</f>
        <v>0</v>
      </c>
      <c r="AE407" s="53">
        <f>IF(TYPE(SEARCH(AE$1,+VLOOKUP($A407,datos14s!$A$2:$B$874,2,FALSE)))=1,"·",0)</f>
        <v>0</v>
      </c>
    </row>
    <row r="408" spans="1:31" s="9" customFormat="1">
      <c r="A408" s="60" t="s">
        <v>1204</v>
      </c>
      <c r="B408" s="53">
        <f>IF(TYPE(SEARCH(B$1,+VLOOKUP($A408,datos14s!$A$2:$B$874,2,FALSE)))=1,"·",0)</f>
        <v>0</v>
      </c>
      <c r="C408" s="53">
        <f>IF(TYPE(SEARCH(C$1,+VLOOKUP($A408,datos14s!$A$2:$B$874,2,FALSE)))=1,"·",0)</f>
        <v>0</v>
      </c>
      <c r="D408" s="53">
        <f>IF(TYPE(SEARCH(D$1,+VLOOKUP($A408,datos14s!$A$2:$B$874,2,FALSE)))=1,"·",0)</f>
        <v>0</v>
      </c>
      <c r="E408" s="53">
        <f>IF(TYPE(SEARCH(E$1,+VLOOKUP($A408,datos14s!$A$2:$B$874,2,FALSE)))=1,"·",0)</f>
        <v>0</v>
      </c>
      <c r="F408" s="53">
        <f>IF(TYPE(SEARCH(F$1,+VLOOKUP($A408,datos14s!$A$2:$B$874,2,FALSE)))=1,"·",0)</f>
        <v>0</v>
      </c>
      <c r="G408" s="53">
        <f>IF(TYPE(SEARCH(G$1,+VLOOKUP($A408,datos14s!$A$2:$B$874,2,FALSE)))=1,"·",0)</f>
        <v>0</v>
      </c>
      <c r="H408" s="53">
        <f>IF(TYPE(SEARCH(H$1,+VLOOKUP($A408,datos14s!$A$2:$B$874,2,FALSE)))=1,"·",0)</f>
        <v>0</v>
      </c>
      <c r="I408" s="53">
        <f>IF(TYPE(SEARCH(I$1,+VLOOKUP($A408,datos14s!$A$2:$B$874,2,FALSE)))=1,"·",0)</f>
        <v>0</v>
      </c>
      <c r="J408" s="53">
        <f>IF(TYPE(SEARCH(J$1,+VLOOKUP($A408,datos14s!$A$2:$B$874,2,FALSE)))=1,"·",0)</f>
        <v>0</v>
      </c>
      <c r="K408" s="53" t="str">
        <f>IF(TYPE(SEARCH(K$1,+VLOOKUP($A408,datos14s!$A$2:$B$874,2,FALSE)))=1,"·",0)</f>
        <v>·</v>
      </c>
      <c r="L408" s="53" t="str">
        <f>IF(TYPE(SEARCH(L$1,+VLOOKUP($A408,datos14s!$A$2:$B$874,2,FALSE)))=1,"·",0)</f>
        <v>·</v>
      </c>
      <c r="M408" s="53">
        <f>IF(TYPE(SEARCH(M$1,+VLOOKUP($A408,datos14s!$A$2:$B$874,2,FALSE)))=1,"·",0)</f>
        <v>0</v>
      </c>
      <c r="N408" s="53">
        <f>IF(TYPE(SEARCH(N$1,+VLOOKUP($A408,datos14s!$A$2:$B$874,2,FALSE)))=1,"·",0)</f>
        <v>0</v>
      </c>
      <c r="O408" s="53">
        <f>IF(TYPE(SEARCH(O$1,+VLOOKUP($A408,datos14s!$A$2:$B$874,2,FALSE)))=1,"·",0)</f>
        <v>0</v>
      </c>
      <c r="P408" s="53" t="str">
        <f>IF(TYPE(SEARCH(P$1,+VLOOKUP($A408,datos14s!$A$2:$B$874,2,FALSE)))=1,"·",0)</f>
        <v>·</v>
      </c>
      <c r="Q408" s="53">
        <f>IF(TYPE(SEARCH(Q$1,+VLOOKUP($A408,datos14s!$A$2:$B$874,2,FALSE)))=1,"·",0)</f>
        <v>0</v>
      </c>
      <c r="R408" s="53">
        <f>IF(TYPE(SEARCH(R$1,+VLOOKUP($A408,datos14s!$A$2:$B$874,2,FALSE)))=1,"·",0)</f>
        <v>0</v>
      </c>
      <c r="S408" s="53">
        <f>IF(TYPE(SEARCH(S$1,+VLOOKUP($A408,datos14s!$A$2:$B$874,2,FALSE)))=1,"·",0)</f>
        <v>0</v>
      </c>
      <c r="T408" s="53">
        <f>IF(TYPE(SEARCH(T$1,+VLOOKUP($A408,datos14s!$A$2:$B$874,2,FALSE)))=1,"·",0)</f>
        <v>0</v>
      </c>
      <c r="U408" s="53">
        <f>IF(TYPE(SEARCH(U$1,+VLOOKUP($A408,datos14s!$A$2:$B$874,2,FALSE)))=1,"·",0)</f>
        <v>0</v>
      </c>
      <c r="V408" s="53">
        <f>IF(TYPE(SEARCH(V$1,+VLOOKUP($A408,datos14s!$A$2:$B$874,2,FALSE)))=1,"·",0)</f>
        <v>0</v>
      </c>
      <c r="W408" s="53">
        <f>IF(TYPE(SEARCH(W$1,+VLOOKUP($A408,datos14s!$A$2:$B$874,2,FALSE)))=1,"·",0)</f>
        <v>0</v>
      </c>
      <c r="X408" s="53">
        <f>IF(TYPE(SEARCH(X$1,+VLOOKUP($A408,datos14s!$A$2:$B$874,2,FALSE)))=1,"·",0)</f>
        <v>0</v>
      </c>
      <c r="Y408" s="53">
        <f>IF(TYPE(SEARCH(Y$1,+VLOOKUP($A408,datos14s!$A$2:$B$874,2,FALSE)))=1,"·",0)</f>
        <v>0</v>
      </c>
      <c r="Z408" s="53">
        <f>IF(TYPE(SEARCH(Z$1,+VLOOKUP($A408,datos14s!$A$2:$B$874,2,FALSE)))=1,"·",0)</f>
        <v>0</v>
      </c>
      <c r="AA408" s="53">
        <f>IF(TYPE(SEARCH(AA$1,+VLOOKUP($A408,datos14s!$A$2:$B$874,2,FALSE)))=1,"·",0)</f>
        <v>0</v>
      </c>
      <c r="AB408" s="53">
        <f>IF(TYPE(SEARCH(AB$1,+VLOOKUP($A408,datos14s!$A$2:$B$874,2,FALSE)))=1,"·",0)</f>
        <v>0</v>
      </c>
      <c r="AC408" s="53">
        <f>IF(TYPE(SEARCH(AC$1,+VLOOKUP($A408,datos14s!$A$2:$B$874,2,FALSE)))=1,"·",0)</f>
        <v>0</v>
      </c>
      <c r="AD408" s="53">
        <f>IF(TYPE(SEARCH(AD$1,+VLOOKUP($A408,datos14s!$A$2:$B$874,2,FALSE)))=1,"·",0)</f>
        <v>0</v>
      </c>
      <c r="AE408" s="53">
        <f>IF(TYPE(SEARCH(AE$1,+VLOOKUP($A408,datos14s!$A$2:$B$874,2,FALSE)))=1,"·",0)</f>
        <v>0</v>
      </c>
    </row>
    <row r="409" spans="1:31" s="9" customFormat="1">
      <c r="A409" s="60" t="s">
        <v>1205</v>
      </c>
      <c r="B409" s="53">
        <f>IF(TYPE(SEARCH(B$1,+VLOOKUP($A409,datos14s!$A$2:$B$874,2,FALSE)))=1,"·",0)</f>
        <v>0</v>
      </c>
      <c r="C409" s="53">
        <f>IF(TYPE(SEARCH(C$1,+VLOOKUP($A409,datos14s!$A$2:$B$874,2,FALSE)))=1,"·",0)</f>
        <v>0</v>
      </c>
      <c r="D409" s="53">
        <f>IF(TYPE(SEARCH(D$1,+VLOOKUP($A409,datos14s!$A$2:$B$874,2,FALSE)))=1,"·",0)</f>
        <v>0</v>
      </c>
      <c r="E409" s="53">
        <f>IF(TYPE(SEARCH(E$1,+VLOOKUP($A409,datos14s!$A$2:$B$874,2,FALSE)))=1,"·",0)</f>
        <v>0</v>
      </c>
      <c r="F409" s="53">
        <f>IF(TYPE(SEARCH(F$1,+VLOOKUP($A409,datos14s!$A$2:$B$874,2,FALSE)))=1,"·",0)</f>
        <v>0</v>
      </c>
      <c r="G409" s="53">
        <f>IF(TYPE(SEARCH(G$1,+VLOOKUP($A409,datos14s!$A$2:$B$874,2,FALSE)))=1,"·",0)</f>
        <v>0</v>
      </c>
      <c r="H409" s="53">
        <f>IF(TYPE(SEARCH(H$1,+VLOOKUP($A409,datos14s!$A$2:$B$874,2,FALSE)))=1,"·",0)</f>
        <v>0</v>
      </c>
      <c r="I409" s="53">
        <f>IF(TYPE(SEARCH(I$1,+VLOOKUP($A409,datos14s!$A$2:$B$874,2,FALSE)))=1,"·",0)</f>
        <v>0</v>
      </c>
      <c r="J409" s="53">
        <f>IF(TYPE(SEARCH(J$1,+VLOOKUP($A409,datos14s!$A$2:$B$874,2,FALSE)))=1,"·",0)</f>
        <v>0</v>
      </c>
      <c r="K409" s="53" t="str">
        <f>IF(TYPE(SEARCH(K$1,+VLOOKUP($A409,datos14s!$A$2:$B$874,2,FALSE)))=1,"·",0)</f>
        <v>·</v>
      </c>
      <c r="L409" s="53">
        <f>IF(TYPE(SEARCH(L$1,+VLOOKUP($A409,datos14s!$A$2:$B$874,2,FALSE)))=1,"·",0)</f>
        <v>0</v>
      </c>
      <c r="M409" s="53">
        <f>IF(TYPE(SEARCH(M$1,+VLOOKUP($A409,datos14s!$A$2:$B$874,2,FALSE)))=1,"·",0)</f>
        <v>0</v>
      </c>
      <c r="N409" s="53">
        <f>IF(TYPE(SEARCH(N$1,+VLOOKUP($A409,datos14s!$A$2:$B$874,2,FALSE)))=1,"·",0)</f>
        <v>0</v>
      </c>
      <c r="O409" s="53">
        <f>IF(TYPE(SEARCH(O$1,+VLOOKUP($A409,datos14s!$A$2:$B$874,2,FALSE)))=1,"·",0)</f>
        <v>0</v>
      </c>
      <c r="P409" s="53">
        <f>IF(TYPE(SEARCH(P$1,+VLOOKUP($A409,datos14s!$A$2:$B$874,2,FALSE)))=1,"·",0)</f>
        <v>0</v>
      </c>
      <c r="Q409" s="53">
        <f>IF(TYPE(SEARCH(Q$1,+VLOOKUP($A409,datos14s!$A$2:$B$874,2,FALSE)))=1,"·",0)</f>
        <v>0</v>
      </c>
      <c r="R409" s="53">
        <f>IF(TYPE(SEARCH(R$1,+VLOOKUP($A409,datos14s!$A$2:$B$874,2,FALSE)))=1,"·",0)</f>
        <v>0</v>
      </c>
      <c r="S409" s="53">
        <f>IF(TYPE(SEARCH(S$1,+VLOOKUP($A409,datos14s!$A$2:$B$874,2,FALSE)))=1,"·",0)</f>
        <v>0</v>
      </c>
      <c r="T409" s="53">
        <f>IF(TYPE(SEARCH(T$1,+VLOOKUP($A409,datos14s!$A$2:$B$874,2,FALSE)))=1,"·",0)</f>
        <v>0</v>
      </c>
      <c r="U409" s="53">
        <f>IF(TYPE(SEARCH(U$1,+VLOOKUP($A409,datos14s!$A$2:$B$874,2,FALSE)))=1,"·",0)</f>
        <v>0</v>
      </c>
      <c r="V409" s="53">
        <f>IF(TYPE(SEARCH(V$1,+VLOOKUP($A409,datos14s!$A$2:$B$874,2,FALSE)))=1,"·",0)</f>
        <v>0</v>
      </c>
      <c r="W409" s="53">
        <f>IF(TYPE(SEARCH(W$1,+VLOOKUP($A409,datos14s!$A$2:$B$874,2,FALSE)))=1,"·",0)</f>
        <v>0</v>
      </c>
      <c r="X409" s="53">
        <f>IF(TYPE(SEARCH(X$1,+VLOOKUP($A409,datos14s!$A$2:$B$874,2,FALSE)))=1,"·",0)</f>
        <v>0</v>
      </c>
      <c r="Y409" s="53">
        <f>IF(TYPE(SEARCH(Y$1,+VLOOKUP($A409,datos14s!$A$2:$B$874,2,FALSE)))=1,"·",0)</f>
        <v>0</v>
      </c>
      <c r="Z409" s="53">
        <f>IF(TYPE(SEARCH(Z$1,+VLOOKUP($A409,datos14s!$A$2:$B$874,2,FALSE)))=1,"·",0)</f>
        <v>0</v>
      </c>
      <c r="AA409" s="53">
        <f>IF(TYPE(SEARCH(AA$1,+VLOOKUP($A409,datos14s!$A$2:$B$874,2,FALSE)))=1,"·",0)</f>
        <v>0</v>
      </c>
      <c r="AB409" s="53">
        <f>IF(TYPE(SEARCH(AB$1,+VLOOKUP($A409,datos14s!$A$2:$B$874,2,FALSE)))=1,"·",0)</f>
        <v>0</v>
      </c>
      <c r="AC409" s="53">
        <f>IF(TYPE(SEARCH(AC$1,+VLOOKUP($A409,datos14s!$A$2:$B$874,2,FALSE)))=1,"·",0)</f>
        <v>0</v>
      </c>
      <c r="AD409" s="53">
        <f>IF(TYPE(SEARCH(AD$1,+VLOOKUP($A409,datos14s!$A$2:$B$874,2,FALSE)))=1,"·",0)</f>
        <v>0</v>
      </c>
      <c r="AE409" s="53">
        <f>IF(TYPE(SEARCH(AE$1,+VLOOKUP($A409,datos14s!$A$2:$B$874,2,FALSE)))=1,"·",0)</f>
        <v>0</v>
      </c>
    </row>
    <row r="410" spans="1:31" s="9" customFormat="1">
      <c r="A410" s="60" t="s">
        <v>1206</v>
      </c>
      <c r="B410" s="53">
        <f>IF(TYPE(SEARCH(B$1,+VLOOKUP($A410,datos14s!$A$2:$B$874,2,FALSE)))=1,"·",0)</f>
        <v>0</v>
      </c>
      <c r="C410" s="53">
        <f>IF(TYPE(SEARCH(C$1,+VLOOKUP($A410,datos14s!$A$2:$B$874,2,FALSE)))=1,"·",0)</f>
        <v>0</v>
      </c>
      <c r="D410" s="53">
        <f>IF(TYPE(SEARCH(D$1,+VLOOKUP($A410,datos14s!$A$2:$B$874,2,FALSE)))=1,"·",0)</f>
        <v>0</v>
      </c>
      <c r="E410" s="53">
        <f>IF(TYPE(SEARCH(E$1,+VLOOKUP($A410,datos14s!$A$2:$B$874,2,FALSE)))=1,"·",0)</f>
        <v>0</v>
      </c>
      <c r="F410" s="53">
        <f>IF(TYPE(SEARCH(F$1,+VLOOKUP($A410,datos14s!$A$2:$B$874,2,FALSE)))=1,"·",0)</f>
        <v>0</v>
      </c>
      <c r="G410" s="53">
        <f>IF(TYPE(SEARCH(G$1,+VLOOKUP($A410,datos14s!$A$2:$B$874,2,FALSE)))=1,"·",0)</f>
        <v>0</v>
      </c>
      <c r="H410" s="53">
        <f>IF(TYPE(SEARCH(H$1,+VLOOKUP($A410,datos14s!$A$2:$B$874,2,FALSE)))=1,"·",0)</f>
        <v>0</v>
      </c>
      <c r="I410" s="53">
        <f>IF(TYPE(SEARCH(I$1,+VLOOKUP($A410,datos14s!$A$2:$B$874,2,FALSE)))=1,"·",0)</f>
        <v>0</v>
      </c>
      <c r="J410" s="53">
        <f>IF(TYPE(SEARCH(J$1,+VLOOKUP($A410,datos14s!$A$2:$B$874,2,FALSE)))=1,"·",0)</f>
        <v>0</v>
      </c>
      <c r="K410" s="53" t="str">
        <f>IF(TYPE(SEARCH(K$1,+VLOOKUP($A410,datos14s!$A$2:$B$874,2,FALSE)))=1,"·",0)</f>
        <v>·</v>
      </c>
      <c r="L410" s="53">
        <f>IF(TYPE(SEARCH(L$1,+VLOOKUP($A410,datos14s!$A$2:$B$874,2,FALSE)))=1,"·",0)</f>
        <v>0</v>
      </c>
      <c r="M410" s="53">
        <f>IF(TYPE(SEARCH(M$1,+VLOOKUP($A410,datos14s!$A$2:$B$874,2,FALSE)))=1,"·",0)</f>
        <v>0</v>
      </c>
      <c r="N410" s="53">
        <f>IF(TYPE(SEARCH(N$1,+VLOOKUP($A410,datos14s!$A$2:$B$874,2,FALSE)))=1,"·",0)</f>
        <v>0</v>
      </c>
      <c r="O410" s="53">
        <f>IF(TYPE(SEARCH(O$1,+VLOOKUP($A410,datos14s!$A$2:$B$874,2,FALSE)))=1,"·",0)</f>
        <v>0</v>
      </c>
      <c r="P410" s="53" t="str">
        <f>IF(TYPE(SEARCH(P$1,+VLOOKUP($A410,datos14s!$A$2:$B$874,2,FALSE)))=1,"·",0)</f>
        <v>·</v>
      </c>
      <c r="Q410" s="53">
        <f>IF(TYPE(SEARCH(Q$1,+VLOOKUP($A410,datos14s!$A$2:$B$874,2,FALSE)))=1,"·",0)</f>
        <v>0</v>
      </c>
      <c r="R410" s="53">
        <f>IF(TYPE(SEARCH(R$1,+VLOOKUP($A410,datos14s!$A$2:$B$874,2,FALSE)))=1,"·",0)</f>
        <v>0</v>
      </c>
      <c r="S410" s="53">
        <f>IF(TYPE(SEARCH(S$1,+VLOOKUP($A410,datos14s!$A$2:$B$874,2,FALSE)))=1,"·",0)</f>
        <v>0</v>
      </c>
      <c r="T410" s="53">
        <f>IF(TYPE(SEARCH(T$1,+VLOOKUP($A410,datos14s!$A$2:$B$874,2,FALSE)))=1,"·",0)</f>
        <v>0</v>
      </c>
      <c r="U410" s="53">
        <f>IF(TYPE(SEARCH(U$1,+VLOOKUP($A410,datos14s!$A$2:$B$874,2,FALSE)))=1,"·",0)</f>
        <v>0</v>
      </c>
      <c r="V410" s="53">
        <f>IF(TYPE(SEARCH(V$1,+VLOOKUP($A410,datos14s!$A$2:$B$874,2,FALSE)))=1,"·",0)</f>
        <v>0</v>
      </c>
      <c r="W410" s="53">
        <f>IF(TYPE(SEARCH(W$1,+VLOOKUP($A410,datos14s!$A$2:$B$874,2,FALSE)))=1,"·",0)</f>
        <v>0</v>
      </c>
      <c r="X410" s="53">
        <f>IF(TYPE(SEARCH(X$1,+VLOOKUP($A410,datos14s!$A$2:$B$874,2,FALSE)))=1,"·",0)</f>
        <v>0</v>
      </c>
      <c r="Y410" s="53">
        <f>IF(TYPE(SEARCH(Y$1,+VLOOKUP($A410,datos14s!$A$2:$B$874,2,FALSE)))=1,"·",0)</f>
        <v>0</v>
      </c>
      <c r="Z410" s="53">
        <f>IF(TYPE(SEARCH(Z$1,+VLOOKUP($A410,datos14s!$A$2:$B$874,2,FALSE)))=1,"·",0)</f>
        <v>0</v>
      </c>
      <c r="AA410" s="53">
        <f>IF(TYPE(SEARCH(AA$1,+VLOOKUP($A410,datos14s!$A$2:$B$874,2,FALSE)))=1,"·",0)</f>
        <v>0</v>
      </c>
      <c r="AB410" s="53">
        <f>IF(TYPE(SEARCH(AB$1,+VLOOKUP($A410,datos14s!$A$2:$B$874,2,FALSE)))=1,"·",0)</f>
        <v>0</v>
      </c>
      <c r="AC410" s="53">
        <f>IF(TYPE(SEARCH(AC$1,+VLOOKUP($A410,datos14s!$A$2:$B$874,2,FALSE)))=1,"·",0)</f>
        <v>0</v>
      </c>
      <c r="AD410" s="53">
        <f>IF(TYPE(SEARCH(AD$1,+VLOOKUP($A410,datos14s!$A$2:$B$874,2,FALSE)))=1,"·",0)</f>
        <v>0</v>
      </c>
      <c r="AE410" s="53" t="str">
        <f>IF(TYPE(SEARCH(AE$1,+VLOOKUP($A410,datos14s!$A$2:$B$874,2,FALSE)))=1,"·",0)</f>
        <v>·</v>
      </c>
    </row>
    <row r="411" spans="1:31" s="9" customFormat="1">
      <c r="A411" s="60" t="s">
        <v>1207</v>
      </c>
      <c r="B411" s="53">
        <f>IF(TYPE(SEARCH(B$1,+VLOOKUP($A411,datos14s!$A$2:$B$874,2,FALSE)))=1,"·",0)</f>
        <v>0</v>
      </c>
      <c r="C411" s="53">
        <f>IF(TYPE(SEARCH(C$1,+VLOOKUP($A411,datos14s!$A$2:$B$874,2,FALSE)))=1,"·",0)</f>
        <v>0</v>
      </c>
      <c r="D411" s="53" t="str">
        <f>IF(TYPE(SEARCH(D$1,+VLOOKUP($A411,datos14s!$A$2:$B$874,2,FALSE)))=1,"·",0)</f>
        <v>·</v>
      </c>
      <c r="E411" s="53">
        <f>IF(TYPE(SEARCH(E$1,+VLOOKUP($A411,datos14s!$A$2:$B$874,2,FALSE)))=1,"·",0)</f>
        <v>0</v>
      </c>
      <c r="F411" s="53">
        <f>IF(TYPE(SEARCH(F$1,+VLOOKUP($A411,datos14s!$A$2:$B$874,2,FALSE)))=1,"·",0)</f>
        <v>0</v>
      </c>
      <c r="G411" s="53">
        <f>IF(TYPE(SEARCH(G$1,+VLOOKUP($A411,datos14s!$A$2:$B$874,2,FALSE)))=1,"·",0)</f>
        <v>0</v>
      </c>
      <c r="H411" s="53">
        <f>IF(TYPE(SEARCH(H$1,+VLOOKUP($A411,datos14s!$A$2:$B$874,2,FALSE)))=1,"·",0)</f>
        <v>0</v>
      </c>
      <c r="I411" s="53">
        <f>IF(TYPE(SEARCH(I$1,+VLOOKUP($A411,datos14s!$A$2:$B$874,2,FALSE)))=1,"·",0)</f>
        <v>0</v>
      </c>
      <c r="J411" s="53">
        <f>IF(TYPE(SEARCH(J$1,+VLOOKUP($A411,datos14s!$A$2:$B$874,2,FALSE)))=1,"·",0)</f>
        <v>0</v>
      </c>
      <c r="K411" s="53" t="str">
        <f>IF(TYPE(SEARCH(K$1,+VLOOKUP($A411,datos14s!$A$2:$B$874,2,FALSE)))=1,"·",0)</f>
        <v>·</v>
      </c>
      <c r="L411" s="53" t="str">
        <f>IF(TYPE(SEARCH(L$1,+VLOOKUP($A411,datos14s!$A$2:$B$874,2,FALSE)))=1,"·",0)</f>
        <v>·</v>
      </c>
      <c r="M411" s="53">
        <f>IF(TYPE(SEARCH(M$1,+VLOOKUP($A411,datos14s!$A$2:$B$874,2,FALSE)))=1,"·",0)</f>
        <v>0</v>
      </c>
      <c r="N411" s="53">
        <f>IF(TYPE(SEARCH(N$1,+VLOOKUP($A411,datos14s!$A$2:$B$874,2,FALSE)))=1,"·",0)</f>
        <v>0</v>
      </c>
      <c r="O411" s="53">
        <f>IF(TYPE(SEARCH(O$1,+VLOOKUP($A411,datos14s!$A$2:$B$874,2,FALSE)))=1,"·",0)</f>
        <v>0</v>
      </c>
      <c r="P411" s="53">
        <f>IF(TYPE(SEARCH(P$1,+VLOOKUP($A411,datos14s!$A$2:$B$874,2,FALSE)))=1,"·",0)</f>
        <v>0</v>
      </c>
      <c r="Q411" s="53">
        <f>IF(TYPE(SEARCH(Q$1,+VLOOKUP($A411,datos14s!$A$2:$B$874,2,FALSE)))=1,"·",0)</f>
        <v>0</v>
      </c>
      <c r="R411" s="53">
        <f>IF(TYPE(SEARCH(R$1,+VLOOKUP($A411,datos14s!$A$2:$B$874,2,FALSE)))=1,"·",0)</f>
        <v>0</v>
      </c>
      <c r="S411" s="53">
        <f>IF(TYPE(SEARCH(S$1,+VLOOKUP($A411,datos14s!$A$2:$B$874,2,FALSE)))=1,"·",0)</f>
        <v>0</v>
      </c>
      <c r="T411" s="53">
        <f>IF(TYPE(SEARCH(T$1,+VLOOKUP($A411,datos14s!$A$2:$B$874,2,FALSE)))=1,"·",0)</f>
        <v>0</v>
      </c>
      <c r="U411" s="53">
        <f>IF(TYPE(SEARCH(U$1,+VLOOKUP($A411,datos14s!$A$2:$B$874,2,FALSE)))=1,"·",0)</f>
        <v>0</v>
      </c>
      <c r="V411" s="53">
        <f>IF(TYPE(SEARCH(V$1,+VLOOKUP($A411,datos14s!$A$2:$B$874,2,FALSE)))=1,"·",0)</f>
        <v>0</v>
      </c>
      <c r="W411" s="53">
        <f>IF(TYPE(SEARCH(W$1,+VLOOKUP($A411,datos14s!$A$2:$B$874,2,FALSE)))=1,"·",0)</f>
        <v>0</v>
      </c>
      <c r="X411" s="53">
        <f>IF(TYPE(SEARCH(X$1,+VLOOKUP($A411,datos14s!$A$2:$B$874,2,FALSE)))=1,"·",0)</f>
        <v>0</v>
      </c>
      <c r="Y411" s="53">
        <f>IF(TYPE(SEARCH(Y$1,+VLOOKUP($A411,datos14s!$A$2:$B$874,2,FALSE)))=1,"·",0)</f>
        <v>0</v>
      </c>
      <c r="Z411" s="53">
        <f>IF(TYPE(SEARCH(Z$1,+VLOOKUP($A411,datos14s!$A$2:$B$874,2,FALSE)))=1,"·",0)</f>
        <v>0</v>
      </c>
      <c r="AA411" s="53">
        <f>IF(TYPE(SEARCH(AA$1,+VLOOKUP($A411,datos14s!$A$2:$B$874,2,FALSE)))=1,"·",0)</f>
        <v>0</v>
      </c>
      <c r="AB411" s="53">
        <f>IF(TYPE(SEARCH(AB$1,+VLOOKUP($A411,datos14s!$A$2:$B$874,2,FALSE)))=1,"·",0)</f>
        <v>0</v>
      </c>
      <c r="AC411" s="53">
        <f>IF(TYPE(SEARCH(AC$1,+VLOOKUP($A411,datos14s!$A$2:$B$874,2,FALSE)))=1,"·",0)</f>
        <v>0</v>
      </c>
      <c r="AD411" s="53">
        <f>IF(TYPE(SEARCH(AD$1,+VLOOKUP($A411,datos14s!$A$2:$B$874,2,FALSE)))=1,"·",0)</f>
        <v>0</v>
      </c>
      <c r="AE411" s="53">
        <f>IF(TYPE(SEARCH(AE$1,+VLOOKUP($A411,datos14s!$A$2:$B$874,2,FALSE)))=1,"·",0)</f>
        <v>0</v>
      </c>
    </row>
    <row r="412" spans="1:31" s="9" customFormat="1">
      <c r="A412" s="60" t="s">
        <v>1208</v>
      </c>
      <c r="B412" s="53">
        <f>IF(TYPE(SEARCH(B$1,+VLOOKUP($A412,datos14s!$A$2:$B$874,2,FALSE)))=1,"·",0)</f>
        <v>0</v>
      </c>
      <c r="C412" s="53">
        <f>IF(TYPE(SEARCH(C$1,+VLOOKUP($A412,datos14s!$A$2:$B$874,2,FALSE)))=1,"·",0)</f>
        <v>0</v>
      </c>
      <c r="D412" s="53" t="str">
        <f>IF(TYPE(SEARCH(D$1,+VLOOKUP($A412,datos14s!$A$2:$B$874,2,FALSE)))=1,"·",0)</f>
        <v>·</v>
      </c>
      <c r="E412" s="53">
        <f>IF(TYPE(SEARCH(E$1,+VLOOKUP($A412,datos14s!$A$2:$B$874,2,FALSE)))=1,"·",0)</f>
        <v>0</v>
      </c>
      <c r="F412" s="53">
        <f>IF(TYPE(SEARCH(F$1,+VLOOKUP($A412,datos14s!$A$2:$B$874,2,FALSE)))=1,"·",0)</f>
        <v>0</v>
      </c>
      <c r="G412" s="53">
        <f>IF(TYPE(SEARCH(G$1,+VLOOKUP($A412,datos14s!$A$2:$B$874,2,FALSE)))=1,"·",0)</f>
        <v>0</v>
      </c>
      <c r="H412" s="53">
        <f>IF(TYPE(SEARCH(H$1,+VLOOKUP($A412,datos14s!$A$2:$B$874,2,FALSE)))=1,"·",0)</f>
        <v>0</v>
      </c>
      <c r="I412" s="53">
        <f>IF(TYPE(SEARCH(I$1,+VLOOKUP($A412,datos14s!$A$2:$B$874,2,FALSE)))=1,"·",0)</f>
        <v>0</v>
      </c>
      <c r="J412" s="53">
        <f>IF(TYPE(SEARCH(J$1,+VLOOKUP($A412,datos14s!$A$2:$B$874,2,FALSE)))=1,"·",0)</f>
        <v>0</v>
      </c>
      <c r="K412" s="53" t="str">
        <f>IF(TYPE(SEARCH(K$1,+VLOOKUP($A412,datos14s!$A$2:$B$874,2,FALSE)))=1,"·",0)</f>
        <v>·</v>
      </c>
      <c r="L412" s="53" t="str">
        <f>IF(TYPE(SEARCH(L$1,+VLOOKUP($A412,datos14s!$A$2:$B$874,2,FALSE)))=1,"·",0)</f>
        <v>·</v>
      </c>
      <c r="M412" s="53">
        <f>IF(TYPE(SEARCH(M$1,+VLOOKUP($A412,datos14s!$A$2:$B$874,2,FALSE)))=1,"·",0)</f>
        <v>0</v>
      </c>
      <c r="N412" s="53">
        <f>IF(TYPE(SEARCH(N$1,+VLOOKUP($A412,datos14s!$A$2:$B$874,2,FALSE)))=1,"·",0)</f>
        <v>0</v>
      </c>
      <c r="O412" s="53">
        <f>IF(TYPE(SEARCH(O$1,+VLOOKUP($A412,datos14s!$A$2:$B$874,2,FALSE)))=1,"·",0)</f>
        <v>0</v>
      </c>
      <c r="P412" s="53">
        <f>IF(TYPE(SEARCH(P$1,+VLOOKUP($A412,datos14s!$A$2:$B$874,2,FALSE)))=1,"·",0)</f>
        <v>0</v>
      </c>
      <c r="Q412" s="53">
        <f>IF(TYPE(SEARCH(Q$1,+VLOOKUP($A412,datos14s!$A$2:$B$874,2,FALSE)))=1,"·",0)</f>
        <v>0</v>
      </c>
      <c r="R412" s="53">
        <f>IF(TYPE(SEARCH(R$1,+VLOOKUP($A412,datos14s!$A$2:$B$874,2,FALSE)))=1,"·",0)</f>
        <v>0</v>
      </c>
      <c r="S412" s="53">
        <f>IF(TYPE(SEARCH(S$1,+VLOOKUP($A412,datos14s!$A$2:$B$874,2,FALSE)))=1,"·",0)</f>
        <v>0</v>
      </c>
      <c r="T412" s="53">
        <f>IF(TYPE(SEARCH(T$1,+VLOOKUP($A412,datos14s!$A$2:$B$874,2,FALSE)))=1,"·",0)</f>
        <v>0</v>
      </c>
      <c r="U412" s="53">
        <f>IF(TYPE(SEARCH(U$1,+VLOOKUP($A412,datos14s!$A$2:$B$874,2,FALSE)))=1,"·",0)</f>
        <v>0</v>
      </c>
      <c r="V412" s="53">
        <f>IF(TYPE(SEARCH(V$1,+VLOOKUP($A412,datos14s!$A$2:$B$874,2,FALSE)))=1,"·",0)</f>
        <v>0</v>
      </c>
      <c r="W412" s="53">
        <f>IF(TYPE(SEARCH(W$1,+VLOOKUP($A412,datos14s!$A$2:$B$874,2,FALSE)))=1,"·",0)</f>
        <v>0</v>
      </c>
      <c r="X412" s="53">
        <f>IF(TYPE(SEARCH(X$1,+VLOOKUP($A412,datos14s!$A$2:$B$874,2,FALSE)))=1,"·",0)</f>
        <v>0</v>
      </c>
      <c r="Y412" s="53">
        <f>IF(TYPE(SEARCH(Y$1,+VLOOKUP($A412,datos14s!$A$2:$B$874,2,FALSE)))=1,"·",0)</f>
        <v>0</v>
      </c>
      <c r="Z412" s="53">
        <f>IF(TYPE(SEARCH(Z$1,+VLOOKUP($A412,datos14s!$A$2:$B$874,2,FALSE)))=1,"·",0)</f>
        <v>0</v>
      </c>
      <c r="AA412" s="53">
        <f>IF(TYPE(SEARCH(AA$1,+VLOOKUP($A412,datos14s!$A$2:$B$874,2,FALSE)))=1,"·",0)</f>
        <v>0</v>
      </c>
      <c r="AB412" s="53">
        <f>IF(TYPE(SEARCH(AB$1,+VLOOKUP($A412,datos14s!$A$2:$B$874,2,FALSE)))=1,"·",0)</f>
        <v>0</v>
      </c>
      <c r="AC412" s="53">
        <f>IF(TYPE(SEARCH(AC$1,+VLOOKUP($A412,datos14s!$A$2:$B$874,2,FALSE)))=1,"·",0)</f>
        <v>0</v>
      </c>
      <c r="AD412" s="53">
        <f>IF(TYPE(SEARCH(AD$1,+VLOOKUP($A412,datos14s!$A$2:$B$874,2,FALSE)))=1,"·",0)</f>
        <v>0</v>
      </c>
      <c r="AE412" s="53">
        <f>IF(TYPE(SEARCH(AE$1,+VLOOKUP($A412,datos14s!$A$2:$B$874,2,FALSE)))=1,"·",0)</f>
        <v>0</v>
      </c>
    </row>
    <row r="413" spans="1:31" s="9" customFormat="1">
      <c r="A413" s="60" t="s">
        <v>1209</v>
      </c>
      <c r="B413" s="53">
        <f>IF(TYPE(SEARCH(B$1,+VLOOKUP($A413,datos14s!$A$2:$B$874,2,FALSE)))=1,"·",0)</f>
        <v>0</v>
      </c>
      <c r="C413" s="53">
        <f>IF(TYPE(SEARCH(C$1,+VLOOKUP($A413,datos14s!$A$2:$B$874,2,FALSE)))=1,"·",0)</f>
        <v>0</v>
      </c>
      <c r="D413" s="53">
        <f>IF(TYPE(SEARCH(D$1,+VLOOKUP($A413,datos14s!$A$2:$B$874,2,FALSE)))=1,"·",0)</f>
        <v>0</v>
      </c>
      <c r="E413" s="53">
        <f>IF(TYPE(SEARCH(E$1,+VLOOKUP($A413,datos14s!$A$2:$B$874,2,FALSE)))=1,"·",0)</f>
        <v>0</v>
      </c>
      <c r="F413" s="53" t="str">
        <f>IF(TYPE(SEARCH(F$1,+VLOOKUP($A413,datos14s!$A$2:$B$874,2,FALSE)))=1,"·",0)</f>
        <v>·</v>
      </c>
      <c r="G413" s="53">
        <f>IF(TYPE(SEARCH(G$1,+VLOOKUP($A413,datos14s!$A$2:$B$874,2,FALSE)))=1,"·",0)</f>
        <v>0</v>
      </c>
      <c r="H413" s="53">
        <f>IF(TYPE(SEARCH(H$1,+VLOOKUP($A413,datos14s!$A$2:$B$874,2,FALSE)))=1,"·",0)</f>
        <v>0</v>
      </c>
      <c r="I413" s="53">
        <f>IF(TYPE(SEARCH(I$1,+VLOOKUP($A413,datos14s!$A$2:$B$874,2,FALSE)))=1,"·",0)</f>
        <v>0</v>
      </c>
      <c r="J413" s="53">
        <f>IF(TYPE(SEARCH(J$1,+VLOOKUP($A413,datos14s!$A$2:$B$874,2,FALSE)))=1,"·",0)</f>
        <v>0</v>
      </c>
      <c r="K413" s="53" t="str">
        <f>IF(TYPE(SEARCH(K$1,+VLOOKUP($A413,datos14s!$A$2:$B$874,2,FALSE)))=1,"·",0)</f>
        <v>·</v>
      </c>
      <c r="L413" s="53" t="str">
        <f>IF(TYPE(SEARCH(L$1,+VLOOKUP($A413,datos14s!$A$2:$B$874,2,FALSE)))=1,"·",0)</f>
        <v>·</v>
      </c>
      <c r="M413" s="53">
        <f>IF(TYPE(SEARCH(M$1,+VLOOKUP($A413,datos14s!$A$2:$B$874,2,FALSE)))=1,"·",0)</f>
        <v>0</v>
      </c>
      <c r="N413" s="53">
        <f>IF(TYPE(SEARCH(N$1,+VLOOKUP($A413,datos14s!$A$2:$B$874,2,FALSE)))=1,"·",0)</f>
        <v>0</v>
      </c>
      <c r="O413" s="53">
        <f>IF(TYPE(SEARCH(O$1,+VLOOKUP($A413,datos14s!$A$2:$B$874,2,FALSE)))=1,"·",0)</f>
        <v>0</v>
      </c>
      <c r="P413" s="53">
        <f>IF(TYPE(SEARCH(P$1,+VLOOKUP($A413,datos14s!$A$2:$B$874,2,FALSE)))=1,"·",0)</f>
        <v>0</v>
      </c>
      <c r="Q413" s="53">
        <f>IF(TYPE(SEARCH(Q$1,+VLOOKUP($A413,datos14s!$A$2:$B$874,2,FALSE)))=1,"·",0)</f>
        <v>0</v>
      </c>
      <c r="R413" s="53">
        <f>IF(TYPE(SEARCH(R$1,+VLOOKUP($A413,datos14s!$A$2:$B$874,2,FALSE)))=1,"·",0)</f>
        <v>0</v>
      </c>
      <c r="S413" s="53">
        <f>IF(TYPE(SEARCH(S$1,+VLOOKUP($A413,datos14s!$A$2:$B$874,2,FALSE)))=1,"·",0)</f>
        <v>0</v>
      </c>
      <c r="T413" s="53">
        <f>IF(TYPE(SEARCH(T$1,+VLOOKUP($A413,datos14s!$A$2:$B$874,2,FALSE)))=1,"·",0)</f>
        <v>0</v>
      </c>
      <c r="U413" s="53">
        <f>IF(TYPE(SEARCH(U$1,+VLOOKUP($A413,datos14s!$A$2:$B$874,2,FALSE)))=1,"·",0)</f>
        <v>0</v>
      </c>
      <c r="V413" s="53">
        <f>IF(TYPE(SEARCH(V$1,+VLOOKUP($A413,datos14s!$A$2:$B$874,2,FALSE)))=1,"·",0)</f>
        <v>0</v>
      </c>
      <c r="W413" s="53">
        <f>IF(TYPE(SEARCH(W$1,+VLOOKUP($A413,datos14s!$A$2:$B$874,2,FALSE)))=1,"·",0)</f>
        <v>0</v>
      </c>
      <c r="X413" s="53">
        <f>IF(TYPE(SEARCH(X$1,+VLOOKUP($A413,datos14s!$A$2:$B$874,2,FALSE)))=1,"·",0)</f>
        <v>0</v>
      </c>
      <c r="Y413" s="53">
        <f>IF(TYPE(SEARCH(Y$1,+VLOOKUP($A413,datos14s!$A$2:$B$874,2,FALSE)))=1,"·",0)</f>
        <v>0</v>
      </c>
      <c r="Z413" s="53">
        <f>IF(TYPE(SEARCH(Z$1,+VLOOKUP($A413,datos14s!$A$2:$B$874,2,FALSE)))=1,"·",0)</f>
        <v>0</v>
      </c>
      <c r="AA413" s="53">
        <f>IF(TYPE(SEARCH(AA$1,+VLOOKUP($A413,datos14s!$A$2:$B$874,2,FALSE)))=1,"·",0)</f>
        <v>0</v>
      </c>
      <c r="AB413" s="53">
        <f>IF(TYPE(SEARCH(AB$1,+VLOOKUP($A413,datos14s!$A$2:$B$874,2,FALSE)))=1,"·",0)</f>
        <v>0</v>
      </c>
      <c r="AC413" s="53">
        <f>IF(TYPE(SEARCH(AC$1,+VLOOKUP($A413,datos14s!$A$2:$B$874,2,FALSE)))=1,"·",0)</f>
        <v>0</v>
      </c>
      <c r="AD413" s="53">
        <f>IF(TYPE(SEARCH(AD$1,+VLOOKUP($A413,datos14s!$A$2:$B$874,2,FALSE)))=1,"·",0)</f>
        <v>0</v>
      </c>
      <c r="AE413" s="53">
        <f>IF(TYPE(SEARCH(AE$1,+VLOOKUP($A413,datos14s!$A$2:$B$874,2,FALSE)))=1,"·",0)</f>
        <v>0</v>
      </c>
    </row>
    <row r="414" spans="1:31" s="9" customFormat="1">
      <c r="A414" s="60" t="s">
        <v>1210</v>
      </c>
      <c r="B414" s="53">
        <f>IF(TYPE(SEARCH(B$1,+VLOOKUP($A414,datos14s!$A$2:$B$874,2,FALSE)))=1,"·",0)</f>
        <v>0</v>
      </c>
      <c r="C414" s="53">
        <f>IF(TYPE(SEARCH(C$1,+VLOOKUP($A414,datos14s!$A$2:$B$874,2,FALSE)))=1,"·",0)</f>
        <v>0</v>
      </c>
      <c r="D414" s="53">
        <f>IF(TYPE(SEARCH(D$1,+VLOOKUP($A414,datos14s!$A$2:$B$874,2,FALSE)))=1,"·",0)</f>
        <v>0</v>
      </c>
      <c r="E414" s="53">
        <f>IF(TYPE(SEARCH(E$1,+VLOOKUP($A414,datos14s!$A$2:$B$874,2,FALSE)))=1,"·",0)</f>
        <v>0</v>
      </c>
      <c r="F414" s="53">
        <f>IF(TYPE(SEARCH(F$1,+VLOOKUP($A414,datos14s!$A$2:$B$874,2,FALSE)))=1,"·",0)</f>
        <v>0</v>
      </c>
      <c r="G414" s="53">
        <f>IF(TYPE(SEARCH(G$1,+VLOOKUP($A414,datos14s!$A$2:$B$874,2,FALSE)))=1,"·",0)</f>
        <v>0</v>
      </c>
      <c r="H414" s="53">
        <f>IF(TYPE(SEARCH(H$1,+VLOOKUP($A414,datos14s!$A$2:$B$874,2,FALSE)))=1,"·",0)</f>
        <v>0</v>
      </c>
      <c r="I414" s="53">
        <f>IF(TYPE(SEARCH(I$1,+VLOOKUP($A414,datos14s!$A$2:$B$874,2,FALSE)))=1,"·",0)</f>
        <v>0</v>
      </c>
      <c r="J414" s="53">
        <f>IF(TYPE(SEARCH(J$1,+VLOOKUP($A414,datos14s!$A$2:$B$874,2,FALSE)))=1,"·",0)</f>
        <v>0</v>
      </c>
      <c r="K414" s="53" t="str">
        <f>IF(TYPE(SEARCH(K$1,+VLOOKUP($A414,datos14s!$A$2:$B$874,2,FALSE)))=1,"·",0)</f>
        <v>·</v>
      </c>
      <c r="L414" s="53">
        <f>IF(TYPE(SEARCH(L$1,+VLOOKUP($A414,datos14s!$A$2:$B$874,2,FALSE)))=1,"·",0)</f>
        <v>0</v>
      </c>
      <c r="M414" s="53">
        <f>IF(TYPE(SEARCH(M$1,+VLOOKUP($A414,datos14s!$A$2:$B$874,2,FALSE)))=1,"·",0)</f>
        <v>0</v>
      </c>
      <c r="N414" s="53">
        <f>IF(TYPE(SEARCH(N$1,+VLOOKUP($A414,datos14s!$A$2:$B$874,2,FALSE)))=1,"·",0)</f>
        <v>0</v>
      </c>
      <c r="O414" s="53">
        <f>IF(TYPE(SEARCH(O$1,+VLOOKUP($A414,datos14s!$A$2:$B$874,2,FALSE)))=1,"·",0)</f>
        <v>0</v>
      </c>
      <c r="P414" s="53" t="str">
        <f>IF(TYPE(SEARCH(P$1,+VLOOKUP($A414,datos14s!$A$2:$B$874,2,FALSE)))=1,"·",0)</f>
        <v>·</v>
      </c>
      <c r="Q414" s="53">
        <f>IF(TYPE(SEARCH(Q$1,+VLOOKUP($A414,datos14s!$A$2:$B$874,2,FALSE)))=1,"·",0)</f>
        <v>0</v>
      </c>
      <c r="R414" s="53">
        <f>IF(TYPE(SEARCH(R$1,+VLOOKUP($A414,datos14s!$A$2:$B$874,2,FALSE)))=1,"·",0)</f>
        <v>0</v>
      </c>
      <c r="S414" s="53">
        <f>IF(TYPE(SEARCH(S$1,+VLOOKUP($A414,datos14s!$A$2:$B$874,2,FALSE)))=1,"·",0)</f>
        <v>0</v>
      </c>
      <c r="T414" s="53">
        <f>IF(TYPE(SEARCH(T$1,+VLOOKUP($A414,datos14s!$A$2:$B$874,2,FALSE)))=1,"·",0)</f>
        <v>0</v>
      </c>
      <c r="U414" s="53">
        <f>IF(TYPE(SEARCH(U$1,+VLOOKUP($A414,datos14s!$A$2:$B$874,2,FALSE)))=1,"·",0)</f>
        <v>0</v>
      </c>
      <c r="V414" s="53">
        <f>IF(TYPE(SEARCH(V$1,+VLOOKUP($A414,datos14s!$A$2:$B$874,2,FALSE)))=1,"·",0)</f>
        <v>0</v>
      </c>
      <c r="W414" s="53">
        <f>IF(TYPE(SEARCH(W$1,+VLOOKUP($A414,datos14s!$A$2:$B$874,2,FALSE)))=1,"·",0)</f>
        <v>0</v>
      </c>
      <c r="X414" s="53">
        <f>IF(TYPE(SEARCH(X$1,+VLOOKUP($A414,datos14s!$A$2:$B$874,2,FALSE)))=1,"·",0)</f>
        <v>0</v>
      </c>
      <c r="Y414" s="53">
        <f>IF(TYPE(SEARCH(Y$1,+VLOOKUP($A414,datos14s!$A$2:$B$874,2,FALSE)))=1,"·",0)</f>
        <v>0</v>
      </c>
      <c r="Z414" s="53">
        <f>IF(TYPE(SEARCH(Z$1,+VLOOKUP($A414,datos14s!$A$2:$B$874,2,FALSE)))=1,"·",0)</f>
        <v>0</v>
      </c>
      <c r="AA414" s="53">
        <f>IF(TYPE(SEARCH(AA$1,+VLOOKUP($A414,datos14s!$A$2:$B$874,2,FALSE)))=1,"·",0)</f>
        <v>0</v>
      </c>
      <c r="AB414" s="53">
        <f>IF(TYPE(SEARCH(AB$1,+VLOOKUP($A414,datos14s!$A$2:$B$874,2,FALSE)))=1,"·",0)</f>
        <v>0</v>
      </c>
      <c r="AC414" s="53">
        <f>IF(TYPE(SEARCH(AC$1,+VLOOKUP($A414,datos14s!$A$2:$B$874,2,FALSE)))=1,"·",0)</f>
        <v>0</v>
      </c>
      <c r="AD414" s="53">
        <f>IF(TYPE(SEARCH(AD$1,+VLOOKUP($A414,datos14s!$A$2:$B$874,2,FALSE)))=1,"·",0)</f>
        <v>0</v>
      </c>
      <c r="AE414" s="53">
        <f>IF(TYPE(SEARCH(AE$1,+VLOOKUP($A414,datos14s!$A$2:$B$874,2,FALSE)))=1,"·",0)</f>
        <v>0</v>
      </c>
    </row>
    <row r="415" spans="1:31" s="9" customFormat="1">
      <c r="A415" s="60" t="s">
        <v>1211</v>
      </c>
      <c r="B415" s="53">
        <f>IF(TYPE(SEARCH(B$1,+VLOOKUP($A415,datos14s!$A$2:$B$874,2,FALSE)))=1,"·",0)</f>
        <v>0</v>
      </c>
      <c r="C415" s="53">
        <f>IF(TYPE(SEARCH(C$1,+VLOOKUP($A415,datos14s!$A$2:$B$874,2,FALSE)))=1,"·",0)</f>
        <v>0</v>
      </c>
      <c r="D415" s="53">
        <f>IF(TYPE(SEARCH(D$1,+VLOOKUP($A415,datos14s!$A$2:$B$874,2,FALSE)))=1,"·",0)</f>
        <v>0</v>
      </c>
      <c r="E415" s="53">
        <f>IF(TYPE(SEARCH(E$1,+VLOOKUP($A415,datos14s!$A$2:$B$874,2,FALSE)))=1,"·",0)</f>
        <v>0</v>
      </c>
      <c r="F415" s="53">
        <f>IF(TYPE(SEARCH(F$1,+VLOOKUP($A415,datos14s!$A$2:$B$874,2,FALSE)))=1,"·",0)</f>
        <v>0</v>
      </c>
      <c r="G415" s="53">
        <f>IF(TYPE(SEARCH(G$1,+VLOOKUP($A415,datos14s!$A$2:$B$874,2,FALSE)))=1,"·",0)</f>
        <v>0</v>
      </c>
      <c r="H415" s="53">
        <f>IF(TYPE(SEARCH(H$1,+VLOOKUP($A415,datos14s!$A$2:$B$874,2,FALSE)))=1,"·",0)</f>
        <v>0</v>
      </c>
      <c r="I415" s="53">
        <f>IF(TYPE(SEARCH(I$1,+VLOOKUP($A415,datos14s!$A$2:$B$874,2,FALSE)))=1,"·",0)</f>
        <v>0</v>
      </c>
      <c r="J415" s="53">
        <f>IF(TYPE(SEARCH(J$1,+VLOOKUP($A415,datos14s!$A$2:$B$874,2,FALSE)))=1,"·",0)</f>
        <v>0</v>
      </c>
      <c r="K415" s="53" t="str">
        <f>IF(TYPE(SEARCH(K$1,+VLOOKUP($A415,datos14s!$A$2:$B$874,2,FALSE)))=1,"·",0)</f>
        <v>·</v>
      </c>
      <c r="L415" s="53" t="str">
        <f>IF(TYPE(SEARCH(L$1,+VLOOKUP($A415,datos14s!$A$2:$B$874,2,FALSE)))=1,"·",0)</f>
        <v>·</v>
      </c>
      <c r="M415" s="53">
        <f>IF(TYPE(SEARCH(M$1,+VLOOKUP($A415,datos14s!$A$2:$B$874,2,FALSE)))=1,"·",0)</f>
        <v>0</v>
      </c>
      <c r="N415" s="53">
        <f>IF(TYPE(SEARCH(N$1,+VLOOKUP($A415,datos14s!$A$2:$B$874,2,FALSE)))=1,"·",0)</f>
        <v>0</v>
      </c>
      <c r="O415" s="53">
        <f>IF(TYPE(SEARCH(O$1,+VLOOKUP($A415,datos14s!$A$2:$B$874,2,FALSE)))=1,"·",0)</f>
        <v>0</v>
      </c>
      <c r="P415" s="53">
        <f>IF(TYPE(SEARCH(P$1,+VLOOKUP($A415,datos14s!$A$2:$B$874,2,FALSE)))=1,"·",0)</f>
        <v>0</v>
      </c>
      <c r="Q415" s="53">
        <f>IF(TYPE(SEARCH(Q$1,+VLOOKUP($A415,datos14s!$A$2:$B$874,2,FALSE)))=1,"·",0)</f>
        <v>0</v>
      </c>
      <c r="R415" s="53">
        <f>IF(TYPE(SEARCH(R$1,+VLOOKUP($A415,datos14s!$A$2:$B$874,2,FALSE)))=1,"·",0)</f>
        <v>0</v>
      </c>
      <c r="S415" s="53">
        <f>IF(TYPE(SEARCH(S$1,+VLOOKUP($A415,datos14s!$A$2:$B$874,2,FALSE)))=1,"·",0)</f>
        <v>0</v>
      </c>
      <c r="T415" s="53">
        <f>IF(TYPE(SEARCH(T$1,+VLOOKUP($A415,datos14s!$A$2:$B$874,2,FALSE)))=1,"·",0)</f>
        <v>0</v>
      </c>
      <c r="U415" s="53">
        <f>IF(TYPE(SEARCH(U$1,+VLOOKUP($A415,datos14s!$A$2:$B$874,2,FALSE)))=1,"·",0)</f>
        <v>0</v>
      </c>
      <c r="V415" s="53">
        <f>IF(TYPE(SEARCH(V$1,+VLOOKUP($A415,datos14s!$A$2:$B$874,2,FALSE)))=1,"·",0)</f>
        <v>0</v>
      </c>
      <c r="W415" s="53">
        <f>IF(TYPE(SEARCH(W$1,+VLOOKUP($A415,datos14s!$A$2:$B$874,2,FALSE)))=1,"·",0)</f>
        <v>0</v>
      </c>
      <c r="X415" s="53">
        <f>IF(TYPE(SEARCH(X$1,+VLOOKUP($A415,datos14s!$A$2:$B$874,2,FALSE)))=1,"·",0)</f>
        <v>0</v>
      </c>
      <c r="Y415" s="53">
        <f>IF(TYPE(SEARCH(Y$1,+VLOOKUP($A415,datos14s!$A$2:$B$874,2,FALSE)))=1,"·",0)</f>
        <v>0</v>
      </c>
      <c r="Z415" s="53">
        <f>IF(TYPE(SEARCH(Z$1,+VLOOKUP($A415,datos14s!$A$2:$B$874,2,FALSE)))=1,"·",0)</f>
        <v>0</v>
      </c>
      <c r="AA415" s="53">
        <f>IF(TYPE(SEARCH(AA$1,+VLOOKUP($A415,datos14s!$A$2:$B$874,2,FALSE)))=1,"·",0)</f>
        <v>0</v>
      </c>
      <c r="AB415" s="53">
        <f>IF(TYPE(SEARCH(AB$1,+VLOOKUP($A415,datos14s!$A$2:$B$874,2,FALSE)))=1,"·",0)</f>
        <v>0</v>
      </c>
      <c r="AC415" s="53">
        <f>IF(TYPE(SEARCH(AC$1,+VLOOKUP($A415,datos14s!$A$2:$B$874,2,FALSE)))=1,"·",0)</f>
        <v>0</v>
      </c>
      <c r="AD415" s="53">
        <f>IF(TYPE(SEARCH(AD$1,+VLOOKUP($A415,datos14s!$A$2:$B$874,2,FALSE)))=1,"·",0)</f>
        <v>0</v>
      </c>
      <c r="AE415" s="53">
        <f>IF(TYPE(SEARCH(AE$1,+VLOOKUP($A415,datos14s!$A$2:$B$874,2,FALSE)))=1,"·",0)</f>
        <v>0</v>
      </c>
    </row>
    <row r="416" spans="1:31" s="9" customFormat="1">
      <c r="A416" s="60" t="s">
        <v>1212</v>
      </c>
      <c r="B416" s="53" t="str">
        <f>IF(TYPE(SEARCH(B$1,+VLOOKUP($A416,datos14s!$A$2:$B$874,2,FALSE)))=1,"·",0)</f>
        <v>·</v>
      </c>
      <c r="C416" s="53">
        <f>IF(TYPE(SEARCH(C$1,+VLOOKUP($A416,datos14s!$A$2:$B$874,2,FALSE)))=1,"·",0)</f>
        <v>0</v>
      </c>
      <c r="D416" s="53" t="str">
        <f>IF(TYPE(SEARCH(D$1,+VLOOKUP($A416,datos14s!$A$2:$B$874,2,FALSE)))=1,"·",0)</f>
        <v>·</v>
      </c>
      <c r="E416" s="53">
        <f>IF(TYPE(SEARCH(E$1,+VLOOKUP($A416,datos14s!$A$2:$B$874,2,FALSE)))=1,"·",0)</f>
        <v>0</v>
      </c>
      <c r="F416" s="53">
        <f>IF(TYPE(SEARCH(F$1,+VLOOKUP($A416,datos14s!$A$2:$B$874,2,FALSE)))=1,"·",0)</f>
        <v>0</v>
      </c>
      <c r="G416" s="53">
        <f>IF(TYPE(SEARCH(G$1,+VLOOKUP($A416,datos14s!$A$2:$B$874,2,FALSE)))=1,"·",0)</f>
        <v>0</v>
      </c>
      <c r="H416" s="53">
        <f>IF(TYPE(SEARCH(H$1,+VLOOKUP($A416,datos14s!$A$2:$B$874,2,FALSE)))=1,"·",0)</f>
        <v>0</v>
      </c>
      <c r="I416" s="53">
        <f>IF(TYPE(SEARCH(I$1,+VLOOKUP($A416,datos14s!$A$2:$B$874,2,FALSE)))=1,"·",0)</f>
        <v>0</v>
      </c>
      <c r="J416" s="53">
        <f>IF(TYPE(SEARCH(J$1,+VLOOKUP($A416,datos14s!$A$2:$B$874,2,FALSE)))=1,"·",0)</f>
        <v>0</v>
      </c>
      <c r="K416" s="53" t="str">
        <f>IF(TYPE(SEARCH(K$1,+VLOOKUP($A416,datos14s!$A$2:$B$874,2,FALSE)))=1,"·",0)</f>
        <v>·</v>
      </c>
      <c r="L416" s="53">
        <f>IF(TYPE(SEARCH(L$1,+VLOOKUP($A416,datos14s!$A$2:$B$874,2,FALSE)))=1,"·",0)</f>
        <v>0</v>
      </c>
      <c r="M416" s="53">
        <f>IF(TYPE(SEARCH(M$1,+VLOOKUP($A416,datos14s!$A$2:$B$874,2,FALSE)))=1,"·",0)</f>
        <v>0</v>
      </c>
      <c r="N416" s="53">
        <f>IF(TYPE(SEARCH(N$1,+VLOOKUP($A416,datos14s!$A$2:$B$874,2,FALSE)))=1,"·",0)</f>
        <v>0</v>
      </c>
      <c r="O416" s="53">
        <f>IF(TYPE(SEARCH(O$1,+VLOOKUP($A416,datos14s!$A$2:$B$874,2,FALSE)))=1,"·",0)</f>
        <v>0</v>
      </c>
      <c r="P416" s="53">
        <f>IF(TYPE(SEARCH(P$1,+VLOOKUP($A416,datos14s!$A$2:$B$874,2,FALSE)))=1,"·",0)</f>
        <v>0</v>
      </c>
      <c r="Q416" s="53">
        <f>IF(TYPE(SEARCH(Q$1,+VLOOKUP($A416,datos14s!$A$2:$B$874,2,FALSE)))=1,"·",0)</f>
        <v>0</v>
      </c>
      <c r="R416" s="53">
        <f>IF(TYPE(SEARCH(R$1,+VLOOKUP($A416,datos14s!$A$2:$B$874,2,FALSE)))=1,"·",0)</f>
        <v>0</v>
      </c>
      <c r="S416" s="53">
        <f>IF(TYPE(SEARCH(S$1,+VLOOKUP($A416,datos14s!$A$2:$B$874,2,FALSE)))=1,"·",0)</f>
        <v>0</v>
      </c>
      <c r="T416" s="53">
        <f>IF(TYPE(SEARCH(T$1,+VLOOKUP($A416,datos14s!$A$2:$B$874,2,FALSE)))=1,"·",0)</f>
        <v>0</v>
      </c>
      <c r="U416" s="53">
        <f>IF(TYPE(SEARCH(U$1,+VLOOKUP($A416,datos14s!$A$2:$B$874,2,FALSE)))=1,"·",0)</f>
        <v>0</v>
      </c>
      <c r="V416" s="53">
        <f>IF(TYPE(SEARCH(V$1,+VLOOKUP($A416,datos14s!$A$2:$B$874,2,FALSE)))=1,"·",0)</f>
        <v>0</v>
      </c>
      <c r="W416" s="53">
        <f>IF(TYPE(SEARCH(W$1,+VLOOKUP($A416,datos14s!$A$2:$B$874,2,FALSE)))=1,"·",0)</f>
        <v>0</v>
      </c>
      <c r="X416" s="53">
        <f>IF(TYPE(SEARCH(X$1,+VLOOKUP($A416,datos14s!$A$2:$B$874,2,FALSE)))=1,"·",0)</f>
        <v>0</v>
      </c>
      <c r="Y416" s="53">
        <f>IF(TYPE(SEARCH(Y$1,+VLOOKUP($A416,datos14s!$A$2:$B$874,2,FALSE)))=1,"·",0)</f>
        <v>0</v>
      </c>
      <c r="Z416" s="53">
        <f>IF(TYPE(SEARCH(Z$1,+VLOOKUP($A416,datos14s!$A$2:$B$874,2,FALSE)))=1,"·",0)</f>
        <v>0</v>
      </c>
      <c r="AA416" s="53">
        <f>IF(TYPE(SEARCH(AA$1,+VLOOKUP($A416,datos14s!$A$2:$B$874,2,FALSE)))=1,"·",0)</f>
        <v>0</v>
      </c>
      <c r="AB416" s="53">
        <f>IF(TYPE(SEARCH(AB$1,+VLOOKUP($A416,datos14s!$A$2:$B$874,2,FALSE)))=1,"·",0)</f>
        <v>0</v>
      </c>
      <c r="AC416" s="53">
        <f>IF(TYPE(SEARCH(AC$1,+VLOOKUP($A416,datos14s!$A$2:$B$874,2,FALSE)))=1,"·",0)</f>
        <v>0</v>
      </c>
      <c r="AD416" s="53">
        <f>IF(TYPE(SEARCH(AD$1,+VLOOKUP($A416,datos14s!$A$2:$B$874,2,FALSE)))=1,"·",0)</f>
        <v>0</v>
      </c>
      <c r="AE416" s="53">
        <f>IF(TYPE(SEARCH(AE$1,+VLOOKUP($A416,datos14s!$A$2:$B$874,2,FALSE)))=1,"·",0)</f>
        <v>0</v>
      </c>
    </row>
    <row r="417" spans="1:31" s="9" customFormat="1">
      <c r="A417" s="60" t="s">
        <v>1213</v>
      </c>
      <c r="B417" s="53">
        <f>IF(TYPE(SEARCH(B$1,+VLOOKUP($A417,datos14s!$A$2:$B$874,2,FALSE)))=1,"·",0)</f>
        <v>0</v>
      </c>
      <c r="C417" s="53" t="str">
        <f>IF(TYPE(SEARCH(C$1,+VLOOKUP($A417,datos14s!$A$2:$B$874,2,FALSE)))=1,"·",0)</f>
        <v>·</v>
      </c>
      <c r="D417" s="53" t="str">
        <f>IF(TYPE(SEARCH(D$1,+VLOOKUP($A417,datos14s!$A$2:$B$874,2,FALSE)))=1,"·",0)</f>
        <v>·</v>
      </c>
      <c r="E417" s="53">
        <f>IF(TYPE(SEARCH(E$1,+VLOOKUP($A417,datos14s!$A$2:$B$874,2,FALSE)))=1,"·",0)</f>
        <v>0</v>
      </c>
      <c r="F417" s="53">
        <f>IF(TYPE(SEARCH(F$1,+VLOOKUP($A417,datos14s!$A$2:$B$874,2,FALSE)))=1,"·",0)</f>
        <v>0</v>
      </c>
      <c r="G417" s="53">
        <f>IF(TYPE(SEARCH(G$1,+VLOOKUP($A417,datos14s!$A$2:$B$874,2,FALSE)))=1,"·",0)</f>
        <v>0</v>
      </c>
      <c r="H417" s="53">
        <f>IF(TYPE(SEARCH(H$1,+VLOOKUP($A417,datos14s!$A$2:$B$874,2,FALSE)))=1,"·",0)</f>
        <v>0</v>
      </c>
      <c r="I417" s="53">
        <f>IF(TYPE(SEARCH(I$1,+VLOOKUP($A417,datos14s!$A$2:$B$874,2,FALSE)))=1,"·",0)</f>
        <v>0</v>
      </c>
      <c r="J417" s="53">
        <f>IF(TYPE(SEARCH(J$1,+VLOOKUP($A417,datos14s!$A$2:$B$874,2,FALSE)))=1,"·",0)</f>
        <v>0</v>
      </c>
      <c r="K417" s="53" t="str">
        <f>IF(TYPE(SEARCH(K$1,+VLOOKUP($A417,datos14s!$A$2:$B$874,2,FALSE)))=1,"·",0)</f>
        <v>·</v>
      </c>
      <c r="L417" s="53">
        <f>IF(TYPE(SEARCH(L$1,+VLOOKUP($A417,datos14s!$A$2:$B$874,2,FALSE)))=1,"·",0)</f>
        <v>0</v>
      </c>
      <c r="M417" s="53">
        <f>IF(TYPE(SEARCH(M$1,+VLOOKUP($A417,datos14s!$A$2:$B$874,2,FALSE)))=1,"·",0)</f>
        <v>0</v>
      </c>
      <c r="N417" s="53">
        <f>IF(TYPE(SEARCH(N$1,+VLOOKUP($A417,datos14s!$A$2:$B$874,2,FALSE)))=1,"·",0)</f>
        <v>0</v>
      </c>
      <c r="O417" s="53">
        <f>IF(TYPE(SEARCH(O$1,+VLOOKUP($A417,datos14s!$A$2:$B$874,2,FALSE)))=1,"·",0)</f>
        <v>0</v>
      </c>
      <c r="P417" s="53">
        <f>IF(TYPE(SEARCH(P$1,+VLOOKUP($A417,datos14s!$A$2:$B$874,2,FALSE)))=1,"·",0)</f>
        <v>0</v>
      </c>
      <c r="Q417" s="53">
        <f>IF(TYPE(SEARCH(Q$1,+VLOOKUP($A417,datos14s!$A$2:$B$874,2,FALSE)))=1,"·",0)</f>
        <v>0</v>
      </c>
      <c r="R417" s="53">
        <f>IF(TYPE(SEARCH(R$1,+VLOOKUP($A417,datos14s!$A$2:$B$874,2,FALSE)))=1,"·",0)</f>
        <v>0</v>
      </c>
      <c r="S417" s="53">
        <f>IF(TYPE(SEARCH(S$1,+VLOOKUP($A417,datos14s!$A$2:$B$874,2,FALSE)))=1,"·",0)</f>
        <v>0</v>
      </c>
      <c r="T417" s="53">
        <f>IF(TYPE(SEARCH(T$1,+VLOOKUP($A417,datos14s!$A$2:$B$874,2,FALSE)))=1,"·",0)</f>
        <v>0</v>
      </c>
      <c r="U417" s="53">
        <f>IF(TYPE(SEARCH(U$1,+VLOOKUP($A417,datos14s!$A$2:$B$874,2,FALSE)))=1,"·",0)</f>
        <v>0</v>
      </c>
      <c r="V417" s="53">
        <f>IF(TYPE(SEARCH(V$1,+VLOOKUP($A417,datos14s!$A$2:$B$874,2,FALSE)))=1,"·",0)</f>
        <v>0</v>
      </c>
      <c r="W417" s="53">
        <f>IF(TYPE(SEARCH(W$1,+VLOOKUP($A417,datos14s!$A$2:$B$874,2,FALSE)))=1,"·",0)</f>
        <v>0</v>
      </c>
      <c r="X417" s="53">
        <f>IF(TYPE(SEARCH(X$1,+VLOOKUP($A417,datos14s!$A$2:$B$874,2,FALSE)))=1,"·",0)</f>
        <v>0</v>
      </c>
      <c r="Y417" s="53">
        <f>IF(TYPE(SEARCH(Y$1,+VLOOKUP($A417,datos14s!$A$2:$B$874,2,FALSE)))=1,"·",0)</f>
        <v>0</v>
      </c>
      <c r="Z417" s="53">
        <f>IF(TYPE(SEARCH(Z$1,+VLOOKUP($A417,datos14s!$A$2:$B$874,2,FALSE)))=1,"·",0)</f>
        <v>0</v>
      </c>
      <c r="AA417" s="53">
        <f>IF(TYPE(SEARCH(AA$1,+VLOOKUP($A417,datos14s!$A$2:$B$874,2,FALSE)))=1,"·",0)</f>
        <v>0</v>
      </c>
      <c r="AB417" s="53">
        <f>IF(TYPE(SEARCH(AB$1,+VLOOKUP($A417,datos14s!$A$2:$B$874,2,FALSE)))=1,"·",0)</f>
        <v>0</v>
      </c>
      <c r="AC417" s="53">
        <f>IF(TYPE(SEARCH(AC$1,+VLOOKUP($A417,datos14s!$A$2:$B$874,2,FALSE)))=1,"·",0)</f>
        <v>0</v>
      </c>
      <c r="AD417" s="53">
        <f>IF(TYPE(SEARCH(AD$1,+VLOOKUP($A417,datos14s!$A$2:$B$874,2,FALSE)))=1,"·",0)</f>
        <v>0</v>
      </c>
      <c r="AE417" s="53">
        <f>IF(TYPE(SEARCH(AE$1,+VLOOKUP($A417,datos14s!$A$2:$B$874,2,FALSE)))=1,"·",0)</f>
        <v>0</v>
      </c>
    </row>
    <row r="418" spans="1:31" s="9" customFormat="1">
      <c r="A418" s="60" t="s">
        <v>1214</v>
      </c>
      <c r="B418" s="53">
        <f>IF(TYPE(SEARCH(B$1,+VLOOKUP($A418,datos14s!$A$2:$B$874,2,FALSE)))=1,"·",0)</f>
        <v>0</v>
      </c>
      <c r="C418" s="53">
        <f>IF(TYPE(SEARCH(C$1,+VLOOKUP($A418,datos14s!$A$2:$B$874,2,FALSE)))=1,"·",0)</f>
        <v>0</v>
      </c>
      <c r="D418" s="53" t="str">
        <f>IF(TYPE(SEARCH(D$1,+VLOOKUP($A418,datos14s!$A$2:$B$874,2,FALSE)))=1,"·",0)</f>
        <v>·</v>
      </c>
      <c r="E418" s="53">
        <f>IF(TYPE(SEARCH(E$1,+VLOOKUP($A418,datos14s!$A$2:$B$874,2,FALSE)))=1,"·",0)</f>
        <v>0</v>
      </c>
      <c r="F418" s="53">
        <f>IF(TYPE(SEARCH(F$1,+VLOOKUP($A418,datos14s!$A$2:$B$874,2,FALSE)))=1,"·",0)</f>
        <v>0</v>
      </c>
      <c r="G418" s="53">
        <f>IF(TYPE(SEARCH(G$1,+VLOOKUP($A418,datos14s!$A$2:$B$874,2,FALSE)))=1,"·",0)</f>
        <v>0</v>
      </c>
      <c r="H418" s="53">
        <f>IF(TYPE(SEARCH(H$1,+VLOOKUP($A418,datos14s!$A$2:$B$874,2,FALSE)))=1,"·",0)</f>
        <v>0</v>
      </c>
      <c r="I418" s="53">
        <f>IF(TYPE(SEARCH(I$1,+VLOOKUP($A418,datos14s!$A$2:$B$874,2,FALSE)))=1,"·",0)</f>
        <v>0</v>
      </c>
      <c r="J418" s="53">
        <f>IF(TYPE(SEARCH(J$1,+VLOOKUP($A418,datos14s!$A$2:$B$874,2,FALSE)))=1,"·",0)</f>
        <v>0</v>
      </c>
      <c r="K418" s="53" t="str">
        <f>IF(TYPE(SEARCH(K$1,+VLOOKUP($A418,datos14s!$A$2:$B$874,2,FALSE)))=1,"·",0)</f>
        <v>·</v>
      </c>
      <c r="L418" s="53" t="str">
        <f>IF(TYPE(SEARCH(L$1,+VLOOKUP($A418,datos14s!$A$2:$B$874,2,FALSE)))=1,"·",0)</f>
        <v>·</v>
      </c>
      <c r="M418" s="53">
        <f>IF(TYPE(SEARCH(M$1,+VLOOKUP($A418,datos14s!$A$2:$B$874,2,FALSE)))=1,"·",0)</f>
        <v>0</v>
      </c>
      <c r="N418" s="53">
        <f>IF(TYPE(SEARCH(N$1,+VLOOKUP($A418,datos14s!$A$2:$B$874,2,FALSE)))=1,"·",0)</f>
        <v>0</v>
      </c>
      <c r="O418" s="53">
        <f>IF(TYPE(SEARCH(O$1,+VLOOKUP($A418,datos14s!$A$2:$B$874,2,FALSE)))=1,"·",0)</f>
        <v>0</v>
      </c>
      <c r="P418" s="53">
        <f>IF(TYPE(SEARCH(P$1,+VLOOKUP($A418,datos14s!$A$2:$B$874,2,FALSE)))=1,"·",0)</f>
        <v>0</v>
      </c>
      <c r="Q418" s="53">
        <f>IF(TYPE(SEARCH(Q$1,+VLOOKUP($A418,datos14s!$A$2:$B$874,2,FALSE)))=1,"·",0)</f>
        <v>0</v>
      </c>
      <c r="R418" s="53">
        <f>IF(TYPE(SEARCH(R$1,+VLOOKUP($A418,datos14s!$A$2:$B$874,2,FALSE)))=1,"·",0)</f>
        <v>0</v>
      </c>
      <c r="S418" s="53">
        <f>IF(TYPE(SEARCH(S$1,+VLOOKUP($A418,datos14s!$A$2:$B$874,2,FALSE)))=1,"·",0)</f>
        <v>0</v>
      </c>
      <c r="T418" s="53">
        <f>IF(TYPE(SEARCH(T$1,+VLOOKUP($A418,datos14s!$A$2:$B$874,2,FALSE)))=1,"·",0)</f>
        <v>0</v>
      </c>
      <c r="U418" s="53">
        <f>IF(TYPE(SEARCH(U$1,+VLOOKUP($A418,datos14s!$A$2:$B$874,2,FALSE)))=1,"·",0)</f>
        <v>0</v>
      </c>
      <c r="V418" s="53">
        <f>IF(TYPE(SEARCH(V$1,+VLOOKUP($A418,datos14s!$A$2:$B$874,2,FALSE)))=1,"·",0)</f>
        <v>0</v>
      </c>
      <c r="W418" s="53">
        <f>IF(TYPE(SEARCH(W$1,+VLOOKUP($A418,datos14s!$A$2:$B$874,2,FALSE)))=1,"·",0)</f>
        <v>0</v>
      </c>
      <c r="X418" s="53">
        <f>IF(TYPE(SEARCH(X$1,+VLOOKUP($A418,datos14s!$A$2:$B$874,2,FALSE)))=1,"·",0)</f>
        <v>0</v>
      </c>
      <c r="Y418" s="53">
        <f>IF(TYPE(SEARCH(Y$1,+VLOOKUP($A418,datos14s!$A$2:$B$874,2,FALSE)))=1,"·",0)</f>
        <v>0</v>
      </c>
      <c r="Z418" s="53">
        <f>IF(TYPE(SEARCH(Z$1,+VLOOKUP($A418,datos14s!$A$2:$B$874,2,FALSE)))=1,"·",0)</f>
        <v>0</v>
      </c>
      <c r="AA418" s="53">
        <f>IF(TYPE(SEARCH(AA$1,+VLOOKUP($A418,datos14s!$A$2:$B$874,2,FALSE)))=1,"·",0)</f>
        <v>0</v>
      </c>
      <c r="AB418" s="53">
        <f>IF(TYPE(SEARCH(AB$1,+VLOOKUP($A418,datos14s!$A$2:$B$874,2,FALSE)))=1,"·",0)</f>
        <v>0</v>
      </c>
      <c r="AC418" s="53">
        <f>IF(TYPE(SEARCH(AC$1,+VLOOKUP($A418,datos14s!$A$2:$B$874,2,FALSE)))=1,"·",0)</f>
        <v>0</v>
      </c>
      <c r="AD418" s="53">
        <f>IF(TYPE(SEARCH(AD$1,+VLOOKUP($A418,datos14s!$A$2:$B$874,2,FALSE)))=1,"·",0)</f>
        <v>0</v>
      </c>
      <c r="AE418" s="53">
        <f>IF(TYPE(SEARCH(AE$1,+VLOOKUP($A418,datos14s!$A$2:$B$874,2,FALSE)))=1,"·",0)</f>
        <v>0</v>
      </c>
    </row>
    <row r="419" spans="1:31" s="9" customFormat="1">
      <c r="A419" s="60" t="s">
        <v>1215</v>
      </c>
      <c r="B419" s="53">
        <f>IF(TYPE(SEARCH(B$1,+VLOOKUP($A419,datos14s!$A$2:$B$874,2,FALSE)))=1,"·",0)</f>
        <v>0</v>
      </c>
      <c r="C419" s="53">
        <f>IF(TYPE(SEARCH(C$1,+VLOOKUP($A419,datos14s!$A$2:$B$874,2,FALSE)))=1,"·",0)</f>
        <v>0</v>
      </c>
      <c r="D419" s="53">
        <f>IF(TYPE(SEARCH(D$1,+VLOOKUP($A419,datos14s!$A$2:$B$874,2,FALSE)))=1,"·",0)</f>
        <v>0</v>
      </c>
      <c r="E419" s="53">
        <f>IF(TYPE(SEARCH(E$1,+VLOOKUP($A419,datos14s!$A$2:$B$874,2,FALSE)))=1,"·",0)</f>
        <v>0</v>
      </c>
      <c r="F419" s="53">
        <f>IF(TYPE(SEARCH(F$1,+VLOOKUP($A419,datos14s!$A$2:$B$874,2,FALSE)))=1,"·",0)</f>
        <v>0</v>
      </c>
      <c r="G419" s="53">
        <f>IF(TYPE(SEARCH(G$1,+VLOOKUP($A419,datos14s!$A$2:$B$874,2,FALSE)))=1,"·",0)</f>
        <v>0</v>
      </c>
      <c r="H419" s="53">
        <f>IF(TYPE(SEARCH(H$1,+VLOOKUP($A419,datos14s!$A$2:$B$874,2,FALSE)))=1,"·",0)</f>
        <v>0</v>
      </c>
      <c r="I419" s="53">
        <f>IF(TYPE(SEARCH(I$1,+VLOOKUP($A419,datos14s!$A$2:$B$874,2,FALSE)))=1,"·",0)</f>
        <v>0</v>
      </c>
      <c r="J419" s="53">
        <f>IF(TYPE(SEARCH(J$1,+VLOOKUP($A419,datos14s!$A$2:$B$874,2,FALSE)))=1,"·",0)</f>
        <v>0</v>
      </c>
      <c r="K419" s="53" t="str">
        <f>IF(TYPE(SEARCH(K$1,+VLOOKUP($A419,datos14s!$A$2:$B$874,2,FALSE)))=1,"·",0)</f>
        <v>·</v>
      </c>
      <c r="L419" s="53">
        <f>IF(TYPE(SEARCH(L$1,+VLOOKUP($A419,datos14s!$A$2:$B$874,2,FALSE)))=1,"·",0)</f>
        <v>0</v>
      </c>
      <c r="M419" s="53">
        <f>IF(TYPE(SEARCH(M$1,+VLOOKUP($A419,datos14s!$A$2:$B$874,2,FALSE)))=1,"·",0)</f>
        <v>0</v>
      </c>
      <c r="N419" s="53">
        <f>IF(TYPE(SEARCH(N$1,+VLOOKUP($A419,datos14s!$A$2:$B$874,2,FALSE)))=1,"·",0)</f>
        <v>0</v>
      </c>
      <c r="O419" s="53">
        <f>IF(TYPE(SEARCH(O$1,+VLOOKUP($A419,datos14s!$A$2:$B$874,2,FALSE)))=1,"·",0)</f>
        <v>0</v>
      </c>
      <c r="P419" s="53">
        <f>IF(TYPE(SEARCH(P$1,+VLOOKUP($A419,datos14s!$A$2:$B$874,2,FALSE)))=1,"·",0)</f>
        <v>0</v>
      </c>
      <c r="Q419" s="53">
        <f>IF(TYPE(SEARCH(Q$1,+VLOOKUP($A419,datos14s!$A$2:$B$874,2,FALSE)))=1,"·",0)</f>
        <v>0</v>
      </c>
      <c r="R419" s="53">
        <f>IF(TYPE(SEARCH(R$1,+VLOOKUP($A419,datos14s!$A$2:$B$874,2,FALSE)))=1,"·",0)</f>
        <v>0</v>
      </c>
      <c r="S419" s="53">
        <f>IF(TYPE(SEARCH(S$1,+VLOOKUP($A419,datos14s!$A$2:$B$874,2,FALSE)))=1,"·",0)</f>
        <v>0</v>
      </c>
      <c r="T419" s="53">
        <f>IF(TYPE(SEARCH(T$1,+VLOOKUP($A419,datos14s!$A$2:$B$874,2,FALSE)))=1,"·",0)</f>
        <v>0</v>
      </c>
      <c r="U419" s="53">
        <f>IF(TYPE(SEARCH(U$1,+VLOOKUP($A419,datos14s!$A$2:$B$874,2,FALSE)))=1,"·",0)</f>
        <v>0</v>
      </c>
      <c r="V419" s="53">
        <f>IF(TYPE(SEARCH(V$1,+VLOOKUP($A419,datos14s!$A$2:$B$874,2,FALSE)))=1,"·",0)</f>
        <v>0</v>
      </c>
      <c r="W419" s="53">
        <f>IF(TYPE(SEARCH(W$1,+VLOOKUP($A419,datos14s!$A$2:$B$874,2,FALSE)))=1,"·",0)</f>
        <v>0</v>
      </c>
      <c r="X419" s="53">
        <f>IF(TYPE(SEARCH(X$1,+VLOOKUP($A419,datos14s!$A$2:$B$874,2,FALSE)))=1,"·",0)</f>
        <v>0</v>
      </c>
      <c r="Y419" s="53">
        <f>IF(TYPE(SEARCH(Y$1,+VLOOKUP($A419,datos14s!$A$2:$B$874,2,FALSE)))=1,"·",0)</f>
        <v>0</v>
      </c>
      <c r="Z419" s="53">
        <f>IF(TYPE(SEARCH(Z$1,+VLOOKUP($A419,datos14s!$A$2:$B$874,2,FALSE)))=1,"·",0)</f>
        <v>0</v>
      </c>
      <c r="AA419" s="53">
        <f>IF(TYPE(SEARCH(AA$1,+VLOOKUP($A419,datos14s!$A$2:$B$874,2,FALSE)))=1,"·",0)</f>
        <v>0</v>
      </c>
      <c r="AB419" s="53">
        <f>IF(TYPE(SEARCH(AB$1,+VLOOKUP($A419,datos14s!$A$2:$B$874,2,FALSE)))=1,"·",0)</f>
        <v>0</v>
      </c>
      <c r="AC419" s="53">
        <f>IF(TYPE(SEARCH(AC$1,+VLOOKUP($A419,datos14s!$A$2:$B$874,2,FALSE)))=1,"·",0)</f>
        <v>0</v>
      </c>
      <c r="AD419" s="53">
        <f>IF(TYPE(SEARCH(AD$1,+VLOOKUP($A419,datos14s!$A$2:$B$874,2,FALSE)))=1,"·",0)</f>
        <v>0</v>
      </c>
      <c r="AE419" s="53">
        <f>IF(TYPE(SEARCH(AE$1,+VLOOKUP($A419,datos14s!$A$2:$B$874,2,FALSE)))=1,"·",0)</f>
        <v>0</v>
      </c>
    </row>
    <row r="420" spans="1:31" s="9" customFormat="1">
      <c r="A420" s="60" t="s">
        <v>1216</v>
      </c>
      <c r="B420" s="53">
        <f>IF(TYPE(SEARCH(B$1,+VLOOKUP($A420,datos14s!$A$2:$B$874,2,FALSE)))=1,"·",0)</f>
        <v>0</v>
      </c>
      <c r="C420" s="53">
        <f>IF(TYPE(SEARCH(C$1,+VLOOKUP($A420,datos14s!$A$2:$B$874,2,FALSE)))=1,"·",0)</f>
        <v>0</v>
      </c>
      <c r="D420" s="53">
        <f>IF(TYPE(SEARCH(D$1,+VLOOKUP($A420,datos14s!$A$2:$B$874,2,FALSE)))=1,"·",0)</f>
        <v>0</v>
      </c>
      <c r="E420" s="53">
        <f>IF(TYPE(SEARCH(E$1,+VLOOKUP($A420,datos14s!$A$2:$B$874,2,FALSE)))=1,"·",0)</f>
        <v>0</v>
      </c>
      <c r="F420" s="53">
        <f>IF(TYPE(SEARCH(F$1,+VLOOKUP($A420,datos14s!$A$2:$B$874,2,FALSE)))=1,"·",0)</f>
        <v>0</v>
      </c>
      <c r="G420" s="53">
        <f>IF(TYPE(SEARCH(G$1,+VLOOKUP($A420,datos14s!$A$2:$B$874,2,FALSE)))=1,"·",0)</f>
        <v>0</v>
      </c>
      <c r="H420" s="53">
        <f>IF(TYPE(SEARCH(H$1,+VLOOKUP($A420,datos14s!$A$2:$B$874,2,FALSE)))=1,"·",0)</f>
        <v>0</v>
      </c>
      <c r="I420" s="53">
        <f>IF(TYPE(SEARCH(I$1,+VLOOKUP($A420,datos14s!$A$2:$B$874,2,FALSE)))=1,"·",0)</f>
        <v>0</v>
      </c>
      <c r="J420" s="53">
        <f>IF(TYPE(SEARCH(J$1,+VLOOKUP($A420,datos14s!$A$2:$B$874,2,FALSE)))=1,"·",0)</f>
        <v>0</v>
      </c>
      <c r="K420" s="53" t="str">
        <f>IF(TYPE(SEARCH(K$1,+VLOOKUP($A420,datos14s!$A$2:$B$874,2,FALSE)))=1,"·",0)</f>
        <v>·</v>
      </c>
      <c r="L420" s="53">
        <f>IF(TYPE(SEARCH(L$1,+VLOOKUP($A420,datos14s!$A$2:$B$874,2,FALSE)))=1,"·",0)</f>
        <v>0</v>
      </c>
      <c r="M420" s="53">
        <f>IF(TYPE(SEARCH(M$1,+VLOOKUP($A420,datos14s!$A$2:$B$874,2,FALSE)))=1,"·",0)</f>
        <v>0</v>
      </c>
      <c r="N420" s="53">
        <f>IF(TYPE(SEARCH(N$1,+VLOOKUP($A420,datos14s!$A$2:$B$874,2,FALSE)))=1,"·",0)</f>
        <v>0</v>
      </c>
      <c r="O420" s="53">
        <f>IF(TYPE(SEARCH(O$1,+VLOOKUP($A420,datos14s!$A$2:$B$874,2,FALSE)))=1,"·",0)</f>
        <v>0</v>
      </c>
      <c r="P420" s="53" t="str">
        <f>IF(TYPE(SEARCH(P$1,+VLOOKUP($A420,datos14s!$A$2:$B$874,2,FALSE)))=1,"·",0)</f>
        <v>·</v>
      </c>
      <c r="Q420" s="53">
        <f>IF(TYPE(SEARCH(Q$1,+VLOOKUP($A420,datos14s!$A$2:$B$874,2,FALSE)))=1,"·",0)</f>
        <v>0</v>
      </c>
      <c r="R420" s="53">
        <f>IF(TYPE(SEARCH(R$1,+VLOOKUP($A420,datos14s!$A$2:$B$874,2,FALSE)))=1,"·",0)</f>
        <v>0</v>
      </c>
      <c r="S420" s="53">
        <f>IF(TYPE(SEARCH(S$1,+VLOOKUP($A420,datos14s!$A$2:$B$874,2,FALSE)))=1,"·",0)</f>
        <v>0</v>
      </c>
      <c r="T420" s="53">
        <f>IF(TYPE(SEARCH(T$1,+VLOOKUP($A420,datos14s!$A$2:$B$874,2,FALSE)))=1,"·",0)</f>
        <v>0</v>
      </c>
      <c r="U420" s="53">
        <f>IF(TYPE(SEARCH(U$1,+VLOOKUP($A420,datos14s!$A$2:$B$874,2,FALSE)))=1,"·",0)</f>
        <v>0</v>
      </c>
      <c r="V420" s="53">
        <f>IF(TYPE(SEARCH(V$1,+VLOOKUP($A420,datos14s!$A$2:$B$874,2,FALSE)))=1,"·",0)</f>
        <v>0</v>
      </c>
      <c r="W420" s="53">
        <f>IF(TYPE(SEARCH(W$1,+VLOOKUP($A420,datos14s!$A$2:$B$874,2,FALSE)))=1,"·",0)</f>
        <v>0</v>
      </c>
      <c r="X420" s="53">
        <f>IF(TYPE(SEARCH(X$1,+VLOOKUP($A420,datos14s!$A$2:$B$874,2,FALSE)))=1,"·",0)</f>
        <v>0</v>
      </c>
      <c r="Y420" s="53">
        <f>IF(TYPE(SEARCH(Y$1,+VLOOKUP($A420,datos14s!$A$2:$B$874,2,FALSE)))=1,"·",0)</f>
        <v>0</v>
      </c>
      <c r="Z420" s="53">
        <f>IF(TYPE(SEARCH(Z$1,+VLOOKUP($A420,datos14s!$A$2:$B$874,2,FALSE)))=1,"·",0)</f>
        <v>0</v>
      </c>
      <c r="AA420" s="53">
        <f>IF(TYPE(SEARCH(AA$1,+VLOOKUP($A420,datos14s!$A$2:$B$874,2,FALSE)))=1,"·",0)</f>
        <v>0</v>
      </c>
      <c r="AB420" s="53">
        <f>IF(TYPE(SEARCH(AB$1,+VLOOKUP($A420,datos14s!$A$2:$B$874,2,FALSE)))=1,"·",0)</f>
        <v>0</v>
      </c>
      <c r="AC420" s="53">
        <f>IF(TYPE(SEARCH(AC$1,+VLOOKUP($A420,datos14s!$A$2:$B$874,2,FALSE)))=1,"·",0)</f>
        <v>0</v>
      </c>
      <c r="AD420" s="53">
        <f>IF(TYPE(SEARCH(AD$1,+VLOOKUP($A420,datos14s!$A$2:$B$874,2,FALSE)))=1,"·",0)</f>
        <v>0</v>
      </c>
      <c r="AE420" s="53">
        <f>IF(TYPE(SEARCH(AE$1,+VLOOKUP($A420,datos14s!$A$2:$B$874,2,FALSE)))=1,"·",0)</f>
        <v>0</v>
      </c>
    </row>
    <row r="421" spans="1:31" s="9" customFormat="1">
      <c r="A421" s="60" t="s">
        <v>1217</v>
      </c>
      <c r="B421" s="53">
        <f>IF(TYPE(SEARCH(B$1,+VLOOKUP($A421,datos14s!$A$2:$B$874,2,FALSE)))=1,"·",0)</f>
        <v>0</v>
      </c>
      <c r="C421" s="53">
        <f>IF(TYPE(SEARCH(C$1,+VLOOKUP($A421,datos14s!$A$2:$B$874,2,FALSE)))=1,"·",0)</f>
        <v>0</v>
      </c>
      <c r="D421" s="53">
        <f>IF(TYPE(SEARCH(D$1,+VLOOKUP($A421,datos14s!$A$2:$B$874,2,FALSE)))=1,"·",0)</f>
        <v>0</v>
      </c>
      <c r="E421" s="53">
        <f>IF(TYPE(SEARCH(E$1,+VLOOKUP($A421,datos14s!$A$2:$B$874,2,FALSE)))=1,"·",0)</f>
        <v>0</v>
      </c>
      <c r="F421" s="53">
        <f>IF(TYPE(SEARCH(F$1,+VLOOKUP($A421,datos14s!$A$2:$B$874,2,FALSE)))=1,"·",0)</f>
        <v>0</v>
      </c>
      <c r="G421" s="53">
        <f>IF(TYPE(SEARCH(G$1,+VLOOKUP($A421,datos14s!$A$2:$B$874,2,FALSE)))=1,"·",0)</f>
        <v>0</v>
      </c>
      <c r="H421" s="53">
        <f>IF(TYPE(SEARCH(H$1,+VLOOKUP($A421,datos14s!$A$2:$B$874,2,FALSE)))=1,"·",0)</f>
        <v>0</v>
      </c>
      <c r="I421" s="53">
        <f>IF(TYPE(SEARCH(I$1,+VLOOKUP($A421,datos14s!$A$2:$B$874,2,FALSE)))=1,"·",0)</f>
        <v>0</v>
      </c>
      <c r="J421" s="53">
        <f>IF(TYPE(SEARCH(J$1,+VLOOKUP($A421,datos14s!$A$2:$B$874,2,FALSE)))=1,"·",0)</f>
        <v>0</v>
      </c>
      <c r="K421" s="53" t="str">
        <f>IF(TYPE(SEARCH(K$1,+VLOOKUP($A421,datos14s!$A$2:$B$874,2,FALSE)))=1,"·",0)</f>
        <v>·</v>
      </c>
      <c r="L421" s="53" t="str">
        <f>IF(TYPE(SEARCH(L$1,+VLOOKUP($A421,datos14s!$A$2:$B$874,2,FALSE)))=1,"·",0)</f>
        <v>·</v>
      </c>
      <c r="M421" s="53">
        <f>IF(TYPE(SEARCH(M$1,+VLOOKUP($A421,datos14s!$A$2:$B$874,2,FALSE)))=1,"·",0)</f>
        <v>0</v>
      </c>
      <c r="N421" s="53">
        <f>IF(TYPE(SEARCH(N$1,+VLOOKUP($A421,datos14s!$A$2:$B$874,2,FALSE)))=1,"·",0)</f>
        <v>0</v>
      </c>
      <c r="O421" s="53">
        <f>IF(TYPE(SEARCH(O$1,+VLOOKUP($A421,datos14s!$A$2:$B$874,2,FALSE)))=1,"·",0)</f>
        <v>0</v>
      </c>
      <c r="P421" s="53" t="str">
        <f>IF(TYPE(SEARCH(P$1,+VLOOKUP($A421,datos14s!$A$2:$B$874,2,FALSE)))=1,"·",0)</f>
        <v>·</v>
      </c>
      <c r="Q421" s="53">
        <f>IF(TYPE(SEARCH(Q$1,+VLOOKUP($A421,datos14s!$A$2:$B$874,2,FALSE)))=1,"·",0)</f>
        <v>0</v>
      </c>
      <c r="R421" s="53">
        <f>IF(TYPE(SEARCH(R$1,+VLOOKUP($A421,datos14s!$A$2:$B$874,2,FALSE)))=1,"·",0)</f>
        <v>0</v>
      </c>
      <c r="S421" s="53">
        <f>IF(TYPE(SEARCH(S$1,+VLOOKUP($A421,datos14s!$A$2:$B$874,2,FALSE)))=1,"·",0)</f>
        <v>0</v>
      </c>
      <c r="T421" s="53">
        <f>IF(TYPE(SEARCH(T$1,+VLOOKUP($A421,datos14s!$A$2:$B$874,2,FALSE)))=1,"·",0)</f>
        <v>0</v>
      </c>
      <c r="U421" s="53">
        <f>IF(TYPE(SEARCH(U$1,+VLOOKUP($A421,datos14s!$A$2:$B$874,2,FALSE)))=1,"·",0)</f>
        <v>0</v>
      </c>
      <c r="V421" s="53">
        <f>IF(TYPE(SEARCH(V$1,+VLOOKUP($A421,datos14s!$A$2:$B$874,2,FALSE)))=1,"·",0)</f>
        <v>0</v>
      </c>
      <c r="W421" s="53">
        <f>IF(TYPE(SEARCH(W$1,+VLOOKUP($A421,datos14s!$A$2:$B$874,2,FALSE)))=1,"·",0)</f>
        <v>0</v>
      </c>
      <c r="X421" s="53">
        <f>IF(TYPE(SEARCH(X$1,+VLOOKUP($A421,datos14s!$A$2:$B$874,2,FALSE)))=1,"·",0)</f>
        <v>0</v>
      </c>
      <c r="Y421" s="53">
        <f>IF(TYPE(SEARCH(Y$1,+VLOOKUP($A421,datos14s!$A$2:$B$874,2,FALSE)))=1,"·",0)</f>
        <v>0</v>
      </c>
      <c r="Z421" s="53">
        <f>IF(TYPE(SEARCH(Z$1,+VLOOKUP($A421,datos14s!$A$2:$B$874,2,FALSE)))=1,"·",0)</f>
        <v>0</v>
      </c>
      <c r="AA421" s="53">
        <f>IF(TYPE(SEARCH(AA$1,+VLOOKUP($A421,datos14s!$A$2:$B$874,2,FALSE)))=1,"·",0)</f>
        <v>0</v>
      </c>
      <c r="AB421" s="53">
        <f>IF(TYPE(SEARCH(AB$1,+VLOOKUP($A421,datos14s!$A$2:$B$874,2,FALSE)))=1,"·",0)</f>
        <v>0</v>
      </c>
      <c r="AC421" s="53">
        <f>IF(TYPE(SEARCH(AC$1,+VLOOKUP($A421,datos14s!$A$2:$B$874,2,FALSE)))=1,"·",0)</f>
        <v>0</v>
      </c>
      <c r="AD421" s="53">
        <f>IF(TYPE(SEARCH(AD$1,+VLOOKUP($A421,datos14s!$A$2:$B$874,2,FALSE)))=1,"·",0)</f>
        <v>0</v>
      </c>
      <c r="AE421" s="53">
        <f>IF(TYPE(SEARCH(AE$1,+VLOOKUP($A421,datos14s!$A$2:$B$874,2,FALSE)))=1,"·",0)</f>
        <v>0</v>
      </c>
    </row>
    <row r="422" spans="1:31" s="9" customFormat="1">
      <c r="A422" s="60" t="s">
        <v>1218</v>
      </c>
      <c r="B422" s="53">
        <f>IF(TYPE(SEARCH(B$1,+VLOOKUP($A422,datos14s!$A$2:$B$874,2,FALSE)))=1,"·",0)</f>
        <v>0</v>
      </c>
      <c r="C422" s="53">
        <f>IF(TYPE(SEARCH(C$1,+VLOOKUP($A422,datos14s!$A$2:$B$874,2,FALSE)))=1,"·",0)</f>
        <v>0</v>
      </c>
      <c r="D422" s="53" t="str">
        <f>IF(TYPE(SEARCH(D$1,+VLOOKUP($A422,datos14s!$A$2:$B$874,2,FALSE)))=1,"·",0)</f>
        <v>·</v>
      </c>
      <c r="E422" s="53">
        <f>IF(TYPE(SEARCH(E$1,+VLOOKUP($A422,datos14s!$A$2:$B$874,2,FALSE)))=1,"·",0)</f>
        <v>0</v>
      </c>
      <c r="F422" s="53">
        <f>IF(TYPE(SEARCH(F$1,+VLOOKUP($A422,datos14s!$A$2:$B$874,2,FALSE)))=1,"·",0)</f>
        <v>0</v>
      </c>
      <c r="G422" s="53">
        <f>IF(TYPE(SEARCH(G$1,+VLOOKUP($A422,datos14s!$A$2:$B$874,2,FALSE)))=1,"·",0)</f>
        <v>0</v>
      </c>
      <c r="H422" s="53">
        <f>IF(TYPE(SEARCH(H$1,+VLOOKUP($A422,datos14s!$A$2:$B$874,2,FALSE)))=1,"·",0)</f>
        <v>0</v>
      </c>
      <c r="I422" s="53">
        <f>IF(TYPE(SEARCH(I$1,+VLOOKUP($A422,datos14s!$A$2:$B$874,2,FALSE)))=1,"·",0)</f>
        <v>0</v>
      </c>
      <c r="J422" s="53">
        <f>IF(TYPE(SEARCH(J$1,+VLOOKUP($A422,datos14s!$A$2:$B$874,2,FALSE)))=1,"·",0)</f>
        <v>0</v>
      </c>
      <c r="K422" s="53" t="str">
        <f>IF(TYPE(SEARCH(K$1,+VLOOKUP($A422,datos14s!$A$2:$B$874,2,FALSE)))=1,"·",0)</f>
        <v>·</v>
      </c>
      <c r="L422" s="53" t="str">
        <f>IF(TYPE(SEARCH(L$1,+VLOOKUP($A422,datos14s!$A$2:$B$874,2,FALSE)))=1,"·",0)</f>
        <v>·</v>
      </c>
      <c r="M422" s="53">
        <f>IF(TYPE(SEARCH(M$1,+VLOOKUP($A422,datos14s!$A$2:$B$874,2,FALSE)))=1,"·",0)</f>
        <v>0</v>
      </c>
      <c r="N422" s="53">
        <f>IF(TYPE(SEARCH(N$1,+VLOOKUP($A422,datos14s!$A$2:$B$874,2,FALSE)))=1,"·",0)</f>
        <v>0</v>
      </c>
      <c r="O422" s="53">
        <f>IF(TYPE(SEARCH(O$1,+VLOOKUP($A422,datos14s!$A$2:$B$874,2,FALSE)))=1,"·",0)</f>
        <v>0</v>
      </c>
      <c r="P422" s="53">
        <f>IF(TYPE(SEARCH(P$1,+VLOOKUP($A422,datos14s!$A$2:$B$874,2,FALSE)))=1,"·",0)</f>
        <v>0</v>
      </c>
      <c r="Q422" s="53">
        <f>IF(TYPE(SEARCH(Q$1,+VLOOKUP($A422,datos14s!$A$2:$B$874,2,FALSE)))=1,"·",0)</f>
        <v>0</v>
      </c>
      <c r="R422" s="53">
        <f>IF(TYPE(SEARCH(R$1,+VLOOKUP($A422,datos14s!$A$2:$B$874,2,FALSE)))=1,"·",0)</f>
        <v>0</v>
      </c>
      <c r="S422" s="53">
        <f>IF(TYPE(SEARCH(S$1,+VLOOKUP($A422,datos14s!$A$2:$B$874,2,FALSE)))=1,"·",0)</f>
        <v>0</v>
      </c>
      <c r="T422" s="53">
        <f>IF(TYPE(SEARCH(T$1,+VLOOKUP($A422,datos14s!$A$2:$B$874,2,FALSE)))=1,"·",0)</f>
        <v>0</v>
      </c>
      <c r="U422" s="53">
        <f>IF(TYPE(SEARCH(U$1,+VLOOKUP($A422,datos14s!$A$2:$B$874,2,FALSE)))=1,"·",0)</f>
        <v>0</v>
      </c>
      <c r="V422" s="53">
        <f>IF(TYPE(SEARCH(V$1,+VLOOKUP($A422,datos14s!$A$2:$B$874,2,FALSE)))=1,"·",0)</f>
        <v>0</v>
      </c>
      <c r="W422" s="53">
        <f>IF(TYPE(SEARCH(W$1,+VLOOKUP($A422,datos14s!$A$2:$B$874,2,FALSE)))=1,"·",0)</f>
        <v>0</v>
      </c>
      <c r="X422" s="53">
        <f>IF(TYPE(SEARCH(X$1,+VLOOKUP($A422,datos14s!$A$2:$B$874,2,FALSE)))=1,"·",0)</f>
        <v>0</v>
      </c>
      <c r="Y422" s="53">
        <f>IF(TYPE(SEARCH(Y$1,+VLOOKUP($A422,datos14s!$A$2:$B$874,2,FALSE)))=1,"·",0)</f>
        <v>0</v>
      </c>
      <c r="Z422" s="53">
        <f>IF(TYPE(SEARCH(Z$1,+VLOOKUP($A422,datos14s!$A$2:$B$874,2,FALSE)))=1,"·",0)</f>
        <v>0</v>
      </c>
      <c r="AA422" s="53">
        <f>IF(TYPE(SEARCH(AA$1,+VLOOKUP($A422,datos14s!$A$2:$B$874,2,FALSE)))=1,"·",0)</f>
        <v>0</v>
      </c>
      <c r="AB422" s="53">
        <f>IF(TYPE(SEARCH(AB$1,+VLOOKUP($A422,datos14s!$A$2:$B$874,2,FALSE)))=1,"·",0)</f>
        <v>0</v>
      </c>
      <c r="AC422" s="53">
        <f>IF(TYPE(SEARCH(AC$1,+VLOOKUP($A422,datos14s!$A$2:$B$874,2,FALSE)))=1,"·",0)</f>
        <v>0</v>
      </c>
      <c r="AD422" s="53">
        <f>IF(TYPE(SEARCH(AD$1,+VLOOKUP($A422,datos14s!$A$2:$B$874,2,FALSE)))=1,"·",0)</f>
        <v>0</v>
      </c>
      <c r="AE422" s="53">
        <f>IF(TYPE(SEARCH(AE$1,+VLOOKUP($A422,datos14s!$A$2:$B$874,2,FALSE)))=1,"·",0)</f>
        <v>0</v>
      </c>
    </row>
    <row r="423" spans="1:31" s="9" customFormat="1">
      <c r="A423" s="60" t="s">
        <v>1219</v>
      </c>
      <c r="B423" s="53">
        <f>IF(TYPE(SEARCH(B$1,+VLOOKUP($A423,datos14s!$A$2:$B$874,2,FALSE)))=1,"·",0)</f>
        <v>0</v>
      </c>
      <c r="C423" s="53">
        <f>IF(TYPE(SEARCH(C$1,+VLOOKUP($A423,datos14s!$A$2:$B$874,2,FALSE)))=1,"·",0)</f>
        <v>0</v>
      </c>
      <c r="D423" s="53">
        <f>IF(TYPE(SEARCH(D$1,+VLOOKUP($A423,datos14s!$A$2:$B$874,2,FALSE)))=1,"·",0)</f>
        <v>0</v>
      </c>
      <c r="E423" s="53">
        <f>IF(TYPE(SEARCH(E$1,+VLOOKUP($A423,datos14s!$A$2:$B$874,2,FALSE)))=1,"·",0)</f>
        <v>0</v>
      </c>
      <c r="F423" s="53">
        <f>IF(TYPE(SEARCH(F$1,+VLOOKUP($A423,datos14s!$A$2:$B$874,2,FALSE)))=1,"·",0)</f>
        <v>0</v>
      </c>
      <c r="G423" s="53">
        <f>IF(TYPE(SEARCH(G$1,+VLOOKUP($A423,datos14s!$A$2:$B$874,2,FALSE)))=1,"·",0)</f>
        <v>0</v>
      </c>
      <c r="H423" s="53">
        <f>IF(TYPE(SEARCH(H$1,+VLOOKUP($A423,datos14s!$A$2:$B$874,2,FALSE)))=1,"·",0)</f>
        <v>0</v>
      </c>
      <c r="I423" s="53">
        <f>IF(TYPE(SEARCH(I$1,+VLOOKUP($A423,datos14s!$A$2:$B$874,2,FALSE)))=1,"·",0)</f>
        <v>0</v>
      </c>
      <c r="J423" s="53">
        <f>IF(TYPE(SEARCH(J$1,+VLOOKUP($A423,datos14s!$A$2:$B$874,2,FALSE)))=1,"·",0)</f>
        <v>0</v>
      </c>
      <c r="K423" s="53" t="str">
        <f>IF(TYPE(SEARCH(K$1,+VLOOKUP($A423,datos14s!$A$2:$B$874,2,FALSE)))=1,"·",0)</f>
        <v>·</v>
      </c>
      <c r="L423" s="53" t="str">
        <f>IF(TYPE(SEARCH(L$1,+VLOOKUP($A423,datos14s!$A$2:$B$874,2,FALSE)))=1,"·",0)</f>
        <v>·</v>
      </c>
      <c r="M423" s="53">
        <f>IF(TYPE(SEARCH(M$1,+VLOOKUP($A423,datos14s!$A$2:$B$874,2,FALSE)))=1,"·",0)</f>
        <v>0</v>
      </c>
      <c r="N423" s="53">
        <f>IF(TYPE(SEARCH(N$1,+VLOOKUP($A423,datos14s!$A$2:$B$874,2,FALSE)))=1,"·",0)</f>
        <v>0</v>
      </c>
      <c r="O423" s="53">
        <f>IF(TYPE(SEARCH(O$1,+VLOOKUP($A423,datos14s!$A$2:$B$874,2,FALSE)))=1,"·",0)</f>
        <v>0</v>
      </c>
      <c r="P423" s="53">
        <f>IF(TYPE(SEARCH(P$1,+VLOOKUP($A423,datos14s!$A$2:$B$874,2,FALSE)))=1,"·",0)</f>
        <v>0</v>
      </c>
      <c r="Q423" s="53">
        <f>IF(TYPE(SEARCH(Q$1,+VLOOKUP($A423,datos14s!$A$2:$B$874,2,FALSE)))=1,"·",0)</f>
        <v>0</v>
      </c>
      <c r="R423" s="53">
        <f>IF(TYPE(SEARCH(R$1,+VLOOKUP($A423,datos14s!$A$2:$B$874,2,FALSE)))=1,"·",0)</f>
        <v>0</v>
      </c>
      <c r="S423" s="53">
        <f>IF(TYPE(SEARCH(S$1,+VLOOKUP($A423,datos14s!$A$2:$B$874,2,FALSE)))=1,"·",0)</f>
        <v>0</v>
      </c>
      <c r="T423" s="53">
        <f>IF(TYPE(SEARCH(T$1,+VLOOKUP($A423,datos14s!$A$2:$B$874,2,FALSE)))=1,"·",0)</f>
        <v>0</v>
      </c>
      <c r="U423" s="53">
        <f>IF(TYPE(SEARCH(U$1,+VLOOKUP($A423,datos14s!$A$2:$B$874,2,FALSE)))=1,"·",0)</f>
        <v>0</v>
      </c>
      <c r="V423" s="53">
        <f>IF(TYPE(SEARCH(V$1,+VLOOKUP($A423,datos14s!$A$2:$B$874,2,FALSE)))=1,"·",0)</f>
        <v>0</v>
      </c>
      <c r="W423" s="53">
        <f>IF(TYPE(SEARCH(W$1,+VLOOKUP($A423,datos14s!$A$2:$B$874,2,FALSE)))=1,"·",0)</f>
        <v>0</v>
      </c>
      <c r="X423" s="53">
        <f>IF(TYPE(SEARCH(X$1,+VLOOKUP($A423,datos14s!$A$2:$B$874,2,FALSE)))=1,"·",0)</f>
        <v>0</v>
      </c>
      <c r="Y423" s="53">
        <f>IF(TYPE(SEARCH(Y$1,+VLOOKUP($A423,datos14s!$A$2:$B$874,2,FALSE)))=1,"·",0)</f>
        <v>0</v>
      </c>
      <c r="Z423" s="53">
        <f>IF(TYPE(SEARCH(Z$1,+VLOOKUP($A423,datos14s!$A$2:$B$874,2,FALSE)))=1,"·",0)</f>
        <v>0</v>
      </c>
      <c r="AA423" s="53">
        <f>IF(TYPE(SEARCH(AA$1,+VLOOKUP($A423,datos14s!$A$2:$B$874,2,FALSE)))=1,"·",0)</f>
        <v>0</v>
      </c>
      <c r="AB423" s="53">
        <f>IF(TYPE(SEARCH(AB$1,+VLOOKUP($A423,datos14s!$A$2:$B$874,2,FALSE)))=1,"·",0)</f>
        <v>0</v>
      </c>
      <c r="AC423" s="53">
        <f>IF(TYPE(SEARCH(AC$1,+VLOOKUP($A423,datos14s!$A$2:$B$874,2,FALSE)))=1,"·",0)</f>
        <v>0</v>
      </c>
      <c r="AD423" s="53">
        <f>IF(TYPE(SEARCH(AD$1,+VLOOKUP($A423,datos14s!$A$2:$B$874,2,FALSE)))=1,"·",0)</f>
        <v>0</v>
      </c>
      <c r="AE423" s="53">
        <f>IF(TYPE(SEARCH(AE$1,+VLOOKUP($A423,datos14s!$A$2:$B$874,2,FALSE)))=1,"·",0)</f>
        <v>0</v>
      </c>
    </row>
    <row r="424" spans="1:31" s="9" customFormat="1">
      <c r="A424" s="60" t="s">
        <v>1220</v>
      </c>
      <c r="B424" s="53">
        <f>IF(TYPE(SEARCH(B$1,+VLOOKUP($A424,datos14s!$A$2:$B$874,2,FALSE)))=1,"·",0)</f>
        <v>0</v>
      </c>
      <c r="C424" s="53">
        <f>IF(TYPE(SEARCH(C$1,+VLOOKUP($A424,datos14s!$A$2:$B$874,2,FALSE)))=1,"·",0)</f>
        <v>0</v>
      </c>
      <c r="D424" s="53">
        <f>IF(TYPE(SEARCH(D$1,+VLOOKUP($A424,datos14s!$A$2:$B$874,2,FALSE)))=1,"·",0)</f>
        <v>0</v>
      </c>
      <c r="E424" s="53">
        <f>IF(TYPE(SEARCH(E$1,+VLOOKUP($A424,datos14s!$A$2:$B$874,2,FALSE)))=1,"·",0)</f>
        <v>0</v>
      </c>
      <c r="F424" s="53">
        <f>IF(TYPE(SEARCH(F$1,+VLOOKUP($A424,datos14s!$A$2:$B$874,2,FALSE)))=1,"·",0)</f>
        <v>0</v>
      </c>
      <c r="G424" s="53">
        <f>IF(TYPE(SEARCH(G$1,+VLOOKUP($A424,datos14s!$A$2:$B$874,2,FALSE)))=1,"·",0)</f>
        <v>0</v>
      </c>
      <c r="H424" s="53">
        <f>IF(TYPE(SEARCH(H$1,+VLOOKUP($A424,datos14s!$A$2:$B$874,2,FALSE)))=1,"·",0)</f>
        <v>0</v>
      </c>
      <c r="I424" s="53">
        <f>IF(TYPE(SEARCH(I$1,+VLOOKUP($A424,datos14s!$A$2:$B$874,2,FALSE)))=1,"·",0)</f>
        <v>0</v>
      </c>
      <c r="J424" s="53">
        <f>IF(TYPE(SEARCH(J$1,+VLOOKUP($A424,datos14s!$A$2:$B$874,2,FALSE)))=1,"·",0)</f>
        <v>0</v>
      </c>
      <c r="K424" s="53" t="str">
        <f>IF(TYPE(SEARCH(K$1,+VLOOKUP($A424,datos14s!$A$2:$B$874,2,FALSE)))=1,"·",0)</f>
        <v>·</v>
      </c>
      <c r="L424" s="53">
        <f>IF(TYPE(SEARCH(L$1,+VLOOKUP($A424,datos14s!$A$2:$B$874,2,FALSE)))=1,"·",0)</f>
        <v>0</v>
      </c>
      <c r="M424" s="53">
        <f>IF(TYPE(SEARCH(M$1,+VLOOKUP($A424,datos14s!$A$2:$B$874,2,FALSE)))=1,"·",0)</f>
        <v>0</v>
      </c>
      <c r="N424" s="53">
        <f>IF(TYPE(SEARCH(N$1,+VLOOKUP($A424,datos14s!$A$2:$B$874,2,FALSE)))=1,"·",0)</f>
        <v>0</v>
      </c>
      <c r="O424" s="53">
        <f>IF(TYPE(SEARCH(O$1,+VLOOKUP($A424,datos14s!$A$2:$B$874,2,FALSE)))=1,"·",0)</f>
        <v>0</v>
      </c>
      <c r="P424" s="53" t="str">
        <f>IF(TYPE(SEARCH(P$1,+VLOOKUP($A424,datos14s!$A$2:$B$874,2,FALSE)))=1,"·",0)</f>
        <v>·</v>
      </c>
      <c r="Q424" s="53">
        <f>IF(TYPE(SEARCH(Q$1,+VLOOKUP($A424,datos14s!$A$2:$B$874,2,FALSE)))=1,"·",0)</f>
        <v>0</v>
      </c>
      <c r="R424" s="53">
        <f>IF(TYPE(SEARCH(R$1,+VLOOKUP($A424,datos14s!$A$2:$B$874,2,FALSE)))=1,"·",0)</f>
        <v>0</v>
      </c>
      <c r="S424" s="53">
        <f>IF(TYPE(SEARCH(S$1,+VLOOKUP($A424,datos14s!$A$2:$B$874,2,FALSE)))=1,"·",0)</f>
        <v>0</v>
      </c>
      <c r="T424" s="53">
        <f>IF(TYPE(SEARCH(T$1,+VLOOKUP($A424,datos14s!$A$2:$B$874,2,FALSE)))=1,"·",0)</f>
        <v>0</v>
      </c>
      <c r="U424" s="53">
        <f>IF(TYPE(SEARCH(U$1,+VLOOKUP($A424,datos14s!$A$2:$B$874,2,FALSE)))=1,"·",0)</f>
        <v>0</v>
      </c>
      <c r="V424" s="53">
        <f>IF(TYPE(SEARCH(V$1,+VLOOKUP($A424,datos14s!$A$2:$B$874,2,FALSE)))=1,"·",0)</f>
        <v>0</v>
      </c>
      <c r="W424" s="53">
        <f>IF(TYPE(SEARCH(W$1,+VLOOKUP($A424,datos14s!$A$2:$B$874,2,FALSE)))=1,"·",0)</f>
        <v>0</v>
      </c>
      <c r="X424" s="53">
        <f>IF(TYPE(SEARCH(X$1,+VLOOKUP($A424,datos14s!$A$2:$B$874,2,FALSE)))=1,"·",0)</f>
        <v>0</v>
      </c>
      <c r="Y424" s="53">
        <f>IF(TYPE(SEARCH(Y$1,+VLOOKUP($A424,datos14s!$A$2:$B$874,2,FALSE)))=1,"·",0)</f>
        <v>0</v>
      </c>
      <c r="Z424" s="53">
        <f>IF(TYPE(SEARCH(Z$1,+VLOOKUP($A424,datos14s!$A$2:$B$874,2,FALSE)))=1,"·",0)</f>
        <v>0</v>
      </c>
      <c r="AA424" s="53">
        <f>IF(TYPE(SEARCH(AA$1,+VLOOKUP($A424,datos14s!$A$2:$B$874,2,FALSE)))=1,"·",0)</f>
        <v>0</v>
      </c>
      <c r="AB424" s="53">
        <f>IF(TYPE(SEARCH(AB$1,+VLOOKUP($A424,datos14s!$A$2:$B$874,2,FALSE)))=1,"·",0)</f>
        <v>0</v>
      </c>
      <c r="AC424" s="53">
        <f>IF(TYPE(SEARCH(AC$1,+VLOOKUP($A424,datos14s!$A$2:$B$874,2,FALSE)))=1,"·",0)</f>
        <v>0</v>
      </c>
      <c r="AD424" s="53">
        <f>IF(TYPE(SEARCH(AD$1,+VLOOKUP($A424,datos14s!$A$2:$B$874,2,FALSE)))=1,"·",0)</f>
        <v>0</v>
      </c>
      <c r="AE424" s="53">
        <f>IF(TYPE(SEARCH(AE$1,+VLOOKUP($A424,datos14s!$A$2:$B$874,2,FALSE)))=1,"·",0)</f>
        <v>0</v>
      </c>
    </row>
    <row r="425" spans="1:31" s="9" customFormat="1">
      <c r="A425" s="60" t="s">
        <v>1221</v>
      </c>
      <c r="B425" s="53">
        <f>IF(TYPE(SEARCH(B$1,+VLOOKUP($A425,datos14s!$A$2:$B$874,2,FALSE)))=1,"·",0)</f>
        <v>0</v>
      </c>
      <c r="C425" s="53">
        <f>IF(TYPE(SEARCH(C$1,+VLOOKUP($A425,datos14s!$A$2:$B$874,2,FALSE)))=1,"·",0)</f>
        <v>0</v>
      </c>
      <c r="D425" s="53">
        <f>IF(TYPE(SEARCH(D$1,+VLOOKUP($A425,datos14s!$A$2:$B$874,2,FALSE)))=1,"·",0)</f>
        <v>0</v>
      </c>
      <c r="E425" s="53">
        <f>IF(TYPE(SEARCH(E$1,+VLOOKUP($A425,datos14s!$A$2:$B$874,2,FALSE)))=1,"·",0)</f>
        <v>0</v>
      </c>
      <c r="F425" s="53">
        <f>IF(TYPE(SEARCH(F$1,+VLOOKUP($A425,datos14s!$A$2:$B$874,2,FALSE)))=1,"·",0)</f>
        <v>0</v>
      </c>
      <c r="G425" s="53">
        <f>IF(TYPE(SEARCH(G$1,+VLOOKUP($A425,datos14s!$A$2:$B$874,2,FALSE)))=1,"·",0)</f>
        <v>0</v>
      </c>
      <c r="H425" s="53">
        <f>IF(TYPE(SEARCH(H$1,+VLOOKUP($A425,datos14s!$A$2:$B$874,2,FALSE)))=1,"·",0)</f>
        <v>0</v>
      </c>
      <c r="I425" s="53">
        <f>IF(TYPE(SEARCH(I$1,+VLOOKUP($A425,datos14s!$A$2:$B$874,2,FALSE)))=1,"·",0)</f>
        <v>0</v>
      </c>
      <c r="J425" s="53">
        <f>IF(TYPE(SEARCH(J$1,+VLOOKUP($A425,datos14s!$A$2:$B$874,2,FALSE)))=1,"·",0)</f>
        <v>0</v>
      </c>
      <c r="K425" s="53" t="str">
        <f>IF(TYPE(SEARCH(K$1,+VLOOKUP($A425,datos14s!$A$2:$B$874,2,FALSE)))=1,"·",0)</f>
        <v>·</v>
      </c>
      <c r="L425" s="53">
        <f>IF(TYPE(SEARCH(L$1,+VLOOKUP($A425,datos14s!$A$2:$B$874,2,FALSE)))=1,"·",0)</f>
        <v>0</v>
      </c>
      <c r="M425" s="53">
        <f>IF(TYPE(SEARCH(M$1,+VLOOKUP($A425,datos14s!$A$2:$B$874,2,FALSE)))=1,"·",0)</f>
        <v>0</v>
      </c>
      <c r="N425" s="53">
        <f>IF(TYPE(SEARCH(N$1,+VLOOKUP($A425,datos14s!$A$2:$B$874,2,FALSE)))=1,"·",0)</f>
        <v>0</v>
      </c>
      <c r="O425" s="53">
        <f>IF(TYPE(SEARCH(O$1,+VLOOKUP($A425,datos14s!$A$2:$B$874,2,FALSE)))=1,"·",0)</f>
        <v>0</v>
      </c>
      <c r="P425" s="53">
        <f>IF(TYPE(SEARCH(P$1,+VLOOKUP($A425,datos14s!$A$2:$B$874,2,FALSE)))=1,"·",0)</f>
        <v>0</v>
      </c>
      <c r="Q425" s="53">
        <f>IF(TYPE(SEARCH(Q$1,+VLOOKUP($A425,datos14s!$A$2:$B$874,2,FALSE)))=1,"·",0)</f>
        <v>0</v>
      </c>
      <c r="R425" s="53">
        <f>IF(TYPE(SEARCH(R$1,+VLOOKUP($A425,datos14s!$A$2:$B$874,2,FALSE)))=1,"·",0)</f>
        <v>0</v>
      </c>
      <c r="S425" s="53">
        <f>IF(TYPE(SEARCH(S$1,+VLOOKUP($A425,datos14s!$A$2:$B$874,2,FALSE)))=1,"·",0)</f>
        <v>0</v>
      </c>
      <c r="T425" s="53">
        <f>IF(TYPE(SEARCH(T$1,+VLOOKUP($A425,datos14s!$A$2:$B$874,2,FALSE)))=1,"·",0)</f>
        <v>0</v>
      </c>
      <c r="U425" s="53">
        <f>IF(TYPE(SEARCH(U$1,+VLOOKUP($A425,datos14s!$A$2:$B$874,2,FALSE)))=1,"·",0)</f>
        <v>0</v>
      </c>
      <c r="V425" s="53">
        <f>IF(TYPE(SEARCH(V$1,+VLOOKUP($A425,datos14s!$A$2:$B$874,2,FALSE)))=1,"·",0)</f>
        <v>0</v>
      </c>
      <c r="W425" s="53">
        <f>IF(TYPE(SEARCH(W$1,+VLOOKUP($A425,datos14s!$A$2:$B$874,2,FALSE)))=1,"·",0)</f>
        <v>0</v>
      </c>
      <c r="X425" s="53">
        <f>IF(TYPE(SEARCH(X$1,+VLOOKUP($A425,datos14s!$A$2:$B$874,2,FALSE)))=1,"·",0)</f>
        <v>0</v>
      </c>
      <c r="Y425" s="53">
        <f>IF(TYPE(SEARCH(Y$1,+VLOOKUP($A425,datos14s!$A$2:$B$874,2,FALSE)))=1,"·",0)</f>
        <v>0</v>
      </c>
      <c r="Z425" s="53">
        <f>IF(TYPE(SEARCH(Z$1,+VLOOKUP($A425,datos14s!$A$2:$B$874,2,FALSE)))=1,"·",0)</f>
        <v>0</v>
      </c>
      <c r="AA425" s="53">
        <f>IF(TYPE(SEARCH(AA$1,+VLOOKUP($A425,datos14s!$A$2:$B$874,2,FALSE)))=1,"·",0)</f>
        <v>0</v>
      </c>
      <c r="AB425" s="53">
        <f>IF(TYPE(SEARCH(AB$1,+VLOOKUP($A425,datos14s!$A$2:$B$874,2,FALSE)))=1,"·",0)</f>
        <v>0</v>
      </c>
      <c r="AC425" s="53">
        <f>IF(TYPE(SEARCH(AC$1,+VLOOKUP($A425,datos14s!$A$2:$B$874,2,FALSE)))=1,"·",0)</f>
        <v>0</v>
      </c>
      <c r="AD425" s="53">
        <f>IF(TYPE(SEARCH(AD$1,+VLOOKUP($A425,datos14s!$A$2:$B$874,2,FALSE)))=1,"·",0)</f>
        <v>0</v>
      </c>
      <c r="AE425" s="53">
        <f>IF(TYPE(SEARCH(AE$1,+VLOOKUP($A425,datos14s!$A$2:$B$874,2,FALSE)))=1,"·",0)</f>
        <v>0</v>
      </c>
    </row>
    <row r="426" spans="1:31" s="9" customFormat="1">
      <c r="A426" s="60" t="s">
        <v>1222</v>
      </c>
      <c r="B426" s="53">
        <f>IF(TYPE(SEARCH(B$1,+VLOOKUP($A426,datos14s!$A$2:$B$874,2,FALSE)))=1,"·",0)</f>
        <v>0</v>
      </c>
      <c r="C426" s="53">
        <f>IF(TYPE(SEARCH(C$1,+VLOOKUP($A426,datos14s!$A$2:$B$874,2,FALSE)))=1,"·",0)</f>
        <v>0</v>
      </c>
      <c r="D426" s="53">
        <f>IF(TYPE(SEARCH(D$1,+VLOOKUP($A426,datos14s!$A$2:$B$874,2,FALSE)))=1,"·",0)</f>
        <v>0</v>
      </c>
      <c r="E426" s="53">
        <f>IF(TYPE(SEARCH(E$1,+VLOOKUP($A426,datos14s!$A$2:$B$874,2,FALSE)))=1,"·",0)</f>
        <v>0</v>
      </c>
      <c r="F426" s="53">
        <f>IF(TYPE(SEARCH(F$1,+VLOOKUP($A426,datos14s!$A$2:$B$874,2,FALSE)))=1,"·",0)</f>
        <v>0</v>
      </c>
      <c r="G426" s="53">
        <f>IF(TYPE(SEARCH(G$1,+VLOOKUP($A426,datos14s!$A$2:$B$874,2,FALSE)))=1,"·",0)</f>
        <v>0</v>
      </c>
      <c r="H426" s="53">
        <f>IF(TYPE(SEARCH(H$1,+VLOOKUP($A426,datos14s!$A$2:$B$874,2,FALSE)))=1,"·",0)</f>
        <v>0</v>
      </c>
      <c r="I426" s="53">
        <f>IF(TYPE(SEARCH(I$1,+VLOOKUP($A426,datos14s!$A$2:$B$874,2,FALSE)))=1,"·",0)</f>
        <v>0</v>
      </c>
      <c r="J426" s="53">
        <f>IF(TYPE(SEARCH(J$1,+VLOOKUP($A426,datos14s!$A$2:$B$874,2,FALSE)))=1,"·",0)</f>
        <v>0</v>
      </c>
      <c r="K426" s="53" t="str">
        <f>IF(TYPE(SEARCH(K$1,+VLOOKUP($A426,datos14s!$A$2:$B$874,2,FALSE)))=1,"·",0)</f>
        <v>·</v>
      </c>
      <c r="L426" s="53" t="str">
        <f>IF(TYPE(SEARCH(L$1,+VLOOKUP($A426,datos14s!$A$2:$B$874,2,FALSE)))=1,"·",0)</f>
        <v>·</v>
      </c>
      <c r="M426" s="53">
        <f>IF(TYPE(SEARCH(M$1,+VLOOKUP($A426,datos14s!$A$2:$B$874,2,FALSE)))=1,"·",0)</f>
        <v>0</v>
      </c>
      <c r="N426" s="53">
        <f>IF(TYPE(SEARCH(N$1,+VLOOKUP($A426,datos14s!$A$2:$B$874,2,FALSE)))=1,"·",0)</f>
        <v>0</v>
      </c>
      <c r="O426" s="53">
        <f>IF(TYPE(SEARCH(O$1,+VLOOKUP($A426,datos14s!$A$2:$B$874,2,FALSE)))=1,"·",0)</f>
        <v>0</v>
      </c>
      <c r="P426" s="53">
        <f>IF(TYPE(SEARCH(P$1,+VLOOKUP($A426,datos14s!$A$2:$B$874,2,FALSE)))=1,"·",0)</f>
        <v>0</v>
      </c>
      <c r="Q426" s="53">
        <f>IF(TYPE(SEARCH(Q$1,+VLOOKUP($A426,datos14s!$A$2:$B$874,2,FALSE)))=1,"·",0)</f>
        <v>0</v>
      </c>
      <c r="R426" s="53">
        <f>IF(TYPE(SEARCH(R$1,+VLOOKUP($A426,datos14s!$A$2:$B$874,2,FALSE)))=1,"·",0)</f>
        <v>0</v>
      </c>
      <c r="S426" s="53">
        <f>IF(TYPE(SEARCH(S$1,+VLOOKUP($A426,datos14s!$A$2:$B$874,2,FALSE)))=1,"·",0)</f>
        <v>0</v>
      </c>
      <c r="T426" s="53">
        <f>IF(TYPE(SEARCH(T$1,+VLOOKUP($A426,datos14s!$A$2:$B$874,2,FALSE)))=1,"·",0)</f>
        <v>0</v>
      </c>
      <c r="U426" s="53">
        <f>IF(TYPE(SEARCH(U$1,+VLOOKUP($A426,datos14s!$A$2:$B$874,2,FALSE)))=1,"·",0)</f>
        <v>0</v>
      </c>
      <c r="V426" s="53">
        <f>IF(TYPE(SEARCH(V$1,+VLOOKUP($A426,datos14s!$A$2:$B$874,2,FALSE)))=1,"·",0)</f>
        <v>0</v>
      </c>
      <c r="W426" s="53">
        <f>IF(TYPE(SEARCH(W$1,+VLOOKUP($A426,datos14s!$A$2:$B$874,2,FALSE)))=1,"·",0)</f>
        <v>0</v>
      </c>
      <c r="X426" s="53">
        <f>IF(TYPE(SEARCH(X$1,+VLOOKUP($A426,datos14s!$A$2:$B$874,2,FALSE)))=1,"·",0)</f>
        <v>0</v>
      </c>
      <c r="Y426" s="53">
        <f>IF(TYPE(SEARCH(Y$1,+VLOOKUP($A426,datos14s!$A$2:$B$874,2,FALSE)))=1,"·",0)</f>
        <v>0</v>
      </c>
      <c r="Z426" s="53">
        <f>IF(TYPE(SEARCH(Z$1,+VLOOKUP($A426,datos14s!$A$2:$B$874,2,FALSE)))=1,"·",0)</f>
        <v>0</v>
      </c>
      <c r="AA426" s="53">
        <f>IF(TYPE(SEARCH(AA$1,+VLOOKUP($A426,datos14s!$A$2:$B$874,2,FALSE)))=1,"·",0)</f>
        <v>0</v>
      </c>
      <c r="AB426" s="53">
        <f>IF(TYPE(SEARCH(AB$1,+VLOOKUP($A426,datos14s!$A$2:$B$874,2,FALSE)))=1,"·",0)</f>
        <v>0</v>
      </c>
      <c r="AC426" s="53">
        <f>IF(TYPE(SEARCH(AC$1,+VLOOKUP($A426,datos14s!$A$2:$B$874,2,FALSE)))=1,"·",0)</f>
        <v>0</v>
      </c>
      <c r="AD426" s="53">
        <f>IF(TYPE(SEARCH(AD$1,+VLOOKUP($A426,datos14s!$A$2:$B$874,2,FALSE)))=1,"·",0)</f>
        <v>0</v>
      </c>
      <c r="AE426" s="53">
        <f>IF(TYPE(SEARCH(AE$1,+VLOOKUP($A426,datos14s!$A$2:$B$874,2,FALSE)))=1,"·",0)</f>
        <v>0</v>
      </c>
    </row>
    <row r="427" spans="1:31" s="9" customFormat="1">
      <c r="A427" s="60" t="s">
        <v>1223</v>
      </c>
      <c r="B427" s="53">
        <f>IF(TYPE(SEARCH(B$1,+VLOOKUP($A427,datos14s!$A$2:$B$874,2,FALSE)))=1,"·",0)</f>
        <v>0</v>
      </c>
      <c r="C427" s="53">
        <f>IF(TYPE(SEARCH(C$1,+VLOOKUP($A427,datos14s!$A$2:$B$874,2,FALSE)))=1,"·",0)</f>
        <v>0</v>
      </c>
      <c r="D427" s="53">
        <f>IF(TYPE(SEARCH(D$1,+VLOOKUP($A427,datos14s!$A$2:$B$874,2,FALSE)))=1,"·",0)</f>
        <v>0</v>
      </c>
      <c r="E427" s="53">
        <f>IF(TYPE(SEARCH(E$1,+VLOOKUP($A427,datos14s!$A$2:$B$874,2,FALSE)))=1,"·",0)</f>
        <v>0</v>
      </c>
      <c r="F427" s="53">
        <f>IF(TYPE(SEARCH(F$1,+VLOOKUP($A427,datos14s!$A$2:$B$874,2,FALSE)))=1,"·",0)</f>
        <v>0</v>
      </c>
      <c r="G427" s="53">
        <f>IF(TYPE(SEARCH(G$1,+VLOOKUP($A427,datos14s!$A$2:$B$874,2,FALSE)))=1,"·",0)</f>
        <v>0</v>
      </c>
      <c r="H427" s="53">
        <f>IF(TYPE(SEARCH(H$1,+VLOOKUP($A427,datos14s!$A$2:$B$874,2,FALSE)))=1,"·",0)</f>
        <v>0</v>
      </c>
      <c r="I427" s="53">
        <f>IF(TYPE(SEARCH(I$1,+VLOOKUP($A427,datos14s!$A$2:$B$874,2,FALSE)))=1,"·",0)</f>
        <v>0</v>
      </c>
      <c r="J427" s="53">
        <f>IF(TYPE(SEARCH(J$1,+VLOOKUP($A427,datos14s!$A$2:$B$874,2,FALSE)))=1,"·",0)</f>
        <v>0</v>
      </c>
      <c r="K427" s="53" t="str">
        <f>IF(TYPE(SEARCH(K$1,+VLOOKUP($A427,datos14s!$A$2:$B$874,2,FALSE)))=1,"·",0)</f>
        <v>·</v>
      </c>
      <c r="L427" s="53" t="str">
        <f>IF(TYPE(SEARCH(L$1,+VLOOKUP($A427,datos14s!$A$2:$B$874,2,FALSE)))=1,"·",0)</f>
        <v>·</v>
      </c>
      <c r="M427" s="53">
        <f>IF(TYPE(SEARCH(M$1,+VLOOKUP($A427,datos14s!$A$2:$B$874,2,FALSE)))=1,"·",0)</f>
        <v>0</v>
      </c>
      <c r="N427" s="53">
        <f>IF(TYPE(SEARCH(N$1,+VLOOKUP($A427,datos14s!$A$2:$B$874,2,FALSE)))=1,"·",0)</f>
        <v>0</v>
      </c>
      <c r="O427" s="53">
        <f>IF(TYPE(SEARCH(O$1,+VLOOKUP($A427,datos14s!$A$2:$B$874,2,FALSE)))=1,"·",0)</f>
        <v>0</v>
      </c>
      <c r="P427" s="53" t="str">
        <f>IF(TYPE(SEARCH(P$1,+VLOOKUP($A427,datos14s!$A$2:$B$874,2,FALSE)))=1,"·",0)</f>
        <v>·</v>
      </c>
      <c r="Q427" s="53">
        <f>IF(TYPE(SEARCH(Q$1,+VLOOKUP($A427,datos14s!$A$2:$B$874,2,FALSE)))=1,"·",0)</f>
        <v>0</v>
      </c>
      <c r="R427" s="53">
        <f>IF(TYPE(SEARCH(R$1,+VLOOKUP($A427,datos14s!$A$2:$B$874,2,FALSE)))=1,"·",0)</f>
        <v>0</v>
      </c>
      <c r="S427" s="53">
        <f>IF(TYPE(SEARCH(S$1,+VLOOKUP($A427,datos14s!$A$2:$B$874,2,FALSE)))=1,"·",0)</f>
        <v>0</v>
      </c>
      <c r="T427" s="53">
        <f>IF(TYPE(SEARCH(T$1,+VLOOKUP($A427,datos14s!$A$2:$B$874,2,FALSE)))=1,"·",0)</f>
        <v>0</v>
      </c>
      <c r="U427" s="53">
        <f>IF(TYPE(SEARCH(U$1,+VLOOKUP($A427,datos14s!$A$2:$B$874,2,FALSE)))=1,"·",0)</f>
        <v>0</v>
      </c>
      <c r="V427" s="53">
        <f>IF(TYPE(SEARCH(V$1,+VLOOKUP($A427,datos14s!$A$2:$B$874,2,FALSE)))=1,"·",0)</f>
        <v>0</v>
      </c>
      <c r="W427" s="53">
        <f>IF(TYPE(SEARCH(W$1,+VLOOKUP($A427,datos14s!$A$2:$B$874,2,FALSE)))=1,"·",0)</f>
        <v>0</v>
      </c>
      <c r="X427" s="53">
        <f>IF(TYPE(SEARCH(X$1,+VLOOKUP($A427,datos14s!$A$2:$B$874,2,FALSE)))=1,"·",0)</f>
        <v>0</v>
      </c>
      <c r="Y427" s="53">
        <f>IF(TYPE(SEARCH(Y$1,+VLOOKUP($A427,datos14s!$A$2:$B$874,2,FALSE)))=1,"·",0)</f>
        <v>0</v>
      </c>
      <c r="Z427" s="53">
        <f>IF(TYPE(SEARCH(Z$1,+VLOOKUP($A427,datos14s!$A$2:$B$874,2,FALSE)))=1,"·",0)</f>
        <v>0</v>
      </c>
      <c r="AA427" s="53">
        <f>IF(TYPE(SEARCH(AA$1,+VLOOKUP($A427,datos14s!$A$2:$B$874,2,FALSE)))=1,"·",0)</f>
        <v>0</v>
      </c>
      <c r="AB427" s="53">
        <f>IF(TYPE(SEARCH(AB$1,+VLOOKUP($A427,datos14s!$A$2:$B$874,2,FALSE)))=1,"·",0)</f>
        <v>0</v>
      </c>
      <c r="AC427" s="53">
        <f>IF(TYPE(SEARCH(AC$1,+VLOOKUP($A427,datos14s!$A$2:$B$874,2,FALSE)))=1,"·",0)</f>
        <v>0</v>
      </c>
      <c r="AD427" s="53">
        <f>IF(TYPE(SEARCH(AD$1,+VLOOKUP($A427,datos14s!$A$2:$B$874,2,FALSE)))=1,"·",0)</f>
        <v>0</v>
      </c>
      <c r="AE427" s="53">
        <f>IF(TYPE(SEARCH(AE$1,+VLOOKUP($A427,datos14s!$A$2:$B$874,2,FALSE)))=1,"·",0)</f>
        <v>0</v>
      </c>
    </row>
    <row r="428" spans="1:31" s="9" customFormat="1">
      <c r="A428" s="60" t="s">
        <v>1224</v>
      </c>
      <c r="B428" s="53">
        <f>IF(TYPE(SEARCH(B$1,+VLOOKUP($A428,datos14s!$A$2:$B$874,2,FALSE)))=1,"·",0)</f>
        <v>0</v>
      </c>
      <c r="C428" s="53">
        <f>IF(TYPE(SEARCH(C$1,+VLOOKUP($A428,datos14s!$A$2:$B$874,2,FALSE)))=1,"·",0)</f>
        <v>0</v>
      </c>
      <c r="D428" s="53">
        <f>IF(TYPE(SEARCH(D$1,+VLOOKUP($A428,datos14s!$A$2:$B$874,2,FALSE)))=1,"·",0)</f>
        <v>0</v>
      </c>
      <c r="E428" s="53">
        <f>IF(TYPE(SEARCH(E$1,+VLOOKUP($A428,datos14s!$A$2:$B$874,2,FALSE)))=1,"·",0)</f>
        <v>0</v>
      </c>
      <c r="F428" s="53">
        <f>IF(TYPE(SEARCH(F$1,+VLOOKUP($A428,datos14s!$A$2:$B$874,2,FALSE)))=1,"·",0)</f>
        <v>0</v>
      </c>
      <c r="G428" s="53">
        <f>IF(TYPE(SEARCH(G$1,+VLOOKUP($A428,datos14s!$A$2:$B$874,2,FALSE)))=1,"·",0)</f>
        <v>0</v>
      </c>
      <c r="H428" s="53">
        <f>IF(TYPE(SEARCH(H$1,+VLOOKUP($A428,datos14s!$A$2:$B$874,2,FALSE)))=1,"·",0)</f>
        <v>0</v>
      </c>
      <c r="I428" s="53">
        <f>IF(TYPE(SEARCH(I$1,+VLOOKUP($A428,datos14s!$A$2:$B$874,2,FALSE)))=1,"·",0)</f>
        <v>0</v>
      </c>
      <c r="J428" s="53">
        <f>IF(TYPE(SEARCH(J$1,+VLOOKUP($A428,datos14s!$A$2:$B$874,2,FALSE)))=1,"·",0)</f>
        <v>0</v>
      </c>
      <c r="K428" s="53" t="str">
        <f>IF(TYPE(SEARCH(K$1,+VLOOKUP($A428,datos14s!$A$2:$B$874,2,FALSE)))=1,"·",0)</f>
        <v>·</v>
      </c>
      <c r="L428" s="53">
        <f>IF(TYPE(SEARCH(L$1,+VLOOKUP($A428,datos14s!$A$2:$B$874,2,FALSE)))=1,"·",0)</f>
        <v>0</v>
      </c>
      <c r="M428" s="53">
        <f>IF(TYPE(SEARCH(M$1,+VLOOKUP($A428,datos14s!$A$2:$B$874,2,FALSE)))=1,"·",0)</f>
        <v>0</v>
      </c>
      <c r="N428" s="53">
        <f>IF(TYPE(SEARCH(N$1,+VLOOKUP($A428,datos14s!$A$2:$B$874,2,FALSE)))=1,"·",0)</f>
        <v>0</v>
      </c>
      <c r="O428" s="53">
        <f>IF(TYPE(SEARCH(O$1,+VLOOKUP($A428,datos14s!$A$2:$B$874,2,FALSE)))=1,"·",0)</f>
        <v>0</v>
      </c>
      <c r="P428" s="53" t="str">
        <f>IF(TYPE(SEARCH(P$1,+VLOOKUP($A428,datos14s!$A$2:$B$874,2,FALSE)))=1,"·",0)</f>
        <v>·</v>
      </c>
      <c r="Q428" s="53">
        <f>IF(TYPE(SEARCH(Q$1,+VLOOKUP($A428,datos14s!$A$2:$B$874,2,FALSE)))=1,"·",0)</f>
        <v>0</v>
      </c>
      <c r="R428" s="53">
        <f>IF(TYPE(SEARCH(R$1,+VLOOKUP($A428,datos14s!$A$2:$B$874,2,FALSE)))=1,"·",0)</f>
        <v>0</v>
      </c>
      <c r="S428" s="53">
        <f>IF(TYPE(SEARCH(S$1,+VLOOKUP($A428,datos14s!$A$2:$B$874,2,FALSE)))=1,"·",0)</f>
        <v>0</v>
      </c>
      <c r="T428" s="53">
        <f>IF(TYPE(SEARCH(T$1,+VLOOKUP($A428,datos14s!$A$2:$B$874,2,FALSE)))=1,"·",0)</f>
        <v>0</v>
      </c>
      <c r="U428" s="53">
        <f>IF(TYPE(SEARCH(U$1,+VLOOKUP($A428,datos14s!$A$2:$B$874,2,FALSE)))=1,"·",0)</f>
        <v>0</v>
      </c>
      <c r="V428" s="53">
        <f>IF(TYPE(SEARCH(V$1,+VLOOKUP($A428,datos14s!$A$2:$B$874,2,FALSE)))=1,"·",0)</f>
        <v>0</v>
      </c>
      <c r="W428" s="53">
        <f>IF(TYPE(SEARCH(W$1,+VLOOKUP($A428,datos14s!$A$2:$B$874,2,FALSE)))=1,"·",0)</f>
        <v>0</v>
      </c>
      <c r="X428" s="53">
        <f>IF(TYPE(SEARCH(X$1,+VLOOKUP($A428,datos14s!$A$2:$B$874,2,FALSE)))=1,"·",0)</f>
        <v>0</v>
      </c>
      <c r="Y428" s="53">
        <f>IF(TYPE(SEARCH(Y$1,+VLOOKUP($A428,datos14s!$A$2:$B$874,2,FALSE)))=1,"·",0)</f>
        <v>0</v>
      </c>
      <c r="Z428" s="53">
        <f>IF(TYPE(SEARCH(Z$1,+VLOOKUP($A428,datos14s!$A$2:$B$874,2,FALSE)))=1,"·",0)</f>
        <v>0</v>
      </c>
      <c r="AA428" s="53">
        <f>IF(TYPE(SEARCH(AA$1,+VLOOKUP($A428,datos14s!$A$2:$B$874,2,FALSE)))=1,"·",0)</f>
        <v>0</v>
      </c>
      <c r="AB428" s="53">
        <f>IF(TYPE(SEARCH(AB$1,+VLOOKUP($A428,datos14s!$A$2:$B$874,2,FALSE)))=1,"·",0)</f>
        <v>0</v>
      </c>
      <c r="AC428" s="53">
        <f>IF(TYPE(SEARCH(AC$1,+VLOOKUP($A428,datos14s!$A$2:$B$874,2,FALSE)))=1,"·",0)</f>
        <v>0</v>
      </c>
      <c r="AD428" s="53">
        <f>IF(TYPE(SEARCH(AD$1,+VLOOKUP($A428,datos14s!$A$2:$B$874,2,FALSE)))=1,"·",0)</f>
        <v>0</v>
      </c>
      <c r="AE428" s="53">
        <f>IF(TYPE(SEARCH(AE$1,+VLOOKUP($A428,datos14s!$A$2:$B$874,2,FALSE)))=1,"·",0)</f>
        <v>0</v>
      </c>
    </row>
    <row r="429" spans="1:31" s="9" customFormat="1">
      <c r="A429" s="60" t="s">
        <v>1225</v>
      </c>
      <c r="B429" s="53">
        <f>IF(TYPE(SEARCH(B$1,+VLOOKUP($A429,datos14s!$A$2:$B$874,2,FALSE)))=1,"·",0)</f>
        <v>0</v>
      </c>
      <c r="C429" s="53">
        <f>IF(TYPE(SEARCH(C$1,+VLOOKUP($A429,datos14s!$A$2:$B$874,2,FALSE)))=1,"·",0)</f>
        <v>0</v>
      </c>
      <c r="D429" s="53">
        <f>IF(TYPE(SEARCH(D$1,+VLOOKUP($A429,datos14s!$A$2:$B$874,2,FALSE)))=1,"·",0)</f>
        <v>0</v>
      </c>
      <c r="E429" s="53">
        <f>IF(TYPE(SEARCH(E$1,+VLOOKUP($A429,datos14s!$A$2:$B$874,2,FALSE)))=1,"·",0)</f>
        <v>0</v>
      </c>
      <c r="F429" s="53">
        <f>IF(TYPE(SEARCH(F$1,+VLOOKUP($A429,datos14s!$A$2:$B$874,2,FALSE)))=1,"·",0)</f>
        <v>0</v>
      </c>
      <c r="G429" s="53">
        <f>IF(TYPE(SEARCH(G$1,+VLOOKUP($A429,datos14s!$A$2:$B$874,2,FALSE)))=1,"·",0)</f>
        <v>0</v>
      </c>
      <c r="H429" s="53">
        <f>IF(TYPE(SEARCH(H$1,+VLOOKUP($A429,datos14s!$A$2:$B$874,2,FALSE)))=1,"·",0)</f>
        <v>0</v>
      </c>
      <c r="I429" s="53">
        <f>IF(TYPE(SEARCH(I$1,+VLOOKUP($A429,datos14s!$A$2:$B$874,2,FALSE)))=1,"·",0)</f>
        <v>0</v>
      </c>
      <c r="J429" s="53">
        <f>IF(TYPE(SEARCH(J$1,+VLOOKUP($A429,datos14s!$A$2:$B$874,2,FALSE)))=1,"·",0)</f>
        <v>0</v>
      </c>
      <c r="K429" s="53" t="str">
        <f>IF(TYPE(SEARCH(K$1,+VLOOKUP($A429,datos14s!$A$2:$B$874,2,FALSE)))=1,"·",0)</f>
        <v>·</v>
      </c>
      <c r="L429" s="53" t="str">
        <f>IF(TYPE(SEARCH(L$1,+VLOOKUP($A429,datos14s!$A$2:$B$874,2,FALSE)))=1,"·",0)</f>
        <v>·</v>
      </c>
      <c r="M429" s="53">
        <f>IF(TYPE(SEARCH(M$1,+VLOOKUP($A429,datos14s!$A$2:$B$874,2,FALSE)))=1,"·",0)</f>
        <v>0</v>
      </c>
      <c r="N429" s="53">
        <f>IF(TYPE(SEARCH(N$1,+VLOOKUP($A429,datos14s!$A$2:$B$874,2,FALSE)))=1,"·",0)</f>
        <v>0</v>
      </c>
      <c r="O429" s="53">
        <f>IF(TYPE(SEARCH(O$1,+VLOOKUP($A429,datos14s!$A$2:$B$874,2,FALSE)))=1,"·",0)</f>
        <v>0</v>
      </c>
      <c r="P429" s="53">
        <f>IF(TYPE(SEARCH(P$1,+VLOOKUP($A429,datos14s!$A$2:$B$874,2,FALSE)))=1,"·",0)</f>
        <v>0</v>
      </c>
      <c r="Q429" s="53">
        <f>IF(TYPE(SEARCH(Q$1,+VLOOKUP($A429,datos14s!$A$2:$B$874,2,FALSE)))=1,"·",0)</f>
        <v>0</v>
      </c>
      <c r="R429" s="53">
        <f>IF(TYPE(SEARCH(R$1,+VLOOKUP($A429,datos14s!$A$2:$B$874,2,FALSE)))=1,"·",0)</f>
        <v>0</v>
      </c>
      <c r="S429" s="53">
        <f>IF(TYPE(SEARCH(S$1,+VLOOKUP($A429,datos14s!$A$2:$B$874,2,FALSE)))=1,"·",0)</f>
        <v>0</v>
      </c>
      <c r="T429" s="53">
        <f>IF(TYPE(SEARCH(T$1,+VLOOKUP($A429,datos14s!$A$2:$B$874,2,FALSE)))=1,"·",0)</f>
        <v>0</v>
      </c>
      <c r="U429" s="53">
        <f>IF(TYPE(SEARCH(U$1,+VLOOKUP($A429,datos14s!$A$2:$B$874,2,FALSE)))=1,"·",0)</f>
        <v>0</v>
      </c>
      <c r="V429" s="53">
        <f>IF(TYPE(SEARCH(V$1,+VLOOKUP($A429,datos14s!$A$2:$B$874,2,FALSE)))=1,"·",0)</f>
        <v>0</v>
      </c>
      <c r="W429" s="53">
        <f>IF(TYPE(SEARCH(W$1,+VLOOKUP($A429,datos14s!$A$2:$B$874,2,FALSE)))=1,"·",0)</f>
        <v>0</v>
      </c>
      <c r="X429" s="53">
        <f>IF(TYPE(SEARCH(X$1,+VLOOKUP($A429,datos14s!$A$2:$B$874,2,FALSE)))=1,"·",0)</f>
        <v>0</v>
      </c>
      <c r="Y429" s="53">
        <f>IF(TYPE(SEARCH(Y$1,+VLOOKUP($A429,datos14s!$A$2:$B$874,2,FALSE)))=1,"·",0)</f>
        <v>0</v>
      </c>
      <c r="Z429" s="53">
        <f>IF(TYPE(SEARCH(Z$1,+VLOOKUP($A429,datos14s!$A$2:$B$874,2,FALSE)))=1,"·",0)</f>
        <v>0</v>
      </c>
      <c r="AA429" s="53">
        <f>IF(TYPE(SEARCH(AA$1,+VLOOKUP($A429,datos14s!$A$2:$B$874,2,FALSE)))=1,"·",0)</f>
        <v>0</v>
      </c>
      <c r="AB429" s="53">
        <f>IF(TYPE(SEARCH(AB$1,+VLOOKUP($A429,datos14s!$A$2:$B$874,2,FALSE)))=1,"·",0)</f>
        <v>0</v>
      </c>
      <c r="AC429" s="53">
        <f>IF(TYPE(SEARCH(AC$1,+VLOOKUP($A429,datos14s!$A$2:$B$874,2,FALSE)))=1,"·",0)</f>
        <v>0</v>
      </c>
      <c r="AD429" s="53">
        <f>IF(TYPE(SEARCH(AD$1,+VLOOKUP($A429,datos14s!$A$2:$B$874,2,FALSE)))=1,"·",0)</f>
        <v>0</v>
      </c>
      <c r="AE429" s="53">
        <f>IF(TYPE(SEARCH(AE$1,+VLOOKUP($A429,datos14s!$A$2:$B$874,2,FALSE)))=1,"·",0)</f>
        <v>0</v>
      </c>
    </row>
    <row r="430" spans="1:31" s="9" customFormat="1">
      <c r="A430" s="60" t="s">
        <v>1226</v>
      </c>
      <c r="B430" s="53">
        <f>IF(TYPE(SEARCH(B$1,+VLOOKUP($A430,datos14s!$A$2:$B$874,2,FALSE)))=1,"·",0)</f>
        <v>0</v>
      </c>
      <c r="C430" s="53">
        <f>IF(TYPE(SEARCH(C$1,+VLOOKUP($A430,datos14s!$A$2:$B$874,2,FALSE)))=1,"·",0)</f>
        <v>0</v>
      </c>
      <c r="D430" s="53">
        <f>IF(TYPE(SEARCH(D$1,+VLOOKUP($A430,datos14s!$A$2:$B$874,2,FALSE)))=1,"·",0)</f>
        <v>0</v>
      </c>
      <c r="E430" s="53">
        <f>IF(TYPE(SEARCH(E$1,+VLOOKUP($A430,datos14s!$A$2:$B$874,2,FALSE)))=1,"·",0)</f>
        <v>0</v>
      </c>
      <c r="F430" s="53">
        <f>IF(TYPE(SEARCH(F$1,+VLOOKUP($A430,datos14s!$A$2:$B$874,2,FALSE)))=1,"·",0)</f>
        <v>0</v>
      </c>
      <c r="G430" s="53">
        <f>IF(TYPE(SEARCH(G$1,+VLOOKUP($A430,datos14s!$A$2:$B$874,2,FALSE)))=1,"·",0)</f>
        <v>0</v>
      </c>
      <c r="H430" s="53">
        <f>IF(TYPE(SEARCH(H$1,+VLOOKUP($A430,datos14s!$A$2:$B$874,2,FALSE)))=1,"·",0)</f>
        <v>0</v>
      </c>
      <c r="I430" s="53">
        <f>IF(TYPE(SEARCH(I$1,+VLOOKUP($A430,datos14s!$A$2:$B$874,2,FALSE)))=1,"·",0)</f>
        <v>0</v>
      </c>
      <c r="J430" s="53">
        <f>IF(TYPE(SEARCH(J$1,+VLOOKUP($A430,datos14s!$A$2:$B$874,2,FALSE)))=1,"·",0)</f>
        <v>0</v>
      </c>
      <c r="K430" s="53" t="str">
        <f>IF(TYPE(SEARCH(K$1,+VLOOKUP($A430,datos14s!$A$2:$B$874,2,FALSE)))=1,"·",0)</f>
        <v>·</v>
      </c>
      <c r="L430" s="53" t="str">
        <f>IF(TYPE(SEARCH(L$1,+VLOOKUP($A430,datos14s!$A$2:$B$874,2,FALSE)))=1,"·",0)</f>
        <v>·</v>
      </c>
      <c r="M430" s="53">
        <f>IF(TYPE(SEARCH(M$1,+VLOOKUP($A430,datos14s!$A$2:$B$874,2,FALSE)))=1,"·",0)</f>
        <v>0</v>
      </c>
      <c r="N430" s="53">
        <f>IF(TYPE(SEARCH(N$1,+VLOOKUP($A430,datos14s!$A$2:$B$874,2,FALSE)))=1,"·",0)</f>
        <v>0</v>
      </c>
      <c r="O430" s="53">
        <f>IF(TYPE(SEARCH(O$1,+VLOOKUP($A430,datos14s!$A$2:$B$874,2,FALSE)))=1,"·",0)</f>
        <v>0</v>
      </c>
      <c r="P430" s="53">
        <f>IF(TYPE(SEARCH(P$1,+VLOOKUP($A430,datos14s!$A$2:$B$874,2,FALSE)))=1,"·",0)</f>
        <v>0</v>
      </c>
      <c r="Q430" s="53">
        <f>IF(TYPE(SEARCH(Q$1,+VLOOKUP($A430,datos14s!$A$2:$B$874,2,FALSE)))=1,"·",0)</f>
        <v>0</v>
      </c>
      <c r="R430" s="53">
        <f>IF(TYPE(SEARCH(R$1,+VLOOKUP($A430,datos14s!$A$2:$B$874,2,FALSE)))=1,"·",0)</f>
        <v>0</v>
      </c>
      <c r="S430" s="53">
        <f>IF(TYPE(SEARCH(S$1,+VLOOKUP($A430,datos14s!$A$2:$B$874,2,FALSE)))=1,"·",0)</f>
        <v>0</v>
      </c>
      <c r="T430" s="53">
        <f>IF(TYPE(SEARCH(T$1,+VLOOKUP($A430,datos14s!$A$2:$B$874,2,FALSE)))=1,"·",0)</f>
        <v>0</v>
      </c>
      <c r="U430" s="53">
        <f>IF(TYPE(SEARCH(U$1,+VLOOKUP($A430,datos14s!$A$2:$B$874,2,FALSE)))=1,"·",0)</f>
        <v>0</v>
      </c>
      <c r="V430" s="53">
        <f>IF(TYPE(SEARCH(V$1,+VLOOKUP($A430,datos14s!$A$2:$B$874,2,FALSE)))=1,"·",0)</f>
        <v>0</v>
      </c>
      <c r="W430" s="53">
        <f>IF(TYPE(SEARCH(W$1,+VLOOKUP($A430,datos14s!$A$2:$B$874,2,FALSE)))=1,"·",0)</f>
        <v>0</v>
      </c>
      <c r="X430" s="53">
        <f>IF(TYPE(SEARCH(X$1,+VLOOKUP($A430,datos14s!$A$2:$B$874,2,FALSE)))=1,"·",0)</f>
        <v>0</v>
      </c>
      <c r="Y430" s="53">
        <f>IF(TYPE(SEARCH(Y$1,+VLOOKUP($A430,datos14s!$A$2:$B$874,2,FALSE)))=1,"·",0)</f>
        <v>0</v>
      </c>
      <c r="Z430" s="53">
        <f>IF(TYPE(SEARCH(Z$1,+VLOOKUP($A430,datos14s!$A$2:$B$874,2,FALSE)))=1,"·",0)</f>
        <v>0</v>
      </c>
      <c r="AA430" s="53">
        <f>IF(TYPE(SEARCH(AA$1,+VLOOKUP($A430,datos14s!$A$2:$B$874,2,FALSE)))=1,"·",0)</f>
        <v>0</v>
      </c>
      <c r="AB430" s="53">
        <f>IF(TYPE(SEARCH(AB$1,+VLOOKUP($A430,datos14s!$A$2:$B$874,2,FALSE)))=1,"·",0)</f>
        <v>0</v>
      </c>
      <c r="AC430" s="53">
        <f>IF(TYPE(SEARCH(AC$1,+VLOOKUP($A430,datos14s!$A$2:$B$874,2,FALSE)))=1,"·",0)</f>
        <v>0</v>
      </c>
      <c r="AD430" s="53">
        <f>IF(TYPE(SEARCH(AD$1,+VLOOKUP($A430,datos14s!$A$2:$B$874,2,FALSE)))=1,"·",0)</f>
        <v>0</v>
      </c>
      <c r="AE430" s="53">
        <f>IF(TYPE(SEARCH(AE$1,+VLOOKUP($A430,datos14s!$A$2:$B$874,2,FALSE)))=1,"·",0)</f>
        <v>0</v>
      </c>
    </row>
    <row r="431" spans="1:31" s="9" customFormat="1">
      <c r="A431" s="60" t="s">
        <v>1227</v>
      </c>
      <c r="B431" s="53">
        <f>IF(TYPE(SEARCH(B$1,+VLOOKUP($A431,datos14s!$A$2:$B$874,2,FALSE)))=1,"·",0)</f>
        <v>0</v>
      </c>
      <c r="C431" s="53">
        <f>IF(TYPE(SEARCH(C$1,+VLOOKUP($A431,datos14s!$A$2:$B$874,2,FALSE)))=1,"·",0)</f>
        <v>0</v>
      </c>
      <c r="D431" s="53">
        <f>IF(TYPE(SEARCH(D$1,+VLOOKUP($A431,datos14s!$A$2:$B$874,2,FALSE)))=1,"·",0)</f>
        <v>0</v>
      </c>
      <c r="E431" s="53">
        <f>IF(TYPE(SEARCH(E$1,+VLOOKUP($A431,datos14s!$A$2:$B$874,2,FALSE)))=1,"·",0)</f>
        <v>0</v>
      </c>
      <c r="F431" s="53">
        <f>IF(TYPE(SEARCH(F$1,+VLOOKUP($A431,datos14s!$A$2:$B$874,2,FALSE)))=1,"·",0)</f>
        <v>0</v>
      </c>
      <c r="G431" s="53">
        <f>IF(TYPE(SEARCH(G$1,+VLOOKUP($A431,datos14s!$A$2:$B$874,2,FALSE)))=1,"·",0)</f>
        <v>0</v>
      </c>
      <c r="H431" s="53">
        <f>IF(TYPE(SEARCH(H$1,+VLOOKUP($A431,datos14s!$A$2:$B$874,2,FALSE)))=1,"·",0)</f>
        <v>0</v>
      </c>
      <c r="I431" s="53">
        <f>IF(TYPE(SEARCH(I$1,+VLOOKUP($A431,datos14s!$A$2:$B$874,2,FALSE)))=1,"·",0)</f>
        <v>0</v>
      </c>
      <c r="J431" s="53">
        <f>IF(TYPE(SEARCH(J$1,+VLOOKUP($A431,datos14s!$A$2:$B$874,2,FALSE)))=1,"·",0)</f>
        <v>0</v>
      </c>
      <c r="K431" s="53">
        <f>IF(TYPE(SEARCH(K$1,+VLOOKUP($A431,datos14s!$A$2:$B$874,2,FALSE)))=1,"·",0)</f>
        <v>0</v>
      </c>
      <c r="L431" s="53" t="str">
        <f>IF(TYPE(SEARCH(L$1,+VLOOKUP($A431,datos14s!$A$2:$B$874,2,FALSE)))=1,"·",0)</f>
        <v>·</v>
      </c>
      <c r="M431" s="53">
        <f>IF(TYPE(SEARCH(M$1,+VLOOKUP($A431,datos14s!$A$2:$B$874,2,FALSE)))=1,"·",0)</f>
        <v>0</v>
      </c>
      <c r="N431" s="53">
        <f>IF(TYPE(SEARCH(N$1,+VLOOKUP($A431,datos14s!$A$2:$B$874,2,FALSE)))=1,"·",0)</f>
        <v>0</v>
      </c>
      <c r="O431" s="53">
        <f>IF(TYPE(SEARCH(O$1,+VLOOKUP($A431,datos14s!$A$2:$B$874,2,FALSE)))=1,"·",0)</f>
        <v>0</v>
      </c>
      <c r="P431" s="53">
        <f>IF(TYPE(SEARCH(P$1,+VLOOKUP($A431,datos14s!$A$2:$B$874,2,FALSE)))=1,"·",0)</f>
        <v>0</v>
      </c>
      <c r="Q431" s="53">
        <f>IF(TYPE(SEARCH(Q$1,+VLOOKUP($A431,datos14s!$A$2:$B$874,2,FALSE)))=1,"·",0)</f>
        <v>0</v>
      </c>
      <c r="R431" s="53">
        <f>IF(TYPE(SEARCH(R$1,+VLOOKUP($A431,datos14s!$A$2:$B$874,2,FALSE)))=1,"·",0)</f>
        <v>0</v>
      </c>
      <c r="S431" s="53">
        <f>IF(TYPE(SEARCH(S$1,+VLOOKUP($A431,datos14s!$A$2:$B$874,2,FALSE)))=1,"·",0)</f>
        <v>0</v>
      </c>
      <c r="T431" s="53">
        <f>IF(TYPE(SEARCH(T$1,+VLOOKUP($A431,datos14s!$A$2:$B$874,2,FALSE)))=1,"·",0)</f>
        <v>0</v>
      </c>
      <c r="U431" s="53">
        <f>IF(TYPE(SEARCH(U$1,+VLOOKUP($A431,datos14s!$A$2:$B$874,2,FALSE)))=1,"·",0)</f>
        <v>0</v>
      </c>
      <c r="V431" s="53">
        <f>IF(TYPE(SEARCH(V$1,+VLOOKUP($A431,datos14s!$A$2:$B$874,2,FALSE)))=1,"·",0)</f>
        <v>0</v>
      </c>
      <c r="W431" s="53">
        <f>IF(TYPE(SEARCH(W$1,+VLOOKUP($A431,datos14s!$A$2:$B$874,2,FALSE)))=1,"·",0)</f>
        <v>0</v>
      </c>
      <c r="X431" s="53">
        <f>IF(TYPE(SEARCH(X$1,+VLOOKUP($A431,datos14s!$A$2:$B$874,2,FALSE)))=1,"·",0)</f>
        <v>0</v>
      </c>
      <c r="Y431" s="53">
        <f>IF(TYPE(SEARCH(Y$1,+VLOOKUP($A431,datos14s!$A$2:$B$874,2,FALSE)))=1,"·",0)</f>
        <v>0</v>
      </c>
      <c r="Z431" s="53">
        <f>IF(TYPE(SEARCH(Z$1,+VLOOKUP($A431,datos14s!$A$2:$B$874,2,FALSE)))=1,"·",0)</f>
        <v>0</v>
      </c>
      <c r="AA431" s="53">
        <f>IF(TYPE(SEARCH(AA$1,+VLOOKUP($A431,datos14s!$A$2:$B$874,2,FALSE)))=1,"·",0)</f>
        <v>0</v>
      </c>
      <c r="AB431" s="53">
        <f>IF(TYPE(SEARCH(AB$1,+VLOOKUP($A431,datos14s!$A$2:$B$874,2,FALSE)))=1,"·",0)</f>
        <v>0</v>
      </c>
      <c r="AC431" s="53">
        <f>IF(TYPE(SEARCH(AC$1,+VLOOKUP($A431,datos14s!$A$2:$B$874,2,FALSE)))=1,"·",0)</f>
        <v>0</v>
      </c>
      <c r="AD431" s="53">
        <f>IF(TYPE(SEARCH(AD$1,+VLOOKUP($A431,datos14s!$A$2:$B$874,2,FALSE)))=1,"·",0)</f>
        <v>0</v>
      </c>
      <c r="AE431" s="53">
        <f>IF(TYPE(SEARCH(AE$1,+VLOOKUP($A431,datos14s!$A$2:$B$874,2,FALSE)))=1,"·",0)</f>
        <v>0</v>
      </c>
    </row>
    <row r="432" spans="1:31" s="9" customFormat="1">
      <c r="A432" s="60" t="s">
        <v>1228</v>
      </c>
      <c r="B432" s="53">
        <f>IF(TYPE(SEARCH(B$1,+VLOOKUP($A432,datos14s!$A$2:$B$874,2,FALSE)))=1,"·",0)</f>
        <v>0</v>
      </c>
      <c r="C432" s="53">
        <f>IF(TYPE(SEARCH(C$1,+VLOOKUP($A432,datos14s!$A$2:$B$874,2,FALSE)))=1,"·",0)</f>
        <v>0</v>
      </c>
      <c r="D432" s="53">
        <f>IF(TYPE(SEARCH(D$1,+VLOOKUP($A432,datos14s!$A$2:$B$874,2,FALSE)))=1,"·",0)</f>
        <v>0</v>
      </c>
      <c r="E432" s="53">
        <f>IF(TYPE(SEARCH(E$1,+VLOOKUP($A432,datos14s!$A$2:$B$874,2,FALSE)))=1,"·",0)</f>
        <v>0</v>
      </c>
      <c r="F432" s="53">
        <f>IF(TYPE(SEARCH(F$1,+VLOOKUP($A432,datos14s!$A$2:$B$874,2,FALSE)))=1,"·",0)</f>
        <v>0</v>
      </c>
      <c r="G432" s="53">
        <f>IF(TYPE(SEARCH(G$1,+VLOOKUP($A432,datos14s!$A$2:$B$874,2,FALSE)))=1,"·",0)</f>
        <v>0</v>
      </c>
      <c r="H432" s="53">
        <f>IF(TYPE(SEARCH(H$1,+VLOOKUP($A432,datos14s!$A$2:$B$874,2,FALSE)))=1,"·",0)</f>
        <v>0</v>
      </c>
      <c r="I432" s="53">
        <f>IF(TYPE(SEARCH(I$1,+VLOOKUP($A432,datos14s!$A$2:$B$874,2,FALSE)))=1,"·",0)</f>
        <v>0</v>
      </c>
      <c r="J432" s="53">
        <f>IF(TYPE(SEARCH(J$1,+VLOOKUP($A432,datos14s!$A$2:$B$874,2,FALSE)))=1,"·",0)</f>
        <v>0</v>
      </c>
      <c r="K432" s="53" t="str">
        <f>IF(TYPE(SEARCH(K$1,+VLOOKUP($A432,datos14s!$A$2:$B$874,2,FALSE)))=1,"·",0)</f>
        <v>·</v>
      </c>
      <c r="L432" s="53">
        <f>IF(TYPE(SEARCH(L$1,+VLOOKUP($A432,datos14s!$A$2:$B$874,2,FALSE)))=1,"·",0)</f>
        <v>0</v>
      </c>
      <c r="M432" s="53">
        <f>IF(TYPE(SEARCH(M$1,+VLOOKUP($A432,datos14s!$A$2:$B$874,2,FALSE)))=1,"·",0)</f>
        <v>0</v>
      </c>
      <c r="N432" s="53">
        <f>IF(TYPE(SEARCH(N$1,+VLOOKUP($A432,datos14s!$A$2:$B$874,2,FALSE)))=1,"·",0)</f>
        <v>0</v>
      </c>
      <c r="O432" s="53">
        <f>IF(TYPE(SEARCH(O$1,+VLOOKUP($A432,datos14s!$A$2:$B$874,2,FALSE)))=1,"·",0)</f>
        <v>0</v>
      </c>
      <c r="P432" s="53">
        <f>IF(TYPE(SEARCH(P$1,+VLOOKUP($A432,datos14s!$A$2:$B$874,2,FALSE)))=1,"·",0)</f>
        <v>0</v>
      </c>
      <c r="Q432" s="53">
        <f>IF(TYPE(SEARCH(Q$1,+VLOOKUP($A432,datos14s!$A$2:$B$874,2,FALSE)))=1,"·",0)</f>
        <v>0</v>
      </c>
      <c r="R432" s="53">
        <f>IF(TYPE(SEARCH(R$1,+VLOOKUP($A432,datos14s!$A$2:$B$874,2,FALSE)))=1,"·",0)</f>
        <v>0</v>
      </c>
      <c r="S432" s="53">
        <f>IF(TYPE(SEARCH(S$1,+VLOOKUP($A432,datos14s!$A$2:$B$874,2,FALSE)))=1,"·",0)</f>
        <v>0</v>
      </c>
      <c r="T432" s="53">
        <f>IF(TYPE(SEARCH(T$1,+VLOOKUP($A432,datos14s!$A$2:$B$874,2,FALSE)))=1,"·",0)</f>
        <v>0</v>
      </c>
      <c r="U432" s="53">
        <f>IF(TYPE(SEARCH(U$1,+VLOOKUP($A432,datos14s!$A$2:$B$874,2,FALSE)))=1,"·",0)</f>
        <v>0</v>
      </c>
      <c r="V432" s="53">
        <f>IF(TYPE(SEARCH(V$1,+VLOOKUP($A432,datos14s!$A$2:$B$874,2,FALSE)))=1,"·",0)</f>
        <v>0</v>
      </c>
      <c r="W432" s="53">
        <f>IF(TYPE(SEARCH(W$1,+VLOOKUP($A432,datos14s!$A$2:$B$874,2,FALSE)))=1,"·",0)</f>
        <v>0</v>
      </c>
      <c r="X432" s="53">
        <f>IF(TYPE(SEARCH(X$1,+VLOOKUP($A432,datos14s!$A$2:$B$874,2,FALSE)))=1,"·",0)</f>
        <v>0</v>
      </c>
      <c r="Y432" s="53">
        <f>IF(TYPE(SEARCH(Y$1,+VLOOKUP($A432,datos14s!$A$2:$B$874,2,FALSE)))=1,"·",0)</f>
        <v>0</v>
      </c>
      <c r="Z432" s="53" t="str">
        <f>IF(TYPE(SEARCH(Z$1,+VLOOKUP($A432,datos14s!$A$2:$B$874,2,FALSE)))=1,"·",0)</f>
        <v>·</v>
      </c>
      <c r="AA432" s="53">
        <f>IF(TYPE(SEARCH(AA$1,+VLOOKUP($A432,datos14s!$A$2:$B$874,2,FALSE)))=1,"·",0)</f>
        <v>0</v>
      </c>
      <c r="AB432" s="53">
        <f>IF(TYPE(SEARCH(AB$1,+VLOOKUP($A432,datos14s!$A$2:$B$874,2,FALSE)))=1,"·",0)</f>
        <v>0</v>
      </c>
      <c r="AC432" s="53">
        <f>IF(TYPE(SEARCH(AC$1,+VLOOKUP($A432,datos14s!$A$2:$B$874,2,FALSE)))=1,"·",0)</f>
        <v>0</v>
      </c>
      <c r="AD432" s="53">
        <f>IF(TYPE(SEARCH(AD$1,+VLOOKUP($A432,datos14s!$A$2:$B$874,2,FALSE)))=1,"·",0)</f>
        <v>0</v>
      </c>
      <c r="AE432" s="53">
        <f>IF(TYPE(SEARCH(AE$1,+VLOOKUP($A432,datos14s!$A$2:$B$874,2,FALSE)))=1,"·",0)</f>
        <v>0</v>
      </c>
    </row>
    <row r="433" spans="1:31" s="9" customFormat="1">
      <c r="A433" s="60" t="s">
        <v>1229</v>
      </c>
      <c r="B433" s="53">
        <f>IF(TYPE(SEARCH(B$1,+VLOOKUP($A433,datos14s!$A$2:$B$874,2,FALSE)))=1,"·",0)</f>
        <v>0</v>
      </c>
      <c r="C433" s="53">
        <f>IF(TYPE(SEARCH(C$1,+VLOOKUP($A433,datos14s!$A$2:$B$874,2,FALSE)))=1,"·",0)</f>
        <v>0</v>
      </c>
      <c r="D433" s="53">
        <f>IF(TYPE(SEARCH(D$1,+VLOOKUP($A433,datos14s!$A$2:$B$874,2,FALSE)))=1,"·",0)</f>
        <v>0</v>
      </c>
      <c r="E433" s="53">
        <f>IF(TYPE(SEARCH(E$1,+VLOOKUP($A433,datos14s!$A$2:$B$874,2,FALSE)))=1,"·",0)</f>
        <v>0</v>
      </c>
      <c r="F433" s="53">
        <f>IF(TYPE(SEARCH(F$1,+VLOOKUP($A433,datos14s!$A$2:$B$874,2,FALSE)))=1,"·",0)</f>
        <v>0</v>
      </c>
      <c r="G433" s="53">
        <f>IF(TYPE(SEARCH(G$1,+VLOOKUP($A433,datos14s!$A$2:$B$874,2,FALSE)))=1,"·",0)</f>
        <v>0</v>
      </c>
      <c r="H433" s="53">
        <f>IF(TYPE(SEARCH(H$1,+VLOOKUP($A433,datos14s!$A$2:$B$874,2,FALSE)))=1,"·",0)</f>
        <v>0</v>
      </c>
      <c r="I433" s="53">
        <f>IF(TYPE(SEARCH(I$1,+VLOOKUP($A433,datos14s!$A$2:$B$874,2,FALSE)))=1,"·",0)</f>
        <v>0</v>
      </c>
      <c r="J433" s="53">
        <f>IF(TYPE(SEARCH(J$1,+VLOOKUP($A433,datos14s!$A$2:$B$874,2,FALSE)))=1,"·",0)</f>
        <v>0</v>
      </c>
      <c r="K433" s="53" t="str">
        <f>IF(TYPE(SEARCH(K$1,+VLOOKUP($A433,datos14s!$A$2:$B$874,2,FALSE)))=1,"·",0)</f>
        <v>·</v>
      </c>
      <c r="L433" s="53" t="str">
        <f>IF(TYPE(SEARCH(L$1,+VLOOKUP($A433,datos14s!$A$2:$B$874,2,FALSE)))=1,"·",0)</f>
        <v>·</v>
      </c>
      <c r="M433" s="53">
        <f>IF(TYPE(SEARCH(M$1,+VLOOKUP($A433,datos14s!$A$2:$B$874,2,FALSE)))=1,"·",0)</f>
        <v>0</v>
      </c>
      <c r="N433" s="53">
        <f>IF(TYPE(SEARCH(N$1,+VLOOKUP($A433,datos14s!$A$2:$B$874,2,FALSE)))=1,"·",0)</f>
        <v>0</v>
      </c>
      <c r="O433" s="53">
        <f>IF(TYPE(SEARCH(O$1,+VLOOKUP($A433,datos14s!$A$2:$B$874,2,FALSE)))=1,"·",0)</f>
        <v>0</v>
      </c>
      <c r="P433" s="53">
        <f>IF(TYPE(SEARCH(P$1,+VLOOKUP($A433,datos14s!$A$2:$B$874,2,FALSE)))=1,"·",0)</f>
        <v>0</v>
      </c>
      <c r="Q433" s="53">
        <f>IF(TYPE(SEARCH(Q$1,+VLOOKUP($A433,datos14s!$A$2:$B$874,2,FALSE)))=1,"·",0)</f>
        <v>0</v>
      </c>
      <c r="R433" s="53">
        <f>IF(TYPE(SEARCH(R$1,+VLOOKUP($A433,datos14s!$A$2:$B$874,2,FALSE)))=1,"·",0)</f>
        <v>0</v>
      </c>
      <c r="S433" s="53">
        <f>IF(TYPE(SEARCH(S$1,+VLOOKUP($A433,datos14s!$A$2:$B$874,2,FALSE)))=1,"·",0)</f>
        <v>0</v>
      </c>
      <c r="T433" s="53">
        <f>IF(TYPE(SEARCH(T$1,+VLOOKUP($A433,datos14s!$A$2:$B$874,2,FALSE)))=1,"·",0)</f>
        <v>0</v>
      </c>
      <c r="U433" s="53">
        <f>IF(TYPE(SEARCH(U$1,+VLOOKUP($A433,datos14s!$A$2:$B$874,2,FALSE)))=1,"·",0)</f>
        <v>0</v>
      </c>
      <c r="V433" s="53">
        <f>IF(TYPE(SEARCH(V$1,+VLOOKUP($A433,datos14s!$A$2:$B$874,2,FALSE)))=1,"·",0)</f>
        <v>0</v>
      </c>
      <c r="W433" s="53">
        <f>IF(TYPE(SEARCH(W$1,+VLOOKUP($A433,datos14s!$A$2:$B$874,2,FALSE)))=1,"·",0)</f>
        <v>0</v>
      </c>
      <c r="X433" s="53">
        <f>IF(TYPE(SEARCH(X$1,+VLOOKUP($A433,datos14s!$A$2:$B$874,2,FALSE)))=1,"·",0)</f>
        <v>0</v>
      </c>
      <c r="Y433" s="53">
        <f>IF(TYPE(SEARCH(Y$1,+VLOOKUP($A433,datos14s!$A$2:$B$874,2,FALSE)))=1,"·",0)</f>
        <v>0</v>
      </c>
      <c r="Z433" s="53">
        <f>IF(TYPE(SEARCH(Z$1,+VLOOKUP($A433,datos14s!$A$2:$B$874,2,FALSE)))=1,"·",0)</f>
        <v>0</v>
      </c>
      <c r="AA433" s="53">
        <f>IF(TYPE(SEARCH(AA$1,+VLOOKUP($A433,datos14s!$A$2:$B$874,2,FALSE)))=1,"·",0)</f>
        <v>0</v>
      </c>
      <c r="AB433" s="53">
        <f>IF(TYPE(SEARCH(AB$1,+VLOOKUP($A433,datos14s!$A$2:$B$874,2,FALSE)))=1,"·",0)</f>
        <v>0</v>
      </c>
      <c r="AC433" s="53">
        <f>IF(TYPE(SEARCH(AC$1,+VLOOKUP($A433,datos14s!$A$2:$B$874,2,FALSE)))=1,"·",0)</f>
        <v>0</v>
      </c>
      <c r="AD433" s="53">
        <f>IF(TYPE(SEARCH(AD$1,+VLOOKUP($A433,datos14s!$A$2:$B$874,2,FALSE)))=1,"·",0)</f>
        <v>0</v>
      </c>
      <c r="AE433" s="53">
        <f>IF(TYPE(SEARCH(AE$1,+VLOOKUP($A433,datos14s!$A$2:$B$874,2,FALSE)))=1,"·",0)</f>
        <v>0</v>
      </c>
    </row>
    <row r="434" spans="1:31" s="9" customFormat="1">
      <c r="A434" s="60" t="s">
        <v>1230</v>
      </c>
      <c r="B434" s="53">
        <f>IF(TYPE(SEARCH(B$1,+VLOOKUP($A434,datos14s!$A$2:$B$874,2,FALSE)))=1,"·",0)</f>
        <v>0</v>
      </c>
      <c r="C434" s="53">
        <f>IF(TYPE(SEARCH(C$1,+VLOOKUP($A434,datos14s!$A$2:$B$874,2,FALSE)))=1,"·",0)</f>
        <v>0</v>
      </c>
      <c r="D434" s="53" t="str">
        <f>IF(TYPE(SEARCH(D$1,+VLOOKUP($A434,datos14s!$A$2:$B$874,2,FALSE)))=1,"·",0)</f>
        <v>·</v>
      </c>
      <c r="E434" s="53">
        <f>IF(TYPE(SEARCH(E$1,+VLOOKUP($A434,datos14s!$A$2:$B$874,2,FALSE)))=1,"·",0)</f>
        <v>0</v>
      </c>
      <c r="F434" s="53">
        <f>IF(TYPE(SEARCH(F$1,+VLOOKUP($A434,datos14s!$A$2:$B$874,2,FALSE)))=1,"·",0)</f>
        <v>0</v>
      </c>
      <c r="G434" s="53">
        <f>IF(TYPE(SEARCH(G$1,+VLOOKUP($A434,datos14s!$A$2:$B$874,2,FALSE)))=1,"·",0)</f>
        <v>0</v>
      </c>
      <c r="H434" s="53">
        <f>IF(TYPE(SEARCH(H$1,+VLOOKUP($A434,datos14s!$A$2:$B$874,2,FALSE)))=1,"·",0)</f>
        <v>0</v>
      </c>
      <c r="I434" s="53">
        <f>IF(TYPE(SEARCH(I$1,+VLOOKUP($A434,datos14s!$A$2:$B$874,2,FALSE)))=1,"·",0)</f>
        <v>0</v>
      </c>
      <c r="J434" s="53">
        <f>IF(TYPE(SEARCH(J$1,+VLOOKUP($A434,datos14s!$A$2:$B$874,2,FALSE)))=1,"·",0)</f>
        <v>0</v>
      </c>
      <c r="K434" s="53" t="str">
        <f>IF(TYPE(SEARCH(K$1,+VLOOKUP($A434,datos14s!$A$2:$B$874,2,FALSE)))=1,"·",0)</f>
        <v>·</v>
      </c>
      <c r="L434" s="53">
        <f>IF(TYPE(SEARCH(L$1,+VLOOKUP($A434,datos14s!$A$2:$B$874,2,FALSE)))=1,"·",0)</f>
        <v>0</v>
      </c>
      <c r="M434" s="53">
        <f>IF(TYPE(SEARCH(M$1,+VLOOKUP($A434,datos14s!$A$2:$B$874,2,FALSE)))=1,"·",0)</f>
        <v>0</v>
      </c>
      <c r="N434" s="53">
        <f>IF(TYPE(SEARCH(N$1,+VLOOKUP($A434,datos14s!$A$2:$B$874,2,FALSE)))=1,"·",0)</f>
        <v>0</v>
      </c>
      <c r="O434" s="53">
        <f>IF(TYPE(SEARCH(O$1,+VLOOKUP($A434,datos14s!$A$2:$B$874,2,FALSE)))=1,"·",0)</f>
        <v>0</v>
      </c>
      <c r="P434" s="53" t="str">
        <f>IF(TYPE(SEARCH(P$1,+VLOOKUP($A434,datos14s!$A$2:$B$874,2,FALSE)))=1,"·",0)</f>
        <v>·</v>
      </c>
      <c r="Q434" s="53">
        <f>IF(TYPE(SEARCH(Q$1,+VLOOKUP($A434,datos14s!$A$2:$B$874,2,FALSE)))=1,"·",0)</f>
        <v>0</v>
      </c>
      <c r="R434" s="53">
        <f>IF(TYPE(SEARCH(R$1,+VLOOKUP($A434,datos14s!$A$2:$B$874,2,FALSE)))=1,"·",0)</f>
        <v>0</v>
      </c>
      <c r="S434" s="53">
        <f>IF(TYPE(SEARCH(S$1,+VLOOKUP($A434,datos14s!$A$2:$B$874,2,FALSE)))=1,"·",0)</f>
        <v>0</v>
      </c>
      <c r="T434" s="53">
        <f>IF(TYPE(SEARCH(T$1,+VLOOKUP($A434,datos14s!$A$2:$B$874,2,FALSE)))=1,"·",0)</f>
        <v>0</v>
      </c>
      <c r="U434" s="53">
        <f>IF(TYPE(SEARCH(U$1,+VLOOKUP($A434,datos14s!$A$2:$B$874,2,FALSE)))=1,"·",0)</f>
        <v>0</v>
      </c>
      <c r="V434" s="53">
        <f>IF(TYPE(SEARCH(V$1,+VLOOKUP($A434,datos14s!$A$2:$B$874,2,FALSE)))=1,"·",0)</f>
        <v>0</v>
      </c>
      <c r="W434" s="53">
        <f>IF(TYPE(SEARCH(W$1,+VLOOKUP($A434,datos14s!$A$2:$B$874,2,FALSE)))=1,"·",0)</f>
        <v>0</v>
      </c>
      <c r="X434" s="53">
        <f>IF(TYPE(SEARCH(X$1,+VLOOKUP($A434,datos14s!$A$2:$B$874,2,FALSE)))=1,"·",0)</f>
        <v>0</v>
      </c>
      <c r="Y434" s="53">
        <f>IF(TYPE(SEARCH(Y$1,+VLOOKUP($A434,datos14s!$A$2:$B$874,2,FALSE)))=1,"·",0)</f>
        <v>0</v>
      </c>
      <c r="Z434" s="53">
        <f>IF(TYPE(SEARCH(Z$1,+VLOOKUP($A434,datos14s!$A$2:$B$874,2,FALSE)))=1,"·",0)</f>
        <v>0</v>
      </c>
      <c r="AA434" s="53">
        <f>IF(TYPE(SEARCH(AA$1,+VLOOKUP($A434,datos14s!$A$2:$B$874,2,FALSE)))=1,"·",0)</f>
        <v>0</v>
      </c>
      <c r="AB434" s="53">
        <f>IF(TYPE(SEARCH(AB$1,+VLOOKUP($A434,datos14s!$A$2:$B$874,2,FALSE)))=1,"·",0)</f>
        <v>0</v>
      </c>
      <c r="AC434" s="53">
        <f>IF(TYPE(SEARCH(AC$1,+VLOOKUP($A434,datos14s!$A$2:$B$874,2,FALSE)))=1,"·",0)</f>
        <v>0</v>
      </c>
      <c r="AD434" s="53">
        <f>IF(TYPE(SEARCH(AD$1,+VLOOKUP($A434,datos14s!$A$2:$B$874,2,FALSE)))=1,"·",0)</f>
        <v>0</v>
      </c>
      <c r="AE434" s="53">
        <f>IF(TYPE(SEARCH(AE$1,+VLOOKUP($A434,datos14s!$A$2:$B$874,2,FALSE)))=1,"·",0)</f>
        <v>0</v>
      </c>
    </row>
    <row r="435" spans="1:31" s="9" customFormat="1">
      <c r="A435" s="60" t="s">
        <v>1231</v>
      </c>
      <c r="B435" s="53">
        <f>IF(TYPE(SEARCH(B$1,+VLOOKUP($A435,datos14s!$A$2:$B$874,2,FALSE)))=1,"·",0)</f>
        <v>0</v>
      </c>
      <c r="C435" s="53">
        <f>IF(TYPE(SEARCH(C$1,+VLOOKUP($A435,datos14s!$A$2:$B$874,2,FALSE)))=1,"·",0)</f>
        <v>0</v>
      </c>
      <c r="D435" s="53">
        <f>IF(TYPE(SEARCH(D$1,+VLOOKUP($A435,datos14s!$A$2:$B$874,2,FALSE)))=1,"·",0)</f>
        <v>0</v>
      </c>
      <c r="E435" s="53">
        <f>IF(TYPE(SEARCH(E$1,+VLOOKUP($A435,datos14s!$A$2:$B$874,2,FALSE)))=1,"·",0)</f>
        <v>0</v>
      </c>
      <c r="F435" s="53">
        <f>IF(TYPE(SEARCH(F$1,+VLOOKUP($A435,datos14s!$A$2:$B$874,2,FALSE)))=1,"·",0)</f>
        <v>0</v>
      </c>
      <c r="G435" s="53">
        <f>IF(TYPE(SEARCH(G$1,+VLOOKUP($A435,datos14s!$A$2:$B$874,2,FALSE)))=1,"·",0)</f>
        <v>0</v>
      </c>
      <c r="H435" s="53">
        <f>IF(TYPE(SEARCH(H$1,+VLOOKUP($A435,datos14s!$A$2:$B$874,2,FALSE)))=1,"·",0)</f>
        <v>0</v>
      </c>
      <c r="I435" s="53">
        <f>IF(TYPE(SEARCH(I$1,+VLOOKUP($A435,datos14s!$A$2:$B$874,2,FALSE)))=1,"·",0)</f>
        <v>0</v>
      </c>
      <c r="J435" s="53">
        <f>IF(TYPE(SEARCH(J$1,+VLOOKUP($A435,datos14s!$A$2:$B$874,2,FALSE)))=1,"·",0)</f>
        <v>0</v>
      </c>
      <c r="K435" s="53" t="str">
        <f>IF(TYPE(SEARCH(K$1,+VLOOKUP($A435,datos14s!$A$2:$B$874,2,FALSE)))=1,"·",0)</f>
        <v>·</v>
      </c>
      <c r="L435" s="53">
        <f>IF(TYPE(SEARCH(L$1,+VLOOKUP($A435,datos14s!$A$2:$B$874,2,FALSE)))=1,"·",0)</f>
        <v>0</v>
      </c>
      <c r="M435" s="53">
        <f>IF(TYPE(SEARCH(M$1,+VLOOKUP($A435,datos14s!$A$2:$B$874,2,FALSE)))=1,"·",0)</f>
        <v>0</v>
      </c>
      <c r="N435" s="53">
        <f>IF(TYPE(SEARCH(N$1,+VLOOKUP($A435,datos14s!$A$2:$B$874,2,FALSE)))=1,"·",0)</f>
        <v>0</v>
      </c>
      <c r="O435" s="53">
        <f>IF(TYPE(SEARCH(O$1,+VLOOKUP($A435,datos14s!$A$2:$B$874,2,FALSE)))=1,"·",0)</f>
        <v>0</v>
      </c>
      <c r="P435" s="53">
        <f>IF(TYPE(SEARCH(P$1,+VLOOKUP($A435,datos14s!$A$2:$B$874,2,FALSE)))=1,"·",0)</f>
        <v>0</v>
      </c>
      <c r="Q435" s="53">
        <f>IF(TYPE(SEARCH(Q$1,+VLOOKUP($A435,datos14s!$A$2:$B$874,2,FALSE)))=1,"·",0)</f>
        <v>0</v>
      </c>
      <c r="R435" s="53">
        <f>IF(TYPE(SEARCH(R$1,+VLOOKUP($A435,datos14s!$A$2:$B$874,2,FALSE)))=1,"·",0)</f>
        <v>0</v>
      </c>
      <c r="S435" s="53">
        <f>IF(TYPE(SEARCH(S$1,+VLOOKUP($A435,datos14s!$A$2:$B$874,2,FALSE)))=1,"·",0)</f>
        <v>0</v>
      </c>
      <c r="T435" s="53">
        <f>IF(TYPE(SEARCH(T$1,+VLOOKUP($A435,datos14s!$A$2:$B$874,2,FALSE)))=1,"·",0)</f>
        <v>0</v>
      </c>
      <c r="U435" s="53">
        <f>IF(TYPE(SEARCH(U$1,+VLOOKUP($A435,datos14s!$A$2:$B$874,2,FALSE)))=1,"·",0)</f>
        <v>0</v>
      </c>
      <c r="V435" s="53">
        <f>IF(TYPE(SEARCH(V$1,+VLOOKUP($A435,datos14s!$A$2:$B$874,2,FALSE)))=1,"·",0)</f>
        <v>0</v>
      </c>
      <c r="W435" s="53">
        <f>IF(TYPE(SEARCH(W$1,+VLOOKUP($A435,datos14s!$A$2:$B$874,2,FALSE)))=1,"·",0)</f>
        <v>0</v>
      </c>
      <c r="X435" s="53">
        <f>IF(TYPE(SEARCH(X$1,+VLOOKUP($A435,datos14s!$A$2:$B$874,2,FALSE)))=1,"·",0)</f>
        <v>0</v>
      </c>
      <c r="Y435" s="53">
        <f>IF(TYPE(SEARCH(Y$1,+VLOOKUP($A435,datos14s!$A$2:$B$874,2,FALSE)))=1,"·",0)</f>
        <v>0</v>
      </c>
      <c r="Z435" s="53">
        <f>IF(TYPE(SEARCH(Z$1,+VLOOKUP($A435,datos14s!$A$2:$B$874,2,FALSE)))=1,"·",0)</f>
        <v>0</v>
      </c>
      <c r="AA435" s="53">
        <f>IF(TYPE(SEARCH(AA$1,+VLOOKUP($A435,datos14s!$A$2:$B$874,2,FALSE)))=1,"·",0)</f>
        <v>0</v>
      </c>
      <c r="AB435" s="53">
        <f>IF(TYPE(SEARCH(AB$1,+VLOOKUP($A435,datos14s!$A$2:$B$874,2,FALSE)))=1,"·",0)</f>
        <v>0</v>
      </c>
      <c r="AC435" s="53">
        <f>IF(TYPE(SEARCH(AC$1,+VLOOKUP($A435,datos14s!$A$2:$B$874,2,FALSE)))=1,"·",0)</f>
        <v>0</v>
      </c>
      <c r="AD435" s="53">
        <f>IF(TYPE(SEARCH(AD$1,+VLOOKUP($A435,datos14s!$A$2:$B$874,2,FALSE)))=1,"·",0)</f>
        <v>0</v>
      </c>
      <c r="AE435" s="53">
        <f>IF(TYPE(SEARCH(AE$1,+VLOOKUP($A435,datos14s!$A$2:$B$874,2,FALSE)))=1,"·",0)</f>
        <v>0</v>
      </c>
    </row>
    <row r="436" spans="1:31" s="9" customFormat="1">
      <c r="A436" s="60" t="s">
        <v>1232</v>
      </c>
      <c r="B436" s="53">
        <f>IF(TYPE(SEARCH(B$1,+VLOOKUP($A436,datos14s!$A$2:$B$874,2,FALSE)))=1,"·",0)</f>
        <v>0</v>
      </c>
      <c r="C436" s="53">
        <f>IF(TYPE(SEARCH(C$1,+VLOOKUP($A436,datos14s!$A$2:$B$874,2,FALSE)))=1,"·",0)</f>
        <v>0</v>
      </c>
      <c r="D436" s="53">
        <f>IF(TYPE(SEARCH(D$1,+VLOOKUP($A436,datos14s!$A$2:$B$874,2,FALSE)))=1,"·",0)</f>
        <v>0</v>
      </c>
      <c r="E436" s="53">
        <f>IF(TYPE(SEARCH(E$1,+VLOOKUP($A436,datos14s!$A$2:$B$874,2,FALSE)))=1,"·",0)</f>
        <v>0</v>
      </c>
      <c r="F436" s="53">
        <f>IF(TYPE(SEARCH(F$1,+VLOOKUP($A436,datos14s!$A$2:$B$874,2,FALSE)))=1,"·",0)</f>
        <v>0</v>
      </c>
      <c r="G436" s="53">
        <f>IF(TYPE(SEARCH(G$1,+VLOOKUP($A436,datos14s!$A$2:$B$874,2,FALSE)))=1,"·",0)</f>
        <v>0</v>
      </c>
      <c r="H436" s="53">
        <f>IF(TYPE(SEARCH(H$1,+VLOOKUP($A436,datos14s!$A$2:$B$874,2,FALSE)))=1,"·",0)</f>
        <v>0</v>
      </c>
      <c r="I436" s="53">
        <f>IF(TYPE(SEARCH(I$1,+VLOOKUP($A436,datos14s!$A$2:$B$874,2,FALSE)))=1,"·",0)</f>
        <v>0</v>
      </c>
      <c r="J436" s="53">
        <f>IF(TYPE(SEARCH(J$1,+VLOOKUP($A436,datos14s!$A$2:$B$874,2,FALSE)))=1,"·",0)</f>
        <v>0</v>
      </c>
      <c r="K436" s="53" t="str">
        <f>IF(TYPE(SEARCH(K$1,+VLOOKUP($A436,datos14s!$A$2:$B$874,2,FALSE)))=1,"·",0)</f>
        <v>·</v>
      </c>
      <c r="L436" s="53">
        <f>IF(TYPE(SEARCH(L$1,+VLOOKUP($A436,datos14s!$A$2:$B$874,2,FALSE)))=1,"·",0)</f>
        <v>0</v>
      </c>
      <c r="M436" s="53">
        <f>IF(TYPE(SEARCH(M$1,+VLOOKUP($A436,datos14s!$A$2:$B$874,2,FALSE)))=1,"·",0)</f>
        <v>0</v>
      </c>
      <c r="N436" s="53">
        <f>IF(TYPE(SEARCH(N$1,+VLOOKUP($A436,datos14s!$A$2:$B$874,2,FALSE)))=1,"·",0)</f>
        <v>0</v>
      </c>
      <c r="O436" s="53">
        <f>IF(TYPE(SEARCH(O$1,+VLOOKUP($A436,datos14s!$A$2:$B$874,2,FALSE)))=1,"·",0)</f>
        <v>0</v>
      </c>
      <c r="P436" s="53">
        <f>IF(TYPE(SEARCH(P$1,+VLOOKUP($A436,datos14s!$A$2:$B$874,2,FALSE)))=1,"·",0)</f>
        <v>0</v>
      </c>
      <c r="Q436" s="53">
        <f>IF(TYPE(SEARCH(Q$1,+VLOOKUP($A436,datos14s!$A$2:$B$874,2,FALSE)))=1,"·",0)</f>
        <v>0</v>
      </c>
      <c r="R436" s="53">
        <f>IF(TYPE(SEARCH(R$1,+VLOOKUP($A436,datos14s!$A$2:$B$874,2,FALSE)))=1,"·",0)</f>
        <v>0</v>
      </c>
      <c r="S436" s="53">
        <f>IF(TYPE(SEARCH(S$1,+VLOOKUP($A436,datos14s!$A$2:$B$874,2,FALSE)))=1,"·",0)</f>
        <v>0</v>
      </c>
      <c r="T436" s="53">
        <f>IF(TYPE(SEARCH(T$1,+VLOOKUP($A436,datos14s!$A$2:$B$874,2,FALSE)))=1,"·",0)</f>
        <v>0</v>
      </c>
      <c r="U436" s="53">
        <f>IF(TYPE(SEARCH(U$1,+VLOOKUP($A436,datos14s!$A$2:$B$874,2,FALSE)))=1,"·",0)</f>
        <v>0</v>
      </c>
      <c r="V436" s="53">
        <f>IF(TYPE(SEARCH(V$1,+VLOOKUP($A436,datos14s!$A$2:$B$874,2,FALSE)))=1,"·",0)</f>
        <v>0</v>
      </c>
      <c r="W436" s="53">
        <f>IF(TYPE(SEARCH(W$1,+VLOOKUP($A436,datos14s!$A$2:$B$874,2,FALSE)))=1,"·",0)</f>
        <v>0</v>
      </c>
      <c r="X436" s="53">
        <f>IF(TYPE(SEARCH(X$1,+VLOOKUP($A436,datos14s!$A$2:$B$874,2,FALSE)))=1,"·",0)</f>
        <v>0</v>
      </c>
      <c r="Y436" s="53">
        <f>IF(TYPE(SEARCH(Y$1,+VLOOKUP($A436,datos14s!$A$2:$B$874,2,FALSE)))=1,"·",0)</f>
        <v>0</v>
      </c>
      <c r="Z436" s="53">
        <f>IF(TYPE(SEARCH(Z$1,+VLOOKUP($A436,datos14s!$A$2:$B$874,2,FALSE)))=1,"·",0)</f>
        <v>0</v>
      </c>
      <c r="AA436" s="53">
        <f>IF(TYPE(SEARCH(AA$1,+VLOOKUP($A436,datos14s!$A$2:$B$874,2,FALSE)))=1,"·",0)</f>
        <v>0</v>
      </c>
      <c r="AB436" s="53">
        <f>IF(TYPE(SEARCH(AB$1,+VLOOKUP($A436,datos14s!$A$2:$B$874,2,FALSE)))=1,"·",0)</f>
        <v>0</v>
      </c>
      <c r="AC436" s="53">
        <f>IF(TYPE(SEARCH(AC$1,+VLOOKUP($A436,datos14s!$A$2:$B$874,2,FALSE)))=1,"·",0)</f>
        <v>0</v>
      </c>
      <c r="AD436" s="53">
        <f>IF(TYPE(SEARCH(AD$1,+VLOOKUP($A436,datos14s!$A$2:$B$874,2,FALSE)))=1,"·",0)</f>
        <v>0</v>
      </c>
      <c r="AE436" s="53">
        <f>IF(TYPE(SEARCH(AE$1,+VLOOKUP($A436,datos14s!$A$2:$B$874,2,FALSE)))=1,"·",0)</f>
        <v>0</v>
      </c>
    </row>
    <row r="437" spans="1:31" s="9" customFormat="1">
      <c r="A437" s="60" t="s">
        <v>1233</v>
      </c>
      <c r="B437" s="53">
        <f>IF(TYPE(SEARCH(B$1,+VLOOKUP($A437,datos14s!$A$2:$B$874,2,FALSE)))=1,"·",0)</f>
        <v>0</v>
      </c>
      <c r="C437" s="53">
        <f>IF(TYPE(SEARCH(C$1,+VLOOKUP($A437,datos14s!$A$2:$B$874,2,FALSE)))=1,"·",0)</f>
        <v>0</v>
      </c>
      <c r="D437" s="53" t="str">
        <f>IF(TYPE(SEARCH(D$1,+VLOOKUP($A437,datos14s!$A$2:$B$874,2,FALSE)))=1,"·",0)</f>
        <v>·</v>
      </c>
      <c r="E437" s="53">
        <f>IF(TYPE(SEARCH(E$1,+VLOOKUP($A437,datos14s!$A$2:$B$874,2,FALSE)))=1,"·",0)</f>
        <v>0</v>
      </c>
      <c r="F437" s="53">
        <f>IF(TYPE(SEARCH(F$1,+VLOOKUP($A437,datos14s!$A$2:$B$874,2,FALSE)))=1,"·",0)</f>
        <v>0</v>
      </c>
      <c r="G437" s="53">
        <f>IF(TYPE(SEARCH(G$1,+VLOOKUP($A437,datos14s!$A$2:$B$874,2,FALSE)))=1,"·",0)</f>
        <v>0</v>
      </c>
      <c r="H437" s="53">
        <f>IF(TYPE(SEARCH(H$1,+VLOOKUP($A437,datos14s!$A$2:$B$874,2,FALSE)))=1,"·",0)</f>
        <v>0</v>
      </c>
      <c r="I437" s="53">
        <f>IF(TYPE(SEARCH(I$1,+VLOOKUP($A437,datos14s!$A$2:$B$874,2,FALSE)))=1,"·",0)</f>
        <v>0</v>
      </c>
      <c r="J437" s="53">
        <f>IF(TYPE(SEARCH(J$1,+VLOOKUP($A437,datos14s!$A$2:$B$874,2,FALSE)))=1,"·",0)</f>
        <v>0</v>
      </c>
      <c r="K437" s="53" t="str">
        <f>IF(TYPE(SEARCH(K$1,+VLOOKUP($A437,datos14s!$A$2:$B$874,2,FALSE)))=1,"·",0)</f>
        <v>·</v>
      </c>
      <c r="L437" s="53">
        <f>IF(TYPE(SEARCH(L$1,+VLOOKUP($A437,datos14s!$A$2:$B$874,2,FALSE)))=1,"·",0)</f>
        <v>0</v>
      </c>
      <c r="M437" s="53">
        <f>IF(TYPE(SEARCH(M$1,+VLOOKUP($A437,datos14s!$A$2:$B$874,2,FALSE)))=1,"·",0)</f>
        <v>0</v>
      </c>
      <c r="N437" s="53">
        <f>IF(TYPE(SEARCH(N$1,+VLOOKUP($A437,datos14s!$A$2:$B$874,2,FALSE)))=1,"·",0)</f>
        <v>0</v>
      </c>
      <c r="O437" s="53">
        <f>IF(TYPE(SEARCH(O$1,+VLOOKUP($A437,datos14s!$A$2:$B$874,2,FALSE)))=1,"·",0)</f>
        <v>0</v>
      </c>
      <c r="P437" s="53">
        <f>IF(TYPE(SEARCH(P$1,+VLOOKUP($A437,datos14s!$A$2:$B$874,2,FALSE)))=1,"·",0)</f>
        <v>0</v>
      </c>
      <c r="Q437" s="53">
        <f>IF(TYPE(SEARCH(Q$1,+VLOOKUP($A437,datos14s!$A$2:$B$874,2,FALSE)))=1,"·",0)</f>
        <v>0</v>
      </c>
      <c r="R437" s="53">
        <f>IF(TYPE(SEARCH(R$1,+VLOOKUP($A437,datos14s!$A$2:$B$874,2,FALSE)))=1,"·",0)</f>
        <v>0</v>
      </c>
      <c r="S437" s="53">
        <f>IF(TYPE(SEARCH(S$1,+VLOOKUP($A437,datos14s!$A$2:$B$874,2,FALSE)))=1,"·",0)</f>
        <v>0</v>
      </c>
      <c r="T437" s="53">
        <f>IF(TYPE(SEARCH(T$1,+VLOOKUP($A437,datos14s!$A$2:$B$874,2,FALSE)))=1,"·",0)</f>
        <v>0</v>
      </c>
      <c r="U437" s="53">
        <f>IF(TYPE(SEARCH(U$1,+VLOOKUP($A437,datos14s!$A$2:$B$874,2,FALSE)))=1,"·",0)</f>
        <v>0</v>
      </c>
      <c r="V437" s="53">
        <f>IF(TYPE(SEARCH(V$1,+VLOOKUP($A437,datos14s!$A$2:$B$874,2,FALSE)))=1,"·",0)</f>
        <v>0</v>
      </c>
      <c r="W437" s="53">
        <f>IF(TYPE(SEARCH(W$1,+VLOOKUP($A437,datos14s!$A$2:$B$874,2,FALSE)))=1,"·",0)</f>
        <v>0</v>
      </c>
      <c r="X437" s="53">
        <f>IF(TYPE(SEARCH(X$1,+VLOOKUP($A437,datos14s!$A$2:$B$874,2,FALSE)))=1,"·",0)</f>
        <v>0</v>
      </c>
      <c r="Y437" s="53">
        <f>IF(TYPE(SEARCH(Y$1,+VLOOKUP($A437,datos14s!$A$2:$B$874,2,FALSE)))=1,"·",0)</f>
        <v>0</v>
      </c>
      <c r="Z437" s="53">
        <f>IF(TYPE(SEARCH(Z$1,+VLOOKUP($A437,datos14s!$A$2:$B$874,2,FALSE)))=1,"·",0)</f>
        <v>0</v>
      </c>
      <c r="AA437" s="53">
        <f>IF(TYPE(SEARCH(AA$1,+VLOOKUP($A437,datos14s!$A$2:$B$874,2,FALSE)))=1,"·",0)</f>
        <v>0</v>
      </c>
      <c r="AB437" s="53">
        <f>IF(TYPE(SEARCH(AB$1,+VLOOKUP($A437,datos14s!$A$2:$B$874,2,FALSE)))=1,"·",0)</f>
        <v>0</v>
      </c>
      <c r="AC437" s="53">
        <f>IF(TYPE(SEARCH(AC$1,+VLOOKUP($A437,datos14s!$A$2:$B$874,2,FALSE)))=1,"·",0)</f>
        <v>0</v>
      </c>
      <c r="AD437" s="53">
        <f>IF(TYPE(SEARCH(AD$1,+VLOOKUP($A437,datos14s!$A$2:$B$874,2,FALSE)))=1,"·",0)</f>
        <v>0</v>
      </c>
      <c r="AE437" s="53">
        <f>IF(TYPE(SEARCH(AE$1,+VLOOKUP($A437,datos14s!$A$2:$B$874,2,FALSE)))=1,"·",0)</f>
        <v>0</v>
      </c>
    </row>
    <row r="438" spans="1:31" s="9" customFormat="1">
      <c r="A438" s="60" t="s">
        <v>1234</v>
      </c>
      <c r="B438" s="53">
        <f>IF(TYPE(SEARCH(B$1,+VLOOKUP($A438,datos14s!$A$2:$B$874,2,FALSE)))=1,"·",0)</f>
        <v>0</v>
      </c>
      <c r="C438" s="53">
        <f>IF(TYPE(SEARCH(C$1,+VLOOKUP($A438,datos14s!$A$2:$B$874,2,FALSE)))=1,"·",0)</f>
        <v>0</v>
      </c>
      <c r="D438" s="53">
        <f>IF(TYPE(SEARCH(D$1,+VLOOKUP($A438,datos14s!$A$2:$B$874,2,FALSE)))=1,"·",0)</f>
        <v>0</v>
      </c>
      <c r="E438" s="53">
        <f>IF(TYPE(SEARCH(E$1,+VLOOKUP($A438,datos14s!$A$2:$B$874,2,FALSE)))=1,"·",0)</f>
        <v>0</v>
      </c>
      <c r="F438" s="53">
        <f>IF(TYPE(SEARCH(F$1,+VLOOKUP($A438,datos14s!$A$2:$B$874,2,FALSE)))=1,"·",0)</f>
        <v>0</v>
      </c>
      <c r="G438" s="53">
        <f>IF(TYPE(SEARCH(G$1,+VLOOKUP($A438,datos14s!$A$2:$B$874,2,FALSE)))=1,"·",0)</f>
        <v>0</v>
      </c>
      <c r="H438" s="53">
        <f>IF(TYPE(SEARCH(H$1,+VLOOKUP($A438,datos14s!$A$2:$B$874,2,FALSE)))=1,"·",0)</f>
        <v>0</v>
      </c>
      <c r="I438" s="53">
        <f>IF(TYPE(SEARCH(I$1,+VLOOKUP($A438,datos14s!$A$2:$B$874,2,FALSE)))=1,"·",0)</f>
        <v>0</v>
      </c>
      <c r="J438" s="53">
        <f>IF(TYPE(SEARCH(J$1,+VLOOKUP($A438,datos14s!$A$2:$B$874,2,FALSE)))=1,"·",0)</f>
        <v>0</v>
      </c>
      <c r="K438" s="53" t="str">
        <f>IF(TYPE(SEARCH(K$1,+VLOOKUP($A438,datos14s!$A$2:$B$874,2,FALSE)))=1,"·",0)</f>
        <v>·</v>
      </c>
      <c r="L438" s="53">
        <f>IF(TYPE(SEARCH(L$1,+VLOOKUP($A438,datos14s!$A$2:$B$874,2,FALSE)))=1,"·",0)</f>
        <v>0</v>
      </c>
      <c r="M438" s="53">
        <f>IF(TYPE(SEARCH(M$1,+VLOOKUP($A438,datos14s!$A$2:$B$874,2,FALSE)))=1,"·",0)</f>
        <v>0</v>
      </c>
      <c r="N438" s="53">
        <f>IF(TYPE(SEARCH(N$1,+VLOOKUP($A438,datos14s!$A$2:$B$874,2,FALSE)))=1,"·",0)</f>
        <v>0</v>
      </c>
      <c r="O438" s="53">
        <f>IF(TYPE(SEARCH(O$1,+VLOOKUP($A438,datos14s!$A$2:$B$874,2,FALSE)))=1,"·",0)</f>
        <v>0</v>
      </c>
      <c r="P438" s="53">
        <f>IF(TYPE(SEARCH(P$1,+VLOOKUP($A438,datos14s!$A$2:$B$874,2,FALSE)))=1,"·",0)</f>
        <v>0</v>
      </c>
      <c r="Q438" s="53">
        <f>IF(TYPE(SEARCH(Q$1,+VLOOKUP($A438,datos14s!$A$2:$B$874,2,FALSE)))=1,"·",0)</f>
        <v>0</v>
      </c>
      <c r="R438" s="53">
        <f>IF(TYPE(SEARCH(R$1,+VLOOKUP($A438,datos14s!$A$2:$B$874,2,FALSE)))=1,"·",0)</f>
        <v>0</v>
      </c>
      <c r="S438" s="53">
        <f>IF(TYPE(SEARCH(S$1,+VLOOKUP($A438,datos14s!$A$2:$B$874,2,FALSE)))=1,"·",0)</f>
        <v>0</v>
      </c>
      <c r="T438" s="53">
        <f>IF(TYPE(SEARCH(T$1,+VLOOKUP($A438,datos14s!$A$2:$B$874,2,FALSE)))=1,"·",0)</f>
        <v>0</v>
      </c>
      <c r="U438" s="53">
        <f>IF(TYPE(SEARCH(U$1,+VLOOKUP($A438,datos14s!$A$2:$B$874,2,FALSE)))=1,"·",0)</f>
        <v>0</v>
      </c>
      <c r="V438" s="53">
        <f>IF(TYPE(SEARCH(V$1,+VLOOKUP($A438,datos14s!$A$2:$B$874,2,FALSE)))=1,"·",0)</f>
        <v>0</v>
      </c>
      <c r="W438" s="53">
        <f>IF(TYPE(SEARCH(W$1,+VLOOKUP($A438,datos14s!$A$2:$B$874,2,FALSE)))=1,"·",0)</f>
        <v>0</v>
      </c>
      <c r="X438" s="53">
        <f>IF(TYPE(SEARCH(X$1,+VLOOKUP($A438,datos14s!$A$2:$B$874,2,FALSE)))=1,"·",0)</f>
        <v>0</v>
      </c>
      <c r="Y438" s="53">
        <f>IF(TYPE(SEARCH(Y$1,+VLOOKUP($A438,datos14s!$A$2:$B$874,2,FALSE)))=1,"·",0)</f>
        <v>0</v>
      </c>
      <c r="Z438" s="53">
        <f>IF(TYPE(SEARCH(Z$1,+VLOOKUP($A438,datos14s!$A$2:$B$874,2,FALSE)))=1,"·",0)</f>
        <v>0</v>
      </c>
      <c r="AA438" s="53">
        <f>IF(TYPE(SEARCH(AA$1,+VLOOKUP($A438,datos14s!$A$2:$B$874,2,FALSE)))=1,"·",0)</f>
        <v>0</v>
      </c>
      <c r="AB438" s="53">
        <f>IF(TYPE(SEARCH(AB$1,+VLOOKUP($A438,datos14s!$A$2:$B$874,2,FALSE)))=1,"·",0)</f>
        <v>0</v>
      </c>
      <c r="AC438" s="53">
        <f>IF(TYPE(SEARCH(AC$1,+VLOOKUP($A438,datos14s!$A$2:$B$874,2,FALSE)))=1,"·",0)</f>
        <v>0</v>
      </c>
      <c r="AD438" s="53">
        <f>IF(TYPE(SEARCH(AD$1,+VLOOKUP($A438,datos14s!$A$2:$B$874,2,FALSE)))=1,"·",0)</f>
        <v>0</v>
      </c>
      <c r="AE438" s="53">
        <f>IF(TYPE(SEARCH(AE$1,+VLOOKUP($A438,datos14s!$A$2:$B$874,2,FALSE)))=1,"·",0)</f>
        <v>0</v>
      </c>
    </row>
    <row r="439" spans="1:31" s="9" customFormat="1">
      <c r="A439" s="60" t="s">
        <v>1235</v>
      </c>
      <c r="B439" s="53">
        <f>IF(TYPE(SEARCH(B$1,+VLOOKUP($A439,datos14s!$A$2:$B$874,2,FALSE)))=1,"·",0)</f>
        <v>0</v>
      </c>
      <c r="C439" s="53">
        <f>IF(TYPE(SEARCH(C$1,+VLOOKUP($A439,datos14s!$A$2:$B$874,2,FALSE)))=1,"·",0)</f>
        <v>0</v>
      </c>
      <c r="D439" s="53">
        <f>IF(TYPE(SEARCH(D$1,+VLOOKUP($A439,datos14s!$A$2:$B$874,2,FALSE)))=1,"·",0)</f>
        <v>0</v>
      </c>
      <c r="E439" s="53">
        <f>IF(TYPE(SEARCH(E$1,+VLOOKUP($A439,datos14s!$A$2:$B$874,2,FALSE)))=1,"·",0)</f>
        <v>0</v>
      </c>
      <c r="F439" s="53">
        <f>IF(TYPE(SEARCH(F$1,+VLOOKUP($A439,datos14s!$A$2:$B$874,2,FALSE)))=1,"·",0)</f>
        <v>0</v>
      </c>
      <c r="G439" s="53">
        <f>IF(TYPE(SEARCH(G$1,+VLOOKUP($A439,datos14s!$A$2:$B$874,2,FALSE)))=1,"·",0)</f>
        <v>0</v>
      </c>
      <c r="H439" s="53">
        <f>IF(TYPE(SEARCH(H$1,+VLOOKUP($A439,datos14s!$A$2:$B$874,2,FALSE)))=1,"·",0)</f>
        <v>0</v>
      </c>
      <c r="I439" s="53">
        <f>IF(TYPE(SEARCH(I$1,+VLOOKUP($A439,datos14s!$A$2:$B$874,2,FALSE)))=1,"·",0)</f>
        <v>0</v>
      </c>
      <c r="J439" s="53">
        <f>IF(TYPE(SEARCH(J$1,+VLOOKUP($A439,datos14s!$A$2:$B$874,2,FALSE)))=1,"·",0)</f>
        <v>0</v>
      </c>
      <c r="K439" s="53" t="str">
        <f>IF(TYPE(SEARCH(K$1,+VLOOKUP($A439,datos14s!$A$2:$B$874,2,FALSE)))=1,"·",0)</f>
        <v>·</v>
      </c>
      <c r="L439" s="53">
        <f>IF(TYPE(SEARCH(L$1,+VLOOKUP($A439,datos14s!$A$2:$B$874,2,FALSE)))=1,"·",0)</f>
        <v>0</v>
      </c>
      <c r="M439" s="53">
        <f>IF(TYPE(SEARCH(M$1,+VLOOKUP($A439,datos14s!$A$2:$B$874,2,FALSE)))=1,"·",0)</f>
        <v>0</v>
      </c>
      <c r="N439" s="53">
        <f>IF(TYPE(SEARCH(N$1,+VLOOKUP($A439,datos14s!$A$2:$B$874,2,FALSE)))=1,"·",0)</f>
        <v>0</v>
      </c>
      <c r="O439" s="53">
        <f>IF(TYPE(SEARCH(O$1,+VLOOKUP($A439,datos14s!$A$2:$B$874,2,FALSE)))=1,"·",0)</f>
        <v>0</v>
      </c>
      <c r="P439" s="53">
        <f>IF(TYPE(SEARCH(P$1,+VLOOKUP($A439,datos14s!$A$2:$B$874,2,FALSE)))=1,"·",0)</f>
        <v>0</v>
      </c>
      <c r="Q439" s="53">
        <f>IF(TYPE(SEARCH(Q$1,+VLOOKUP($A439,datos14s!$A$2:$B$874,2,FALSE)))=1,"·",0)</f>
        <v>0</v>
      </c>
      <c r="R439" s="53">
        <f>IF(TYPE(SEARCH(R$1,+VLOOKUP($A439,datos14s!$A$2:$B$874,2,FALSE)))=1,"·",0)</f>
        <v>0</v>
      </c>
      <c r="S439" s="53">
        <f>IF(TYPE(SEARCH(S$1,+VLOOKUP($A439,datos14s!$A$2:$B$874,2,FALSE)))=1,"·",0)</f>
        <v>0</v>
      </c>
      <c r="T439" s="53">
        <f>IF(TYPE(SEARCH(T$1,+VLOOKUP($A439,datos14s!$A$2:$B$874,2,FALSE)))=1,"·",0)</f>
        <v>0</v>
      </c>
      <c r="U439" s="53">
        <f>IF(TYPE(SEARCH(U$1,+VLOOKUP($A439,datos14s!$A$2:$B$874,2,FALSE)))=1,"·",0)</f>
        <v>0</v>
      </c>
      <c r="V439" s="53">
        <f>IF(TYPE(SEARCH(V$1,+VLOOKUP($A439,datos14s!$A$2:$B$874,2,FALSE)))=1,"·",0)</f>
        <v>0</v>
      </c>
      <c r="W439" s="53">
        <f>IF(TYPE(SEARCH(W$1,+VLOOKUP($A439,datos14s!$A$2:$B$874,2,FALSE)))=1,"·",0)</f>
        <v>0</v>
      </c>
      <c r="X439" s="53">
        <f>IF(TYPE(SEARCH(X$1,+VLOOKUP($A439,datos14s!$A$2:$B$874,2,FALSE)))=1,"·",0)</f>
        <v>0</v>
      </c>
      <c r="Y439" s="53">
        <f>IF(TYPE(SEARCH(Y$1,+VLOOKUP($A439,datos14s!$A$2:$B$874,2,FALSE)))=1,"·",0)</f>
        <v>0</v>
      </c>
      <c r="Z439" s="53">
        <f>IF(TYPE(SEARCH(Z$1,+VLOOKUP($A439,datos14s!$A$2:$B$874,2,FALSE)))=1,"·",0)</f>
        <v>0</v>
      </c>
      <c r="AA439" s="53">
        <f>IF(TYPE(SEARCH(AA$1,+VLOOKUP($A439,datos14s!$A$2:$B$874,2,FALSE)))=1,"·",0)</f>
        <v>0</v>
      </c>
      <c r="AB439" s="53">
        <f>IF(TYPE(SEARCH(AB$1,+VLOOKUP($A439,datos14s!$A$2:$B$874,2,FALSE)))=1,"·",0)</f>
        <v>0</v>
      </c>
      <c r="AC439" s="53">
        <f>IF(TYPE(SEARCH(AC$1,+VLOOKUP($A439,datos14s!$A$2:$B$874,2,FALSE)))=1,"·",0)</f>
        <v>0</v>
      </c>
      <c r="AD439" s="53">
        <f>IF(TYPE(SEARCH(AD$1,+VLOOKUP($A439,datos14s!$A$2:$B$874,2,FALSE)))=1,"·",0)</f>
        <v>0</v>
      </c>
      <c r="AE439" s="53">
        <f>IF(TYPE(SEARCH(AE$1,+VLOOKUP($A439,datos14s!$A$2:$B$874,2,FALSE)))=1,"·",0)</f>
        <v>0</v>
      </c>
    </row>
    <row r="440" spans="1:31" s="9" customFormat="1">
      <c r="A440" s="60" t="s">
        <v>1236</v>
      </c>
      <c r="B440" s="53">
        <f>IF(TYPE(SEARCH(B$1,+VLOOKUP($A440,datos14s!$A$2:$B$874,2,FALSE)))=1,"·",0)</f>
        <v>0</v>
      </c>
      <c r="C440" s="53">
        <f>IF(TYPE(SEARCH(C$1,+VLOOKUP($A440,datos14s!$A$2:$B$874,2,FALSE)))=1,"·",0)</f>
        <v>0</v>
      </c>
      <c r="D440" s="53">
        <f>IF(TYPE(SEARCH(D$1,+VLOOKUP($A440,datos14s!$A$2:$B$874,2,FALSE)))=1,"·",0)</f>
        <v>0</v>
      </c>
      <c r="E440" s="53">
        <f>IF(TYPE(SEARCH(E$1,+VLOOKUP($A440,datos14s!$A$2:$B$874,2,FALSE)))=1,"·",0)</f>
        <v>0</v>
      </c>
      <c r="F440" s="53">
        <f>IF(TYPE(SEARCH(F$1,+VLOOKUP($A440,datos14s!$A$2:$B$874,2,FALSE)))=1,"·",0)</f>
        <v>0</v>
      </c>
      <c r="G440" s="53">
        <f>IF(TYPE(SEARCH(G$1,+VLOOKUP($A440,datos14s!$A$2:$B$874,2,FALSE)))=1,"·",0)</f>
        <v>0</v>
      </c>
      <c r="H440" s="53">
        <f>IF(TYPE(SEARCH(H$1,+VLOOKUP($A440,datos14s!$A$2:$B$874,2,FALSE)))=1,"·",0)</f>
        <v>0</v>
      </c>
      <c r="I440" s="53">
        <f>IF(TYPE(SEARCH(I$1,+VLOOKUP($A440,datos14s!$A$2:$B$874,2,FALSE)))=1,"·",0)</f>
        <v>0</v>
      </c>
      <c r="J440" s="53">
        <f>IF(TYPE(SEARCH(J$1,+VLOOKUP($A440,datos14s!$A$2:$B$874,2,FALSE)))=1,"·",0)</f>
        <v>0</v>
      </c>
      <c r="K440" s="53">
        <f>IF(TYPE(SEARCH(K$1,+VLOOKUP($A440,datos14s!$A$2:$B$874,2,FALSE)))=1,"·",0)</f>
        <v>0</v>
      </c>
      <c r="L440" s="53">
        <f>IF(TYPE(SEARCH(L$1,+VLOOKUP($A440,datos14s!$A$2:$B$874,2,FALSE)))=1,"·",0)</f>
        <v>0</v>
      </c>
      <c r="M440" s="53">
        <f>IF(TYPE(SEARCH(M$1,+VLOOKUP($A440,datos14s!$A$2:$B$874,2,FALSE)))=1,"·",0)</f>
        <v>0</v>
      </c>
      <c r="N440" s="53">
        <f>IF(TYPE(SEARCH(N$1,+VLOOKUP($A440,datos14s!$A$2:$B$874,2,FALSE)))=1,"·",0)</f>
        <v>0</v>
      </c>
      <c r="O440" s="53" t="str">
        <f>IF(TYPE(SEARCH(O$1,+VLOOKUP($A440,datos14s!$A$2:$B$874,2,FALSE)))=1,"·",0)</f>
        <v>·</v>
      </c>
      <c r="P440" s="53">
        <f>IF(TYPE(SEARCH(P$1,+VLOOKUP($A440,datos14s!$A$2:$B$874,2,FALSE)))=1,"·",0)</f>
        <v>0</v>
      </c>
      <c r="Q440" s="53">
        <f>IF(TYPE(SEARCH(Q$1,+VLOOKUP($A440,datos14s!$A$2:$B$874,2,FALSE)))=1,"·",0)</f>
        <v>0</v>
      </c>
      <c r="R440" s="53">
        <f>IF(TYPE(SEARCH(R$1,+VLOOKUP($A440,datos14s!$A$2:$B$874,2,FALSE)))=1,"·",0)</f>
        <v>0</v>
      </c>
      <c r="S440" s="53">
        <f>IF(TYPE(SEARCH(S$1,+VLOOKUP($A440,datos14s!$A$2:$B$874,2,FALSE)))=1,"·",0)</f>
        <v>0</v>
      </c>
      <c r="T440" s="53">
        <f>IF(TYPE(SEARCH(T$1,+VLOOKUP($A440,datos14s!$A$2:$B$874,2,FALSE)))=1,"·",0)</f>
        <v>0</v>
      </c>
      <c r="U440" s="53">
        <f>IF(TYPE(SEARCH(U$1,+VLOOKUP($A440,datos14s!$A$2:$B$874,2,FALSE)))=1,"·",0)</f>
        <v>0</v>
      </c>
      <c r="V440" s="53">
        <f>IF(TYPE(SEARCH(V$1,+VLOOKUP($A440,datos14s!$A$2:$B$874,2,FALSE)))=1,"·",0)</f>
        <v>0</v>
      </c>
      <c r="W440" s="53">
        <f>IF(TYPE(SEARCH(W$1,+VLOOKUP($A440,datos14s!$A$2:$B$874,2,FALSE)))=1,"·",0)</f>
        <v>0</v>
      </c>
      <c r="X440" s="53">
        <f>IF(TYPE(SEARCH(X$1,+VLOOKUP($A440,datos14s!$A$2:$B$874,2,FALSE)))=1,"·",0)</f>
        <v>0</v>
      </c>
      <c r="Y440" s="53">
        <f>IF(TYPE(SEARCH(Y$1,+VLOOKUP($A440,datos14s!$A$2:$B$874,2,FALSE)))=1,"·",0)</f>
        <v>0</v>
      </c>
      <c r="Z440" s="53">
        <f>IF(TYPE(SEARCH(Z$1,+VLOOKUP($A440,datos14s!$A$2:$B$874,2,FALSE)))=1,"·",0)</f>
        <v>0</v>
      </c>
      <c r="AA440" s="53">
        <f>IF(TYPE(SEARCH(AA$1,+VLOOKUP($A440,datos14s!$A$2:$B$874,2,FALSE)))=1,"·",0)</f>
        <v>0</v>
      </c>
      <c r="AB440" s="53">
        <f>IF(TYPE(SEARCH(AB$1,+VLOOKUP($A440,datos14s!$A$2:$B$874,2,FALSE)))=1,"·",0)</f>
        <v>0</v>
      </c>
      <c r="AC440" s="53">
        <f>IF(TYPE(SEARCH(AC$1,+VLOOKUP($A440,datos14s!$A$2:$B$874,2,FALSE)))=1,"·",0)</f>
        <v>0</v>
      </c>
      <c r="AD440" s="53">
        <f>IF(TYPE(SEARCH(AD$1,+VLOOKUP($A440,datos14s!$A$2:$B$874,2,FALSE)))=1,"·",0)</f>
        <v>0</v>
      </c>
      <c r="AE440" s="53">
        <f>IF(TYPE(SEARCH(AE$1,+VLOOKUP($A440,datos14s!$A$2:$B$874,2,FALSE)))=1,"·",0)</f>
        <v>0</v>
      </c>
    </row>
    <row r="441" spans="1:31" s="9" customFormat="1">
      <c r="A441" s="60" t="s">
        <v>1237</v>
      </c>
      <c r="B441" s="53">
        <f>IF(TYPE(SEARCH(B$1,+VLOOKUP($A441,datos14s!$A$2:$B$874,2,FALSE)))=1,"·",0)</f>
        <v>0</v>
      </c>
      <c r="C441" s="53">
        <f>IF(TYPE(SEARCH(C$1,+VLOOKUP($A441,datos14s!$A$2:$B$874,2,FALSE)))=1,"·",0)</f>
        <v>0</v>
      </c>
      <c r="D441" s="53">
        <f>IF(TYPE(SEARCH(D$1,+VLOOKUP($A441,datos14s!$A$2:$B$874,2,FALSE)))=1,"·",0)</f>
        <v>0</v>
      </c>
      <c r="E441" s="53">
        <f>IF(TYPE(SEARCH(E$1,+VLOOKUP($A441,datos14s!$A$2:$B$874,2,FALSE)))=1,"·",0)</f>
        <v>0</v>
      </c>
      <c r="F441" s="53">
        <f>IF(TYPE(SEARCH(F$1,+VLOOKUP($A441,datos14s!$A$2:$B$874,2,FALSE)))=1,"·",0)</f>
        <v>0</v>
      </c>
      <c r="G441" s="53">
        <f>IF(TYPE(SEARCH(G$1,+VLOOKUP($A441,datos14s!$A$2:$B$874,2,FALSE)))=1,"·",0)</f>
        <v>0</v>
      </c>
      <c r="H441" s="53">
        <f>IF(TYPE(SEARCH(H$1,+VLOOKUP($A441,datos14s!$A$2:$B$874,2,FALSE)))=1,"·",0)</f>
        <v>0</v>
      </c>
      <c r="I441" s="53">
        <f>IF(TYPE(SEARCH(I$1,+VLOOKUP($A441,datos14s!$A$2:$B$874,2,FALSE)))=1,"·",0)</f>
        <v>0</v>
      </c>
      <c r="J441" s="53">
        <f>IF(TYPE(SEARCH(J$1,+VLOOKUP($A441,datos14s!$A$2:$B$874,2,FALSE)))=1,"·",0)</f>
        <v>0</v>
      </c>
      <c r="K441" s="53">
        <f>IF(TYPE(SEARCH(K$1,+VLOOKUP($A441,datos14s!$A$2:$B$874,2,FALSE)))=1,"·",0)</f>
        <v>0</v>
      </c>
      <c r="L441" s="53" t="str">
        <f>IF(TYPE(SEARCH(L$1,+VLOOKUP($A441,datos14s!$A$2:$B$874,2,FALSE)))=1,"·",0)</f>
        <v>·</v>
      </c>
      <c r="M441" s="53">
        <f>IF(TYPE(SEARCH(M$1,+VLOOKUP($A441,datos14s!$A$2:$B$874,2,FALSE)))=1,"·",0)</f>
        <v>0</v>
      </c>
      <c r="N441" s="53">
        <f>IF(TYPE(SEARCH(N$1,+VLOOKUP($A441,datos14s!$A$2:$B$874,2,FALSE)))=1,"·",0)</f>
        <v>0</v>
      </c>
      <c r="O441" s="53" t="str">
        <f>IF(TYPE(SEARCH(O$1,+VLOOKUP($A441,datos14s!$A$2:$B$874,2,FALSE)))=1,"·",0)</f>
        <v>·</v>
      </c>
      <c r="P441" s="53" t="str">
        <f>IF(TYPE(SEARCH(P$1,+VLOOKUP($A441,datos14s!$A$2:$B$874,2,FALSE)))=1,"·",0)</f>
        <v>·</v>
      </c>
      <c r="Q441" s="53">
        <f>IF(TYPE(SEARCH(Q$1,+VLOOKUP($A441,datos14s!$A$2:$B$874,2,FALSE)))=1,"·",0)</f>
        <v>0</v>
      </c>
      <c r="R441" s="53">
        <f>IF(TYPE(SEARCH(R$1,+VLOOKUP($A441,datos14s!$A$2:$B$874,2,FALSE)))=1,"·",0)</f>
        <v>0</v>
      </c>
      <c r="S441" s="53">
        <f>IF(TYPE(SEARCH(S$1,+VLOOKUP($A441,datos14s!$A$2:$B$874,2,FALSE)))=1,"·",0)</f>
        <v>0</v>
      </c>
      <c r="T441" s="53">
        <f>IF(TYPE(SEARCH(T$1,+VLOOKUP($A441,datos14s!$A$2:$B$874,2,FALSE)))=1,"·",0)</f>
        <v>0</v>
      </c>
      <c r="U441" s="53">
        <f>IF(TYPE(SEARCH(U$1,+VLOOKUP($A441,datos14s!$A$2:$B$874,2,FALSE)))=1,"·",0)</f>
        <v>0</v>
      </c>
      <c r="V441" s="53">
        <f>IF(TYPE(SEARCH(V$1,+VLOOKUP($A441,datos14s!$A$2:$B$874,2,FALSE)))=1,"·",0)</f>
        <v>0</v>
      </c>
      <c r="W441" s="53">
        <f>IF(TYPE(SEARCH(W$1,+VLOOKUP($A441,datos14s!$A$2:$B$874,2,FALSE)))=1,"·",0)</f>
        <v>0</v>
      </c>
      <c r="X441" s="53">
        <f>IF(TYPE(SEARCH(X$1,+VLOOKUP($A441,datos14s!$A$2:$B$874,2,FALSE)))=1,"·",0)</f>
        <v>0</v>
      </c>
      <c r="Y441" s="53">
        <f>IF(TYPE(SEARCH(Y$1,+VLOOKUP($A441,datos14s!$A$2:$B$874,2,FALSE)))=1,"·",0)</f>
        <v>0</v>
      </c>
      <c r="Z441" s="53">
        <f>IF(TYPE(SEARCH(Z$1,+VLOOKUP($A441,datos14s!$A$2:$B$874,2,FALSE)))=1,"·",0)</f>
        <v>0</v>
      </c>
      <c r="AA441" s="53">
        <f>IF(TYPE(SEARCH(AA$1,+VLOOKUP($A441,datos14s!$A$2:$B$874,2,FALSE)))=1,"·",0)</f>
        <v>0</v>
      </c>
      <c r="AB441" s="53">
        <f>IF(TYPE(SEARCH(AB$1,+VLOOKUP($A441,datos14s!$A$2:$B$874,2,FALSE)))=1,"·",0)</f>
        <v>0</v>
      </c>
      <c r="AC441" s="53">
        <f>IF(TYPE(SEARCH(AC$1,+VLOOKUP($A441,datos14s!$A$2:$B$874,2,FALSE)))=1,"·",0)</f>
        <v>0</v>
      </c>
      <c r="AD441" s="53">
        <f>IF(TYPE(SEARCH(AD$1,+VLOOKUP($A441,datos14s!$A$2:$B$874,2,FALSE)))=1,"·",0)</f>
        <v>0</v>
      </c>
      <c r="AE441" s="53">
        <f>IF(TYPE(SEARCH(AE$1,+VLOOKUP($A441,datos14s!$A$2:$B$874,2,FALSE)))=1,"·",0)</f>
        <v>0</v>
      </c>
    </row>
    <row r="442" spans="1:31" s="9" customFormat="1">
      <c r="A442" s="60" t="s">
        <v>1238</v>
      </c>
      <c r="B442" s="53">
        <f>IF(TYPE(SEARCH(B$1,+VLOOKUP($A442,datos14s!$A$2:$B$874,2,FALSE)))=1,"·",0)</f>
        <v>0</v>
      </c>
      <c r="C442" s="53">
        <f>IF(TYPE(SEARCH(C$1,+VLOOKUP($A442,datos14s!$A$2:$B$874,2,FALSE)))=1,"·",0)</f>
        <v>0</v>
      </c>
      <c r="D442" s="53">
        <f>IF(TYPE(SEARCH(D$1,+VLOOKUP($A442,datos14s!$A$2:$B$874,2,FALSE)))=1,"·",0)</f>
        <v>0</v>
      </c>
      <c r="E442" s="53">
        <f>IF(TYPE(SEARCH(E$1,+VLOOKUP($A442,datos14s!$A$2:$B$874,2,FALSE)))=1,"·",0)</f>
        <v>0</v>
      </c>
      <c r="F442" s="53">
        <f>IF(TYPE(SEARCH(F$1,+VLOOKUP($A442,datos14s!$A$2:$B$874,2,FALSE)))=1,"·",0)</f>
        <v>0</v>
      </c>
      <c r="G442" s="53">
        <f>IF(TYPE(SEARCH(G$1,+VLOOKUP($A442,datos14s!$A$2:$B$874,2,FALSE)))=1,"·",0)</f>
        <v>0</v>
      </c>
      <c r="H442" s="53">
        <f>IF(TYPE(SEARCH(H$1,+VLOOKUP($A442,datos14s!$A$2:$B$874,2,FALSE)))=1,"·",0)</f>
        <v>0</v>
      </c>
      <c r="I442" s="53">
        <f>IF(TYPE(SEARCH(I$1,+VLOOKUP($A442,datos14s!$A$2:$B$874,2,FALSE)))=1,"·",0)</f>
        <v>0</v>
      </c>
      <c r="J442" s="53">
        <f>IF(TYPE(SEARCH(J$1,+VLOOKUP($A442,datos14s!$A$2:$B$874,2,FALSE)))=1,"·",0)</f>
        <v>0</v>
      </c>
      <c r="K442" s="53">
        <f>IF(TYPE(SEARCH(K$1,+VLOOKUP($A442,datos14s!$A$2:$B$874,2,FALSE)))=1,"·",0)</f>
        <v>0</v>
      </c>
      <c r="L442" s="53">
        <f>IF(TYPE(SEARCH(L$1,+VLOOKUP($A442,datos14s!$A$2:$B$874,2,FALSE)))=1,"·",0)</f>
        <v>0</v>
      </c>
      <c r="M442" s="53">
        <f>IF(TYPE(SEARCH(M$1,+VLOOKUP($A442,datos14s!$A$2:$B$874,2,FALSE)))=1,"·",0)</f>
        <v>0</v>
      </c>
      <c r="N442" s="53">
        <f>IF(TYPE(SEARCH(N$1,+VLOOKUP($A442,datos14s!$A$2:$B$874,2,FALSE)))=1,"·",0)</f>
        <v>0</v>
      </c>
      <c r="O442" s="53">
        <f>IF(TYPE(SEARCH(O$1,+VLOOKUP($A442,datos14s!$A$2:$B$874,2,FALSE)))=1,"·",0)</f>
        <v>0</v>
      </c>
      <c r="P442" s="53">
        <f>IF(TYPE(SEARCH(P$1,+VLOOKUP($A442,datos14s!$A$2:$B$874,2,FALSE)))=1,"·",0)</f>
        <v>0</v>
      </c>
      <c r="Q442" s="53">
        <f>IF(TYPE(SEARCH(Q$1,+VLOOKUP($A442,datos14s!$A$2:$B$874,2,FALSE)))=1,"·",0)</f>
        <v>0</v>
      </c>
      <c r="R442" s="53">
        <f>IF(TYPE(SEARCH(R$1,+VLOOKUP($A442,datos14s!$A$2:$B$874,2,FALSE)))=1,"·",0)</f>
        <v>0</v>
      </c>
      <c r="S442" s="53">
        <f>IF(TYPE(SEARCH(S$1,+VLOOKUP($A442,datos14s!$A$2:$B$874,2,FALSE)))=1,"·",0)</f>
        <v>0</v>
      </c>
      <c r="T442" s="53">
        <f>IF(TYPE(SEARCH(T$1,+VLOOKUP($A442,datos14s!$A$2:$B$874,2,FALSE)))=1,"·",0)</f>
        <v>0</v>
      </c>
      <c r="U442" s="53">
        <f>IF(TYPE(SEARCH(U$1,+VLOOKUP($A442,datos14s!$A$2:$B$874,2,FALSE)))=1,"·",0)</f>
        <v>0</v>
      </c>
      <c r="V442" s="53">
        <f>IF(TYPE(SEARCH(V$1,+VLOOKUP($A442,datos14s!$A$2:$B$874,2,FALSE)))=1,"·",0)</f>
        <v>0</v>
      </c>
      <c r="W442" s="53">
        <f>IF(TYPE(SEARCH(W$1,+VLOOKUP($A442,datos14s!$A$2:$B$874,2,FALSE)))=1,"·",0)</f>
        <v>0</v>
      </c>
      <c r="X442" s="53">
        <f>IF(TYPE(SEARCH(X$1,+VLOOKUP($A442,datos14s!$A$2:$B$874,2,FALSE)))=1,"·",0)</f>
        <v>0</v>
      </c>
      <c r="Y442" s="53">
        <f>IF(TYPE(SEARCH(Y$1,+VLOOKUP($A442,datos14s!$A$2:$B$874,2,FALSE)))=1,"·",0)</f>
        <v>0</v>
      </c>
      <c r="Z442" s="53">
        <f>IF(TYPE(SEARCH(Z$1,+VLOOKUP($A442,datos14s!$A$2:$B$874,2,FALSE)))=1,"·",0)</f>
        <v>0</v>
      </c>
      <c r="AA442" s="53">
        <f>IF(TYPE(SEARCH(AA$1,+VLOOKUP($A442,datos14s!$A$2:$B$874,2,FALSE)))=1,"·",0)</f>
        <v>0</v>
      </c>
      <c r="AB442" s="53">
        <f>IF(TYPE(SEARCH(AB$1,+VLOOKUP($A442,datos14s!$A$2:$B$874,2,FALSE)))=1,"·",0)</f>
        <v>0</v>
      </c>
      <c r="AC442" s="53">
        <f>IF(TYPE(SEARCH(AC$1,+VLOOKUP($A442,datos14s!$A$2:$B$874,2,FALSE)))=1,"·",0)</f>
        <v>0</v>
      </c>
      <c r="AD442" s="53">
        <f>IF(TYPE(SEARCH(AD$1,+VLOOKUP($A442,datos14s!$A$2:$B$874,2,FALSE)))=1,"·",0)</f>
        <v>0</v>
      </c>
      <c r="AE442" s="53">
        <f>IF(TYPE(SEARCH(AE$1,+VLOOKUP($A442,datos14s!$A$2:$B$874,2,FALSE)))=1,"·",0)</f>
        <v>0</v>
      </c>
    </row>
    <row r="443" spans="1:31" s="9" customFormat="1">
      <c r="A443" s="60" t="s">
        <v>1239</v>
      </c>
      <c r="B443" s="53">
        <f>IF(TYPE(SEARCH(B$1,+VLOOKUP($A443,datos14s!$A$2:$B$874,2,FALSE)))=1,"·",0)</f>
        <v>0</v>
      </c>
      <c r="C443" s="53">
        <f>IF(TYPE(SEARCH(C$1,+VLOOKUP($A443,datos14s!$A$2:$B$874,2,FALSE)))=1,"·",0)</f>
        <v>0</v>
      </c>
      <c r="D443" s="53">
        <f>IF(TYPE(SEARCH(D$1,+VLOOKUP($A443,datos14s!$A$2:$B$874,2,FALSE)))=1,"·",0)</f>
        <v>0</v>
      </c>
      <c r="E443" s="53">
        <f>IF(TYPE(SEARCH(E$1,+VLOOKUP($A443,datos14s!$A$2:$B$874,2,FALSE)))=1,"·",0)</f>
        <v>0</v>
      </c>
      <c r="F443" s="53">
        <f>IF(TYPE(SEARCH(F$1,+VLOOKUP($A443,datos14s!$A$2:$B$874,2,FALSE)))=1,"·",0)</f>
        <v>0</v>
      </c>
      <c r="G443" s="53">
        <f>IF(TYPE(SEARCH(G$1,+VLOOKUP($A443,datos14s!$A$2:$B$874,2,FALSE)))=1,"·",0)</f>
        <v>0</v>
      </c>
      <c r="H443" s="53">
        <f>IF(TYPE(SEARCH(H$1,+VLOOKUP($A443,datos14s!$A$2:$B$874,2,FALSE)))=1,"·",0)</f>
        <v>0</v>
      </c>
      <c r="I443" s="53">
        <f>IF(TYPE(SEARCH(I$1,+VLOOKUP($A443,datos14s!$A$2:$B$874,2,FALSE)))=1,"·",0)</f>
        <v>0</v>
      </c>
      <c r="J443" s="53">
        <f>IF(TYPE(SEARCH(J$1,+VLOOKUP($A443,datos14s!$A$2:$B$874,2,FALSE)))=1,"·",0)</f>
        <v>0</v>
      </c>
      <c r="K443" s="53">
        <f>IF(TYPE(SEARCH(K$1,+VLOOKUP($A443,datos14s!$A$2:$B$874,2,FALSE)))=1,"·",0)</f>
        <v>0</v>
      </c>
      <c r="L443" s="53">
        <f>IF(TYPE(SEARCH(L$1,+VLOOKUP($A443,datos14s!$A$2:$B$874,2,FALSE)))=1,"·",0)</f>
        <v>0</v>
      </c>
      <c r="M443" s="53">
        <f>IF(TYPE(SEARCH(M$1,+VLOOKUP($A443,datos14s!$A$2:$B$874,2,FALSE)))=1,"·",0)</f>
        <v>0</v>
      </c>
      <c r="N443" s="53">
        <f>IF(TYPE(SEARCH(N$1,+VLOOKUP($A443,datos14s!$A$2:$B$874,2,FALSE)))=1,"·",0)</f>
        <v>0</v>
      </c>
      <c r="O443" s="53">
        <f>IF(TYPE(SEARCH(O$1,+VLOOKUP($A443,datos14s!$A$2:$B$874,2,FALSE)))=1,"·",0)</f>
        <v>0</v>
      </c>
      <c r="P443" s="53">
        <f>IF(TYPE(SEARCH(P$1,+VLOOKUP($A443,datos14s!$A$2:$B$874,2,FALSE)))=1,"·",0)</f>
        <v>0</v>
      </c>
      <c r="Q443" s="53">
        <f>IF(TYPE(SEARCH(Q$1,+VLOOKUP($A443,datos14s!$A$2:$B$874,2,FALSE)))=1,"·",0)</f>
        <v>0</v>
      </c>
      <c r="R443" s="53">
        <f>IF(TYPE(SEARCH(R$1,+VLOOKUP($A443,datos14s!$A$2:$B$874,2,FALSE)))=1,"·",0)</f>
        <v>0</v>
      </c>
      <c r="S443" s="53">
        <f>IF(TYPE(SEARCH(S$1,+VLOOKUP($A443,datos14s!$A$2:$B$874,2,FALSE)))=1,"·",0)</f>
        <v>0</v>
      </c>
      <c r="T443" s="53">
        <f>IF(TYPE(SEARCH(T$1,+VLOOKUP($A443,datos14s!$A$2:$B$874,2,FALSE)))=1,"·",0)</f>
        <v>0</v>
      </c>
      <c r="U443" s="53">
        <f>IF(TYPE(SEARCH(U$1,+VLOOKUP($A443,datos14s!$A$2:$B$874,2,FALSE)))=1,"·",0)</f>
        <v>0</v>
      </c>
      <c r="V443" s="53">
        <f>IF(TYPE(SEARCH(V$1,+VLOOKUP($A443,datos14s!$A$2:$B$874,2,FALSE)))=1,"·",0)</f>
        <v>0</v>
      </c>
      <c r="W443" s="53">
        <f>IF(TYPE(SEARCH(W$1,+VLOOKUP($A443,datos14s!$A$2:$B$874,2,FALSE)))=1,"·",0)</f>
        <v>0</v>
      </c>
      <c r="X443" s="53">
        <f>IF(TYPE(SEARCH(X$1,+VLOOKUP($A443,datos14s!$A$2:$B$874,2,FALSE)))=1,"·",0)</f>
        <v>0</v>
      </c>
      <c r="Y443" s="53">
        <f>IF(TYPE(SEARCH(Y$1,+VLOOKUP($A443,datos14s!$A$2:$B$874,2,FALSE)))=1,"·",0)</f>
        <v>0</v>
      </c>
      <c r="Z443" s="53">
        <f>IF(TYPE(SEARCH(Z$1,+VLOOKUP($A443,datos14s!$A$2:$B$874,2,FALSE)))=1,"·",0)</f>
        <v>0</v>
      </c>
      <c r="AA443" s="53">
        <f>IF(TYPE(SEARCH(AA$1,+VLOOKUP($A443,datos14s!$A$2:$B$874,2,FALSE)))=1,"·",0)</f>
        <v>0</v>
      </c>
      <c r="AB443" s="53">
        <f>IF(TYPE(SEARCH(AB$1,+VLOOKUP($A443,datos14s!$A$2:$B$874,2,FALSE)))=1,"·",0)</f>
        <v>0</v>
      </c>
      <c r="AC443" s="53">
        <f>IF(TYPE(SEARCH(AC$1,+VLOOKUP($A443,datos14s!$A$2:$B$874,2,FALSE)))=1,"·",0)</f>
        <v>0</v>
      </c>
      <c r="AD443" s="53">
        <f>IF(TYPE(SEARCH(AD$1,+VLOOKUP($A443,datos14s!$A$2:$B$874,2,FALSE)))=1,"·",0)</f>
        <v>0</v>
      </c>
      <c r="AE443" s="53">
        <f>IF(TYPE(SEARCH(AE$1,+VLOOKUP($A443,datos14s!$A$2:$B$874,2,FALSE)))=1,"·",0)</f>
        <v>0</v>
      </c>
    </row>
    <row r="444" spans="1:31" s="9" customFormat="1">
      <c r="A444" s="60" t="s">
        <v>919</v>
      </c>
      <c r="B444" s="53">
        <f>IF(TYPE(SEARCH(B$1,+VLOOKUP($A444,datos14s!$A$2:$B$874,2,FALSE)))=1,"·",0)</f>
        <v>0</v>
      </c>
      <c r="C444" s="53">
        <f>IF(TYPE(SEARCH(C$1,+VLOOKUP($A444,datos14s!$A$2:$B$874,2,FALSE)))=1,"·",0)</f>
        <v>0</v>
      </c>
      <c r="D444" s="53">
        <f>IF(TYPE(SEARCH(D$1,+VLOOKUP($A444,datos14s!$A$2:$B$874,2,FALSE)))=1,"·",0)</f>
        <v>0</v>
      </c>
      <c r="E444" s="53">
        <f>IF(TYPE(SEARCH(E$1,+VLOOKUP($A444,datos14s!$A$2:$B$874,2,FALSE)))=1,"·",0)</f>
        <v>0</v>
      </c>
      <c r="F444" s="53">
        <f>IF(TYPE(SEARCH(F$1,+VLOOKUP($A444,datos14s!$A$2:$B$874,2,FALSE)))=1,"·",0)</f>
        <v>0</v>
      </c>
      <c r="G444" s="53">
        <f>IF(TYPE(SEARCH(G$1,+VLOOKUP($A444,datos14s!$A$2:$B$874,2,FALSE)))=1,"·",0)</f>
        <v>0</v>
      </c>
      <c r="H444" s="53">
        <f>IF(TYPE(SEARCH(H$1,+VLOOKUP($A444,datos14s!$A$2:$B$874,2,FALSE)))=1,"·",0)</f>
        <v>0</v>
      </c>
      <c r="I444" s="53">
        <f>IF(TYPE(SEARCH(I$1,+VLOOKUP($A444,datos14s!$A$2:$B$874,2,FALSE)))=1,"·",0)</f>
        <v>0</v>
      </c>
      <c r="J444" s="53">
        <f>IF(TYPE(SEARCH(J$1,+VLOOKUP($A444,datos14s!$A$2:$B$874,2,FALSE)))=1,"·",0)</f>
        <v>0</v>
      </c>
      <c r="K444" s="53">
        <f>IF(TYPE(SEARCH(K$1,+VLOOKUP($A444,datos14s!$A$2:$B$874,2,FALSE)))=1,"·",0)</f>
        <v>0</v>
      </c>
      <c r="L444" s="53">
        <f>IF(TYPE(SEARCH(L$1,+VLOOKUP($A444,datos14s!$A$2:$B$874,2,FALSE)))=1,"·",0)</f>
        <v>0</v>
      </c>
      <c r="M444" s="53">
        <f>IF(TYPE(SEARCH(M$1,+VLOOKUP($A444,datos14s!$A$2:$B$874,2,FALSE)))=1,"·",0)</f>
        <v>0</v>
      </c>
      <c r="N444" s="53">
        <f>IF(TYPE(SEARCH(N$1,+VLOOKUP($A444,datos14s!$A$2:$B$874,2,FALSE)))=1,"·",0)</f>
        <v>0</v>
      </c>
      <c r="O444" s="53">
        <f>IF(TYPE(SEARCH(O$1,+VLOOKUP($A444,datos14s!$A$2:$B$874,2,FALSE)))=1,"·",0)</f>
        <v>0</v>
      </c>
      <c r="P444" s="53">
        <f>IF(TYPE(SEARCH(P$1,+VLOOKUP($A444,datos14s!$A$2:$B$874,2,FALSE)))=1,"·",0)</f>
        <v>0</v>
      </c>
      <c r="Q444" s="53">
        <f>IF(TYPE(SEARCH(Q$1,+VLOOKUP($A444,datos14s!$A$2:$B$874,2,FALSE)))=1,"·",0)</f>
        <v>0</v>
      </c>
      <c r="R444" s="53">
        <f>IF(TYPE(SEARCH(R$1,+VLOOKUP($A444,datos14s!$A$2:$B$874,2,FALSE)))=1,"·",0)</f>
        <v>0</v>
      </c>
      <c r="S444" s="53">
        <f>IF(TYPE(SEARCH(S$1,+VLOOKUP($A444,datos14s!$A$2:$B$874,2,FALSE)))=1,"·",0)</f>
        <v>0</v>
      </c>
      <c r="T444" s="53">
        <f>IF(TYPE(SEARCH(T$1,+VLOOKUP($A444,datos14s!$A$2:$B$874,2,FALSE)))=1,"·",0)</f>
        <v>0</v>
      </c>
      <c r="U444" s="53">
        <f>IF(TYPE(SEARCH(U$1,+VLOOKUP($A444,datos14s!$A$2:$B$874,2,FALSE)))=1,"·",0)</f>
        <v>0</v>
      </c>
      <c r="V444" s="53">
        <f>IF(TYPE(SEARCH(V$1,+VLOOKUP($A444,datos14s!$A$2:$B$874,2,FALSE)))=1,"·",0)</f>
        <v>0</v>
      </c>
      <c r="W444" s="53">
        <f>IF(TYPE(SEARCH(W$1,+VLOOKUP($A444,datos14s!$A$2:$B$874,2,FALSE)))=1,"·",0)</f>
        <v>0</v>
      </c>
      <c r="X444" s="53">
        <f>IF(TYPE(SEARCH(X$1,+VLOOKUP($A444,datos14s!$A$2:$B$874,2,FALSE)))=1,"·",0)</f>
        <v>0</v>
      </c>
      <c r="Y444" s="53">
        <f>IF(TYPE(SEARCH(Y$1,+VLOOKUP($A444,datos14s!$A$2:$B$874,2,FALSE)))=1,"·",0)</f>
        <v>0</v>
      </c>
      <c r="Z444" s="53">
        <f>IF(TYPE(SEARCH(Z$1,+VLOOKUP($A444,datos14s!$A$2:$B$874,2,FALSE)))=1,"·",0)</f>
        <v>0</v>
      </c>
      <c r="AA444" s="53">
        <f>IF(TYPE(SEARCH(AA$1,+VLOOKUP($A444,datos14s!$A$2:$B$874,2,FALSE)))=1,"·",0)</f>
        <v>0</v>
      </c>
      <c r="AB444" s="53">
        <f>IF(TYPE(SEARCH(AB$1,+VLOOKUP($A444,datos14s!$A$2:$B$874,2,FALSE)))=1,"·",0)</f>
        <v>0</v>
      </c>
      <c r="AC444" s="53">
        <f>IF(TYPE(SEARCH(AC$1,+VLOOKUP($A444,datos14s!$A$2:$B$874,2,FALSE)))=1,"·",0)</f>
        <v>0</v>
      </c>
      <c r="AD444" s="53">
        <f>IF(TYPE(SEARCH(AD$1,+VLOOKUP($A444,datos14s!$A$2:$B$874,2,FALSE)))=1,"·",0)</f>
        <v>0</v>
      </c>
      <c r="AE444" s="53">
        <f>IF(TYPE(SEARCH(AE$1,+VLOOKUP($A444,datos14s!$A$2:$B$874,2,FALSE)))=1,"·",0)</f>
        <v>0</v>
      </c>
    </row>
    <row r="445" spans="1:31" s="9" customFormat="1">
      <c r="A445" s="60" t="s">
        <v>1240</v>
      </c>
      <c r="B445" s="53">
        <f>IF(TYPE(SEARCH(B$1,+VLOOKUP($A445,datos14s!$A$2:$B$874,2,FALSE)))=1,"·",0)</f>
        <v>0</v>
      </c>
      <c r="C445" s="53">
        <f>IF(TYPE(SEARCH(C$1,+VLOOKUP($A445,datos14s!$A$2:$B$874,2,FALSE)))=1,"·",0)</f>
        <v>0</v>
      </c>
      <c r="D445" s="53">
        <f>IF(TYPE(SEARCH(D$1,+VLOOKUP($A445,datos14s!$A$2:$B$874,2,FALSE)))=1,"·",0)</f>
        <v>0</v>
      </c>
      <c r="E445" s="53">
        <f>IF(TYPE(SEARCH(E$1,+VLOOKUP($A445,datos14s!$A$2:$B$874,2,FALSE)))=1,"·",0)</f>
        <v>0</v>
      </c>
      <c r="F445" s="53">
        <f>IF(TYPE(SEARCH(F$1,+VLOOKUP($A445,datos14s!$A$2:$B$874,2,FALSE)))=1,"·",0)</f>
        <v>0</v>
      </c>
      <c r="G445" s="53">
        <f>IF(TYPE(SEARCH(G$1,+VLOOKUP($A445,datos14s!$A$2:$B$874,2,FALSE)))=1,"·",0)</f>
        <v>0</v>
      </c>
      <c r="H445" s="53">
        <f>IF(TYPE(SEARCH(H$1,+VLOOKUP($A445,datos14s!$A$2:$B$874,2,FALSE)))=1,"·",0)</f>
        <v>0</v>
      </c>
      <c r="I445" s="53" t="str">
        <f>IF(TYPE(SEARCH(I$1,+VLOOKUP($A445,datos14s!$A$2:$B$874,2,FALSE)))=1,"·",0)</f>
        <v>·</v>
      </c>
      <c r="J445" s="53">
        <f>IF(TYPE(SEARCH(J$1,+VLOOKUP($A445,datos14s!$A$2:$B$874,2,FALSE)))=1,"·",0)</f>
        <v>0</v>
      </c>
      <c r="K445" s="53">
        <f>IF(TYPE(SEARCH(K$1,+VLOOKUP($A445,datos14s!$A$2:$B$874,2,FALSE)))=1,"·",0)</f>
        <v>0</v>
      </c>
      <c r="L445" s="53">
        <f>IF(TYPE(SEARCH(L$1,+VLOOKUP($A445,datos14s!$A$2:$B$874,2,FALSE)))=1,"·",0)</f>
        <v>0</v>
      </c>
      <c r="M445" s="53">
        <f>IF(TYPE(SEARCH(M$1,+VLOOKUP($A445,datos14s!$A$2:$B$874,2,FALSE)))=1,"·",0)</f>
        <v>0</v>
      </c>
      <c r="N445" s="53">
        <f>IF(TYPE(SEARCH(N$1,+VLOOKUP($A445,datos14s!$A$2:$B$874,2,FALSE)))=1,"·",0)</f>
        <v>0</v>
      </c>
      <c r="O445" s="53">
        <f>IF(TYPE(SEARCH(O$1,+VLOOKUP($A445,datos14s!$A$2:$B$874,2,FALSE)))=1,"·",0)</f>
        <v>0</v>
      </c>
      <c r="P445" s="53">
        <f>IF(TYPE(SEARCH(P$1,+VLOOKUP($A445,datos14s!$A$2:$B$874,2,FALSE)))=1,"·",0)</f>
        <v>0</v>
      </c>
      <c r="Q445" s="53">
        <f>IF(TYPE(SEARCH(Q$1,+VLOOKUP($A445,datos14s!$A$2:$B$874,2,FALSE)))=1,"·",0)</f>
        <v>0</v>
      </c>
      <c r="R445" s="53">
        <f>IF(TYPE(SEARCH(R$1,+VLOOKUP($A445,datos14s!$A$2:$B$874,2,FALSE)))=1,"·",0)</f>
        <v>0</v>
      </c>
      <c r="S445" s="53">
        <f>IF(TYPE(SEARCH(S$1,+VLOOKUP($A445,datos14s!$A$2:$B$874,2,FALSE)))=1,"·",0)</f>
        <v>0</v>
      </c>
      <c r="T445" s="53">
        <f>IF(TYPE(SEARCH(T$1,+VLOOKUP($A445,datos14s!$A$2:$B$874,2,FALSE)))=1,"·",0)</f>
        <v>0</v>
      </c>
      <c r="U445" s="53">
        <f>IF(TYPE(SEARCH(U$1,+VLOOKUP($A445,datos14s!$A$2:$B$874,2,FALSE)))=1,"·",0)</f>
        <v>0</v>
      </c>
      <c r="V445" s="53">
        <f>IF(TYPE(SEARCH(V$1,+VLOOKUP($A445,datos14s!$A$2:$B$874,2,FALSE)))=1,"·",0)</f>
        <v>0</v>
      </c>
      <c r="W445" s="53">
        <f>IF(TYPE(SEARCH(W$1,+VLOOKUP($A445,datos14s!$A$2:$B$874,2,FALSE)))=1,"·",0)</f>
        <v>0</v>
      </c>
      <c r="X445" s="53">
        <f>IF(TYPE(SEARCH(X$1,+VLOOKUP($A445,datos14s!$A$2:$B$874,2,FALSE)))=1,"·",0)</f>
        <v>0</v>
      </c>
      <c r="Y445" s="53">
        <f>IF(TYPE(SEARCH(Y$1,+VLOOKUP($A445,datos14s!$A$2:$B$874,2,FALSE)))=1,"·",0)</f>
        <v>0</v>
      </c>
      <c r="Z445" s="53">
        <f>IF(TYPE(SEARCH(Z$1,+VLOOKUP($A445,datos14s!$A$2:$B$874,2,FALSE)))=1,"·",0)</f>
        <v>0</v>
      </c>
      <c r="AA445" s="53">
        <f>IF(TYPE(SEARCH(AA$1,+VLOOKUP($A445,datos14s!$A$2:$B$874,2,FALSE)))=1,"·",0)</f>
        <v>0</v>
      </c>
      <c r="AB445" s="53">
        <f>IF(TYPE(SEARCH(AB$1,+VLOOKUP($A445,datos14s!$A$2:$B$874,2,FALSE)))=1,"·",0)</f>
        <v>0</v>
      </c>
      <c r="AC445" s="53">
        <f>IF(TYPE(SEARCH(AC$1,+VLOOKUP($A445,datos14s!$A$2:$B$874,2,FALSE)))=1,"·",0)</f>
        <v>0</v>
      </c>
      <c r="AD445" s="53">
        <f>IF(TYPE(SEARCH(AD$1,+VLOOKUP($A445,datos14s!$A$2:$B$874,2,FALSE)))=1,"·",0)</f>
        <v>0</v>
      </c>
      <c r="AE445" s="53">
        <f>IF(TYPE(SEARCH(AE$1,+VLOOKUP($A445,datos14s!$A$2:$B$874,2,FALSE)))=1,"·",0)</f>
        <v>0</v>
      </c>
    </row>
    <row r="446" spans="1:31" s="9" customFormat="1">
      <c r="A446" s="60" t="s">
        <v>1241</v>
      </c>
      <c r="B446" s="53">
        <f>IF(TYPE(SEARCH(B$1,+VLOOKUP($A446,datos14s!$A$2:$B$874,2,FALSE)))=1,"·",0)</f>
        <v>0</v>
      </c>
      <c r="C446" s="53">
        <f>IF(TYPE(SEARCH(C$1,+VLOOKUP($A446,datos14s!$A$2:$B$874,2,FALSE)))=1,"·",0)</f>
        <v>0</v>
      </c>
      <c r="D446" s="53">
        <f>IF(TYPE(SEARCH(D$1,+VLOOKUP($A446,datos14s!$A$2:$B$874,2,FALSE)))=1,"·",0)</f>
        <v>0</v>
      </c>
      <c r="E446" s="53">
        <f>IF(TYPE(SEARCH(E$1,+VLOOKUP($A446,datos14s!$A$2:$B$874,2,FALSE)))=1,"·",0)</f>
        <v>0</v>
      </c>
      <c r="F446" s="53" t="str">
        <f>IF(TYPE(SEARCH(F$1,+VLOOKUP($A446,datos14s!$A$2:$B$874,2,FALSE)))=1,"·",0)</f>
        <v>·</v>
      </c>
      <c r="G446" s="53">
        <f>IF(TYPE(SEARCH(G$1,+VLOOKUP($A446,datos14s!$A$2:$B$874,2,FALSE)))=1,"·",0)</f>
        <v>0</v>
      </c>
      <c r="H446" s="53">
        <f>IF(TYPE(SEARCH(H$1,+VLOOKUP($A446,datos14s!$A$2:$B$874,2,FALSE)))=1,"·",0)</f>
        <v>0</v>
      </c>
      <c r="I446" s="53">
        <f>IF(TYPE(SEARCH(I$1,+VLOOKUP($A446,datos14s!$A$2:$B$874,2,FALSE)))=1,"·",0)</f>
        <v>0</v>
      </c>
      <c r="J446" s="53">
        <f>IF(TYPE(SEARCH(J$1,+VLOOKUP($A446,datos14s!$A$2:$B$874,2,FALSE)))=1,"·",0)</f>
        <v>0</v>
      </c>
      <c r="K446" s="53">
        <f>IF(TYPE(SEARCH(K$1,+VLOOKUP($A446,datos14s!$A$2:$B$874,2,FALSE)))=1,"·",0)</f>
        <v>0</v>
      </c>
      <c r="L446" s="53">
        <f>IF(TYPE(SEARCH(L$1,+VLOOKUP($A446,datos14s!$A$2:$B$874,2,FALSE)))=1,"·",0)</f>
        <v>0</v>
      </c>
      <c r="M446" s="53">
        <f>IF(TYPE(SEARCH(M$1,+VLOOKUP($A446,datos14s!$A$2:$B$874,2,FALSE)))=1,"·",0)</f>
        <v>0</v>
      </c>
      <c r="N446" s="53">
        <f>IF(TYPE(SEARCH(N$1,+VLOOKUP($A446,datos14s!$A$2:$B$874,2,FALSE)))=1,"·",0)</f>
        <v>0</v>
      </c>
      <c r="O446" s="53">
        <f>IF(TYPE(SEARCH(O$1,+VLOOKUP($A446,datos14s!$A$2:$B$874,2,FALSE)))=1,"·",0)</f>
        <v>0</v>
      </c>
      <c r="P446" s="53">
        <f>IF(TYPE(SEARCH(P$1,+VLOOKUP($A446,datos14s!$A$2:$B$874,2,FALSE)))=1,"·",0)</f>
        <v>0</v>
      </c>
      <c r="Q446" s="53">
        <f>IF(TYPE(SEARCH(Q$1,+VLOOKUP($A446,datos14s!$A$2:$B$874,2,FALSE)))=1,"·",0)</f>
        <v>0</v>
      </c>
      <c r="R446" s="53">
        <f>IF(TYPE(SEARCH(R$1,+VLOOKUP($A446,datos14s!$A$2:$B$874,2,FALSE)))=1,"·",0)</f>
        <v>0</v>
      </c>
      <c r="S446" s="53">
        <f>IF(TYPE(SEARCH(S$1,+VLOOKUP($A446,datos14s!$A$2:$B$874,2,FALSE)))=1,"·",0)</f>
        <v>0</v>
      </c>
      <c r="T446" s="53">
        <f>IF(TYPE(SEARCH(T$1,+VLOOKUP($A446,datos14s!$A$2:$B$874,2,FALSE)))=1,"·",0)</f>
        <v>0</v>
      </c>
      <c r="U446" s="53">
        <f>IF(TYPE(SEARCH(U$1,+VLOOKUP($A446,datos14s!$A$2:$B$874,2,FALSE)))=1,"·",0)</f>
        <v>0</v>
      </c>
      <c r="V446" s="53">
        <f>IF(TYPE(SEARCH(V$1,+VLOOKUP($A446,datos14s!$A$2:$B$874,2,FALSE)))=1,"·",0)</f>
        <v>0</v>
      </c>
      <c r="W446" s="53">
        <f>IF(TYPE(SEARCH(W$1,+VLOOKUP($A446,datos14s!$A$2:$B$874,2,FALSE)))=1,"·",0)</f>
        <v>0</v>
      </c>
      <c r="X446" s="53">
        <f>IF(TYPE(SEARCH(X$1,+VLOOKUP($A446,datos14s!$A$2:$B$874,2,FALSE)))=1,"·",0)</f>
        <v>0</v>
      </c>
      <c r="Y446" s="53">
        <f>IF(TYPE(SEARCH(Y$1,+VLOOKUP($A446,datos14s!$A$2:$B$874,2,FALSE)))=1,"·",0)</f>
        <v>0</v>
      </c>
      <c r="Z446" s="53">
        <f>IF(TYPE(SEARCH(Z$1,+VLOOKUP($A446,datos14s!$A$2:$B$874,2,FALSE)))=1,"·",0)</f>
        <v>0</v>
      </c>
      <c r="AA446" s="53">
        <f>IF(TYPE(SEARCH(AA$1,+VLOOKUP($A446,datos14s!$A$2:$B$874,2,FALSE)))=1,"·",0)</f>
        <v>0</v>
      </c>
      <c r="AB446" s="53">
        <f>IF(TYPE(SEARCH(AB$1,+VLOOKUP($A446,datos14s!$A$2:$B$874,2,FALSE)))=1,"·",0)</f>
        <v>0</v>
      </c>
      <c r="AC446" s="53">
        <f>IF(TYPE(SEARCH(AC$1,+VLOOKUP($A446,datos14s!$A$2:$B$874,2,FALSE)))=1,"·",0)</f>
        <v>0</v>
      </c>
      <c r="AD446" s="53">
        <f>IF(TYPE(SEARCH(AD$1,+VLOOKUP($A446,datos14s!$A$2:$B$874,2,FALSE)))=1,"·",0)</f>
        <v>0</v>
      </c>
      <c r="AE446" s="53">
        <f>IF(TYPE(SEARCH(AE$1,+VLOOKUP($A446,datos14s!$A$2:$B$874,2,FALSE)))=1,"·",0)</f>
        <v>0</v>
      </c>
    </row>
    <row r="447" spans="1:31" s="9" customFormat="1">
      <c r="A447" s="60" t="s">
        <v>1242</v>
      </c>
      <c r="B447" s="53">
        <f>IF(TYPE(SEARCH(B$1,+VLOOKUP($A447,datos14s!$A$2:$B$874,2,FALSE)))=1,"·",0)</f>
        <v>0</v>
      </c>
      <c r="C447" s="53">
        <f>IF(TYPE(SEARCH(C$1,+VLOOKUP($A447,datos14s!$A$2:$B$874,2,FALSE)))=1,"·",0)</f>
        <v>0</v>
      </c>
      <c r="D447" s="53">
        <f>IF(TYPE(SEARCH(D$1,+VLOOKUP($A447,datos14s!$A$2:$B$874,2,FALSE)))=1,"·",0)</f>
        <v>0</v>
      </c>
      <c r="E447" s="53">
        <f>IF(TYPE(SEARCH(E$1,+VLOOKUP($A447,datos14s!$A$2:$B$874,2,FALSE)))=1,"·",0)</f>
        <v>0</v>
      </c>
      <c r="F447" s="53">
        <f>IF(TYPE(SEARCH(F$1,+VLOOKUP($A447,datos14s!$A$2:$B$874,2,FALSE)))=1,"·",0)</f>
        <v>0</v>
      </c>
      <c r="G447" s="53">
        <f>IF(TYPE(SEARCH(G$1,+VLOOKUP($A447,datos14s!$A$2:$B$874,2,FALSE)))=1,"·",0)</f>
        <v>0</v>
      </c>
      <c r="H447" s="53">
        <f>IF(TYPE(SEARCH(H$1,+VLOOKUP($A447,datos14s!$A$2:$B$874,2,FALSE)))=1,"·",0)</f>
        <v>0</v>
      </c>
      <c r="I447" s="53">
        <f>IF(TYPE(SEARCH(I$1,+VLOOKUP($A447,datos14s!$A$2:$B$874,2,FALSE)))=1,"·",0)</f>
        <v>0</v>
      </c>
      <c r="J447" s="53">
        <f>IF(TYPE(SEARCH(J$1,+VLOOKUP($A447,datos14s!$A$2:$B$874,2,FALSE)))=1,"·",0)</f>
        <v>0</v>
      </c>
      <c r="K447" s="53" t="str">
        <f>IF(TYPE(SEARCH(K$1,+VLOOKUP($A447,datos14s!$A$2:$B$874,2,FALSE)))=1,"·",0)</f>
        <v>·</v>
      </c>
      <c r="L447" s="53">
        <f>IF(TYPE(SEARCH(L$1,+VLOOKUP($A447,datos14s!$A$2:$B$874,2,FALSE)))=1,"·",0)</f>
        <v>0</v>
      </c>
      <c r="M447" s="53">
        <f>IF(TYPE(SEARCH(M$1,+VLOOKUP($A447,datos14s!$A$2:$B$874,2,FALSE)))=1,"·",0)</f>
        <v>0</v>
      </c>
      <c r="N447" s="53">
        <f>IF(TYPE(SEARCH(N$1,+VLOOKUP($A447,datos14s!$A$2:$B$874,2,FALSE)))=1,"·",0)</f>
        <v>0</v>
      </c>
      <c r="O447" s="53">
        <f>IF(TYPE(SEARCH(O$1,+VLOOKUP($A447,datos14s!$A$2:$B$874,2,FALSE)))=1,"·",0)</f>
        <v>0</v>
      </c>
      <c r="P447" s="53">
        <f>IF(TYPE(SEARCH(P$1,+VLOOKUP($A447,datos14s!$A$2:$B$874,2,FALSE)))=1,"·",0)</f>
        <v>0</v>
      </c>
      <c r="Q447" s="53">
        <f>IF(TYPE(SEARCH(Q$1,+VLOOKUP($A447,datos14s!$A$2:$B$874,2,FALSE)))=1,"·",0)</f>
        <v>0</v>
      </c>
      <c r="R447" s="53">
        <f>IF(TYPE(SEARCH(R$1,+VLOOKUP($A447,datos14s!$A$2:$B$874,2,FALSE)))=1,"·",0)</f>
        <v>0</v>
      </c>
      <c r="S447" s="53">
        <f>IF(TYPE(SEARCH(S$1,+VLOOKUP($A447,datos14s!$A$2:$B$874,2,FALSE)))=1,"·",0)</f>
        <v>0</v>
      </c>
      <c r="T447" s="53">
        <f>IF(TYPE(SEARCH(T$1,+VLOOKUP($A447,datos14s!$A$2:$B$874,2,FALSE)))=1,"·",0)</f>
        <v>0</v>
      </c>
      <c r="U447" s="53">
        <f>IF(TYPE(SEARCH(U$1,+VLOOKUP($A447,datos14s!$A$2:$B$874,2,FALSE)))=1,"·",0)</f>
        <v>0</v>
      </c>
      <c r="V447" s="53">
        <f>IF(TYPE(SEARCH(V$1,+VLOOKUP($A447,datos14s!$A$2:$B$874,2,FALSE)))=1,"·",0)</f>
        <v>0</v>
      </c>
      <c r="W447" s="53">
        <f>IF(TYPE(SEARCH(W$1,+VLOOKUP($A447,datos14s!$A$2:$B$874,2,FALSE)))=1,"·",0)</f>
        <v>0</v>
      </c>
      <c r="X447" s="53">
        <f>IF(TYPE(SEARCH(X$1,+VLOOKUP($A447,datos14s!$A$2:$B$874,2,FALSE)))=1,"·",0)</f>
        <v>0</v>
      </c>
      <c r="Y447" s="53">
        <f>IF(TYPE(SEARCH(Y$1,+VLOOKUP($A447,datos14s!$A$2:$B$874,2,FALSE)))=1,"·",0)</f>
        <v>0</v>
      </c>
      <c r="Z447" s="53">
        <f>IF(TYPE(SEARCH(Z$1,+VLOOKUP($A447,datos14s!$A$2:$B$874,2,FALSE)))=1,"·",0)</f>
        <v>0</v>
      </c>
      <c r="AA447" s="53">
        <f>IF(TYPE(SEARCH(AA$1,+VLOOKUP($A447,datos14s!$A$2:$B$874,2,FALSE)))=1,"·",0)</f>
        <v>0</v>
      </c>
      <c r="AB447" s="53">
        <f>IF(TYPE(SEARCH(AB$1,+VLOOKUP($A447,datos14s!$A$2:$B$874,2,FALSE)))=1,"·",0)</f>
        <v>0</v>
      </c>
      <c r="AC447" s="53">
        <f>IF(TYPE(SEARCH(AC$1,+VLOOKUP($A447,datos14s!$A$2:$B$874,2,FALSE)))=1,"·",0)</f>
        <v>0</v>
      </c>
      <c r="AD447" s="53">
        <f>IF(TYPE(SEARCH(AD$1,+VLOOKUP($A447,datos14s!$A$2:$B$874,2,FALSE)))=1,"·",0)</f>
        <v>0</v>
      </c>
      <c r="AE447" s="53">
        <f>IF(TYPE(SEARCH(AE$1,+VLOOKUP($A447,datos14s!$A$2:$B$874,2,FALSE)))=1,"·",0)</f>
        <v>0</v>
      </c>
    </row>
    <row r="448" spans="1:31" s="9" customFormat="1">
      <c r="A448" s="60" t="s">
        <v>1243</v>
      </c>
      <c r="B448" s="53">
        <f>IF(TYPE(SEARCH(B$1,+VLOOKUP($A448,datos14s!$A$2:$B$874,2,FALSE)))=1,"·",0)</f>
        <v>0</v>
      </c>
      <c r="C448" s="53">
        <f>IF(TYPE(SEARCH(C$1,+VLOOKUP($A448,datos14s!$A$2:$B$874,2,FALSE)))=1,"·",0)</f>
        <v>0</v>
      </c>
      <c r="D448" s="53">
        <f>IF(TYPE(SEARCH(D$1,+VLOOKUP($A448,datos14s!$A$2:$B$874,2,FALSE)))=1,"·",0)</f>
        <v>0</v>
      </c>
      <c r="E448" s="53">
        <f>IF(TYPE(SEARCH(E$1,+VLOOKUP($A448,datos14s!$A$2:$B$874,2,FALSE)))=1,"·",0)</f>
        <v>0</v>
      </c>
      <c r="F448" s="53">
        <f>IF(TYPE(SEARCH(F$1,+VLOOKUP($A448,datos14s!$A$2:$B$874,2,FALSE)))=1,"·",0)</f>
        <v>0</v>
      </c>
      <c r="G448" s="53">
        <f>IF(TYPE(SEARCH(G$1,+VLOOKUP($A448,datos14s!$A$2:$B$874,2,FALSE)))=1,"·",0)</f>
        <v>0</v>
      </c>
      <c r="H448" s="53">
        <f>IF(TYPE(SEARCH(H$1,+VLOOKUP($A448,datos14s!$A$2:$B$874,2,FALSE)))=1,"·",0)</f>
        <v>0</v>
      </c>
      <c r="I448" s="53">
        <f>IF(TYPE(SEARCH(I$1,+VLOOKUP($A448,datos14s!$A$2:$B$874,2,FALSE)))=1,"·",0)</f>
        <v>0</v>
      </c>
      <c r="J448" s="53">
        <f>IF(TYPE(SEARCH(J$1,+VLOOKUP($A448,datos14s!$A$2:$B$874,2,FALSE)))=1,"·",0)</f>
        <v>0</v>
      </c>
      <c r="K448" s="53" t="str">
        <f>IF(TYPE(SEARCH(K$1,+VLOOKUP($A448,datos14s!$A$2:$B$874,2,FALSE)))=1,"·",0)</f>
        <v>·</v>
      </c>
      <c r="L448" s="53">
        <f>IF(TYPE(SEARCH(L$1,+VLOOKUP($A448,datos14s!$A$2:$B$874,2,FALSE)))=1,"·",0)</f>
        <v>0</v>
      </c>
      <c r="M448" s="53">
        <f>IF(TYPE(SEARCH(M$1,+VLOOKUP($A448,datos14s!$A$2:$B$874,2,FALSE)))=1,"·",0)</f>
        <v>0</v>
      </c>
      <c r="N448" s="53">
        <f>IF(TYPE(SEARCH(N$1,+VLOOKUP($A448,datos14s!$A$2:$B$874,2,FALSE)))=1,"·",0)</f>
        <v>0</v>
      </c>
      <c r="O448" s="53">
        <f>IF(TYPE(SEARCH(O$1,+VLOOKUP($A448,datos14s!$A$2:$B$874,2,FALSE)))=1,"·",0)</f>
        <v>0</v>
      </c>
      <c r="P448" s="53">
        <f>IF(TYPE(SEARCH(P$1,+VLOOKUP($A448,datos14s!$A$2:$B$874,2,FALSE)))=1,"·",0)</f>
        <v>0</v>
      </c>
      <c r="Q448" s="53">
        <f>IF(TYPE(SEARCH(Q$1,+VLOOKUP($A448,datos14s!$A$2:$B$874,2,FALSE)))=1,"·",0)</f>
        <v>0</v>
      </c>
      <c r="R448" s="53">
        <f>IF(TYPE(SEARCH(R$1,+VLOOKUP($A448,datos14s!$A$2:$B$874,2,FALSE)))=1,"·",0)</f>
        <v>0</v>
      </c>
      <c r="S448" s="53">
        <f>IF(TYPE(SEARCH(S$1,+VLOOKUP($A448,datos14s!$A$2:$B$874,2,FALSE)))=1,"·",0)</f>
        <v>0</v>
      </c>
      <c r="T448" s="53">
        <f>IF(TYPE(SEARCH(T$1,+VLOOKUP($A448,datos14s!$A$2:$B$874,2,FALSE)))=1,"·",0)</f>
        <v>0</v>
      </c>
      <c r="U448" s="53">
        <f>IF(TYPE(SEARCH(U$1,+VLOOKUP($A448,datos14s!$A$2:$B$874,2,FALSE)))=1,"·",0)</f>
        <v>0</v>
      </c>
      <c r="V448" s="53">
        <f>IF(TYPE(SEARCH(V$1,+VLOOKUP($A448,datos14s!$A$2:$B$874,2,FALSE)))=1,"·",0)</f>
        <v>0</v>
      </c>
      <c r="W448" s="53">
        <f>IF(TYPE(SEARCH(W$1,+VLOOKUP($A448,datos14s!$A$2:$B$874,2,FALSE)))=1,"·",0)</f>
        <v>0</v>
      </c>
      <c r="X448" s="53">
        <f>IF(TYPE(SEARCH(X$1,+VLOOKUP($A448,datos14s!$A$2:$B$874,2,FALSE)))=1,"·",0)</f>
        <v>0</v>
      </c>
      <c r="Y448" s="53">
        <f>IF(TYPE(SEARCH(Y$1,+VLOOKUP($A448,datos14s!$A$2:$B$874,2,FALSE)))=1,"·",0)</f>
        <v>0</v>
      </c>
      <c r="Z448" s="53">
        <f>IF(TYPE(SEARCH(Z$1,+VLOOKUP($A448,datos14s!$A$2:$B$874,2,FALSE)))=1,"·",0)</f>
        <v>0</v>
      </c>
      <c r="AA448" s="53">
        <f>IF(TYPE(SEARCH(AA$1,+VLOOKUP($A448,datos14s!$A$2:$B$874,2,FALSE)))=1,"·",0)</f>
        <v>0</v>
      </c>
      <c r="AB448" s="53">
        <f>IF(TYPE(SEARCH(AB$1,+VLOOKUP($A448,datos14s!$A$2:$B$874,2,FALSE)))=1,"·",0)</f>
        <v>0</v>
      </c>
      <c r="AC448" s="53">
        <f>IF(TYPE(SEARCH(AC$1,+VLOOKUP($A448,datos14s!$A$2:$B$874,2,FALSE)))=1,"·",0)</f>
        <v>0</v>
      </c>
      <c r="AD448" s="53">
        <f>IF(TYPE(SEARCH(AD$1,+VLOOKUP($A448,datos14s!$A$2:$B$874,2,FALSE)))=1,"·",0)</f>
        <v>0</v>
      </c>
      <c r="AE448" s="53">
        <f>IF(TYPE(SEARCH(AE$1,+VLOOKUP($A448,datos14s!$A$2:$B$874,2,FALSE)))=1,"·",0)</f>
        <v>0</v>
      </c>
    </row>
    <row r="449" spans="1:31" s="9" customFormat="1">
      <c r="A449" s="60" t="s">
        <v>1244</v>
      </c>
      <c r="B449" s="53">
        <f>IF(TYPE(SEARCH(B$1,+VLOOKUP($A449,datos14s!$A$2:$B$874,2,FALSE)))=1,"·",0)</f>
        <v>0</v>
      </c>
      <c r="C449" s="53">
        <f>IF(TYPE(SEARCH(C$1,+VLOOKUP($A449,datos14s!$A$2:$B$874,2,FALSE)))=1,"·",0)</f>
        <v>0</v>
      </c>
      <c r="D449" s="53">
        <f>IF(TYPE(SEARCH(D$1,+VLOOKUP($A449,datos14s!$A$2:$B$874,2,FALSE)))=1,"·",0)</f>
        <v>0</v>
      </c>
      <c r="E449" s="53">
        <f>IF(TYPE(SEARCH(E$1,+VLOOKUP($A449,datos14s!$A$2:$B$874,2,FALSE)))=1,"·",0)</f>
        <v>0</v>
      </c>
      <c r="F449" s="53">
        <f>IF(TYPE(SEARCH(F$1,+VLOOKUP($A449,datos14s!$A$2:$B$874,2,FALSE)))=1,"·",0)</f>
        <v>0</v>
      </c>
      <c r="G449" s="53">
        <f>IF(TYPE(SEARCH(G$1,+VLOOKUP($A449,datos14s!$A$2:$B$874,2,FALSE)))=1,"·",0)</f>
        <v>0</v>
      </c>
      <c r="H449" s="53">
        <f>IF(TYPE(SEARCH(H$1,+VLOOKUP($A449,datos14s!$A$2:$B$874,2,FALSE)))=1,"·",0)</f>
        <v>0</v>
      </c>
      <c r="I449" s="53">
        <f>IF(TYPE(SEARCH(I$1,+VLOOKUP($A449,datos14s!$A$2:$B$874,2,FALSE)))=1,"·",0)</f>
        <v>0</v>
      </c>
      <c r="J449" s="53">
        <f>IF(TYPE(SEARCH(J$1,+VLOOKUP($A449,datos14s!$A$2:$B$874,2,FALSE)))=1,"·",0)</f>
        <v>0</v>
      </c>
      <c r="K449" s="53">
        <f>IF(TYPE(SEARCH(K$1,+VLOOKUP($A449,datos14s!$A$2:$B$874,2,FALSE)))=1,"·",0)</f>
        <v>0</v>
      </c>
      <c r="L449" s="53">
        <f>IF(TYPE(SEARCH(L$1,+VLOOKUP($A449,datos14s!$A$2:$B$874,2,FALSE)))=1,"·",0)</f>
        <v>0</v>
      </c>
      <c r="M449" s="53">
        <f>IF(TYPE(SEARCH(M$1,+VLOOKUP($A449,datos14s!$A$2:$B$874,2,FALSE)))=1,"·",0)</f>
        <v>0</v>
      </c>
      <c r="N449" s="53">
        <f>IF(TYPE(SEARCH(N$1,+VLOOKUP($A449,datos14s!$A$2:$B$874,2,FALSE)))=1,"·",0)</f>
        <v>0</v>
      </c>
      <c r="O449" s="53">
        <f>IF(TYPE(SEARCH(O$1,+VLOOKUP($A449,datos14s!$A$2:$B$874,2,FALSE)))=1,"·",0)</f>
        <v>0</v>
      </c>
      <c r="P449" s="53">
        <f>IF(TYPE(SEARCH(P$1,+VLOOKUP($A449,datos14s!$A$2:$B$874,2,FALSE)))=1,"·",0)</f>
        <v>0</v>
      </c>
      <c r="Q449" s="53">
        <f>IF(TYPE(SEARCH(Q$1,+VLOOKUP($A449,datos14s!$A$2:$B$874,2,FALSE)))=1,"·",0)</f>
        <v>0</v>
      </c>
      <c r="R449" s="53">
        <f>IF(TYPE(SEARCH(R$1,+VLOOKUP($A449,datos14s!$A$2:$B$874,2,FALSE)))=1,"·",0)</f>
        <v>0</v>
      </c>
      <c r="S449" s="53">
        <f>IF(TYPE(SEARCH(S$1,+VLOOKUP($A449,datos14s!$A$2:$B$874,2,FALSE)))=1,"·",0)</f>
        <v>0</v>
      </c>
      <c r="T449" s="53">
        <f>IF(TYPE(SEARCH(T$1,+VLOOKUP($A449,datos14s!$A$2:$B$874,2,FALSE)))=1,"·",0)</f>
        <v>0</v>
      </c>
      <c r="U449" s="53">
        <f>IF(TYPE(SEARCH(U$1,+VLOOKUP($A449,datos14s!$A$2:$B$874,2,FALSE)))=1,"·",0)</f>
        <v>0</v>
      </c>
      <c r="V449" s="53">
        <f>IF(TYPE(SEARCH(V$1,+VLOOKUP($A449,datos14s!$A$2:$B$874,2,FALSE)))=1,"·",0)</f>
        <v>0</v>
      </c>
      <c r="W449" s="53">
        <f>IF(TYPE(SEARCH(W$1,+VLOOKUP($A449,datos14s!$A$2:$B$874,2,FALSE)))=1,"·",0)</f>
        <v>0</v>
      </c>
      <c r="X449" s="53">
        <f>IF(TYPE(SEARCH(X$1,+VLOOKUP($A449,datos14s!$A$2:$B$874,2,FALSE)))=1,"·",0)</f>
        <v>0</v>
      </c>
      <c r="Y449" s="53">
        <f>IF(TYPE(SEARCH(Y$1,+VLOOKUP($A449,datos14s!$A$2:$B$874,2,FALSE)))=1,"·",0)</f>
        <v>0</v>
      </c>
      <c r="Z449" s="53">
        <f>IF(TYPE(SEARCH(Z$1,+VLOOKUP($A449,datos14s!$A$2:$B$874,2,FALSE)))=1,"·",0)</f>
        <v>0</v>
      </c>
      <c r="AA449" s="53">
        <f>IF(TYPE(SEARCH(AA$1,+VLOOKUP($A449,datos14s!$A$2:$B$874,2,FALSE)))=1,"·",0)</f>
        <v>0</v>
      </c>
      <c r="AB449" s="53">
        <f>IF(TYPE(SEARCH(AB$1,+VLOOKUP($A449,datos14s!$A$2:$B$874,2,FALSE)))=1,"·",0)</f>
        <v>0</v>
      </c>
      <c r="AC449" s="53">
        <f>IF(TYPE(SEARCH(AC$1,+VLOOKUP($A449,datos14s!$A$2:$B$874,2,FALSE)))=1,"·",0)</f>
        <v>0</v>
      </c>
      <c r="AD449" s="53">
        <f>IF(TYPE(SEARCH(AD$1,+VLOOKUP($A449,datos14s!$A$2:$B$874,2,FALSE)))=1,"·",0)</f>
        <v>0</v>
      </c>
      <c r="AE449" s="53">
        <f>IF(TYPE(SEARCH(AE$1,+VLOOKUP($A449,datos14s!$A$2:$B$874,2,FALSE)))=1,"·",0)</f>
        <v>0</v>
      </c>
    </row>
    <row r="450" spans="1:31" s="9" customFormat="1">
      <c r="A450" s="60" t="s">
        <v>1245</v>
      </c>
      <c r="B450" s="53">
        <f>IF(TYPE(SEARCH(B$1,+VLOOKUP($A450,datos14s!$A$2:$B$874,2,FALSE)))=1,"·",0)</f>
        <v>0</v>
      </c>
      <c r="C450" s="53">
        <f>IF(TYPE(SEARCH(C$1,+VLOOKUP($A450,datos14s!$A$2:$B$874,2,FALSE)))=1,"·",0)</f>
        <v>0</v>
      </c>
      <c r="D450" s="53">
        <f>IF(TYPE(SEARCH(D$1,+VLOOKUP($A450,datos14s!$A$2:$B$874,2,FALSE)))=1,"·",0)</f>
        <v>0</v>
      </c>
      <c r="E450" s="53">
        <f>IF(TYPE(SEARCH(E$1,+VLOOKUP($A450,datos14s!$A$2:$B$874,2,FALSE)))=1,"·",0)</f>
        <v>0</v>
      </c>
      <c r="F450" s="53">
        <f>IF(TYPE(SEARCH(F$1,+VLOOKUP($A450,datos14s!$A$2:$B$874,2,FALSE)))=1,"·",0)</f>
        <v>0</v>
      </c>
      <c r="G450" s="53">
        <f>IF(TYPE(SEARCH(G$1,+VLOOKUP($A450,datos14s!$A$2:$B$874,2,FALSE)))=1,"·",0)</f>
        <v>0</v>
      </c>
      <c r="H450" s="53">
        <f>IF(TYPE(SEARCH(H$1,+VLOOKUP($A450,datos14s!$A$2:$B$874,2,FALSE)))=1,"·",0)</f>
        <v>0</v>
      </c>
      <c r="I450" s="53">
        <f>IF(TYPE(SEARCH(I$1,+VLOOKUP($A450,datos14s!$A$2:$B$874,2,FALSE)))=1,"·",0)</f>
        <v>0</v>
      </c>
      <c r="J450" s="53">
        <f>IF(TYPE(SEARCH(J$1,+VLOOKUP($A450,datos14s!$A$2:$B$874,2,FALSE)))=1,"·",0)</f>
        <v>0</v>
      </c>
      <c r="K450" s="53">
        <f>IF(TYPE(SEARCH(K$1,+VLOOKUP($A450,datos14s!$A$2:$B$874,2,FALSE)))=1,"·",0)</f>
        <v>0</v>
      </c>
      <c r="L450" s="53">
        <f>IF(TYPE(SEARCH(L$1,+VLOOKUP($A450,datos14s!$A$2:$B$874,2,FALSE)))=1,"·",0)</f>
        <v>0</v>
      </c>
      <c r="M450" s="53">
        <f>IF(TYPE(SEARCH(M$1,+VLOOKUP($A450,datos14s!$A$2:$B$874,2,FALSE)))=1,"·",0)</f>
        <v>0</v>
      </c>
      <c r="N450" s="53">
        <f>IF(TYPE(SEARCH(N$1,+VLOOKUP($A450,datos14s!$A$2:$B$874,2,FALSE)))=1,"·",0)</f>
        <v>0</v>
      </c>
      <c r="O450" s="53">
        <f>IF(TYPE(SEARCH(O$1,+VLOOKUP($A450,datos14s!$A$2:$B$874,2,FALSE)))=1,"·",0)</f>
        <v>0</v>
      </c>
      <c r="P450" s="53">
        <f>IF(TYPE(SEARCH(P$1,+VLOOKUP($A450,datos14s!$A$2:$B$874,2,FALSE)))=1,"·",0)</f>
        <v>0</v>
      </c>
      <c r="Q450" s="53">
        <f>IF(TYPE(SEARCH(Q$1,+VLOOKUP($A450,datos14s!$A$2:$B$874,2,FALSE)))=1,"·",0)</f>
        <v>0</v>
      </c>
      <c r="R450" s="53">
        <f>IF(TYPE(SEARCH(R$1,+VLOOKUP($A450,datos14s!$A$2:$B$874,2,FALSE)))=1,"·",0)</f>
        <v>0</v>
      </c>
      <c r="S450" s="53">
        <f>IF(TYPE(SEARCH(S$1,+VLOOKUP($A450,datos14s!$A$2:$B$874,2,FALSE)))=1,"·",0)</f>
        <v>0</v>
      </c>
      <c r="T450" s="53">
        <f>IF(TYPE(SEARCH(T$1,+VLOOKUP($A450,datos14s!$A$2:$B$874,2,FALSE)))=1,"·",0)</f>
        <v>0</v>
      </c>
      <c r="U450" s="53">
        <f>IF(TYPE(SEARCH(U$1,+VLOOKUP($A450,datos14s!$A$2:$B$874,2,FALSE)))=1,"·",0)</f>
        <v>0</v>
      </c>
      <c r="V450" s="53">
        <f>IF(TYPE(SEARCH(V$1,+VLOOKUP($A450,datos14s!$A$2:$B$874,2,FALSE)))=1,"·",0)</f>
        <v>0</v>
      </c>
      <c r="W450" s="53">
        <f>IF(TYPE(SEARCH(W$1,+VLOOKUP($A450,datos14s!$A$2:$B$874,2,FALSE)))=1,"·",0)</f>
        <v>0</v>
      </c>
      <c r="X450" s="53">
        <f>IF(TYPE(SEARCH(X$1,+VLOOKUP($A450,datos14s!$A$2:$B$874,2,FALSE)))=1,"·",0)</f>
        <v>0</v>
      </c>
      <c r="Y450" s="53">
        <f>IF(TYPE(SEARCH(Y$1,+VLOOKUP($A450,datos14s!$A$2:$B$874,2,FALSE)))=1,"·",0)</f>
        <v>0</v>
      </c>
      <c r="Z450" s="53">
        <f>IF(TYPE(SEARCH(Z$1,+VLOOKUP($A450,datos14s!$A$2:$B$874,2,FALSE)))=1,"·",0)</f>
        <v>0</v>
      </c>
      <c r="AA450" s="53">
        <f>IF(TYPE(SEARCH(AA$1,+VLOOKUP($A450,datos14s!$A$2:$B$874,2,FALSE)))=1,"·",0)</f>
        <v>0</v>
      </c>
      <c r="AB450" s="53">
        <f>IF(TYPE(SEARCH(AB$1,+VLOOKUP($A450,datos14s!$A$2:$B$874,2,FALSE)))=1,"·",0)</f>
        <v>0</v>
      </c>
      <c r="AC450" s="53">
        <f>IF(TYPE(SEARCH(AC$1,+VLOOKUP($A450,datos14s!$A$2:$B$874,2,FALSE)))=1,"·",0)</f>
        <v>0</v>
      </c>
      <c r="AD450" s="53">
        <f>IF(TYPE(SEARCH(AD$1,+VLOOKUP($A450,datos14s!$A$2:$B$874,2,FALSE)))=1,"·",0)</f>
        <v>0</v>
      </c>
      <c r="AE450" s="53">
        <f>IF(TYPE(SEARCH(AE$1,+VLOOKUP($A450,datos14s!$A$2:$B$874,2,FALSE)))=1,"·",0)</f>
        <v>0</v>
      </c>
    </row>
    <row r="451" spans="1:31" s="9" customFormat="1">
      <c r="A451" s="60" t="s">
        <v>1246</v>
      </c>
      <c r="B451" s="53">
        <f>IF(TYPE(SEARCH(B$1,+VLOOKUP($A451,datos14s!$A$2:$B$874,2,FALSE)))=1,"·",0)</f>
        <v>0</v>
      </c>
      <c r="C451" s="53">
        <f>IF(TYPE(SEARCH(C$1,+VLOOKUP($A451,datos14s!$A$2:$B$874,2,FALSE)))=1,"·",0)</f>
        <v>0</v>
      </c>
      <c r="D451" s="53" t="str">
        <f>IF(TYPE(SEARCH(D$1,+VLOOKUP($A451,datos14s!$A$2:$B$874,2,FALSE)))=1,"·",0)</f>
        <v>·</v>
      </c>
      <c r="E451" s="53">
        <f>IF(TYPE(SEARCH(E$1,+VLOOKUP($A451,datos14s!$A$2:$B$874,2,FALSE)))=1,"·",0)</f>
        <v>0</v>
      </c>
      <c r="F451" s="53" t="str">
        <f>IF(TYPE(SEARCH(F$1,+VLOOKUP($A451,datos14s!$A$2:$B$874,2,FALSE)))=1,"·",0)</f>
        <v>·</v>
      </c>
      <c r="G451" s="53">
        <f>IF(TYPE(SEARCH(G$1,+VLOOKUP($A451,datos14s!$A$2:$B$874,2,FALSE)))=1,"·",0)</f>
        <v>0</v>
      </c>
      <c r="H451" s="53">
        <f>IF(TYPE(SEARCH(H$1,+VLOOKUP($A451,datos14s!$A$2:$B$874,2,FALSE)))=1,"·",0)</f>
        <v>0</v>
      </c>
      <c r="I451" s="53">
        <f>IF(TYPE(SEARCH(I$1,+VLOOKUP($A451,datos14s!$A$2:$B$874,2,FALSE)))=1,"·",0)</f>
        <v>0</v>
      </c>
      <c r="J451" s="53">
        <f>IF(TYPE(SEARCH(J$1,+VLOOKUP($A451,datos14s!$A$2:$B$874,2,FALSE)))=1,"·",0)</f>
        <v>0</v>
      </c>
      <c r="K451" s="53" t="str">
        <f>IF(TYPE(SEARCH(K$1,+VLOOKUP($A451,datos14s!$A$2:$B$874,2,FALSE)))=1,"·",0)</f>
        <v>·</v>
      </c>
      <c r="L451" s="53">
        <f>IF(TYPE(SEARCH(L$1,+VLOOKUP($A451,datos14s!$A$2:$B$874,2,FALSE)))=1,"·",0)</f>
        <v>0</v>
      </c>
      <c r="M451" s="53">
        <f>IF(TYPE(SEARCH(M$1,+VLOOKUP($A451,datos14s!$A$2:$B$874,2,FALSE)))=1,"·",0)</f>
        <v>0</v>
      </c>
      <c r="N451" s="53">
        <f>IF(TYPE(SEARCH(N$1,+VLOOKUP($A451,datos14s!$A$2:$B$874,2,FALSE)))=1,"·",0)</f>
        <v>0</v>
      </c>
      <c r="O451" s="53">
        <f>IF(TYPE(SEARCH(O$1,+VLOOKUP($A451,datos14s!$A$2:$B$874,2,FALSE)))=1,"·",0)</f>
        <v>0</v>
      </c>
      <c r="P451" s="53">
        <f>IF(TYPE(SEARCH(P$1,+VLOOKUP($A451,datos14s!$A$2:$B$874,2,FALSE)))=1,"·",0)</f>
        <v>0</v>
      </c>
      <c r="Q451" s="53">
        <f>IF(TYPE(SEARCH(Q$1,+VLOOKUP($A451,datos14s!$A$2:$B$874,2,FALSE)))=1,"·",0)</f>
        <v>0</v>
      </c>
      <c r="R451" s="53">
        <f>IF(TYPE(SEARCH(R$1,+VLOOKUP($A451,datos14s!$A$2:$B$874,2,FALSE)))=1,"·",0)</f>
        <v>0</v>
      </c>
      <c r="S451" s="53">
        <f>IF(TYPE(SEARCH(S$1,+VLOOKUP($A451,datos14s!$A$2:$B$874,2,FALSE)))=1,"·",0)</f>
        <v>0</v>
      </c>
      <c r="T451" s="53">
        <f>IF(TYPE(SEARCH(T$1,+VLOOKUP($A451,datos14s!$A$2:$B$874,2,FALSE)))=1,"·",0)</f>
        <v>0</v>
      </c>
      <c r="U451" s="53">
        <f>IF(TYPE(SEARCH(U$1,+VLOOKUP($A451,datos14s!$A$2:$B$874,2,FALSE)))=1,"·",0)</f>
        <v>0</v>
      </c>
      <c r="V451" s="53">
        <f>IF(TYPE(SEARCH(V$1,+VLOOKUP($A451,datos14s!$A$2:$B$874,2,FALSE)))=1,"·",0)</f>
        <v>0</v>
      </c>
      <c r="W451" s="53">
        <f>IF(TYPE(SEARCH(W$1,+VLOOKUP($A451,datos14s!$A$2:$B$874,2,FALSE)))=1,"·",0)</f>
        <v>0</v>
      </c>
      <c r="X451" s="53">
        <f>IF(TYPE(SEARCH(X$1,+VLOOKUP($A451,datos14s!$A$2:$B$874,2,FALSE)))=1,"·",0)</f>
        <v>0</v>
      </c>
      <c r="Y451" s="53">
        <f>IF(TYPE(SEARCH(Y$1,+VLOOKUP($A451,datos14s!$A$2:$B$874,2,FALSE)))=1,"·",0)</f>
        <v>0</v>
      </c>
      <c r="Z451" s="53">
        <f>IF(TYPE(SEARCH(Z$1,+VLOOKUP($A451,datos14s!$A$2:$B$874,2,FALSE)))=1,"·",0)</f>
        <v>0</v>
      </c>
      <c r="AA451" s="53">
        <f>IF(TYPE(SEARCH(AA$1,+VLOOKUP($A451,datos14s!$A$2:$B$874,2,FALSE)))=1,"·",0)</f>
        <v>0</v>
      </c>
      <c r="AB451" s="53">
        <f>IF(TYPE(SEARCH(AB$1,+VLOOKUP($A451,datos14s!$A$2:$B$874,2,FALSE)))=1,"·",0)</f>
        <v>0</v>
      </c>
      <c r="AC451" s="53">
        <f>IF(TYPE(SEARCH(AC$1,+VLOOKUP($A451,datos14s!$A$2:$B$874,2,FALSE)))=1,"·",0)</f>
        <v>0</v>
      </c>
      <c r="AD451" s="53">
        <f>IF(TYPE(SEARCH(AD$1,+VLOOKUP($A451,datos14s!$A$2:$B$874,2,FALSE)))=1,"·",0)</f>
        <v>0</v>
      </c>
      <c r="AE451" s="53">
        <f>IF(TYPE(SEARCH(AE$1,+VLOOKUP($A451,datos14s!$A$2:$B$874,2,FALSE)))=1,"·",0)</f>
        <v>0</v>
      </c>
    </row>
    <row r="452" spans="1:31" s="9" customFormat="1">
      <c r="A452" s="60" t="s">
        <v>1247</v>
      </c>
      <c r="B452" s="53">
        <f>IF(TYPE(SEARCH(B$1,+VLOOKUP($A452,datos14s!$A$2:$B$874,2,FALSE)))=1,"·",0)</f>
        <v>0</v>
      </c>
      <c r="C452" s="53">
        <f>IF(TYPE(SEARCH(C$1,+VLOOKUP($A452,datos14s!$A$2:$B$874,2,FALSE)))=1,"·",0)</f>
        <v>0</v>
      </c>
      <c r="D452" s="53">
        <f>IF(TYPE(SEARCH(D$1,+VLOOKUP($A452,datos14s!$A$2:$B$874,2,FALSE)))=1,"·",0)</f>
        <v>0</v>
      </c>
      <c r="E452" s="53">
        <f>IF(TYPE(SEARCH(E$1,+VLOOKUP($A452,datos14s!$A$2:$B$874,2,FALSE)))=1,"·",0)</f>
        <v>0</v>
      </c>
      <c r="F452" s="53">
        <f>IF(TYPE(SEARCH(F$1,+VLOOKUP($A452,datos14s!$A$2:$B$874,2,FALSE)))=1,"·",0)</f>
        <v>0</v>
      </c>
      <c r="G452" s="53">
        <f>IF(TYPE(SEARCH(G$1,+VLOOKUP($A452,datos14s!$A$2:$B$874,2,FALSE)))=1,"·",0)</f>
        <v>0</v>
      </c>
      <c r="H452" s="53">
        <f>IF(TYPE(SEARCH(H$1,+VLOOKUP($A452,datos14s!$A$2:$B$874,2,FALSE)))=1,"·",0)</f>
        <v>0</v>
      </c>
      <c r="I452" s="53" t="str">
        <f>IF(TYPE(SEARCH(I$1,+VLOOKUP($A452,datos14s!$A$2:$B$874,2,FALSE)))=1,"·",0)</f>
        <v>·</v>
      </c>
      <c r="J452" s="53">
        <f>IF(TYPE(SEARCH(J$1,+VLOOKUP($A452,datos14s!$A$2:$B$874,2,FALSE)))=1,"·",0)</f>
        <v>0</v>
      </c>
      <c r="K452" s="53" t="str">
        <f>IF(TYPE(SEARCH(K$1,+VLOOKUP($A452,datos14s!$A$2:$B$874,2,FALSE)))=1,"·",0)</f>
        <v>·</v>
      </c>
      <c r="L452" s="53">
        <f>IF(TYPE(SEARCH(L$1,+VLOOKUP($A452,datos14s!$A$2:$B$874,2,FALSE)))=1,"·",0)</f>
        <v>0</v>
      </c>
      <c r="M452" s="53">
        <f>IF(TYPE(SEARCH(M$1,+VLOOKUP($A452,datos14s!$A$2:$B$874,2,FALSE)))=1,"·",0)</f>
        <v>0</v>
      </c>
      <c r="N452" s="53">
        <f>IF(TYPE(SEARCH(N$1,+VLOOKUP($A452,datos14s!$A$2:$B$874,2,FALSE)))=1,"·",0)</f>
        <v>0</v>
      </c>
      <c r="O452" s="53">
        <f>IF(TYPE(SEARCH(O$1,+VLOOKUP($A452,datos14s!$A$2:$B$874,2,FALSE)))=1,"·",0)</f>
        <v>0</v>
      </c>
      <c r="P452" s="53">
        <f>IF(TYPE(SEARCH(P$1,+VLOOKUP($A452,datos14s!$A$2:$B$874,2,FALSE)))=1,"·",0)</f>
        <v>0</v>
      </c>
      <c r="Q452" s="53">
        <f>IF(TYPE(SEARCH(Q$1,+VLOOKUP($A452,datos14s!$A$2:$B$874,2,FALSE)))=1,"·",0)</f>
        <v>0</v>
      </c>
      <c r="R452" s="53">
        <f>IF(TYPE(SEARCH(R$1,+VLOOKUP($A452,datos14s!$A$2:$B$874,2,FALSE)))=1,"·",0)</f>
        <v>0</v>
      </c>
      <c r="S452" s="53">
        <f>IF(TYPE(SEARCH(S$1,+VLOOKUP($A452,datos14s!$A$2:$B$874,2,FALSE)))=1,"·",0)</f>
        <v>0</v>
      </c>
      <c r="T452" s="53">
        <f>IF(TYPE(SEARCH(T$1,+VLOOKUP($A452,datos14s!$A$2:$B$874,2,FALSE)))=1,"·",0)</f>
        <v>0</v>
      </c>
      <c r="U452" s="53">
        <f>IF(TYPE(SEARCH(U$1,+VLOOKUP($A452,datos14s!$A$2:$B$874,2,FALSE)))=1,"·",0)</f>
        <v>0</v>
      </c>
      <c r="V452" s="53">
        <f>IF(TYPE(SEARCH(V$1,+VLOOKUP($A452,datos14s!$A$2:$B$874,2,FALSE)))=1,"·",0)</f>
        <v>0</v>
      </c>
      <c r="W452" s="53">
        <f>IF(TYPE(SEARCH(W$1,+VLOOKUP($A452,datos14s!$A$2:$B$874,2,FALSE)))=1,"·",0)</f>
        <v>0</v>
      </c>
      <c r="X452" s="53">
        <f>IF(TYPE(SEARCH(X$1,+VLOOKUP($A452,datos14s!$A$2:$B$874,2,FALSE)))=1,"·",0)</f>
        <v>0</v>
      </c>
      <c r="Y452" s="53">
        <f>IF(TYPE(SEARCH(Y$1,+VLOOKUP($A452,datos14s!$A$2:$B$874,2,FALSE)))=1,"·",0)</f>
        <v>0</v>
      </c>
      <c r="Z452" s="53">
        <f>IF(TYPE(SEARCH(Z$1,+VLOOKUP($A452,datos14s!$A$2:$B$874,2,FALSE)))=1,"·",0)</f>
        <v>0</v>
      </c>
      <c r="AA452" s="53">
        <f>IF(TYPE(SEARCH(AA$1,+VLOOKUP($A452,datos14s!$A$2:$B$874,2,FALSE)))=1,"·",0)</f>
        <v>0</v>
      </c>
      <c r="AB452" s="53">
        <f>IF(TYPE(SEARCH(AB$1,+VLOOKUP($A452,datos14s!$A$2:$B$874,2,FALSE)))=1,"·",0)</f>
        <v>0</v>
      </c>
      <c r="AC452" s="53" t="str">
        <f>IF(TYPE(SEARCH(AC$1,+VLOOKUP($A452,datos14s!$A$2:$B$874,2,FALSE)))=1,"·",0)</f>
        <v>·</v>
      </c>
      <c r="AD452" s="53">
        <f>IF(TYPE(SEARCH(AD$1,+VLOOKUP($A452,datos14s!$A$2:$B$874,2,FALSE)))=1,"·",0)</f>
        <v>0</v>
      </c>
      <c r="AE452" s="53">
        <f>IF(TYPE(SEARCH(AE$1,+VLOOKUP($A452,datos14s!$A$2:$B$874,2,FALSE)))=1,"·",0)</f>
        <v>0</v>
      </c>
    </row>
    <row r="453" spans="1:31" s="9" customFormat="1">
      <c r="A453" s="60" t="s">
        <v>1248</v>
      </c>
      <c r="B453" s="53">
        <f>IF(TYPE(SEARCH(B$1,+VLOOKUP($A453,datos14s!$A$2:$B$874,2,FALSE)))=1,"·",0)</f>
        <v>0</v>
      </c>
      <c r="C453" s="53">
        <f>IF(TYPE(SEARCH(C$1,+VLOOKUP($A453,datos14s!$A$2:$B$874,2,FALSE)))=1,"·",0)</f>
        <v>0</v>
      </c>
      <c r="D453" s="53">
        <f>IF(TYPE(SEARCH(D$1,+VLOOKUP($A453,datos14s!$A$2:$B$874,2,FALSE)))=1,"·",0)</f>
        <v>0</v>
      </c>
      <c r="E453" s="53">
        <f>IF(TYPE(SEARCH(E$1,+VLOOKUP($A453,datos14s!$A$2:$B$874,2,FALSE)))=1,"·",0)</f>
        <v>0</v>
      </c>
      <c r="F453" s="53" t="str">
        <f>IF(TYPE(SEARCH(F$1,+VLOOKUP($A453,datos14s!$A$2:$B$874,2,FALSE)))=1,"·",0)</f>
        <v>·</v>
      </c>
      <c r="G453" s="53">
        <f>IF(TYPE(SEARCH(G$1,+VLOOKUP($A453,datos14s!$A$2:$B$874,2,FALSE)))=1,"·",0)</f>
        <v>0</v>
      </c>
      <c r="H453" s="53">
        <f>IF(TYPE(SEARCH(H$1,+VLOOKUP($A453,datos14s!$A$2:$B$874,2,FALSE)))=1,"·",0)</f>
        <v>0</v>
      </c>
      <c r="I453" s="53">
        <f>IF(TYPE(SEARCH(I$1,+VLOOKUP($A453,datos14s!$A$2:$B$874,2,FALSE)))=1,"·",0)</f>
        <v>0</v>
      </c>
      <c r="J453" s="53">
        <f>IF(TYPE(SEARCH(J$1,+VLOOKUP($A453,datos14s!$A$2:$B$874,2,FALSE)))=1,"·",0)</f>
        <v>0</v>
      </c>
      <c r="K453" s="53" t="str">
        <f>IF(TYPE(SEARCH(K$1,+VLOOKUP($A453,datos14s!$A$2:$B$874,2,FALSE)))=1,"·",0)</f>
        <v>·</v>
      </c>
      <c r="L453" s="53" t="str">
        <f>IF(TYPE(SEARCH(L$1,+VLOOKUP($A453,datos14s!$A$2:$B$874,2,FALSE)))=1,"·",0)</f>
        <v>·</v>
      </c>
      <c r="M453" s="53">
        <f>IF(TYPE(SEARCH(M$1,+VLOOKUP($A453,datos14s!$A$2:$B$874,2,FALSE)))=1,"·",0)</f>
        <v>0</v>
      </c>
      <c r="N453" s="53">
        <f>IF(TYPE(SEARCH(N$1,+VLOOKUP($A453,datos14s!$A$2:$B$874,2,FALSE)))=1,"·",0)</f>
        <v>0</v>
      </c>
      <c r="O453" s="53">
        <f>IF(TYPE(SEARCH(O$1,+VLOOKUP($A453,datos14s!$A$2:$B$874,2,FALSE)))=1,"·",0)</f>
        <v>0</v>
      </c>
      <c r="P453" s="53">
        <f>IF(TYPE(SEARCH(P$1,+VLOOKUP($A453,datos14s!$A$2:$B$874,2,FALSE)))=1,"·",0)</f>
        <v>0</v>
      </c>
      <c r="Q453" s="53">
        <f>IF(TYPE(SEARCH(Q$1,+VLOOKUP($A453,datos14s!$A$2:$B$874,2,FALSE)))=1,"·",0)</f>
        <v>0</v>
      </c>
      <c r="R453" s="53">
        <f>IF(TYPE(SEARCH(R$1,+VLOOKUP($A453,datos14s!$A$2:$B$874,2,FALSE)))=1,"·",0)</f>
        <v>0</v>
      </c>
      <c r="S453" s="53">
        <f>IF(TYPE(SEARCH(S$1,+VLOOKUP($A453,datos14s!$A$2:$B$874,2,FALSE)))=1,"·",0)</f>
        <v>0</v>
      </c>
      <c r="T453" s="53">
        <f>IF(TYPE(SEARCH(T$1,+VLOOKUP($A453,datos14s!$A$2:$B$874,2,FALSE)))=1,"·",0)</f>
        <v>0</v>
      </c>
      <c r="U453" s="53">
        <f>IF(TYPE(SEARCH(U$1,+VLOOKUP($A453,datos14s!$A$2:$B$874,2,FALSE)))=1,"·",0)</f>
        <v>0</v>
      </c>
      <c r="V453" s="53">
        <f>IF(TYPE(SEARCH(V$1,+VLOOKUP($A453,datos14s!$A$2:$B$874,2,FALSE)))=1,"·",0)</f>
        <v>0</v>
      </c>
      <c r="W453" s="53">
        <f>IF(TYPE(SEARCH(W$1,+VLOOKUP($A453,datos14s!$A$2:$B$874,2,FALSE)))=1,"·",0)</f>
        <v>0</v>
      </c>
      <c r="X453" s="53">
        <f>IF(TYPE(SEARCH(X$1,+VLOOKUP($A453,datos14s!$A$2:$B$874,2,FALSE)))=1,"·",0)</f>
        <v>0</v>
      </c>
      <c r="Y453" s="53">
        <f>IF(TYPE(SEARCH(Y$1,+VLOOKUP($A453,datos14s!$A$2:$B$874,2,FALSE)))=1,"·",0)</f>
        <v>0</v>
      </c>
      <c r="Z453" s="53">
        <f>IF(TYPE(SEARCH(Z$1,+VLOOKUP($A453,datos14s!$A$2:$B$874,2,FALSE)))=1,"·",0)</f>
        <v>0</v>
      </c>
      <c r="AA453" s="53">
        <f>IF(TYPE(SEARCH(AA$1,+VLOOKUP($A453,datos14s!$A$2:$B$874,2,FALSE)))=1,"·",0)</f>
        <v>0</v>
      </c>
      <c r="AB453" s="53">
        <f>IF(TYPE(SEARCH(AB$1,+VLOOKUP($A453,datos14s!$A$2:$B$874,2,FALSE)))=1,"·",0)</f>
        <v>0</v>
      </c>
      <c r="AC453" s="53">
        <f>IF(TYPE(SEARCH(AC$1,+VLOOKUP($A453,datos14s!$A$2:$B$874,2,FALSE)))=1,"·",0)</f>
        <v>0</v>
      </c>
      <c r="AD453" s="53">
        <f>IF(TYPE(SEARCH(AD$1,+VLOOKUP($A453,datos14s!$A$2:$B$874,2,FALSE)))=1,"·",0)</f>
        <v>0</v>
      </c>
      <c r="AE453" s="53">
        <f>IF(TYPE(SEARCH(AE$1,+VLOOKUP($A453,datos14s!$A$2:$B$874,2,FALSE)))=1,"·",0)</f>
        <v>0</v>
      </c>
    </row>
    <row r="454" spans="1:31" s="9" customFormat="1">
      <c r="A454" s="60" t="s">
        <v>1249</v>
      </c>
      <c r="B454" s="53">
        <f>IF(TYPE(SEARCH(B$1,+VLOOKUP($A454,datos14s!$A$2:$B$874,2,FALSE)))=1,"·",0)</f>
        <v>0</v>
      </c>
      <c r="C454" s="53">
        <f>IF(TYPE(SEARCH(C$1,+VLOOKUP($A454,datos14s!$A$2:$B$874,2,FALSE)))=1,"·",0)</f>
        <v>0</v>
      </c>
      <c r="D454" s="53" t="str">
        <f>IF(TYPE(SEARCH(D$1,+VLOOKUP($A454,datos14s!$A$2:$B$874,2,FALSE)))=1,"·",0)</f>
        <v>·</v>
      </c>
      <c r="E454" s="53">
        <f>IF(TYPE(SEARCH(E$1,+VLOOKUP($A454,datos14s!$A$2:$B$874,2,FALSE)))=1,"·",0)</f>
        <v>0</v>
      </c>
      <c r="F454" s="53">
        <f>IF(TYPE(SEARCH(F$1,+VLOOKUP($A454,datos14s!$A$2:$B$874,2,FALSE)))=1,"·",0)</f>
        <v>0</v>
      </c>
      <c r="G454" s="53">
        <f>IF(TYPE(SEARCH(G$1,+VLOOKUP($A454,datos14s!$A$2:$B$874,2,FALSE)))=1,"·",0)</f>
        <v>0</v>
      </c>
      <c r="H454" s="53">
        <f>IF(TYPE(SEARCH(H$1,+VLOOKUP($A454,datos14s!$A$2:$B$874,2,FALSE)))=1,"·",0)</f>
        <v>0</v>
      </c>
      <c r="I454" s="53">
        <f>IF(TYPE(SEARCH(I$1,+VLOOKUP($A454,datos14s!$A$2:$B$874,2,FALSE)))=1,"·",0)</f>
        <v>0</v>
      </c>
      <c r="J454" s="53">
        <f>IF(TYPE(SEARCH(J$1,+VLOOKUP($A454,datos14s!$A$2:$B$874,2,FALSE)))=1,"·",0)</f>
        <v>0</v>
      </c>
      <c r="K454" s="53" t="str">
        <f>IF(TYPE(SEARCH(K$1,+VLOOKUP($A454,datos14s!$A$2:$B$874,2,FALSE)))=1,"·",0)</f>
        <v>·</v>
      </c>
      <c r="L454" s="53">
        <f>IF(TYPE(SEARCH(L$1,+VLOOKUP($A454,datos14s!$A$2:$B$874,2,FALSE)))=1,"·",0)</f>
        <v>0</v>
      </c>
      <c r="M454" s="53">
        <f>IF(TYPE(SEARCH(M$1,+VLOOKUP($A454,datos14s!$A$2:$B$874,2,FALSE)))=1,"·",0)</f>
        <v>0</v>
      </c>
      <c r="N454" s="53">
        <f>IF(TYPE(SEARCH(N$1,+VLOOKUP($A454,datos14s!$A$2:$B$874,2,FALSE)))=1,"·",0)</f>
        <v>0</v>
      </c>
      <c r="O454" s="53">
        <f>IF(TYPE(SEARCH(O$1,+VLOOKUP($A454,datos14s!$A$2:$B$874,2,FALSE)))=1,"·",0)</f>
        <v>0</v>
      </c>
      <c r="P454" s="53">
        <f>IF(TYPE(SEARCH(P$1,+VLOOKUP($A454,datos14s!$A$2:$B$874,2,FALSE)))=1,"·",0)</f>
        <v>0</v>
      </c>
      <c r="Q454" s="53">
        <f>IF(TYPE(SEARCH(Q$1,+VLOOKUP($A454,datos14s!$A$2:$B$874,2,FALSE)))=1,"·",0)</f>
        <v>0</v>
      </c>
      <c r="R454" s="53">
        <f>IF(TYPE(SEARCH(R$1,+VLOOKUP($A454,datos14s!$A$2:$B$874,2,FALSE)))=1,"·",0)</f>
        <v>0</v>
      </c>
      <c r="S454" s="53">
        <f>IF(TYPE(SEARCH(S$1,+VLOOKUP($A454,datos14s!$A$2:$B$874,2,FALSE)))=1,"·",0)</f>
        <v>0</v>
      </c>
      <c r="T454" s="53">
        <f>IF(TYPE(SEARCH(T$1,+VLOOKUP($A454,datos14s!$A$2:$B$874,2,FALSE)))=1,"·",0)</f>
        <v>0</v>
      </c>
      <c r="U454" s="53">
        <f>IF(TYPE(SEARCH(U$1,+VLOOKUP($A454,datos14s!$A$2:$B$874,2,FALSE)))=1,"·",0)</f>
        <v>0</v>
      </c>
      <c r="V454" s="53">
        <f>IF(TYPE(SEARCH(V$1,+VLOOKUP($A454,datos14s!$A$2:$B$874,2,FALSE)))=1,"·",0)</f>
        <v>0</v>
      </c>
      <c r="W454" s="53">
        <f>IF(TYPE(SEARCH(W$1,+VLOOKUP($A454,datos14s!$A$2:$B$874,2,FALSE)))=1,"·",0)</f>
        <v>0</v>
      </c>
      <c r="X454" s="53">
        <f>IF(TYPE(SEARCH(X$1,+VLOOKUP($A454,datos14s!$A$2:$B$874,2,FALSE)))=1,"·",0)</f>
        <v>0</v>
      </c>
      <c r="Y454" s="53">
        <f>IF(TYPE(SEARCH(Y$1,+VLOOKUP($A454,datos14s!$A$2:$B$874,2,FALSE)))=1,"·",0)</f>
        <v>0</v>
      </c>
      <c r="Z454" s="53">
        <f>IF(TYPE(SEARCH(Z$1,+VLOOKUP($A454,datos14s!$A$2:$B$874,2,FALSE)))=1,"·",0)</f>
        <v>0</v>
      </c>
      <c r="AA454" s="53">
        <f>IF(TYPE(SEARCH(AA$1,+VLOOKUP($A454,datos14s!$A$2:$B$874,2,FALSE)))=1,"·",0)</f>
        <v>0</v>
      </c>
      <c r="AB454" s="53">
        <f>IF(TYPE(SEARCH(AB$1,+VLOOKUP($A454,datos14s!$A$2:$B$874,2,FALSE)))=1,"·",0)</f>
        <v>0</v>
      </c>
      <c r="AC454" s="53">
        <f>IF(TYPE(SEARCH(AC$1,+VLOOKUP($A454,datos14s!$A$2:$B$874,2,FALSE)))=1,"·",0)</f>
        <v>0</v>
      </c>
      <c r="AD454" s="53">
        <f>IF(TYPE(SEARCH(AD$1,+VLOOKUP($A454,datos14s!$A$2:$B$874,2,FALSE)))=1,"·",0)</f>
        <v>0</v>
      </c>
      <c r="AE454" s="53" t="str">
        <f>IF(TYPE(SEARCH(AE$1,+VLOOKUP($A454,datos14s!$A$2:$B$874,2,FALSE)))=1,"·",0)</f>
        <v>·</v>
      </c>
    </row>
    <row r="455" spans="1:31" s="9" customFormat="1">
      <c r="A455" s="60" t="s">
        <v>1250</v>
      </c>
      <c r="B455" s="53">
        <f>IF(TYPE(SEARCH(B$1,+VLOOKUP($A455,datos14s!$A$2:$B$874,2,FALSE)))=1,"·",0)</f>
        <v>0</v>
      </c>
      <c r="C455" s="53">
        <f>IF(TYPE(SEARCH(C$1,+VLOOKUP($A455,datos14s!$A$2:$B$874,2,FALSE)))=1,"·",0)</f>
        <v>0</v>
      </c>
      <c r="D455" s="53">
        <f>IF(TYPE(SEARCH(D$1,+VLOOKUP($A455,datos14s!$A$2:$B$874,2,FALSE)))=1,"·",0)</f>
        <v>0</v>
      </c>
      <c r="E455" s="53">
        <f>IF(TYPE(SEARCH(E$1,+VLOOKUP($A455,datos14s!$A$2:$B$874,2,FALSE)))=1,"·",0)</f>
        <v>0</v>
      </c>
      <c r="F455" s="53">
        <f>IF(TYPE(SEARCH(F$1,+VLOOKUP($A455,datos14s!$A$2:$B$874,2,FALSE)))=1,"·",0)</f>
        <v>0</v>
      </c>
      <c r="G455" s="53">
        <f>IF(TYPE(SEARCH(G$1,+VLOOKUP($A455,datos14s!$A$2:$B$874,2,FALSE)))=1,"·",0)</f>
        <v>0</v>
      </c>
      <c r="H455" s="53">
        <f>IF(TYPE(SEARCH(H$1,+VLOOKUP($A455,datos14s!$A$2:$B$874,2,FALSE)))=1,"·",0)</f>
        <v>0</v>
      </c>
      <c r="I455" s="53">
        <f>IF(TYPE(SEARCH(I$1,+VLOOKUP($A455,datos14s!$A$2:$B$874,2,FALSE)))=1,"·",0)</f>
        <v>0</v>
      </c>
      <c r="J455" s="53">
        <f>IF(TYPE(SEARCH(J$1,+VLOOKUP($A455,datos14s!$A$2:$B$874,2,FALSE)))=1,"·",0)</f>
        <v>0</v>
      </c>
      <c r="K455" s="53">
        <f>IF(TYPE(SEARCH(K$1,+VLOOKUP($A455,datos14s!$A$2:$B$874,2,FALSE)))=1,"·",0)</f>
        <v>0</v>
      </c>
      <c r="L455" s="53">
        <f>IF(TYPE(SEARCH(L$1,+VLOOKUP($A455,datos14s!$A$2:$B$874,2,FALSE)))=1,"·",0)</f>
        <v>0</v>
      </c>
      <c r="M455" s="53">
        <f>IF(TYPE(SEARCH(M$1,+VLOOKUP($A455,datos14s!$A$2:$B$874,2,FALSE)))=1,"·",0)</f>
        <v>0</v>
      </c>
      <c r="N455" s="53">
        <f>IF(TYPE(SEARCH(N$1,+VLOOKUP($A455,datos14s!$A$2:$B$874,2,FALSE)))=1,"·",0)</f>
        <v>0</v>
      </c>
      <c r="O455" s="53">
        <f>IF(TYPE(SEARCH(O$1,+VLOOKUP($A455,datos14s!$A$2:$B$874,2,FALSE)))=1,"·",0)</f>
        <v>0</v>
      </c>
      <c r="P455" s="53">
        <f>IF(TYPE(SEARCH(P$1,+VLOOKUP($A455,datos14s!$A$2:$B$874,2,FALSE)))=1,"·",0)</f>
        <v>0</v>
      </c>
      <c r="Q455" s="53">
        <f>IF(TYPE(SEARCH(Q$1,+VLOOKUP($A455,datos14s!$A$2:$B$874,2,FALSE)))=1,"·",0)</f>
        <v>0</v>
      </c>
      <c r="R455" s="53">
        <f>IF(TYPE(SEARCH(R$1,+VLOOKUP($A455,datos14s!$A$2:$B$874,2,FALSE)))=1,"·",0)</f>
        <v>0</v>
      </c>
      <c r="S455" s="53">
        <f>IF(TYPE(SEARCH(S$1,+VLOOKUP($A455,datos14s!$A$2:$B$874,2,FALSE)))=1,"·",0)</f>
        <v>0</v>
      </c>
      <c r="T455" s="53">
        <f>IF(TYPE(SEARCH(T$1,+VLOOKUP($A455,datos14s!$A$2:$B$874,2,FALSE)))=1,"·",0)</f>
        <v>0</v>
      </c>
      <c r="U455" s="53">
        <f>IF(TYPE(SEARCH(U$1,+VLOOKUP($A455,datos14s!$A$2:$B$874,2,FALSE)))=1,"·",0)</f>
        <v>0</v>
      </c>
      <c r="V455" s="53">
        <f>IF(TYPE(SEARCH(V$1,+VLOOKUP($A455,datos14s!$A$2:$B$874,2,FALSE)))=1,"·",0)</f>
        <v>0</v>
      </c>
      <c r="W455" s="53">
        <f>IF(TYPE(SEARCH(W$1,+VLOOKUP($A455,datos14s!$A$2:$B$874,2,FALSE)))=1,"·",0)</f>
        <v>0</v>
      </c>
      <c r="X455" s="53">
        <f>IF(TYPE(SEARCH(X$1,+VLOOKUP($A455,datos14s!$A$2:$B$874,2,FALSE)))=1,"·",0)</f>
        <v>0</v>
      </c>
      <c r="Y455" s="53">
        <f>IF(TYPE(SEARCH(Y$1,+VLOOKUP($A455,datos14s!$A$2:$B$874,2,FALSE)))=1,"·",0)</f>
        <v>0</v>
      </c>
      <c r="Z455" s="53">
        <f>IF(TYPE(SEARCH(Z$1,+VLOOKUP($A455,datos14s!$A$2:$B$874,2,FALSE)))=1,"·",0)</f>
        <v>0</v>
      </c>
      <c r="AA455" s="53">
        <f>IF(TYPE(SEARCH(AA$1,+VLOOKUP($A455,datos14s!$A$2:$B$874,2,FALSE)))=1,"·",0)</f>
        <v>0</v>
      </c>
      <c r="AB455" s="53">
        <f>IF(TYPE(SEARCH(AB$1,+VLOOKUP($A455,datos14s!$A$2:$B$874,2,FALSE)))=1,"·",0)</f>
        <v>0</v>
      </c>
      <c r="AC455" s="53">
        <f>IF(TYPE(SEARCH(AC$1,+VLOOKUP($A455,datos14s!$A$2:$B$874,2,FALSE)))=1,"·",0)</f>
        <v>0</v>
      </c>
      <c r="AD455" s="53">
        <f>IF(TYPE(SEARCH(AD$1,+VLOOKUP($A455,datos14s!$A$2:$B$874,2,FALSE)))=1,"·",0)</f>
        <v>0</v>
      </c>
      <c r="AE455" s="53">
        <f>IF(TYPE(SEARCH(AE$1,+VLOOKUP($A455,datos14s!$A$2:$B$874,2,FALSE)))=1,"·",0)</f>
        <v>0</v>
      </c>
    </row>
    <row r="456" spans="1:31" s="9" customFormat="1">
      <c r="A456" s="60" t="s">
        <v>1251</v>
      </c>
      <c r="B456" s="53">
        <f>IF(TYPE(SEARCH(B$1,+VLOOKUP($A456,datos14s!$A$2:$B$874,2,FALSE)))=1,"·",0)</f>
        <v>0</v>
      </c>
      <c r="C456" s="53">
        <f>IF(TYPE(SEARCH(C$1,+VLOOKUP($A456,datos14s!$A$2:$B$874,2,FALSE)))=1,"·",0)</f>
        <v>0</v>
      </c>
      <c r="D456" s="53">
        <f>IF(TYPE(SEARCH(D$1,+VLOOKUP($A456,datos14s!$A$2:$B$874,2,FALSE)))=1,"·",0)</f>
        <v>0</v>
      </c>
      <c r="E456" s="53">
        <f>IF(TYPE(SEARCH(E$1,+VLOOKUP($A456,datos14s!$A$2:$B$874,2,FALSE)))=1,"·",0)</f>
        <v>0</v>
      </c>
      <c r="F456" s="53">
        <f>IF(TYPE(SEARCH(F$1,+VLOOKUP($A456,datos14s!$A$2:$B$874,2,FALSE)))=1,"·",0)</f>
        <v>0</v>
      </c>
      <c r="G456" s="53">
        <f>IF(TYPE(SEARCH(G$1,+VLOOKUP($A456,datos14s!$A$2:$B$874,2,FALSE)))=1,"·",0)</f>
        <v>0</v>
      </c>
      <c r="H456" s="53">
        <f>IF(TYPE(SEARCH(H$1,+VLOOKUP($A456,datos14s!$A$2:$B$874,2,FALSE)))=1,"·",0)</f>
        <v>0</v>
      </c>
      <c r="I456" s="53">
        <f>IF(TYPE(SEARCH(I$1,+VLOOKUP($A456,datos14s!$A$2:$B$874,2,FALSE)))=1,"·",0)</f>
        <v>0</v>
      </c>
      <c r="J456" s="53">
        <f>IF(TYPE(SEARCH(J$1,+VLOOKUP($A456,datos14s!$A$2:$B$874,2,FALSE)))=1,"·",0)</f>
        <v>0</v>
      </c>
      <c r="K456" s="53">
        <f>IF(TYPE(SEARCH(K$1,+VLOOKUP($A456,datos14s!$A$2:$B$874,2,FALSE)))=1,"·",0)</f>
        <v>0</v>
      </c>
      <c r="L456" s="53">
        <f>IF(TYPE(SEARCH(L$1,+VLOOKUP($A456,datos14s!$A$2:$B$874,2,FALSE)))=1,"·",0)</f>
        <v>0</v>
      </c>
      <c r="M456" s="53">
        <f>IF(TYPE(SEARCH(M$1,+VLOOKUP($A456,datos14s!$A$2:$B$874,2,FALSE)))=1,"·",0)</f>
        <v>0</v>
      </c>
      <c r="N456" s="53">
        <f>IF(TYPE(SEARCH(N$1,+VLOOKUP($A456,datos14s!$A$2:$B$874,2,FALSE)))=1,"·",0)</f>
        <v>0</v>
      </c>
      <c r="O456" s="53">
        <f>IF(TYPE(SEARCH(O$1,+VLOOKUP($A456,datos14s!$A$2:$B$874,2,FALSE)))=1,"·",0)</f>
        <v>0</v>
      </c>
      <c r="P456" s="53">
        <f>IF(TYPE(SEARCH(P$1,+VLOOKUP($A456,datos14s!$A$2:$B$874,2,FALSE)))=1,"·",0)</f>
        <v>0</v>
      </c>
      <c r="Q456" s="53">
        <f>IF(TYPE(SEARCH(Q$1,+VLOOKUP($A456,datos14s!$A$2:$B$874,2,FALSE)))=1,"·",0)</f>
        <v>0</v>
      </c>
      <c r="R456" s="53">
        <f>IF(TYPE(SEARCH(R$1,+VLOOKUP($A456,datos14s!$A$2:$B$874,2,FALSE)))=1,"·",0)</f>
        <v>0</v>
      </c>
      <c r="S456" s="53">
        <f>IF(TYPE(SEARCH(S$1,+VLOOKUP($A456,datos14s!$A$2:$B$874,2,FALSE)))=1,"·",0)</f>
        <v>0</v>
      </c>
      <c r="T456" s="53">
        <f>IF(TYPE(SEARCH(T$1,+VLOOKUP($A456,datos14s!$A$2:$B$874,2,FALSE)))=1,"·",0)</f>
        <v>0</v>
      </c>
      <c r="U456" s="53">
        <f>IF(TYPE(SEARCH(U$1,+VLOOKUP($A456,datos14s!$A$2:$B$874,2,FALSE)))=1,"·",0)</f>
        <v>0</v>
      </c>
      <c r="V456" s="53">
        <f>IF(TYPE(SEARCH(V$1,+VLOOKUP($A456,datos14s!$A$2:$B$874,2,FALSE)))=1,"·",0)</f>
        <v>0</v>
      </c>
      <c r="W456" s="53">
        <f>IF(TYPE(SEARCH(W$1,+VLOOKUP($A456,datos14s!$A$2:$B$874,2,FALSE)))=1,"·",0)</f>
        <v>0</v>
      </c>
      <c r="X456" s="53">
        <f>IF(TYPE(SEARCH(X$1,+VLOOKUP($A456,datos14s!$A$2:$B$874,2,FALSE)))=1,"·",0)</f>
        <v>0</v>
      </c>
      <c r="Y456" s="53">
        <f>IF(TYPE(SEARCH(Y$1,+VLOOKUP($A456,datos14s!$A$2:$B$874,2,FALSE)))=1,"·",0)</f>
        <v>0</v>
      </c>
      <c r="Z456" s="53">
        <f>IF(TYPE(SEARCH(Z$1,+VLOOKUP($A456,datos14s!$A$2:$B$874,2,FALSE)))=1,"·",0)</f>
        <v>0</v>
      </c>
      <c r="AA456" s="53">
        <f>IF(TYPE(SEARCH(AA$1,+VLOOKUP($A456,datos14s!$A$2:$B$874,2,FALSE)))=1,"·",0)</f>
        <v>0</v>
      </c>
      <c r="AB456" s="53">
        <f>IF(TYPE(SEARCH(AB$1,+VLOOKUP($A456,datos14s!$A$2:$B$874,2,FALSE)))=1,"·",0)</f>
        <v>0</v>
      </c>
      <c r="AC456" s="53">
        <f>IF(TYPE(SEARCH(AC$1,+VLOOKUP($A456,datos14s!$A$2:$B$874,2,FALSE)))=1,"·",0)</f>
        <v>0</v>
      </c>
      <c r="AD456" s="53">
        <f>IF(TYPE(SEARCH(AD$1,+VLOOKUP($A456,datos14s!$A$2:$B$874,2,FALSE)))=1,"·",0)</f>
        <v>0</v>
      </c>
      <c r="AE456" s="53">
        <f>IF(TYPE(SEARCH(AE$1,+VLOOKUP($A456,datos14s!$A$2:$B$874,2,FALSE)))=1,"·",0)</f>
        <v>0</v>
      </c>
    </row>
    <row r="457" spans="1:31" s="9" customFormat="1">
      <c r="A457" s="60" t="s">
        <v>1252</v>
      </c>
      <c r="B457" s="53">
        <f>IF(TYPE(SEARCH(B$1,+VLOOKUP($A457,datos14s!$A$2:$B$874,2,FALSE)))=1,"·",0)</f>
        <v>0</v>
      </c>
      <c r="C457" s="53">
        <f>IF(TYPE(SEARCH(C$1,+VLOOKUP($A457,datos14s!$A$2:$B$874,2,FALSE)))=1,"·",0)</f>
        <v>0</v>
      </c>
      <c r="D457" s="53">
        <f>IF(TYPE(SEARCH(D$1,+VLOOKUP($A457,datos14s!$A$2:$B$874,2,FALSE)))=1,"·",0)</f>
        <v>0</v>
      </c>
      <c r="E457" s="53">
        <f>IF(TYPE(SEARCH(E$1,+VLOOKUP($A457,datos14s!$A$2:$B$874,2,FALSE)))=1,"·",0)</f>
        <v>0</v>
      </c>
      <c r="F457" s="53">
        <f>IF(TYPE(SEARCH(F$1,+VLOOKUP($A457,datos14s!$A$2:$B$874,2,FALSE)))=1,"·",0)</f>
        <v>0</v>
      </c>
      <c r="G457" s="53">
        <f>IF(TYPE(SEARCH(G$1,+VLOOKUP($A457,datos14s!$A$2:$B$874,2,FALSE)))=1,"·",0)</f>
        <v>0</v>
      </c>
      <c r="H457" s="53">
        <f>IF(TYPE(SEARCH(H$1,+VLOOKUP($A457,datos14s!$A$2:$B$874,2,FALSE)))=1,"·",0)</f>
        <v>0</v>
      </c>
      <c r="I457" s="53">
        <f>IF(TYPE(SEARCH(I$1,+VLOOKUP($A457,datos14s!$A$2:$B$874,2,FALSE)))=1,"·",0)</f>
        <v>0</v>
      </c>
      <c r="J457" s="53">
        <f>IF(TYPE(SEARCH(J$1,+VLOOKUP($A457,datos14s!$A$2:$B$874,2,FALSE)))=1,"·",0)</f>
        <v>0</v>
      </c>
      <c r="K457" s="53">
        <f>IF(TYPE(SEARCH(K$1,+VLOOKUP($A457,datos14s!$A$2:$B$874,2,FALSE)))=1,"·",0)</f>
        <v>0</v>
      </c>
      <c r="L457" s="53">
        <f>IF(TYPE(SEARCH(L$1,+VLOOKUP($A457,datos14s!$A$2:$B$874,2,FALSE)))=1,"·",0)</f>
        <v>0</v>
      </c>
      <c r="M457" s="53">
        <f>IF(TYPE(SEARCH(M$1,+VLOOKUP($A457,datos14s!$A$2:$B$874,2,FALSE)))=1,"·",0)</f>
        <v>0</v>
      </c>
      <c r="N457" s="53">
        <f>IF(TYPE(SEARCH(N$1,+VLOOKUP($A457,datos14s!$A$2:$B$874,2,FALSE)))=1,"·",0)</f>
        <v>0</v>
      </c>
      <c r="O457" s="53">
        <f>IF(TYPE(SEARCH(O$1,+VLOOKUP($A457,datos14s!$A$2:$B$874,2,FALSE)))=1,"·",0)</f>
        <v>0</v>
      </c>
      <c r="P457" s="53">
        <f>IF(TYPE(SEARCH(P$1,+VLOOKUP($A457,datos14s!$A$2:$B$874,2,FALSE)))=1,"·",0)</f>
        <v>0</v>
      </c>
      <c r="Q457" s="53">
        <f>IF(TYPE(SEARCH(Q$1,+VLOOKUP($A457,datos14s!$A$2:$B$874,2,FALSE)))=1,"·",0)</f>
        <v>0</v>
      </c>
      <c r="R457" s="53">
        <f>IF(TYPE(SEARCH(R$1,+VLOOKUP($A457,datos14s!$A$2:$B$874,2,FALSE)))=1,"·",0)</f>
        <v>0</v>
      </c>
      <c r="S457" s="53">
        <f>IF(TYPE(SEARCH(S$1,+VLOOKUP($A457,datos14s!$A$2:$B$874,2,FALSE)))=1,"·",0)</f>
        <v>0</v>
      </c>
      <c r="T457" s="53">
        <f>IF(TYPE(SEARCH(T$1,+VLOOKUP($A457,datos14s!$A$2:$B$874,2,FALSE)))=1,"·",0)</f>
        <v>0</v>
      </c>
      <c r="U457" s="53">
        <f>IF(TYPE(SEARCH(U$1,+VLOOKUP($A457,datos14s!$A$2:$B$874,2,FALSE)))=1,"·",0)</f>
        <v>0</v>
      </c>
      <c r="V457" s="53">
        <f>IF(TYPE(SEARCH(V$1,+VLOOKUP($A457,datos14s!$A$2:$B$874,2,FALSE)))=1,"·",0)</f>
        <v>0</v>
      </c>
      <c r="W457" s="53">
        <f>IF(TYPE(SEARCH(W$1,+VLOOKUP($A457,datos14s!$A$2:$B$874,2,FALSE)))=1,"·",0)</f>
        <v>0</v>
      </c>
      <c r="X457" s="53">
        <f>IF(TYPE(SEARCH(X$1,+VLOOKUP($A457,datos14s!$A$2:$B$874,2,FALSE)))=1,"·",0)</f>
        <v>0</v>
      </c>
      <c r="Y457" s="53">
        <f>IF(TYPE(SEARCH(Y$1,+VLOOKUP($A457,datos14s!$A$2:$B$874,2,FALSE)))=1,"·",0)</f>
        <v>0</v>
      </c>
      <c r="Z457" s="53">
        <f>IF(TYPE(SEARCH(Z$1,+VLOOKUP($A457,datos14s!$A$2:$B$874,2,FALSE)))=1,"·",0)</f>
        <v>0</v>
      </c>
      <c r="AA457" s="53">
        <f>IF(TYPE(SEARCH(AA$1,+VLOOKUP($A457,datos14s!$A$2:$B$874,2,FALSE)))=1,"·",0)</f>
        <v>0</v>
      </c>
      <c r="AB457" s="53">
        <f>IF(TYPE(SEARCH(AB$1,+VLOOKUP($A457,datos14s!$A$2:$B$874,2,FALSE)))=1,"·",0)</f>
        <v>0</v>
      </c>
      <c r="AC457" s="53">
        <f>IF(TYPE(SEARCH(AC$1,+VLOOKUP($A457,datos14s!$A$2:$B$874,2,FALSE)))=1,"·",0)</f>
        <v>0</v>
      </c>
      <c r="AD457" s="53">
        <f>IF(TYPE(SEARCH(AD$1,+VLOOKUP($A457,datos14s!$A$2:$B$874,2,FALSE)))=1,"·",0)</f>
        <v>0</v>
      </c>
      <c r="AE457" s="53">
        <f>IF(TYPE(SEARCH(AE$1,+VLOOKUP($A457,datos14s!$A$2:$B$874,2,FALSE)))=1,"·",0)</f>
        <v>0</v>
      </c>
    </row>
    <row r="458" spans="1:31" s="9" customFormat="1">
      <c r="A458" s="60" t="s">
        <v>1253</v>
      </c>
      <c r="B458" s="53">
        <f>IF(TYPE(SEARCH(B$1,+VLOOKUP($A458,datos14s!$A$2:$B$874,2,FALSE)))=1,"·",0)</f>
        <v>0</v>
      </c>
      <c r="C458" s="53">
        <f>IF(TYPE(SEARCH(C$1,+VLOOKUP($A458,datos14s!$A$2:$B$874,2,FALSE)))=1,"·",0)</f>
        <v>0</v>
      </c>
      <c r="D458" s="53">
        <f>IF(TYPE(SEARCH(D$1,+VLOOKUP($A458,datos14s!$A$2:$B$874,2,FALSE)))=1,"·",0)</f>
        <v>0</v>
      </c>
      <c r="E458" s="53">
        <f>IF(TYPE(SEARCH(E$1,+VLOOKUP($A458,datos14s!$A$2:$B$874,2,FALSE)))=1,"·",0)</f>
        <v>0</v>
      </c>
      <c r="F458" s="53" t="str">
        <f>IF(TYPE(SEARCH(F$1,+VLOOKUP($A458,datos14s!$A$2:$B$874,2,FALSE)))=1,"·",0)</f>
        <v>·</v>
      </c>
      <c r="G458" s="53">
        <f>IF(TYPE(SEARCH(G$1,+VLOOKUP($A458,datos14s!$A$2:$B$874,2,FALSE)))=1,"·",0)</f>
        <v>0</v>
      </c>
      <c r="H458" s="53">
        <f>IF(TYPE(SEARCH(H$1,+VLOOKUP($A458,datos14s!$A$2:$B$874,2,FALSE)))=1,"·",0)</f>
        <v>0</v>
      </c>
      <c r="I458" s="53" t="str">
        <f>IF(TYPE(SEARCH(I$1,+VLOOKUP($A458,datos14s!$A$2:$B$874,2,FALSE)))=1,"·",0)</f>
        <v>·</v>
      </c>
      <c r="J458" s="53">
        <f>IF(TYPE(SEARCH(J$1,+VLOOKUP($A458,datos14s!$A$2:$B$874,2,FALSE)))=1,"·",0)</f>
        <v>0</v>
      </c>
      <c r="K458" s="53">
        <f>IF(TYPE(SEARCH(K$1,+VLOOKUP($A458,datos14s!$A$2:$B$874,2,FALSE)))=1,"·",0)</f>
        <v>0</v>
      </c>
      <c r="L458" s="53" t="str">
        <f>IF(TYPE(SEARCH(L$1,+VLOOKUP($A458,datos14s!$A$2:$B$874,2,FALSE)))=1,"·",0)</f>
        <v>·</v>
      </c>
      <c r="M458" s="53">
        <f>IF(TYPE(SEARCH(M$1,+VLOOKUP($A458,datos14s!$A$2:$B$874,2,FALSE)))=1,"·",0)</f>
        <v>0</v>
      </c>
      <c r="N458" s="53">
        <f>IF(TYPE(SEARCH(N$1,+VLOOKUP($A458,datos14s!$A$2:$B$874,2,FALSE)))=1,"·",0)</f>
        <v>0</v>
      </c>
      <c r="O458" s="53">
        <f>IF(TYPE(SEARCH(O$1,+VLOOKUP($A458,datos14s!$A$2:$B$874,2,FALSE)))=1,"·",0)</f>
        <v>0</v>
      </c>
      <c r="P458" s="53">
        <f>IF(TYPE(SEARCH(P$1,+VLOOKUP($A458,datos14s!$A$2:$B$874,2,FALSE)))=1,"·",0)</f>
        <v>0</v>
      </c>
      <c r="Q458" s="53">
        <f>IF(TYPE(SEARCH(Q$1,+VLOOKUP($A458,datos14s!$A$2:$B$874,2,FALSE)))=1,"·",0)</f>
        <v>0</v>
      </c>
      <c r="R458" s="53">
        <f>IF(TYPE(SEARCH(R$1,+VLOOKUP($A458,datos14s!$A$2:$B$874,2,FALSE)))=1,"·",0)</f>
        <v>0</v>
      </c>
      <c r="S458" s="53">
        <f>IF(TYPE(SEARCH(S$1,+VLOOKUP($A458,datos14s!$A$2:$B$874,2,FALSE)))=1,"·",0)</f>
        <v>0</v>
      </c>
      <c r="T458" s="53">
        <f>IF(TYPE(SEARCH(T$1,+VLOOKUP($A458,datos14s!$A$2:$B$874,2,FALSE)))=1,"·",0)</f>
        <v>0</v>
      </c>
      <c r="U458" s="53">
        <f>IF(TYPE(SEARCH(U$1,+VLOOKUP($A458,datos14s!$A$2:$B$874,2,FALSE)))=1,"·",0)</f>
        <v>0</v>
      </c>
      <c r="V458" s="53">
        <f>IF(TYPE(SEARCH(V$1,+VLOOKUP($A458,datos14s!$A$2:$B$874,2,FALSE)))=1,"·",0)</f>
        <v>0</v>
      </c>
      <c r="W458" s="53">
        <f>IF(TYPE(SEARCH(W$1,+VLOOKUP($A458,datos14s!$A$2:$B$874,2,FALSE)))=1,"·",0)</f>
        <v>0</v>
      </c>
      <c r="X458" s="53">
        <f>IF(TYPE(SEARCH(X$1,+VLOOKUP($A458,datos14s!$A$2:$B$874,2,FALSE)))=1,"·",0)</f>
        <v>0</v>
      </c>
      <c r="Y458" s="53">
        <f>IF(TYPE(SEARCH(Y$1,+VLOOKUP($A458,datos14s!$A$2:$B$874,2,FALSE)))=1,"·",0)</f>
        <v>0</v>
      </c>
      <c r="Z458" s="53">
        <f>IF(TYPE(SEARCH(Z$1,+VLOOKUP($A458,datos14s!$A$2:$B$874,2,FALSE)))=1,"·",0)</f>
        <v>0</v>
      </c>
      <c r="AA458" s="53">
        <f>IF(TYPE(SEARCH(AA$1,+VLOOKUP($A458,datos14s!$A$2:$B$874,2,FALSE)))=1,"·",0)</f>
        <v>0</v>
      </c>
      <c r="AB458" s="53">
        <f>IF(TYPE(SEARCH(AB$1,+VLOOKUP($A458,datos14s!$A$2:$B$874,2,FALSE)))=1,"·",0)</f>
        <v>0</v>
      </c>
      <c r="AC458" s="53">
        <f>IF(TYPE(SEARCH(AC$1,+VLOOKUP($A458,datos14s!$A$2:$B$874,2,FALSE)))=1,"·",0)</f>
        <v>0</v>
      </c>
      <c r="AD458" s="53">
        <f>IF(TYPE(SEARCH(AD$1,+VLOOKUP($A458,datos14s!$A$2:$B$874,2,FALSE)))=1,"·",0)</f>
        <v>0</v>
      </c>
      <c r="AE458" s="53">
        <f>IF(TYPE(SEARCH(AE$1,+VLOOKUP($A458,datos14s!$A$2:$B$874,2,FALSE)))=1,"·",0)</f>
        <v>0</v>
      </c>
    </row>
    <row r="459" spans="1:31" s="9" customFormat="1">
      <c r="A459" s="60" t="s">
        <v>1254</v>
      </c>
      <c r="B459" s="53">
        <f>IF(TYPE(SEARCH(B$1,+VLOOKUP($A459,datos14s!$A$2:$B$874,2,FALSE)))=1,"·",0)</f>
        <v>0</v>
      </c>
      <c r="C459" s="53">
        <f>IF(TYPE(SEARCH(C$1,+VLOOKUP($A459,datos14s!$A$2:$B$874,2,FALSE)))=1,"·",0)</f>
        <v>0</v>
      </c>
      <c r="D459" s="53">
        <f>IF(TYPE(SEARCH(D$1,+VLOOKUP($A459,datos14s!$A$2:$B$874,2,FALSE)))=1,"·",0)</f>
        <v>0</v>
      </c>
      <c r="E459" s="53">
        <f>IF(TYPE(SEARCH(E$1,+VLOOKUP($A459,datos14s!$A$2:$B$874,2,FALSE)))=1,"·",0)</f>
        <v>0</v>
      </c>
      <c r="F459" s="53">
        <f>IF(TYPE(SEARCH(F$1,+VLOOKUP($A459,datos14s!$A$2:$B$874,2,FALSE)))=1,"·",0)</f>
        <v>0</v>
      </c>
      <c r="G459" s="53">
        <f>IF(TYPE(SEARCH(G$1,+VLOOKUP($A459,datos14s!$A$2:$B$874,2,FALSE)))=1,"·",0)</f>
        <v>0</v>
      </c>
      <c r="H459" s="53">
        <f>IF(TYPE(SEARCH(H$1,+VLOOKUP($A459,datos14s!$A$2:$B$874,2,FALSE)))=1,"·",0)</f>
        <v>0</v>
      </c>
      <c r="I459" s="53">
        <f>IF(TYPE(SEARCH(I$1,+VLOOKUP($A459,datos14s!$A$2:$B$874,2,FALSE)))=1,"·",0)</f>
        <v>0</v>
      </c>
      <c r="J459" s="53">
        <f>IF(TYPE(SEARCH(J$1,+VLOOKUP($A459,datos14s!$A$2:$B$874,2,FALSE)))=1,"·",0)</f>
        <v>0</v>
      </c>
      <c r="K459" s="53">
        <f>IF(TYPE(SEARCH(K$1,+VLOOKUP($A459,datos14s!$A$2:$B$874,2,FALSE)))=1,"·",0)</f>
        <v>0</v>
      </c>
      <c r="L459" s="53">
        <f>IF(TYPE(SEARCH(L$1,+VLOOKUP($A459,datos14s!$A$2:$B$874,2,FALSE)))=1,"·",0)</f>
        <v>0</v>
      </c>
      <c r="M459" s="53">
        <f>IF(TYPE(SEARCH(M$1,+VLOOKUP($A459,datos14s!$A$2:$B$874,2,FALSE)))=1,"·",0)</f>
        <v>0</v>
      </c>
      <c r="N459" s="53">
        <f>IF(TYPE(SEARCH(N$1,+VLOOKUP($A459,datos14s!$A$2:$B$874,2,FALSE)))=1,"·",0)</f>
        <v>0</v>
      </c>
      <c r="O459" s="53">
        <f>IF(TYPE(SEARCH(O$1,+VLOOKUP($A459,datos14s!$A$2:$B$874,2,FALSE)))=1,"·",0)</f>
        <v>0</v>
      </c>
      <c r="P459" s="53">
        <f>IF(TYPE(SEARCH(P$1,+VLOOKUP($A459,datos14s!$A$2:$B$874,2,FALSE)))=1,"·",0)</f>
        <v>0</v>
      </c>
      <c r="Q459" s="53">
        <f>IF(TYPE(SEARCH(Q$1,+VLOOKUP($A459,datos14s!$A$2:$B$874,2,FALSE)))=1,"·",0)</f>
        <v>0</v>
      </c>
      <c r="R459" s="53">
        <f>IF(TYPE(SEARCH(R$1,+VLOOKUP($A459,datos14s!$A$2:$B$874,2,FALSE)))=1,"·",0)</f>
        <v>0</v>
      </c>
      <c r="S459" s="53">
        <f>IF(TYPE(SEARCH(S$1,+VLOOKUP($A459,datos14s!$A$2:$B$874,2,FALSE)))=1,"·",0)</f>
        <v>0</v>
      </c>
      <c r="T459" s="53">
        <f>IF(TYPE(SEARCH(T$1,+VLOOKUP($A459,datos14s!$A$2:$B$874,2,FALSE)))=1,"·",0)</f>
        <v>0</v>
      </c>
      <c r="U459" s="53">
        <f>IF(TYPE(SEARCH(U$1,+VLOOKUP($A459,datos14s!$A$2:$B$874,2,FALSE)))=1,"·",0)</f>
        <v>0</v>
      </c>
      <c r="V459" s="53">
        <f>IF(TYPE(SEARCH(V$1,+VLOOKUP($A459,datos14s!$A$2:$B$874,2,FALSE)))=1,"·",0)</f>
        <v>0</v>
      </c>
      <c r="W459" s="53">
        <f>IF(TYPE(SEARCH(W$1,+VLOOKUP($A459,datos14s!$A$2:$B$874,2,FALSE)))=1,"·",0)</f>
        <v>0</v>
      </c>
      <c r="X459" s="53">
        <f>IF(TYPE(SEARCH(X$1,+VLOOKUP($A459,datos14s!$A$2:$B$874,2,FALSE)))=1,"·",0)</f>
        <v>0</v>
      </c>
      <c r="Y459" s="53">
        <f>IF(TYPE(SEARCH(Y$1,+VLOOKUP($A459,datos14s!$A$2:$B$874,2,FALSE)))=1,"·",0)</f>
        <v>0</v>
      </c>
      <c r="Z459" s="53">
        <f>IF(TYPE(SEARCH(Z$1,+VLOOKUP($A459,datos14s!$A$2:$B$874,2,FALSE)))=1,"·",0)</f>
        <v>0</v>
      </c>
      <c r="AA459" s="53">
        <f>IF(TYPE(SEARCH(AA$1,+VLOOKUP($A459,datos14s!$A$2:$B$874,2,FALSE)))=1,"·",0)</f>
        <v>0</v>
      </c>
      <c r="AB459" s="53">
        <f>IF(TYPE(SEARCH(AB$1,+VLOOKUP($A459,datos14s!$A$2:$B$874,2,FALSE)))=1,"·",0)</f>
        <v>0</v>
      </c>
      <c r="AC459" s="53">
        <f>IF(TYPE(SEARCH(AC$1,+VLOOKUP($A459,datos14s!$A$2:$B$874,2,FALSE)))=1,"·",0)</f>
        <v>0</v>
      </c>
      <c r="AD459" s="53">
        <f>IF(TYPE(SEARCH(AD$1,+VLOOKUP($A459,datos14s!$A$2:$B$874,2,FALSE)))=1,"·",0)</f>
        <v>0</v>
      </c>
      <c r="AE459" s="53">
        <f>IF(TYPE(SEARCH(AE$1,+VLOOKUP($A459,datos14s!$A$2:$B$874,2,FALSE)))=1,"·",0)</f>
        <v>0</v>
      </c>
    </row>
    <row r="460" spans="1:31" s="9" customFormat="1">
      <c r="A460" s="60" t="s">
        <v>1255</v>
      </c>
      <c r="B460" s="53">
        <f>IF(TYPE(SEARCH(B$1,+VLOOKUP($A460,datos14s!$A$2:$B$874,2,FALSE)))=1,"·",0)</f>
        <v>0</v>
      </c>
      <c r="C460" s="53">
        <f>IF(TYPE(SEARCH(C$1,+VLOOKUP($A460,datos14s!$A$2:$B$874,2,FALSE)))=1,"·",0)</f>
        <v>0</v>
      </c>
      <c r="D460" s="53">
        <f>IF(TYPE(SEARCH(D$1,+VLOOKUP($A460,datos14s!$A$2:$B$874,2,FALSE)))=1,"·",0)</f>
        <v>0</v>
      </c>
      <c r="E460" s="53">
        <f>IF(TYPE(SEARCH(E$1,+VLOOKUP($A460,datos14s!$A$2:$B$874,2,FALSE)))=1,"·",0)</f>
        <v>0</v>
      </c>
      <c r="F460" s="53" t="str">
        <f>IF(TYPE(SEARCH(F$1,+VLOOKUP($A460,datos14s!$A$2:$B$874,2,FALSE)))=1,"·",0)</f>
        <v>·</v>
      </c>
      <c r="G460" s="53" t="str">
        <f>IF(TYPE(SEARCH(G$1,+VLOOKUP($A460,datos14s!$A$2:$B$874,2,FALSE)))=1,"·",0)</f>
        <v>·</v>
      </c>
      <c r="H460" s="53" t="str">
        <f>IF(TYPE(SEARCH(H$1,+VLOOKUP($A460,datos14s!$A$2:$B$874,2,FALSE)))=1,"·",0)</f>
        <v>·</v>
      </c>
      <c r="I460" s="53">
        <f>IF(TYPE(SEARCH(I$1,+VLOOKUP($A460,datos14s!$A$2:$B$874,2,FALSE)))=1,"·",0)</f>
        <v>0</v>
      </c>
      <c r="J460" s="53">
        <f>IF(TYPE(SEARCH(J$1,+VLOOKUP($A460,datos14s!$A$2:$B$874,2,FALSE)))=1,"·",0)</f>
        <v>0</v>
      </c>
      <c r="K460" s="53">
        <f>IF(TYPE(SEARCH(K$1,+VLOOKUP($A460,datos14s!$A$2:$B$874,2,FALSE)))=1,"·",0)</f>
        <v>0</v>
      </c>
      <c r="L460" s="53">
        <f>IF(TYPE(SEARCH(L$1,+VLOOKUP($A460,datos14s!$A$2:$B$874,2,FALSE)))=1,"·",0)</f>
        <v>0</v>
      </c>
      <c r="M460" s="53">
        <f>IF(TYPE(SEARCH(M$1,+VLOOKUP($A460,datos14s!$A$2:$B$874,2,FALSE)))=1,"·",0)</f>
        <v>0</v>
      </c>
      <c r="N460" s="53">
        <f>IF(TYPE(SEARCH(N$1,+VLOOKUP($A460,datos14s!$A$2:$B$874,2,FALSE)))=1,"·",0)</f>
        <v>0</v>
      </c>
      <c r="O460" s="53">
        <f>IF(TYPE(SEARCH(O$1,+VLOOKUP($A460,datos14s!$A$2:$B$874,2,FALSE)))=1,"·",0)</f>
        <v>0</v>
      </c>
      <c r="P460" s="53">
        <f>IF(TYPE(SEARCH(P$1,+VLOOKUP($A460,datos14s!$A$2:$B$874,2,FALSE)))=1,"·",0)</f>
        <v>0</v>
      </c>
      <c r="Q460" s="53">
        <f>IF(TYPE(SEARCH(Q$1,+VLOOKUP($A460,datos14s!$A$2:$B$874,2,FALSE)))=1,"·",0)</f>
        <v>0</v>
      </c>
      <c r="R460" s="53">
        <f>IF(TYPE(SEARCH(R$1,+VLOOKUP($A460,datos14s!$A$2:$B$874,2,FALSE)))=1,"·",0)</f>
        <v>0</v>
      </c>
      <c r="S460" s="53">
        <f>IF(TYPE(SEARCH(S$1,+VLOOKUP($A460,datos14s!$A$2:$B$874,2,FALSE)))=1,"·",0)</f>
        <v>0</v>
      </c>
      <c r="T460" s="53">
        <f>IF(TYPE(SEARCH(T$1,+VLOOKUP($A460,datos14s!$A$2:$B$874,2,FALSE)))=1,"·",0)</f>
        <v>0</v>
      </c>
      <c r="U460" s="53">
        <f>IF(TYPE(SEARCH(U$1,+VLOOKUP($A460,datos14s!$A$2:$B$874,2,FALSE)))=1,"·",0)</f>
        <v>0</v>
      </c>
      <c r="V460" s="53">
        <f>IF(TYPE(SEARCH(V$1,+VLOOKUP($A460,datos14s!$A$2:$B$874,2,FALSE)))=1,"·",0)</f>
        <v>0</v>
      </c>
      <c r="W460" s="53">
        <f>IF(TYPE(SEARCH(W$1,+VLOOKUP($A460,datos14s!$A$2:$B$874,2,FALSE)))=1,"·",0)</f>
        <v>0</v>
      </c>
      <c r="X460" s="53">
        <f>IF(TYPE(SEARCH(X$1,+VLOOKUP($A460,datos14s!$A$2:$B$874,2,FALSE)))=1,"·",0)</f>
        <v>0</v>
      </c>
      <c r="Y460" s="53">
        <f>IF(TYPE(SEARCH(Y$1,+VLOOKUP($A460,datos14s!$A$2:$B$874,2,FALSE)))=1,"·",0)</f>
        <v>0</v>
      </c>
      <c r="Z460" s="53">
        <f>IF(TYPE(SEARCH(Z$1,+VLOOKUP($A460,datos14s!$A$2:$B$874,2,FALSE)))=1,"·",0)</f>
        <v>0</v>
      </c>
      <c r="AA460" s="53">
        <f>IF(TYPE(SEARCH(AA$1,+VLOOKUP($A460,datos14s!$A$2:$B$874,2,FALSE)))=1,"·",0)</f>
        <v>0</v>
      </c>
      <c r="AB460" s="53">
        <f>IF(TYPE(SEARCH(AB$1,+VLOOKUP($A460,datos14s!$A$2:$B$874,2,FALSE)))=1,"·",0)</f>
        <v>0</v>
      </c>
      <c r="AC460" s="53">
        <f>IF(TYPE(SEARCH(AC$1,+VLOOKUP($A460,datos14s!$A$2:$B$874,2,FALSE)))=1,"·",0)</f>
        <v>0</v>
      </c>
      <c r="AD460" s="53">
        <f>IF(TYPE(SEARCH(AD$1,+VLOOKUP($A460,datos14s!$A$2:$B$874,2,FALSE)))=1,"·",0)</f>
        <v>0</v>
      </c>
      <c r="AE460" s="53">
        <f>IF(TYPE(SEARCH(AE$1,+VLOOKUP($A460,datos14s!$A$2:$B$874,2,FALSE)))=1,"·",0)</f>
        <v>0</v>
      </c>
    </row>
    <row r="461" spans="1:31" s="9" customFormat="1">
      <c r="A461" s="60" t="s">
        <v>1256</v>
      </c>
      <c r="B461" s="53">
        <f>IF(TYPE(SEARCH(B$1,+VLOOKUP($A461,datos14s!$A$2:$B$874,2,FALSE)))=1,"·",0)</f>
        <v>0</v>
      </c>
      <c r="C461" s="53">
        <f>IF(TYPE(SEARCH(C$1,+VLOOKUP($A461,datos14s!$A$2:$B$874,2,FALSE)))=1,"·",0)</f>
        <v>0</v>
      </c>
      <c r="D461" s="53">
        <f>IF(TYPE(SEARCH(D$1,+VLOOKUP($A461,datos14s!$A$2:$B$874,2,FALSE)))=1,"·",0)</f>
        <v>0</v>
      </c>
      <c r="E461" s="53">
        <f>IF(TYPE(SEARCH(E$1,+VLOOKUP($A461,datos14s!$A$2:$B$874,2,FALSE)))=1,"·",0)</f>
        <v>0</v>
      </c>
      <c r="F461" s="53" t="str">
        <f>IF(TYPE(SEARCH(F$1,+VLOOKUP($A461,datos14s!$A$2:$B$874,2,FALSE)))=1,"·",0)</f>
        <v>·</v>
      </c>
      <c r="G461" s="53" t="str">
        <f>IF(TYPE(SEARCH(G$1,+VLOOKUP($A461,datos14s!$A$2:$B$874,2,FALSE)))=1,"·",0)</f>
        <v>·</v>
      </c>
      <c r="H461" s="53">
        <f>IF(TYPE(SEARCH(H$1,+VLOOKUP($A461,datos14s!$A$2:$B$874,2,FALSE)))=1,"·",0)</f>
        <v>0</v>
      </c>
      <c r="I461" s="53">
        <f>IF(TYPE(SEARCH(I$1,+VLOOKUP($A461,datos14s!$A$2:$B$874,2,FALSE)))=1,"·",0)</f>
        <v>0</v>
      </c>
      <c r="J461" s="53">
        <f>IF(TYPE(SEARCH(J$1,+VLOOKUP($A461,datos14s!$A$2:$B$874,2,FALSE)))=1,"·",0)</f>
        <v>0</v>
      </c>
      <c r="K461" s="53">
        <f>IF(TYPE(SEARCH(K$1,+VLOOKUP($A461,datos14s!$A$2:$B$874,2,FALSE)))=1,"·",0)</f>
        <v>0</v>
      </c>
      <c r="L461" s="53">
        <f>IF(TYPE(SEARCH(L$1,+VLOOKUP($A461,datos14s!$A$2:$B$874,2,FALSE)))=1,"·",0)</f>
        <v>0</v>
      </c>
      <c r="M461" s="53">
        <f>IF(TYPE(SEARCH(M$1,+VLOOKUP($A461,datos14s!$A$2:$B$874,2,FALSE)))=1,"·",0)</f>
        <v>0</v>
      </c>
      <c r="N461" s="53">
        <f>IF(TYPE(SEARCH(N$1,+VLOOKUP($A461,datos14s!$A$2:$B$874,2,FALSE)))=1,"·",0)</f>
        <v>0</v>
      </c>
      <c r="O461" s="53">
        <f>IF(TYPE(SEARCH(O$1,+VLOOKUP($A461,datos14s!$A$2:$B$874,2,FALSE)))=1,"·",0)</f>
        <v>0</v>
      </c>
      <c r="P461" s="53">
        <f>IF(TYPE(SEARCH(P$1,+VLOOKUP($A461,datos14s!$A$2:$B$874,2,FALSE)))=1,"·",0)</f>
        <v>0</v>
      </c>
      <c r="Q461" s="53">
        <f>IF(TYPE(SEARCH(Q$1,+VLOOKUP($A461,datos14s!$A$2:$B$874,2,FALSE)))=1,"·",0)</f>
        <v>0</v>
      </c>
      <c r="R461" s="53">
        <f>IF(TYPE(SEARCH(R$1,+VLOOKUP($A461,datos14s!$A$2:$B$874,2,FALSE)))=1,"·",0)</f>
        <v>0</v>
      </c>
      <c r="S461" s="53">
        <f>IF(TYPE(SEARCH(S$1,+VLOOKUP($A461,datos14s!$A$2:$B$874,2,FALSE)))=1,"·",0)</f>
        <v>0</v>
      </c>
      <c r="T461" s="53">
        <f>IF(TYPE(SEARCH(T$1,+VLOOKUP($A461,datos14s!$A$2:$B$874,2,FALSE)))=1,"·",0)</f>
        <v>0</v>
      </c>
      <c r="U461" s="53">
        <f>IF(TYPE(SEARCH(U$1,+VLOOKUP($A461,datos14s!$A$2:$B$874,2,FALSE)))=1,"·",0)</f>
        <v>0</v>
      </c>
      <c r="V461" s="53">
        <f>IF(TYPE(SEARCH(V$1,+VLOOKUP($A461,datos14s!$A$2:$B$874,2,FALSE)))=1,"·",0)</f>
        <v>0</v>
      </c>
      <c r="W461" s="53">
        <f>IF(TYPE(SEARCH(W$1,+VLOOKUP($A461,datos14s!$A$2:$B$874,2,FALSE)))=1,"·",0)</f>
        <v>0</v>
      </c>
      <c r="X461" s="53">
        <f>IF(TYPE(SEARCH(X$1,+VLOOKUP($A461,datos14s!$A$2:$B$874,2,FALSE)))=1,"·",0)</f>
        <v>0</v>
      </c>
      <c r="Y461" s="53">
        <f>IF(TYPE(SEARCH(Y$1,+VLOOKUP($A461,datos14s!$A$2:$B$874,2,FALSE)))=1,"·",0)</f>
        <v>0</v>
      </c>
      <c r="Z461" s="53">
        <f>IF(TYPE(SEARCH(Z$1,+VLOOKUP($A461,datos14s!$A$2:$B$874,2,FALSE)))=1,"·",0)</f>
        <v>0</v>
      </c>
      <c r="AA461" s="53">
        <f>IF(TYPE(SEARCH(AA$1,+VLOOKUP($A461,datos14s!$A$2:$B$874,2,FALSE)))=1,"·",0)</f>
        <v>0</v>
      </c>
      <c r="AB461" s="53">
        <f>IF(TYPE(SEARCH(AB$1,+VLOOKUP($A461,datos14s!$A$2:$B$874,2,FALSE)))=1,"·",0)</f>
        <v>0</v>
      </c>
      <c r="AC461" s="53">
        <f>IF(TYPE(SEARCH(AC$1,+VLOOKUP($A461,datos14s!$A$2:$B$874,2,FALSE)))=1,"·",0)</f>
        <v>0</v>
      </c>
      <c r="AD461" s="53">
        <f>IF(TYPE(SEARCH(AD$1,+VLOOKUP($A461,datos14s!$A$2:$B$874,2,FALSE)))=1,"·",0)</f>
        <v>0</v>
      </c>
      <c r="AE461" s="53">
        <f>IF(TYPE(SEARCH(AE$1,+VLOOKUP($A461,datos14s!$A$2:$B$874,2,FALSE)))=1,"·",0)</f>
        <v>0</v>
      </c>
    </row>
    <row r="462" spans="1:31" s="9" customFormat="1">
      <c r="A462" s="60" t="s">
        <v>1257</v>
      </c>
      <c r="B462" s="53">
        <f>IF(TYPE(SEARCH(B$1,+VLOOKUP($A462,datos14s!$A$2:$B$874,2,FALSE)))=1,"·",0)</f>
        <v>0</v>
      </c>
      <c r="C462" s="53">
        <f>IF(TYPE(SEARCH(C$1,+VLOOKUP($A462,datos14s!$A$2:$B$874,2,FALSE)))=1,"·",0)</f>
        <v>0</v>
      </c>
      <c r="D462" s="53">
        <f>IF(TYPE(SEARCH(D$1,+VLOOKUP($A462,datos14s!$A$2:$B$874,2,FALSE)))=1,"·",0)</f>
        <v>0</v>
      </c>
      <c r="E462" s="53">
        <f>IF(TYPE(SEARCH(E$1,+VLOOKUP($A462,datos14s!$A$2:$B$874,2,FALSE)))=1,"·",0)</f>
        <v>0</v>
      </c>
      <c r="F462" s="53">
        <f>IF(TYPE(SEARCH(F$1,+VLOOKUP($A462,datos14s!$A$2:$B$874,2,FALSE)))=1,"·",0)</f>
        <v>0</v>
      </c>
      <c r="G462" s="53">
        <f>IF(TYPE(SEARCH(G$1,+VLOOKUP($A462,datos14s!$A$2:$B$874,2,FALSE)))=1,"·",0)</f>
        <v>0</v>
      </c>
      <c r="H462" s="53">
        <f>IF(TYPE(SEARCH(H$1,+VLOOKUP($A462,datos14s!$A$2:$B$874,2,FALSE)))=1,"·",0)</f>
        <v>0</v>
      </c>
      <c r="I462" s="53">
        <f>IF(TYPE(SEARCH(I$1,+VLOOKUP($A462,datos14s!$A$2:$B$874,2,FALSE)))=1,"·",0)</f>
        <v>0</v>
      </c>
      <c r="J462" s="53">
        <f>IF(TYPE(SEARCH(J$1,+VLOOKUP($A462,datos14s!$A$2:$B$874,2,FALSE)))=1,"·",0)</f>
        <v>0</v>
      </c>
      <c r="K462" s="53">
        <f>IF(TYPE(SEARCH(K$1,+VLOOKUP($A462,datos14s!$A$2:$B$874,2,FALSE)))=1,"·",0)</f>
        <v>0</v>
      </c>
      <c r="L462" s="53">
        <f>IF(TYPE(SEARCH(L$1,+VLOOKUP($A462,datos14s!$A$2:$B$874,2,FALSE)))=1,"·",0)</f>
        <v>0</v>
      </c>
      <c r="M462" s="53">
        <f>IF(TYPE(SEARCH(M$1,+VLOOKUP($A462,datos14s!$A$2:$B$874,2,FALSE)))=1,"·",0)</f>
        <v>0</v>
      </c>
      <c r="N462" s="53">
        <f>IF(TYPE(SEARCH(N$1,+VLOOKUP($A462,datos14s!$A$2:$B$874,2,FALSE)))=1,"·",0)</f>
        <v>0</v>
      </c>
      <c r="O462" s="53">
        <f>IF(TYPE(SEARCH(O$1,+VLOOKUP($A462,datos14s!$A$2:$B$874,2,FALSE)))=1,"·",0)</f>
        <v>0</v>
      </c>
      <c r="P462" s="53">
        <f>IF(TYPE(SEARCH(P$1,+VLOOKUP($A462,datos14s!$A$2:$B$874,2,FALSE)))=1,"·",0)</f>
        <v>0</v>
      </c>
      <c r="Q462" s="53">
        <f>IF(TYPE(SEARCH(Q$1,+VLOOKUP($A462,datos14s!$A$2:$B$874,2,FALSE)))=1,"·",0)</f>
        <v>0</v>
      </c>
      <c r="R462" s="53">
        <f>IF(TYPE(SEARCH(R$1,+VLOOKUP($A462,datos14s!$A$2:$B$874,2,FALSE)))=1,"·",0)</f>
        <v>0</v>
      </c>
      <c r="S462" s="53">
        <f>IF(TYPE(SEARCH(S$1,+VLOOKUP($A462,datos14s!$A$2:$B$874,2,FALSE)))=1,"·",0)</f>
        <v>0</v>
      </c>
      <c r="T462" s="53">
        <f>IF(TYPE(SEARCH(T$1,+VLOOKUP($A462,datos14s!$A$2:$B$874,2,FALSE)))=1,"·",0)</f>
        <v>0</v>
      </c>
      <c r="U462" s="53">
        <f>IF(TYPE(SEARCH(U$1,+VLOOKUP($A462,datos14s!$A$2:$B$874,2,FALSE)))=1,"·",0)</f>
        <v>0</v>
      </c>
      <c r="V462" s="53">
        <f>IF(TYPE(SEARCH(V$1,+VLOOKUP($A462,datos14s!$A$2:$B$874,2,FALSE)))=1,"·",0)</f>
        <v>0</v>
      </c>
      <c r="W462" s="53">
        <f>IF(TYPE(SEARCH(W$1,+VLOOKUP($A462,datos14s!$A$2:$B$874,2,FALSE)))=1,"·",0)</f>
        <v>0</v>
      </c>
      <c r="X462" s="53">
        <f>IF(TYPE(SEARCH(X$1,+VLOOKUP($A462,datos14s!$A$2:$B$874,2,FALSE)))=1,"·",0)</f>
        <v>0</v>
      </c>
      <c r="Y462" s="53">
        <f>IF(TYPE(SEARCH(Y$1,+VLOOKUP($A462,datos14s!$A$2:$B$874,2,FALSE)))=1,"·",0)</f>
        <v>0</v>
      </c>
      <c r="Z462" s="53">
        <f>IF(TYPE(SEARCH(Z$1,+VLOOKUP($A462,datos14s!$A$2:$B$874,2,FALSE)))=1,"·",0)</f>
        <v>0</v>
      </c>
      <c r="AA462" s="53">
        <f>IF(TYPE(SEARCH(AA$1,+VLOOKUP($A462,datos14s!$A$2:$B$874,2,FALSE)))=1,"·",0)</f>
        <v>0</v>
      </c>
      <c r="AB462" s="53">
        <f>IF(TYPE(SEARCH(AB$1,+VLOOKUP($A462,datos14s!$A$2:$B$874,2,FALSE)))=1,"·",0)</f>
        <v>0</v>
      </c>
      <c r="AC462" s="53">
        <f>IF(TYPE(SEARCH(AC$1,+VLOOKUP($A462,datos14s!$A$2:$B$874,2,FALSE)))=1,"·",0)</f>
        <v>0</v>
      </c>
      <c r="AD462" s="53">
        <f>IF(TYPE(SEARCH(AD$1,+VLOOKUP($A462,datos14s!$A$2:$B$874,2,FALSE)))=1,"·",0)</f>
        <v>0</v>
      </c>
      <c r="AE462" s="53">
        <f>IF(TYPE(SEARCH(AE$1,+VLOOKUP($A462,datos14s!$A$2:$B$874,2,FALSE)))=1,"·",0)</f>
        <v>0</v>
      </c>
    </row>
    <row r="463" spans="1:31" s="9" customFormat="1">
      <c r="A463" s="60" t="s">
        <v>1258</v>
      </c>
      <c r="B463" s="53">
        <f>IF(TYPE(SEARCH(B$1,+VLOOKUP($A463,datos14s!$A$2:$B$874,2,FALSE)))=1,"·",0)</f>
        <v>0</v>
      </c>
      <c r="C463" s="53">
        <f>IF(TYPE(SEARCH(C$1,+VLOOKUP($A463,datos14s!$A$2:$B$874,2,FALSE)))=1,"·",0)</f>
        <v>0</v>
      </c>
      <c r="D463" s="53">
        <f>IF(TYPE(SEARCH(D$1,+VLOOKUP($A463,datos14s!$A$2:$B$874,2,FALSE)))=1,"·",0)</f>
        <v>0</v>
      </c>
      <c r="E463" s="53">
        <f>IF(TYPE(SEARCH(E$1,+VLOOKUP($A463,datos14s!$A$2:$B$874,2,FALSE)))=1,"·",0)</f>
        <v>0</v>
      </c>
      <c r="F463" s="53">
        <f>IF(TYPE(SEARCH(F$1,+VLOOKUP($A463,datos14s!$A$2:$B$874,2,FALSE)))=1,"·",0)</f>
        <v>0</v>
      </c>
      <c r="G463" s="53">
        <f>IF(TYPE(SEARCH(G$1,+VLOOKUP($A463,datos14s!$A$2:$B$874,2,FALSE)))=1,"·",0)</f>
        <v>0</v>
      </c>
      <c r="H463" s="53">
        <f>IF(TYPE(SEARCH(H$1,+VLOOKUP($A463,datos14s!$A$2:$B$874,2,FALSE)))=1,"·",0)</f>
        <v>0</v>
      </c>
      <c r="I463" s="53">
        <f>IF(TYPE(SEARCH(I$1,+VLOOKUP($A463,datos14s!$A$2:$B$874,2,FALSE)))=1,"·",0)</f>
        <v>0</v>
      </c>
      <c r="J463" s="53">
        <f>IF(TYPE(SEARCH(J$1,+VLOOKUP($A463,datos14s!$A$2:$B$874,2,FALSE)))=1,"·",0)</f>
        <v>0</v>
      </c>
      <c r="K463" s="53">
        <f>IF(TYPE(SEARCH(K$1,+VLOOKUP($A463,datos14s!$A$2:$B$874,2,FALSE)))=1,"·",0)</f>
        <v>0</v>
      </c>
      <c r="L463" s="53">
        <f>IF(TYPE(SEARCH(L$1,+VLOOKUP($A463,datos14s!$A$2:$B$874,2,FALSE)))=1,"·",0)</f>
        <v>0</v>
      </c>
      <c r="M463" s="53">
        <f>IF(TYPE(SEARCH(M$1,+VLOOKUP($A463,datos14s!$A$2:$B$874,2,FALSE)))=1,"·",0)</f>
        <v>0</v>
      </c>
      <c r="N463" s="53">
        <f>IF(TYPE(SEARCH(N$1,+VLOOKUP($A463,datos14s!$A$2:$B$874,2,FALSE)))=1,"·",0)</f>
        <v>0</v>
      </c>
      <c r="O463" s="53">
        <f>IF(TYPE(SEARCH(O$1,+VLOOKUP($A463,datos14s!$A$2:$B$874,2,FALSE)))=1,"·",0)</f>
        <v>0</v>
      </c>
      <c r="P463" s="53">
        <f>IF(TYPE(SEARCH(P$1,+VLOOKUP($A463,datos14s!$A$2:$B$874,2,FALSE)))=1,"·",0)</f>
        <v>0</v>
      </c>
      <c r="Q463" s="53">
        <f>IF(TYPE(SEARCH(Q$1,+VLOOKUP($A463,datos14s!$A$2:$B$874,2,FALSE)))=1,"·",0)</f>
        <v>0</v>
      </c>
      <c r="R463" s="53">
        <f>IF(TYPE(SEARCH(R$1,+VLOOKUP($A463,datos14s!$A$2:$B$874,2,FALSE)))=1,"·",0)</f>
        <v>0</v>
      </c>
      <c r="S463" s="53">
        <f>IF(TYPE(SEARCH(S$1,+VLOOKUP($A463,datos14s!$A$2:$B$874,2,FALSE)))=1,"·",0)</f>
        <v>0</v>
      </c>
      <c r="T463" s="53">
        <f>IF(TYPE(SEARCH(T$1,+VLOOKUP($A463,datos14s!$A$2:$B$874,2,FALSE)))=1,"·",0)</f>
        <v>0</v>
      </c>
      <c r="U463" s="53">
        <f>IF(TYPE(SEARCH(U$1,+VLOOKUP($A463,datos14s!$A$2:$B$874,2,FALSE)))=1,"·",0)</f>
        <v>0</v>
      </c>
      <c r="V463" s="53">
        <f>IF(TYPE(SEARCH(V$1,+VLOOKUP($A463,datos14s!$A$2:$B$874,2,FALSE)))=1,"·",0)</f>
        <v>0</v>
      </c>
      <c r="W463" s="53">
        <f>IF(TYPE(SEARCH(W$1,+VLOOKUP($A463,datos14s!$A$2:$B$874,2,FALSE)))=1,"·",0)</f>
        <v>0</v>
      </c>
      <c r="X463" s="53">
        <f>IF(TYPE(SEARCH(X$1,+VLOOKUP($A463,datos14s!$A$2:$B$874,2,FALSE)))=1,"·",0)</f>
        <v>0</v>
      </c>
      <c r="Y463" s="53">
        <f>IF(TYPE(SEARCH(Y$1,+VLOOKUP($A463,datos14s!$A$2:$B$874,2,FALSE)))=1,"·",0)</f>
        <v>0</v>
      </c>
      <c r="Z463" s="53">
        <f>IF(TYPE(SEARCH(Z$1,+VLOOKUP($A463,datos14s!$A$2:$B$874,2,FALSE)))=1,"·",0)</f>
        <v>0</v>
      </c>
      <c r="AA463" s="53">
        <f>IF(TYPE(SEARCH(AA$1,+VLOOKUP($A463,datos14s!$A$2:$B$874,2,FALSE)))=1,"·",0)</f>
        <v>0</v>
      </c>
      <c r="AB463" s="53">
        <f>IF(TYPE(SEARCH(AB$1,+VLOOKUP($A463,datos14s!$A$2:$B$874,2,FALSE)))=1,"·",0)</f>
        <v>0</v>
      </c>
      <c r="AC463" s="53">
        <f>IF(TYPE(SEARCH(AC$1,+VLOOKUP($A463,datos14s!$A$2:$B$874,2,FALSE)))=1,"·",0)</f>
        <v>0</v>
      </c>
      <c r="AD463" s="53">
        <f>IF(TYPE(SEARCH(AD$1,+VLOOKUP($A463,datos14s!$A$2:$B$874,2,FALSE)))=1,"·",0)</f>
        <v>0</v>
      </c>
      <c r="AE463" s="53">
        <f>IF(TYPE(SEARCH(AE$1,+VLOOKUP($A463,datos14s!$A$2:$B$874,2,FALSE)))=1,"·",0)</f>
        <v>0</v>
      </c>
    </row>
    <row r="464" spans="1:31" s="9" customFormat="1">
      <c r="A464" s="60" t="s">
        <v>1259</v>
      </c>
      <c r="B464" s="53">
        <f>IF(TYPE(SEARCH(B$1,+VLOOKUP($A464,datos14s!$A$2:$B$874,2,FALSE)))=1,"·",0)</f>
        <v>0</v>
      </c>
      <c r="C464" s="53">
        <f>IF(TYPE(SEARCH(C$1,+VLOOKUP($A464,datos14s!$A$2:$B$874,2,FALSE)))=1,"·",0)</f>
        <v>0</v>
      </c>
      <c r="D464" s="53">
        <f>IF(TYPE(SEARCH(D$1,+VLOOKUP($A464,datos14s!$A$2:$B$874,2,FALSE)))=1,"·",0)</f>
        <v>0</v>
      </c>
      <c r="E464" s="53">
        <f>IF(TYPE(SEARCH(E$1,+VLOOKUP($A464,datos14s!$A$2:$B$874,2,FALSE)))=1,"·",0)</f>
        <v>0</v>
      </c>
      <c r="F464" s="53">
        <f>IF(TYPE(SEARCH(F$1,+VLOOKUP($A464,datos14s!$A$2:$B$874,2,FALSE)))=1,"·",0)</f>
        <v>0</v>
      </c>
      <c r="G464" s="53">
        <f>IF(TYPE(SEARCH(G$1,+VLOOKUP($A464,datos14s!$A$2:$B$874,2,FALSE)))=1,"·",0)</f>
        <v>0</v>
      </c>
      <c r="H464" s="53">
        <f>IF(TYPE(SEARCH(H$1,+VLOOKUP($A464,datos14s!$A$2:$B$874,2,FALSE)))=1,"·",0)</f>
        <v>0</v>
      </c>
      <c r="I464" s="53">
        <f>IF(TYPE(SEARCH(I$1,+VLOOKUP($A464,datos14s!$A$2:$B$874,2,FALSE)))=1,"·",0)</f>
        <v>0</v>
      </c>
      <c r="J464" s="53">
        <f>IF(TYPE(SEARCH(J$1,+VLOOKUP($A464,datos14s!$A$2:$B$874,2,FALSE)))=1,"·",0)</f>
        <v>0</v>
      </c>
      <c r="K464" s="53">
        <f>IF(TYPE(SEARCH(K$1,+VLOOKUP($A464,datos14s!$A$2:$B$874,2,FALSE)))=1,"·",0)</f>
        <v>0</v>
      </c>
      <c r="L464" s="53">
        <f>IF(TYPE(SEARCH(L$1,+VLOOKUP($A464,datos14s!$A$2:$B$874,2,FALSE)))=1,"·",0)</f>
        <v>0</v>
      </c>
      <c r="M464" s="53">
        <f>IF(TYPE(SEARCH(M$1,+VLOOKUP($A464,datos14s!$A$2:$B$874,2,FALSE)))=1,"·",0)</f>
        <v>0</v>
      </c>
      <c r="N464" s="53">
        <f>IF(TYPE(SEARCH(N$1,+VLOOKUP($A464,datos14s!$A$2:$B$874,2,FALSE)))=1,"·",0)</f>
        <v>0</v>
      </c>
      <c r="O464" s="53">
        <f>IF(TYPE(SEARCH(O$1,+VLOOKUP($A464,datos14s!$A$2:$B$874,2,FALSE)))=1,"·",0)</f>
        <v>0</v>
      </c>
      <c r="P464" s="53">
        <f>IF(TYPE(SEARCH(P$1,+VLOOKUP($A464,datos14s!$A$2:$B$874,2,FALSE)))=1,"·",0)</f>
        <v>0</v>
      </c>
      <c r="Q464" s="53">
        <f>IF(TYPE(SEARCH(Q$1,+VLOOKUP($A464,datos14s!$A$2:$B$874,2,FALSE)))=1,"·",0)</f>
        <v>0</v>
      </c>
      <c r="R464" s="53">
        <f>IF(TYPE(SEARCH(R$1,+VLOOKUP($A464,datos14s!$A$2:$B$874,2,FALSE)))=1,"·",0)</f>
        <v>0</v>
      </c>
      <c r="S464" s="53">
        <f>IF(TYPE(SEARCH(S$1,+VLOOKUP($A464,datos14s!$A$2:$B$874,2,FALSE)))=1,"·",0)</f>
        <v>0</v>
      </c>
      <c r="T464" s="53">
        <f>IF(TYPE(SEARCH(T$1,+VLOOKUP($A464,datos14s!$A$2:$B$874,2,FALSE)))=1,"·",0)</f>
        <v>0</v>
      </c>
      <c r="U464" s="53">
        <f>IF(TYPE(SEARCH(U$1,+VLOOKUP($A464,datos14s!$A$2:$B$874,2,FALSE)))=1,"·",0)</f>
        <v>0</v>
      </c>
      <c r="V464" s="53">
        <f>IF(TYPE(SEARCH(V$1,+VLOOKUP($A464,datos14s!$A$2:$B$874,2,FALSE)))=1,"·",0)</f>
        <v>0</v>
      </c>
      <c r="W464" s="53">
        <f>IF(TYPE(SEARCH(W$1,+VLOOKUP($A464,datos14s!$A$2:$B$874,2,FALSE)))=1,"·",0)</f>
        <v>0</v>
      </c>
      <c r="X464" s="53">
        <f>IF(TYPE(SEARCH(X$1,+VLOOKUP($A464,datos14s!$A$2:$B$874,2,FALSE)))=1,"·",0)</f>
        <v>0</v>
      </c>
      <c r="Y464" s="53">
        <f>IF(TYPE(SEARCH(Y$1,+VLOOKUP($A464,datos14s!$A$2:$B$874,2,FALSE)))=1,"·",0)</f>
        <v>0</v>
      </c>
      <c r="Z464" s="53">
        <f>IF(TYPE(SEARCH(Z$1,+VLOOKUP($A464,datos14s!$A$2:$B$874,2,FALSE)))=1,"·",0)</f>
        <v>0</v>
      </c>
      <c r="AA464" s="53">
        <f>IF(TYPE(SEARCH(AA$1,+VLOOKUP($A464,datos14s!$A$2:$B$874,2,FALSE)))=1,"·",0)</f>
        <v>0</v>
      </c>
      <c r="AB464" s="53">
        <f>IF(TYPE(SEARCH(AB$1,+VLOOKUP($A464,datos14s!$A$2:$B$874,2,FALSE)))=1,"·",0)</f>
        <v>0</v>
      </c>
      <c r="AC464" s="53">
        <f>IF(TYPE(SEARCH(AC$1,+VLOOKUP($A464,datos14s!$A$2:$B$874,2,FALSE)))=1,"·",0)</f>
        <v>0</v>
      </c>
      <c r="AD464" s="53">
        <f>IF(TYPE(SEARCH(AD$1,+VLOOKUP($A464,datos14s!$A$2:$B$874,2,FALSE)))=1,"·",0)</f>
        <v>0</v>
      </c>
      <c r="AE464" s="53">
        <f>IF(TYPE(SEARCH(AE$1,+VLOOKUP($A464,datos14s!$A$2:$B$874,2,FALSE)))=1,"·",0)</f>
        <v>0</v>
      </c>
    </row>
    <row r="465" spans="1:31" s="9" customFormat="1">
      <c r="A465" s="60" t="s">
        <v>1260</v>
      </c>
      <c r="B465" s="53">
        <f>IF(TYPE(SEARCH(B$1,+VLOOKUP($A465,datos14s!$A$2:$B$874,2,FALSE)))=1,"·",0)</f>
        <v>0</v>
      </c>
      <c r="C465" s="53">
        <f>IF(TYPE(SEARCH(C$1,+VLOOKUP($A465,datos14s!$A$2:$B$874,2,FALSE)))=1,"·",0)</f>
        <v>0</v>
      </c>
      <c r="D465" s="53">
        <f>IF(TYPE(SEARCH(D$1,+VLOOKUP($A465,datos14s!$A$2:$B$874,2,FALSE)))=1,"·",0)</f>
        <v>0</v>
      </c>
      <c r="E465" s="53">
        <f>IF(TYPE(SEARCH(E$1,+VLOOKUP($A465,datos14s!$A$2:$B$874,2,FALSE)))=1,"·",0)</f>
        <v>0</v>
      </c>
      <c r="F465" s="53">
        <f>IF(TYPE(SEARCH(F$1,+VLOOKUP($A465,datos14s!$A$2:$B$874,2,FALSE)))=1,"·",0)</f>
        <v>0</v>
      </c>
      <c r="G465" s="53">
        <f>IF(TYPE(SEARCH(G$1,+VLOOKUP($A465,datos14s!$A$2:$B$874,2,FALSE)))=1,"·",0)</f>
        <v>0</v>
      </c>
      <c r="H465" s="53">
        <f>IF(TYPE(SEARCH(H$1,+VLOOKUP($A465,datos14s!$A$2:$B$874,2,FALSE)))=1,"·",0)</f>
        <v>0</v>
      </c>
      <c r="I465" s="53">
        <f>IF(TYPE(SEARCH(I$1,+VLOOKUP($A465,datos14s!$A$2:$B$874,2,FALSE)))=1,"·",0)</f>
        <v>0</v>
      </c>
      <c r="J465" s="53">
        <f>IF(TYPE(SEARCH(J$1,+VLOOKUP($A465,datos14s!$A$2:$B$874,2,FALSE)))=1,"·",0)</f>
        <v>0</v>
      </c>
      <c r="K465" s="53">
        <f>IF(TYPE(SEARCH(K$1,+VLOOKUP($A465,datos14s!$A$2:$B$874,2,FALSE)))=1,"·",0)</f>
        <v>0</v>
      </c>
      <c r="L465" s="53">
        <f>IF(TYPE(SEARCH(L$1,+VLOOKUP($A465,datos14s!$A$2:$B$874,2,FALSE)))=1,"·",0)</f>
        <v>0</v>
      </c>
      <c r="M465" s="53">
        <f>IF(TYPE(SEARCH(M$1,+VLOOKUP($A465,datos14s!$A$2:$B$874,2,FALSE)))=1,"·",0)</f>
        <v>0</v>
      </c>
      <c r="N465" s="53">
        <f>IF(TYPE(SEARCH(N$1,+VLOOKUP($A465,datos14s!$A$2:$B$874,2,FALSE)))=1,"·",0)</f>
        <v>0</v>
      </c>
      <c r="O465" s="53">
        <f>IF(TYPE(SEARCH(O$1,+VLOOKUP($A465,datos14s!$A$2:$B$874,2,FALSE)))=1,"·",0)</f>
        <v>0</v>
      </c>
      <c r="P465" s="53">
        <f>IF(TYPE(SEARCH(P$1,+VLOOKUP($A465,datos14s!$A$2:$B$874,2,FALSE)))=1,"·",0)</f>
        <v>0</v>
      </c>
      <c r="Q465" s="53">
        <f>IF(TYPE(SEARCH(Q$1,+VLOOKUP($A465,datos14s!$A$2:$B$874,2,FALSE)))=1,"·",0)</f>
        <v>0</v>
      </c>
      <c r="R465" s="53">
        <f>IF(TYPE(SEARCH(R$1,+VLOOKUP($A465,datos14s!$A$2:$B$874,2,FALSE)))=1,"·",0)</f>
        <v>0</v>
      </c>
      <c r="S465" s="53">
        <f>IF(TYPE(SEARCH(S$1,+VLOOKUP($A465,datos14s!$A$2:$B$874,2,FALSE)))=1,"·",0)</f>
        <v>0</v>
      </c>
      <c r="T465" s="53">
        <f>IF(TYPE(SEARCH(T$1,+VLOOKUP($A465,datos14s!$A$2:$B$874,2,FALSE)))=1,"·",0)</f>
        <v>0</v>
      </c>
      <c r="U465" s="53">
        <f>IF(TYPE(SEARCH(U$1,+VLOOKUP($A465,datos14s!$A$2:$B$874,2,FALSE)))=1,"·",0)</f>
        <v>0</v>
      </c>
      <c r="V465" s="53">
        <f>IF(TYPE(SEARCH(V$1,+VLOOKUP($A465,datos14s!$A$2:$B$874,2,FALSE)))=1,"·",0)</f>
        <v>0</v>
      </c>
      <c r="W465" s="53">
        <f>IF(TYPE(SEARCH(W$1,+VLOOKUP($A465,datos14s!$A$2:$B$874,2,FALSE)))=1,"·",0)</f>
        <v>0</v>
      </c>
      <c r="X465" s="53">
        <f>IF(TYPE(SEARCH(X$1,+VLOOKUP($A465,datos14s!$A$2:$B$874,2,FALSE)))=1,"·",0)</f>
        <v>0</v>
      </c>
      <c r="Y465" s="53">
        <f>IF(TYPE(SEARCH(Y$1,+VLOOKUP($A465,datos14s!$A$2:$B$874,2,FALSE)))=1,"·",0)</f>
        <v>0</v>
      </c>
      <c r="Z465" s="53">
        <f>IF(TYPE(SEARCH(Z$1,+VLOOKUP($A465,datos14s!$A$2:$B$874,2,FALSE)))=1,"·",0)</f>
        <v>0</v>
      </c>
      <c r="AA465" s="53">
        <f>IF(TYPE(SEARCH(AA$1,+VLOOKUP($A465,datos14s!$A$2:$B$874,2,FALSE)))=1,"·",0)</f>
        <v>0</v>
      </c>
      <c r="AB465" s="53">
        <f>IF(TYPE(SEARCH(AB$1,+VLOOKUP($A465,datos14s!$A$2:$B$874,2,FALSE)))=1,"·",0)</f>
        <v>0</v>
      </c>
      <c r="AC465" s="53">
        <f>IF(TYPE(SEARCH(AC$1,+VLOOKUP($A465,datos14s!$A$2:$B$874,2,FALSE)))=1,"·",0)</f>
        <v>0</v>
      </c>
      <c r="AD465" s="53">
        <f>IF(TYPE(SEARCH(AD$1,+VLOOKUP($A465,datos14s!$A$2:$B$874,2,FALSE)))=1,"·",0)</f>
        <v>0</v>
      </c>
      <c r="AE465" s="53">
        <f>IF(TYPE(SEARCH(AE$1,+VLOOKUP($A465,datos14s!$A$2:$B$874,2,FALSE)))=1,"·",0)</f>
        <v>0</v>
      </c>
    </row>
    <row r="466" spans="1:31" s="9" customFormat="1">
      <c r="A466" s="60" t="s">
        <v>1261</v>
      </c>
      <c r="B466" s="53">
        <f>IF(TYPE(SEARCH(B$1,+VLOOKUP($A466,datos14s!$A$2:$B$874,2,FALSE)))=1,"·",0)</f>
        <v>0</v>
      </c>
      <c r="C466" s="53">
        <f>IF(TYPE(SEARCH(C$1,+VLOOKUP($A466,datos14s!$A$2:$B$874,2,FALSE)))=1,"·",0)</f>
        <v>0</v>
      </c>
      <c r="D466" s="53">
        <f>IF(TYPE(SEARCH(D$1,+VLOOKUP($A466,datos14s!$A$2:$B$874,2,FALSE)))=1,"·",0)</f>
        <v>0</v>
      </c>
      <c r="E466" s="53">
        <f>IF(TYPE(SEARCH(E$1,+VLOOKUP($A466,datos14s!$A$2:$B$874,2,FALSE)))=1,"·",0)</f>
        <v>0</v>
      </c>
      <c r="F466" s="53">
        <f>IF(TYPE(SEARCH(F$1,+VLOOKUP($A466,datos14s!$A$2:$B$874,2,FALSE)))=1,"·",0)</f>
        <v>0</v>
      </c>
      <c r="G466" s="53">
        <f>IF(TYPE(SEARCH(G$1,+VLOOKUP($A466,datos14s!$A$2:$B$874,2,FALSE)))=1,"·",0)</f>
        <v>0</v>
      </c>
      <c r="H466" s="53">
        <f>IF(TYPE(SEARCH(H$1,+VLOOKUP($A466,datos14s!$A$2:$B$874,2,FALSE)))=1,"·",0)</f>
        <v>0</v>
      </c>
      <c r="I466" s="53">
        <f>IF(TYPE(SEARCH(I$1,+VLOOKUP($A466,datos14s!$A$2:$B$874,2,FALSE)))=1,"·",0)</f>
        <v>0</v>
      </c>
      <c r="J466" s="53">
        <f>IF(TYPE(SEARCH(J$1,+VLOOKUP($A466,datos14s!$A$2:$B$874,2,FALSE)))=1,"·",0)</f>
        <v>0</v>
      </c>
      <c r="K466" s="53">
        <f>IF(TYPE(SEARCH(K$1,+VLOOKUP($A466,datos14s!$A$2:$B$874,2,FALSE)))=1,"·",0)</f>
        <v>0</v>
      </c>
      <c r="L466" s="53">
        <f>IF(TYPE(SEARCH(L$1,+VLOOKUP($A466,datos14s!$A$2:$B$874,2,FALSE)))=1,"·",0)</f>
        <v>0</v>
      </c>
      <c r="M466" s="53">
        <f>IF(TYPE(SEARCH(M$1,+VLOOKUP($A466,datos14s!$A$2:$B$874,2,FALSE)))=1,"·",0)</f>
        <v>0</v>
      </c>
      <c r="N466" s="53">
        <f>IF(TYPE(SEARCH(N$1,+VLOOKUP($A466,datos14s!$A$2:$B$874,2,FALSE)))=1,"·",0)</f>
        <v>0</v>
      </c>
      <c r="O466" s="53" t="str">
        <f>IF(TYPE(SEARCH(O$1,+VLOOKUP($A466,datos14s!$A$2:$B$874,2,FALSE)))=1,"·",0)</f>
        <v>·</v>
      </c>
      <c r="P466" s="53">
        <f>IF(TYPE(SEARCH(P$1,+VLOOKUP($A466,datos14s!$A$2:$B$874,2,FALSE)))=1,"·",0)</f>
        <v>0</v>
      </c>
      <c r="Q466" s="53">
        <f>IF(TYPE(SEARCH(Q$1,+VLOOKUP($A466,datos14s!$A$2:$B$874,2,FALSE)))=1,"·",0)</f>
        <v>0</v>
      </c>
      <c r="R466" s="53">
        <f>IF(TYPE(SEARCH(R$1,+VLOOKUP($A466,datos14s!$A$2:$B$874,2,FALSE)))=1,"·",0)</f>
        <v>0</v>
      </c>
      <c r="S466" s="53">
        <f>IF(TYPE(SEARCH(S$1,+VLOOKUP($A466,datos14s!$A$2:$B$874,2,FALSE)))=1,"·",0)</f>
        <v>0</v>
      </c>
      <c r="T466" s="53">
        <f>IF(TYPE(SEARCH(T$1,+VLOOKUP($A466,datos14s!$A$2:$B$874,2,FALSE)))=1,"·",0)</f>
        <v>0</v>
      </c>
      <c r="U466" s="53">
        <f>IF(TYPE(SEARCH(U$1,+VLOOKUP($A466,datos14s!$A$2:$B$874,2,FALSE)))=1,"·",0)</f>
        <v>0</v>
      </c>
      <c r="V466" s="53">
        <f>IF(TYPE(SEARCH(V$1,+VLOOKUP($A466,datos14s!$A$2:$B$874,2,FALSE)))=1,"·",0)</f>
        <v>0</v>
      </c>
      <c r="W466" s="53">
        <f>IF(TYPE(SEARCH(W$1,+VLOOKUP($A466,datos14s!$A$2:$B$874,2,FALSE)))=1,"·",0)</f>
        <v>0</v>
      </c>
      <c r="X466" s="53">
        <f>IF(TYPE(SEARCH(X$1,+VLOOKUP($A466,datos14s!$A$2:$B$874,2,FALSE)))=1,"·",0)</f>
        <v>0</v>
      </c>
      <c r="Y466" s="53">
        <f>IF(TYPE(SEARCH(Y$1,+VLOOKUP($A466,datos14s!$A$2:$B$874,2,FALSE)))=1,"·",0)</f>
        <v>0</v>
      </c>
      <c r="Z466" s="53">
        <f>IF(TYPE(SEARCH(Z$1,+VLOOKUP($A466,datos14s!$A$2:$B$874,2,FALSE)))=1,"·",0)</f>
        <v>0</v>
      </c>
      <c r="AA466" s="53">
        <f>IF(TYPE(SEARCH(AA$1,+VLOOKUP($A466,datos14s!$A$2:$B$874,2,FALSE)))=1,"·",0)</f>
        <v>0</v>
      </c>
      <c r="AB466" s="53">
        <f>IF(TYPE(SEARCH(AB$1,+VLOOKUP($A466,datos14s!$A$2:$B$874,2,FALSE)))=1,"·",0)</f>
        <v>0</v>
      </c>
      <c r="AC466" s="53">
        <f>IF(TYPE(SEARCH(AC$1,+VLOOKUP($A466,datos14s!$A$2:$B$874,2,FALSE)))=1,"·",0)</f>
        <v>0</v>
      </c>
      <c r="AD466" s="53">
        <f>IF(TYPE(SEARCH(AD$1,+VLOOKUP($A466,datos14s!$A$2:$B$874,2,FALSE)))=1,"·",0)</f>
        <v>0</v>
      </c>
      <c r="AE466" s="53">
        <f>IF(TYPE(SEARCH(AE$1,+VLOOKUP($A466,datos14s!$A$2:$B$874,2,FALSE)))=1,"·",0)</f>
        <v>0</v>
      </c>
    </row>
    <row r="467" spans="1:31" s="9" customFormat="1">
      <c r="A467" s="60" t="s">
        <v>1262</v>
      </c>
      <c r="B467" s="53" t="str">
        <f>IF(TYPE(SEARCH(B$1,+VLOOKUP($A467,datos14s!$A$2:$B$874,2,FALSE)))=1,"·",0)</f>
        <v>·</v>
      </c>
      <c r="C467" s="53">
        <f>IF(TYPE(SEARCH(C$1,+VLOOKUP($A467,datos14s!$A$2:$B$874,2,FALSE)))=1,"·",0)</f>
        <v>0</v>
      </c>
      <c r="D467" s="53" t="str">
        <f>IF(TYPE(SEARCH(D$1,+VLOOKUP($A467,datos14s!$A$2:$B$874,2,FALSE)))=1,"·",0)</f>
        <v>·</v>
      </c>
      <c r="E467" s="53">
        <f>IF(TYPE(SEARCH(E$1,+VLOOKUP($A467,datos14s!$A$2:$B$874,2,FALSE)))=1,"·",0)</f>
        <v>0</v>
      </c>
      <c r="F467" s="53">
        <f>IF(TYPE(SEARCH(F$1,+VLOOKUP($A467,datos14s!$A$2:$B$874,2,FALSE)))=1,"·",0)</f>
        <v>0</v>
      </c>
      <c r="G467" s="53">
        <f>IF(TYPE(SEARCH(G$1,+VLOOKUP($A467,datos14s!$A$2:$B$874,2,FALSE)))=1,"·",0)</f>
        <v>0</v>
      </c>
      <c r="H467" s="53">
        <f>IF(TYPE(SEARCH(H$1,+VLOOKUP($A467,datos14s!$A$2:$B$874,2,FALSE)))=1,"·",0)</f>
        <v>0</v>
      </c>
      <c r="I467" s="53">
        <f>IF(TYPE(SEARCH(I$1,+VLOOKUP($A467,datos14s!$A$2:$B$874,2,FALSE)))=1,"·",0)</f>
        <v>0</v>
      </c>
      <c r="J467" s="53">
        <f>IF(TYPE(SEARCH(J$1,+VLOOKUP($A467,datos14s!$A$2:$B$874,2,FALSE)))=1,"·",0)</f>
        <v>0</v>
      </c>
      <c r="K467" s="53">
        <f>IF(TYPE(SEARCH(K$1,+VLOOKUP($A467,datos14s!$A$2:$B$874,2,FALSE)))=1,"·",0)</f>
        <v>0</v>
      </c>
      <c r="L467" s="53">
        <f>IF(TYPE(SEARCH(L$1,+VLOOKUP($A467,datos14s!$A$2:$B$874,2,FALSE)))=1,"·",0)</f>
        <v>0</v>
      </c>
      <c r="M467" s="53">
        <f>IF(TYPE(SEARCH(M$1,+VLOOKUP($A467,datos14s!$A$2:$B$874,2,FALSE)))=1,"·",0)</f>
        <v>0</v>
      </c>
      <c r="N467" s="53">
        <f>IF(TYPE(SEARCH(N$1,+VLOOKUP($A467,datos14s!$A$2:$B$874,2,FALSE)))=1,"·",0)</f>
        <v>0</v>
      </c>
      <c r="O467" s="53">
        <f>IF(TYPE(SEARCH(O$1,+VLOOKUP($A467,datos14s!$A$2:$B$874,2,FALSE)))=1,"·",0)</f>
        <v>0</v>
      </c>
      <c r="P467" s="53">
        <f>IF(TYPE(SEARCH(P$1,+VLOOKUP($A467,datos14s!$A$2:$B$874,2,FALSE)))=1,"·",0)</f>
        <v>0</v>
      </c>
      <c r="Q467" s="53">
        <f>IF(TYPE(SEARCH(Q$1,+VLOOKUP($A467,datos14s!$A$2:$B$874,2,FALSE)))=1,"·",0)</f>
        <v>0</v>
      </c>
      <c r="R467" s="53">
        <f>IF(TYPE(SEARCH(R$1,+VLOOKUP($A467,datos14s!$A$2:$B$874,2,FALSE)))=1,"·",0)</f>
        <v>0</v>
      </c>
      <c r="S467" s="53">
        <f>IF(TYPE(SEARCH(S$1,+VLOOKUP($A467,datos14s!$A$2:$B$874,2,FALSE)))=1,"·",0)</f>
        <v>0</v>
      </c>
      <c r="T467" s="53">
        <f>IF(TYPE(SEARCH(T$1,+VLOOKUP($A467,datos14s!$A$2:$B$874,2,FALSE)))=1,"·",0)</f>
        <v>0</v>
      </c>
      <c r="U467" s="53">
        <f>IF(TYPE(SEARCH(U$1,+VLOOKUP($A467,datos14s!$A$2:$B$874,2,FALSE)))=1,"·",0)</f>
        <v>0</v>
      </c>
      <c r="V467" s="53">
        <f>IF(TYPE(SEARCH(V$1,+VLOOKUP($A467,datos14s!$A$2:$B$874,2,FALSE)))=1,"·",0)</f>
        <v>0</v>
      </c>
      <c r="W467" s="53">
        <f>IF(TYPE(SEARCH(W$1,+VLOOKUP($A467,datos14s!$A$2:$B$874,2,FALSE)))=1,"·",0)</f>
        <v>0</v>
      </c>
      <c r="X467" s="53">
        <f>IF(TYPE(SEARCH(X$1,+VLOOKUP($A467,datos14s!$A$2:$B$874,2,FALSE)))=1,"·",0)</f>
        <v>0</v>
      </c>
      <c r="Y467" s="53">
        <f>IF(TYPE(SEARCH(Y$1,+VLOOKUP($A467,datos14s!$A$2:$B$874,2,FALSE)))=1,"·",0)</f>
        <v>0</v>
      </c>
      <c r="Z467" s="53">
        <f>IF(TYPE(SEARCH(Z$1,+VLOOKUP($A467,datos14s!$A$2:$B$874,2,FALSE)))=1,"·",0)</f>
        <v>0</v>
      </c>
      <c r="AA467" s="53">
        <f>IF(TYPE(SEARCH(AA$1,+VLOOKUP($A467,datos14s!$A$2:$B$874,2,FALSE)))=1,"·",0)</f>
        <v>0</v>
      </c>
      <c r="AB467" s="53">
        <f>IF(TYPE(SEARCH(AB$1,+VLOOKUP($A467,datos14s!$A$2:$B$874,2,FALSE)))=1,"·",0)</f>
        <v>0</v>
      </c>
      <c r="AC467" s="53">
        <f>IF(TYPE(SEARCH(AC$1,+VLOOKUP($A467,datos14s!$A$2:$B$874,2,FALSE)))=1,"·",0)</f>
        <v>0</v>
      </c>
      <c r="AD467" s="53">
        <f>IF(TYPE(SEARCH(AD$1,+VLOOKUP($A467,datos14s!$A$2:$B$874,2,FALSE)))=1,"·",0)</f>
        <v>0</v>
      </c>
      <c r="AE467" s="53">
        <f>IF(TYPE(SEARCH(AE$1,+VLOOKUP($A467,datos14s!$A$2:$B$874,2,FALSE)))=1,"·",0)</f>
        <v>0</v>
      </c>
    </row>
    <row r="468" spans="1:31" s="9" customFormat="1">
      <c r="A468" s="60" t="s">
        <v>1263</v>
      </c>
      <c r="B468" s="53">
        <f>IF(TYPE(SEARCH(B$1,+VLOOKUP($A468,datos14s!$A$2:$B$874,2,FALSE)))=1,"·",0)</f>
        <v>0</v>
      </c>
      <c r="C468" s="53">
        <f>IF(TYPE(SEARCH(C$1,+VLOOKUP($A468,datos14s!$A$2:$B$874,2,FALSE)))=1,"·",0)</f>
        <v>0</v>
      </c>
      <c r="D468" s="53">
        <f>IF(TYPE(SEARCH(D$1,+VLOOKUP($A468,datos14s!$A$2:$B$874,2,FALSE)))=1,"·",0)</f>
        <v>0</v>
      </c>
      <c r="E468" s="53">
        <f>IF(TYPE(SEARCH(E$1,+VLOOKUP($A468,datos14s!$A$2:$B$874,2,FALSE)))=1,"·",0)</f>
        <v>0</v>
      </c>
      <c r="F468" s="53">
        <f>IF(TYPE(SEARCH(F$1,+VLOOKUP($A468,datos14s!$A$2:$B$874,2,FALSE)))=1,"·",0)</f>
        <v>0</v>
      </c>
      <c r="G468" s="53">
        <f>IF(TYPE(SEARCH(G$1,+VLOOKUP($A468,datos14s!$A$2:$B$874,2,FALSE)))=1,"·",0)</f>
        <v>0</v>
      </c>
      <c r="H468" s="53">
        <f>IF(TYPE(SEARCH(H$1,+VLOOKUP($A468,datos14s!$A$2:$B$874,2,FALSE)))=1,"·",0)</f>
        <v>0</v>
      </c>
      <c r="I468" s="53">
        <f>IF(TYPE(SEARCH(I$1,+VLOOKUP($A468,datos14s!$A$2:$B$874,2,FALSE)))=1,"·",0)</f>
        <v>0</v>
      </c>
      <c r="J468" s="53" t="str">
        <f>IF(TYPE(SEARCH(J$1,+VLOOKUP($A468,datos14s!$A$2:$B$874,2,FALSE)))=1,"·",0)</f>
        <v>·</v>
      </c>
      <c r="K468" s="53" t="str">
        <f>IF(TYPE(SEARCH(K$1,+VLOOKUP($A468,datos14s!$A$2:$B$874,2,FALSE)))=1,"·",0)</f>
        <v>·</v>
      </c>
      <c r="L468" s="53" t="str">
        <f>IF(TYPE(SEARCH(L$1,+VLOOKUP($A468,datos14s!$A$2:$B$874,2,FALSE)))=1,"·",0)</f>
        <v>·</v>
      </c>
      <c r="M468" s="53">
        <f>IF(TYPE(SEARCH(M$1,+VLOOKUP($A468,datos14s!$A$2:$B$874,2,FALSE)))=1,"·",0)</f>
        <v>0</v>
      </c>
      <c r="N468" s="53">
        <f>IF(TYPE(SEARCH(N$1,+VLOOKUP($A468,datos14s!$A$2:$B$874,2,FALSE)))=1,"·",0)</f>
        <v>0</v>
      </c>
      <c r="O468" s="53">
        <f>IF(TYPE(SEARCH(O$1,+VLOOKUP($A468,datos14s!$A$2:$B$874,2,FALSE)))=1,"·",0)</f>
        <v>0</v>
      </c>
      <c r="P468" s="53">
        <f>IF(TYPE(SEARCH(P$1,+VLOOKUP($A468,datos14s!$A$2:$B$874,2,FALSE)))=1,"·",0)</f>
        <v>0</v>
      </c>
      <c r="Q468" s="53">
        <f>IF(TYPE(SEARCH(Q$1,+VLOOKUP($A468,datos14s!$A$2:$B$874,2,FALSE)))=1,"·",0)</f>
        <v>0</v>
      </c>
      <c r="R468" s="53">
        <f>IF(TYPE(SEARCH(R$1,+VLOOKUP($A468,datos14s!$A$2:$B$874,2,FALSE)))=1,"·",0)</f>
        <v>0</v>
      </c>
      <c r="S468" s="53">
        <f>IF(TYPE(SEARCH(S$1,+VLOOKUP($A468,datos14s!$A$2:$B$874,2,FALSE)))=1,"·",0)</f>
        <v>0</v>
      </c>
      <c r="T468" s="53">
        <f>IF(TYPE(SEARCH(T$1,+VLOOKUP($A468,datos14s!$A$2:$B$874,2,FALSE)))=1,"·",0)</f>
        <v>0</v>
      </c>
      <c r="U468" s="53">
        <f>IF(TYPE(SEARCH(U$1,+VLOOKUP($A468,datos14s!$A$2:$B$874,2,FALSE)))=1,"·",0)</f>
        <v>0</v>
      </c>
      <c r="V468" s="53">
        <f>IF(TYPE(SEARCH(V$1,+VLOOKUP($A468,datos14s!$A$2:$B$874,2,FALSE)))=1,"·",0)</f>
        <v>0</v>
      </c>
      <c r="W468" s="53">
        <f>IF(TYPE(SEARCH(W$1,+VLOOKUP($A468,datos14s!$A$2:$B$874,2,FALSE)))=1,"·",0)</f>
        <v>0</v>
      </c>
      <c r="X468" s="53">
        <f>IF(TYPE(SEARCH(X$1,+VLOOKUP($A468,datos14s!$A$2:$B$874,2,FALSE)))=1,"·",0)</f>
        <v>0</v>
      </c>
      <c r="Y468" s="53">
        <f>IF(TYPE(SEARCH(Y$1,+VLOOKUP($A468,datos14s!$A$2:$B$874,2,FALSE)))=1,"·",0)</f>
        <v>0</v>
      </c>
      <c r="Z468" s="53">
        <f>IF(TYPE(SEARCH(Z$1,+VLOOKUP($A468,datos14s!$A$2:$B$874,2,FALSE)))=1,"·",0)</f>
        <v>0</v>
      </c>
      <c r="AA468" s="53">
        <f>IF(TYPE(SEARCH(AA$1,+VLOOKUP($A468,datos14s!$A$2:$B$874,2,FALSE)))=1,"·",0)</f>
        <v>0</v>
      </c>
      <c r="AB468" s="53">
        <f>IF(TYPE(SEARCH(AB$1,+VLOOKUP($A468,datos14s!$A$2:$B$874,2,FALSE)))=1,"·",0)</f>
        <v>0</v>
      </c>
      <c r="AC468" s="53">
        <f>IF(TYPE(SEARCH(AC$1,+VLOOKUP($A468,datos14s!$A$2:$B$874,2,FALSE)))=1,"·",0)</f>
        <v>0</v>
      </c>
      <c r="AD468" s="53">
        <f>IF(TYPE(SEARCH(AD$1,+VLOOKUP($A468,datos14s!$A$2:$B$874,2,FALSE)))=1,"·",0)</f>
        <v>0</v>
      </c>
      <c r="AE468" s="53">
        <f>IF(TYPE(SEARCH(AE$1,+VLOOKUP($A468,datos14s!$A$2:$B$874,2,FALSE)))=1,"·",0)</f>
        <v>0</v>
      </c>
    </row>
    <row r="469" spans="1:31" s="9" customFormat="1">
      <c r="A469" s="60" t="s">
        <v>1264</v>
      </c>
      <c r="B469" s="53" t="str">
        <f>IF(TYPE(SEARCH(B$1,+VLOOKUP($A469,datos14s!$A$2:$B$874,2,FALSE)))=1,"·",0)</f>
        <v>·</v>
      </c>
      <c r="C469" s="53">
        <f>IF(TYPE(SEARCH(C$1,+VLOOKUP($A469,datos14s!$A$2:$B$874,2,FALSE)))=1,"·",0)</f>
        <v>0</v>
      </c>
      <c r="D469" s="53">
        <f>IF(TYPE(SEARCH(D$1,+VLOOKUP($A469,datos14s!$A$2:$B$874,2,FALSE)))=1,"·",0)</f>
        <v>0</v>
      </c>
      <c r="E469" s="53">
        <f>IF(TYPE(SEARCH(E$1,+VLOOKUP($A469,datos14s!$A$2:$B$874,2,FALSE)))=1,"·",0)</f>
        <v>0</v>
      </c>
      <c r="F469" s="53">
        <f>IF(TYPE(SEARCH(F$1,+VLOOKUP($A469,datos14s!$A$2:$B$874,2,FALSE)))=1,"·",0)</f>
        <v>0</v>
      </c>
      <c r="G469" s="53">
        <f>IF(TYPE(SEARCH(G$1,+VLOOKUP($A469,datos14s!$A$2:$B$874,2,FALSE)))=1,"·",0)</f>
        <v>0</v>
      </c>
      <c r="H469" s="53">
        <f>IF(TYPE(SEARCH(H$1,+VLOOKUP($A469,datos14s!$A$2:$B$874,2,FALSE)))=1,"·",0)</f>
        <v>0</v>
      </c>
      <c r="I469" s="53">
        <f>IF(TYPE(SEARCH(I$1,+VLOOKUP($A469,datos14s!$A$2:$B$874,2,FALSE)))=1,"·",0)</f>
        <v>0</v>
      </c>
      <c r="J469" s="53">
        <f>IF(TYPE(SEARCH(J$1,+VLOOKUP($A469,datos14s!$A$2:$B$874,2,FALSE)))=1,"·",0)</f>
        <v>0</v>
      </c>
      <c r="K469" s="53">
        <f>IF(TYPE(SEARCH(K$1,+VLOOKUP($A469,datos14s!$A$2:$B$874,2,FALSE)))=1,"·",0)</f>
        <v>0</v>
      </c>
      <c r="L469" s="53" t="str">
        <f>IF(TYPE(SEARCH(L$1,+VLOOKUP($A469,datos14s!$A$2:$B$874,2,FALSE)))=1,"·",0)</f>
        <v>·</v>
      </c>
      <c r="M469" s="53">
        <f>IF(TYPE(SEARCH(M$1,+VLOOKUP($A469,datos14s!$A$2:$B$874,2,FALSE)))=1,"·",0)</f>
        <v>0</v>
      </c>
      <c r="N469" s="53">
        <f>IF(TYPE(SEARCH(N$1,+VLOOKUP($A469,datos14s!$A$2:$B$874,2,FALSE)))=1,"·",0)</f>
        <v>0</v>
      </c>
      <c r="O469" s="53">
        <f>IF(TYPE(SEARCH(O$1,+VLOOKUP($A469,datos14s!$A$2:$B$874,2,FALSE)))=1,"·",0)</f>
        <v>0</v>
      </c>
      <c r="P469" s="53">
        <f>IF(TYPE(SEARCH(P$1,+VLOOKUP($A469,datos14s!$A$2:$B$874,2,FALSE)))=1,"·",0)</f>
        <v>0</v>
      </c>
      <c r="Q469" s="53">
        <f>IF(TYPE(SEARCH(Q$1,+VLOOKUP($A469,datos14s!$A$2:$B$874,2,FALSE)))=1,"·",0)</f>
        <v>0</v>
      </c>
      <c r="R469" s="53">
        <f>IF(TYPE(SEARCH(R$1,+VLOOKUP($A469,datos14s!$A$2:$B$874,2,FALSE)))=1,"·",0)</f>
        <v>0</v>
      </c>
      <c r="S469" s="53">
        <f>IF(TYPE(SEARCH(S$1,+VLOOKUP($A469,datos14s!$A$2:$B$874,2,FALSE)))=1,"·",0)</f>
        <v>0</v>
      </c>
      <c r="T469" s="53">
        <f>IF(TYPE(SEARCH(T$1,+VLOOKUP($A469,datos14s!$A$2:$B$874,2,FALSE)))=1,"·",0)</f>
        <v>0</v>
      </c>
      <c r="U469" s="53">
        <f>IF(TYPE(SEARCH(U$1,+VLOOKUP($A469,datos14s!$A$2:$B$874,2,FALSE)))=1,"·",0)</f>
        <v>0</v>
      </c>
      <c r="V469" s="53">
        <f>IF(TYPE(SEARCH(V$1,+VLOOKUP($A469,datos14s!$A$2:$B$874,2,FALSE)))=1,"·",0)</f>
        <v>0</v>
      </c>
      <c r="W469" s="53">
        <f>IF(TYPE(SEARCH(W$1,+VLOOKUP($A469,datos14s!$A$2:$B$874,2,FALSE)))=1,"·",0)</f>
        <v>0</v>
      </c>
      <c r="X469" s="53">
        <f>IF(TYPE(SEARCH(X$1,+VLOOKUP($A469,datos14s!$A$2:$B$874,2,FALSE)))=1,"·",0)</f>
        <v>0</v>
      </c>
      <c r="Y469" s="53">
        <f>IF(TYPE(SEARCH(Y$1,+VLOOKUP($A469,datos14s!$A$2:$B$874,2,FALSE)))=1,"·",0)</f>
        <v>0</v>
      </c>
      <c r="Z469" s="53">
        <f>IF(TYPE(SEARCH(Z$1,+VLOOKUP($A469,datos14s!$A$2:$B$874,2,FALSE)))=1,"·",0)</f>
        <v>0</v>
      </c>
      <c r="AA469" s="53">
        <f>IF(TYPE(SEARCH(AA$1,+VLOOKUP($A469,datos14s!$A$2:$B$874,2,FALSE)))=1,"·",0)</f>
        <v>0</v>
      </c>
      <c r="AB469" s="53">
        <f>IF(TYPE(SEARCH(AB$1,+VLOOKUP($A469,datos14s!$A$2:$B$874,2,FALSE)))=1,"·",0)</f>
        <v>0</v>
      </c>
      <c r="AC469" s="53">
        <f>IF(TYPE(SEARCH(AC$1,+VLOOKUP($A469,datos14s!$A$2:$B$874,2,FALSE)))=1,"·",0)</f>
        <v>0</v>
      </c>
      <c r="AD469" s="53">
        <f>IF(TYPE(SEARCH(AD$1,+VLOOKUP($A469,datos14s!$A$2:$B$874,2,FALSE)))=1,"·",0)</f>
        <v>0</v>
      </c>
      <c r="AE469" s="53">
        <f>IF(TYPE(SEARCH(AE$1,+VLOOKUP($A469,datos14s!$A$2:$B$874,2,FALSE)))=1,"·",0)</f>
        <v>0</v>
      </c>
    </row>
    <row r="470" spans="1:31" s="9" customFormat="1">
      <c r="A470" s="60" t="s">
        <v>1265</v>
      </c>
      <c r="B470" s="53" t="str">
        <f>IF(TYPE(SEARCH(B$1,+VLOOKUP($A470,datos14s!$A$2:$B$874,2,FALSE)))=1,"·",0)</f>
        <v>·</v>
      </c>
      <c r="C470" s="53">
        <f>IF(TYPE(SEARCH(C$1,+VLOOKUP($A470,datos14s!$A$2:$B$874,2,FALSE)))=1,"·",0)</f>
        <v>0</v>
      </c>
      <c r="D470" s="53">
        <f>IF(TYPE(SEARCH(D$1,+VLOOKUP($A470,datos14s!$A$2:$B$874,2,FALSE)))=1,"·",0)</f>
        <v>0</v>
      </c>
      <c r="E470" s="53">
        <f>IF(TYPE(SEARCH(E$1,+VLOOKUP($A470,datos14s!$A$2:$B$874,2,FALSE)))=1,"·",0)</f>
        <v>0</v>
      </c>
      <c r="F470" s="53">
        <f>IF(TYPE(SEARCH(F$1,+VLOOKUP($A470,datos14s!$A$2:$B$874,2,FALSE)))=1,"·",0)</f>
        <v>0</v>
      </c>
      <c r="G470" s="53">
        <f>IF(TYPE(SEARCH(G$1,+VLOOKUP($A470,datos14s!$A$2:$B$874,2,FALSE)))=1,"·",0)</f>
        <v>0</v>
      </c>
      <c r="H470" s="53">
        <f>IF(TYPE(SEARCH(H$1,+VLOOKUP($A470,datos14s!$A$2:$B$874,2,FALSE)))=1,"·",0)</f>
        <v>0</v>
      </c>
      <c r="I470" s="53">
        <f>IF(TYPE(SEARCH(I$1,+VLOOKUP($A470,datos14s!$A$2:$B$874,2,FALSE)))=1,"·",0)</f>
        <v>0</v>
      </c>
      <c r="J470" s="53">
        <f>IF(TYPE(SEARCH(J$1,+VLOOKUP($A470,datos14s!$A$2:$B$874,2,FALSE)))=1,"·",0)</f>
        <v>0</v>
      </c>
      <c r="K470" s="53" t="str">
        <f>IF(TYPE(SEARCH(K$1,+VLOOKUP($A470,datos14s!$A$2:$B$874,2,FALSE)))=1,"·",0)</f>
        <v>·</v>
      </c>
      <c r="L470" s="53">
        <f>IF(TYPE(SEARCH(L$1,+VLOOKUP($A470,datos14s!$A$2:$B$874,2,FALSE)))=1,"·",0)</f>
        <v>0</v>
      </c>
      <c r="M470" s="53">
        <f>IF(TYPE(SEARCH(M$1,+VLOOKUP($A470,datos14s!$A$2:$B$874,2,FALSE)))=1,"·",0)</f>
        <v>0</v>
      </c>
      <c r="N470" s="53">
        <f>IF(TYPE(SEARCH(N$1,+VLOOKUP($A470,datos14s!$A$2:$B$874,2,FALSE)))=1,"·",0)</f>
        <v>0</v>
      </c>
      <c r="O470" s="53">
        <f>IF(TYPE(SEARCH(O$1,+VLOOKUP($A470,datos14s!$A$2:$B$874,2,FALSE)))=1,"·",0)</f>
        <v>0</v>
      </c>
      <c r="P470" s="53">
        <f>IF(TYPE(SEARCH(P$1,+VLOOKUP($A470,datos14s!$A$2:$B$874,2,FALSE)))=1,"·",0)</f>
        <v>0</v>
      </c>
      <c r="Q470" s="53">
        <f>IF(TYPE(SEARCH(Q$1,+VLOOKUP($A470,datos14s!$A$2:$B$874,2,FALSE)))=1,"·",0)</f>
        <v>0</v>
      </c>
      <c r="R470" s="53">
        <f>IF(TYPE(SEARCH(R$1,+VLOOKUP($A470,datos14s!$A$2:$B$874,2,FALSE)))=1,"·",0)</f>
        <v>0</v>
      </c>
      <c r="S470" s="53">
        <f>IF(TYPE(SEARCH(S$1,+VLOOKUP($A470,datos14s!$A$2:$B$874,2,FALSE)))=1,"·",0)</f>
        <v>0</v>
      </c>
      <c r="T470" s="53">
        <f>IF(TYPE(SEARCH(T$1,+VLOOKUP($A470,datos14s!$A$2:$B$874,2,FALSE)))=1,"·",0)</f>
        <v>0</v>
      </c>
      <c r="U470" s="53">
        <f>IF(TYPE(SEARCH(U$1,+VLOOKUP($A470,datos14s!$A$2:$B$874,2,FALSE)))=1,"·",0)</f>
        <v>0</v>
      </c>
      <c r="V470" s="53">
        <f>IF(TYPE(SEARCH(V$1,+VLOOKUP($A470,datos14s!$A$2:$B$874,2,FALSE)))=1,"·",0)</f>
        <v>0</v>
      </c>
      <c r="W470" s="53">
        <f>IF(TYPE(SEARCH(W$1,+VLOOKUP($A470,datos14s!$A$2:$B$874,2,FALSE)))=1,"·",0)</f>
        <v>0</v>
      </c>
      <c r="X470" s="53">
        <f>IF(TYPE(SEARCH(X$1,+VLOOKUP($A470,datos14s!$A$2:$B$874,2,FALSE)))=1,"·",0)</f>
        <v>0</v>
      </c>
      <c r="Y470" s="53">
        <f>IF(TYPE(SEARCH(Y$1,+VLOOKUP($A470,datos14s!$A$2:$B$874,2,FALSE)))=1,"·",0)</f>
        <v>0</v>
      </c>
      <c r="Z470" s="53">
        <f>IF(TYPE(SEARCH(Z$1,+VLOOKUP($A470,datos14s!$A$2:$B$874,2,FALSE)))=1,"·",0)</f>
        <v>0</v>
      </c>
      <c r="AA470" s="53">
        <f>IF(TYPE(SEARCH(AA$1,+VLOOKUP($A470,datos14s!$A$2:$B$874,2,FALSE)))=1,"·",0)</f>
        <v>0</v>
      </c>
      <c r="AB470" s="53">
        <f>IF(TYPE(SEARCH(AB$1,+VLOOKUP($A470,datos14s!$A$2:$B$874,2,FALSE)))=1,"·",0)</f>
        <v>0</v>
      </c>
      <c r="AC470" s="53">
        <f>IF(TYPE(SEARCH(AC$1,+VLOOKUP($A470,datos14s!$A$2:$B$874,2,FALSE)))=1,"·",0)</f>
        <v>0</v>
      </c>
      <c r="AD470" s="53">
        <f>IF(TYPE(SEARCH(AD$1,+VLOOKUP($A470,datos14s!$A$2:$B$874,2,FALSE)))=1,"·",0)</f>
        <v>0</v>
      </c>
      <c r="AE470" s="53">
        <f>IF(TYPE(SEARCH(AE$1,+VLOOKUP($A470,datos14s!$A$2:$B$874,2,FALSE)))=1,"·",0)</f>
        <v>0</v>
      </c>
    </row>
    <row r="471" spans="1:31" s="9" customFormat="1">
      <c r="A471" s="60" t="s">
        <v>1266</v>
      </c>
      <c r="B471" s="53" t="str">
        <f>IF(TYPE(SEARCH(B$1,+VLOOKUP($A471,datos14s!$A$2:$B$874,2,FALSE)))=1,"·",0)</f>
        <v>·</v>
      </c>
      <c r="C471" s="53">
        <f>IF(TYPE(SEARCH(C$1,+VLOOKUP($A471,datos14s!$A$2:$B$874,2,FALSE)))=1,"·",0)</f>
        <v>0</v>
      </c>
      <c r="D471" s="53">
        <f>IF(TYPE(SEARCH(D$1,+VLOOKUP($A471,datos14s!$A$2:$B$874,2,FALSE)))=1,"·",0)</f>
        <v>0</v>
      </c>
      <c r="E471" s="53">
        <f>IF(TYPE(SEARCH(E$1,+VLOOKUP($A471,datos14s!$A$2:$B$874,2,FALSE)))=1,"·",0)</f>
        <v>0</v>
      </c>
      <c r="F471" s="53" t="str">
        <f>IF(TYPE(SEARCH(F$1,+VLOOKUP($A471,datos14s!$A$2:$B$874,2,FALSE)))=1,"·",0)</f>
        <v>·</v>
      </c>
      <c r="G471" s="53">
        <f>IF(TYPE(SEARCH(G$1,+VLOOKUP($A471,datos14s!$A$2:$B$874,2,FALSE)))=1,"·",0)</f>
        <v>0</v>
      </c>
      <c r="H471" s="53">
        <f>IF(TYPE(SEARCH(H$1,+VLOOKUP($A471,datos14s!$A$2:$B$874,2,FALSE)))=1,"·",0)</f>
        <v>0</v>
      </c>
      <c r="I471" s="53">
        <f>IF(TYPE(SEARCH(I$1,+VLOOKUP($A471,datos14s!$A$2:$B$874,2,FALSE)))=1,"·",0)</f>
        <v>0</v>
      </c>
      <c r="J471" s="53" t="str">
        <f>IF(TYPE(SEARCH(J$1,+VLOOKUP($A471,datos14s!$A$2:$B$874,2,FALSE)))=1,"·",0)</f>
        <v>·</v>
      </c>
      <c r="K471" s="53">
        <f>IF(TYPE(SEARCH(K$1,+VLOOKUP($A471,datos14s!$A$2:$B$874,2,FALSE)))=1,"·",0)</f>
        <v>0</v>
      </c>
      <c r="L471" s="53">
        <f>IF(TYPE(SEARCH(L$1,+VLOOKUP($A471,datos14s!$A$2:$B$874,2,FALSE)))=1,"·",0)</f>
        <v>0</v>
      </c>
      <c r="M471" s="53">
        <f>IF(TYPE(SEARCH(M$1,+VLOOKUP($A471,datos14s!$A$2:$B$874,2,FALSE)))=1,"·",0)</f>
        <v>0</v>
      </c>
      <c r="N471" s="53">
        <f>IF(TYPE(SEARCH(N$1,+VLOOKUP($A471,datos14s!$A$2:$B$874,2,FALSE)))=1,"·",0)</f>
        <v>0</v>
      </c>
      <c r="O471" s="53">
        <f>IF(TYPE(SEARCH(O$1,+VLOOKUP($A471,datos14s!$A$2:$B$874,2,FALSE)))=1,"·",0)</f>
        <v>0</v>
      </c>
      <c r="P471" s="53">
        <f>IF(TYPE(SEARCH(P$1,+VLOOKUP($A471,datos14s!$A$2:$B$874,2,FALSE)))=1,"·",0)</f>
        <v>0</v>
      </c>
      <c r="Q471" s="53">
        <f>IF(TYPE(SEARCH(Q$1,+VLOOKUP($A471,datos14s!$A$2:$B$874,2,FALSE)))=1,"·",0)</f>
        <v>0</v>
      </c>
      <c r="R471" s="53">
        <f>IF(TYPE(SEARCH(R$1,+VLOOKUP($A471,datos14s!$A$2:$B$874,2,FALSE)))=1,"·",0)</f>
        <v>0</v>
      </c>
      <c r="S471" s="53">
        <f>IF(TYPE(SEARCH(S$1,+VLOOKUP($A471,datos14s!$A$2:$B$874,2,FALSE)))=1,"·",0)</f>
        <v>0</v>
      </c>
      <c r="T471" s="53">
        <f>IF(TYPE(SEARCH(T$1,+VLOOKUP($A471,datos14s!$A$2:$B$874,2,FALSE)))=1,"·",0)</f>
        <v>0</v>
      </c>
      <c r="U471" s="53">
        <f>IF(TYPE(SEARCH(U$1,+VLOOKUP($A471,datos14s!$A$2:$B$874,2,FALSE)))=1,"·",0)</f>
        <v>0</v>
      </c>
      <c r="V471" s="53">
        <f>IF(TYPE(SEARCH(V$1,+VLOOKUP($A471,datos14s!$A$2:$B$874,2,FALSE)))=1,"·",0)</f>
        <v>0</v>
      </c>
      <c r="W471" s="53">
        <f>IF(TYPE(SEARCH(W$1,+VLOOKUP($A471,datos14s!$A$2:$B$874,2,FALSE)))=1,"·",0)</f>
        <v>0</v>
      </c>
      <c r="X471" s="53">
        <f>IF(TYPE(SEARCH(X$1,+VLOOKUP($A471,datos14s!$A$2:$B$874,2,FALSE)))=1,"·",0)</f>
        <v>0</v>
      </c>
      <c r="Y471" s="53">
        <f>IF(TYPE(SEARCH(Y$1,+VLOOKUP($A471,datos14s!$A$2:$B$874,2,FALSE)))=1,"·",0)</f>
        <v>0</v>
      </c>
      <c r="Z471" s="53">
        <f>IF(TYPE(SEARCH(Z$1,+VLOOKUP($A471,datos14s!$A$2:$B$874,2,FALSE)))=1,"·",0)</f>
        <v>0</v>
      </c>
      <c r="AA471" s="53">
        <f>IF(TYPE(SEARCH(AA$1,+VLOOKUP($A471,datos14s!$A$2:$B$874,2,FALSE)))=1,"·",0)</f>
        <v>0</v>
      </c>
      <c r="AB471" s="53">
        <f>IF(TYPE(SEARCH(AB$1,+VLOOKUP($A471,datos14s!$A$2:$B$874,2,FALSE)))=1,"·",0)</f>
        <v>0</v>
      </c>
      <c r="AC471" s="53">
        <f>IF(TYPE(SEARCH(AC$1,+VLOOKUP($A471,datos14s!$A$2:$B$874,2,FALSE)))=1,"·",0)</f>
        <v>0</v>
      </c>
      <c r="AD471" s="53">
        <f>IF(TYPE(SEARCH(AD$1,+VLOOKUP($A471,datos14s!$A$2:$B$874,2,FALSE)))=1,"·",0)</f>
        <v>0</v>
      </c>
      <c r="AE471" s="53">
        <f>IF(TYPE(SEARCH(AE$1,+VLOOKUP($A471,datos14s!$A$2:$B$874,2,FALSE)))=1,"·",0)</f>
        <v>0</v>
      </c>
    </row>
    <row r="472" spans="1:31" s="9" customFormat="1">
      <c r="A472" s="60" t="s">
        <v>1267</v>
      </c>
      <c r="B472" s="53">
        <f>IF(TYPE(SEARCH(B$1,+VLOOKUP($A472,datos14s!$A$2:$B$874,2,FALSE)))=1,"·",0)</f>
        <v>0</v>
      </c>
      <c r="C472" s="53">
        <f>IF(TYPE(SEARCH(C$1,+VLOOKUP($A472,datos14s!$A$2:$B$874,2,FALSE)))=1,"·",0)</f>
        <v>0</v>
      </c>
      <c r="D472" s="53">
        <f>IF(TYPE(SEARCH(D$1,+VLOOKUP($A472,datos14s!$A$2:$B$874,2,FALSE)))=1,"·",0)</f>
        <v>0</v>
      </c>
      <c r="E472" s="53">
        <f>IF(TYPE(SEARCH(E$1,+VLOOKUP($A472,datos14s!$A$2:$B$874,2,FALSE)))=1,"·",0)</f>
        <v>0</v>
      </c>
      <c r="F472" s="53">
        <f>IF(TYPE(SEARCH(F$1,+VLOOKUP($A472,datos14s!$A$2:$B$874,2,FALSE)))=1,"·",0)</f>
        <v>0</v>
      </c>
      <c r="G472" s="53">
        <f>IF(TYPE(SEARCH(G$1,+VLOOKUP($A472,datos14s!$A$2:$B$874,2,FALSE)))=1,"·",0)</f>
        <v>0</v>
      </c>
      <c r="H472" s="53">
        <f>IF(TYPE(SEARCH(H$1,+VLOOKUP($A472,datos14s!$A$2:$B$874,2,FALSE)))=1,"·",0)</f>
        <v>0</v>
      </c>
      <c r="I472" s="53" t="str">
        <f>IF(TYPE(SEARCH(I$1,+VLOOKUP($A472,datos14s!$A$2:$B$874,2,FALSE)))=1,"·",0)</f>
        <v>·</v>
      </c>
      <c r="J472" s="53">
        <f>IF(TYPE(SEARCH(J$1,+VLOOKUP($A472,datos14s!$A$2:$B$874,2,FALSE)))=1,"·",0)</f>
        <v>0</v>
      </c>
      <c r="K472" s="53">
        <f>IF(TYPE(SEARCH(K$1,+VLOOKUP($A472,datos14s!$A$2:$B$874,2,FALSE)))=1,"·",0)</f>
        <v>0</v>
      </c>
      <c r="L472" s="53">
        <f>IF(TYPE(SEARCH(L$1,+VLOOKUP($A472,datos14s!$A$2:$B$874,2,FALSE)))=1,"·",0)</f>
        <v>0</v>
      </c>
      <c r="M472" s="53">
        <f>IF(TYPE(SEARCH(M$1,+VLOOKUP($A472,datos14s!$A$2:$B$874,2,FALSE)))=1,"·",0)</f>
        <v>0</v>
      </c>
      <c r="N472" s="53">
        <f>IF(TYPE(SEARCH(N$1,+VLOOKUP($A472,datos14s!$A$2:$B$874,2,FALSE)))=1,"·",0)</f>
        <v>0</v>
      </c>
      <c r="O472" s="53">
        <f>IF(TYPE(SEARCH(O$1,+VLOOKUP($A472,datos14s!$A$2:$B$874,2,FALSE)))=1,"·",0)</f>
        <v>0</v>
      </c>
      <c r="P472" s="53">
        <f>IF(TYPE(SEARCH(P$1,+VLOOKUP($A472,datos14s!$A$2:$B$874,2,FALSE)))=1,"·",0)</f>
        <v>0</v>
      </c>
      <c r="Q472" s="53">
        <f>IF(TYPE(SEARCH(Q$1,+VLOOKUP($A472,datos14s!$A$2:$B$874,2,FALSE)))=1,"·",0)</f>
        <v>0</v>
      </c>
      <c r="R472" s="53">
        <f>IF(TYPE(SEARCH(R$1,+VLOOKUP($A472,datos14s!$A$2:$B$874,2,FALSE)))=1,"·",0)</f>
        <v>0</v>
      </c>
      <c r="S472" s="53">
        <f>IF(TYPE(SEARCH(S$1,+VLOOKUP($A472,datos14s!$A$2:$B$874,2,FALSE)))=1,"·",0)</f>
        <v>0</v>
      </c>
      <c r="T472" s="53">
        <f>IF(TYPE(SEARCH(T$1,+VLOOKUP($A472,datos14s!$A$2:$B$874,2,FALSE)))=1,"·",0)</f>
        <v>0</v>
      </c>
      <c r="U472" s="53">
        <f>IF(TYPE(SEARCH(U$1,+VLOOKUP($A472,datos14s!$A$2:$B$874,2,FALSE)))=1,"·",0)</f>
        <v>0</v>
      </c>
      <c r="V472" s="53">
        <f>IF(TYPE(SEARCH(V$1,+VLOOKUP($A472,datos14s!$A$2:$B$874,2,FALSE)))=1,"·",0)</f>
        <v>0</v>
      </c>
      <c r="W472" s="53">
        <f>IF(TYPE(SEARCH(W$1,+VLOOKUP($A472,datos14s!$A$2:$B$874,2,FALSE)))=1,"·",0)</f>
        <v>0</v>
      </c>
      <c r="X472" s="53">
        <f>IF(TYPE(SEARCH(X$1,+VLOOKUP($A472,datos14s!$A$2:$B$874,2,FALSE)))=1,"·",0)</f>
        <v>0</v>
      </c>
      <c r="Y472" s="53">
        <f>IF(TYPE(SEARCH(Y$1,+VLOOKUP($A472,datos14s!$A$2:$B$874,2,FALSE)))=1,"·",0)</f>
        <v>0</v>
      </c>
      <c r="Z472" s="53">
        <f>IF(TYPE(SEARCH(Z$1,+VLOOKUP($A472,datos14s!$A$2:$B$874,2,FALSE)))=1,"·",0)</f>
        <v>0</v>
      </c>
      <c r="AA472" s="53">
        <f>IF(TYPE(SEARCH(AA$1,+VLOOKUP($A472,datos14s!$A$2:$B$874,2,FALSE)))=1,"·",0)</f>
        <v>0</v>
      </c>
      <c r="AB472" s="53">
        <f>IF(TYPE(SEARCH(AB$1,+VLOOKUP($A472,datos14s!$A$2:$B$874,2,FALSE)))=1,"·",0)</f>
        <v>0</v>
      </c>
      <c r="AC472" s="53">
        <f>IF(TYPE(SEARCH(AC$1,+VLOOKUP($A472,datos14s!$A$2:$B$874,2,FALSE)))=1,"·",0)</f>
        <v>0</v>
      </c>
      <c r="AD472" s="53">
        <f>IF(TYPE(SEARCH(AD$1,+VLOOKUP($A472,datos14s!$A$2:$B$874,2,FALSE)))=1,"·",0)</f>
        <v>0</v>
      </c>
      <c r="AE472" s="53">
        <f>IF(TYPE(SEARCH(AE$1,+VLOOKUP($A472,datos14s!$A$2:$B$874,2,FALSE)))=1,"·",0)</f>
        <v>0</v>
      </c>
    </row>
    <row r="473" spans="1:31" s="9" customFormat="1">
      <c r="A473" s="60" t="s">
        <v>1268</v>
      </c>
      <c r="B473" s="53">
        <f>IF(TYPE(SEARCH(B$1,+VLOOKUP($A473,datos14s!$A$2:$B$874,2,FALSE)))=1,"·",0)</f>
        <v>0</v>
      </c>
      <c r="C473" s="53">
        <f>IF(TYPE(SEARCH(C$1,+VLOOKUP($A473,datos14s!$A$2:$B$874,2,FALSE)))=1,"·",0)</f>
        <v>0</v>
      </c>
      <c r="D473" s="53">
        <f>IF(TYPE(SEARCH(D$1,+VLOOKUP($A473,datos14s!$A$2:$B$874,2,FALSE)))=1,"·",0)</f>
        <v>0</v>
      </c>
      <c r="E473" s="53">
        <f>IF(TYPE(SEARCH(E$1,+VLOOKUP($A473,datos14s!$A$2:$B$874,2,FALSE)))=1,"·",0)</f>
        <v>0</v>
      </c>
      <c r="F473" s="53" t="str">
        <f>IF(TYPE(SEARCH(F$1,+VLOOKUP($A473,datos14s!$A$2:$B$874,2,FALSE)))=1,"·",0)</f>
        <v>·</v>
      </c>
      <c r="G473" s="53">
        <f>IF(TYPE(SEARCH(G$1,+VLOOKUP($A473,datos14s!$A$2:$B$874,2,FALSE)))=1,"·",0)</f>
        <v>0</v>
      </c>
      <c r="H473" s="53">
        <f>IF(TYPE(SEARCH(H$1,+VLOOKUP($A473,datos14s!$A$2:$B$874,2,FALSE)))=1,"·",0)</f>
        <v>0</v>
      </c>
      <c r="I473" s="53">
        <f>IF(TYPE(SEARCH(I$1,+VLOOKUP($A473,datos14s!$A$2:$B$874,2,FALSE)))=1,"·",0)</f>
        <v>0</v>
      </c>
      <c r="J473" s="53">
        <f>IF(TYPE(SEARCH(J$1,+VLOOKUP($A473,datos14s!$A$2:$B$874,2,FALSE)))=1,"·",0)</f>
        <v>0</v>
      </c>
      <c r="K473" s="53" t="str">
        <f>IF(TYPE(SEARCH(K$1,+VLOOKUP($A473,datos14s!$A$2:$B$874,2,FALSE)))=1,"·",0)</f>
        <v>·</v>
      </c>
      <c r="L473" s="53">
        <f>IF(TYPE(SEARCH(L$1,+VLOOKUP($A473,datos14s!$A$2:$B$874,2,FALSE)))=1,"·",0)</f>
        <v>0</v>
      </c>
      <c r="M473" s="53">
        <f>IF(TYPE(SEARCH(M$1,+VLOOKUP($A473,datos14s!$A$2:$B$874,2,FALSE)))=1,"·",0)</f>
        <v>0</v>
      </c>
      <c r="N473" s="53">
        <f>IF(TYPE(SEARCH(N$1,+VLOOKUP($A473,datos14s!$A$2:$B$874,2,FALSE)))=1,"·",0)</f>
        <v>0</v>
      </c>
      <c r="O473" s="53">
        <f>IF(TYPE(SEARCH(O$1,+VLOOKUP($A473,datos14s!$A$2:$B$874,2,FALSE)))=1,"·",0)</f>
        <v>0</v>
      </c>
      <c r="P473" s="53">
        <f>IF(TYPE(SEARCH(P$1,+VLOOKUP($A473,datos14s!$A$2:$B$874,2,FALSE)))=1,"·",0)</f>
        <v>0</v>
      </c>
      <c r="Q473" s="53">
        <f>IF(TYPE(SEARCH(Q$1,+VLOOKUP($A473,datos14s!$A$2:$B$874,2,FALSE)))=1,"·",0)</f>
        <v>0</v>
      </c>
      <c r="R473" s="53">
        <f>IF(TYPE(SEARCH(R$1,+VLOOKUP($A473,datos14s!$A$2:$B$874,2,FALSE)))=1,"·",0)</f>
        <v>0</v>
      </c>
      <c r="S473" s="53">
        <f>IF(TYPE(SEARCH(S$1,+VLOOKUP($A473,datos14s!$A$2:$B$874,2,FALSE)))=1,"·",0)</f>
        <v>0</v>
      </c>
      <c r="T473" s="53">
        <f>IF(TYPE(SEARCH(T$1,+VLOOKUP($A473,datos14s!$A$2:$B$874,2,FALSE)))=1,"·",0)</f>
        <v>0</v>
      </c>
      <c r="U473" s="53">
        <f>IF(TYPE(SEARCH(U$1,+VLOOKUP($A473,datos14s!$A$2:$B$874,2,FALSE)))=1,"·",0)</f>
        <v>0</v>
      </c>
      <c r="V473" s="53">
        <f>IF(TYPE(SEARCH(V$1,+VLOOKUP($A473,datos14s!$A$2:$B$874,2,FALSE)))=1,"·",0)</f>
        <v>0</v>
      </c>
      <c r="W473" s="53">
        <f>IF(TYPE(SEARCH(W$1,+VLOOKUP($A473,datos14s!$A$2:$B$874,2,FALSE)))=1,"·",0)</f>
        <v>0</v>
      </c>
      <c r="X473" s="53">
        <f>IF(TYPE(SEARCH(X$1,+VLOOKUP($A473,datos14s!$A$2:$B$874,2,FALSE)))=1,"·",0)</f>
        <v>0</v>
      </c>
      <c r="Y473" s="53">
        <f>IF(TYPE(SEARCH(Y$1,+VLOOKUP($A473,datos14s!$A$2:$B$874,2,FALSE)))=1,"·",0)</f>
        <v>0</v>
      </c>
      <c r="Z473" s="53">
        <f>IF(TYPE(SEARCH(Z$1,+VLOOKUP($A473,datos14s!$A$2:$B$874,2,FALSE)))=1,"·",0)</f>
        <v>0</v>
      </c>
      <c r="AA473" s="53">
        <f>IF(TYPE(SEARCH(AA$1,+VLOOKUP($A473,datos14s!$A$2:$B$874,2,FALSE)))=1,"·",0)</f>
        <v>0</v>
      </c>
      <c r="AB473" s="53">
        <f>IF(TYPE(SEARCH(AB$1,+VLOOKUP($A473,datos14s!$A$2:$B$874,2,FALSE)))=1,"·",0)</f>
        <v>0</v>
      </c>
      <c r="AC473" s="53">
        <f>IF(TYPE(SEARCH(AC$1,+VLOOKUP($A473,datos14s!$A$2:$B$874,2,FALSE)))=1,"·",0)</f>
        <v>0</v>
      </c>
      <c r="AD473" s="53">
        <f>IF(TYPE(SEARCH(AD$1,+VLOOKUP($A473,datos14s!$A$2:$B$874,2,FALSE)))=1,"·",0)</f>
        <v>0</v>
      </c>
      <c r="AE473" s="53">
        <f>IF(TYPE(SEARCH(AE$1,+VLOOKUP($A473,datos14s!$A$2:$B$874,2,FALSE)))=1,"·",0)</f>
        <v>0</v>
      </c>
    </row>
    <row r="474" spans="1:31" s="9" customFormat="1">
      <c r="A474" s="60" t="s">
        <v>1269</v>
      </c>
      <c r="B474" s="53">
        <f>IF(TYPE(SEARCH(B$1,+VLOOKUP($A474,datos14s!$A$2:$B$874,2,FALSE)))=1,"·",0)</f>
        <v>0</v>
      </c>
      <c r="C474" s="53">
        <f>IF(TYPE(SEARCH(C$1,+VLOOKUP($A474,datos14s!$A$2:$B$874,2,FALSE)))=1,"·",0)</f>
        <v>0</v>
      </c>
      <c r="D474" s="53">
        <f>IF(TYPE(SEARCH(D$1,+VLOOKUP($A474,datos14s!$A$2:$B$874,2,FALSE)))=1,"·",0)</f>
        <v>0</v>
      </c>
      <c r="E474" s="53">
        <f>IF(TYPE(SEARCH(E$1,+VLOOKUP($A474,datos14s!$A$2:$B$874,2,FALSE)))=1,"·",0)</f>
        <v>0</v>
      </c>
      <c r="F474" s="53" t="str">
        <f>IF(TYPE(SEARCH(F$1,+VLOOKUP($A474,datos14s!$A$2:$B$874,2,FALSE)))=1,"·",0)</f>
        <v>·</v>
      </c>
      <c r="G474" s="53">
        <f>IF(TYPE(SEARCH(G$1,+VLOOKUP($A474,datos14s!$A$2:$B$874,2,FALSE)))=1,"·",0)</f>
        <v>0</v>
      </c>
      <c r="H474" s="53">
        <f>IF(TYPE(SEARCH(H$1,+VLOOKUP($A474,datos14s!$A$2:$B$874,2,FALSE)))=1,"·",0)</f>
        <v>0</v>
      </c>
      <c r="I474" s="53">
        <f>IF(TYPE(SEARCH(I$1,+VLOOKUP($A474,datos14s!$A$2:$B$874,2,FALSE)))=1,"·",0)</f>
        <v>0</v>
      </c>
      <c r="J474" s="53">
        <f>IF(TYPE(SEARCH(J$1,+VLOOKUP($A474,datos14s!$A$2:$B$874,2,FALSE)))=1,"·",0)</f>
        <v>0</v>
      </c>
      <c r="K474" s="53">
        <f>IF(TYPE(SEARCH(K$1,+VLOOKUP($A474,datos14s!$A$2:$B$874,2,FALSE)))=1,"·",0)</f>
        <v>0</v>
      </c>
      <c r="L474" s="53">
        <f>IF(TYPE(SEARCH(L$1,+VLOOKUP($A474,datos14s!$A$2:$B$874,2,FALSE)))=1,"·",0)</f>
        <v>0</v>
      </c>
      <c r="M474" s="53">
        <f>IF(TYPE(SEARCH(M$1,+VLOOKUP($A474,datos14s!$A$2:$B$874,2,FALSE)))=1,"·",0)</f>
        <v>0</v>
      </c>
      <c r="N474" s="53">
        <f>IF(TYPE(SEARCH(N$1,+VLOOKUP($A474,datos14s!$A$2:$B$874,2,FALSE)))=1,"·",0)</f>
        <v>0</v>
      </c>
      <c r="O474" s="53">
        <f>IF(TYPE(SEARCH(O$1,+VLOOKUP($A474,datos14s!$A$2:$B$874,2,FALSE)))=1,"·",0)</f>
        <v>0</v>
      </c>
      <c r="P474" s="53">
        <f>IF(TYPE(SEARCH(P$1,+VLOOKUP($A474,datos14s!$A$2:$B$874,2,FALSE)))=1,"·",0)</f>
        <v>0</v>
      </c>
      <c r="Q474" s="53">
        <f>IF(TYPE(SEARCH(Q$1,+VLOOKUP($A474,datos14s!$A$2:$B$874,2,FALSE)))=1,"·",0)</f>
        <v>0</v>
      </c>
      <c r="R474" s="53">
        <f>IF(TYPE(SEARCH(R$1,+VLOOKUP($A474,datos14s!$A$2:$B$874,2,FALSE)))=1,"·",0)</f>
        <v>0</v>
      </c>
      <c r="S474" s="53">
        <f>IF(TYPE(SEARCH(S$1,+VLOOKUP($A474,datos14s!$A$2:$B$874,2,FALSE)))=1,"·",0)</f>
        <v>0</v>
      </c>
      <c r="T474" s="53">
        <f>IF(TYPE(SEARCH(T$1,+VLOOKUP($A474,datos14s!$A$2:$B$874,2,FALSE)))=1,"·",0)</f>
        <v>0</v>
      </c>
      <c r="U474" s="53">
        <f>IF(TYPE(SEARCH(U$1,+VLOOKUP($A474,datos14s!$A$2:$B$874,2,FALSE)))=1,"·",0)</f>
        <v>0</v>
      </c>
      <c r="V474" s="53">
        <f>IF(TYPE(SEARCH(V$1,+VLOOKUP($A474,datos14s!$A$2:$B$874,2,FALSE)))=1,"·",0)</f>
        <v>0</v>
      </c>
      <c r="W474" s="53">
        <f>IF(TYPE(SEARCH(W$1,+VLOOKUP($A474,datos14s!$A$2:$B$874,2,FALSE)))=1,"·",0)</f>
        <v>0</v>
      </c>
      <c r="X474" s="53">
        <f>IF(TYPE(SEARCH(X$1,+VLOOKUP($A474,datos14s!$A$2:$B$874,2,FALSE)))=1,"·",0)</f>
        <v>0</v>
      </c>
      <c r="Y474" s="53">
        <f>IF(TYPE(SEARCH(Y$1,+VLOOKUP($A474,datos14s!$A$2:$B$874,2,FALSE)))=1,"·",0)</f>
        <v>0</v>
      </c>
      <c r="Z474" s="53">
        <f>IF(TYPE(SEARCH(Z$1,+VLOOKUP($A474,datos14s!$A$2:$B$874,2,FALSE)))=1,"·",0)</f>
        <v>0</v>
      </c>
      <c r="AA474" s="53">
        <f>IF(TYPE(SEARCH(AA$1,+VLOOKUP($A474,datos14s!$A$2:$B$874,2,FALSE)))=1,"·",0)</f>
        <v>0</v>
      </c>
      <c r="AB474" s="53">
        <f>IF(TYPE(SEARCH(AB$1,+VLOOKUP($A474,datos14s!$A$2:$B$874,2,FALSE)))=1,"·",0)</f>
        <v>0</v>
      </c>
      <c r="AC474" s="53">
        <f>IF(TYPE(SEARCH(AC$1,+VLOOKUP($A474,datos14s!$A$2:$B$874,2,FALSE)))=1,"·",0)</f>
        <v>0</v>
      </c>
      <c r="AD474" s="53">
        <f>IF(TYPE(SEARCH(AD$1,+VLOOKUP($A474,datos14s!$A$2:$B$874,2,FALSE)))=1,"·",0)</f>
        <v>0</v>
      </c>
      <c r="AE474" s="53">
        <f>IF(TYPE(SEARCH(AE$1,+VLOOKUP($A474,datos14s!$A$2:$B$874,2,FALSE)))=1,"·",0)</f>
        <v>0</v>
      </c>
    </row>
    <row r="475" spans="1:31" s="9" customFormat="1">
      <c r="A475" s="60" t="s">
        <v>1270</v>
      </c>
      <c r="B475" s="53">
        <f>IF(TYPE(SEARCH(B$1,+VLOOKUP($A475,datos14s!$A$2:$B$874,2,FALSE)))=1,"·",0)</f>
        <v>0</v>
      </c>
      <c r="C475" s="53">
        <f>IF(TYPE(SEARCH(C$1,+VLOOKUP($A475,datos14s!$A$2:$B$874,2,FALSE)))=1,"·",0)</f>
        <v>0</v>
      </c>
      <c r="D475" s="53">
        <f>IF(TYPE(SEARCH(D$1,+VLOOKUP($A475,datos14s!$A$2:$B$874,2,FALSE)))=1,"·",0)</f>
        <v>0</v>
      </c>
      <c r="E475" s="53">
        <f>IF(TYPE(SEARCH(E$1,+VLOOKUP($A475,datos14s!$A$2:$B$874,2,FALSE)))=1,"·",0)</f>
        <v>0</v>
      </c>
      <c r="F475" s="53">
        <f>IF(TYPE(SEARCH(F$1,+VLOOKUP($A475,datos14s!$A$2:$B$874,2,FALSE)))=1,"·",0)</f>
        <v>0</v>
      </c>
      <c r="G475" s="53">
        <f>IF(TYPE(SEARCH(G$1,+VLOOKUP($A475,datos14s!$A$2:$B$874,2,FALSE)))=1,"·",0)</f>
        <v>0</v>
      </c>
      <c r="H475" s="53">
        <f>IF(TYPE(SEARCH(H$1,+VLOOKUP($A475,datos14s!$A$2:$B$874,2,FALSE)))=1,"·",0)</f>
        <v>0</v>
      </c>
      <c r="I475" s="53">
        <f>IF(TYPE(SEARCH(I$1,+VLOOKUP($A475,datos14s!$A$2:$B$874,2,FALSE)))=1,"·",0)</f>
        <v>0</v>
      </c>
      <c r="J475" s="53">
        <f>IF(TYPE(SEARCH(J$1,+VLOOKUP($A475,datos14s!$A$2:$B$874,2,FALSE)))=1,"·",0)</f>
        <v>0</v>
      </c>
      <c r="K475" s="53" t="str">
        <f>IF(TYPE(SEARCH(K$1,+VLOOKUP($A475,datos14s!$A$2:$B$874,2,FALSE)))=1,"·",0)</f>
        <v>·</v>
      </c>
      <c r="L475" s="53">
        <f>IF(TYPE(SEARCH(L$1,+VLOOKUP($A475,datos14s!$A$2:$B$874,2,FALSE)))=1,"·",0)</f>
        <v>0</v>
      </c>
      <c r="M475" s="53">
        <f>IF(TYPE(SEARCH(M$1,+VLOOKUP($A475,datos14s!$A$2:$B$874,2,FALSE)))=1,"·",0)</f>
        <v>0</v>
      </c>
      <c r="N475" s="53">
        <f>IF(TYPE(SEARCH(N$1,+VLOOKUP($A475,datos14s!$A$2:$B$874,2,FALSE)))=1,"·",0)</f>
        <v>0</v>
      </c>
      <c r="O475" s="53">
        <f>IF(TYPE(SEARCH(O$1,+VLOOKUP($A475,datos14s!$A$2:$B$874,2,FALSE)))=1,"·",0)</f>
        <v>0</v>
      </c>
      <c r="P475" s="53">
        <f>IF(TYPE(SEARCH(P$1,+VLOOKUP($A475,datos14s!$A$2:$B$874,2,FALSE)))=1,"·",0)</f>
        <v>0</v>
      </c>
      <c r="Q475" s="53">
        <f>IF(TYPE(SEARCH(Q$1,+VLOOKUP($A475,datos14s!$A$2:$B$874,2,FALSE)))=1,"·",0)</f>
        <v>0</v>
      </c>
      <c r="R475" s="53">
        <f>IF(TYPE(SEARCH(R$1,+VLOOKUP($A475,datos14s!$A$2:$B$874,2,FALSE)))=1,"·",0)</f>
        <v>0</v>
      </c>
      <c r="S475" s="53">
        <f>IF(TYPE(SEARCH(S$1,+VLOOKUP($A475,datos14s!$A$2:$B$874,2,FALSE)))=1,"·",0)</f>
        <v>0</v>
      </c>
      <c r="T475" s="53">
        <f>IF(TYPE(SEARCH(T$1,+VLOOKUP($A475,datos14s!$A$2:$B$874,2,FALSE)))=1,"·",0)</f>
        <v>0</v>
      </c>
      <c r="U475" s="53">
        <f>IF(TYPE(SEARCH(U$1,+VLOOKUP($A475,datos14s!$A$2:$B$874,2,FALSE)))=1,"·",0)</f>
        <v>0</v>
      </c>
      <c r="V475" s="53">
        <f>IF(TYPE(SEARCH(V$1,+VLOOKUP($A475,datos14s!$A$2:$B$874,2,FALSE)))=1,"·",0)</f>
        <v>0</v>
      </c>
      <c r="W475" s="53">
        <f>IF(TYPE(SEARCH(W$1,+VLOOKUP($A475,datos14s!$A$2:$B$874,2,FALSE)))=1,"·",0)</f>
        <v>0</v>
      </c>
      <c r="X475" s="53">
        <f>IF(TYPE(SEARCH(X$1,+VLOOKUP($A475,datos14s!$A$2:$B$874,2,FALSE)))=1,"·",0)</f>
        <v>0</v>
      </c>
      <c r="Y475" s="53">
        <f>IF(TYPE(SEARCH(Y$1,+VLOOKUP($A475,datos14s!$A$2:$B$874,2,FALSE)))=1,"·",0)</f>
        <v>0</v>
      </c>
      <c r="Z475" s="53">
        <f>IF(TYPE(SEARCH(Z$1,+VLOOKUP($A475,datos14s!$A$2:$B$874,2,FALSE)))=1,"·",0)</f>
        <v>0</v>
      </c>
      <c r="AA475" s="53">
        <f>IF(TYPE(SEARCH(AA$1,+VLOOKUP($A475,datos14s!$A$2:$B$874,2,FALSE)))=1,"·",0)</f>
        <v>0</v>
      </c>
      <c r="AB475" s="53">
        <f>IF(TYPE(SEARCH(AB$1,+VLOOKUP($A475,datos14s!$A$2:$B$874,2,FALSE)))=1,"·",0)</f>
        <v>0</v>
      </c>
      <c r="AC475" s="53">
        <f>IF(TYPE(SEARCH(AC$1,+VLOOKUP($A475,datos14s!$A$2:$B$874,2,FALSE)))=1,"·",0)</f>
        <v>0</v>
      </c>
      <c r="AD475" s="53">
        <f>IF(TYPE(SEARCH(AD$1,+VLOOKUP($A475,datos14s!$A$2:$B$874,2,FALSE)))=1,"·",0)</f>
        <v>0</v>
      </c>
      <c r="AE475" s="53">
        <f>IF(TYPE(SEARCH(AE$1,+VLOOKUP($A475,datos14s!$A$2:$B$874,2,FALSE)))=1,"·",0)</f>
        <v>0</v>
      </c>
    </row>
    <row r="476" spans="1:31" s="9" customFormat="1">
      <c r="A476" s="60" t="s">
        <v>1271</v>
      </c>
      <c r="B476" s="53">
        <f>IF(TYPE(SEARCH(B$1,+VLOOKUP($A476,datos14s!$A$2:$B$874,2,FALSE)))=1,"·",0)</f>
        <v>0</v>
      </c>
      <c r="C476" s="53">
        <f>IF(TYPE(SEARCH(C$1,+VLOOKUP($A476,datos14s!$A$2:$B$874,2,FALSE)))=1,"·",0)</f>
        <v>0</v>
      </c>
      <c r="D476" s="53">
        <f>IF(TYPE(SEARCH(D$1,+VLOOKUP($A476,datos14s!$A$2:$B$874,2,FALSE)))=1,"·",0)</f>
        <v>0</v>
      </c>
      <c r="E476" s="53">
        <f>IF(TYPE(SEARCH(E$1,+VLOOKUP($A476,datos14s!$A$2:$B$874,2,FALSE)))=1,"·",0)</f>
        <v>0</v>
      </c>
      <c r="F476" s="53">
        <f>IF(TYPE(SEARCH(F$1,+VLOOKUP($A476,datos14s!$A$2:$B$874,2,FALSE)))=1,"·",0)</f>
        <v>0</v>
      </c>
      <c r="G476" s="53">
        <f>IF(TYPE(SEARCH(G$1,+VLOOKUP($A476,datos14s!$A$2:$B$874,2,FALSE)))=1,"·",0)</f>
        <v>0</v>
      </c>
      <c r="H476" s="53">
        <f>IF(TYPE(SEARCH(H$1,+VLOOKUP($A476,datos14s!$A$2:$B$874,2,FALSE)))=1,"·",0)</f>
        <v>0</v>
      </c>
      <c r="I476" s="53" t="str">
        <f>IF(TYPE(SEARCH(I$1,+VLOOKUP($A476,datos14s!$A$2:$B$874,2,FALSE)))=1,"·",0)</f>
        <v>·</v>
      </c>
      <c r="J476" s="53">
        <f>IF(TYPE(SEARCH(J$1,+VLOOKUP($A476,datos14s!$A$2:$B$874,2,FALSE)))=1,"·",0)</f>
        <v>0</v>
      </c>
      <c r="K476" s="53" t="str">
        <f>IF(TYPE(SEARCH(K$1,+VLOOKUP($A476,datos14s!$A$2:$B$874,2,FALSE)))=1,"·",0)</f>
        <v>·</v>
      </c>
      <c r="L476" s="53">
        <f>IF(TYPE(SEARCH(L$1,+VLOOKUP($A476,datos14s!$A$2:$B$874,2,FALSE)))=1,"·",0)</f>
        <v>0</v>
      </c>
      <c r="M476" s="53">
        <f>IF(TYPE(SEARCH(M$1,+VLOOKUP($A476,datos14s!$A$2:$B$874,2,FALSE)))=1,"·",0)</f>
        <v>0</v>
      </c>
      <c r="N476" s="53">
        <f>IF(TYPE(SEARCH(N$1,+VLOOKUP($A476,datos14s!$A$2:$B$874,2,FALSE)))=1,"·",0)</f>
        <v>0</v>
      </c>
      <c r="O476" s="53">
        <f>IF(TYPE(SEARCH(O$1,+VLOOKUP($A476,datos14s!$A$2:$B$874,2,FALSE)))=1,"·",0)</f>
        <v>0</v>
      </c>
      <c r="P476" s="53">
        <f>IF(TYPE(SEARCH(P$1,+VLOOKUP($A476,datos14s!$A$2:$B$874,2,FALSE)))=1,"·",0)</f>
        <v>0</v>
      </c>
      <c r="Q476" s="53">
        <f>IF(TYPE(SEARCH(Q$1,+VLOOKUP($A476,datos14s!$A$2:$B$874,2,FALSE)))=1,"·",0)</f>
        <v>0</v>
      </c>
      <c r="R476" s="53">
        <f>IF(TYPE(SEARCH(R$1,+VLOOKUP($A476,datos14s!$A$2:$B$874,2,FALSE)))=1,"·",0)</f>
        <v>0</v>
      </c>
      <c r="S476" s="53">
        <f>IF(TYPE(SEARCH(S$1,+VLOOKUP($A476,datos14s!$A$2:$B$874,2,FALSE)))=1,"·",0)</f>
        <v>0</v>
      </c>
      <c r="T476" s="53">
        <f>IF(TYPE(SEARCH(T$1,+VLOOKUP($A476,datos14s!$A$2:$B$874,2,FALSE)))=1,"·",0)</f>
        <v>0</v>
      </c>
      <c r="U476" s="53">
        <f>IF(TYPE(SEARCH(U$1,+VLOOKUP($A476,datos14s!$A$2:$B$874,2,FALSE)))=1,"·",0)</f>
        <v>0</v>
      </c>
      <c r="V476" s="53">
        <f>IF(TYPE(SEARCH(V$1,+VLOOKUP($A476,datos14s!$A$2:$B$874,2,FALSE)))=1,"·",0)</f>
        <v>0</v>
      </c>
      <c r="W476" s="53">
        <f>IF(TYPE(SEARCH(W$1,+VLOOKUP($A476,datos14s!$A$2:$B$874,2,FALSE)))=1,"·",0)</f>
        <v>0</v>
      </c>
      <c r="X476" s="53">
        <f>IF(TYPE(SEARCH(X$1,+VLOOKUP($A476,datos14s!$A$2:$B$874,2,FALSE)))=1,"·",0)</f>
        <v>0</v>
      </c>
      <c r="Y476" s="53">
        <f>IF(TYPE(SEARCH(Y$1,+VLOOKUP($A476,datos14s!$A$2:$B$874,2,FALSE)))=1,"·",0)</f>
        <v>0</v>
      </c>
      <c r="Z476" s="53">
        <f>IF(TYPE(SEARCH(Z$1,+VLOOKUP($A476,datos14s!$A$2:$B$874,2,FALSE)))=1,"·",0)</f>
        <v>0</v>
      </c>
      <c r="AA476" s="53">
        <f>IF(TYPE(SEARCH(AA$1,+VLOOKUP($A476,datos14s!$A$2:$B$874,2,FALSE)))=1,"·",0)</f>
        <v>0</v>
      </c>
      <c r="AB476" s="53">
        <f>IF(TYPE(SEARCH(AB$1,+VLOOKUP($A476,datos14s!$A$2:$B$874,2,FALSE)))=1,"·",0)</f>
        <v>0</v>
      </c>
      <c r="AC476" s="53">
        <f>IF(TYPE(SEARCH(AC$1,+VLOOKUP($A476,datos14s!$A$2:$B$874,2,FALSE)))=1,"·",0)</f>
        <v>0</v>
      </c>
      <c r="AD476" s="53">
        <f>IF(TYPE(SEARCH(AD$1,+VLOOKUP($A476,datos14s!$A$2:$B$874,2,FALSE)))=1,"·",0)</f>
        <v>0</v>
      </c>
      <c r="AE476" s="53">
        <f>IF(TYPE(SEARCH(AE$1,+VLOOKUP($A476,datos14s!$A$2:$B$874,2,FALSE)))=1,"·",0)</f>
        <v>0</v>
      </c>
    </row>
    <row r="477" spans="1:31" s="9" customFormat="1">
      <c r="A477" s="60" t="s">
        <v>1272</v>
      </c>
      <c r="B477" s="53" t="str">
        <f>IF(TYPE(SEARCH(B$1,+VLOOKUP($A477,datos14s!$A$2:$B$874,2,FALSE)))=1,"·",0)</f>
        <v>·</v>
      </c>
      <c r="C477" s="53">
        <f>IF(TYPE(SEARCH(C$1,+VLOOKUP($A477,datos14s!$A$2:$B$874,2,FALSE)))=1,"·",0)</f>
        <v>0</v>
      </c>
      <c r="D477" s="53">
        <f>IF(TYPE(SEARCH(D$1,+VLOOKUP($A477,datos14s!$A$2:$B$874,2,FALSE)))=1,"·",0)</f>
        <v>0</v>
      </c>
      <c r="E477" s="53">
        <f>IF(TYPE(SEARCH(E$1,+VLOOKUP($A477,datos14s!$A$2:$B$874,2,FALSE)))=1,"·",0)</f>
        <v>0</v>
      </c>
      <c r="F477" s="53">
        <f>IF(TYPE(SEARCH(F$1,+VLOOKUP($A477,datos14s!$A$2:$B$874,2,FALSE)))=1,"·",0)</f>
        <v>0</v>
      </c>
      <c r="G477" s="53">
        <f>IF(TYPE(SEARCH(G$1,+VLOOKUP($A477,datos14s!$A$2:$B$874,2,FALSE)))=1,"·",0)</f>
        <v>0</v>
      </c>
      <c r="H477" s="53">
        <f>IF(TYPE(SEARCH(H$1,+VLOOKUP($A477,datos14s!$A$2:$B$874,2,FALSE)))=1,"·",0)</f>
        <v>0</v>
      </c>
      <c r="I477" s="53">
        <f>IF(TYPE(SEARCH(I$1,+VLOOKUP($A477,datos14s!$A$2:$B$874,2,FALSE)))=1,"·",0)</f>
        <v>0</v>
      </c>
      <c r="J477" s="53">
        <f>IF(TYPE(SEARCH(J$1,+VLOOKUP($A477,datos14s!$A$2:$B$874,2,FALSE)))=1,"·",0)</f>
        <v>0</v>
      </c>
      <c r="K477" s="53">
        <f>IF(TYPE(SEARCH(K$1,+VLOOKUP($A477,datos14s!$A$2:$B$874,2,FALSE)))=1,"·",0)</f>
        <v>0</v>
      </c>
      <c r="L477" s="53" t="str">
        <f>IF(TYPE(SEARCH(L$1,+VLOOKUP($A477,datos14s!$A$2:$B$874,2,FALSE)))=1,"·",0)</f>
        <v>·</v>
      </c>
      <c r="M477" s="53">
        <f>IF(TYPE(SEARCH(M$1,+VLOOKUP($A477,datos14s!$A$2:$B$874,2,FALSE)))=1,"·",0)</f>
        <v>0</v>
      </c>
      <c r="N477" s="53">
        <f>IF(TYPE(SEARCH(N$1,+VLOOKUP($A477,datos14s!$A$2:$B$874,2,FALSE)))=1,"·",0)</f>
        <v>0</v>
      </c>
      <c r="O477" s="53">
        <f>IF(TYPE(SEARCH(O$1,+VLOOKUP($A477,datos14s!$A$2:$B$874,2,FALSE)))=1,"·",0)</f>
        <v>0</v>
      </c>
      <c r="P477" s="53">
        <f>IF(TYPE(SEARCH(P$1,+VLOOKUP($A477,datos14s!$A$2:$B$874,2,FALSE)))=1,"·",0)</f>
        <v>0</v>
      </c>
      <c r="Q477" s="53">
        <f>IF(TYPE(SEARCH(Q$1,+VLOOKUP($A477,datos14s!$A$2:$B$874,2,FALSE)))=1,"·",0)</f>
        <v>0</v>
      </c>
      <c r="R477" s="53">
        <f>IF(TYPE(SEARCH(R$1,+VLOOKUP($A477,datos14s!$A$2:$B$874,2,FALSE)))=1,"·",0)</f>
        <v>0</v>
      </c>
      <c r="S477" s="53">
        <f>IF(TYPE(SEARCH(S$1,+VLOOKUP($A477,datos14s!$A$2:$B$874,2,FALSE)))=1,"·",0)</f>
        <v>0</v>
      </c>
      <c r="T477" s="53">
        <f>IF(TYPE(SEARCH(T$1,+VLOOKUP($A477,datos14s!$A$2:$B$874,2,FALSE)))=1,"·",0)</f>
        <v>0</v>
      </c>
      <c r="U477" s="53">
        <f>IF(TYPE(SEARCH(U$1,+VLOOKUP($A477,datos14s!$A$2:$B$874,2,FALSE)))=1,"·",0)</f>
        <v>0</v>
      </c>
      <c r="V477" s="53">
        <f>IF(TYPE(SEARCH(V$1,+VLOOKUP($A477,datos14s!$A$2:$B$874,2,FALSE)))=1,"·",0)</f>
        <v>0</v>
      </c>
      <c r="W477" s="53">
        <f>IF(TYPE(SEARCH(W$1,+VLOOKUP($A477,datos14s!$A$2:$B$874,2,FALSE)))=1,"·",0)</f>
        <v>0</v>
      </c>
      <c r="X477" s="53">
        <f>IF(TYPE(SEARCH(X$1,+VLOOKUP($A477,datos14s!$A$2:$B$874,2,FALSE)))=1,"·",0)</f>
        <v>0</v>
      </c>
      <c r="Y477" s="53">
        <f>IF(TYPE(SEARCH(Y$1,+VLOOKUP($A477,datos14s!$A$2:$B$874,2,FALSE)))=1,"·",0)</f>
        <v>0</v>
      </c>
      <c r="Z477" s="53">
        <f>IF(TYPE(SEARCH(Z$1,+VLOOKUP($A477,datos14s!$A$2:$B$874,2,FALSE)))=1,"·",0)</f>
        <v>0</v>
      </c>
      <c r="AA477" s="53">
        <f>IF(TYPE(SEARCH(AA$1,+VLOOKUP($A477,datos14s!$A$2:$B$874,2,FALSE)))=1,"·",0)</f>
        <v>0</v>
      </c>
      <c r="AB477" s="53">
        <f>IF(TYPE(SEARCH(AB$1,+VLOOKUP($A477,datos14s!$A$2:$B$874,2,FALSE)))=1,"·",0)</f>
        <v>0</v>
      </c>
      <c r="AC477" s="53">
        <f>IF(TYPE(SEARCH(AC$1,+VLOOKUP($A477,datos14s!$A$2:$B$874,2,FALSE)))=1,"·",0)</f>
        <v>0</v>
      </c>
      <c r="AD477" s="53">
        <f>IF(TYPE(SEARCH(AD$1,+VLOOKUP($A477,datos14s!$A$2:$B$874,2,FALSE)))=1,"·",0)</f>
        <v>0</v>
      </c>
      <c r="AE477" s="53">
        <f>IF(TYPE(SEARCH(AE$1,+VLOOKUP($A477,datos14s!$A$2:$B$874,2,FALSE)))=1,"·",0)</f>
        <v>0</v>
      </c>
    </row>
    <row r="478" spans="1:31" s="9" customFormat="1">
      <c r="A478" s="60" t="s">
        <v>1273</v>
      </c>
      <c r="B478" s="53">
        <f>IF(TYPE(SEARCH(B$1,+VLOOKUP($A478,datos14s!$A$2:$B$874,2,FALSE)))=1,"·",0)</f>
        <v>0</v>
      </c>
      <c r="C478" s="53">
        <f>IF(TYPE(SEARCH(C$1,+VLOOKUP($A478,datos14s!$A$2:$B$874,2,FALSE)))=1,"·",0)</f>
        <v>0</v>
      </c>
      <c r="D478" s="53">
        <f>IF(TYPE(SEARCH(D$1,+VLOOKUP($A478,datos14s!$A$2:$B$874,2,FALSE)))=1,"·",0)</f>
        <v>0</v>
      </c>
      <c r="E478" s="53">
        <f>IF(TYPE(SEARCH(E$1,+VLOOKUP($A478,datos14s!$A$2:$B$874,2,FALSE)))=1,"·",0)</f>
        <v>0</v>
      </c>
      <c r="F478" s="53">
        <f>IF(TYPE(SEARCH(F$1,+VLOOKUP($A478,datos14s!$A$2:$B$874,2,FALSE)))=1,"·",0)</f>
        <v>0</v>
      </c>
      <c r="G478" s="53">
        <f>IF(TYPE(SEARCH(G$1,+VLOOKUP($A478,datos14s!$A$2:$B$874,2,FALSE)))=1,"·",0)</f>
        <v>0</v>
      </c>
      <c r="H478" s="53">
        <f>IF(TYPE(SEARCH(H$1,+VLOOKUP($A478,datos14s!$A$2:$B$874,2,FALSE)))=1,"·",0)</f>
        <v>0</v>
      </c>
      <c r="I478" s="53" t="str">
        <f>IF(TYPE(SEARCH(I$1,+VLOOKUP($A478,datos14s!$A$2:$B$874,2,FALSE)))=1,"·",0)</f>
        <v>·</v>
      </c>
      <c r="J478" s="53">
        <f>IF(TYPE(SEARCH(J$1,+VLOOKUP($A478,datos14s!$A$2:$B$874,2,FALSE)))=1,"·",0)</f>
        <v>0</v>
      </c>
      <c r="K478" s="53" t="str">
        <f>IF(TYPE(SEARCH(K$1,+VLOOKUP($A478,datos14s!$A$2:$B$874,2,FALSE)))=1,"·",0)</f>
        <v>·</v>
      </c>
      <c r="L478" s="53">
        <f>IF(TYPE(SEARCH(L$1,+VLOOKUP($A478,datos14s!$A$2:$B$874,2,FALSE)))=1,"·",0)</f>
        <v>0</v>
      </c>
      <c r="M478" s="53">
        <f>IF(TYPE(SEARCH(M$1,+VLOOKUP($A478,datos14s!$A$2:$B$874,2,FALSE)))=1,"·",0)</f>
        <v>0</v>
      </c>
      <c r="N478" s="53">
        <f>IF(TYPE(SEARCH(N$1,+VLOOKUP($A478,datos14s!$A$2:$B$874,2,FALSE)))=1,"·",0)</f>
        <v>0</v>
      </c>
      <c r="O478" s="53">
        <f>IF(TYPE(SEARCH(O$1,+VLOOKUP($A478,datos14s!$A$2:$B$874,2,FALSE)))=1,"·",0)</f>
        <v>0</v>
      </c>
      <c r="P478" s="53">
        <f>IF(TYPE(SEARCH(P$1,+VLOOKUP($A478,datos14s!$A$2:$B$874,2,FALSE)))=1,"·",0)</f>
        <v>0</v>
      </c>
      <c r="Q478" s="53">
        <f>IF(TYPE(SEARCH(Q$1,+VLOOKUP($A478,datos14s!$A$2:$B$874,2,FALSE)))=1,"·",0)</f>
        <v>0</v>
      </c>
      <c r="R478" s="53">
        <f>IF(TYPE(SEARCH(R$1,+VLOOKUP($A478,datos14s!$A$2:$B$874,2,FALSE)))=1,"·",0)</f>
        <v>0</v>
      </c>
      <c r="S478" s="53">
        <f>IF(TYPE(SEARCH(S$1,+VLOOKUP($A478,datos14s!$A$2:$B$874,2,FALSE)))=1,"·",0)</f>
        <v>0</v>
      </c>
      <c r="T478" s="53">
        <f>IF(TYPE(SEARCH(T$1,+VLOOKUP($A478,datos14s!$A$2:$B$874,2,FALSE)))=1,"·",0)</f>
        <v>0</v>
      </c>
      <c r="U478" s="53">
        <f>IF(TYPE(SEARCH(U$1,+VLOOKUP($A478,datos14s!$A$2:$B$874,2,FALSE)))=1,"·",0)</f>
        <v>0</v>
      </c>
      <c r="V478" s="53">
        <f>IF(TYPE(SEARCH(V$1,+VLOOKUP($A478,datos14s!$A$2:$B$874,2,FALSE)))=1,"·",0)</f>
        <v>0</v>
      </c>
      <c r="W478" s="53">
        <f>IF(TYPE(SEARCH(W$1,+VLOOKUP($A478,datos14s!$A$2:$B$874,2,FALSE)))=1,"·",0)</f>
        <v>0</v>
      </c>
      <c r="X478" s="53">
        <f>IF(TYPE(SEARCH(X$1,+VLOOKUP($A478,datos14s!$A$2:$B$874,2,FALSE)))=1,"·",0)</f>
        <v>0</v>
      </c>
      <c r="Y478" s="53">
        <f>IF(TYPE(SEARCH(Y$1,+VLOOKUP($A478,datos14s!$A$2:$B$874,2,FALSE)))=1,"·",0)</f>
        <v>0</v>
      </c>
      <c r="Z478" s="53">
        <f>IF(TYPE(SEARCH(Z$1,+VLOOKUP($A478,datos14s!$A$2:$B$874,2,FALSE)))=1,"·",0)</f>
        <v>0</v>
      </c>
      <c r="AA478" s="53">
        <f>IF(TYPE(SEARCH(AA$1,+VLOOKUP($A478,datos14s!$A$2:$B$874,2,FALSE)))=1,"·",0)</f>
        <v>0</v>
      </c>
      <c r="AB478" s="53">
        <f>IF(TYPE(SEARCH(AB$1,+VLOOKUP($A478,datos14s!$A$2:$B$874,2,FALSE)))=1,"·",0)</f>
        <v>0</v>
      </c>
      <c r="AC478" s="53">
        <f>IF(TYPE(SEARCH(AC$1,+VLOOKUP($A478,datos14s!$A$2:$B$874,2,FALSE)))=1,"·",0)</f>
        <v>0</v>
      </c>
      <c r="AD478" s="53">
        <f>IF(TYPE(SEARCH(AD$1,+VLOOKUP($A478,datos14s!$A$2:$B$874,2,FALSE)))=1,"·",0)</f>
        <v>0</v>
      </c>
      <c r="AE478" s="53">
        <f>IF(TYPE(SEARCH(AE$1,+VLOOKUP($A478,datos14s!$A$2:$B$874,2,FALSE)))=1,"·",0)</f>
        <v>0</v>
      </c>
    </row>
    <row r="479" spans="1:31" s="9" customFormat="1">
      <c r="A479" s="60" t="s">
        <v>1274</v>
      </c>
      <c r="B479" s="53" t="str">
        <f>IF(TYPE(SEARCH(B$1,+VLOOKUP($A479,datos14s!$A$2:$B$874,2,FALSE)))=1,"·",0)</f>
        <v>·</v>
      </c>
      <c r="C479" s="53">
        <f>IF(TYPE(SEARCH(C$1,+VLOOKUP($A479,datos14s!$A$2:$B$874,2,FALSE)))=1,"·",0)</f>
        <v>0</v>
      </c>
      <c r="D479" s="53">
        <f>IF(TYPE(SEARCH(D$1,+VLOOKUP($A479,datos14s!$A$2:$B$874,2,FALSE)))=1,"·",0)</f>
        <v>0</v>
      </c>
      <c r="E479" s="53">
        <f>IF(TYPE(SEARCH(E$1,+VLOOKUP($A479,datos14s!$A$2:$B$874,2,FALSE)))=1,"·",0)</f>
        <v>0</v>
      </c>
      <c r="F479" s="53">
        <f>IF(TYPE(SEARCH(F$1,+VLOOKUP($A479,datos14s!$A$2:$B$874,2,FALSE)))=1,"·",0)</f>
        <v>0</v>
      </c>
      <c r="G479" s="53">
        <f>IF(TYPE(SEARCH(G$1,+VLOOKUP($A479,datos14s!$A$2:$B$874,2,FALSE)))=1,"·",0)</f>
        <v>0</v>
      </c>
      <c r="H479" s="53">
        <f>IF(TYPE(SEARCH(H$1,+VLOOKUP($A479,datos14s!$A$2:$B$874,2,FALSE)))=1,"·",0)</f>
        <v>0</v>
      </c>
      <c r="I479" s="53">
        <f>IF(TYPE(SEARCH(I$1,+VLOOKUP($A479,datos14s!$A$2:$B$874,2,FALSE)))=1,"·",0)</f>
        <v>0</v>
      </c>
      <c r="J479" s="53">
        <f>IF(TYPE(SEARCH(J$1,+VLOOKUP($A479,datos14s!$A$2:$B$874,2,FALSE)))=1,"·",0)</f>
        <v>0</v>
      </c>
      <c r="K479" s="53">
        <f>IF(TYPE(SEARCH(K$1,+VLOOKUP($A479,datos14s!$A$2:$B$874,2,FALSE)))=1,"·",0)</f>
        <v>0</v>
      </c>
      <c r="L479" s="53">
        <f>IF(TYPE(SEARCH(L$1,+VLOOKUP($A479,datos14s!$A$2:$B$874,2,FALSE)))=1,"·",0)</f>
        <v>0</v>
      </c>
      <c r="M479" s="53">
        <f>IF(TYPE(SEARCH(M$1,+VLOOKUP($A479,datos14s!$A$2:$B$874,2,FALSE)))=1,"·",0)</f>
        <v>0</v>
      </c>
      <c r="N479" s="53">
        <f>IF(TYPE(SEARCH(N$1,+VLOOKUP($A479,datos14s!$A$2:$B$874,2,FALSE)))=1,"·",0)</f>
        <v>0</v>
      </c>
      <c r="O479" s="53">
        <f>IF(TYPE(SEARCH(O$1,+VLOOKUP($A479,datos14s!$A$2:$B$874,2,FALSE)))=1,"·",0)</f>
        <v>0</v>
      </c>
      <c r="P479" s="53">
        <f>IF(TYPE(SEARCH(P$1,+VLOOKUP($A479,datos14s!$A$2:$B$874,2,FALSE)))=1,"·",0)</f>
        <v>0</v>
      </c>
      <c r="Q479" s="53" t="str">
        <f>IF(TYPE(SEARCH(Q$1,+VLOOKUP($A479,datos14s!$A$2:$B$874,2,FALSE)))=1,"·",0)</f>
        <v>·</v>
      </c>
      <c r="R479" s="53">
        <f>IF(TYPE(SEARCH(R$1,+VLOOKUP($A479,datos14s!$A$2:$B$874,2,FALSE)))=1,"·",0)</f>
        <v>0</v>
      </c>
      <c r="S479" s="53">
        <f>IF(TYPE(SEARCH(S$1,+VLOOKUP($A479,datos14s!$A$2:$B$874,2,FALSE)))=1,"·",0)</f>
        <v>0</v>
      </c>
      <c r="T479" s="53">
        <f>IF(TYPE(SEARCH(T$1,+VLOOKUP($A479,datos14s!$A$2:$B$874,2,FALSE)))=1,"·",0)</f>
        <v>0</v>
      </c>
      <c r="U479" s="53">
        <f>IF(TYPE(SEARCH(U$1,+VLOOKUP($A479,datos14s!$A$2:$B$874,2,FALSE)))=1,"·",0)</f>
        <v>0</v>
      </c>
      <c r="V479" s="53">
        <f>IF(TYPE(SEARCH(V$1,+VLOOKUP($A479,datos14s!$A$2:$B$874,2,FALSE)))=1,"·",0)</f>
        <v>0</v>
      </c>
      <c r="W479" s="53">
        <f>IF(TYPE(SEARCH(W$1,+VLOOKUP($A479,datos14s!$A$2:$B$874,2,FALSE)))=1,"·",0)</f>
        <v>0</v>
      </c>
      <c r="X479" s="53">
        <f>IF(TYPE(SEARCH(X$1,+VLOOKUP($A479,datos14s!$A$2:$B$874,2,FALSE)))=1,"·",0)</f>
        <v>0</v>
      </c>
      <c r="Y479" s="53">
        <f>IF(TYPE(SEARCH(Y$1,+VLOOKUP($A479,datos14s!$A$2:$B$874,2,FALSE)))=1,"·",0)</f>
        <v>0</v>
      </c>
      <c r="Z479" s="53">
        <f>IF(TYPE(SEARCH(Z$1,+VLOOKUP($A479,datos14s!$A$2:$B$874,2,FALSE)))=1,"·",0)</f>
        <v>0</v>
      </c>
      <c r="AA479" s="53">
        <f>IF(TYPE(SEARCH(AA$1,+VLOOKUP($A479,datos14s!$A$2:$B$874,2,FALSE)))=1,"·",0)</f>
        <v>0</v>
      </c>
      <c r="AB479" s="53">
        <f>IF(TYPE(SEARCH(AB$1,+VLOOKUP($A479,datos14s!$A$2:$B$874,2,FALSE)))=1,"·",0)</f>
        <v>0</v>
      </c>
      <c r="AC479" s="53">
        <f>IF(TYPE(SEARCH(AC$1,+VLOOKUP($A479,datos14s!$A$2:$B$874,2,FALSE)))=1,"·",0)</f>
        <v>0</v>
      </c>
      <c r="AD479" s="53">
        <f>IF(TYPE(SEARCH(AD$1,+VLOOKUP($A479,datos14s!$A$2:$B$874,2,FALSE)))=1,"·",0)</f>
        <v>0</v>
      </c>
      <c r="AE479" s="53" t="str">
        <f>IF(TYPE(SEARCH(AE$1,+VLOOKUP($A479,datos14s!$A$2:$B$874,2,FALSE)))=1,"·",0)</f>
        <v>·</v>
      </c>
    </row>
    <row r="480" spans="1:31" s="9" customFormat="1">
      <c r="A480" s="60" t="s">
        <v>1275</v>
      </c>
      <c r="B480" s="53">
        <f>IF(TYPE(SEARCH(B$1,+VLOOKUP($A480,datos14s!$A$2:$B$874,2,FALSE)))=1,"·",0)</f>
        <v>0</v>
      </c>
      <c r="C480" s="53">
        <f>IF(TYPE(SEARCH(C$1,+VLOOKUP($A480,datos14s!$A$2:$B$874,2,FALSE)))=1,"·",0)</f>
        <v>0</v>
      </c>
      <c r="D480" s="53">
        <f>IF(TYPE(SEARCH(D$1,+VLOOKUP($A480,datos14s!$A$2:$B$874,2,FALSE)))=1,"·",0)</f>
        <v>0</v>
      </c>
      <c r="E480" s="53">
        <f>IF(TYPE(SEARCH(E$1,+VLOOKUP($A480,datos14s!$A$2:$B$874,2,FALSE)))=1,"·",0)</f>
        <v>0</v>
      </c>
      <c r="F480" s="53">
        <f>IF(TYPE(SEARCH(F$1,+VLOOKUP($A480,datos14s!$A$2:$B$874,2,FALSE)))=1,"·",0)</f>
        <v>0</v>
      </c>
      <c r="G480" s="53">
        <f>IF(TYPE(SEARCH(G$1,+VLOOKUP($A480,datos14s!$A$2:$B$874,2,FALSE)))=1,"·",0)</f>
        <v>0</v>
      </c>
      <c r="H480" s="53">
        <f>IF(TYPE(SEARCH(H$1,+VLOOKUP($A480,datos14s!$A$2:$B$874,2,FALSE)))=1,"·",0)</f>
        <v>0</v>
      </c>
      <c r="I480" s="53" t="str">
        <f>IF(TYPE(SEARCH(I$1,+VLOOKUP($A480,datos14s!$A$2:$B$874,2,FALSE)))=1,"·",0)</f>
        <v>·</v>
      </c>
      <c r="J480" s="53">
        <f>IF(TYPE(SEARCH(J$1,+VLOOKUP($A480,datos14s!$A$2:$B$874,2,FALSE)))=1,"·",0)</f>
        <v>0</v>
      </c>
      <c r="K480" s="53" t="str">
        <f>IF(TYPE(SEARCH(K$1,+VLOOKUP($A480,datos14s!$A$2:$B$874,2,FALSE)))=1,"·",0)</f>
        <v>·</v>
      </c>
      <c r="L480" s="53">
        <f>IF(TYPE(SEARCH(L$1,+VLOOKUP($A480,datos14s!$A$2:$B$874,2,FALSE)))=1,"·",0)</f>
        <v>0</v>
      </c>
      <c r="M480" s="53">
        <f>IF(TYPE(SEARCH(M$1,+VLOOKUP($A480,datos14s!$A$2:$B$874,2,FALSE)))=1,"·",0)</f>
        <v>0</v>
      </c>
      <c r="N480" s="53">
        <f>IF(TYPE(SEARCH(N$1,+VLOOKUP($A480,datos14s!$A$2:$B$874,2,FALSE)))=1,"·",0)</f>
        <v>0</v>
      </c>
      <c r="O480" s="53">
        <f>IF(TYPE(SEARCH(O$1,+VLOOKUP($A480,datos14s!$A$2:$B$874,2,FALSE)))=1,"·",0)</f>
        <v>0</v>
      </c>
      <c r="P480" s="53">
        <f>IF(TYPE(SEARCH(P$1,+VLOOKUP($A480,datos14s!$A$2:$B$874,2,FALSE)))=1,"·",0)</f>
        <v>0</v>
      </c>
      <c r="Q480" s="53">
        <f>IF(TYPE(SEARCH(Q$1,+VLOOKUP($A480,datos14s!$A$2:$B$874,2,FALSE)))=1,"·",0)</f>
        <v>0</v>
      </c>
      <c r="R480" s="53">
        <f>IF(TYPE(SEARCH(R$1,+VLOOKUP($A480,datos14s!$A$2:$B$874,2,FALSE)))=1,"·",0)</f>
        <v>0</v>
      </c>
      <c r="S480" s="53">
        <f>IF(TYPE(SEARCH(S$1,+VLOOKUP($A480,datos14s!$A$2:$B$874,2,FALSE)))=1,"·",0)</f>
        <v>0</v>
      </c>
      <c r="T480" s="53">
        <f>IF(TYPE(SEARCH(T$1,+VLOOKUP($A480,datos14s!$A$2:$B$874,2,FALSE)))=1,"·",0)</f>
        <v>0</v>
      </c>
      <c r="U480" s="53">
        <f>IF(TYPE(SEARCH(U$1,+VLOOKUP($A480,datos14s!$A$2:$B$874,2,FALSE)))=1,"·",0)</f>
        <v>0</v>
      </c>
      <c r="V480" s="53">
        <f>IF(TYPE(SEARCH(V$1,+VLOOKUP($A480,datos14s!$A$2:$B$874,2,FALSE)))=1,"·",0)</f>
        <v>0</v>
      </c>
      <c r="W480" s="53">
        <f>IF(TYPE(SEARCH(W$1,+VLOOKUP($A480,datos14s!$A$2:$B$874,2,FALSE)))=1,"·",0)</f>
        <v>0</v>
      </c>
      <c r="X480" s="53">
        <f>IF(TYPE(SEARCH(X$1,+VLOOKUP($A480,datos14s!$A$2:$B$874,2,FALSE)))=1,"·",0)</f>
        <v>0</v>
      </c>
      <c r="Y480" s="53">
        <f>IF(TYPE(SEARCH(Y$1,+VLOOKUP($A480,datos14s!$A$2:$B$874,2,FALSE)))=1,"·",0)</f>
        <v>0</v>
      </c>
      <c r="Z480" s="53">
        <f>IF(TYPE(SEARCH(Z$1,+VLOOKUP($A480,datos14s!$A$2:$B$874,2,FALSE)))=1,"·",0)</f>
        <v>0</v>
      </c>
      <c r="AA480" s="53">
        <f>IF(TYPE(SEARCH(AA$1,+VLOOKUP($A480,datos14s!$A$2:$B$874,2,FALSE)))=1,"·",0)</f>
        <v>0</v>
      </c>
      <c r="AB480" s="53">
        <f>IF(TYPE(SEARCH(AB$1,+VLOOKUP($A480,datos14s!$A$2:$B$874,2,FALSE)))=1,"·",0)</f>
        <v>0</v>
      </c>
      <c r="AC480" s="53">
        <f>IF(TYPE(SEARCH(AC$1,+VLOOKUP($A480,datos14s!$A$2:$B$874,2,FALSE)))=1,"·",0)</f>
        <v>0</v>
      </c>
      <c r="AD480" s="53">
        <f>IF(TYPE(SEARCH(AD$1,+VLOOKUP($A480,datos14s!$A$2:$B$874,2,FALSE)))=1,"·",0)</f>
        <v>0</v>
      </c>
      <c r="AE480" s="53">
        <f>IF(TYPE(SEARCH(AE$1,+VLOOKUP($A480,datos14s!$A$2:$B$874,2,FALSE)))=1,"·",0)</f>
        <v>0</v>
      </c>
    </row>
    <row r="481" spans="1:31" s="9" customFormat="1">
      <c r="A481" s="60" t="s">
        <v>1276</v>
      </c>
      <c r="B481" s="53">
        <f>IF(TYPE(SEARCH(B$1,+VLOOKUP($A481,datos14s!$A$2:$B$874,2,FALSE)))=1,"·",0)</f>
        <v>0</v>
      </c>
      <c r="C481" s="53">
        <f>IF(TYPE(SEARCH(C$1,+VLOOKUP($A481,datos14s!$A$2:$B$874,2,FALSE)))=1,"·",0)</f>
        <v>0</v>
      </c>
      <c r="D481" s="53">
        <f>IF(TYPE(SEARCH(D$1,+VLOOKUP($A481,datos14s!$A$2:$B$874,2,FALSE)))=1,"·",0)</f>
        <v>0</v>
      </c>
      <c r="E481" s="53">
        <f>IF(TYPE(SEARCH(E$1,+VLOOKUP($A481,datos14s!$A$2:$B$874,2,FALSE)))=1,"·",0)</f>
        <v>0</v>
      </c>
      <c r="F481" s="53">
        <f>IF(TYPE(SEARCH(F$1,+VLOOKUP($A481,datos14s!$A$2:$B$874,2,FALSE)))=1,"·",0)</f>
        <v>0</v>
      </c>
      <c r="G481" s="53">
        <f>IF(TYPE(SEARCH(G$1,+VLOOKUP($A481,datos14s!$A$2:$B$874,2,FALSE)))=1,"·",0)</f>
        <v>0</v>
      </c>
      <c r="H481" s="53">
        <f>IF(TYPE(SEARCH(H$1,+VLOOKUP($A481,datos14s!$A$2:$B$874,2,FALSE)))=1,"·",0)</f>
        <v>0</v>
      </c>
      <c r="I481" s="53">
        <f>IF(TYPE(SEARCH(I$1,+VLOOKUP($A481,datos14s!$A$2:$B$874,2,FALSE)))=1,"·",0)</f>
        <v>0</v>
      </c>
      <c r="J481" s="53">
        <f>IF(TYPE(SEARCH(J$1,+VLOOKUP($A481,datos14s!$A$2:$B$874,2,FALSE)))=1,"·",0)</f>
        <v>0</v>
      </c>
      <c r="K481" s="53">
        <f>IF(TYPE(SEARCH(K$1,+VLOOKUP($A481,datos14s!$A$2:$B$874,2,FALSE)))=1,"·",0)</f>
        <v>0</v>
      </c>
      <c r="L481" s="53">
        <f>IF(TYPE(SEARCH(L$1,+VLOOKUP($A481,datos14s!$A$2:$B$874,2,FALSE)))=1,"·",0)</f>
        <v>0</v>
      </c>
      <c r="M481" s="53">
        <f>IF(TYPE(SEARCH(M$1,+VLOOKUP($A481,datos14s!$A$2:$B$874,2,FALSE)))=1,"·",0)</f>
        <v>0</v>
      </c>
      <c r="N481" s="53">
        <f>IF(TYPE(SEARCH(N$1,+VLOOKUP($A481,datos14s!$A$2:$B$874,2,FALSE)))=1,"·",0)</f>
        <v>0</v>
      </c>
      <c r="O481" s="53">
        <f>IF(TYPE(SEARCH(O$1,+VLOOKUP($A481,datos14s!$A$2:$B$874,2,FALSE)))=1,"·",0)</f>
        <v>0</v>
      </c>
      <c r="P481" s="53">
        <f>IF(TYPE(SEARCH(P$1,+VLOOKUP($A481,datos14s!$A$2:$B$874,2,FALSE)))=1,"·",0)</f>
        <v>0</v>
      </c>
      <c r="Q481" s="53" t="str">
        <f>IF(TYPE(SEARCH(Q$1,+VLOOKUP($A481,datos14s!$A$2:$B$874,2,FALSE)))=1,"·",0)</f>
        <v>·</v>
      </c>
      <c r="R481" s="53">
        <f>IF(TYPE(SEARCH(R$1,+VLOOKUP($A481,datos14s!$A$2:$B$874,2,FALSE)))=1,"·",0)</f>
        <v>0</v>
      </c>
      <c r="S481" s="53">
        <f>IF(TYPE(SEARCH(S$1,+VLOOKUP($A481,datos14s!$A$2:$B$874,2,FALSE)))=1,"·",0)</f>
        <v>0</v>
      </c>
      <c r="T481" s="53">
        <f>IF(TYPE(SEARCH(T$1,+VLOOKUP($A481,datos14s!$A$2:$B$874,2,FALSE)))=1,"·",0)</f>
        <v>0</v>
      </c>
      <c r="U481" s="53">
        <f>IF(TYPE(SEARCH(U$1,+VLOOKUP($A481,datos14s!$A$2:$B$874,2,FALSE)))=1,"·",0)</f>
        <v>0</v>
      </c>
      <c r="V481" s="53">
        <f>IF(TYPE(SEARCH(V$1,+VLOOKUP($A481,datos14s!$A$2:$B$874,2,FALSE)))=1,"·",0)</f>
        <v>0</v>
      </c>
      <c r="W481" s="53">
        <f>IF(TYPE(SEARCH(W$1,+VLOOKUP($A481,datos14s!$A$2:$B$874,2,FALSE)))=1,"·",0)</f>
        <v>0</v>
      </c>
      <c r="X481" s="53">
        <f>IF(TYPE(SEARCH(X$1,+VLOOKUP($A481,datos14s!$A$2:$B$874,2,FALSE)))=1,"·",0)</f>
        <v>0</v>
      </c>
      <c r="Y481" s="53">
        <f>IF(TYPE(SEARCH(Y$1,+VLOOKUP($A481,datos14s!$A$2:$B$874,2,FALSE)))=1,"·",0)</f>
        <v>0</v>
      </c>
      <c r="Z481" s="53">
        <f>IF(TYPE(SEARCH(Z$1,+VLOOKUP($A481,datos14s!$A$2:$B$874,2,FALSE)))=1,"·",0)</f>
        <v>0</v>
      </c>
      <c r="AA481" s="53">
        <f>IF(TYPE(SEARCH(AA$1,+VLOOKUP($A481,datos14s!$A$2:$B$874,2,FALSE)))=1,"·",0)</f>
        <v>0</v>
      </c>
      <c r="AB481" s="53">
        <f>IF(TYPE(SEARCH(AB$1,+VLOOKUP($A481,datos14s!$A$2:$B$874,2,FALSE)))=1,"·",0)</f>
        <v>0</v>
      </c>
      <c r="AC481" s="53">
        <f>IF(TYPE(SEARCH(AC$1,+VLOOKUP($A481,datos14s!$A$2:$B$874,2,FALSE)))=1,"·",0)</f>
        <v>0</v>
      </c>
      <c r="AD481" s="53">
        <f>IF(TYPE(SEARCH(AD$1,+VLOOKUP($A481,datos14s!$A$2:$B$874,2,FALSE)))=1,"·",0)</f>
        <v>0</v>
      </c>
      <c r="AE481" s="53" t="str">
        <f>IF(TYPE(SEARCH(AE$1,+VLOOKUP($A481,datos14s!$A$2:$B$874,2,FALSE)))=1,"·",0)</f>
        <v>·</v>
      </c>
    </row>
    <row r="482" spans="1:31" s="9" customFormat="1">
      <c r="A482" s="60" t="s">
        <v>1277</v>
      </c>
      <c r="B482" s="53" t="str">
        <f>IF(TYPE(SEARCH(B$1,+VLOOKUP($A482,datos14s!$A$2:$B$874,2,FALSE)))=1,"·",0)</f>
        <v>·</v>
      </c>
      <c r="C482" s="53">
        <f>IF(TYPE(SEARCH(C$1,+VLOOKUP($A482,datos14s!$A$2:$B$874,2,FALSE)))=1,"·",0)</f>
        <v>0</v>
      </c>
      <c r="D482" s="53">
        <f>IF(TYPE(SEARCH(D$1,+VLOOKUP($A482,datos14s!$A$2:$B$874,2,FALSE)))=1,"·",0)</f>
        <v>0</v>
      </c>
      <c r="E482" s="53">
        <f>IF(TYPE(SEARCH(E$1,+VLOOKUP($A482,datos14s!$A$2:$B$874,2,FALSE)))=1,"·",0)</f>
        <v>0</v>
      </c>
      <c r="F482" s="53" t="str">
        <f>IF(TYPE(SEARCH(F$1,+VLOOKUP($A482,datos14s!$A$2:$B$874,2,FALSE)))=1,"·",0)</f>
        <v>·</v>
      </c>
      <c r="G482" s="53">
        <f>IF(TYPE(SEARCH(G$1,+VLOOKUP($A482,datos14s!$A$2:$B$874,2,FALSE)))=1,"·",0)</f>
        <v>0</v>
      </c>
      <c r="H482" s="53">
        <f>IF(TYPE(SEARCH(H$1,+VLOOKUP($A482,datos14s!$A$2:$B$874,2,FALSE)))=1,"·",0)</f>
        <v>0</v>
      </c>
      <c r="I482" s="53">
        <f>IF(TYPE(SEARCH(I$1,+VLOOKUP($A482,datos14s!$A$2:$B$874,2,FALSE)))=1,"·",0)</f>
        <v>0</v>
      </c>
      <c r="J482" s="53">
        <f>IF(TYPE(SEARCH(J$1,+VLOOKUP($A482,datos14s!$A$2:$B$874,2,FALSE)))=1,"·",0)</f>
        <v>0</v>
      </c>
      <c r="K482" s="53">
        <f>IF(TYPE(SEARCH(K$1,+VLOOKUP($A482,datos14s!$A$2:$B$874,2,FALSE)))=1,"·",0)</f>
        <v>0</v>
      </c>
      <c r="L482" s="53">
        <f>IF(TYPE(SEARCH(L$1,+VLOOKUP($A482,datos14s!$A$2:$B$874,2,FALSE)))=1,"·",0)</f>
        <v>0</v>
      </c>
      <c r="M482" s="53">
        <f>IF(TYPE(SEARCH(M$1,+VLOOKUP($A482,datos14s!$A$2:$B$874,2,FALSE)))=1,"·",0)</f>
        <v>0</v>
      </c>
      <c r="N482" s="53">
        <f>IF(TYPE(SEARCH(N$1,+VLOOKUP($A482,datos14s!$A$2:$B$874,2,FALSE)))=1,"·",0)</f>
        <v>0</v>
      </c>
      <c r="O482" s="53">
        <f>IF(TYPE(SEARCH(O$1,+VLOOKUP($A482,datos14s!$A$2:$B$874,2,FALSE)))=1,"·",0)</f>
        <v>0</v>
      </c>
      <c r="P482" s="53">
        <f>IF(TYPE(SEARCH(P$1,+VLOOKUP($A482,datos14s!$A$2:$B$874,2,FALSE)))=1,"·",0)</f>
        <v>0</v>
      </c>
      <c r="Q482" s="53">
        <f>IF(TYPE(SEARCH(Q$1,+VLOOKUP($A482,datos14s!$A$2:$B$874,2,FALSE)))=1,"·",0)</f>
        <v>0</v>
      </c>
      <c r="R482" s="53">
        <f>IF(TYPE(SEARCH(R$1,+VLOOKUP($A482,datos14s!$A$2:$B$874,2,FALSE)))=1,"·",0)</f>
        <v>0</v>
      </c>
      <c r="S482" s="53">
        <f>IF(TYPE(SEARCH(S$1,+VLOOKUP($A482,datos14s!$A$2:$B$874,2,FALSE)))=1,"·",0)</f>
        <v>0</v>
      </c>
      <c r="T482" s="53">
        <f>IF(TYPE(SEARCH(T$1,+VLOOKUP($A482,datos14s!$A$2:$B$874,2,FALSE)))=1,"·",0)</f>
        <v>0</v>
      </c>
      <c r="U482" s="53">
        <f>IF(TYPE(SEARCH(U$1,+VLOOKUP($A482,datos14s!$A$2:$B$874,2,FALSE)))=1,"·",0)</f>
        <v>0</v>
      </c>
      <c r="V482" s="53">
        <f>IF(TYPE(SEARCH(V$1,+VLOOKUP($A482,datos14s!$A$2:$B$874,2,FALSE)))=1,"·",0)</f>
        <v>0</v>
      </c>
      <c r="W482" s="53">
        <f>IF(TYPE(SEARCH(W$1,+VLOOKUP($A482,datos14s!$A$2:$B$874,2,FALSE)))=1,"·",0)</f>
        <v>0</v>
      </c>
      <c r="X482" s="53">
        <f>IF(TYPE(SEARCH(X$1,+VLOOKUP($A482,datos14s!$A$2:$B$874,2,FALSE)))=1,"·",0)</f>
        <v>0</v>
      </c>
      <c r="Y482" s="53">
        <f>IF(TYPE(SEARCH(Y$1,+VLOOKUP($A482,datos14s!$A$2:$B$874,2,FALSE)))=1,"·",0)</f>
        <v>0</v>
      </c>
      <c r="Z482" s="53">
        <f>IF(TYPE(SEARCH(Z$1,+VLOOKUP($A482,datos14s!$A$2:$B$874,2,FALSE)))=1,"·",0)</f>
        <v>0</v>
      </c>
      <c r="AA482" s="53">
        <f>IF(TYPE(SEARCH(AA$1,+VLOOKUP($A482,datos14s!$A$2:$B$874,2,FALSE)))=1,"·",0)</f>
        <v>0</v>
      </c>
      <c r="AB482" s="53">
        <f>IF(TYPE(SEARCH(AB$1,+VLOOKUP($A482,datos14s!$A$2:$B$874,2,FALSE)))=1,"·",0)</f>
        <v>0</v>
      </c>
      <c r="AC482" s="53">
        <f>IF(TYPE(SEARCH(AC$1,+VLOOKUP($A482,datos14s!$A$2:$B$874,2,FALSE)))=1,"·",0)</f>
        <v>0</v>
      </c>
      <c r="AD482" s="53">
        <f>IF(TYPE(SEARCH(AD$1,+VLOOKUP($A482,datos14s!$A$2:$B$874,2,FALSE)))=1,"·",0)</f>
        <v>0</v>
      </c>
      <c r="AE482" s="53" t="str">
        <f>IF(TYPE(SEARCH(AE$1,+VLOOKUP($A482,datos14s!$A$2:$B$874,2,FALSE)))=1,"·",0)</f>
        <v>·</v>
      </c>
    </row>
    <row r="483" spans="1:31" s="9" customFormat="1">
      <c r="A483" s="60" t="s">
        <v>1278</v>
      </c>
      <c r="B483" s="53">
        <f>IF(TYPE(SEARCH(B$1,+VLOOKUP($A483,datos14s!$A$2:$B$874,2,FALSE)))=1,"·",0)</f>
        <v>0</v>
      </c>
      <c r="C483" s="53">
        <f>IF(TYPE(SEARCH(C$1,+VLOOKUP($A483,datos14s!$A$2:$B$874,2,FALSE)))=1,"·",0)</f>
        <v>0</v>
      </c>
      <c r="D483" s="53">
        <f>IF(TYPE(SEARCH(D$1,+VLOOKUP($A483,datos14s!$A$2:$B$874,2,FALSE)))=1,"·",0)</f>
        <v>0</v>
      </c>
      <c r="E483" s="53">
        <f>IF(TYPE(SEARCH(E$1,+VLOOKUP($A483,datos14s!$A$2:$B$874,2,FALSE)))=1,"·",0)</f>
        <v>0</v>
      </c>
      <c r="F483" s="53" t="str">
        <f>IF(TYPE(SEARCH(F$1,+VLOOKUP($A483,datos14s!$A$2:$B$874,2,FALSE)))=1,"·",0)</f>
        <v>·</v>
      </c>
      <c r="G483" s="53">
        <f>IF(TYPE(SEARCH(G$1,+VLOOKUP($A483,datos14s!$A$2:$B$874,2,FALSE)))=1,"·",0)</f>
        <v>0</v>
      </c>
      <c r="H483" s="53">
        <f>IF(TYPE(SEARCH(H$1,+VLOOKUP($A483,datos14s!$A$2:$B$874,2,FALSE)))=1,"·",0)</f>
        <v>0</v>
      </c>
      <c r="I483" s="53">
        <f>IF(TYPE(SEARCH(I$1,+VLOOKUP($A483,datos14s!$A$2:$B$874,2,FALSE)))=1,"·",0)</f>
        <v>0</v>
      </c>
      <c r="J483" s="53">
        <f>IF(TYPE(SEARCH(J$1,+VLOOKUP($A483,datos14s!$A$2:$B$874,2,FALSE)))=1,"·",0)</f>
        <v>0</v>
      </c>
      <c r="K483" s="53">
        <f>IF(TYPE(SEARCH(K$1,+VLOOKUP($A483,datos14s!$A$2:$B$874,2,FALSE)))=1,"·",0)</f>
        <v>0</v>
      </c>
      <c r="L483" s="53">
        <f>IF(TYPE(SEARCH(L$1,+VLOOKUP($A483,datos14s!$A$2:$B$874,2,FALSE)))=1,"·",0)</f>
        <v>0</v>
      </c>
      <c r="M483" s="53">
        <f>IF(TYPE(SEARCH(M$1,+VLOOKUP($A483,datos14s!$A$2:$B$874,2,FALSE)))=1,"·",0)</f>
        <v>0</v>
      </c>
      <c r="N483" s="53">
        <f>IF(TYPE(SEARCH(N$1,+VLOOKUP($A483,datos14s!$A$2:$B$874,2,FALSE)))=1,"·",0)</f>
        <v>0</v>
      </c>
      <c r="O483" s="53">
        <f>IF(TYPE(SEARCH(O$1,+VLOOKUP($A483,datos14s!$A$2:$B$874,2,FALSE)))=1,"·",0)</f>
        <v>0</v>
      </c>
      <c r="P483" s="53">
        <f>IF(TYPE(SEARCH(P$1,+VLOOKUP($A483,datos14s!$A$2:$B$874,2,FALSE)))=1,"·",0)</f>
        <v>0</v>
      </c>
      <c r="Q483" s="53">
        <f>IF(TYPE(SEARCH(Q$1,+VLOOKUP($A483,datos14s!$A$2:$B$874,2,FALSE)))=1,"·",0)</f>
        <v>0</v>
      </c>
      <c r="R483" s="53">
        <f>IF(TYPE(SEARCH(R$1,+VLOOKUP($A483,datos14s!$A$2:$B$874,2,FALSE)))=1,"·",0)</f>
        <v>0</v>
      </c>
      <c r="S483" s="53">
        <f>IF(TYPE(SEARCH(S$1,+VLOOKUP($A483,datos14s!$A$2:$B$874,2,FALSE)))=1,"·",0)</f>
        <v>0</v>
      </c>
      <c r="T483" s="53">
        <f>IF(TYPE(SEARCH(T$1,+VLOOKUP($A483,datos14s!$A$2:$B$874,2,FALSE)))=1,"·",0)</f>
        <v>0</v>
      </c>
      <c r="U483" s="53">
        <f>IF(TYPE(SEARCH(U$1,+VLOOKUP($A483,datos14s!$A$2:$B$874,2,FALSE)))=1,"·",0)</f>
        <v>0</v>
      </c>
      <c r="V483" s="53">
        <f>IF(TYPE(SEARCH(V$1,+VLOOKUP($A483,datos14s!$A$2:$B$874,2,FALSE)))=1,"·",0)</f>
        <v>0</v>
      </c>
      <c r="W483" s="53">
        <f>IF(TYPE(SEARCH(W$1,+VLOOKUP($A483,datos14s!$A$2:$B$874,2,FALSE)))=1,"·",0)</f>
        <v>0</v>
      </c>
      <c r="X483" s="53">
        <f>IF(TYPE(SEARCH(X$1,+VLOOKUP($A483,datos14s!$A$2:$B$874,2,FALSE)))=1,"·",0)</f>
        <v>0</v>
      </c>
      <c r="Y483" s="53">
        <f>IF(TYPE(SEARCH(Y$1,+VLOOKUP($A483,datos14s!$A$2:$B$874,2,FALSE)))=1,"·",0)</f>
        <v>0</v>
      </c>
      <c r="Z483" s="53">
        <f>IF(TYPE(SEARCH(Z$1,+VLOOKUP($A483,datos14s!$A$2:$B$874,2,FALSE)))=1,"·",0)</f>
        <v>0</v>
      </c>
      <c r="AA483" s="53">
        <f>IF(TYPE(SEARCH(AA$1,+VLOOKUP($A483,datos14s!$A$2:$B$874,2,FALSE)))=1,"·",0)</f>
        <v>0</v>
      </c>
      <c r="AB483" s="53">
        <f>IF(TYPE(SEARCH(AB$1,+VLOOKUP($A483,datos14s!$A$2:$B$874,2,FALSE)))=1,"·",0)</f>
        <v>0</v>
      </c>
      <c r="AC483" s="53">
        <f>IF(TYPE(SEARCH(AC$1,+VLOOKUP($A483,datos14s!$A$2:$B$874,2,FALSE)))=1,"·",0)</f>
        <v>0</v>
      </c>
      <c r="AD483" s="53">
        <f>IF(TYPE(SEARCH(AD$1,+VLOOKUP($A483,datos14s!$A$2:$B$874,2,FALSE)))=1,"·",0)</f>
        <v>0</v>
      </c>
      <c r="AE483" s="53" t="str">
        <f>IF(TYPE(SEARCH(AE$1,+VLOOKUP($A483,datos14s!$A$2:$B$874,2,FALSE)))=1,"·",0)</f>
        <v>·</v>
      </c>
    </row>
    <row r="484" spans="1:31" s="9" customFormat="1">
      <c r="A484" s="60" t="s">
        <v>1279</v>
      </c>
      <c r="B484" s="53">
        <f>IF(TYPE(SEARCH(B$1,+VLOOKUP($A484,datos14s!$A$2:$B$874,2,FALSE)))=1,"·",0)</f>
        <v>0</v>
      </c>
      <c r="C484" s="53">
        <f>IF(TYPE(SEARCH(C$1,+VLOOKUP($A484,datos14s!$A$2:$B$874,2,FALSE)))=1,"·",0)</f>
        <v>0</v>
      </c>
      <c r="D484" s="53">
        <f>IF(TYPE(SEARCH(D$1,+VLOOKUP($A484,datos14s!$A$2:$B$874,2,FALSE)))=1,"·",0)</f>
        <v>0</v>
      </c>
      <c r="E484" s="53">
        <f>IF(TYPE(SEARCH(E$1,+VLOOKUP($A484,datos14s!$A$2:$B$874,2,FALSE)))=1,"·",0)</f>
        <v>0</v>
      </c>
      <c r="F484" s="53" t="str">
        <f>IF(TYPE(SEARCH(F$1,+VLOOKUP($A484,datos14s!$A$2:$B$874,2,FALSE)))=1,"·",0)</f>
        <v>·</v>
      </c>
      <c r="G484" s="53">
        <f>IF(TYPE(SEARCH(G$1,+VLOOKUP($A484,datos14s!$A$2:$B$874,2,FALSE)))=1,"·",0)</f>
        <v>0</v>
      </c>
      <c r="H484" s="53">
        <f>IF(TYPE(SEARCH(H$1,+VLOOKUP($A484,datos14s!$A$2:$B$874,2,FALSE)))=1,"·",0)</f>
        <v>0</v>
      </c>
      <c r="I484" s="53">
        <f>IF(TYPE(SEARCH(I$1,+VLOOKUP($A484,datos14s!$A$2:$B$874,2,FALSE)))=1,"·",0)</f>
        <v>0</v>
      </c>
      <c r="J484" s="53">
        <f>IF(TYPE(SEARCH(J$1,+VLOOKUP($A484,datos14s!$A$2:$B$874,2,FALSE)))=1,"·",0)</f>
        <v>0</v>
      </c>
      <c r="K484" s="53">
        <f>IF(TYPE(SEARCH(K$1,+VLOOKUP($A484,datos14s!$A$2:$B$874,2,FALSE)))=1,"·",0)</f>
        <v>0</v>
      </c>
      <c r="L484" s="53">
        <f>IF(TYPE(SEARCH(L$1,+VLOOKUP($A484,datos14s!$A$2:$B$874,2,FALSE)))=1,"·",0)</f>
        <v>0</v>
      </c>
      <c r="M484" s="53">
        <f>IF(TYPE(SEARCH(M$1,+VLOOKUP($A484,datos14s!$A$2:$B$874,2,FALSE)))=1,"·",0)</f>
        <v>0</v>
      </c>
      <c r="N484" s="53">
        <f>IF(TYPE(SEARCH(N$1,+VLOOKUP($A484,datos14s!$A$2:$B$874,2,FALSE)))=1,"·",0)</f>
        <v>0</v>
      </c>
      <c r="O484" s="53">
        <f>IF(TYPE(SEARCH(O$1,+VLOOKUP($A484,datos14s!$A$2:$B$874,2,FALSE)))=1,"·",0)</f>
        <v>0</v>
      </c>
      <c r="P484" s="53">
        <f>IF(TYPE(SEARCH(P$1,+VLOOKUP($A484,datos14s!$A$2:$B$874,2,FALSE)))=1,"·",0)</f>
        <v>0</v>
      </c>
      <c r="Q484" s="53">
        <f>IF(TYPE(SEARCH(Q$1,+VLOOKUP($A484,datos14s!$A$2:$B$874,2,FALSE)))=1,"·",0)</f>
        <v>0</v>
      </c>
      <c r="R484" s="53">
        <f>IF(TYPE(SEARCH(R$1,+VLOOKUP($A484,datos14s!$A$2:$B$874,2,FALSE)))=1,"·",0)</f>
        <v>0</v>
      </c>
      <c r="S484" s="53">
        <f>IF(TYPE(SEARCH(S$1,+VLOOKUP($A484,datos14s!$A$2:$B$874,2,FALSE)))=1,"·",0)</f>
        <v>0</v>
      </c>
      <c r="T484" s="53">
        <f>IF(TYPE(SEARCH(T$1,+VLOOKUP($A484,datos14s!$A$2:$B$874,2,FALSE)))=1,"·",0)</f>
        <v>0</v>
      </c>
      <c r="U484" s="53">
        <f>IF(TYPE(SEARCH(U$1,+VLOOKUP($A484,datos14s!$A$2:$B$874,2,FALSE)))=1,"·",0)</f>
        <v>0</v>
      </c>
      <c r="V484" s="53">
        <f>IF(TYPE(SEARCH(V$1,+VLOOKUP($A484,datos14s!$A$2:$B$874,2,FALSE)))=1,"·",0)</f>
        <v>0</v>
      </c>
      <c r="W484" s="53">
        <f>IF(TYPE(SEARCH(W$1,+VLOOKUP($A484,datos14s!$A$2:$B$874,2,FALSE)))=1,"·",0)</f>
        <v>0</v>
      </c>
      <c r="X484" s="53">
        <f>IF(TYPE(SEARCH(X$1,+VLOOKUP($A484,datos14s!$A$2:$B$874,2,FALSE)))=1,"·",0)</f>
        <v>0</v>
      </c>
      <c r="Y484" s="53">
        <f>IF(TYPE(SEARCH(Y$1,+VLOOKUP($A484,datos14s!$A$2:$B$874,2,FALSE)))=1,"·",0)</f>
        <v>0</v>
      </c>
      <c r="Z484" s="53">
        <f>IF(TYPE(SEARCH(Z$1,+VLOOKUP($A484,datos14s!$A$2:$B$874,2,FALSE)))=1,"·",0)</f>
        <v>0</v>
      </c>
      <c r="AA484" s="53">
        <f>IF(TYPE(SEARCH(AA$1,+VLOOKUP($A484,datos14s!$A$2:$B$874,2,FALSE)))=1,"·",0)</f>
        <v>0</v>
      </c>
      <c r="AB484" s="53">
        <f>IF(TYPE(SEARCH(AB$1,+VLOOKUP($A484,datos14s!$A$2:$B$874,2,FALSE)))=1,"·",0)</f>
        <v>0</v>
      </c>
      <c r="AC484" s="53">
        <f>IF(TYPE(SEARCH(AC$1,+VLOOKUP($A484,datos14s!$A$2:$B$874,2,FALSE)))=1,"·",0)</f>
        <v>0</v>
      </c>
      <c r="AD484" s="53">
        <f>IF(TYPE(SEARCH(AD$1,+VLOOKUP($A484,datos14s!$A$2:$B$874,2,FALSE)))=1,"·",0)</f>
        <v>0</v>
      </c>
      <c r="AE484" s="53" t="str">
        <f>IF(TYPE(SEARCH(AE$1,+VLOOKUP($A484,datos14s!$A$2:$B$874,2,FALSE)))=1,"·",0)</f>
        <v>·</v>
      </c>
    </row>
    <row r="485" spans="1:31" s="9" customFormat="1">
      <c r="A485" s="60" t="s">
        <v>1280</v>
      </c>
      <c r="B485" s="53">
        <f>IF(TYPE(SEARCH(B$1,+VLOOKUP($A485,datos14s!$A$2:$B$874,2,FALSE)))=1,"·",0)</f>
        <v>0</v>
      </c>
      <c r="C485" s="53">
        <f>IF(TYPE(SEARCH(C$1,+VLOOKUP($A485,datos14s!$A$2:$B$874,2,FALSE)))=1,"·",0)</f>
        <v>0</v>
      </c>
      <c r="D485" s="53">
        <f>IF(TYPE(SEARCH(D$1,+VLOOKUP($A485,datos14s!$A$2:$B$874,2,FALSE)))=1,"·",0)</f>
        <v>0</v>
      </c>
      <c r="E485" s="53">
        <f>IF(TYPE(SEARCH(E$1,+VLOOKUP($A485,datos14s!$A$2:$B$874,2,FALSE)))=1,"·",0)</f>
        <v>0</v>
      </c>
      <c r="F485" s="53">
        <f>IF(TYPE(SEARCH(F$1,+VLOOKUP($A485,datos14s!$A$2:$B$874,2,FALSE)))=1,"·",0)</f>
        <v>0</v>
      </c>
      <c r="G485" s="53">
        <f>IF(TYPE(SEARCH(G$1,+VLOOKUP($A485,datos14s!$A$2:$B$874,2,FALSE)))=1,"·",0)</f>
        <v>0</v>
      </c>
      <c r="H485" s="53">
        <f>IF(TYPE(SEARCH(H$1,+VLOOKUP($A485,datos14s!$A$2:$B$874,2,FALSE)))=1,"·",0)</f>
        <v>0</v>
      </c>
      <c r="I485" s="53">
        <f>IF(TYPE(SEARCH(I$1,+VLOOKUP($A485,datos14s!$A$2:$B$874,2,FALSE)))=1,"·",0)</f>
        <v>0</v>
      </c>
      <c r="J485" s="53">
        <f>IF(TYPE(SEARCH(J$1,+VLOOKUP($A485,datos14s!$A$2:$B$874,2,FALSE)))=1,"·",0)</f>
        <v>0</v>
      </c>
      <c r="K485" s="53" t="str">
        <f>IF(TYPE(SEARCH(K$1,+VLOOKUP($A485,datos14s!$A$2:$B$874,2,FALSE)))=1,"·",0)</f>
        <v>·</v>
      </c>
      <c r="L485" s="53">
        <f>IF(TYPE(SEARCH(L$1,+VLOOKUP($A485,datos14s!$A$2:$B$874,2,FALSE)))=1,"·",0)</f>
        <v>0</v>
      </c>
      <c r="M485" s="53">
        <f>IF(TYPE(SEARCH(M$1,+VLOOKUP($A485,datos14s!$A$2:$B$874,2,FALSE)))=1,"·",0)</f>
        <v>0</v>
      </c>
      <c r="N485" s="53">
        <f>IF(TYPE(SEARCH(N$1,+VLOOKUP($A485,datos14s!$A$2:$B$874,2,FALSE)))=1,"·",0)</f>
        <v>0</v>
      </c>
      <c r="O485" s="53">
        <f>IF(TYPE(SEARCH(O$1,+VLOOKUP($A485,datos14s!$A$2:$B$874,2,FALSE)))=1,"·",0)</f>
        <v>0</v>
      </c>
      <c r="P485" s="53">
        <f>IF(TYPE(SEARCH(P$1,+VLOOKUP($A485,datos14s!$A$2:$B$874,2,FALSE)))=1,"·",0)</f>
        <v>0</v>
      </c>
      <c r="Q485" s="53">
        <f>IF(TYPE(SEARCH(Q$1,+VLOOKUP($A485,datos14s!$A$2:$B$874,2,FALSE)))=1,"·",0)</f>
        <v>0</v>
      </c>
      <c r="R485" s="53">
        <f>IF(TYPE(SEARCH(R$1,+VLOOKUP($A485,datos14s!$A$2:$B$874,2,FALSE)))=1,"·",0)</f>
        <v>0</v>
      </c>
      <c r="S485" s="53">
        <f>IF(TYPE(SEARCH(S$1,+VLOOKUP($A485,datos14s!$A$2:$B$874,2,FALSE)))=1,"·",0)</f>
        <v>0</v>
      </c>
      <c r="T485" s="53">
        <f>IF(TYPE(SEARCH(T$1,+VLOOKUP($A485,datos14s!$A$2:$B$874,2,FALSE)))=1,"·",0)</f>
        <v>0</v>
      </c>
      <c r="U485" s="53">
        <f>IF(TYPE(SEARCH(U$1,+VLOOKUP($A485,datos14s!$A$2:$B$874,2,FALSE)))=1,"·",0)</f>
        <v>0</v>
      </c>
      <c r="V485" s="53">
        <f>IF(TYPE(SEARCH(V$1,+VLOOKUP($A485,datos14s!$A$2:$B$874,2,FALSE)))=1,"·",0)</f>
        <v>0</v>
      </c>
      <c r="W485" s="53">
        <f>IF(TYPE(SEARCH(W$1,+VLOOKUP($A485,datos14s!$A$2:$B$874,2,FALSE)))=1,"·",0)</f>
        <v>0</v>
      </c>
      <c r="X485" s="53">
        <f>IF(TYPE(SEARCH(X$1,+VLOOKUP($A485,datos14s!$A$2:$B$874,2,FALSE)))=1,"·",0)</f>
        <v>0</v>
      </c>
      <c r="Y485" s="53">
        <f>IF(TYPE(SEARCH(Y$1,+VLOOKUP($A485,datos14s!$A$2:$B$874,2,FALSE)))=1,"·",0)</f>
        <v>0</v>
      </c>
      <c r="Z485" s="53">
        <f>IF(TYPE(SEARCH(Z$1,+VLOOKUP($A485,datos14s!$A$2:$B$874,2,FALSE)))=1,"·",0)</f>
        <v>0</v>
      </c>
      <c r="AA485" s="53">
        <f>IF(TYPE(SEARCH(AA$1,+VLOOKUP($A485,datos14s!$A$2:$B$874,2,FALSE)))=1,"·",0)</f>
        <v>0</v>
      </c>
      <c r="AB485" s="53">
        <f>IF(TYPE(SEARCH(AB$1,+VLOOKUP($A485,datos14s!$A$2:$B$874,2,FALSE)))=1,"·",0)</f>
        <v>0</v>
      </c>
      <c r="AC485" s="53">
        <f>IF(TYPE(SEARCH(AC$1,+VLOOKUP($A485,datos14s!$A$2:$B$874,2,FALSE)))=1,"·",0)</f>
        <v>0</v>
      </c>
      <c r="AD485" s="53">
        <f>IF(TYPE(SEARCH(AD$1,+VLOOKUP($A485,datos14s!$A$2:$B$874,2,FALSE)))=1,"·",0)</f>
        <v>0</v>
      </c>
      <c r="AE485" s="53">
        <f>IF(TYPE(SEARCH(AE$1,+VLOOKUP($A485,datos14s!$A$2:$B$874,2,FALSE)))=1,"·",0)</f>
        <v>0</v>
      </c>
    </row>
    <row r="486" spans="1:31" s="9" customFormat="1">
      <c r="A486" s="60" t="s">
        <v>1281</v>
      </c>
      <c r="B486" s="53">
        <f>IF(TYPE(SEARCH(B$1,+VLOOKUP($A486,datos14s!$A$2:$B$874,2,FALSE)))=1,"·",0)</f>
        <v>0</v>
      </c>
      <c r="C486" s="53">
        <f>IF(TYPE(SEARCH(C$1,+VLOOKUP($A486,datos14s!$A$2:$B$874,2,FALSE)))=1,"·",0)</f>
        <v>0</v>
      </c>
      <c r="D486" s="53">
        <f>IF(TYPE(SEARCH(D$1,+VLOOKUP($A486,datos14s!$A$2:$B$874,2,FALSE)))=1,"·",0)</f>
        <v>0</v>
      </c>
      <c r="E486" s="53">
        <f>IF(TYPE(SEARCH(E$1,+VLOOKUP($A486,datos14s!$A$2:$B$874,2,FALSE)))=1,"·",0)</f>
        <v>0</v>
      </c>
      <c r="F486" s="53">
        <f>IF(TYPE(SEARCH(F$1,+VLOOKUP($A486,datos14s!$A$2:$B$874,2,FALSE)))=1,"·",0)</f>
        <v>0</v>
      </c>
      <c r="G486" s="53">
        <f>IF(TYPE(SEARCH(G$1,+VLOOKUP($A486,datos14s!$A$2:$B$874,2,FALSE)))=1,"·",0)</f>
        <v>0</v>
      </c>
      <c r="H486" s="53">
        <f>IF(TYPE(SEARCH(H$1,+VLOOKUP($A486,datos14s!$A$2:$B$874,2,FALSE)))=1,"·",0)</f>
        <v>0</v>
      </c>
      <c r="I486" s="53" t="str">
        <f>IF(TYPE(SEARCH(I$1,+VLOOKUP($A486,datos14s!$A$2:$B$874,2,FALSE)))=1,"·",0)</f>
        <v>·</v>
      </c>
      <c r="J486" s="53">
        <f>IF(TYPE(SEARCH(J$1,+VLOOKUP($A486,datos14s!$A$2:$B$874,2,FALSE)))=1,"·",0)</f>
        <v>0</v>
      </c>
      <c r="K486" s="53">
        <f>IF(TYPE(SEARCH(K$1,+VLOOKUP($A486,datos14s!$A$2:$B$874,2,FALSE)))=1,"·",0)</f>
        <v>0</v>
      </c>
      <c r="L486" s="53">
        <f>IF(TYPE(SEARCH(L$1,+VLOOKUP($A486,datos14s!$A$2:$B$874,2,FALSE)))=1,"·",0)</f>
        <v>0</v>
      </c>
      <c r="M486" s="53">
        <f>IF(TYPE(SEARCH(M$1,+VLOOKUP($A486,datos14s!$A$2:$B$874,2,FALSE)))=1,"·",0)</f>
        <v>0</v>
      </c>
      <c r="N486" s="53">
        <f>IF(TYPE(SEARCH(N$1,+VLOOKUP($A486,datos14s!$A$2:$B$874,2,FALSE)))=1,"·",0)</f>
        <v>0</v>
      </c>
      <c r="O486" s="53">
        <f>IF(TYPE(SEARCH(O$1,+VLOOKUP($A486,datos14s!$A$2:$B$874,2,FALSE)))=1,"·",0)</f>
        <v>0</v>
      </c>
      <c r="P486" s="53">
        <f>IF(TYPE(SEARCH(P$1,+VLOOKUP($A486,datos14s!$A$2:$B$874,2,FALSE)))=1,"·",0)</f>
        <v>0</v>
      </c>
      <c r="Q486" s="53">
        <f>IF(TYPE(SEARCH(Q$1,+VLOOKUP($A486,datos14s!$A$2:$B$874,2,FALSE)))=1,"·",0)</f>
        <v>0</v>
      </c>
      <c r="R486" s="53">
        <f>IF(TYPE(SEARCH(R$1,+VLOOKUP($A486,datos14s!$A$2:$B$874,2,FALSE)))=1,"·",0)</f>
        <v>0</v>
      </c>
      <c r="S486" s="53">
        <f>IF(TYPE(SEARCH(S$1,+VLOOKUP($A486,datos14s!$A$2:$B$874,2,FALSE)))=1,"·",0)</f>
        <v>0</v>
      </c>
      <c r="T486" s="53">
        <f>IF(TYPE(SEARCH(T$1,+VLOOKUP($A486,datos14s!$A$2:$B$874,2,FALSE)))=1,"·",0)</f>
        <v>0</v>
      </c>
      <c r="U486" s="53">
        <f>IF(TYPE(SEARCH(U$1,+VLOOKUP($A486,datos14s!$A$2:$B$874,2,FALSE)))=1,"·",0)</f>
        <v>0</v>
      </c>
      <c r="V486" s="53">
        <f>IF(TYPE(SEARCH(V$1,+VLOOKUP($A486,datos14s!$A$2:$B$874,2,FALSE)))=1,"·",0)</f>
        <v>0</v>
      </c>
      <c r="W486" s="53">
        <f>IF(TYPE(SEARCH(W$1,+VLOOKUP($A486,datos14s!$A$2:$B$874,2,FALSE)))=1,"·",0)</f>
        <v>0</v>
      </c>
      <c r="X486" s="53">
        <f>IF(TYPE(SEARCH(X$1,+VLOOKUP($A486,datos14s!$A$2:$B$874,2,FALSE)))=1,"·",0)</f>
        <v>0</v>
      </c>
      <c r="Y486" s="53">
        <f>IF(TYPE(SEARCH(Y$1,+VLOOKUP($A486,datos14s!$A$2:$B$874,2,FALSE)))=1,"·",0)</f>
        <v>0</v>
      </c>
      <c r="Z486" s="53">
        <f>IF(TYPE(SEARCH(Z$1,+VLOOKUP($A486,datos14s!$A$2:$B$874,2,FALSE)))=1,"·",0)</f>
        <v>0</v>
      </c>
      <c r="AA486" s="53">
        <f>IF(TYPE(SEARCH(AA$1,+VLOOKUP($A486,datos14s!$A$2:$B$874,2,FALSE)))=1,"·",0)</f>
        <v>0</v>
      </c>
      <c r="AB486" s="53">
        <f>IF(TYPE(SEARCH(AB$1,+VLOOKUP($A486,datos14s!$A$2:$B$874,2,FALSE)))=1,"·",0)</f>
        <v>0</v>
      </c>
      <c r="AC486" s="53">
        <f>IF(TYPE(SEARCH(AC$1,+VLOOKUP($A486,datos14s!$A$2:$B$874,2,FALSE)))=1,"·",0)</f>
        <v>0</v>
      </c>
      <c r="AD486" s="53">
        <f>IF(TYPE(SEARCH(AD$1,+VLOOKUP($A486,datos14s!$A$2:$B$874,2,FALSE)))=1,"·",0)</f>
        <v>0</v>
      </c>
      <c r="AE486" s="53">
        <f>IF(TYPE(SEARCH(AE$1,+VLOOKUP($A486,datos14s!$A$2:$B$874,2,FALSE)))=1,"·",0)</f>
        <v>0</v>
      </c>
    </row>
    <row r="487" spans="1:31" s="9" customFormat="1">
      <c r="A487" s="60" t="s">
        <v>1282</v>
      </c>
      <c r="B487" s="53">
        <f>IF(TYPE(SEARCH(B$1,+VLOOKUP($A487,datos14s!$A$2:$B$874,2,FALSE)))=1,"·",0)</f>
        <v>0</v>
      </c>
      <c r="C487" s="53">
        <f>IF(TYPE(SEARCH(C$1,+VLOOKUP($A487,datos14s!$A$2:$B$874,2,FALSE)))=1,"·",0)</f>
        <v>0</v>
      </c>
      <c r="D487" s="53">
        <f>IF(TYPE(SEARCH(D$1,+VLOOKUP($A487,datos14s!$A$2:$B$874,2,FALSE)))=1,"·",0)</f>
        <v>0</v>
      </c>
      <c r="E487" s="53">
        <f>IF(TYPE(SEARCH(E$1,+VLOOKUP($A487,datos14s!$A$2:$B$874,2,FALSE)))=1,"·",0)</f>
        <v>0</v>
      </c>
      <c r="F487" s="53">
        <f>IF(TYPE(SEARCH(F$1,+VLOOKUP($A487,datos14s!$A$2:$B$874,2,FALSE)))=1,"·",0)</f>
        <v>0</v>
      </c>
      <c r="G487" s="53">
        <f>IF(TYPE(SEARCH(G$1,+VLOOKUP($A487,datos14s!$A$2:$B$874,2,FALSE)))=1,"·",0)</f>
        <v>0</v>
      </c>
      <c r="H487" s="53">
        <f>IF(TYPE(SEARCH(H$1,+VLOOKUP($A487,datos14s!$A$2:$B$874,2,FALSE)))=1,"·",0)</f>
        <v>0</v>
      </c>
      <c r="I487" s="53" t="str">
        <f>IF(TYPE(SEARCH(I$1,+VLOOKUP($A487,datos14s!$A$2:$B$874,2,FALSE)))=1,"·",0)</f>
        <v>·</v>
      </c>
      <c r="J487" s="53">
        <f>IF(TYPE(SEARCH(J$1,+VLOOKUP($A487,datos14s!$A$2:$B$874,2,FALSE)))=1,"·",0)</f>
        <v>0</v>
      </c>
      <c r="K487" s="53">
        <f>IF(TYPE(SEARCH(K$1,+VLOOKUP($A487,datos14s!$A$2:$B$874,2,FALSE)))=1,"·",0)</f>
        <v>0</v>
      </c>
      <c r="L487" s="53">
        <f>IF(TYPE(SEARCH(L$1,+VLOOKUP($A487,datos14s!$A$2:$B$874,2,FALSE)))=1,"·",0)</f>
        <v>0</v>
      </c>
      <c r="M487" s="53">
        <f>IF(TYPE(SEARCH(M$1,+VLOOKUP($A487,datos14s!$A$2:$B$874,2,FALSE)))=1,"·",0)</f>
        <v>0</v>
      </c>
      <c r="N487" s="53">
        <f>IF(TYPE(SEARCH(N$1,+VLOOKUP($A487,datos14s!$A$2:$B$874,2,FALSE)))=1,"·",0)</f>
        <v>0</v>
      </c>
      <c r="O487" s="53">
        <f>IF(TYPE(SEARCH(O$1,+VLOOKUP($A487,datos14s!$A$2:$B$874,2,FALSE)))=1,"·",0)</f>
        <v>0</v>
      </c>
      <c r="P487" s="53">
        <f>IF(TYPE(SEARCH(P$1,+VLOOKUP($A487,datos14s!$A$2:$B$874,2,FALSE)))=1,"·",0)</f>
        <v>0</v>
      </c>
      <c r="Q487" s="53">
        <f>IF(TYPE(SEARCH(Q$1,+VLOOKUP($A487,datos14s!$A$2:$B$874,2,FALSE)))=1,"·",0)</f>
        <v>0</v>
      </c>
      <c r="R487" s="53">
        <f>IF(TYPE(SEARCH(R$1,+VLOOKUP($A487,datos14s!$A$2:$B$874,2,FALSE)))=1,"·",0)</f>
        <v>0</v>
      </c>
      <c r="S487" s="53">
        <f>IF(TYPE(SEARCH(S$1,+VLOOKUP($A487,datos14s!$A$2:$B$874,2,FALSE)))=1,"·",0)</f>
        <v>0</v>
      </c>
      <c r="T487" s="53">
        <f>IF(TYPE(SEARCH(T$1,+VLOOKUP($A487,datos14s!$A$2:$B$874,2,FALSE)))=1,"·",0)</f>
        <v>0</v>
      </c>
      <c r="U487" s="53">
        <f>IF(TYPE(SEARCH(U$1,+VLOOKUP($A487,datos14s!$A$2:$B$874,2,FALSE)))=1,"·",0)</f>
        <v>0</v>
      </c>
      <c r="V487" s="53">
        <f>IF(TYPE(SEARCH(V$1,+VLOOKUP($A487,datos14s!$A$2:$B$874,2,FALSE)))=1,"·",0)</f>
        <v>0</v>
      </c>
      <c r="W487" s="53">
        <f>IF(TYPE(SEARCH(W$1,+VLOOKUP($A487,datos14s!$A$2:$B$874,2,FALSE)))=1,"·",0)</f>
        <v>0</v>
      </c>
      <c r="X487" s="53">
        <f>IF(TYPE(SEARCH(X$1,+VLOOKUP($A487,datos14s!$A$2:$B$874,2,FALSE)))=1,"·",0)</f>
        <v>0</v>
      </c>
      <c r="Y487" s="53">
        <f>IF(TYPE(SEARCH(Y$1,+VLOOKUP($A487,datos14s!$A$2:$B$874,2,FALSE)))=1,"·",0)</f>
        <v>0</v>
      </c>
      <c r="Z487" s="53">
        <f>IF(TYPE(SEARCH(Z$1,+VLOOKUP($A487,datos14s!$A$2:$B$874,2,FALSE)))=1,"·",0)</f>
        <v>0</v>
      </c>
      <c r="AA487" s="53">
        <f>IF(TYPE(SEARCH(AA$1,+VLOOKUP($A487,datos14s!$A$2:$B$874,2,FALSE)))=1,"·",0)</f>
        <v>0</v>
      </c>
      <c r="AB487" s="53">
        <f>IF(TYPE(SEARCH(AB$1,+VLOOKUP($A487,datos14s!$A$2:$B$874,2,FALSE)))=1,"·",0)</f>
        <v>0</v>
      </c>
      <c r="AC487" s="53">
        <f>IF(TYPE(SEARCH(AC$1,+VLOOKUP($A487,datos14s!$A$2:$B$874,2,FALSE)))=1,"·",0)</f>
        <v>0</v>
      </c>
      <c r="AD487" s="53">
        <f>IF(TYPE(SEARCH(AD$1,+VLOOKUP($A487,datos14s!$A$2:$B$874,2,FALSE)))=1,"·",0)</f>
        <v>0</v>
      </c>
      <c r="AE487" s="53">
        <f>IF(TYPE(SEARCH(AE$1,+VLOOKUP($A487,datos14s!$A$2:$B$874,2,FALSE)))=1,"·",0)</f>
        <v>0</v>
      </c>
    </row>
    <row r="488" spans="1:31" s="9" customFormat="1">
      <c r="A488" s="60" t="s">
        <v>1283</v>
      </c>
      <c r="B488" s="53">
        <f>IF(TYPE(SEARCH(B$1,+VLOOKUP($A488,datos14s!$A$2:$B$874,2,FALSE)))=1,"·",0)</f>
        <v>0</v>
      </c>
      <c r="C488" s="53">
        <f>IF(TYPE(SEARCH(C$1,+VLOOKUP($A488,datos14s!$A$2:$B$874,2,FALSE)))=1,"·",0)</f>
        <v>0</v>
      </c>
      <c r="D488" s="53">
        <f>IF(TYPE(SEARCH(D$1,+VLOOKUP($A488,datos14s!$A$2:$B$874,2,FALSE)))=1,"·",0)</f>
        <v>0</v>
      </c>
      <c r="E488" s="53">
        <f>IF(TYPE(SEARCH(E$1,+VLOOKUP($A488,datos14s!$A$2:$B$874,2,FALSE)))=1,"·",0)</f>
        <v>0</v>
      </c>
      <c r="F488" s="53" t="str">
        <f>IF(TYPE(SEARCH(F$1,+VLOOKUP($A488,datos14s!$A$2:$B$874,2,FALSE)))=1,"·",0)</f>
        <v>·</v>
      </c>
      <c r="G488" s="53">
        <f>IF(TYPE(SEARCH(G$1,+VLOOKUP($A488,datos14s!$A$2:$B$874,2,FALSE)))=1,"·",0)</f>
        <v>0</v>
      </c>
      <c r="H488" s="53">
        <f>IF(TYPE(SEARCH(H$1,+VLOOKUP($A488,datos14s!$A$2:$B$874,2,FALSE)))=1,"·",0)</f>
        <v>0</v>
      </c>
      <c r="I488" s="53" t="str">
        <f>IF(TYPE(SEARCH(I$1,+VLOOKUP($A488,datos14s!$A$2:$B$874,2,FALSE)))=1,"·",0)</f>
        <v>·</v>
      </c>
      <c r="J488" s="53">
        <f>IF(TYPE(SEARCH(J$1,+VLOOKUP($A488,datos14s!$A$2:$B$874,2,FALSE)))=1,"·",0)</f>
        <v>0</v>
      </c>
      <c r="K488" s="53">
        <f>IF(TYPE(SEARCH(K$1,+VLOOKUP($A488,datos14s!$A$2:$B$874,2,FALSE)))=1,"·",0)</f>
        <v>0</v>
      </c>
      <c r="L488" s="53">
        <f>IF(TYPE(SEARCH(L$1,+VLOOKUP($A488,datos14s!$A$2:$B$874,2,FALSE)))=1,"·",0)</f>
        <v>0</v>
      </c>
      <c r="M488" s="53">
        <f>IF(TYPE(SEARCH(M$1,+VLOOKUP($A488,datos14s!$A$2:$B$874,2,FALSE)))=1,"·",0)</f>
        <v>0</v>
      </c>
      <c r="N488" s="53">
        <f>IF(TYPE(SEARCH(N$1,+VLOOKUP($A488,datos14s!$A$2:$B$874,2,FALSE)))=1,"·",0)</f>
        <v>0</v>
      </c>
      <c r="O488" s="53">
        <f>IF(TYPE(SEARCH(O$1,+VLOOKUP($A488,datos14s!$A$2:$B$874,2,FALSE)))=1,"·",0)</f>
        <v>0</v>
      </c>
      <c r="P488" s="53">
        <f>IF(TYPE(SEARCH(P$1,+VLOOKUP($A488,datos14s!$A$2:$B$874,2,FALSE)))=1,"·",0)</f>
        <v>0</v>
      </c>
      <c r="Q488" s="53">
        <f>IF(TYPE(SEARCH(Q$1,+VLOOKUP($A488,datos14s!$A$2:$B$874,2,FALSE)))=1,"·",0)</f>
        <v>0</v>
      </c>
      <c r="R488" s="53">
        <f>IF(TYPE(SEARCH(R$1,+VLOOKUP($A488,datos14s!$A$2:$B$874,2,FALSE)))=1,"·",0)</f>
        <v>0</v>
      </c>
      <c r="S488" s="53">
        <f>IF(TYPE(SEARCH(S$1,+VLOOKUP($A488,datos14s!$A$2:$B$874,2,FALSE)))=1,"·",0)</f>
        <v>0</v>
      </c>
      <c r="T488" s="53">
        <f>IF(TYPE(SEARCH(T$1,+VLOOKUP($A488,datos14s!$A$2:$B$874,2,FALSE)))=1,"·",0)</f>
        <v>0</v>
      </c>
      <c r="U488" s="53">
        <f>IF(TYPE(SEARCH(U$1,+VLOOKUP($A488,datos14s!$A$2:$B$874,2,FALSE)))=1,"·",0)</f>
        <v>0</v>
      </c>
      <c r="V488" s="53">
        <f>IF(TYPE(SEARCH(V$1,+VLOOKUP($A488,datos14s!$A$2:$B$874,2,FALSE)))=1,"·",0)</f>
        <v>0</v>
      </c>
      <c r="W488" s="53">
        <f>IF(TYPE(SEARCH(W$1,+VLOOKUP($A488,datos14s!$A$2:$B$874,2,FALSE)))=1,"·",0)</f>
        <v>0</v>
      </c>
      <c r="X488" s="53">
        <f>IF(TYPE(SEARCH(X$1,+VLOOKUP($A488,datos14s!$A$2:$B$874,2,FALSE)))=1,"·",0)</f>
        <v>0</v>
      </c>
      <c r="Y488" s="53">
        <f>IF(TYPE(SEARCH(Y$1,+VLOOKUP($A488,datos14s!$A$2:$B$874,2,FALSE)))=1,"·",0)</f>
        <v>0</v>
      </c>
      <c r="Z488" s="53">
        <f>IF(TYPE(SEARCH(Z$1,+VLOOKUP($A488,datos14s!$A$2:$B$874,2,FALSE)))=1,"·",0)</f>
        <v>0</v>
      </c>
      <c r="AA488" s="53">
        <f>IF(TYPE(SEARCH(AA$1,+VLOOKUP($A488,datos14s!$A$2:$B$874,2,FALSE)))=1,"·",0)</f>
        <v>0</v>
      </c>
      <c r="AB488" s="53">
        <f>IF(TYPE(SEARCH(AB$1,+VLOOKUP($A488,datos14s!$A$2:$B$874,2,FALSE)))=1,"·",0)</f>
        <v>0</v>
      </c>
      <c r="AC488" s="53">
        <f>IF(TYPE(SEARCH(AC$1,+VLOOKUP($A488,datos14s!$A$2:$B$874,2,FALSE)))=1,"·",0)</f>
        <v>0</v>
      </c>
      <c r="AD488" s="53">
        <f>IF(TYPE(SEARCH(AD$1,+VLOOKUP($A488,datos14s!$A$2:$B$874,2,FALSE)))=1,"·",0)</f>
        <v>0</v>
      </c>
      <c r="AE488" s="53">
        <f>IF(TYPE(SEARCH(AE$1,+VLOOKUP($A488,datos14s!$A$2:$B$874,2,FALSE)))=1,"·",0)</f>
        <v>0</v>
      </c>
    </row>
    <row r="489" spans="1:31" s="9" customFormat="1">
      <c r="A489" s="60" t="s">
        <v>1284</v>
      </c>
      <c r="B489" s="53">
        <f>IF(TYPE(SEARCH(B$1,+VLOOKUP($A489,datos14s!$A$2:$B$874,2,FALSE)))=1,"·",0)</f>
        <v>0</v>
      </c>
      <c r="C489" s="53">
        <f>IF(TYPE(SEARCH(C$1,+VLOOKUP($A489,datos14s!$A$2:$B$874,2,FALSE)))=1,"·",0)</f>
        <v>0</v>
      </c>
      <c r="D489" s="53">
        <f>IF(TYPE(SEARCH(D$1,+VLOOKUP($A489,datos14s!$A$2:$B$874,2,FALSE)))=1,"·",0)</f>
        <v>0</v>
      </c>
      <c r="E489" s="53">
        <f>IF(TYPE(SEARCH(E$1,+VLOOKUP($A489,datos14s!$A$2:$B$874,2,FALSE)))=1,"·",0)</f>
        <v>0</v>
      </c>
      <c r="F489" s="53">
        <f>IF(TYPE(SEARCH(F$1,+VLOOKUP($A489,datos14s!$A$2:$B$874,2,FALSE)))=1,"·",0)</f>
        <v>0</v>
      </c>
      <c r="G489" s="53">
        <f>IF(TYPE(SEARCH(G$1,+VLOOKUP($A489,datos14s!$A$2:$B$874,2,FALSE)))=1,"·",0)</f>
        <v>0</v>
      </c>
      <c r="H489" s="53">
        <f>IF(TYPE(SEARCH(H$1,+VLOOKUP($A489,datos14s!$A$2:$B$874,2,FALSE)))=1,"·",0)</f>
        <v>0</v>
      </c>
      <c r="I489" s="53">
        <f>IF(TYPE(SEARCH(I$1,+VLOOKUP($A489,datos14s!$A$2:$B$874,2,FALSE)))=1,"·",0)</f>
        <v>0</v>
      </c>
      <c r="J489" s="53">
        <f>IF(TYPE(SEARCH(J$1,+VLOOKUP($A489,datos14s!$A$2:$B$874,2,FALSE)))=1,"·",0)</f>
        <v>0</v>
      </c>
      <c r="K489" s="53">
        <f>IF(TYPE(SEARCH(K$1,+VLOOKUP($A489,datos14s!$A$2:$B$874,2,FALSE)))=1,"·",0)</f>
        <v>0</v>
      </c>
      <c r="L489" s="53">
        <f>IF(TYPE(SEARCH(L$1,+VLOOKUP($A489,datos14s!$A$2:$B$874,2,FALSE)))=1,"·",0)</f>
        <v>0</v>
      </c>
      <c r="M489" s="53">
        <f>IF(TYPE(SEARCH(M$1,+VLOOKUP($A489,datos14s!$A$2:$B$874,2,FALSE)))=1,"·",0)</f>
        <v>0</v>
      </c>
      <c r="N489" s="53">
        <f>IF(TYPE(SEARCH(N$1,+VLOOKUP($A489,datos14s!$A$2:$B$874,2,FALSE)))=1,"·",0)</f>
        <v>0</v>
      </c>
      <c r="O489" s="53">
        <f>IF(TYPE(SEARCH(O$1,+VLOOKUP($A489,datos14s!$A$2:$B$874,2,FALSE)))=1,"·",0)</f>
        <v>0</v>
      </c>
      <c r="P489" s="53">
        <f>IF(TYPE(SEARCH(P$1,+VLOOKUP($A489,datos14s!$A$2:$B$874,2,FALSE)))=1,"·",0)</f>
        <v>0</v>
      </c>
      <c r="Q489" s="53" t="str">
        <f>IF(TYPE(SEARCH(Q$1,+VLOOKUP($A489,datos14s!$A$2:$B$874,2,FALSE)))=1,"·",0)</f>
        <v>·</v>
      </c>
      <c r="R489" s="53">
        <f>IF(TYPE(SEARCH(R$1,+VLOOKUP($A489,datos14s!$A$2:$B$874,2,FALSE)))=1,"·",0)</f>
        <v>0</v>
      </c>
      <c r="S489" s="53">
        <f>IF(TYPE(SEARCH(S$1,+VLOOKUP($A489,datos14s!$A$2:$B$874,2,FALSE)))=1,"·",0)</f>
        <v>0</v>
      </c>
      <c r="T489" s="53">
        <f>IF(TYPE(SEARCH(T$1,+VLOOKUP($A489,datos14s!$A$2:$B$874,2,FALSE)))=1,"·",0)</f>
        <v>0</v>
      </c>
      <c r="U489" s="53">
        <f>IF(TYPE(SEARCH(U$1,+VLOOKUP($A489,datos14s!$A$2:$B$874,2,FALSE)))=1,"·",0)</f>
        <v>0</v>
      </c>
      <c r="V489" s="53">
        <f>IF(TYPE(SEARCH(V$1,+VLOOKUP($A489,datos14s!$A$2:$B$874,2,FALSE)))=1,"·",0)</f>
        <v>0</v>
      </c>
      <c r="W489" s="53">
        <f>IF(TYPE(SEARCH(W$1,+VLOOKUP($A489,datos14s!$A$2:$B$874,2,FALSE)))=1,"·",0)</f>
        <v>0</v>
      </c>
      <c r="X489" s="53">
        <f>IF(TYPE(SEARCH(X$1,+VLOOKUP($A489,datos14s!$A$2:$B$874,2,FALSE)))=1,"·",0)</f>
        <v>0</v>
      </c>
      <c r="Y489" s="53">
        <f>IF(TYPE(SEARCH(Y$1,+VLOOKUP($A489,datos14s!$A$2:$B$874,2,FALSE)))=1,"·",0)</f>
        <v>0</v>
      </c>
      <c r="Z489" s="53">
        <f>IF(TYPE(SEARCH(Z$1,+VLOOKUP($A489,datos14s!$A$2:$B$874,2,FALSE)))=1,"·",0)</f>
        <v>0</v>
      </c>
      <c r="AA489" s="53">
        <f>IF(TYPE(SEARCH(AA$1,+VLOOKUP($A489,datos14s!$A$2:$B$874,2,FALSE)))=1,"·",0)</f>
        <v>0</v>
      </c>
      <c r="AB489" s="53">
        <f>IF(TYPE(SEARCH(AB$1,+VLOOKUP($A489,datos14s!$A$2:$B$874,2,FALSE)))=1,"·",0)</f>
        <v>0</v>
      </c>
      <c r="AC489" s="53">
        <f>IF(TYPE(SEARCH(AC$1,+VLOOKUP($A489,datos14s!$A$2:$B$874,2,FALSE)))=1,"·",0)</f>
        <v>0</v>
      </c>
      <c r="AD489" s="53">
        <f>IF(TYPE(SEARCH(AD$1,+VLOOKUP($A489,datos14s!$A$2:$B$874,2,FALSE)))=1,"·",0)</f>
        <v>0</v>
      </c>
      <c r="AE489" s="53" t="str">
        <f>IF(TYPE(SEARCH(AE$1,+VLOOKUP($A489,datos14s!$A$2:$B$874,2,FALSE)))=1,"·",0)</f>
        <v>·</v>
      </c>
    </row>
    <row r="490" spans="1:31" s="9" customFormat="1">
      <c r="A490" s="60" t="s">
        <v>1285</v>
      </c>
      <c r="B490" s="53">
        <f>IF(TYPE(SEARCH(B$1,+VLOOKUP($A490,datos14s!$A$2:$B$874,2,FALSE)))=1,"·",0)</f>
        <v>0</v>
      </c>
      <c r="C490" s="53">
        <f>IF(TYPE(SEARCH(C$1,+VLOOKUP($A490,datos14s!$A$2:$B$874,2,FALSE)))=1,"·",0)</f>
        <v>0</v>
      </c>
      <c r="D490" s="53">
        <f>IF(TYPE(SEARCH(D$1,+VLOOKUP($A490,datos14s!$A$2:$B$874,2,FALSE)))=1,"·",0)</f>
        <v>0</v>
      </c>
      <c r="E490" s="53">
        <f>IF(TYPE(SEARCH(E$1,+VLOOKUP($A490,datos14s!$A$2:$B$874,2,FALSE)))=1,"·",0)</f>
        <v>0</v>
      </c>
      <c r="F490" s="53">
        <f>IF(TYPE(SEARCH(F$1,+VLOOKUP($A490,datos14s!$A$2:$B$874,2,FALSE)))=1,"·",0)</f>
        <v>0</v>
      </c>
      <c r="G490" s="53">
        <f>IF(TYPE(SEARCH(G$1,+VLOOKUP($A490,datos14s!$A$2:$B$874,2,FALSE)))=1,"·",0)</f>
        <v>0</v>
      </c>
      <c r="H490" s="53">
        <f>IF(TYPE(SEARCH(H$1,+VLOOKUP($A490,datos14s!$A$2:$B$874,2,FALSE)))=1,"·",0)</f>
        <v>0</v>
      </c>
      <c r="I490" s="53">
        <f>IF(TYPE(SEARCH(I$1,+VLOOKUP($A490,datos14s!$A$2:$B$874,2,FALSE)))=1,"·",0)</f>
        <v>0</v>
      </c>
      <c r="J490" s="53">
        <f>IF(TYPE(SEARCH(J$1,+VLOOKUP($A490,datos14s!$A$2:$B$874,2,FALSE)))=1,"·",0)</f>
        <v>0</v>
      </c>
      <c r="K490" s="53" t="str">
        <f>IF(TYPE(SEARCH(K$1,+VLOOKUP($A490,datos14s!$A$2:$B$874,2,FALSE)))=1,"·",0)</f>
        <v>·</v>
      </c>
      <c r="L490" s="53">
        <f>IF(TYPE(SEARCH(L$1,+VLOOKUP($A490,datos14s!$A$2:$B$874,2,FALSE)))=1,"·",0)</f>
        <v>0</v>
      </c>
      <c r="M490" s="53">
        <f>IF(TYPE(SEARCH(M$1,+VLOOKUP($A490,datos14s!$A$2:$B$874,2,FALSE)))=1,"·",0)</f>
        <v>0</v>
      </c>
      <c r="N490" s="53">
        <f>IF(TYPE(SEARCH(N$1,+VLOOKUP($A490,datos14s!$A$2:$B$874,2,FALSE)))=1,"·",0)</f>
        <v>0</v>
      </c>
      <c r="O490" s="53">
        <f>IF(TYPE(SEARCH(O$1,+VLOOKUP($A490,datos14s!$A$2:$B$874,2,FALSE)))=1,"·",0)</f>
        <v>0</v>
      </c>
      <c r="P490" s="53">
        <f>IF(TYPE(SEARCH(P$1,+VLOOKUP($A490,datos14s!$A$2:$B$874,2,FALSE)))=1,"·",0)</f>
        <v>0</v>
      </c>
      <c r="Q490" s="53">
        <f>IF(TYPE(SEARCH(Q$1,+VLOOKUP($A490,datos14s!$A$2:$B$874,2,FALSE)))=1,"·",0)</f>
        <v>0</v>
      </c>
      <c r="R490" s="53">
        <f>IF(TYPE(SEARCH(R$1,+VLOOKUP($A490,datos14s!$A$2:$B$874,2,FALSE)))=1,"·",0)</f>
        <v>0</v>
      </c>
      <c r="S490" s="53">
        <f>IF(TYPE(SEARCH(S$1,+VLOOKUP($A490,datos14s!$A$2:$B$874,2,FALSE)))=1,"·",0)</f>
        <v>0</v>
      </c>
      <c r="T490" s="53">
        <f>IF(TYPE(SEARCH(T$1,+VLOOKUP($A490,datos14s!$A$2:$B$874,2,FALSE)))=1,"·",0)</f>
        <v>0</v>
      </c>
      <c r="U490" s="53">
        <f>IF(TYPE(SEARCH(U$1,+VLOOKUP($A490,datos14s!$A$2:$B$874,2,FALSE)))=1,"·",0)</f>
        <v>0</v>
      </c>
      <c r="V490" s="53">
        <f>IF(TYPE(SEARCH(V$1,+VLOOKUP($A490,datos14s!$A$2:$B$874,2,FALSE)))=1,"·",0)</f>
        <v>0</v>
      </c>
      <c r="W490" s="53">
        <f>IF(TYPE(SEARCH(W$1,+VLOOKUP($A490,datos14s!$A$2:$B$874,2,FALSE)))=1,"·",0)</f>
        <v>0</v>
      </c>
      <c r="X490" s="53">
        <f>IF(TYPE(SEARCH(X$1,+VLOOKUP($A490,datos14s!$A$2:$B$874,2,FALSE)))=1,"·",0)</f>
        <v>0</v>
      </c>
      <c r="Y490" s="53">
        <f>IF(TYPE(SEARCH(Y$1,+VLOOKUP($A490,datos14s!$A$2:$B$874,2,FALSE)))=1,"·",0)</f>
        <v>0</v>
      </c>
      <c r="Z490" s="53">
        <f>IF(TYPE(SEARCH(Z$1,+VLOOKUP($A490,datos14s!$A$2:$B$874,2,FALSE)))=1,"·",0)</f>
        <v>0</v>
      </c>
      <c r="AA490" s="53">
        <f>IF(TYPE(SEARCH(AA$1,+VLOOKUP($A490,datos14s!$A$2:$B$874,2,FALSE)))=1,"·",0)</f>
        <v>0</v>
      </c>
      <c r="AB490" s="53">
        <f>IF(TYPE(SEARCH(AB$1,+VLOOKUP($A490,datos14s!$A$2:$B$874,2,FALSE)))=1,"·",0)</f>
        <v>0</v>
      </c>
      <c r="AC490" s="53">
        <f>IF(TYPE(SEARCH(AC$1,+VLOOKUP($A490,datos14s!$A$2:$B$874,2,FALSE)))=1,"·",0)</f>
        <v>0</v>
      </c>
      <c r="AD490" s="53">
        <f>IF(TYPE(SEARCH(AD$1,+VLOOKUP($A490,datos14s!$A$2:$B$874,2,FALSE)))=1,"·",0)</f>
        <v>0</v>
      </c>
      <c r="AE490" s="53">
        <f>IF(TYPE(SEARCH(AE$1,+VLOOKUP($A490,datos14s!$A$2:$B$874,2,FALSE)))=1,"·",0)</f>
        <v>0</v>
      </c>
    </row>
    <row r="491" spans="1:31" s="9" customFormat="1">
      <c r="A491" s="60" t="s">
        <v>1286</v>
      </c>
      <c r="B491" s="53">
        <f>IF(TYPE(SEARCH(B$1,+VLOOKUP($A491,datos14s!$A$2:$B$874,2,FALSE)))=1,"·",0)</f>
        <v>0</v>
      </c>
      <c r="C491" s="53">
        <f>IF(TYPE(SEARCH(C$1,+VLOOKUP($A491,datos14s!$A$2:$B$874,2,FALSE)))=1,"·",0)</f>
        <v>0</v>
      </c>
      <c r="D491" s="53">
        <f>IF(TYPE(SEARCH(D$1,+VLOOKUP($A491,datos14s!$A$2:$B$874,2,FALSE)))=1,"·",0)</f>
        <v>0</v>
      </c>
      <c r="E491" s="53">
        <f>IF(TYPE(SEARCH(E$1,+VLOOKUP($A491,datos14s!$A$2:$B$874,2,FALSE)))=1,"·",0)</f>
        <v>0</v>
      </c>
      <c r="F491" s="53">
        <f>IF(TYPE(SEARCH(F$1,+VLOOKUP($A491,datos14s!$A$2:$B$874,2,FALSE)))=1,"·",0)</f>
        <v>0</v>
      </c>
      <c r="G491" s="53">
        <f>IF(TYPE(SEARCH(G$1,+VLOOKUP($A491,datos14s!$A$2:$B$874,2,FALSE)))=1,"·",0)</f>
        <v>0</v>
      </c>
      <c r="H491" s="53">
        <f>IF(TYPE(SEARCH(H$1,+VLOOKUP($A491,datos14s!$A$2:$B$874,2,FALSE)))=1,"·",0)</f>
        <v>0</v>
      </c>
      <c r="I491" s="53">
        <f>IF(TYPE(SEARCH(I$1,+VLOOKUP($A491,datos14s!$A$2:$B$874,2,FALSE)))=1,"·",0)</f>
        <v>0</v>
      </c>
      <c r="J491" s="53">
        <f>IF(TYPE(SEARCH(J$1,+VLOOKUP($A491,datos14s!$A$2:$B$874,2,FALSE)))=1,"·",0)</f>
        <v>0</v>
      </c>
      <c r="K491" s="53">
        <f>IF(TYPE(SEARCH(K$1,+VLOOKUP($A491,datos14s!$A$2:$B$874,2,FALSE)))=1,"·",0)</f>
        <v>0</v>
      </c>
      <c r="L491" s="53">
        <f>IF(TYPE(SEARCH(L$1,+VLOOKUP($A491,datos14s!$A$2:$B$874,2,FALSE)))=1,"·",0)</f>
        <v>0</v>
      </c>
      <c r="M491" s="53">
        <f>IF(TYPE(SEARCH(M$1,+VLOOKUP($A491,datos14s!$A$2:$B$874,2,FALSE)))=1,"·",0)</f>
        <v>0</v>
      </c>
      <c r="N491" s="53">
        <f>IF(TYPE(SEARCH(N$1,+VLOOKUP($A491,datos14s!$A$2:$B$874,2,FALSE)))=1,"·",0)</f>
        <v>0</v>
      </c>
      <c r="O491" s="53">
        <f>IF(TYPE(SEARCH(O$1,+VLOOKUP($A491,datos14s!$A$2:$B$874,2,FALSE)))=1,"·",0)</f>
        <v>0</v>
      </c>
      <c r="P491" s="53">
        <f>IF(TYPE(SEARCH(P$1,+VLOOKUP($A491,datos14s!$A$2:$B$874,2,FALSE)))=1,"·",0)</f>
        <v>0</v>
      </c>
      <c r="Q491" s="53">
        <f>IF(TYPE(SEARCH(Q$1,+VLOOKUP($A491,datos14s!$A$2:$B$874,2,FALSE)))=1,"·",0)</f>
        <v>0</v>
      </c>
      <c r="R491" s="53">
        <f>IF(TYPE(SEARCH(R$1,+VLOOKUP($A491,datos14s!$A$2:$B$874,2,FALSE)))=1,"·",0)</f>
        <v>0</v>
      </c>
      <c r="S491" s="53">
        <f>IF(TYPE(SEARCH(S$1,+VLOOKUP($A491,datos14s!$A$2:$B$874,2,FALSE)))=1,"·",0)</f>
        <v>0</v>
      </c>
      <c r="T491" s="53">
        <f>IF(TYPE(SEARCH(T$1,+VLOOKUP($A491,datos14s!$A$2:$B$874,2,FALSE)))=1,"·",0)</f>
        <v>0</v>
      </c>
      <c r="U491" s="53">
        <f>IF(TYPE(SEARCH(U$1,+VLOOKUP($A491,datos14s!$A$2:$B$874,2,FALSE)))=1,"·",0)</f>
        <v>0</v>
      </c>
      <c r="V491" s="53">
        <f>IF(TYPE(SEARCH(V$1,+VLOOKUP($A491,datos14s!$A$2:$B$874,2,FALSE)))=1,"·",0)</f>
        <v>0</v>
      </c>
      <c r="W491" s="53">
        <f>IF(TYPE(SEARCH(W$1,+VLOOKUP($A491,datos14s!$A$2:$B$874,2,FALSE)))=1,"·",0)</f>
        <v>0</v>
      </c>
      <c r="X491" s="53">
        <f>IF(TYPE(SEARCH(X$1,+VLOOKUP($A491,datos14s!$A$2:$B$874,2,FALSE)))=1,"·",0)</f>
        <v>0</v>
      </c>
      <c r="Y491" s="53">
        <f>IF(TYPE(SEARCH(Y$1,+VLOOKUP($A491,datos14s!$A$2:$B$874,2,FALSE)))=1,"·",0)</f>
        <v>0</v>
      </c>
      <c r="Z491" s="53">
        <f>IF(TYPE(SEARCH(Z$1,+VLOOKUP($A491,datos14s!$A$2:$B$874,2,FALSE)))=1,"·",0)</f>
        <v>0</v>
      </c>
      <c r="AA491" s="53">
        <f>IF(TYPE(SEARCH(AA$1,+VLOOKUP($A491,datos14s!$A$2:$B$874,2,FALSE)))=1,"·",0)</f>
        <v>0</v>
      </c>
      <c r="AB491" s="53">
        <f>IF(TYPE(SEARCH(AB$1,+VLOOKUP($A491,datos14s!$A$2:$B$874,2,FALSE)))=1,"·",0)</f>
        <v>0</v>
      </c>
      <c r="AC491" s="53">
        <f>IF(TYPE(SEARCH(AC$1,+VLOOKUP($A491,datos14s!$A$2:$B$874,2,FALSE)))=1,"·",0)</f>
        <v>0</v>
      </c>
      <c r="AD491" s="53">
        <f>IF(TYPE(SEARCH(AD$1,+VLOOKUP($A491,datos14s!$A$2:$B$874,2,FALSE)))=1,"·",0)</f>
        <v>0</v>
      </c>
      <c r="AE491" s="53" t="str">
        <f>IF(TYPE(SEARCH(AE$1,+VLOOKUP($A491,datos14s!$A$2:$B$874,2,FALSE)))=1,"·",0)</f>
        <v>·</v>
      </c>
    </row>
    <row r="492" spans="1:31" s="9" customFormat="1">
      <c r="A492" s="60" t="s">
        <v>1287</v>
      </c>
      <c r="B492" s="53">
        <f>IF(TYPE(SEARCH(B$1,+VLOOKUP($A492,datos14s!$A$2:$B$874,2,FALSE)))=1,"·",0)</f>
        <v>0</v>
      </c>
      <c r="C492" s="53">
        <f>IF(TYPE(SEARCH(C$1,+VLOOKUP($A492,datos14s!$A$2:$B$874,2,FALSE)))=1,"·",0)</f>
        <v>0</v>
      </c>
      <c r="D492" s="53">
        <f>IF(TYPE(SEARCH(D$1,+VLOOKUP($A492,datos14s!$A$2:$B$874,2,FALSE)))=1,"·",0)</f>
        <v>0</v>
      </c>
      <c r="E492" s="53">
        <f>IF(TYPE(SEARCH(E$1,+VLOOKUP($A492,datos14s!$A$2:$B$874,2,FALSE)))=1,"·",0)</f>
        <v>0</v>
      </c>
      <c r="F492" s="53">
        <f>IF(TYPE(SEARCH(F$1,+VLOOKUP($A492,datos14s!$A$2:$B$874,2,FALSE)))=1,"·",0)</f>
        <v>0</v>
      </c>
      <c r="G492" s="53">
        <f>IF(TYPE(SEARCH(G$1,+VLOOKUP($A492,datos14s!$A$2:$B$874,2,FALSE)))=1,"·",0)</f>
        <v>0</v>
      </c>
      <c r="H492" s="53">
        <f>IF(TYPE(SEARCH(H$1,+VLOOKUP($A492,datos14s!$A$2:$B$874,2,FALSE)))=1,"·",0)</f>
        <v>0</v>
      </c>
      <c r="I492" s="53">
        <f>IF(TYPE(SEARCH(I$1,+VLOOKUP($A492,datos14s!$A$2:$B$874,2,FALSE)))=1,"·",0)</f>
        <v>0</v>
      </c>
      <c r="J492" s="53">
        <f>IF(TYPE(SEARCH(J$1,+VLOOKUP($A492,datos14s!$A$2:$B$874,2,FALSE)))=1,"·",0)</f>
        <v>0</v>
      </c>
      <c r="K492" s="53">
        <f>IF(TYPE(SEARCH(K$1,+VLOOKUP($A492,datos14s!$A$2:$B$874,2,FALSE)))=1,"·",0)</f>
        <v>0</v>
      </c>
      <c r="L492" s="53">
        <f>IF(TYPE(SEARCH(L$1,+VLOOKUP($A492,datos14s!$A$2:$B$874,2,FALSE)))=1,"·",0)</f>
        <v>0</v>
      </c>
      <c r="M492" s="53">
        <f>IF(TYPE(SEARCH(M$1,+VLOOKUP($A492,datos14s!$A$2:$B$874,2,FALSE)))=1,"·",0)</f>
        <v>0</v>
      </c>
      <c r="N492" s="53">
        <f>IF(TYPE(SEARCH(N$1,+VLOOKUP($A492,datos14s!$A$2:$B$874,2,FALSE)))=1,"·",0)</f>
        <v>0</v>
      </c>
      <c r="O492" s="53">
        <f>IF(TYPE(SEARCH(O$1,+VLOOKUP($A492,datos14s!$A$2:$B$874,2,FALSE)))=1,"·",0)</f>
        <v>0</v>
      </c>
      <c r="P492" s="53">
        <f>IF(TYPE(SEARCH(P$1,+VLOOKUP($A492,datos14s!$A$2:$B$874,2,FALSE)))=1,"·",0)</f>
        <v>0</v>
      </c>
      <c r="Q492" s="53">
        <f>IF(TYPE(SEARCH(Q$1,+VLOOKUP($A492,datos14s!$A$2:$B$874,2,FALSE)))=1,"·",0)</f>
        <v>0</v>
      </c>
      <c r="R492" s="53">
        <f>IF(TYPE(SEARCH(R$1,+VLOOKUP($A492,datos14s!$A$2:$B$874,2,FALSE)))=1,"·",0)</f>
        <v>0</v>
      </c>
      <c r="S492" s="53">
        <f>IF(TYPE(SEARCH(S$1,+VLOOKUP($A492,datos14s!$A$2:$B$874,2,FALSE)))=1,"·",0)</f>
        <v>0</v>
      </c>
      <c r="T492" s="53">
        <f>IF(TYPE(SEARCH(T$1,+VLOOKUP($A492,datos14s!$A$2:$B$874,2,FALSE)))=1,"·",0)</f>
        <v>0</v>
      </c>
      <c r="U492" s="53">
        <f>IF(TYPE(SEARCH(U$1,+VLOOKUP($A492,datos14s!$A$2:$B$874,2,FALSE)))=1,"·",0)</f>
        <v>0</v>
      </c>
      <c r="V492" s="53">
        <f>IF(TYPE(SEARCH(V$1,+VLOOKUP($A492,datos14s!$A$2:$B$874,2,FALSE)))=1,"·",0)</f>
        <v>0</v>
      </c>
      <c r="W492" s="53">
        <f>IF(TYPE(SEARCH(W$1,+VLOOKUP($A492,datos14s!$A$2:$B$874,2,FALSE)))=1,"·",0)</f>
        <v>0</v>
      </c>
      <c r="X492" s="53">
        <f>IF(TYPE(SEARCH(X$1,+VLOOKUP($A492,datos14s!$A$2:$B$874,2,FALSE)))=1,"·",0)</f>
        <v>0</v>
      </c>
      <c r="Y492" s="53">
        <f>IF(TYPE(SEARCH(Y$1,+VLOOKUP($A492,datos14s!$A$2:$B$874,2,FALSE)))=1,"·",0)</f>
        <v>0</v>
      </c>
      <c r="Z492" s="53">
        <f>IF(TYPE(SEARCH(Z$1,+VLOOKUP($A492,datos14s!$A$2:$B$874,2,FALSE)))=1,"·",0)</f>
        <v>0</v>
      </c>
      <c r="AA492" s="53">
        <f>IF(TYPE(SEARCH(AA$1,+VLOOKUP($A492,datos14s!$A$2:$B$874,2,FALSE)))=1,"·",0)</f>
        <v>0</v>
      </c>
      <c r="AB492" s="53">
        <f>IF(TYPE(SEARCH(AB$1,+VLOOKUP($A492,datos14s!$A$2:$B$874,2,FALSE)))=1,"·",0)</f>
        <v>0</v>
      </c>
      <c r="AC492" s="53">
        <f>IF(TYPE(SEARCH(AC$1,+VLOOKUP($A492,datos14s!$A$2:$B$874,2,FALSE)))=1,"·",0)</f>
        <v>0</v>
      </c>
      <c r="AD492" s="53">
        <f>IF(TYPE(SEARCH(AD$1,+VLOOKUP($A492,datos14s!$A$2:$B$874,2,FALSE)))=1,"·",0)</f>
        <v>0</v>
      </c>
      <c r="AE492" s="53" t="str">
        <f>IF(TYPE(SEARCH(AE$1,+VLOOKUP($A492,datos14s!$A$2:$B$874,2,FALSE)))=1,"·",0)</f>
        <v>·</v>
      </c>
    </row>
    <row r="493" spans="1:31" s="9" customFormat="1">
      <c r="A493" s="60" t="s">
        <v>1288</v>
      </c>
      <c r="B493" s="53">
        <f>IF(TYPE(SEARCH(B$1,+VLOOKUP($A493,datos14s!$A$2:$B$874,2,FALSE)))=1,"·",0)</f>
        <v>0</v>
      </c>
      <c r="C493" s="53">
        <f>IF(TYPE(SEARCH(C$1,+VLOOKUP($A493,datos14s!$A$2:$B$874,2,FALSE)))=1,"·",0)</f>
        <v>0</v>
      </c>
      <c r="D493" s="53">
        <f>IF(TYPE(SEARCH(D$1,+VLOOKUP($A493,datos14s!$A$2:$B$874,2,FALSE)))=1,"·",0)</f>
        <v>0</v>
      </c>
      <c r="E493" s="53">
        <f>IF(TYPE(SEARCH(E$1,+VLOOKUP($A493,datos14s!$A$2:$B$874,2,FALSE)))=1,"·",0)</f>
        <v>0</v>
      </c>
      <c r="F493" s="53">
        <f>IF(TYPE(SEARCH(F$1,+VLOOKUP($A493,datos14s!$A$2:$B$874,2,FALSE)))=1,"·",0)</f>
        <v>0</v>
      </c>
      <c r="G493" s="53">
        <f>IF(TYPE(SEARCH(G$1,+VLOOKUP($A493,datos14s!$A$2:$B$874,2,FALSE)))=1,"·",0)</f>
        <v>0</v>
      </c>
      <c r="H493" s="53">
        <f>IF(TYPE(SEARCH(H$1,+VLOOKUP($A493,datos14s!$A$2:$B$874,2,FALSE)))=1,"·",0)</f>
        <v>0</v>
      </c>
      <c r="I493" s="53">
        <f>IF(TYPE(SEARCH(I$1,+VLOOKUP($A493,datos14s!$A$2:$B$874,2,FALSE)))=1,"·",0)</f>
        <v>0</v>
      </c>
      <c r="J493" s="53">
        <f>IF(TYPE(SEARCH(J$1,+VLOOKUP($A493,datos14s!$A$2:$B$874,2,FALSE)))=1,"·",0)</f>
        <v>0</v>
      </c>
      <c r="K493" s="53">
        <f>IF(TYPE(SEARCH(K$1,+VLOOKUP($A493,datos14s!$A$2:$B$874,2,FALSE)))=1,"·",0)</f>
        <v>0</v>
      </c>
      <c r="L493" s="53">
        <f>IF(TYPE(SEARCH(L$1,+VLOOKUP($A493,datos14s!$A$2:$B$874,2,FALSE)))=1,"·",0)</f>
        <v>0</v>
      </c>
      <c r="M493" s="53">
        <f>IF(TYPE(SEARCH(M$1,+VLOOKUP($A493,datos14s!$A$2:$B$874,2,FALSE)))=1,"·",0)</f>
        <v>0</v>
      </c>
      <c r="N493" s="53">
        <f>IF(TYPE(SEARCH(N$1,+VLOOKUP($A493,datos14s!$A$2:$B$874,2,FALSE)))=1,"·",0)</f>
        <v>0</v>
      </c>
      <c r="O493" s="53">
        <f>IF(TYPE(SEARCH(O$1,+VLOOKUP($A493,datos14s!$A$2:$B$874,2,FALSE)))=1,"·",0)</f>
        <v>0</v>
      </c>
      <c r="P493" s="53">
        <f>IF(TYPE(SEARCH(P$1,+VLOOKUP($A493,datos14s!$A$2:$B$874,2,FALSE)))=1,"·",0)</f>
        <v>0</v>
      </c>
      <c r="Q493" s="53">
        <f>IF(TYPE(SEARCH(Q$1,+VLOOKUP($A493,datos14s!$A$2:$B$874,2,FALSE)))=1,"·",0)</f>
        <v>0</v>
      </c>
      <c r="R493" s="53">
        <f>IF(TYPE(SEARCH(R$1,+VLOOKUP($A493,datos14s!$A$2:$B$874,2,FALSE)))=1,"·",0)</f>
        <v>0</v>
      </c>
      <c r="S493" s="53">
        <f>IF(TYPE(SEARCH(S$1,+VLOOKUP($A493,datos14s!$A$2:$B$874,2,FALSE)))=1,"·",0)</f>
        <v>0</v>
      </c>
      <c r="T493" s="53">
        <f>IF(TYPE(SEARCH(T$1,+VLOOKUP($A493,datos14s!$A$2:$B$874,2,FALSE)))=1,"·",0)</f>
        <v>0</v>
      </c>
      <c r="U493" s="53">
        <f>IF(TYPE(SEARCH(U$1,+VLOOKUP($A493,datos14s!$A$2:$B$874,2,FALSE)))=1,"·",0)</f>
        <v>0</v>
      </c>
      <c r="V493" s="53">
        <f>IF(TYPE(SEARCH(V$1,+VLOOKUP($A493,datos14s!$A$2:$B$874,2,FALSE)))=1,"·",0)</f>
        <v>0</v>
      </c>
      <c r="W493" s="53">
        <f>IF(TYPE(SEARCH(W$1,+VLOOKUP($A493,datos14s!$A$2:$B$874,2,FALSE)))=1,"·",0)</f>
        <v>0</v>
      </c>
      <c r="X493" s="53">
        <f>IF(TYPE(SEARCH(X$1,+VLOOKUP($A493,datos14s!$A$2:$B$874,2,FALSE)))=1,"·",0)</f>
        <v>0</v>
      </c>
      <c r="Y493" s="53">
        <f>IF(TYPE(SEARCH(Y$1,+VLOOKUP($A493,datos14s!$A$2:$B$874,2,FALSE)))=1,"·",0)</f>
        <v>0</v>
      </c>
      <c r="Z493" s="53">
        <f>IF(TYPE(SEARCH(Z$1,+VLOOKUP($A493,datos14s!$A$2:$B$874,2,FALSE)))=1,"·",0)</f>
        <v>0</v>
      </c>
      <c r="AA493" s="53">
        <f>IF(TYPE(SEARCH(AA$1,+VLOOKUP($A493,datos14s!$A$2:$B$874,2,FALSE)))=1,"·",0)</f>
        <v>0</v>
      </c>
      <c r="AB493" s="53">
        <f>IF(TYPE(SEARCH(AB$1,+VLOOKUP($A493,datos14s!$A$2:$B$874,2,FALSE)))=1,"·",0)</f>
        <v>0</v>
      </c>
      <c r="AC493" s="53">
        <f>IF(TYPE(SEARCH(AC$1,+VLOOKUP($A493,datos14s!$A$2:$B$874,2,FALSE)))=1,"·",0)</f>
        <v>0</v>
      </c>
      <c r="AD493" s="53">
        <f>IF(TYPE(SEARCH(AD$1,+VLOOKUP($A493,datos14s!$A$2:$B$874,2,FALSE)))=1,"·",0)</f>
        <v>0</v>
      </c>
      <c r="AE493" s="53">
        <f>IF(TYPE(SEARCH(AE$1,+VLOOKUP($A493,datos14s!$A$2:$B$874,2,FALSE)))=1,"·",0)</f>
        <v>0</v>
      </c>
    </row>
    <row r="494" spans="1:31" s="9" customFormat="1">
      <c r="A494" s="60" t="s">
        <v>1289</v>
      </c>
      <c r="B494" s="53">
        <f>IF(TYPE(SEARCH(B$1,+VLOOKUP($A494,datos14s!$A$2:$B$874,2,FALSE)))=1,"·",0)</f>
        <v>0</v>
      </c>
      <c r="C494" s="53">
        <f>IF(TYPE(SEARCH(C$1,+VLOOKUP($A494,datos14s!$A$2:$B$874,2,FALSE)))=1,"·",0)</f>
        <v>0</v>
      </c>
      <c r="D494" s="53">
        <f>IF(TYPE(SEARCH(D$1,+VLOOKUP($A494,datos14s!$A$2:$B$874,2,FALSE)))=1,"·",0)</f>
        <v>0</v>
      </c>
      <c r="E494" s="53">
        <f>IF(TYPE(SEARCH(E$1,+VLOOKUP($A494,datos14s!$A$2:$B$874,2,FALSE)))=1,"·",0)</f>
        <v>0</v>
      </c>
      <c r="F494" s="53">
        <f>IF(TYPE(SEARCH(F$1,+VLOOKUP($A494,datos14s!$A$2:$B$874,2,FALSE)))=1,"·",0)</f>
        <v>0</v>
      </c>
      <c r="G494" s="53">
        <f>IF(TYPE(SEARCH(G$1,+VLOOKUP($A494,datos14s!$A$2:$B$874,2,FALSE)))=1,"·",0)</f>
        <v>0</v>
      </c>
      <c r="H494" s="53">
        <f>IF(TYPE(SEARCH(H$1,+VLOOKUP($A494,datos14s!$A$2:$B$874,2,FALSE)))=1,"·",0)</f>
        <v>0</v>
      </c>
      <c r="I494" s="53">
        <f>IF(TYPE(SEARCH(I$1,+VLOOKUP($A494,datos14s!$A$2:$B$874,2,FALSE)))=1,"·",0)</f>
        <v>0</v>
      </c>
      <c r="J494" s="53">
        <f>IF(TYPE(SEARCH(J$1,+VLOOKUP($A494,datos14s!$A$2:$B$874,2,FALSE)))=1,"·",0)</f>
        <v>0</v>
      </c>
      <c r="K494" s="53">
        <f>IF(TYPE(SEARCH(K$1,+VLOOKUP($A494,datos14s!$A$2:$B$874,2,FALSE)))=1,"·",0)</f>
        <v>0</v>
      </c>
      <c r="L494" s="53">
        <f>IF(TYPE(SEARCH(L$1,+VLOOKUP($A494,datos14s!$A$2:$B$874,2,FALSE)))=1,"·",0)</f>
        <v>0</v>
      </c>
      <c r="M494" s="53">
        <f>IF(TYPE(SEARCH(M$1,+VLOOKUP($A494,datos14s!$A$2:$B$874,2,FALSE)))=1,"·",0)</f>
        <v>0</v>
      </c>
      <c r="N494" s="53">
        <f>IF(TYPE(SEARCH(N$1,+VLOOKUP($A494,datos14s!$A$2:$B$874,2,FALSE)))=1,"·",0)</f>
        <v>0</v>
      </c>
      <c r="O494" s="53">
        <f>IF(TYPE(SEARCH(O$1,+VLOOKUP($A494,datos14s!$A$2:$B$874,2,FALSE)))=1,"·",0)</f>
        <v>0</v>
      </c>
      <c r="P494" s="53">
        <f>IF(TYPE(SEARCH(P$1,+VLOOKUP($A494,datos14s!$A$2:$B$874,2,FALSE)))=1,"·",0)</f>
        <v>0</v>
      </c>
      <c r="Q494" s="53">
        <f>IF(TYPE(SEARCH(Q$1,+VLOOKUP($A494,datos14s!$A$2:$B$874,2,FALSE)))=1,"·",0)</f>
        <v>0</v>
      </c>
      <c r="R494" s="53">
        <f>IF(TYPE(SEARCH(R$1,+VLOOKUP($A494,datos14s!$A$2:$B$874,2,FALSE)))=1,"·",0)</f>
        <v>0</v>
      </c>
      <c r="S494" s="53">
        <f>IF(TYPE(SEARCH(S$1,+VLOOKUP($A494,datos14s!$A$2:$B$874,2,FALSE)))=1,"·",0)</f>
        <v>0</v>
      </c>
      <c r="T494" s="53">
        <f>IF(TYPE(SEARCH(T$1,+VLOOKUP($A494,datos14s!$A$2:$B$874,2,FALSE)))=1,"·",0)</f>
        <v>0</v>
      </c>
      <c r="U494" s="53">
        <f>IF(TYPE(SEARCH(U$1,+VLOOKUP($A494,datos14s!$A$2:$B$874,2,FALSE)))=1,"·",0)</f>
        <v>0</v>
      </c>
      <c r="V494" s="53">
        <f>IF(TYPE(SEARCH(V$1,+VLOOKUP($A494,datos14s!$A$2:$B$874,2,FALSE)))=1,"·",0)</f>
        <v>0</v>
      </c>
      <c r="W494" s="53">
        <f>IF(TYPE(SEARCH(W$1,+VLOOKUP($A494,datos14s!$A$2:$B$874,2,FALSE)))=1,"·",0)</f>
        <v>0</v>
      </c>
      <c r="X494" s="53">
        <f>IF(TYPE(SEARCH(X$1,+VLOOKUP($A494,datos14s!$A$2:$B$874,2,FALSE)))=1,"·",0)</f>
        <v>0</v>
      </c>
      <c r="Y494" s="53">
        <f>IF(TYPE(SEARCH(Y$1,+VLOOKUP($A494,datos14s!$A$2:$B$874,2,FALSE)))=1,"·",0)</f>
        <v>0</v>
      </c>
      <c r="Z494" s="53">
        <f>IF(TYPE(SEARCH(Z$1,+VLOOKUP($A494,datos14s!$A$2:$B$874,2,FALSE)))=1,"·",0)</f>
        <v>0</v>
      </c>
      <c r="AA494" s="53">
        <f>IF(TYPE(SEARCH(AA$1,+VLOOKUP($A494,datos14s!$A$2:$B$874,2,FALSE)))=1,"·",0)</f>
        <v>0</v>
      </c>
      <c r="AB494" s="53">
        <f>IF(TYPE(SEARCH(AB$1,+VLOOKUP($A494,datos14s!$A$2:$B$874,2,FALSE)))=1,"·",0)</f>
        <v>0</v>
      </c>
      <c r="AC494" s="53">
        <f>IF(TYPE(SEARCH(AC$1,+VLOOKUP($A494,datos14s!$A$2:$B$874,2,FALSE)))=1,"·",0)</f>
        <v>0</v>
      </c>
      <c r="AD494" s="53">
        <f>IF(TYPE(SEARCH(AD$1,+VLOOKUP($A494,datos14s!$A$2:$B$874,2,FALSE)))=1,"·",0)</f>
        <v>0</v>
      </c>
      <c r="AE494" s="53">
        <f>IF(TYPE(SEARCH(AE$1,+VLOOKUP($A494,datos14s!$A$2:$B$874,2,FALSE)))=1,"·",0)</f>
        <v>0</v>
      </c>
    </row>
    <row r="495" spans="1:31" s="9" customFormat="1">
      <c r="A495" s="60" t="s">
        <v>1290</v>
      </c>
      <c r="B495" s="53">
        <f>IF(TYPE(SEARCH(B$1,+VLOOKUP($A495,datos14s!$A$2:$B$874,2,FALSE)))=1,"·",0)</f>
        <v>0</v>
      </c>
      <c r="C495" s="53">
        <f>IF(TYPE(SEARCH(C$1,+VLOOKUP($A495,datos14s!$A$2:$B$874,2,FALSE)))=1,"·",0)</f>
        <v>0</v>
      </c>
      <c r="D495" s="53">
        <f>IF(TYPE(SEARCH(D$1,+VLOOKUP($A495,datos14s!$A$2:$B$874,2,FALSE)))=1,"·",0)</f>
        <v>0</v>
      </c>
      <c r="E495" s="53">
        <f>IF(TYPE(SEARCH(E$1,+VLOOKUP($A495,datos14s!$A$2:$B$874,2,FALSE)))=1,"·",0)</f>
        <v>0</v>
      </c>
      <c r="F495" s="53">
        <f>IF(TYPE(SEARCH(F$1,+VLOOKUP($A495,datos14s!$A$2:$B$874,2,FALSE)))=1,"·",0)</f>
        <v>0</v>
      </c>
      <c r="G495" s="53">
        <f>IF(TYPE(SEARCH(G$1,+VLOOKUP($A495,datos14s!$A$2:$B$874,2,FALSE)))=1,"·",0)</f>
        <v>0</v>
      </c>
      <c r="H495" s="53">
        <f>IF(TYPE(SEARCH(H$1,+VLOOKUP($A495,datos14s!$A$2:$B$874,2,FALSE)))=1,"·",0)</f>
        <v>0</v>
      </c>
      <c r="I495" s="53">
        <f>IF(TYPE(SEARCH(I$1,+VLOOKUP($A495,datos14s!$A$2:$B$874,2,FALSE)))=1,"·",0)</f>
        <v>0</v>
      </c>
      <c r="J495" s="53">
        <f>IF(TYPE(SEARCH(J$1,+VLOOKUP($A495,datos14s!$A$2:$B$874,2,FALSE)))=1,"·",0)</f>
        <v>0</v>
      </c>
      <c r="K495" s="53">
        <f>IF(TYPE(SEARCH(K$1,+VLOOKUP($A495,datos14s!$A$2:$B$874,2,FALSE)))=1,"·",0)</f>
        <v>0</v>
      </c>
      <c r="L495" s="53">
        <f>IF(TYPE(SEARCH(L$1,+VLOOKUP($A495,datos14s!$A$2:$B$874,2,FALSE)))=1,"·",0)</f>
        <v>0</v>
      </c>
      <c r="M495" s="53">
        <f>IF(TYPE(SEARCH(M$1,+VLOOKUP($A495,datos14s!$A$2:$B$874,2,FALSE)))=1,"·",0)</f>
        <v>0</v>
      </c>
      <c r="N495" s="53">
        <f>IF(TYPE(SEARCH(N$1,+VLOOKUP($A495,datos14s!$A$2:$B$874,2,FALSE)))=1,"·",0)</f>
        <v>0</v>
      </c>
      <c r="O495" s="53">
        <f>IF(TYPE(SEARCH(O$1,+VLOOKUP($A495,datos14s!$A$2:$B$874,2,FALSE)))=1,"·",0)</f>
        <v>0</v>
      </c>
      <c r="P495" s="53">
        <f>IF(TYPE(SEARCH(P$1,+VLOOKUP($A495,datos14s!$A$2:$B$874,2,FALSE)))=1,"·",0)</f>
        <v>0</v>
      </c>
      <c r="Q495" s="53">
        <f>IF(TYPE(SEARCH(Q$1,+VLOOKUP($A495,datos14s!$A$2:$B$874,2,FALSE)))=1,"·",0)</f>
        <v>0</v>
      </c>
      <c r="R495" s="53">
        <f>IF(TYPE(SEARCH(R$1,+VLOOKUP($A495,datos14s!$A$2:$B$874,2,FALSE)))=1,"·",0)</f>
        <v>0</v>
      </c>
      <c r="S495" s="53">
        <f>IF(TYPE(SEARCH(S$1,+VLOOKUP($A495,datos14s!$A$2:$B$874,2,FALSE)))=1,"·",0)</f>
        <v>0</v>
      </c>
      <c r="T495" s="53">
        <f>IF(TYPE(SEARCH(T$1,+VLOOKUP($A495,datos14s!$A$2:$B$874,2,FALSE)))=1,"·",0)</f>
        <v>0</v>
      </c>
      <c r="U495" s="53">
        <f>IF(TYPE(SEARCH(U$1,+VLOOKUP($A495,datos14s!$A$2:$B$874,2,FALSE)))=1,"·",0)</f>
        <v>0</v>
      </c>
      <c r="V495" s="53">
        <f>IF(TYPE(SEARCH(V$1,+VLOOKUP($A495,datos14s!$A$2:$B$874,2,FALSE)))=1,"·",0)</f>
        <v>0</v>
      </c>
      <c r="W495" s="53">
        <f>IF(TYPE(SEARCH(W$1,+VLOOKUP($A495,datos14s!$A$2:$B$874,2,FALSE)))=1,"·",0)</f>
        <v>0</v>
      </c>
      <c r="X495" s="53">
        <f>IF(TYPE(SEARCH(X$1,+VLOOKUP($A495,datos14s!$A$2:$B$874,2,FALSE)))=1,"·",0)</f>
        <v>0</v>
      </c>
      <c r="Y495" s="53">
        <f>IF(TYPE(SEARCH(Y$1,+VLOOKUP($A495,datos14s!$A$2:$B$874,2,FALSE)))=1,"·",0)</f>
        <v>0</v>
      </c>
      <c r="Z495" s="53">
        <f>IF(TYPE(SEARCH(Z$1,+VLOOKUP($A495,datos14s!$A$2:$B$874,2,FALSE)))=1,"·",0)</f>
        <v>0</v>
      </c>
      <c r="AA495" s="53">
        <f>IF(TYPE(SEARCH(AA$1,+VLOOKUP($A495,datos14s!$A$2:$B$874,2,FALSE)))=1,"·",0)</f>
        <v>0</v>
      </c>
      <c r="AB495" s="53">
        <f>IF(TYPE(SEARCH(AB$1,+VLOOKUP($A495,datos14s!$A$2:$B$874,2,FALSE)))=1,"·",0)</f>
        <v>0</v>
      </c>
      <c r="AC495" s="53">
        <f>IF(TYPE(SEARCH(AC$1,+VLOOKUP($A495,datos14s!$A$2:$B$874,2,FALSE)))=1,"·",0)</f>
        <v>0</v>
      </c>
      <c r="AD495" s="53">
        <f>IF(TYPE(SEARCH(AD$1,+VLOOKUP($A495,datos14s!$A$2:$B$874,2,FALSE)))=1,"·",0)</f>
        <v>0</v>
      </c>
      <c r="AE495" s="53">
        <f>IF(TYPE(SEARCH(AE$1,+VLOOKUP($A495,datos14s!$A$2:$B$874,2,FALSE)))=1,"·",0)</f>
        <v>0</v>
      </c>
    </row>
    <row r="496" spans="1:31" s="9" customFormat="1">
      <c r="A496" s="60" t="s">
        <v>1291</v>
      </c>
      <c r="B496" s="53">
        <f>IF(TYPE(SEARCH(B$1,+VLOOKUP($A496,datos14s!$A$2:$B$874,2,FALSE)))=1,"·",0)</f>
        <v>0</v>
      </c>
      <c r="C496" s="53">
        <f>IF(TYPE(SEARCH(C$1,+VLOOKUP($A496,datos14s!$A$2:$B$874,2,FALSE)))=1,"·",0)</f>
        <v>0</v>
      </c>
      <c r="D496" s="53">
        <f>IF(TYPE(SEARCH(D$1,+VLOOKUP($A496,datos14s!$A$2:$B$874,2,FALSE)))=1,"·",0)</f>
        <v>0</v>
      </c>
      <c r="E496" s="53">
        <f>IF(TYPE(SEARCH(E$1,+VLOOKUP($A496,datos14s!$A$2:$B$874,2,FALSE)))=1,"·",0)</f>
        <v>0</v>
      </c>
      <c r="F496" s="53">
        <f>IF(TYPE(SEARCH(F$1,+VLOOKUP($A496,datos14s!$A$2:$B$874,2,FALSE)))=1,"·",0)</f>
        <v>0</v>
      </c>
      <c r="G496" s="53">
        <f>IF(TYPE(SEARCH(G$1,+VLOOKUP($A496,datos14s!$A$2:$B$874,2,FALSE)))=1,"·",0)</f>
        <v>0</v>
      </c>
      <c r="H496" s="53">
        <f>IF(TYPE(SEARCH(H$1,+VLOOKUP($A496,datos14s!$A$2:$B$874,2,FALSE)))=1,"·",0)</f>
        <v>0</v>
      </c>
      <c r="I496" s="53">
        <f>IF(TYPE(SEARCH(I$1,+VLOOKUP($A496,datos14s!$A$2:$B$874,2,FALSE)))=1,"·",0)</f>
        <v>0</v>
      </c>
      <c r="J496" s="53">
        <f>IF(TYPE(SEARCH(J$1,+VLOOKUP($A496,datos14s!$A$2:$B$874,2,FALSE)))=1,"·",0)</f>
        <v>0</v>
      </c>
      <c r="K496" s="53">
        <f>IF(TYPE(SEARCH(K$1,+VLOOKUP($A496,datos14s!$A$2:$B$874,2,FALSE)))=1,"·",0)</f>
        <v>0</v>
      </c>
      <c r="L496" s="53">
        <f>IF(TYPE(SEARCH(L$1,+VLOOKUP($A496,datos14s!$A$2:$B$874,2,FALSE)))=1,"·",0)</f>
        <v>0</v>
      </c>
      <c r="M496" s="53">
        <f>IF(TYPE(SEARCH(M$1,+VLOOKUP($A496,datos14s!$A$2:$B$874,2,FALSE)))=1,"·",0)</f>
        <v>0</v>
      </c>
      <c r="N496" s="53">
        <f>IF(TYPE(SEARCH(N$1,+VLOOKUP($A496,datos14s!$A$2:$B$874,2,FALSE)))=1,"·",0)</f>
        <v>0</v>
      </c>
      <c r="O496" s="53">
        <f>IF(TYPE(SEARCH(O$1,+VLOOKUP($A496,datos14s!$A$2:$B$874,2,FALSE)))=1,"·",0)</f>
        <v>0</v>
      </c>
      <c r="P496" s="53">
        <f>IF(TYPE(SEARCH(P$1,+VLOOKUP($A496,datos14s!$A$2:$B$874,2,FALSE)))=1,"·",0)</f>
        <v>0</v>
      </c>
      <c r="Q496" s="53">
        <f>IF(TYPE(SEARCH(Q$1,+VLOOKUP($A496,datos14s!$A$2:$B$874,2,FALSE)))=1,"·",0)</f>
        <v>0</v>
      </c>
      <c r="R496" s="53">
        <f>IF(TYPE(SEARCH(R$1,+VLOOKUP($A496,datos14s!$A$2:$B$874,2,FALSE)))=1,"·",0)</f>
        <v>0</v>
      </c>
      <c r="S496" s="53">
        <f>IF(TYPE(SEARCH(S$1,+VLOOKUP($A496,datos14s!$A$2:$B$874,2,FALSE)))=1,"·",0)</f>
        <v>0</v>
      </c>
      <c r="T496" s="53">
        <f>IF(TYPE(SEARCH(T$1,+VLOOKUP($A496,datos14s!$A$2:$B$874,2,FALSE)))=1,"·",0)</f>
        <v>0</v>
      </c>
      <c r="U496" s="53">
        <f>IF(TYPE(SEARCH(U$1,+VLOOKUP($A496,datos14s!$A$2:$B$874,2,FALSE)))=1,"·",0)</f>
        <v>0</v>
      </c>
      <c r="V496" s="53">
        <f>IF(TYPE(SEARCH(V$1,+VLOOKUP($A496,datos14s!$A$2:$B$874,2,FALSE)))=1,"·",0)</f>
        <v>0</v>
      </c>
      <c r="W496" s="53">
        <f>IF(TYPE(SEARCH(W$1,+VLOOKUP($A496,datos14s!$A$2:$B$874,2,FALSE)))=1,"·",0)</f>
        <v>0</v>
      </c>
      <c r="X496" s="53">
        <f>IF(TYPE(SEARCH(X$1,+VLOOKUP($A496,datos14s!$A$2:$B$874,2,FALSE)))=1,"·",0)</f>
        <v>0</v>
      </c>
      <c r="Y496" s="53">
        <f>IF(TYPE(SEARCH(Y$1,+VLOOKUP($A496,datos14s!$A$2:$B$874,2,FALSE)))=1,"·",0)</f>
        <v>0</v>
      </c>
      <c r="Z496" s="53">
        <f>IF(TYPE(SEARCH(Z$1,+VLOOKUP($A496,datos14s!$A$2:$B$874,2,FALSE)))=1,"·",0)</f>
        <v>0</v>
      </c>
      <c r="AA496" s="53">
        <f>IF(TYPE(SEARCH(AA$1,+VLOOKUP($A496,datos14s!$A$2:$B$874,2,FALSE)))=1,"·",0)</f>
        <v>0</v>
      </c>
      <c r="AB496" s="53">
        <f>IF(TYPE(SEARCH(AB$1,+VLOOKUP($A496,datos14s!$A$2:$B$874,2,FALSE)))=1,"·",0)</f>
        <v>0</v>
      </c>
      <c r="AC496" s="53">
        <f>IF(TYPE(SEARCH(AC$1,+VLOOKUP($A496,datos14s!$A$2:$B$874,2,FALSE)))=1,"·",0)</f>
        <v>0</v>
      </c>
      <c r="AD496" s="53">
        <f>IF(TYPE(SEARCH(AD$1,+VLOOKUP($A496,datos14s!$A$2:$B$874,2,FALSE)))=1,"·",0)</f>
        <v>0</v>
      </c>
      <c r="AE496" s="53">
        <f>IF(TYPE(SEARCH(AE$1,+VLOOKUP($A496,datos14s!$A$2:$B$874,2,FALSE)))=1,"·",0)</f>
        <v>0</v>
      </c>
    </row>
    <row r="497" spans="1:31" s="9" customFormat="1">
      <c r="A497" s="60" t="s">
        <v>1292</v>
      </c>
      <c r="B497" s="53">
        <f>IF(TYPE(SEARCH(B$1,+VLOOKUP($A497,datos14s!$A$2:$B$874,2,FALSE)))=1,"·",0)</f>
        <v>0</v>
      </c>
      <c r="C497" s="53">
        <f>IF(TYPE(SEARCH(C$1,+VLOOKUP($A497,datos14s!$A$2:$B$874,2,FALSE)))=1,"·",0)</f>
        <v>0</v>
      </c>
      <c r="D497" s="53">
        <f>IF(TYPE(SEARCH(D$1,+VLOOKUP($A497,datos14s!$A$2:$B$874,2,FALSE)))=1,"·",0)</f>
        <v>0</v>
      </c>
      <c r="E497" s="53">
        <f>IF(TYPE(SEARCH(E$1,+VLOOKUP($A497,datos14s!$A$2:$B$874,2,FALSE)))=1,"·",0)</f>
        <v>0</v>
      </c>
      <c r="F497" s="53">
        <f>IF(TYPE(SEARCH(F$1,+VLOOKUP($A497,datos14s!$A$2:$B$874,2,FALSE)))=1,"·",0)</f>
        <v>0</v>
      </c>
      <c r="G497" s="53">
        <f>IF(TYPE(SEARCH(G$1,+VLOOKUP($A497,datos14s!$A$2:$B$874,2,FALSE)))=1,"·",0)</f>
        <v>0</v>
      </c>
      <c r="H497" s="53">
        <f>IF(TYPE(SEARCH(H$1,+VLOOKUP($A497,datos14s!$A$2:$B$874,2,FALSE)))=1,"·",0)</f>
        <v>0</v>
      </c>
      <c r="I497" s="53">
        <f>IF(TYPE(SEARCH(I$1,+VLOOKUP($A497,datos14s!$A$2:$B$874,2,FALSE)))=1,"·",0)</f>
        <v>0</v>
      </c>
      <c r="J497" s="53">
        <f>IF(TYPE(SEARCH(J$1,+VLOOKUP($A497,datos14s!$A$2:$B$874,2,FALSE)))=1,"·",0)</f>
        <v>0</v>
      </c>
      <c r="K497" s="53">
        <f>IF(TYPE(SEARCH(K$1,+VLOOKUP($A497,datos14s!$A$2:$B$874,2,FALSE)))=1,"·",0)</f>
        <v>0</v>
      </c>
      <c r="L497" s="53">
        <f>IF(TYPE(SEARCH(L$1,+VLOOKUP($A497,datos14s!$A$2:$B$874,2,FALSE)))=1,"·",0)</f>
        <v>0</v>
      </c>
      <c r="M497" s="53">
        <f>IF(TYPE(SEARCH(M$1,+VLOOKUP($A497,datos14s!$A$2:$B$874,2,FALSE)))=1,"·",0)</f>
        <v>0</v>
      </c>
      <c r="N497" s="53">
        <f>IF(TYPE(SEARCH(N$1,+VLOOKUP($A497,datos14s!$A$2:$B$874,2,FALSE)))=1,"·",0)</f>
        <v>0</v>
      </c>
      <c r="O497" s="53">
        <f>IF(TYPE(SEARCH(O$1,+VLOOKUP($A497,datos14s!$A$2:$B$874,2,FALSE)))=1,"·",0)</f>
        <v>0</v>
      </c>
      <c r="P497" s="53">
        <f>IF(TYPE(SEARCH(P$1,+VLOOKUP($A497,datos14s!$A$2:$B$874,2,FALSE)))=1,"·",0)</f>
        <v>0</v>
      </c>
      <c r="Q497" s="53">
        <f>IF(TYPE(SEARCH(Q$1,+VLOOKUP($A497,datos14s!$A$2:$B$874,2,FALSE)))=1,"·",0)</f>
        <v>0</v>
      </c>
      <c r="R497" s="53">
        <f>IF(TYPE(SEARCH(R$1,+VLOOKUP($A497,datos14s!$A$2:$B$874,2,FALSE)))=1,"·",0)</f>
        <v>0</v>
      </c>
      <c r="S497" s="53">
        <f>IF(TYPE(SEARCH(S$1,+VLOOKUP($A497,datos14s!$A$2:$B$874,2,FALSE)))=1,"·",0)</f>
        <v>0</v>
      </c>
      <c r="T497" s="53">
        <f>IF(TYPE(SEARCH(T$1,+VLOOKUP($A497,datos14s!$A$2:$B$874,2,FALSE)))=1,"·",0)</f>
        <v>0</v>
      </c>
      <c r="U497" s="53">
        <f>IF(TYPE(SEARCH(U$1,+VLOOKUP($A497,datos14s!$A$2:$B$874,2,FALSE)))=1,"·",0)</f>
        <v>0</v>
      </c>
      <c r="V497" s="53">
        <f>IF(TYPE(SEARCH(V$1,+VLOOKUP($A497,datos14s!$A$2:$B$874,2,FALSE)))=1,"·",0)</f>
        <v>0</v>
      </c>
      <c r="W497" s="53">
        <f>IF(TYPE(SEARCH(W$1,+VLOOKUP($A497,datos14s!$A$2:$B$874,2,FALSE)))=1,"·",0)</f>
        <v>0</v>
      </c>
      <c r="X497" s="53">
        <f>IF(TYPE(SEARCH(X$1,+VLOOKUP($A497,datos14s!$A$2:$B$874,2,FALSE)))=1,"·",0)</f>
        <v>0</v>
      </c>
      <c r="Y497" s="53">
        <f>IF(TYPE(SEARCH(Y$1,+VLOOKUP($A497,datos14s!$A$2:$B$874,2,FALSE)))=1,"·",0)</f>
        <v>0</v>
      </c>
      <c r="Z497" s="53">
        <f>IF(TYPE(SEARCH(Z$1,+VLOOKUP($A497,datos14s!$A$2:$B$874,2,FALSE)))=1,"·",0)</f>
        <v>0</v>
      </c>
      <c r="AA497" s="53">
        <f>IF(TYPE(SEARCH(AA$1,+VLOOKUP($A497,datos14s!$A$2:$B$874,2,FALSE)))=1,"·",0)</f>
        <v>0</v>
      </c>
      <c r="AB497" s="53">
        <f>IF(TYPE(SEARCH(AB$1,+VLOOKUP($A497,datos14s!$A$2:$B$874,2,FALSE)))=1,"·",0)</f>
        <v>0</v>
      </c>
      <c r="AC497" s="53">
        <f>IF(TYPE(SEARCH(AC$1,+VLOOKUP($A497,datos14s!$A$2:$B$874,2,FALSE)))=1,"·",0)</f>
        <v>0</v>
      </c>
      <c r="AD497" s="53">
        <f>IF(TYPE(SEARCH(AD$1,+VLOOKUP($A497,datos14s!$A$2:$B$874,2,FALSE)))=1,"·",0)</f>
        <v>0</v>
      </c>
      <c r="AE497" s="53">
        <f>IF(TYPE(SEARCH(AE$1,+VLOOKUP($A497,datos14s!$A$2:$B$874,2,FALSE)))=1,"·",0)</f>
        <v>0</v>
      </c>
    </row>
    <row r="498" spans="1:31" s="9" customFormat="1">
      <c r="A498" s="60" t="s">
        <v>1293</v>
      </c>
      <c r="B498" s="53">
        <f>IF(TYPE(SEARCH(B$1,+VLOOKUP($A498,datos14s!$A$2:$B$874,2,FALSE)))=1,"·",0)</f>
        <v>0</v>
      </c>
      <c r="C498" s="53">
        <f>IF(TYPE(SEARCH(C$1,+VLOOKUP($A498,datos14s!$A$2:$B$874,2,FALSE)))=1,"·",0)</f>
        <v>0</v>
      </c>
      <c r="D498" s="53">
        <f>IF(TYPE(SEARCH(D$1,+VLOOKUP($A498,datos14s!$A$2:$B$874,2,FALSE)))=1,"·",0)</f>
        <v>0</v>
      </c>
      <c r="E498" s="53">
        <f>IF(TYPE(SEARCH(E$1,+VLOOKUP($A498,datos14s!$A$2:$B$874,2,FALSE)))=1,"·",0)</f>
        <v>0</v>
      </c>
      <c r="F498" s="53">
        <f>IF(TYPE(SEARCH(F$1,+VLOOKUP($A498,datos14s!$A$2:$B$874,2,FALSE)))=1,"·",0)</f>
        <v>0</v>
      </c>
      <c r="G498" s="53">
        <f>IF(TYPE(SEARCH(G$1,+VLOOKUP($A498,datos14s!$A$2:$B$874,2,FALSE)))=1,"·",0)</f>
        <v>0</v>
      </c>
      <c r="H498" s="53">
        <f>IF(TYPE(SEARCH(H$1,+VLOOKUP($A498,datos14s!$A$2:$B$874,2,FALSE)))=1,"·",0)</f>
        <v>0</v>
      </c>
      <c r="I498" s="53">
        <f>IF(TYPE(SEARCH(I$1,+VLOOKUP($A498,datos14s!$A$2:$B$874,2,FALSE)))=1,"·",0)</f>
        <v>0</v>
      </c>
      <c r="J498" s="53">
        <f>IF(TYPE(SEARCH(J$1,+VLOOKUP($A498,datos14s!$A$2:$B$874,2,FALSE)))=1,"·",0)</f>
        <v>0</v>
      </c>
      <c r="K498" s="53">
        <f>IF(TYPE(SEARCH(K$1,+VLOOKUP($A498,datos14s!$A$2:$B$874,2,FALSE)))=1,"·",0)</f>
        <v>0</v>
      </c>
      <c r="L498" s="53">
        <f>IF(TYPE(SEARCH(L$1,+VLOOKUP($A498,datos14s!$A$2:$B$874,2,FALSE)))=1,"·",0)</f>
        <v>0</v>
      </c>
      <c r="M498" s="53">
        <f>IF(TYPE(SEARCH(M$1,+VLOOKUP($A498,datos14s!$A$2:$B$874,2,FALSE)))=1,"·",0)</f>
        <v>0</v>
      </c>
      <c r="N498" s="53">
        <f>IF(TYPE(SEARCH(N$1,+VLOOKUP($A498,datos14s!$A$2:$B$874,2,FALSE)))=1,"·",0)</f>
        <v>0</v>
      </c>
      <c r="O498" s="53">
        <f>IF(TYPE(SEARCH(O$1,+VLOOKUP($A498,datos14s!$A$2:$B$874,2,FALSE)))=1,"·",0)</f>
        <v>0</v>
      </c>
      <c r="P498" s="53">
        <f>IF(TYPE(SEARCH(P$1,+VLOOKUP($A498,datos14s!$A$2:$B$874,2,FALSE)))=1,"·",0)</f>
        <v>0</v>
      </c>
      <c r="Q498" s="53">
        <f>IF(TYPE(SEARCH(Q$1,+VLOOKUP($A498,datos14s!$A$2:$B$874,2,FALSE)))=1,"·",0)</f>
        <v>0</v>
      </c>
      <c r="R498" s="53">
        <f>IF(TYPE(SEARCH(R$1,+VLOOKUP($A498,datos14s!$A$2:$B$874,2,FALSE)))=1,"·",0)</f>
        <v>0</v>
      </c>
      <c r="S498" s="53">
        <f>IF(TYPE(SEARCH(S$1,+VLOOKUP($A498,datos14s!$A$2:$B$874,2,FALSE)))=1,"·",0)</f>
        <v>0</v>
      </c>
      <c r="T498" s="53">
        <f>IF(TYPE(SEARCH(T$1,+VLOOKUP($A498,datos14s!$A$2:$B$874,2,FALSE)))=1,"·",0)</f>
        <v>0</v>
      </c>
      <c r="U498" s="53">
        <f>IF(TYPE(SEARCH(U$1,+VLOOKUP($A498,datos14s!$A$2:$B$874,2,FALSE)))=1,"·",0)</f>
        <v>0</v>
      </c>
      <c r="V498" s="53">
        <f>IF(TYPE(SEARCH(V$1,+VLOOKUP($A498,datos14s!$A$2:$B$874,2,FALSE)))=1,"·",0)</f>
        <v>0</v>
      </c>
      <c r="W498" s="53">
        <f>IF(TYPE(SEARCH(W$1,+VLOOKUP($A498,datos14s!$A$2:$B$874,2,FALSE)))=1,"·",0)</f>
        <v>0</v>
      </c>
      <c r="X498" s="53">
        <f>IF(TYPE(SEARCH(X$1,+VLOOKUP($A498,datos14s!$A$2:$B$874,2,FALSE)))=1,"·",0)</f>
        <v>0</v>
      </c>
      <c r="Y498" s="53">
        <f>IF(TYPE(SEARCH(Y$1,+VLOOKUP($A498,datos14s!$A$2:$B$874,2,FALSE)))=1,"·",0)</f>
        <v>0</v>
      </c>
      <c r="Z498" s="53">
        <f>IF(TYPE(SEARCH(Z$1,+VLOOKUP($A498,datos14s!$A$2:$B$874,2,FALSE)))=1,"·",0)</f>
        <v>0</v>
      </c>
      <c r="AA498" s="53">
        <f>IF(TYPE(SEARCH(AA$1,+VLOOKUP($A498,datos14s!$A$2:$B$874,2,FALSE)))=1,"·",0)</f>
        <v>0</v>
      </c>
      <c r="AB498" s="53">
        <f>IF(TYPE(SEARCH(AB$1,+VLOOKUP($A498,datos14s!$A$2:$B$874,2,FALSE)))=1,"·",0)</f>
        <v>0</v>
      </c>
      <c r="AC498" s="53">
        <f>IF(TYPE(SEARCH(AC$1,+VLOOKUP($A498,datos14s!$A$2:$B$874,2,FALSE)))=1,"·",0)</f>
        <v>0</v>
      </c>
      <c r="AD498" s="53">
        <f>IF(TYPE(SEARCH(AD$1,+VLOOKUP($A498,datos14s!$A$2:$B$874,2,FALSE)))=1,"·",0)</f>
        <v>0</v>
      </c>
      <c r="AE498" s="53">
        <f>IF(TYPE(SEARCH(AE$1,+VLOOKUP($A498,datos14s!$A$2:$B$874,2,FALSE)))=1,"·",0)</f>
        <v>0</v>
      </c>
    </row>
    <row r="499" spans="1:31" s="9" customFormat="1">
      <c r="A499" s="60" t="s">
        <v>1294</v>
      </c>
      <c r="B499" s="53">
        <f>IF(TYPE(SEARCH(B$1,+VLOOKUP($A499,datos14s!$A$2:$B$874,2,FALSE)))=1,"·",0)</f>
        <v>0</v>
      </c>
      <c r="C499" s="53">
        <f>IF(TYPE(SEARCH(C$1,+VLOOKUP($A499,datos14s!$A$2:$B$874,2,FALSE)))=1,"·",0)</f>
        <v>0</v>
      </c>
      <c r="D499" s="53">
        <f>IF(TYPE(SEARCH(D$1,+VLOOKUP($A499,datos14s!$A$2:$B$874,2,FALSE)))=1,"·",0)</f>
        <v>0</v>
      </c>
      <c r="E499" s="53">
        <f>IF(TYPE(SEARCH(E$1,+VLOOKUP($A499,datos14s!$A$2:$B$874,2,FALSE)))=1,"·",0)</f>
        <v>0</v>
      </c>
      <c r="F499" s="53">
        <f>IF(TYPE(SEARCH(F$1,+VLOOKUP($A499,datos14s!$A$2:$B$874,2,FALSE)))=1,"·",0)</f>
        <v>0</v>
      </c>
      <c r="G499" s="53">
        <f>IF(TYPE(SEARCH(G$1,+VLOOKUP($A499,datos14s!$A$2:$B$874,2,FALSE)))=1,"·",0)</f>
        <v>0</v>
      </c>
      <c r="H499" s="53">
        <f>IF(TYPE(SEARCH(H$1,+VLOOKUP($A499,datos14s!$A$2:$B$874,2,FALSE)))=1,"·",0)</f>
        <v>0</v>
      </c>
      <c r="I499" s="53">
        <f>IF(TYPE(SEARCH(I$1,+VLOOKUP($A499,datos14s!$A$2:$B$874,2,FALSE)))=1,"·",0)</f>
        <v>0</v>
      </c>
      <c r="J499" s="53">
        <f>IF(TYPE(SEARCH(J$1,+VLOOKUP($A499,datos14s!$A$2:$B$874,2,FALSE)))=1,"·",0)</f>
        <v>0</v>
      </c>
      <c r="K499" s="53">
        <f>IF(TYPE(SEARCH(K$1,+VLOOKUP($A499,datos14s!$A$2:$B$874,2,FALSE)))=1,"·",0)</f>
        <v>0</v>
      </c>
      <c r="L499" s="53">
        <f>IF(TYPE(SEARCH(L$1,+VLOOKUP($A499,datos14s!$A$2:$B$874,2,FALSE)))=1,"·",0)</f>
        <v>0</v>
      </c>
      <c r="M499" s="53">
        <f>IF(TYPE(SEARCH(M$1,+VLOOKUP($A499,datos14s!$A$2:$B$874,2,FALSE)))=1,"·",0)</f>
        <v>0</v>
      </c>
      <c r="N499" s="53">
        <f>IF(TYPE(SEARCH(N$1,+VLOOKUP($A499,datos14s!$A$2:$B$874,2,FALSE)))=1,"·",0)</f>
        <v>0</v>
      </c>
      <c r="O499" s="53">
        <f>IF(TYPE(SEARCH(O$1,+VLOOKUP($A499,datos14s!$A$2:$B$874,2,FALSE)))=1,"·",0)</f>
        <v>0</v>
      </c>
      <c r="P499" s="53">
        <f>IF(TYPE(SEARCH(P$1,+VLOOKUP($A499,datos14s!$A$2:$B$874,2,FALSE)))=1,"·",0)</f>
        <v>0</v>
      </c>
      <c r="Q499" s="53">
        <f>IF(TYPE(SEARCH(Q$1,+VLOOKUP($A499,datos14s!$A$2:$B$874,2,FALSE)))=1,"·",0)</f>
        <v>0</v>
      </c>
      <c r="R499" s="53">
        <f>IF(TYPE(SEARCH(R$1,+VLOOKUP($A499,datos14s!$A$2:$B$874,2,FALSE)))=1,"·",0)</f>
        <v>0</v>
      </c>
      <c r="S499" s="53">
        <f>IF(TYPE(SEARCH(S$1,+VLOOKUP($A499,datos14s!$A$2:$B$874,2,FALSE)))=1,"·",0)</f>
        <v>0</v>
      </c>
      <c r="T499" s="53">
        <f>IF(TYPE(SEARCH(T$1,+VLOOKUP($A499,datos14s!$A$2:$B$874,2,FALSE)))=1,"·",0)</f>
        <v>0</v>
      </c>
      <c r="U499" s="53">
        <f>IF(TYPE(SEARCH(U$1,+VLOOKUP($A499,datos14s!$A$2:$B$874,2,FALSE)))=1,"·",0)</f>
        <v>0</v>
      </c>
      <c r="V499" s="53">
        <f>IF(TYPE(SEARCH(V$1,+VLOOKUP($A499,datos14s!$A$2:$B$874,2,FALSE)))=1,"·",0)</f>
        <v>0</v>
      </c>
      <c r="W499" s="53">
        <f>IF(TYPE(SEARCH(W$1,+VLOOKUP($A499,datos14s!$A$2:$B$874,2,FALSE)))=1,"·",0)</f>
        <v>0</v>
      </c>
      <c r="X499" s="53">
        <f>IF(TYPE(SEARCH(X$1,+VLOOKUP($A499,datos14s!$A$2:$B$874,2,FALSE)))=1,"·",0)</f>
        <v>0</v>
      </c>
      <c r="Y499" s="53">
        <f>IF(TYPE(SEARCH(Y$1,+VLOOKUP($A499,datos14s!$A$2:$B$874,2,FALSE)))=1,"·",0)</f>
        <v>0</v>
      </c>
      <c r="Z499" s="53">
        <f>IF(TYPE(SEARCH(Z$1,+VLOOKUP($A499,datos14s!$A$2:$B$874,2,FALSE)))=1,"·",0)</f>
        <v>0</v>
      </c>
      <c r="AA499" s="53">
        <f>IF(TYPE(SEARCH(AA$1,+VLOOKUP($A499,datos14s!$A$2:$B$874,2,FALSE)))=1,"·",0)</f>
        <v>0</v>
      </c>
      <c r="AB499" s="53">
        <f>IF(TYPE(SEARCH(AB$1,+VLOOKUP($A499,datos14s!$A$2:$B$874,2,FALSE)))=1,"·",0)</f>
        <v>0</v>
      </c>
      <c r="AC499" s="53">
        <f>IF(TYPE(SEARCH(AC$1,+VLOOKUP($A499,datos14s!$A$2:$B$874,2,FALSE)))=1,"·",0)</f>
        <v>0</v>
      </c>
      <c r="AD499" s="53">
        <f>IF(TYPE(SEARCH(AD$1,+VLOOKUP($A499,datos14s!$A$2:$B$874,2,FALSE)))=1,"·",0)</f>
        <v>0</v>
      </c>
      <c r="AE499" s="53">
        <f>IF(TYPE(SEARCH(AE$1,+VLOOKUP($A499,datos14s!$A$2:$B$874,2,FALSE)))=1,"·",0)</f>
        <v>0</v>
      </c>
    </row>
    <row r="500" spans="1:31" s="9" customFormat="1">
      <c r="A500" s="60" t="s">
        <v>1295</v>
      </c>
      <c r="B500" s="53">
        <f>IF(TYPE(SEARCH(B$1,+VLOOKUP($A500,datos14s!$A$2:$B$874,2,FALSE)))=1,"·",0)</f>
        <v>0</v>
      </c>
      <c r="C500" s="53">
        <f>IF(TYPE(SEARCH(C$1,+VLOOKUP($A500,datos14s!$A$2:$B$874,2,FALSE)))=1,"·",0)</f>
        <v>0</v>
      </c>
      <c r="D500" s="53">
        <f>IF(TYPE(SEARCH(D$1,+VLOOKUP($A500,datos14s!$A$2:$B$874,2,FALSE)))=1,"·",0)</f>
        <v>0</v>
      </c>
      <c r="E500" s="53">
        <f>IF(TYPE(SEARCH(E$1,+VLOOKUP($A500,datos14s!$A$2:$B$874,2,FALSE)))=1,"·",0)</f>
        <v>0</v>
      </c>
      <c r="F500" s="53">
        <f>IF(TYPE(SEARCH(F$1,+VLOOKUP($A500,datos14s!$A$2:$B$874,2,FALSE)))=1,"·",0)</f>
        <v>0</v>
      </c>
      <c r="G500" s="53">
        <f>IF(TYPE(SEARCH(G$1,+VLOOKUP($A500,datos14s!$A$2:$B$874,2,FALSE)))=1,"·",0)</f>
        <v>0</v>
      </c>
      <c r="H500" s="53">
        <f>IF(TYPE(SEARCH(H$1,+VLOOKUP($A500,datos14s!$A$2:$B$874,2,FALSE)))=1,"·",0)</f>
        <v>0</v>
      </c>
      <c r="I500" s="53">
        <f>IF(TYPE(SEARCH(I$1,+VLOOKUP($A500,datos14s!$A$2:$B$874,2,FALSE)))=1,"·",0)</f>
        <v>0</v>
      </c>
      <c r="J500" s="53">
        <f>IF(TYPE(SEARCH(J$1,+VLOOKUP($A500,datos14s!$A$2:$B$874,2,FALSE)))=1,"·",0)</f>
        <v>0</v>
      </c>
      <c r="K500" s="53">
        <f>IF(TYPE(SEARCH(K$1,+VLOOKUP($A500,datos14s!$A$2:$B$874,2,FALSE)))=1,"·",0)</f>
        <v>0</v>
      </c>
      <c r="L500" s="53">
        <f>IF(TYPE(SEARCH(L$1,+VLOOKUP($A500,datos14s!$A$2:$B$874,2,FALSE)))=1,"·",0)</f>
        <v>0</v>
      </c>
      <c r="M500" s="53">
        <f>IF(TYPE(SEARCH(M$1,+VLOOKUP($A500,datos14s!$A$2:$B$874,2,FALSE)))=1,"·",0)</f>
        <v>0</v>
      </c>
      <c r="N500" s="53">
        <f>IF(TYPE(SEARCH(N$1,+VLOOKUP($A500,datos14s!$A$2:$B$874,2,FALSE)))=1,"·",0)</f>
        <v>0</v>
      </c>
      <c r="O500" s="53">
        <f>IF(TYPE(SEARCH(O$1,+VLOOKUP($A500,datos14s!$A$2:$B$874,2,FALSE)))=1,"·",0)</f>
        <v>0</v>
      </c>
      <c r="P500" s="53">
        <f>IF(TYPE(SEARCH(P$1,+VLOOKUP($A500,datos14s!$A$2:$B$874,2,FALSE)))=1,"·",0)</f>
        <v>0</v>
      </c>
      <c r="Q500" s="53">
        <f>IF(TYPE(SEARCH(Q$1,+VLOOKUP($A500,datos14s!$A$2:$B$874,2,FALSE)))=1,"·",0)</f>
        <v>0</v>
      </c>
      <c r="R500" s="53">
        <f>IF(TYPE(SEARCH(R$1,+VLOOKUP($A500,datos14s!$A$2:$B$874,2,FALSE)))=1,"·",0)</f>
        <v>0</v>
      </c>
      <c r="S500" s="53">
        <f>IF(TYPE(SEARCH(S$1,+VLOOKUP($A500,datos14s!$A$2:$B$874,2,FALSE)))=1,"·",0)</f>
        <v>0</v>
      </c>
      <c r="T500" s="53">
        <f>IF(TYPE(SEARCH(T$1,+VLOOKUP($A500,datos14s!$A$2:$B$874,2,FALSE)))=1,"·",0)</f>
        <v>0</v>
      </c>
      <c r="U500" s="53">
        <f>IF(TYPE(SEARCH(U$1,+VLOOKUP($A500,datos14s!$A$2:$B$874,2,FALSE)))=1,"·",0)</f>
        <v>0</v>
      </c>
      <c r="V500" s="53">
        <f>IF(TYPE(SEARCH(V$1,+VLOOKUP($A500,datos14s!$A$2:$B$874,2,FALSE)))=1,"·",0)</f>
        <v>0</v>
      </c>
      <c r="W500" s="53">
        <f>IF(TYPE(SEARCH(W$1,+VLOOKUP($A500,datos14s!$A$2:$B$874,2,FALSE)))=1,"·",0)</f>
        <v>0</v>
      </c>
      <c r="X500" s="53">
        <f>IF(TYPE(SEARCH(X$1,+VLOOKUP($A500,datos14s!$A$2:$B$874,2,FALSE)))=1,"·",0)</f>
        <v>0</v>
      </c>
      <c r="Y500" s="53">
        <f>IF(TYPE(SEARCH(Y$1,+VLOOKUP($A500,datos14s!$A$2:$B$874,2,FALSE)))=1,"·",0)</f>
        <v>0</v>
      </c>
      <c r="Z500" s="53">
        <f>IF(TYPE(SEARCH(Z$1,+VLOOKUP($A500,datos14s!$A$2:$B$874,2,FALSE)))=1,"·",0)</f>
        <v>0</v>
      </c>
      <c r="AA500" s="53">
        <f>IF(TYPE(SEARCH(AA$1,+VLOOKUP($A500,datos14s!$A$2:$B$874,2,FALSE)))=1,"·",0)</f>
        <v>0</v>
      </c>
      <c r="AB500" s="53">
        <f>IF(TYPE(SEARCH(AB$1,+VLOOKUP($A500,datos14s!$A$2:$B$874,2,FALSE)))=1,"·",0)</f>
        <v>0</v>
      </c>
      <c r="AC500" s="53">
        <f>IF(TYPE(SEARCH(AC$1,+VLOOKUP($A500,datos14s!$A$2:$B$874,2,FALSE)))=1,"·",0)</f>
        <v>0</v>
      </c>
      <c r="AD500" s="53">
        <f>IF(TYPE(SEARCH(AD$1,+VLOOKUP($A500,datos14s!$A$2:$B$874,2,FALSE)))=1,"·",0)</f>
        <v>0</v>
      </c>
      <c r="AE500" s="53">
        <f>IF(TYPE(SEARCH(AE$1,+VLOOKUP($A500,datos14s!$A$2:$B$874,2,FALSE)))=1,"·",0)</f>
        <v>0</v>
      </c>
    </row>
    <row r="501" spans="1:31" s="9" customFormat="1">
      <c r="A501" s="60" t="s">
        <v>1296</v>
      </c>
      <c r="B501" s="53">
        <f>IF(TYPE(SEARCH(B$1,+VLOOKUP($A501,datos14s!$A$2:$B$874,2,FALSE)))=1,"·",0)</f>
        <v>0</v>
      </c>
      <c r="C501" s="53">
        <f>IF(TYPE(SEARCH(C$1,+VLOOKUP($A501,datos14s!$A$2:$B$874,2,FALSE)))=1,"·",0)</f>
        <v>0</v>
      </c>
      <c r="D501" s="53">
        <f>IF(TYPE(SEARCH(D$1,+VLOOKUP($A501,datos14s!$A$2:$B$874,2,FALSE)))=1,"·",0)</f>
        <v>0</v>
      </c>
      <c r="E501" s="53">
        <f>IF(TYPE(SEARCH(E$1,+VLOOKUP($A501,datos14s!$A$2:$B$874,2,FALSE)))=1,"·",0)</f>
        <v>0</v>
      </c>
      <c r="F501" s="53">
        <f>IF(TYPE(SEARCH(F$1,+VLOOKUP($A501,datos14s!$A$2:$B$874,2,FALSE)))=1,"·",0)</f>
        <v>0</v>
      </c>
      <c r="G501" s="53">
        <f>IF(TYPE(SEARCH(G$1,+VLOOKUP($A501,datos14s!$A$2:$B$874,2,FALSE)))=1,"·",0)</f>
        <v>0</v>
      </c>
      <c r="H501" s="53">
        <f>IF(TYPE(SEARCH(H$1,+VLOOKUP($A501,datos14s!$A$2:$B$874,2,FALSE)))=1,"·",0)</f>
        <v>0</v>
      </c>
      <c r="I501" s="53">
        <f>IF(TYPE(SEARCH(I$1,+VLOOKUP($A501,datos14s!$A$2:$B$874,2,FALSE)))=1,"·",0)</f>
        <v>0</v>
      </c>
      <c r="J501" s="53">
        <f>IF(TYPE(SEARCH(J$1,+VLOOKUP($A501,datos14s!$A$2:$B$874,2,FALSE)))=1,"·",0)</f>
        <v>0</v>
      </c>
      <c r="K501" s="53">
        <f>IF(TYPE(SEARCH(K$1,+VLOOKUP($A501,datos14s!$A$2:$B$874,2,FALSE)))=1,"·",0)</f>
        <v>0</v>
      </c>
      <c r="L501" s="53">
        <f>IF(TYPE(SEARCH(L$1,+VLOOKUP($A501,datos14s!$A$2:$B$874,2,FALSE)))=1,"·",0)</f>
        <v>0</v>
      </c>
      <c r="M501" s="53">
        <f>IF(TYPE(SEARCH(M$1,+VLOOKUP($A501,datos14s!$A$2:$B$874,2,FALSE)))=1,"·",0)</f>
        <v>0</v>
      </c>
      <c r="N501" s="53">
        <f>IF(TYPE(SEARCH(N$1,+VLOOKUP($A501,datos14s!$A$2:$B$874,2,FALSE)))=1,"·",0)</f>
        <v>0</v>
      </c>
      <c r="O501" s="53">
        <f>IF(TYPE(SEARCH(O$1,+VLOOKUP($A501,datos14s!$A$2:$B$874,2,FALSE)))=1,"·",0)</f>
        <v>0</v>
      </c>
      <c r="P501" s="53">
        <f>IF(TYPE(SEARCH(P$1,+VLOOKUP($A501,datos14s!$A$2:$B$874,2,FALSE)))=1,"·",0)</f>
        <v>0</v>
      </c>
      <c r="Q501" s="53">
        <f>IF(TYPE(SEARCH(Q$1,+VLOOKUP($A501,datos14s!$A$2:$B$874,2,FALSE)))=1,"·",0)</f>
        <v>0</v>
      </c>
      <c r="R501" s="53">
        <f>IF(TYPE(SEARCH(R$1,+VLOOKUP($A501,datos14s!$A$2:$B$874,2,FALSE)))=1,"·",0)</f>
        <v>0</v>
      </c>
      <c r="S501" s="53">
        <f>IF(TYPE(SEARCH(S$1,+VLOOKUP($A501,datos14s!$A$2:$B$874,2,FALSE)))=1,"·",0)</f>
        <v>0</v>
      </c>
      <c r="T501" s="53">
        <f>IF(TYPE(SEARCH(T$1,+VLOOKUP($A501,datos14s!$A$2:$B$874,2,FALSE)))=1,"·",0)</f>
        <v>0</v>
      </c>
      <c r="U501" s="53">
        <f>IF(TYPE(SEARCH(U$1,+VLOOKUP($A501,datos14s!$A$2:$B$874,2,FALSE)))=1,"·",0)</f>
        <v>0</v>
      </c>
      <c r="V501" s="53">
        <f>IF(TYPE(SEARCH(V$1,+VLOOKUP($A501,datos14s!$A$2:$B$874,2,FALSE)))=1,"·",0)</f>
        <v>0</v>
      </c>
      <c r="W501" s="53">
        <f>IF(TYPE(SEARCH(W$1,+VLOOKUP($A501,datos14s!$A$2:$B$874,2,FALSE)))=1,"·",0)</f>
        <v>0</v>
      </c>
      <c r="X501" s="53">
        <f>IF(TYPE(SEARCH(X$1,+VLOOKUP($A501,datos14s!$A$2:$B$874,2,FALSE)))=1,"·",0)</f>
        <v>0</v>
      </c>
      <c r="Y501" s="53">
        <f>IF(TYPE(SEARCH(Y$1,+VLOOKUP($A501,datos14s!$A$2:$B$874,2,FALSE)))=1,"·",0)</f>
        <v>0</v>
      </c>
      <c r="Z501" s="53">
        <f>IF(TYPE(SEARCH(Z$1,+VLOOKUP($A501,datos14s!$A$2:$B$874,2,FALSE)))=1,"·",0)</f>
        <v>0</v>
      </c>
      <c r="AA501" s="53">
        <f>IF(TYPE(SEARCH(AA$1,+VLOOKUP($A501,datos14s!$A$2:$B$874,2,FALSE)))=1,"·",0)</f>
        <v>0</v>
      </c>
      <c r="AB501" s="53">
        <f>IF(TYPE(SEARCH(AB$1,+VLOOKUP($A501,datos14s!$A$2:$B$874,2,FALSE)))=1,"·",0)</f>
        <v>0</v>
      </c>
      <c r="AC501" s="53">
        <f>IF(TYPE(SEARCH(AC$1,+VLOOKUP($A501,datos14s!$A$2:$B$874,2,FALSE)))=1,"·",0)</f>
        <v>0</v>
      </c>
      <c r="AD501" s="53">
        <f>IF(TYPE(SEARCH(AD$1,+VLOOKUP($A501,datos14s!$A$2:$B$874,2,FALSE)))=1,"·",0)</f>
        <v>0</v>
      </c>
      <c r="AE501" s="53">
        <f>IF(TYPE(SEARCH(AE$1,+VLOOKUP($A501,datos14s!$A$2:$B$874,2,FALSE)))=1,"·",0)</f>
        <v>0</v>
      </c>
    </row>
    <row r="502" spans="1:31" s="9" customFormat="1">
      <c r="A502" s="60" t="s">
        <v>1297</v>
      </c>
      <c r="B502" s="53">
        <f>IF(TYPE(SEARCH(B$1,+VLOOKUP($A502,datos14s!$A$2:$B$874,2,FALSE)))=1,"·",0)</f>
        <v>0</v>
      </c>
      <c r="C502" s="53">
        <f>IF(TYPE(SEARCH(C$1,+VLOOKUP($A502,datos14s!$A$2:$B$874,2,FALSE)))=1,"·",0)</f>
        <v>0</v>
      </c>
      <c r="D502" s="53">
        <f>IF(TYPE(SEARCH(D$1,+VLOOKUP($A502,datos14s!$A$2:$B$874,2,FALSE)))=1,"·",0)</f>
        <v>0</v>
      </c>
      <c r="E502" s="53">
        <f>IF(TYPE(SEARCH(E$1,+VLOOKUP($A502,datos14s!$A$2:$B$874,2,FALSE)))=1,"·",0)</f>
        <v>0</v>
      </c>
      <c r="F502" s="53">
        <f>IF(TYPE(SEARCH(F$1,+VLOOKUP($A502,datos14s!$A$2:$B$874,2,FALSE)))=1,"·",0)</f>
        <v>0</v>
      </c>
      <c r="G502" s="53">
        <f>IF(TYPE(SEARCH(G$1,+VLOOKUP($A502,datos14s!$A$2:$B$874,2,FALSE)))=1,"·",0)</f>
        <v>0</v>
      </c>
      <c r="H502" s="53">
        <f>IF(TYPE(SEARCH(H$1,+VLOOKUP($A502,datos14s!$A$2:$B$874,2,FALSE)))=1,"·",0)</f>
        <v>0</v>
      </c>
      <c r="I502" s="53">
        <f>IF(TYPE(SEARCH(I$1,+VLOOKUP($A502,datos14s!$A$2:$B$874,2,FALSE)))=1,"·",0)</f>
        <v>0</v>
      </c>
      <c r="J502" s="53">
        <f>IF(TYPE(SEARCH(J$1,+VLOOKUP($A502,datos14s!$A$2:$B$874,2,FALSE)))=1,"·",0)</f>
        <v>0</v>
      </c>
      <c r="K502" s="53">
        <f>IF(TYPE(SEARCH(K$1,+VLOOKUP($A502,datos14s!$A$2:$B$874,2,FALSE)))=1,"·",0)</f>
        <v>0</v>
      </c>
      <c r="L502" s="53">
        <f>IF(TYPE(SEARCH(L$1,+VLOOKUP($A502,datos14s!$A$2:$B$874,2,FALSE)))=1,"·",0)</f>
        <v>0</v>
      </c>
      <c r="M502" s="53">
        <f>IF(TYPE(SEARCH(M$1,+VLOOKUP($A502,datos14s!$A$2:$B$874,2,FALSE)))=1,"·",0)</f>
        <v>0</v>
      </c>
      <c r="N502" s="53">
        <f>IF(TYPE(SEARCH(N$1,+VLOOKUP($A502,datos14s!$A$2:$B$874,2,FALSE)))=1,"·",0)</f>
        <v>0</v>
      </c>
      <c r="O502" s="53">
        <f>IF(TYPE(SEARCH(O$1,+VLOOKUP($A502,datos14s!$A$2:$B$874,2,FALSE)))=1,"·",0)</f>
        <v>0</v>
      </c>
      <c r="P502" s="53">
        <f>IF(TYPE(SEARCH(P$1,+VLOOKUP($A502,datos14s!$A$2:$B$874,2,FALSE)))=1,"·",0)</f>
        <v>0</v>
      </c>
      <c r="Q502" s="53">
        <f>IF(TYPE(SEARCH(Q$1,+VLOOKUP($A502,datos14s!$A$2:$B$874,2,FALSE)))=1,"·",0)</f>
        <v>0</v>
      </c>
      <c r="R502" s="53">
        <f>IF(TYPE(SEARCH(R$1,+VLOOKUP($A502,datos14s!$A$2:$B$874,2,FALSE)))=1,"·",0)</f>
        <v>0</v>
      </c>
      <c r="S502" s="53">
        <f>IF(TYPE(SEARCH(S$1,+VLOOKUP($A502,datos14s!$A$2:$B$874,2,FALSE)))=1,"·",0)</f>
        <v>0</v>
      </c>
      <c r="T502" s="53">
        <f>IF(TYPE(SEARCH(T$1,+VLOOKUP($A502,datos14s!$A$2:$B$874,2,FALSE)))=1,"·",0)</f>
        <v>0</v>
      </c>
      <c r="U502" s="53">
        <f>IF(TYPE(SEARCH(U$1,+VLOOKUP($A502,datos14s!$A$2:$B$874,2,FALSE)))=1,"·",0)</f>
        <v>0</v>
      </c>
      <c r="V502" s="53">
        <f>IF(TYPE(SEARCH(V$1,+VLOOKUP($A502,datos14s!$A$2:$B$874,2,FALSE)))=1,"·",0)</f>
        <v>0</v>
      </c>
      <c r="W502" s="53">
        <f>IF(TYPE(SEARCH(W$1,+VLOOKUP($A502,datos14s!$A$2:$B$874,2,FALSE)))=1,"·",0)</f>
        <v>0</v>
      </c>
      <c r="X502" s="53">
        <f>IF(TYPE(SEARCH(X$1,+VLOOKUP($A502,datos14s!$A$2:$B$874,2,FALSE)))=1,"·",0)</f>
        <v>0</v>
      </c>
      <c r="Y502" s="53">
        <f>IF(TYPE(SEARCH(Y$1,+VLOOKUP($A502,datos14s!$A$2:$B$874,2,FALSE)))=1,"·",0)</f>
        <v>0</v>
      </c>
      <c r="Z502" s="53">
        <f>IF(TYPE(SEARCH(Z$1,+VLOOKUP($A502,datos14s!$A$2:$B$874,2,FALSE)))=1,"·",0)</f>
        <v>0</v>
      </c>
      <c r="AA502" s="53">
        <f>IF(TYPE(SEARCH(AA$1,+VLOOKUP($A502,datos14s!$A$2:$B$874,2,FALSE)))=1,"·",0)</f>
        <v>0</v>
      </c>
      <c r="AB502" s="53">
        <f>IF(TYPE(SEARCH(AB$1,+VLOOKUP($A502,datos14s!$A$2:$B$874,2,FALSE)))=1,"·",0)</f>
        <v>0</v>
      </c>
      <c r="AC502" s="53">
        <f>IF(TYPE(SEARCH(AC$1,+VLOOKUP($A502,datos14s!$A$2:$B$874,2,FALSE)))=1,"·",0)</f>
        <v>0</v>
      </c>
      <c r="AD502" s="53">
        <f>IF(TYPE(SEARCH(AD$1,+VLOOKUP($A502,datos14s!$A$2:$B$874,2,FALSE)))=1,"·",0)</f>
        <v>0</v>
      </c>
      <c r="AE502" s="53">
        <f>IF(TYPE(SEARCH(AE$1,+VLOOKUP($A502,datos14s!$A$2:$B$874,2,FALSE)))=1,"·",0)</f>
        <v>0</v>
      </c>
    </row>
    <row r="503" spans="1:31" s="9" customFormat="1">
      <c r="A503" s="60" t="s">
        <v>1298</v>
      </c>
      <c r="B503" s="53">
        <f>IF(TYPE(SEARCH(B$1,+VLOOKUP($A503,datos14s!$A$2:$B$874,2,FALSE)))=1,"·",0)</f>
        <v>0</v>
      </c>
      <c r="C503" s="53">
        <f>IF(TYPE(SEARCH(C$1,+VLOOKUP($A503,datos14s!$A$2:$B$874,2,FALSE)))=1,"·",0)</f>
        <v>0</v>
      </c>
      <c r="D503" s="53">
        <f>IF(TYPE(SEARCH(D$1,+VLOOKUP($A503,datos14s!$A$2:$B$874,2,FALSE)))=1,"·",0)</f>
        <v>0</v>
      </c>
      <c r="E503" s="53">
        <f>IF(TYPE(SEARCH(E$1,+VLOOKUP($A503,datos14s!$A$2:$B$874,2,FALSE)))=1,"·",0)</f>
        <v>0</v>
      </c>
      <c r="F503" s="53">
        <f>IF(TYPE(SEARCH(F$1,+VLOOKUP($A503,datos14s!$A$2:$B$874,2,FALSE)))=1,"·",0)</f>
        <v>0</v>
      </c>
      <c r="G503" s="53">
        <f>IF(TYPE(SEARCH(G$1,+VLOOKUP($A503,datos14s!$A$2:$B$874,2,FALSE)))=1,"·",0)</f>
        <v>0</v>
      </c>
      <c r="H503" s="53">
        <f>IF(TYPE(SEARCH(H$1,+VLOOKUP($A503,datos14s!$A$2:$B$874,2,FALSE)))=1,"·",0)</f>
        <v>0</v>
      </c>
      <c r="I503" s="53">
        <f>IF(TYPE(SEARCH(I$1,+VLOOKUP($A503,datos14s!$A$2:$B$874,2,FALSE)))=1,"·",0)</f>
        <v>0</v>
      </c>
      <c r="J503" s="53">
        <f>IF(TYPE(SEARCH(J$1,+VLOOKUP($A503,datos14s!$A$2:$B$874,2,FALSE)))=1,"·",0)</f>
        <v>0</v>
      </c>
      <c r="K503" s="53">
        <f>IF(TYPE(SEARCH(K$1,+VLOOKUP($A503,datos14s!$A$2:$B$874,2,FALSE)))=1,"·",0)</f>
        <v>0</v>
      </c>
      <c r="L503" s="53">
        <f>IF(TYPE(SEARCH(L$1,+VLOOKUP($A503,datos14s!$A$2:$B$874,2,FALSE)))=1,"·",0)</f>
        <v>0</v>
      </c>
      <c r="M503" s="53">
        <f>IF(TYPE(SEARCH(M$1,+VLOOKUP($A503,datos14s!$A$2:$B$874,2,FALSE)))=1,"·",0)</f>
        <v>0</v>
      </c>
      <c r="N503" s="53">
        <f>IF(TYPE(SEARCH(N$1,+VLOOKUP($A503,datos14s!$A$2:$B$874,2,FALSE)))=1,"·",0)</f>
        <v>0</v>
      </c>
      <c r="O503" s="53">
        <f>IF(TYPE(SEARCH(O$1,+VLOOKUP($A503,datos14s!$A$2:$B$874,2,FALSE)))=1,"·",0)</f>
        <v>0</v>
      </c>
      <c r="P503" s="53">
        <f>IF(TYPE(SEARCH(P$1,+VLOOKUP($A503,datos14s!$A$2:$B$874,2,FALSE)))=1,"·",0)</f>
        <v>0</v>
      </c>
      <c r="Q503" s="53">
        <f>IF(TYPE(SEARCH(Q$1,+VLOOKUP($A503,datos14s!$A$2:$B$874,2,FALSE)))=1,"·",0)</f>
        <v>0</v>
      </c>
      <c r="R503" s="53">
        <f>IF(TYPE(SEARCH(R$1,+VLOOKUP($A503,datos14s!$A$2:$B$874,2,FALSE)))=1,"·",0)</f>
        <v>0</v>
      </c>
      <c r="S503" s="53">
        <f>IF(TYPE(SEARCH(S$1,+VLOOKUP($A503,datos14s!$A$2:$B$874,2,FALSE)))=1,"·",0)</f>
        <v>0</v>
      </c>
      <c r="T503" s="53">
        <f>IF(TYPE(SEARCH(T$1,+VLOOKUP($A503,datos14s!$A$2:$B$874,2,FALSE)))=1,"·",0)</f>
        <v>0</v>
      </c>
      <c r="U503" s="53">
        <f>IF(TYPE(SEARCH(U$1,+VLOOKUP($A503,datos14s!$A$2:$B$874,2,FALSE)))=1,"·",0)</f>
        <v>0</v>
      </c>
      <c r="V503" s="53">
        <f>IF(TYPE(SEARCH(V$1,+VLOOKUP($A503,datos14s!$A$2:$B$874,2,FALSE)))=1,"·",0)</f>
        <v>0</v>
      </c>
      <c r="W503" s="53">
        <f>IF(TYPE(SEARCH(W$1,+VLOOKUP($A503,datos14s!$A$2:$B$874,2,FALSE)))=1,"·",0)</f>
        <v>0</v>
      </c>
      <c r="X503" s="53">
        <f>IF(TYPE(SEARCH(X$1,+VLOOKUP($A503,datos14s!$A$2:$B$874,2,FALSE)))=1,"·",0)</f>
        <v>0</v>
      </c>
      <c r="Y503" s="53">
        <f>IF(TYPE(SEARCH(Y$1,+VLOOKUP($A503,datos14s!$A$2:$B$874,2,FALSE)))=1,"·",0)</f>
        <v>0</v>
      </c>
      <c r="Z503" s="53">
        <f>IF(TYPE(SEARCH(Z$1,+VLOOKUP($A503,datos14s!$A$2:$B$874,2,FALSE)))=1,"·",0)</f>
        <v>0</v>
      </c>
      <c r="AA503" s="53">
        <f>IF(TYPE(SEARCH(AA$1,+VLOOKUP($A503,datos14s!$A$2:$B$874,2,FALSE)))=1,"·",0)</f>
        <v>0</v>
      </c>
      <c r="AB503" s="53">
        <f>IF(TYPE(SEARCH(AB$1,+VLOOKUP($A503,datos14s!$A$2:$B$874,2,FALSE)))=1,"·",0)</f>
        <v>0</v>
      </c>
      <c r="AC503" s="53">
        <f>IF(TYPE(SEARCH(AC$1,+VLOOKUP($A503,datos14s!$A$2:$B$874,2,FALSE)))=1,"·",0)</f>
        <v>0</v>
      </c>
      <c r="AD503" s="53">
        <f>IF(TYPE(SEARCH(AD$1,+VLOOKUP($A503,datos14s!$A$2:$B$874,2,FALSE)))=1,"·",0)</f>
        <v>0</v>
      </c>
      <c r="AE503" s="53">
        <f>IF(TYPE(SEARCH(AE$1,+VLOOKUP($A503,datos14s!$A$2:$B$874,2,FALSE)))=1,"·",0)</f>
        <v>0</v>
      </c>
    </row>
    <row r="504" spans="1:31" s="9" customFormat="1">
      <c r="A504" s="60" t="s">
        <v>1299</v>
      </c>
      <c r="B504" s="53">
        <f>IF(TYPE(SEARCH(B$1,+VLOOKUP($A504,datos14s!$A$2:$B$874,2,FALSE)))=1,"·",0)</f>
        <v>0</v>
      </c>
      <c r="C504" s="53">
        <f>IF(TYPE(SEARCH(C$1,+VLOOKUP($A504,datos14s!$A$2:$B$874,2,FALSE)))=1,"·",0)</f>
        <v>0</v>
      </c>
      <c r="D504" s="53">
        <f>IF(TYPE(SEARCH(D$1,+VLOOKUP($A504,datos14s!$A$2:$B$874,2,FALSE)))=1,"·",0)</f>
        <v>0</v>
      </c>
      <c r="E504" s="53">
        <f>IF(TYPE(SEARCH(E$1,+VLOOKUP($A504,datos14s!$A$2:$B$874,2,FALSE)))=1,"·",0)</f>
        <v>0</v>
      </c>
      <c r="F504" s="53">
        <f>IF(TYPE(SEARCH(F$1,+VLOOKUP($A504,datos14s!$A$2:$B$874,2,FALSE)))=1,"·",0)</f>
        <v>0</v>
      </c>
      <c r="G504" s="53">
        <f>IF(TYPE(SEARCH(G$1,+VLOOKUP($A504,datos14s!$A$2:$B$874,2,FALSE)))=1,"·",0)</f>
        <v>0</v>
      </c>
      <c r="H504" s="53">
        <f>IF(TYPE(SEARCH(H$1,+VLOOKUP($A504,datos14s!$A$2:$B$874,2,FALSE)))=1,"·",0)</f>
        <v>0</v>
      </c>
      <c r="I504" s="53">
        <f>IF(TYPE(SEARCH(I$1,+VLOOKUP($A504,datos14s!$A$2:$B$874,2,FALSE)))=1,"·",0)</f>
        <v>0</v>
      </c>
      <c r="J504" s="53">
        <f>IF(TYPE(SEARCH(J$1,+VLOOKUP($A504,datos14s!$A$2:$B$874,2,FALSE)))=1,"·",0)</f>
        <v>0</v>
      </c>
      <c r="K504" s="53">
        <f>IF(TYPE(SEARCH(K$1,+VLOOKUP($A504,datos14s!$A$2:$B$874,2,FALSE)))=1,"·",0)</f>
        <v>0</v>
      </c>
      <c r="L504" s="53">
        <f>IF(TYPE(SEARCH(L$1,+VLOOKUP($A504,datos14s!$A$2:$B$874,2,FALSE)))=1,"·",0)</f>
        <v>0</v>
      </c>
      <c r="M504" s="53">
        <f>IF(TYPE(SEARCH(M$1,+VLOOKUP($A504,datos14s!$A$2:$B$874,2,FALSE)))=1,"·",0)</f>
        <v>0</v>
      </c>
      <c r="N504" s="53">
        <f>IF(TYPE(SEARCH(N$1,+VLOOKUP($A504,datos14s!$A$2:$B$874,2,FALSE)))=1,"·",0)</f>
        <v>0</v>
      </c>
      <c r="O504" s="53">
        <f>IF(TYPE(SEARCH(O$1,+VLOOKUP($A504,datos14s!$A$2:$B$874,2,FALSE)))=1,"·",0)</f>
        <v>0</v>
      </c>
      <c r="P504" s="53">
        <f>IF(TYPE(SEARCH(P$1,+VLOOKUP($A504,datos14s!$A$2:$B$874,2,FALSE)))=1,"·",0)</f>
        <v>0</v>
      </c>
      <c r="Q504" s="53">
        <f>IF(TYPE(SEARCH(Q$1,+VLOOKUP($A504,datos14s!$A$2:$B$874,2,FALSE)))=1,"·",0)</f>
        <v>0</v>
      </c>
      <c r="R504" s="53">
        <f>IF(TYPE(SEARCH(R$1,+VLOOKUP($A504,datos14s!$A$2:$B$874,2,FALSE)))=1,"·",0)</f>
        <v>0</v>
      </c>
      <c r="S504" s="53">
        <f>IF(TYPE(SEARCH(S$1,+VLOOKUP($A504,datos14s!$A$2:$B$874,2,FALSE)))=1,"·",0)</f>
        <v>0</v>
      </c>
      <c r="T504" s="53">
        <f>IF(TYPE(SEARCH(T$1,+VLOOKUP($A504,datos14s!$A$2:$B$874,2,FALSE)))=1,"·",0)</f>
        <v>0</v>
      </c>
      <c r="U504" s="53">
        <f>IF(TYPE(SEARCH(U$1,+VLOOKUP($A504,datos14s!$A$2:$B$874,2,FALSE)))=1,"·",0)</f>
        <v>0</v>
      </c>
      <c r="V504" s="53">
        <f>IF(TYPE(SEARCH(V$1,+VLOOKUP($A504,datos14s!$A$2:$B$874,2,FALSE)))=1,"·",0)</f>
        <v>0</v>
      </c>
      <c r="W504" s="53">
        <f>IF(TYPE(SEARCH(W$1,+VLOOKUP($A504,datos14s!$A$2:$B$874,2,FALSE)))=1,"·",0)</f>
        <v>0</v>
      </c>
      <c r="X504" s="53">
        <f>IF(TYPE(SEARCH(X$1,+VLOOKUP($A504,datos14s!$A$2:$B$874,2,FALSE)))=1,"·",0)</f>
        <v>0</v>
      </c>
      <c r="Y504" s="53">
        <f>IF(TYPE(SEARCH(Y$1,+VLOOKUP($A504,datos14s!$A$2:$B$874,2,FALSE)))=1,"·",0)</f>
        <v>0</v>
      </c>
      <c r="Z504" s="53">
        <f>IF(TYPE(SEARCH(Z$1,+VLOOKUP($A504,datos14s!$A$2:$B$874,2,FALSE)))=1,"·",0)</f>
        <v>0</v>
      </c>
      <c r="AA504" s="53">
        <f>IF(TYPE(SEARCH(AA$1,+VLOOKUP($A504,datos14s!$A$2:$B$874,2,FALSE)))=1,"·",0)</f>
        <v>0</v>
      </c>
      <c r="AB504" s="53">
        <f>IF(TYPE(SEARCH(AB$1,+VLOOKUP($A504,datos14s!$A$2:$B$874,2,FALSE)))=1,"·",0)</f>
        <v>0</v>
      </c>
      <c r="AC504" s="53">
        <f>IF(TYPE(SEARCH(AC$1,+VLOOKUP($A504,datos14s!$A$2:$B$874,2,FALSE)))=1,"·",0)</f>
        <v>0</v>
      </c>
      <c r="AD504" s="53">
        <f>IF(TYPE(SEARCH(AD$1,+VLOOKUP($A504,datos14s!$A$2:$B$874,2,FALSE)))=1,"·",0)</f>
        <v>0</v>
      </c>
      <c r="AE504" s="53">
        <f>IF(TYPE(SEARCH(AE$1,+VLOOKUP($A504,datos14s!$A$2:$B$874,2,FALSE)))=1,"·",0)</f>
        <v>0</v>
      </c>
    </row>
    <row r="505" spans="1:31" s="9" customFormat="1">
      <c r="A505" s="60" t="s">
        <v>1300</v>
      </c>
      <c r="B505" s="53">
        <f>IF(TYPE(SEARCH(B$1,+VLOOKUP($A505,datos14s!$A$2:$B$874,2,FALSE)))=1,"·",0)</f>
        <v>0</v>
      </c>
      <c r="C505" s="53">
        <f>IF(TYPE(SEARCH(C$1,+VLOOKUP($A505,datos14s!$A$2:$B$874,2,FALSE)))=1,"·",0)</f>
        <v>0</v>
      </c>
      <c r="D505" s="53">
        <f>IF(TYPE(SEARCH(D$1,+VLOOKUP($A505,datos14s!$A$2:$B$874,2,FALSE)))=1,"·",0)</f>
        <v>0</v>
      </c>
      <c r="E505" s="53">
        <f>IF(TYPE(SEARCH(E$1,+VLOOKUP($A505,datos14s!$A$2:$B$874,2,FALSE)))=1,"·",0)</f>
        <v>0</v>
      </c>
      <c r="F505" s="53">
        <f>IF(TYPE(SEARCH(F$1,+VLOOKUP($A505,datos14s!$A$2:$B$874,2,FALSE)))=1,"·",0)</f>
        <v>0</v>
      </c>
      <c r="G505" s="53">
        <f>IF(TYPE(SEARCH(G$1,+VLOOKUP($A505,datos14s!$A$2:$B$874,2,FALSE)))=1,"·",0)</f>
        <v>0</v>
      </c>
      <c r="H505" s="53">
        <f>IF(TYPE(SEARCH(H$1,+VLOOKUP($A505,datos14s!$A$2:$B$874,2,FALSE)))=1,"·",0)</f>
        <v>0</v>
      </c>
      <c r="I505" s="53">
        <f>IF(TYPE(SEARCH(I$1,+VLOOKUP($A505,datos14s!$A$2:$B$874,2,FALSE)))=1,"·",0)</f>
        <v>0</v>
      </c>
      <c r="J505" s="53">
        <f>IF(TYPE(SEARCH(J$1,+VLOOKUP($A505,datos14s!$A$2:$B$874,2,FALSE)))=1,"·",0)</f>
        <v>0</v>
      </c>
      <c r="K505" s="53">
        <f>IF(TYPE(SEARCH(K$1,+VLOOKUP($A505,datos14s!$A$2:$B$874,2,FALSE)))=1,"·",0)</f>
        <v>0</v>
      </c>
      <c r="L505" s="53">
        <f>IF(TYPE(SEARCH(L$1,+VLOOKUP($A505,datos14s!$A$2:$B$874,2,FALSE)))=1,"·",0)</f>
        <v>0</v>
      </c>
      <c r="M505" s="53">
        <f>IF(TYPE(SEARCH(M$1,+VLOOKUP($A505,datos14s!$A$2:$B$874,2,FALSE)))=1,"·",0)</f>
        <v>0</v>
      </c>
      <c r="N505" s="53">
        <f>IF(TYPE(SEARCH(N$1,+VLOOKUP($A505,datos14s!$A$2:$B$874,2,FALSE)))=1,"·",0)</f>
        <v>0</v>
      </c>
      <c r="O505" s="53">
        <f>IF(TYPE(SEARCH(O$1,+VLOOKUP($A505,datos14s!$A$2:$B$874,2,FALSE)))=1,"·",0)</f>
        <v>0</v>
      </c>
      <c r="P505" s="53">
        <f>IF(TYPE(SEARCH(P$1,+VLOOKUP($A505,datos14s!$A$2:$B$874,2,FALSE)))=1,"·",0)</f>
        <v>0</v>
      </c>
      <c r="Q505" s="53">
        <f>IF(TYPE(SEARCH(Q$1,+VLOOKUP($A505,datos14s!$A$2:$B$874,2,FALSE)))=1,"·",0)</f>
        <v>0</v>
      </c>
      <c r="R505" s="53">
        <f>IF(TYPE(SEARCH(R$1,+VLOOKUP($A505,datos14s!$A$2:$B$874,2,FALSE)))=1,"·",0)</f>
        <v>0</v>
      </c>
      <c r="S505" s="53">
        <f>IF(TYPE(SEARCH(S$1,+VLOOKUP($A505,datos14s!$A$2:$B$874,2,FALSE)))=1,"·",0)</f>
        <v>0</v>
      </c>
      <c r="T505" s="53">
        <f>IF(TYPE(SEARCH(T$1,+VLOOKUP($A505,datos14s!$A$2:$B$874,2,FALSE)))=1,"·",0)</f>
        <v>0</v>
      </c>
      <c r="U505" s="53">
        <f>IF(TYPE(SEARCH(U$1,+VLOOKUP($A505,datos14s!$A$2:$B$874,2,FALSE)))=1,"·",0)</f>
        <v>0</v>
      </c>
      <c r="V505" s="53">
        <f>IF(TYPE(SEARCH(V$1,+VLOOKUP($A505,datos14s!$A$2:$B$874,2,FALSE)))=1,"·",0)</f>
        <v>0</v>
      </c>
      <c r="W505" s="53">
        <f>IF(TYPE(SEARCH(W$1,+VLOOKUP($A505,datos14s!$A$2:$B$874,2,FALSE)))=1,"·",0)</f>
        <v>0</v>
      </c>
      <c r="X505" s="53">
        <f>IF(TYPE(SEARCH(X$1,+VLOOKUP($A505,datos14s!$A$2:$B$874,2,FALSE)))=1,"·",0)</f>
        <v>0</v>
      </c>
      <c r="Y505" s="53">
        <f>IF(TYPE(SEARCH(Y$1,+VLOOKUP($A505,datos14s!$A$2:$B$874,2,FALSE)))=1,"·",0)</f>
        <v>0</v>
      </c>
      <c r="Z505" s="53">
        <f>IF(TYPE(SEARCH(Z$1,+VLOOKUP($A505,datos14s!$A$2:$B$874,2,FALSE)))=1,"·",0)</f>
        <v>0</v>
      </c>
      <c r="AA505" s="53">
        <f>IF(TYPE(SEARCH(AA$1,+VLOOKUP($A505,datos14s!$A$2:$B$874,2,FALSE)))=1,"·",0)</f>
        <v>0</v>
      </c>
      <c r="AB505" s="53">
        <f>IF(TYPE(SEARCH(AB$1,+VLOOKUP($A505,datos14s!$A$2:$B$874,2,FALSE)))=1,"·",0)</f>
        <v>0</v>
      </c>
      <c r="AC505" s="53">
        <f>IF(TYPE(SEARCH(AC$1,+VLOOKUP($A505,datos14s!$A$2:$B$874,2,FALSE)))=1,"·",0)</f>
        <v>0</v>
      </c>
      <c r="AD505" s="53">
        <f>IF(TYPE(SEARCH(AD$1,+VLOOKUP($A505,datos14s!$A$2:$B$874,2,FALSE)))=1,"·",0)</f>
        <v>0</v>
      </c>
      <c r="AE505" s="53">
        <f>IF(TYPE(SEARCH(AE$1,+VLOOKUP($A505,datos14s!$A$2:$B$874,2,FALSE)))=1,"·",0)</f>
        <v>0</v>
      </c>
    </row>
    <row r="506" spans="1:31" s="9" customFormat="1">
      <c r="A506" s="60" t="s">
        <v>1301</v>
      </c>
      <c r="B506" s="53">
        <f>IF(TYPE(SEARCH(B$1,+VLOOKUP($A506,datos14s!$A$2:$B$874,2,FALSE)))=1,"·",0)</f>
        <v>0</v>
      </c>
      <c r="C506" s="53">
        <f>IF(TYPE(SEARCH(C$1,+VLOOKUP($A506,datos14s!$A$2:$B$874,2,FALSE)))=1,"·",0)</f>
        <v>0</v>
      </c>
      <c r="D506" s="53">
        <f>IF(TYPE(SEARCH(D$1,+VLOOKUP($A506,datos14s!$A$2:$B$874,2,FALSE)))=1,"·",0)</f>
        <v>0</v>
      </c>
      <c r="E506" s="53">
        <f>IF(TYPE(SEARCH(E$1,+VLOOKUP($A506,datos14s!$A$2:$B$874,2,FALSE)))=1,"·",0)</f>
        <v>0</v>
      </c>
      <c r="F506" s="53">
        <f>IF(TYPE(SEARCH(F$1,+VLOOKUP($A506,datos14s!$A$2:$B$874,2,FALSE)))=1,"·",0)</f>
        <v>0</v>
      </c>
      <c r="G506" s="53">
        <f>IF(TYPE(SEARCH(G$1,+VLOOKUP($A506,datos14s!$A$2:$B$874,2,FALSE)))=1,"·",0)</f>
        <v>0</v>
      </c>
      <c r="H506" s="53">
        <f>IF(TYPE(SEARCH(H$1,+VLOOKUP($A506,datos14s!$A$2:$B$874,2,FALSE)))=1,"·",0)</f>
        <v>0</v>
      </c>
      <c r="I506" s="53">
        <f>IF(TYPE(SEARCH(I$1,+VLOOKUP($A506,datos14s!$A$2:$B$874,2,FALSE)))=1,"·",0)</f>
        <v>0</v>
      </c>
      <c r="J506" s="53">
        <f>IF(TYPE(SEARCH(J$1,+VLOOKUP($A506,datos14s!$A$2:$B$874,2,FALSE)))=1,"·",0)</f>
        <v>0</v>
      </c>
      <c r="K506" s="53">
        <f>IF(TYPE(SEARCH(K$1,+VLOOKUP($A506,datos14s!$A$2:$B$874,2,FALSE)))=1,"·",0)</f>
        <v>0</v>
      </c>
      <c r="L506" s="53">
        <f>IF(TYPE(SEARCH(L$1,+VLOOKUP($A506,datos14s!$A$2:$B$874,2,FALSE)))=1,"·",0)</f>
        <v>0</v>
      </c>
      <c r="M506" s="53">
        <f>IF(TYPE(SEARCH(M$1,+VLOOKUP($A506,datos14s!$A$2:$B$874,2,FALSE)))=1,"·",0)</f>
        <v>0</v>
      </c>
      <c r="N506" s="53">
        <f>IF(TYPE(SEARCH(N$1,+VLOOKUP($A506,datos14s!$A$2:$B$874,2,FALSE)))=1,"·",0)</f>
        <v>0</v>
      </c>
      <c r="O506" s="53">
        <f>IF(TYPE(SEARCH(O$1,+VLOOKUP($A506,datos14s!$A$2:$B$874,2,FALSE)))=1,"·",0)</f>
        <v>0</v>
      </c>
      <c r="P506" s="53">
        <f>IF(TYPE(SEARCH(P$1,+VLOOKUP($A506,datos14s!$A$2:$B$874,2,FALSE)))=1,"·",0)</f>
        <v>0</v>
      </c>
      <c r="Q506" s="53">
        <f>IF(TYPE(SEARCH(Q$1,+VLOOKUP($A506,datos14s!$A$2:$B$874,2,FALSE)))=1,"·",0)</f>
        <v>0</v>
      </c>
      <c r="R506" s="53">
        <f>IF(TYPE(SEARCH(R$1,+VLOOKUP($A506,datos14s!$A$2:$B$874,2,FALSE)))=1,"·",0)</f>
        <v>0</v>
      </c>
      <c r="S506" s="53">
        <f>IF(TYPE(SEARCH(S$1,+VLOOKUP($A506,datos14s!$A$2:$B$874,2,FALSE)))=1,"·",0)</f>
        <v>0</v>
      </c>
      <c r="T506" s="53">
        <f>IF(TYPE(SEARCH(T$1,+VLOOKUP($A506,datos14s!$A$2:$B$874,2,FALSE)))=1,"·",0)</f>
        <v>0</v>
      </c>
      <c r="U506" s="53">
        <f>IF(TYPE(SEARCH(U$1,+VLOOKUP($A506,datos14s!$A$2:$B$874,2,FALSE)))=1,"·",0)</f>
        <v>0</v>
      </c>
      <c r="V506" s="53">
        <f>IF(TYPE(SEARCH(V$1,+VLOOKUP($A506,datos14s!$A$2:$B$874,2,FALSE)))=1,"·",0)</f>
        <v>0</v>
      </c>
      <c r="W506" s="53">
        <f>IF(TYPE(SEARCH(W$1,+VLOOKUP($A506,datos14s!$A$2:$B$874,2,FALSE)))=1,"·",0)</f>
        <v>0</v>
      </c>
      <c r="X506" s="53">
        <f>IF(TYPE(SEARCH(X$1,+VLOOKUP($A506,datos14s!$A$2:$B$874,2,FALSE)))=1,"·",0)</f>
        <v>0</v>
      </c>
      <c r="Y506" s="53">
        <f>IF(TYPE(SEARCH(Y$1,+VLOOKUP($A506,datos14s!$A$2:$B$874,2,FALSE)))=1,"·",0)</f>
        <v>0</v>
      </c>
      <c r="Z506" s="53">
        <f>IF(TYPE(SEARCH(Z$1,+VLOOKUP($A506,datos14s!$A$2:$B$874,2,FALSE)))=1,"·",0)</f>
        <v>0</v>
      </c>
      <c r="AA506" s="53">
        <f>IF(TYPE(SEARCH(AA$1,+VLOOKUP($A506,datos14s!$A$2:$B$874,2,FALSE)))=1,"·",0)</f>
        <v>0</v>
      </c>
      <c r="AB506" s="53">
        <f>IF(TYPE(SEARCH(AB$1,+VLOOKUP($A506,datos14s!$A$2:$B$874,2,FALSE)))=1,"·",0)</f>
        <v>0</v>
      </c>
      <c r="AC506" s="53">
        <f>IF(TYPE(SEARCH(AC$1,+VLOOKUP($A506,datos14s!$A$2:$B$874,2,FALSE)))=1,"·",0)</f>
        <v>0</v>
      </c>
      <c r="AD506" s="53">
        <f>IF(TYPE(SEARCH(AD$1,+VLOOKUP($A506,datos14s!$A$2:$B$874,2,FALSE)))=1,"·",0)</f>
        <v>0</v>
      </c>
      <c r="AE506" s="53">
        <f>IF(TYPE(SEARCH(AE$1,+VLOOKUP($A506,datos14s!$A$2:$B$874,2,FALSE)))=1,"·",0)</f>
        <v>0</v>
      </c>
    </row>
    <row r="507" spans="1:31" s="9" customFormat="1">
      <c r="A507" s="60" t="s">
        <v>1302</v>
      </c>
      <c r="B507" s="53">
        <f>IF(TYPE(SEARCH(B$1,+VLOOKUP($A507,datos14s!$A$2:$B$874,2,FALSE)))=1,"·",0)</f>
        <v>0</v>
      </c>
      <c r="C507" s="53">
        <f>IF(TYPE(SEARCH(C$1,+VLOOKUP($A507,datos14s!$A$2:$B$874,2,FALSE)))=1,"·",0)</f>
        <v>0</v>
      </c>
      <c r="D507" s="53">
        <f>IF(TYPE(SEARCH(D$1,+VLOOKUP($A507,datos14s!$A$2:$B$874,2,FALSE)))=1,"·",0)</f>
        <v>0</v>
      </c>
      <c r="E507" s="53">
        <f>IF(TYPE(SEARCH(E$1,+VLOOKUP($A507,datos14s!$A$2:$B$874,2,FALSE)))=1,"·",0)</f>
        <v>0</v>
      </c>
      <c r="F507" s="53">
        <f>IF(TYPE(SEARCH(F$1,+VLOOKUP($A507,datos14s!$A$2:$B$874,2,FALSE)))=1,"·",0)</f>
        <v>0</v>
      </c>
      <c r="G507" s="53">
        <f>IF(TYPE(SEARCH(G$1,+VLOOKUP($A507,datos14s!$A$2:$B$874,2,FALSE)))=1,"·",0)</f>
        <v>0</v>
      </c>
      <c r="H507" s="53">
        <f>IF(TYPE(SEARCH(H$1,+VLOOKUP($A507,datos14s!$A$2:$B$874,2,FALSE)))=1,"·",0)</f>
        <v>0</v>
      </c>
      <c r="I507" s="53">
        <f>IF(TYPE(SEARCH(I$1,+VLOOKUP($A507,datos14s!$A$2:$B$874,2,FALSE)))=1,"·",0)</f>
        <v>0</v>
      </c>
      <c r="J507" s="53">
        <f>IF(TYPE(SEARCH(J$1,+VLOOKUP($A507,datos14s!$A$2:$B$874,2,FALSE)))=1,"·",0)</f>
        <v>0</v>
      </c>
      <c r="K507" s="53">
        <f>IF(TYPE(SEARCH(K$1,+VLOOKUP($A507,datos14s!$A$2:$B$874,2,FALSE)))=1,"·",0)</f>
        <v>0</v>
      </c>
      <c r="L507" s="53">
        <f>IF(TYPE(SEARCH(L$1,+VLOOKUP($A507,datos14s!$A$2:$B$874,2,FALSE)))=1,"·",0)</f>
        <v>0</v>
      </c>
      <c r="M507" s="53">
        <f>IF(TYPE(SEARCH(M$1,+VLOOKUP($A507,datos14s!$A$2:$B$874,2,FALSE)))=1,"·",0)</f>
        <v>0</v>
      </c>
      <c r="N507" s="53">
        <f>IF(TYPE(SEARCH(N$1,+VLOOKUP($A507,datos14s!$A$2:$B$874,2,FALSE)))=1,"·",0)</f>
        <v>0</v>
      </c>
      <c r="O507" s="53">
        <f>IF(TYPE(SEARCH(O$1,+VLOOKUP($A507,datos14s!$A$2:$B$874,2,FALSE)))=1,"·",0)</f>
        <v>0</v>
      </c>
      <c r="P507" s="53">
        <f>IF(TYPE(SEARCH(P$1,+VLOOKUP($A507,datos14s!$A$2:$B$874,2,FALSE)))=1,"·",0)</f>
        <v>0</v>
      </c>
      <c r="Q507" s="53">
        <f>IF(TYPE(SEARCH(Q$1,+VLOOKUP($A507,datos14s!$A$2:$B$874,2,FALSE)))=1,"·",0)</f>
        <v>0</v>
      </c>
      <c r="R507" s="53">
        <f>IF(TYPE(SEARCH(R$1,+VLOOKUP($A507,datos14s!$A$2:$B$874,2,FALSE)))=1,"·",0)</f>
        <v>0</v>
      </c>
      <c r="S507" s="53">
        <f>IF(TYPE(SEARCH(S$1,+VLOOKUP($A507,datos14s!$A$2:$B$874,2,FALSE)))=1,"·",0)</f>
        <v>0</v>
      </c>
      <c r="T507" s="53">
        <f>IF(TYPE(SEARCH(T$1,+VLOOKUP($A507,datos14s!$A$2:$B$874,2,FALSE)))=1,"·",0)</f>
        <v>0</v>
      </c>
      <c r="U507" s="53">
        <f>IF(TYPE(SEARCH(U$1,+VLOOKUP($A507,datos14s!$A$2:$B$874,2,FALSE)))=1,"·",0)</f>
        <v>0</v>
      </c>
      <c r="V507" s="53">
        <f>IF(TYPE(SEARCH(V$1,+VLOOKUP($A507,datos14s!$A$2:$B$874,2,FALSE)))=1,"·",0)</f>
        <v>0</v>
      </c>
      <c r="W507" s="53">
        <f>IF(TYPE(SEARCH(W$1,+VLOOKUP($A507,datos14s!$A$2:$B$874,2,FALSE)))=1,"·",0)</f>
        <v>0</v>
      </c>
      <c r="X507" s="53">
        <f>IF(TYPE(SEARCH(X$1,+VLOOKUP($A507,datos14s!$A$2:$B$874,2,FALSE)))=1,"·",0)</f>
        <v>0</v>
      </c>
      <c r="Y507" s="53">
        <f>IF(TYPE(SEARCH(Y$1,+VLOOKUP($A507,datos14s!$A$2:$B$874,2,FALSE)))=1,"·",0)</f>
        <v>0</v>
      </c>
      <c r="Z507" s="53">
        <f>IF(TYPE(SEARCH(Z$1,+VLOOKUP($A507,datos14s!$A$2:$B$874,2,FALSE)))=1,"·",0)</f>
        <v>0</v>
      </c>
      <c r="AA507" s="53">
        <f>IF(TYPE(SEARCH(AA$1,+VLOOKUP($A507,datos14s!$A$2:$B$874,2,FALSE)))=1,"·",0)</f>
        <v>0</v>
      </c>
      <c r="AB507" s="53">
        <f>IF(TYPE(SEARCH(AB$1,+VLOOKUP($A507,datos14s!$A$2:$B$874,2,FALSE)))=1,"·",0)</f>
        <v>0</v>
      </c>
      <c r="AC507" s="53">
        <f>IF(TYPE(SEARCH(AC$1,+VLOOKUP($A507,datos14s!$A$2:$B$874,2,FALSE)))=1,"·",0)</f>
        <v>0</v>
      </c>
      <c r="AD507" s="53">
        <f>IF(TYPE(SEARCH(AD$1,+VLOOKUP($A507,datos14s!$A$2:$B$874,2,FALSE)))=1,"·",0)</f>
        <v>0</v>
      </c>
      <c r="AE507" s="53">
        <f>IF(TYPE(SEARCH(AE$1,+VLOOKUP($A507,datos14s!$A$2:$B$874,2,FALSE)))=1,"·",0)</f>
        <v>0</v>
      </c>
    </row>
    <row r="508" spans="1:31" s="9" customFormat="1">
      <c r="A508" s="60" t="s">
        <v>1303</v>
      </c>
      <c r="B508" s="53">
        <f>IF(TYPE(SEARCH(B$1,+VLOOKUP($A508,datos14s!$A$2:$B$874,2,FALSE)))=1,"·",0)</f>
        <v>0</v>
      </c>
      <c r="C508" s="53">
        <f>IF(TYPE(SEARCH(C$1,+VLOOKUP($A508,datos14s!$A$2:$B$874,2,FALSE)))=1,"·",0)</f>
        <v>0</v>
      </c>
      <c r="D508" s="53">
        <f>IF(TYPE(SEARCH(D$1,+VLOOKUP($A508,datos14s!$A$2:$B$874,2,FALSE)))=1,"·",0)</f>
        <v>0</v>
      </c>
      <c r="E508" s="53">
        <f>IF(TYPE(SEARCH(E$1,+VLOOKUP($A508,datos14s!$A$2:$B$874,2,FALSE)))=1,"·",0)</f>
        <v>0</v>
      </c>
      <c r="F508" s="53">
        <f>IF(TYPE(SEARCH(F$1,+VLOOKUP($A508,datos14s!$A$2:$B$874,2,FALSE)))=1,"·",0)</f>
        <v>0</v>
      </c>
      <c r="G508" s="53">
        <f>IF(TYPE(SEARCH(G$1,+VLOOKUP($A508,datos14s!$A$2:$B$874,2,FALSE)))=1,"·",0)</f>
        <v>0</v>
      </c>
      <c r="H508" s="53">
        <f>IF(TYPE(SEARCH(H$1,+VLOOKUP($A508,datos14s!$A$2:$B$874,2,FALSE)))=1,"·",0)</f>
        <v>0</v>
      </c>
      <c r="I508" s="53">
        <f>IF(TYPE(SEARCH(I$1,+VLOOKUP($A508,datos14s!$A$2:$B$874,2,FALSE)))=1,"·",0)</f>
        <v>0</v>
      </c>
      <c r="J508" s="53">
        <f>IF(TYPE(SEARCH(J$1,+VLOOKUP($A508,datos14s!$A$2:$B$874,2,FALSE)))=1,"·",0)</f>
        <v>0</v>
      </c>
      <c r="K508" s="53">
        <f>IF(TYPE(SEARCH(K$1,+VLOOKUP($A508,datos14s!$A$2:$B$874,2,FALSE)))=1,"·",0)</f>
        <v>0</v>
      </c>
      <c r="L508" s="53">
        <f>IF(TYPE(SEARCH(L$1,+VLOOKUP($A508,datos14s!$A$2:$B$874,2,FALSE)))=1,"·",0)</f>
        <v>0</v>
      </c>
      <c r="M508" s="53">
        <f>IF(TYPE(SEARCH(M$1,+VLOOKUP($A508,datos14s!$A$2:$B$874,2,FALSE)))=1,"·",0)</f>
        <v>0</v>
      </c>
      <c r="N508" s="53">
        <f>IF(TYPE(SEARCH(N$1,+VLOOKUP($A508,datos14s!$A$2:$B$874,2,FALSE)))=1,"·",0)</f>
        <v>0</v>
      </c>
      <c r="O508" s="53">
        <f>IF(TYPE(SEARCH(O$1,+VLOOKUP($A508,datos14s!$A$2:$B$874,2,FALSE)))=1,"·",0)</f>
        <v>0</v>
      </c>
      <c r="P508" s="53">
        <f>IF(TYPE(SEARCH(P$1,+VLOOKUP($A508,datos14s!$A$2:$B$874,2,FALSE)))=1,"·",0)</f>
        <v>0</v>
      </c>
      <c r="Q508" s="53">
        <f>IF(TYPE(SEARCH(Q$1,+VLOOKUP($A508,datos14s!$A$2:$B$874,2,FALSE)))=1,"·",0)</f>
        <v>0</v>
      </c>
      <c r="R508" s="53">
        <f>IF(TYPE(SEARCH(R$1,+VLOOKUP($A508,datos14s!$A$2:$B$874,2,FALSE)))=1,"·",0)</f>
        <v>0</v>
      </c>
      <c r="S508" s="53">
        <f>IF(TYPE(SEARCH(S$1,+VLOOKUP($A508,datos14s!$A$2:$B$874,2,FALSE)))=1,"·",0)</f>
        <v>0</v>
      </c>
      <c r="T508" s="53">
        <f>IF(TYPE(SEARCH(T$1,+VLOOKUP($A508,datos14s!$A$2:$B$874,2,FALSE)))=1,"·",0)</f>
        <v>0</v>
      </c>
      <c r="U508" s="53">
        <f>IF(TYPE(SEARCH(U$1,+VLOOKUP($A508,datos14s!$A$2:$B$874,2,FALSE)))=1,"·",0)</f>
        <v>0</v>
      </c>
      <c r="V508" s="53">
        <f>IF(TYPE(SEARCH(V$1,+VLOOKUP($A508,datos14s!$A$2:$B$874,2,FALSE)))=1,"·",0)</f>
        <v>0</v>
      </c>
      <c r="W508" s="53">
        <f>IF(TYPE(SEARCH(W$1,+VLOOKUP($A508,datos14s!$A$2:$B$874,2,FALSE)))=1,"·",0)</f>
        <v>0</v>
      </c>
      <c r="X508" s="53">
        <f>IF(TYPE(SEARCH(X$1,+VLOOKUP($A508,datos14s!$A$2:$B$874,2,FALSE)))=1,"·",0)</f>
        <v>0</v>
      </c>
      <c r="Y508" s="53">
        <f>IF(TYPE(SEARCH(Y$1,+VLOOKUP($A508,datos14s!$A$2:$B$874,2,FALSE)))=1,"·",0)</f>
        <v>0</v>
      </c>
      <c r="Z508" s="53">
        <f>IF(TYPE(SEARCH(Z$1,+VLOOKUP($A508,datos14s!$A$2:$B$874,2,FALSE)))=1,"·",0)</f>
        <v>0</v>
      </c>
      <c r="AA508" s="53">
        <f>IF(TYPE(SEARCH(AA$1,+VLOOKUP($A508,datos14s!$A$2:$B$874,2,FALSE)))=1,"·",0)</f>
        <v>0</v>
      </c>
      <c r="AB508" s="53">
        <f>IF(TYPE(SEARCH(AB$1,+VLOOKUP($A508,datos14s!$A$2:$B$874,2,FALSE)))=1,"·",0)</f>
        <v>0</v>
      </c>
      <c r="AC508" s="53">
        <f>IF(TYPE(SEARCH(AC$1,+VLOOKUP($A508,datos14s!$A$2:$B$874,2,FALSE)))=1,"·",0)</f>
        <v>0</v>
      </c>
      <c r="AD508" s="53">
        <f>IF(TYPE(SEARCH(AD$1,+VLOOKUP($A508,datos14s!$A$2:$B$874,2,FALSE)))=1,"·",0)</f>
        <v>0</v>
      </c>
      <c r="AE508" s="53">
        <f>IF(TYPE(SEARCH(AE$1,+VLOOKUP($A508,datos14s!$A$2:$B$874,2,FALSE)))=1,"·",0)</f>
        <v>0</v>
      </c>
    </row>
    <row r="509" spans="1:31" s="9" customFormat="1">
      <c r="A509" s="60" t="s">
        <v>157</v>
      </c>
      <c r="B509" s="53">
        <f>IF(TYPE(SEARCH(B$1,+VLOOKUP($A509,datos14s!$A$2:$B$874,2,FALSE)))=1,"·",0)</f>
        <v>0</v>
      </c>
      <c r="C509" s="53">
        <f>IF(TYPE(SEARCH(C$1,+VLOOKUP($A509,datos14s!$A$2:$B$874,2,FALSE)))=1,"·",0)</f>
        <v>0</v>
      </c>
      <c r="D509" s="53">
        <f>IF(TYPE(SEARCH(D$1,+VLOOKUP($A509,datos14s!$A$2:$B$874,2,FALSE)))=1,"·",0)</f>
        <v>0</v>
      </c>
      <c r="E509" s="53">
        <f>IF(TYPE(SEARCH(E$1,+VLOOKUP($A509,datos14s!$A$2:$B$874,2,FALSE)))=1,"·",0)</f>
        <v>0</v>
      </c>
      <c r="F509" s="53">
        <f>IF(TYPE(SEARCH(F$1,+VLOOKUP($A509,datos14s!$A$2:$B$874,2,FALSE)))=1,"·",0)</f>
        <v>0</v>
      </c>
      <c r="G509" s="53">
        <f>IF(TYPE(SEARCH(G$1,+VLOOKUP($A509,datos14s!$A$2:$B$874,2,FALSE)))=1,"·",0)</f>
        <v>0</v>
      </c>
      <c r="H509" s="53">
        <f>IF(TYPE(SEARCH(H$1,+VLOOKUP($A509,datos14s!$A$2:$B$874,2,FALSE)))=1,"·",0)</f>
        <v>0</v>
      </c>
      <c r="I509" s="53">
        <f>IF(TYPE(SEARCH(I$1,+VLOOKUP($A509,datos14s!$A$2:$B$874,2,FALSE)))=1,"·",0)</f>
        <v>0</v>
      </c>
      <c r="J509" s="53">
        <f>IF(TYPE(SEARCH(J$1,+VLOOKUP($A509,datos14s!$A$2:$B$874,2,FALSE)))=1,"·",0)</f>
        <v>0</v>
      </c>
      <c r="K509" s="53" t="str">
        <f>IF(TYPE(SEARCH(K$1,+VLOOKUP($A509,datos14s!$A$2:$B$874,2,FALSE)))=1,"·",0)</f>
        <v>·</v>
      </c>
      <c r="L509" s="53">
        <f>IF(TYPE(SEARCH(L$1,+VLOOKUP($A509,datos14s!$A$2:$B$874,2,FALSE)))=1,"·",0)</f>
        <v>0</v>
      </c>
      <c r="M509" s="53">
        <f>IF(TYPE(SEARCH(M$1,+VLOOKUP($A509,datos14s!$A$2:$B$874,2,FALSE)))=1,"·",0)</f>
        <v>0</v>
      </c>
      <c r="N509" s="53">
        <f>IF(TYPE(SEARCH(N$1,+VLOOKUP($A509,datos14s!$A$2:$B$874,2,FALSE)))=1,"·",0)</f>
        <v>0</v>
      </c>
      <c r="O509" s="53">
        <f>IF(TYPE(SEARCH(O$1,+VLOOKUP($A509,datos14s!$A$2:$B$874,2,FALSE)))=1,"·",0)</f>
        <v>0</v>
      </c>
      <c r="P509" s="53">
        <f>IF(TYPE(SEARCH(P$1,+VLOOKUP($A509,datos14s!$A$2:$B$874,2,FALSE)))=1,"·",0)</f>
        <v>0</v>
      </c>
      <c r="Q509" s="53">
        <f>IF(TYPE(SEARCH(Q$1,+VLOOKUP($A509,datos14s!$A$2:$B$874,2,FALSE)))=1,"·",0)</f>
        <v>0</v>
      </c>
      <c r="R509" s="53">
        <f>IF(TYPE(SEARCH(R$1,+VLOOKUP($A509,datos14s!$A$2:$B$874,2,FALSE)))=1,"·",0)</f>
        <v>0</v>
      </c>
      <c r="S509" s="53">
        <f>IF(TYPE(SEARCH(S$1,+VLOOKUP($A509,datos14s!$A$2:$B$874,2,FALSE)))=1,"·",0)</f>
        <v>0</v>
      </c>
      <c r="T509" s="53">
        <f>IF(TYPE(SEARCH(T$1,+VLOOKUP($A509,datos14s!$A$2:$B$874,2,FALSE)))=1,"·",0)</f>
        <v>0</v>
      </c>
      <c r="U509" s="53">
        <f>IF(TYPE(SEARCH(U$1,+VLOOKUP($A509,datos14s!$A$2:$B$874,2,FALSE)))=1,"·",0)</f>
        <v>0</v>
      </c>
      <c r="V509" s="53">
        <f>IF(TYPE(SEARCH(V$1,+VLOOKUP($A509,datos14s!$A$2:$B$874,2,FALSE)))=1,"·",0)</f>
        <v>0</v>
      </c>
      <c r="W509" s="53">
        <f>IF(TYPE(SEARCH(W$1,+VLOOKUP($A509,datos14s!$A$2:$B$874,2,FALSE)))=1,"·",0)</f>
        <v>0</v>
      </c>
      <c r="X509" s="53">
        <f>IF(TYPE(SEARCH(X$1,+VLOOKUP($A509,datos14s!$A$2:$B$874,2,FALSE)))=1,"·",0)</f>
        <v>0</v>
      </c>
      <c r="Y509" s="53">
        <f>IF(TYPE(SEARCH(Y$1,+VLOOKUP($A509,datos14s!$A$2:$B$874,2,FALSE)))=1,"·",0)</f>
        <v>0</v>
      </c>
      <c r="Z509" s="53">
        <f>IF(TYPE(SEARCH(Z$1,+VLOOKUP($A509,datos14s!$A$2:$B$874,2,FALSE)))=1,"·",0)</f>
        <v>0</v>
      </c>
      <c r="AA509" s="53">
        <f>IF(TYPE(SEARCH(AA$1,+VLOOKUP($A509,datos14s!$A$2:$B$874,2,FALSE)))=1,"·",0)</f>
        <v>0</v>
      </c>
      <c r="AB509" s="53">
        <f>IF(TYPE(SEARCH(AB$1,+VLOOKUP($A509,datos14s!$A$2:$B$874,2,FALSE)))=1,"·",0)</f>
        <v>0</v>
      </c>
      <c r="AC509" s="53">
        <f>IF(TYPE(SEARCH(AC$1,+VLOOKUP($A509,datos14s!$A$2:$B$874,2,FALSE)))=1,"·",0)</f>
        <v>0</v>
      </c>
      <c r="AD509" s="53">
        <f>IF(TYPE(SEARCH(AD$1,+VLOOKUP($A509,datos14s!$A$2:$B$874,2,FALSE)))=1,"·",0)</f>
        <v>0</v>
      </c>
      <c r="AE509" s="53" t="str">
        <f>IF(TYPE(SEARCH(AE$1,+VLOOKUP($A509,datos14s!$A$2:$B$874,2,FALSE)))=1,"·",0)</f>
        <v>·</v>
      </c>
    </row>
    <row r="510" spans="1:31" s="9" customFormat="1">
      <c r="A510" s="60" t="s">
        <v>158</v>
      </c>
      <c r="B510" s="53">
        <f>IF(TYPE(SEARCH(B$1,+VLOOKUP($A510,datos14s!$A$2:$B$874,2,FALSE)))=1,"·",0)</f>
        <v>0</v>
      </c>
      <c r="C510" s="53">
        <f>IF(TYPE(SEARCH(C$1,+VLOOKUP($A510,datos14s!$A$2:$B$874,2,FALSE)))=1,"·",0)</f>
        <v>0</v>
      </c>
      <c r="D510" s="53" t="str">
        <f>IF(TYPE(SEARCH(D$1,+VLOOKUP($A510,datos14s!$A$2:$B$874,2,FALSE)))=1,"·",0)</f>
        <v>·</v>
      </c>
      <c r="E510" s="53">
        <f>IF(TYPE(SEARCH(E$1,+VLOOKUP($A510,datos14s!$A$2:$B$874,2,FALSE)))=1,"·",0)</f>
        <v>0</v>
      </c>
      <c r="F510" s="53">
        <f>IF(TYPE(SEARCH(F$1,+VLOOKUP($A510,datos14s!$A$2:$B$874,2,FALSE)))=1,"·",0)</f>
        <v>0</v>
      </c>
      <c r="G510" s="53">
        <f>IF(TYPE(SEARCH(G$1,+VLOOKUP($A510,datos14s!$A$2:$B$874,2,FALSE)))=1,"·",0)</f>
        <v>0</v>
      </c>
      <c r="H510" s="53">
        <f>IF(TYPE(SEARCH(H$1,+VLOOKUP($A510,datos14s!$A$2:$B$874,2,FALSE)))=1,"·",0)</f>
        <v>0</v>
      </c>
      <c r="I510" s="53">
        <f>IF(TYPE(SEARCH(I$1,+VLOOKUP($A510,datos14s!$A$2:$B$874,2,FALSE)))=1,"·",0)</f>
        <v>0</v>
      </c>
      <c r="J510" s="53">
        <f>IF(TYPE(SEARCH(J$1,+VLOOKUP($A510,datos14s!$A$2:$B$874,2,FALSE)))=1,"·",0)</f>
        <v>0</v>
      </c>
      <c r="K510" s="53" t="str">
        <f>IF(TYPE(SEARCH(K$1,+VLOOKUP($A510,datos14s!$A$2:$B$874,2,FALSE)))=1,"·",0)</f>
        <v>·</v>
      </c>
      <c r="L510" s="53">
        <f>IF(TYPE(SEARCH(L$1,+VLOOKUP($A510,datos14s!$A$2:$B$874,2,FALSE)))=1,"·",0)</f>
        <v>0</v>
      </c>
      <c r="M510" s="53">
        <f>IF(TYPE(SEARCH(M$1,+VLOOKUP($A510,datos14s!$A$2:$B$874,2,FALSE)))=1,"·",0)</f>
        <v>0</v>
      </c>
      <c r="N510" s="53">
        <f>IF(TYPE(SEARCH(N$1,+VLOOKUP($A510,datos14s!$A$2:$B$874,2,FALSE)))=1,"·",0)</f>
        <v>0</v>
      </c>
      <c r="O510" s="53">
        <f>IF(TYPE(SEARCH(O$1,+VLOOKUP($A510,datos14s!$A$2:$B$874,2,FALSE)))=1,"·",0)</f>
        <v>0</v>
      </c>
      <c r="P510" s="53">
        <f>IF(TYPE(SEARCH(P$1,+VLOOKUP($A510,datos14s!$A$2:$B$874,2,FALSE)))=1,"·",0)</f>
        <v>0</v>
      </c>
      <c r="Q510" s="53">
        <f>IF(TYPE(SEARCH(Q$1,+VLOOKUP($A510,datos14s!$A$2:$B$874,2,FALSE)))=1,"·",0)</f>
        <v>0</v>
      </c>
      <c r="R510" s="53">
        <f>IF(TYPE(SEARCH(R$1,+VLOOKUP($A510,datos14s!$A$2:$B$874,2,FALSE)))=1,"·",0)</f>
        <v>0</v>
      </c>
      <c r="S510" s="53">
        <f>IF(TYPE(SEARCH(S$1,+VLOOKUP($A510,datos14s!$A$2:$B$874,2,FALSE)))=1,"·",0)</f>
        <v>0</v>
      </c>
      <c r="T510" s="53">
        <f>IF(TYPE(SEARCH(T$1,+VLOOKUP($A510,datos14s!$A$2:$B$874,2,FALSE)))=1,"·",0)</f>
        <v>0</v>
      </c>
      <c r="U510" s="53">
        <f>IF(TYPE(SEARCH(U$1,+VLOOKUP($A510,datos14s!$A$2:$B$874,2,FALSE)))=1,"·",0)</f>
        <v>0</v>
      </c>
      <c r="V510" s="53">
        <f>IF(TYPE(SEARCH(V$1,+VLOOKUP($A510,datos14s!$A$2:$B$874,2,FALSE)))=1,"·",0)</f>
        <v>0</v>
      </c>
      <c r="W510" s="53">
        <f>IF(TYPE(SEARCH(W$1,+VLOOKUP($A510,datos14s!$A$2:$B$874,2,FALSE)))=1,"·",0)</f>
        <v>0</v>
      </c>
      <c r="X510" s="53">
        <f>IF(TYPE(SEARCH(X$1,+VLOOKUP($A510,datos14s!$A$2:$B$874,2,FALSE)))=1,"·",0)</f>
        <v>0</v>
      </c>
      <c r="Y510" s="53">
        <f>IF(TYPE(SEARCH(Y$1,+VLOOKUP($A510,datos14s!$A$2:$B$874,2,FALSE)))=1,"·",0)</f>
        <v>0</v>
      </c>
      <c r="Z510" s="53">
        <f>IF(TYPE(SEARCH(Z$1,+VLOOKUP($A510,datos14s!$A$2:$B$874,2,FALSE)))=1,"·",0)</f>
        <v>0</v>
      </c>
      <c r="AA510" s="53">
        <f>IF(TYPE(SEARCH(AA$1,+VLOOKUP($A510,datos14s!$A$2:$B$874,2,FALSE)))=1,"·",0)</f>
        <v>0</v>
      </c>
      <c r="AB510" s="53">
        <f>IF(TYPE(SEARCH(AB$1,+VLOOKUP($A510,datos14s!$A$2:$B$874,2,FALSE)))=1,"·",0)</f>
        <v>0</v>
      </c>
      <c r="AC510" s="53">
        <f>IF(TYPE(SEARCH(AC$1,+VLOOKUP($A510,datos14s!$A$2:$B$874,2,FALSE)))=1,"·",0)</f>
        <v>0</v>
      </c>
      <c r="AD510" s="53">
        <f>IF(TYPE(SEARCH(AD$1,+VLOOKUP($A510,datos14s!$A$2:$B$874,2,FALSE)))=1,"·",0)</f>
        <v>0</v>
      </c>
      <c r="AE510" s="53">
        <f>IF(TYPE(SEARCH(AE$1,+VLOOKUP($A510,datos14s!$A$2:$B$874,2,FALSE)))=1,"·",0)</f>
        <v>0</v>
      </c>
    </row>
    <row r="511" spans="1:31" s="9" customFormat="1">
      <c r="A511" s="60" t="s">
        <v>159</v>
      </c>
      <c r="B511" s="53">
        <f>IF(TYPE(SEARCH(B$1,+VLOOKUP($A511,datos14s!$A$2:$B$874,2,FALSE)))=1,"·",0)</f>
        <v>0</v>
      </c>
      <c r="C511" s="53">
        <f>IF(TYPE(SEARCH(C$1,+VLOOKUP($A511,datos14s!$A$2:$B$874,2,FALSE)))=1,"·",0)</f>
        <v>0</v>
      </c>
      <c r="D511" s="53">
        <f>IF(TYPE(SEARCH(D$1,+VLOOKUP($A511,datos14s!$A$2:$B$874,2,FALSE)))=1,"·",0)</f>
        <v>0</v>
      </c>
      <c r="E511" s="53">
        <f>IF(TYPE(SEARCH(E$1,+VLOOKUP($A511,datos14s!$A$2:$B$874,2,FALSE)))=1,"·",0)</f>
        <v>0</v>
      </c>
      <c r="F511" s="53">
        <f>IF(TYPE(SEARCH(F$1,+VLOOKUP($A511,datos14s!$A$2:$B$874,2,FALSE)))=1,"·",0)</f>
        <v>0</v>
      </c>
      <c r="G511" s="53">
        <f>IF(TYPE(SEARCH(G$1,+VLOOKUP($A511,datos14s!$A$2:$B$874,2,FALSE)))=1,"·",0)</f>
        <v>0</v>
      </c>
      <c r="H511" s="53">
        <f>IF(TYPE(SEARCH(H$1,+VLOOKUP($A511,datos14s!$A$2:$B$874,2,FALSE)))=1,"·",0)</f>
        <v>0</v>
      </c>
      <c r="I511" s="53">
        <f>IF(TYPE(SEARCH(I$1,+VLOOKUP($A511,datos14s!$A$2:$B$874,2,FALSE)))=1,"·",0)</f>
        <v>0</v>
      </c>
      <c r="J511" s="53">
        <f>IF(TYPE(SEARCH(J$1,+VLOOKUP($A511,datos14s!$A$2:$B$874,2,FALSE)))=1,"·",0)</f>
        <v>0</v>
      </c>
      <c r="K511" s="53" t="str">
        <f>IF(TYPE(SEARCH(K$1,+VLOOKUP($A511,datos14s!$A$2:$B$874,2,FALSE)))=1,"·",0)</f>
        <v>·</v>
      </c>
      <c r="L511" s="53">
        <f>IF(TYPE(SEARCH(L$1,+VLOOKUP($A511,datos14s!$A$2:$B$874,2,FALSE)))=1,"·",0)</f>
        <v>0</v>
      </c>
      <c r="M511" s="53">
        <f>IF(TYPE(SEARCH(M$1,+VLOOKUP($A511,datos14s!$A$2:$B$874,2,FALSE)))=1,"·",0)</f>
        <v>0</v>
      </c>
      <c r="N511" s="53">
        <f>IF(TYPE(SEARCH(N$1,+VLOOKUP($A511,datos14s!$A$2:$B$874,2,FALSE)))=1,"·",0)</f>
        <v>0</v>
      </c>
      <c r="O511" s="53">
        <f>IF(TYPE(SEARCH(O$1,+VLOOKUP($A511,datos14s!$A$2:$B$874,2,FALSE)))=1,"·",0)</f>
        <v>0</v>
      </c>
      <c r="P511" s="53">
        <f>IF(TYPE(SEARCH(P$1,+VLOOKUP($A511,datos14s!$A$2:$B$874,2,FALSE)))=1,"·",0)</f>
        <v>0</v>
      </c>
      <c r="Q511" s="53">
        <f>IF(TYPE(SEARCH(Q$1,+VLOOKUP($A511,datos14s!$A$2:$B$874,2,FALSE)))=1,"·",0)</f>
        <v>0</v>
      </c>
      <c r="R511" s="53">
        <f>IF(TYPE(SEARCH(R$1,+VLOOKUP($A511,datos14s!$A$2:$B$874,2,FALSE)))=1,"·",0)</f>
        <v>0</v>
      </c>
      <c r="S511" s="53">
        <f>IF(TYPE(SEARCH(S$1,+VLOOKUP($A511,datos14s!$A$2:$B$874,2,FALSE)))=1,"·",0)</f>
        <v>0</v>
      </c>
      <c r="T511" s="53">
        <f>IF(TYPE(SEARCH(T$1,+VLOOKUP($A511,datos14s!$A$2:$B$874,2,FALSE)))=1,"·",0)</f>
        <v>0</v>
      </c>
      <c r="U511" s="53">
        <f>IF(TYPE(SEARCH(U$1,+VLOOKUP($A511,datos14s!$A$2:$B$874,2,FALSE)))=1,"·",0)</f>
        <v>0</v>
      </c>
      <c r="V511" s="53">
        <f>IF(TYPE(SEARCH(V$1,+VLOOKUP($A511,datos14s!$A$2:$B$874,2,FALSE)))=1,"·",0)</f>
        <v>0</v>
      </c>
      <c r="W511" s="53">
        <f>IF(TYPE(SEARCH(W$1,+VLOOKUP($A511,datos14s!$A$2:$B$874,2,FALSE)))=1,"·",0)</f>
        <v>0</v>
      </c>
      <c r="X511" s="53">
        <f>IF(TYPE(SEARCH(X$1,+VLOOKUP($A511,datos14s!$A$2:$B$874,2,FALSE)))=1,"·",0)</f>
        <v>0</v>
      </c>
      <c r="Y511" s="53">
        <f>IF(TYPE(SEARCH(Y$1,+VLOOKUP($A511,datos14s!$A$2:$B$874,2,FALSE)))=1,"·",0)</f>
        <v>0</v>
      </c>
      <c r="Z511" s="53">
        <f>IF(TYPE(SEARCH(Z$1,+VLOOKUP($A511,datos14s!$A$2:$B$874,2,FALSE)))=1,"·",0)</f>
        <v>0</v>
      </c>
      <c r="AA511" s="53">
        <f>IF(TYPE(SEARCH(AA$1,+VLOOKUP($A511,datos14s!$A$2:$B$874,2,FALSE)))=1,"·",0)</f>
        <v>0</v>
      </c>
      <c r="AB511" s="53">
        <f>IF(TYPE(SEARCH(AB$1,+VLOOKUP($A511,datos14s!$A$2:$B$874,2,FALSE)))=1,"·",0)</f>
        <v>0</v>
      </c>
      <c r="AC511" s="53">
        <f>IF(TYPE(SEARCH(AC$1,+VLOOKUP($A511,datos14s!$A$2:$B$874,2,FALSE)))=1,"·",0)</f>
        <v>0</v>
      </c>
      <c r="AD511" s="53">
        <f>IF(TYPE(SEARCH(AD$1,+VLOOKUP($A511,datos14s!$A$2:$B$874,2,FALSE)))=1,"·",0)</f>
        <v>0</v>
      </c>
      <c r="AE511" s="53">
        <f>IF(TYPE(SEARCH(AE$1,+VLOOKUP($A511,datos14s!$A$2:$B$874,2,FALSE)))=1,"·",0)</f>
        <v>0</v>
      </c>
    </row>
    <row r="512" spans="1:31" s="9" customFormat="1">
      <c r="A512" s="60" t="s">
        <v>160</v>
      </c>
      <c r="B512" s="53">
        <f>IF(TYPE(SEARCH(B$1,+VLOOKUP($A512,datos14s!$A$2:$B$874,2,FALSE)))=1,"·",0)</f>
        <v>0</v>
      </c>
      <c r="C512" s="53">
        <f>IF(TYPE(SEARCH(C$1,+VLOOKUP($A512,datos14s!$A$2:$B$874,2,FALSE)))=1,"·",0)</f>
        <v>0</v>
      </c>
      <c r="D512" s="53" t="str">
        <f>IF(TYPE(SEARCH(D$1,+VLOOKUP($A512,datos14s!$A$2:$B$874,2,FALSE)))=1,"·",0)</f>
        <v>·</v>
      </c>
      <c r="E512" s="53">
        <f>IF(TYPE(SEARCH(E$1,+VLOOKUP($A512,datos14s!$A$2:$B$874,2,FALSE)))=1,"·",0)</f>
        <v>0</v>
      </c>
      <c r="F512" s="53">
        <f>IF(TYPE(SEARCH(F$1,+VLOOKUP($A512,datos14s!$A$2:$B$874,2,FALSE)))=1,"·",0)</f>
        <v>0</v>
      </c>
      <c r="G512" s="53">
        <f>IF(TYPE(SEARCH(G$1,+VLOOKUP($A512,datos14s!$A$2:$B$874,2,FALSE)))=1,"·",0)</f>
        <v>0</v>
      </c>
      <c r="H512" s="53">
        <f>IF(TYPE(SEARCH(H$1,+VLOOKUP($A512,datos14s!$A$2:$B$874,2,FALSE)))=1,"·",0)</f>
        <v>0</v>
      </c>
      <c r="I512" s="53">
        <f>IF(TYPE(SEARCH(I$1,+VLOOKUP($A512,datos14s!$A$2:$B$874,2,FALSE)))=1,"·",0)</f>
        <v>0</v>
      </c>
      <c r="J512" s="53">
        <f>IF(TYPE(SEARCH(J$1,+VLOOKUP($A512,datos14s!$A$2:$B$874,2,FALSE)))=1,"·",0)</f>
        <v>0</v>
      </c>
      <c r="K512" s="53" t="str">
        <f>IF(TYPE(SEARCH(K$1,+VLOOKUP($A512,datos14s!$A$2:$B$874,2,FALSE)))=1,"·",0)</f>
        <v>·</v>
      </c>
      <c r="L512" s="53">
        <f>IF(TYPE(SEARCH(L$1,+VLOOKUP($A512,datos14s!$A$2:$B$874,2,FALSE)))=1,"·",0)</f>
        <v>0</v>
      </c>
      <c r="M512" s="53">
        <f>IF(TYPE(SEARCH(M$1,+VLOOKUP($A512,datos14s!$A$2:$B$874,2,FALSE)))=1,"·",0)</f>
        <v>0</v>
      </c>
      <c r="N512" s="53">
        <f>IF(TYPE(SEARCH(N$1,+VLOOKUP($A512,datos14s!$A$2:$B$874,2,FALSE)))=1,"·",0)</f>
        <v>0</v>
      </c>
      <c r="O512" s="53">
        <f>IF(TYPE(SEARCH(O$1,+VLOOKUP($A512,datos14s!$A$2:$B$874,2,FALSE)))=1,"·",0)</f>
        <v>0</v>
      </c>
      <c r="P512" s="53">
        <f>IF(TYPE(SEARCH(P$1,+VLOOKUP($A512,datos14s!$A$2:$B$874,2,FALSE)))=1,"·",0)</f>
        <v>0</v>
      </c>
      <c r="Q512" s="53">
        <f>IF(TYPE(SEARCH(Q$1,+VLOOKUP($A512,datos14s!$A$2:$B$874,2,FALSE)))=1,"·",0)</f>
        <v>0</v>
      </c>
      <c r="R512" s="53">
        <f>IF(TYPE(SEARCH(R$1,+VLOOKUP($A512,datos14s!$A$2:$B$874,2,FALSE)))=1,"·",0)</f>
        <v>0</v>
      </c>
      <c r="S512" s="53">
        <f>IF(TYPE(SEARCH(S$1,+VLOOKUP($A512,datos14s!$A$2:$B$874,2,FALSE)))=1,"·",0)</f>
        <v>0</v>
      </c>
      <c r="T512" s="53">
        <f>IF(TYPE(SEARCH(T$1,+VLOOKUP($A512,datos14s!$A$2:$B$874,2,FALSE)))=1,"·",0)</f>
        <v>0</v>
      </c>
      <c r="U512" s="53">
        <f>IF(TYPE(SEARCH(U$1,+VLOOKUP($A512,datos14s!$A$2:$B$874,2,FALSE)))=1,"·",0)</f>
        <v>0</v>
      </c>
      <c r="V512" s="53">
        <f>IF(TYPE(SEARCH(V$1,+VLOOKUP($A512,datos14s!$A$2:$B$874,2,FALSE)))=1,"·",0)</f>
        <v>0</v>
      </c>
      <c r="W512" s="53">
        <f>IF(TYPE(SEARCH(W$1,+VLOOKUP($A512,datos14s!$A$2:$B$874,2,FALSE)))=1,"·",0)</f>
        <v>0</v>
      </c>
      <c r="X512" s="53">
        <f>IF(TYPE(SEARCH(X$1,+VLOOKUP($A512,datos14s!$A$2:$B$874,2,FALSE)))=1,"·",0)</f>
        <v>0</v>
      </c>
      <c r="Y512" s="53">
        <f>IF(TYPE(SEARCH(Y$1,+VLOOKUP($A512,datos14s!$A$2:$B$874,2,FALSE)))=1,"·",0)</f>
        <v>0</v>
      </c>
      <c r="Z512" s="53">
        <f>IF(TYPE(SEARCH(Z$1,+VLOOKUP($A512,datos14s!$A$2:$B$874,2,FALSE)))=1,"·",0)</f>
        <v>0</v>
      </c>
      <c r="AA512" s="53">
        <f>IF(TYPE(SEARCH(AA$1,+VLOOKUP($A512,datos14s!$A$2:$B$874,2,FALSE)))=1,"·",0)</f>
        <v>0</v>
      </c>
      <c r="AB512" s="53">
        <f>IF(TYPE(SEARCH(AB$1,+VLOOKUP($A512,datos14s!$A$2:$B$874,2,FALSE)))=1,"·",0)</f>
        <v>0</v>
      </c>
      <c r="AC512" s="53">
        <f>IF(TYPE(SEARCH(AC$1,+VLOOKUP($A512,datos14s!$A$2:$B$874,2,FALSE)))=1,"·",0)</f>
        <v>0</v>
      </c>
      <c r="AD512" s="53">
        <f>IF(TYPE(SEARCH(AD$1,+VLOOKUP($A512,datos14s!$A$2:$B$874,2,FALSE)))=1,"·",0)</f>
        <v>0</v>
      </c>
      <c r="AE512" s="53">
        <f>IF(TYPE(SEARCH(AE$1,+VLOOKUP($A512,datos14s!$A$2:$B$874,2,FALSE)))=1,"·",0)</f>
        <v>0</v>
      </c>
    </row>
    <row r="513" spans="1:31" s="9" customFormat="1">
      <c r="A513" s="60" t="s">
        <v>161</v>
      </c>
      <c r="B513" s="53">
        <f>IF(TYPE(SEARCH(B$1,+VLOOKUP($A513,datos14s!$A$2:$B$874,2,FALSE)))=1,"·",0)</f>
        <v>0</v>
      </c>
      <c r="C513" s="53">
        <f>IF(TYPE(SEARCH(C$1,+VLOOKUP($A513,datos14s!$A$2:$B$874,2,FALSE)))=1,"·",0)</f>
        <v>0</v>
      </c>
      <c r="D513" s="53">
        <f>IF(TYPE(SEARCH(D$1,+VLOOKUP($A513,datos14s!$A$2:$B$874,2,FALSE)))=1,"·",0)</f>
        <v>0</v>
      </c>
      <c r="E513" s="53">
        <f>IF(TYPE(SEARCH(E$1,+VLOOKUP($A513,datos14s!$A$2:$B$874,2,FALSE)))=1,"·",0)</f>
        <v>0</v>
      </c>
      <c r="F513" s="53">
        <f>IF(TYPE(SEARCH(F$1,+VLOOKUP($A513,datos14s!$A$2:$B$874,2,FALSE)))=1,"·",0)</f>
        <v>0</v>
      </c>
      <c r="G513" s="53">
        <f>IF(TYPE(SEARCH(G$1,+VLOOKUP($A513,datos14s!$A$2:$B$874,2,FALSE)))=1,"·",0)</f>
        <v>0</v>
      </c>
      <c r="H513" s="53">
        <f>IF(TYPE(SEARCH(H$1,+VLOOKUP($A513,datos14s!$A$2:$B$874,2,FALSE)))=1,"·",0)</f>
        <v>0</v>
      </c>
      <c r="I513" s="53">
        <f>IF(TYPE(SEARCH(I$1,+VLOOKUP($A513,datos14s!$A$2:$B$874,2,FALSE)))=1,"·",0)</f>
        <v>0</v>
      </c>
      <c r="J513" s="53">
        <f>IF(TYPE(SEARCH(J$1,+VLOOKUP($A513,datos14s!$A$2:$B$874,2,FALSE)))=1,"·",0)</f>
        <v>0</v>
      </c>
      <c r="K513" s="53">
        <f>IF(TYPE(SEARCH(K$1,+VLOOKUP($A513,datos14s!$A$2:$B$874,2,FALSE)))=1,"·",0)</f>
        <v>0</v>
      </c>
      <c r="L513" s="53">
        <f>IF(TYPE(SEARCH(L$1,+VLOOKUP($A513,datos14s!$A$2:$B$874,2,FALSE)))=1,"·",0)</f>
        <v>0</v>
      </c>
      <c r="M513" s="53">
        <f>IF(TYPE(SEARCH(M$1,+VLOOKUP($A513,datos14s!$A$2:$B$874,2,FALSE)))=1,"·",0)</f>
        <v>0</v>
      </c>
      <c r="N513" s="53">
        <f>IF(TYPE(SEARCH(N$1,+VLOOKUP($A513,datos14s!$A$2:$B$874,2,FALSE)))=1,"·",0)</f>
        <v>0</v>
      </c>
      <c r="O513" s="53" t="str">
        <f>IF(TYPE(SEARCH(O$1,+VLOOKUP($A513,datos14s!$A$2:$B$874,2,FALSE)))=1,"·",0)</f>
        <v>·</v>
      </c>
      <c r="P513" s="53">
        <f>IF(TYPE(SEARCH(P$1,+VLOOKUP($A513,datos14s!$A$2:$B$874,2,FALSE)))=1,"·",0)</f>
        <v>0</v>
      </c>
      <c r="Q513" s="53">
        <f>IF(TYPE(SEARCH(Q$1,+VLOOKUP($A513,datos14s!$A$2:$B$874,2,FALSE)))=1,"·",0)</f>
        <v>0</v>
      </c>
      <c r="R513" s="53">
        <f>IF(TYPE(SEARCH(R$1,+VLOOKUP($A513,datos14s!$A$2:$B$874,2,FALSE)))=1,"·",0)</f>
        <v>0</v>
      </c>
      <c r="S513" s="53">
        <f>IF(TYPE(SEARCH(S$1,+VLOOKUP($A513,datos14s!$A$2:$B$874,2,FALSE)))=1,"·",0)</f>
        <v>0</v>
      </c>
      <c r="T513" s="53">
        <f>IF(TYPE(SEARCH(T$1,+VLOOKUP($A513,datos14s!$A$2:$B$874,2,FALSE)))=1,"·",0)</f>
        <v>0</v>
      </c>
      <c r="U513" s="53">
        <f>IF(TYPE(SEARCH(U$1,+VLOOKUP($A513,datos14s!$A$2:$B$874,2,FALSE)))=1,"·",0)</f>
        <v>0</v>
      </c>
      <c r="V513" s="53">
        <f>IF(TYPE(SEARCH(V$1,+VLOOKUP($A513,datos14s!$A$2:$B$874,2,FALSE)))=1,"·",0)</f>
        <v>0</v>
      </c>
      <c r="W513" s="53">
        <f>IF(TYPE(SEARCH(W$1,+VLOOKUP($A513,datos14s!$A$2:$B$874,2,FALSE)))=1,"·",0)</f>
        <v>0</v>
      </c>
      <c r="X513" s="53">
        <f>IF(TYPE(SEARCH(X$1,+VLOOKUP($A513,datos14s!$A$2:$B$874,2,FALSE)))=1,"·",0)</f>
        <v>0</v>
      </c>
      <c r="Y513" s="53">
        <f>IF(TYPE(SEARCH(Y$1,+VLOOKUP($A513,datos14s!$A$2:$B$874,2,FALSE)))=1,"·",0)</f>
        <v>0</v>
      </c>
      <c r="Z513" s="53">
        <f>IF(TYPE(SEARCH(Z$1,+VLOOKUP($A513,datos14s!$A$2:$B$874,2,FALSE)))=1,"·",0)</f>
        <v>0</v>
      </c>
      <c r="AA513" s="53">
        <f>IF(TYPE(SEARCH(AA$1,+VLOOKUP($A513,datos14s!$A$2:$B$874,2,FALSE)))=1,"·",0)</f>
        <v>0</v>
      </c>
      <c r="AB513" s="53">
        <f>IF(TYPE(SEARCH(AB$1,+VLOOKUP($A513,datos14s!$A$2:$B$874,2,FALSE)))=1,"·",0)</f>
        <v>0</v>
      </c>
      <c r="AC513" s="53">
        <f>IF(TYPE(SEARCH(AC$1,+VLOOKUP($A513,datos14s!$A$2:$B$874,2,FALSE)))=1,"·",0)</f>
        <v>0</v>
      </c>
      <c r="AD513" s="53">
        <f>IF(TYPE(SEARCH(AD$1,+VLOOKUP($A513,datos14s!$A$2:$B$874,2,FALSE)))=1,"·",0)</f>
        <v>0</v>
      </c>
      <c r="AE513" s="53">
        <f>IF(TYPE(SEARCH(AE$1,+VLOOKUP($A513,datos14s!$A$2:$B$874,2,FALSE)))=1,"·",0)</f>
        <v>0</v>
      </c>
    </row>
    <row r="514" spans="1:31" s="9" customFormat="1">
      <c r="A514" s="60" t="s">
        <v>162</v>
      </c>
      <c r="B514" s="53">
        <f>IF(TYPE(SEARCH(B$1,+VLOOKUP($A514,datos14s!$A$2:$B$874,2,FALSE)))=1,"·",0)</f>
        <v>0</v>
      </c>
      <c r="C514" s="53">
        <f>IF(TYPE(SEARCH(C$1,+VLOOKUP($A514,datos14s!$A$2:$B$874,2,FALSE)))=1,"·",0)</f>
        <v>0</v>
      </c>
      <c r="D514" s="53" t="str">
        <f>IF(TYPE(SEARCH(D$1,+VLOOKUP($A514,datos14s!$A$2:$B$874,2,FALSE)))=1,"·",0)</f>
        <v>·</v>
      </c>
      <c r="E514" s="53">
        <f>IF(TYPE(SEARCH(E$1,+VLOOKUP($A514,datos14s!$A$2:$B$874,2,FALSE)))=1,"·",0)</f>
        <v>0</v>
      </c>
      <c r="F514" s="53">
        <f>IF(TYPE(SEARCH(F$1,+VLOOKUP($A514,datos14s!$A$2:$B$874,2,FALSE)))=1,"·",0)</f>
        <v>0</v>
      </c>
      <c r="G514" s="53">
        <f>IF(TYPE(SEARCH(G$1,+VLOOKUP($A514,datos14s!$A$2:$B$874,2,FALSE)))=1,"·",0)</f>
        <v>0</v>
      </c>
      <c r="H514" s="53">
        <f>IF(TYPE(SEARCH(H$1,+VLOOKUP($A514,datos14s!$A$2:$B$874,2,FALSE)))=1,"·",0)</f>
        <v>0</v>
      </c>
      <c r="I514" s="53">
        <f>IF(TYPE(SEARCH(I$1,+VLOOKUP($A514,datos14s!$A$2:$B$874,2,FALSE)))=1,"·",0)</f>
        <v>0</v>
      </c>
      <c r="J514" s="53">
        <f>IF(TYPE(SEARCH(J$1,+VLOOKUP($A514,datos14s!$A$2:$B$874,2,FALSE)))=1,"·",0)</f>
        <v>0</v>
      </c>
      <c r="K514" s="53" t="str">
        <f>IF(TYPE(SEARCH(K$1,+VLOOKUP($A514,datos14s!$A$2:$B$874,2,FALSE)))=1,"·",0)</f>
        <v>·</v>
      </c>
      <c r="L514" s="53">
        <f>IF(TYPE(SEARCH(L$1,+VLOOKUP($A514,datos14s!$A$2:$B$874,2,FALSE)))=1,"·",0)</f>
        <v>0</v>
      </c>
      <c r="M514" s="53">
        <f>IF(TYPE(SEARCH(M$1,+VLOOKUP($A514,datos14s!$A$2:$B$874,2,FALSE)))=1,"·",0)</f>
        <v>0</v>
      </c>
      <c r="N514" s="53">
        <f>IF(TYPE(SEARCH(N$1,+VLOOKUP($A514,datos14s!$A$2:$B$874,2,FALSE)))=1,"·",0)</f>
        <v>0</v>
      </c>
      <c r="O514" s="53">
        <f>IF(TYPE(SEARCH(O$1,+VLOOKUP($A514,datos14s!$A$2:$B$874,2,FALSE)))=1,"·",0)</f>
        <v>0</v>
      </c>
      <c r="P514" s="53">
        <f>IF(TYPE(SEARCH(P$1,+VLOOKUP($A514,datos14s!$A$2:$B$874,2,FALSE)))=1,"·",0)</f>
        <v>0</v>
      </c>
      <c r="Q514" s="53">
        <f>IF(TYPE(SEARCH(Q$1,+VLOOKUP($A514,datos14s!$A$2:$B$874,2,FALSE)))=1,"·",0)</f>
        <v>0</v>
      </c>
      <c r="R514" s="53">
        <f>IF(TYPE(SEARCH(R$1,+VLOOKUP($A514,datos14s!$A$2:$B$874,2,FALSE)))=1,"·",0)</f>
        <v>0</v>
      </c>
      <c r="S514" s="53">
        <f>IF(TYPE(SEARCH(S$1,+VLOOKUP($A514,datos14s!$A$2:$B$874,2,FALSE)))=1,"·",0)</f>
        <v>0</v>
      </c>
      <c r="T514" s="53">
        <f>IF(TYPE(SEARCH(T$1,+VLOOKUP($A514,datos14s!$A$2:$B$874,2,FALSE)))=1,"·",0)</f>
        <v>0</v>
      </c>
      <c r="U514" s="53">
        <f>IF(TYPE(SEARCH(U$1,+VLOOKUP($A514,datos14s!$A$2:$B$874,2,FALSE)))=1,"·",0)</f>
        <v>0</v>
      </c>
      <c r="V514" s="53">
        <f>IF(TYPE(SEARCH(V$1,+VLOOKUP($A514,datos14s!$A$2:$B$874,2,FALSE)))=1,"·",0)</f>
        <v>0</v>
      </c>
      <c r="W514" s="53">
        <f>IF(TYPE(SEARCH(W$1,+VLOOKUP($A514,datos14s!$A$2:$B$874,2,FALSE)))=1,"·",0)</f>
        <v>0</v>
      </c>
      <c r="X514" s="53">
        <f>IF(TYPE(SEARCH(X$1,+VLOOKUP($A514,datos14s!$A$2:$B$874,2,FALSE)))=1,"·",0)</f>
        <v>0</v>
      </c>
      <c r="Y514" s="53">
        <f>IF(TYPE(SEARCH(Y$1,+VLOOKUP($A514,datos14s!$A$2:$B$874,2,FALSE)))=1,"·",0)</f>
        <v>0</v>
      </c>
      <c r="Z514" s="53">
        <f>IF(TYPE(SEARCH(Z$1,+VLOOKUP($A514,datos14s!$A$2:$B$874,2,FALSE)))=1,"·",0)</f>
        <v>0</v>
      </c>
      <c r="AA514" s="53">
        <f>IF(TYPE(SEARCH(AA$1,+VLOOKUP($A514,datos14s!$A$2:$B$874,2,FALSE)))=1,"·",0)</f>
        <v>0</v>
      </c>
      <c r="AB514" s="53">
        <f>IF(TYPE(SEARCH(AB$1,+VLOOKUP($A514,datos14s!$A$2:$B$874,2,FALSE)))=1,"·",0)</f>
        <v>0</v>
      </c>
      <c r="AC514" s="53">
        <f>IF(TYPE(SEARCH(AC$1,+VLOOKUP($A514,datos14s!$A$2:$B$874,2,FALSE)))=1,"·",0)</f>
        <v>0</v>
      </c>
      <c r="AD514" s="53">
        <f>IF(TYPE(SEARCH(AD$1,+VLOOKUP($A514,datos14s!$A$2:$B$874,2,FALSE)))=1,"·",0)</f>
        <v>0</v>
      </c>
      <c r="AE514" s="53">
        <f>IF(TYPE(SEARCH(AE$1,+VLOOKUP($A514,datos14s!$A$2:$B$874,2,FALSE)))=1,"·",0)</f>
        <v>0</v>
      </c>
    </row>
    <row r="515" spans="1:31" s="9" customFormat="1">
      <c r="A515" s="60" t="s">
        <v>163</v>
      </c>
      <c r="B515" s="53">
        <f>IF(TYPE(SEARCH(B$1,+VLOOKUP($A515,datos14s!$A$2:$B$874,2,FALSE)))=1,"·",0)</f>
        <v>0</v>
      </c>
      <c r="C515" s="53">
        <f>IF(TYPE(SEARCH(C$1,+VLOOKUP($A515,datos14s!$A$2:$B$874,2,FALSE)))=1,"·",0)</f>
        <v>0</v>
      </c>
      <c r="D515" s="53">
        <f>IF(TYPE(SEARCH(D$1,+VLOOKUP($A515,datos14s!$A$2:$B$874,2,FALSE)))=1,"·",0)</f>
        <v>0</v>
      </c>
      <c r="E515" s="53">
        <f>IF(TYPE(SEARCH(E$1,+VLOOKUP($A515,datos14s!$A$2:$B$874,2,FALSE)))=1,"·",0)</f>
        <v>0</v>
      </c>
      <c r="F515" s="53">
        <f>IF(TYPE(SEARCH(F$1,+VLOOKUP($A515,datos14s!$A$2:$B$874,2,FALSE)))=1,"·",0)</f>
        <v>0</v>
      </c>
      <c r="G515" s="53">
        <f>IF(TYPE(SEARCH(G$1,+VLOOKUP($A515,datos14s!$A$2:$B$874,2,FALSE)))=1,"·",0)</f>
        <v>0</v>
      </c>
      <c r="H515" s="53">
        <f>IF(TYPE(SEARCH(H$1,+VLOOKUP($A515,datos14s!$A$2:$B$874,2,FALSE)))=1,"·",0)</f>
        <v>0</v>
      </c>
      <c r="I515" s="53">
        <f>IF(TYPE(SEARCH(I$1,+VLOOKUP($A515,datos14s!$A$2:$B$874,2,FALSE)))=1,"·",0)</f>
        <v>0</v>
      </c>
      <c r="J515" s="53">
        <f>IF(TYPE(SEARCH(J$1,+VLOOKUP($A515,datos14s!$A$2:$B$874,2,FALSE)))=1,"·",0)</f>
        <v>0</v>
      </c>
      <c r="K515" s="53" t="str">
        <f>IF(TYPE(SEARCH(K$1,+VLOOKUP($A515,datos14s!$A$2:$B$874,2,FALSE)))=1,"·",0)</f>
        <v>·</v>
      </c>
      <c r="L515" s="53">
        <f>IF(TYPE(SEARCH(L$1,+VLOOKUP($A515,datos14s!$A$2:$B$874,2,FALSE)))=1,"·",0)</f>
        <v>0</v>
      </c>
      <c r="M515" s="53">
        <f>IF(TYPE(SEARCH(M$1,+VLOOKUP($A515,datos14s!$A$2:$B$874,2,FALSE)))=1,"·",0)</f>
        <v>0</v>
      </c>
      <c r="N515" s="53">
        <f>IF(TYPE(SEARCH(N$1,+VLOOKUP($A515,datos14s!$A$2:$B$874,2,FALSE)))=1,"·",0)</f>
        <v>0</v>
      </c>
      <c r="O515" s="53">
        <f>IF(TYPE(SEARCH(O$1,+VLOOKUP($A515,datos14s!$A$2:$B$874,2,FALSE)))=1,"·",0)</f>
        <v>0</v>
      </c>
      <c r="P515" s="53">
        <f>IF(TYPE(SEARCH(P$1,+VLOOKUP($A515,datos14s!$A$2:$B$874,2,FALSE)))=1,"·",0)</f>
        <v>0</v>
      </c>
      <c r="Q515" s="53">
        <f>IF(TYPE(SEARCH(Q$1,+VLOOKUP($A515,datos14s!$A$2:$B$874,2,FALSE)))=1,"·",0)</f>
        <v>0</v>
      </c>
      <c r="R515" s="53">
        <f>IF(TYPE(SEARCH(R$1,+VLOOKUP($A515,datos14s!$A$2:$B$874,2,FALSE)))=1,"·",0)</f>
        <v>0</v>
      </c>
      <c r="S515" s="53">
        <f>IF(TYPE(SEARCH(S$1,+VLOOKUP($A515,datos14s!$A$2:$B$874,2,FALSE)))=1,"·",0)</f>
        <v>0</v>
      </c>
      <c r="T515" s="53">
        <f>IF(TYPE(SEARCH(T$1,+VLOOKUP($A515,datos14s!$A$2:$B$874,2,FALSE)))=1,"·",0)</f>
        <v>0</v>
      </c>
      <c r="U515" s="53">
        <f>IF(TYPE(SEARCH(U$1,+VLOOKUP($A515,datos14s!$A$2:$B$874,2,FALSE)))=1,"·",0)</f>
        <v>0</v>
      </c>
      <c r="V515" s="53">
        <f>IF(TYPE(SEARCH(V$1,+VLOOKUP($A515,datos14s!$A$2:$B$874,2,FALSE)))=1,"·",0)</f>
        <v>0</v>
      </c>
      <c r="W515" s="53">
        <f>IF(TYPE(SEARCH(W$1,+VLOOKUP($A515,datos14s!$A$2:$B$874,2,FALSE)))=1,"·",0)</f>
        <v>0</v>
      </c>
      <c r="X515" s="53">
        <f>IF(TYPE(SEARCH(X$1,+VLOOKUP($A515,datos14s!$A$2:$B$874,2,FALSE)))=1,"·",0)</f>
        <v>0</v>
      </c>
      <c r="Y515" s="53">
        <f>IF(TYPE(SEARCH(Y$1,+VLOOKUP($A515,datos14s!$A$2:$B$874,2,FALSE)))=1,"·",0)</f>
        <v>0</v>
      </c>
      <c r="Z515" s="53">
        <f>IF(TYPE(SEARCH(Z$1,+VLOOKUP($A515,datos14s!$A$2:$B$874,2,FALSE)))=1,"·",0)</f>
        <v>0</v>
      </c>
      <c r="AA515" s="53">
        <f>IF(TYPE(SEARCH(AA$1,+VLOOKUP($A515,datos14s!$A$2:$B$874,2,FALSE)))=1,"·",0)</f>
        <v>0</v>
      </c>
      <c r="AB515" s="53">
        <f>IF(TYPE(SEARCH(AB$1,+VLOOKUP($A515,datos14s!$A$2:$B$874,2,FALSE)))=1,"·",0)</f>
        <v>0</v>
      </c>
      <c r="AC515" s="53">
        <f>IF(TYPE(SEARCH(AC$1,+VLOOKUP($A515,datos14s!$A$2:$B$874,2,FALSE)))=1,"·",0)</f>
        <v>0</v>
      </c>
      <c r="AD515" s="53">
        <f>IF(TYPE(SEARCH(AD$1,+VLOOKUP($A515,datos14s!$A$2:$B$874,2,FALSE)))=1,"·",0)</f>
        <v>0</v>
      </c>
      <c r="AE515" s="53">
        <f>IF(TYPE(SEARCH(AE$1,+VLOOKUP($A515,datos14s!$A$2:$B$874,2,FALSE)))=1,"·",0)</f>
        <v>0</v>
      </c>
    </row>
    <row r="516" spans="1:31" s="9" customFormat="1">
      <c r="A516" s="60" t="s">
        <v>164</v>
      </c>
      <c r="B516" s="53">
        <f>IF(TYPE(SEARCH(B$1,+VLOOKUP($A516,datos14s!$A$2:$B$874,2,FALSE)))=1,"·",0)</f>
        <v>0</v>
      </c>
      <c r="C516" s="53">
        <f>IF(TYPE(SEARCH(C$1,+VLOOKUP($A516,datos14s!$A$2:$B$874,2,FALSE)))=1,"·",0)</f>
        <v>0</v>
      </c>
      <c r="D516" s="53">
        <f>IF(TYPE(SEARCH(D$1,+VLOOKUP($A516,datos14s!$A$2:$B$874,2,FALSE)))=1,"·",0)</f>
        <v>0</v>
      </c>
      <c r="E516" s="53">
        <f>IF(TYPE(SEARCH(E$1,+VLOOKUP($A516,datos14s!$A$2:$B$874,2,FALSE)))=1,"·",0)</f>
        <v>0</v>
      </c>
      <c r="F516" s="53">
        <f>IF(TYPE(SEARCH(F$1,+VLOOKUP($A516,datos14s!$A$2:$B$874,2,FALSE)))=1,"·",0)</f>
        <v>0</v>
      </c>
      <c r="G516" s="53">
        <f>IF(TYPE(SEARCH(G$1,+VLOOKUP($A516,datos14s!$A$2:$B$874,2,FALSE)))=1,"·",0)</f>
        <v>0</v>
      </c>
      <c r="H516" s="53">
        <f>IF(TYPE(SEARCH(H$1,+VLOOKUP($A516,datos14s!$A$2:$B$874,2,FALSE)))=1,"·",0)</f>
        <v>0</v>
      </c>
      <c r="I516" s="53">
        <f>IF(TYPE(SEARCH(I$1,+VLOOKUP($A516,datos14s!$A$2:$B$874,2,FALSE)))=1,"·",0)</f>
        <v>0</v>
      </c>
      <c r="J516" s="53">
        <f>IF(TYPE(SEARCH(J$1,+VLOOKUP($A516,datos14s!$A$2:$B$874,2,FALSE)))=1,"·",0)</f>
        <v>0</v>
      </c>
      <c r="K516" s="53" t="str">
        <f>IF(TYPE(SEARCH(K$1,+VLOOKUP($A516,datos14s!$A$2:$B$874,2,FALSE)))=1,"·",0)</f>
        <v>·</v>
      </c>
      <c r="L516" s="53">
        <f>IF(TYPE(SEARCH(L$1,+VLOOKUP($A516,datos14s!$A$2:$B$874,2,FALSE)))=1,"·",0)</f>
        <v>0</v>
      </c>
      <c r="M516" s="53">
        <f>IF(TYPE(SEARCH(M$1,+VLOOKUP($A516,datos14s!$A$2:$B$874,2,FALSE)))=1,"·",0)</f>
        <v>0</v>
      </c>
      <c r="N516" s="53">
        <f>IF(TYPE(SEARCH(N$1,+VLOOKUP($A516,datos14s!$A$2:$B$874,2,FALSE)))=1,"·",0)</f>
        <v>0</v>
      </c>
      <c r="O516" s="53">
        <f>IF(TYPE(SEARCH(O$1,+VLOOKUP($A516,datos14s!$A$2:$B$874,2,FALSE)))=1,"·",0)</f>
        <v>0</v>
      </c>
      <c r="P516" s="53">
        <f>IF(TYPE(SEARCH(P$1,+VLOOKUP($A516,datos14s!$A$2:$B$874,2,FALSE)))=1,"·",0)</f>
        <v>0</v>
      </c>
      <c r="Q516" s="53">
        <f>IF(TYPE(SEARCH(Q$1,+VLOOKUP($A516,datos14s!$A$2:$B$874,2,FALSE)))=1,"·",0)</f>
        <v>0</v>
      </c>
      <c r="R516" s="53">
        <f>IF(TYPE(SEARCH(R$1,+VLOOKUP($A516,datos14s!$A$2:$B$874,2,FALSE)))=1,"·",0)</f>
        <v>0</v>
      </c>
      <c r="S516" s="53">
        <f>IF(TYPE(SEARCH(S$1,+VLOOKUP($A516,datos14s!$A$2:$B$874,2,FALSE)))=1,"·",0)</f>
        <v>0</v>
      </c>
      <c r="T516" s="53">
        <f>IF(TYPE(SEARCH(T$1,+VLOOKUP($A516,datos14s!$A$2:$B$874,2,FALSE)))=1,"·",0)</f>
        <v>0</v>
      </c>
      <c r="U516" s="53">
        <f>IF(TYPE(SEARCH(U$1,+VLOOKUP($A516,datos14s!$A$2:$B$874,2,FALSE)))=1,"·",0)</f>
        <v>0</v>
      </c>
      <c r="V516" s="53">
        <f>IF(TYPE(SEARCH(V$1,+VLOOKUP($A516,datos14s!$A$2:$B$874,2,FALSE)))=1,"·",0)</f>
        <v>0</v>
      </c>
      <c r="W516" s="53">
        <f>IF(TYPE(SEARCH(W$1,+VLOOKUP($A516,datos14s!$A$2:$B$874,2,FALSE)))=1,"·",0)</f>
        <v>0</v>
      </c>
      <c r="X516" s="53">
        <f>IF(TYPE(SEARCH(X$1,+VLOOKUP($A516,datos14s!$A$2:$B$874,2,FALSE)))=1,"·",0)</f>
        <v>0</v>
      </c>
      <c r="Y516" s="53">
        <f>IF(TYPE(SEARCH(Y$1,+VLOOKUP($A516,datos14s!$A$2:$B$874,2,FALSE)))=1,"·",0)</f>
        <v>0</v>
      </c>
      <c r="Z516" s="53">
        <f>IF(TYPE(SEARCH(Z$1,+VLOOKUP($A516,datos14s!$A$2:$B$874,2,FALSE)))=1,"·",0)</f>
        <v>0</v>
      </c>
      <c r="AA516" s="53">
        <f>IF(TYPE(SEARCH(AA$1,+VLOOKUP($A516,datos14s!$A$2:$B$874,2,FALSE)))=1,"·",0)</f>
        <v>0</v>
      </c>
      <c r="AB516" s="53">
        <f>IF(TYPE(SEARCH(AB$1,+VLOOKUP($A516,datos14s!$A$2:$B$874,2,FALSE)))=1,"·",0)</f>
        <v>0</v>
      </c>
      <c r="AC516" s="53">
        <f>IF(TYPE(SEARCH(AC$1,+VLOOKUP($A516,datos14s!$A$2:$B$874,2,FALSE)))=1,"·",0)</f>
        <v>0</v>
      </c>
      <c r="AD516" s="53">
        <f>IF(TYPE(SEARCH(AD$1,+VLOOKUP($A516,datos14s!$A$2:$B$874,2,FALSE)))=1,"·",0)</f>
        <v>0</v>
      </c>
      <c r="AE516" s="53">
        <f>IF(TYPE(SEARCH(AE$1,+VLOOKUP($A516,datos14s!$A$2:$B$874,2,FALSE)))=1,"·",0)</f>
        <v>0</v>
      </c>
    </row>
    <row r="517" spans="1:31" s="9" customFormat="1">
      <c r="A517" s="60" t="s">
        <v>165</v>
      </c>
      <c r="B517" s="53">
        <f>IF(TYPE(SEARCH(B$1,+VLOOKUP($A517,datos14s!$A$2:$B$874,2,FALSE)))=1,"·",0)</f>
        <v>0</v>
      </c>
      <c r="C517" s="53">
        <f>IF(TYPE(SEARCH(C$1,+VLOOKUP($A517,datos14s!$A$2:$B$874,2,FALSE)))=1,"·",0)</f>
        <v>0</v>
      </c>
      <c r="D517" s="53">
        <f>IF(TYPE(SEARCH(D$1,+VLOOKUP($A517,datos14s!$A$2:$B$874,2,FALSE)))=1,"·",0)</f>
        <v>0</v>
      </c>
      <c r="E517" s="53">
        <f>IF(TYPE(SEARCH(E$1,+VLOOKUP($A517,datos14s!$A$2:$B$874,2,FALSE)))=1,"·",0)</f>
        <v>0</v>
      </c>
      <c r="F517" s="53">
        <f>IF(TYPE(SEARCH(F$1,+VLOOKUP($A517,datos14s!$A$2:$B$874,2,FALSE)))=1,"·",0)</f>
        <v>0</v>
      </c>
      <c r="G517" s="53">
        <f>IF(TYPE(SEARCH(G$1,+VLOOKUP($A517,datos14s!$A$2:$B$874,2,FALSE)))=1,"·",0)</f>
        <v>0</v>
      </c>
      <c r="H517" s="53">
        <f>IF(TYPE(SEARCH(H$1,+VLOOKUP($A517,datos14s!$A$2:$B$874,2,FALSE)))=1,"·",0)</f>
        <v>0</v>
      </c>
      <c r="I517" s="53">
        <f>IF(TYPE(SEARCH(I$1,+VLOOKUP($A517,datos14s!$A$2:$B$874,2,FALSE)))=1,"·",0)</f>
        <v>0</v>
      </c>
      <c r="J517" s="53">
        <f>IF(TYPE(SEARCH(J$1,+VLOOKUP($A517,datos14s!$A$2:$B$874,2,FALSE)))=1,"·",0)</f>
        <v>0</v>
      </c>
      <c r="K517" s="53" t="str">
        <f>IF(TYPE(SEARCH(K$1,+VLOOKUP($A517,datos14s!$A$2:$B$874,2,FALSE)))=1,"·",0)</f>
        <v>·</v>
      </c>
      <c r="L517" s="53">
        <f>IF(TYPE(SEARCH(L$1,+VLOOKUP($A517,datos14s!$A$2:$B$874,2,FALSE)))=1,"·",0)</f>
        <v>0</v>
      </c>
      <c r="M517" s="53">
        <f>IF(TYPE(SEARCH(M$1,+VLOOKUP($A517,datos14s!$A$2:$B$874,2,FALSE)))=1,"·",0)</f>
        <v>0</v>
      </c>
      <c r="N517" s="53">
        <f>IF(TYPE(SEARCH(N$1,+VLOOKUP($A517,datos14s!$A$2:$B$874,2,FALSE)))=1,"·",0)</f>
        <v>0</v>
      </c>
      <c r="O517" s="53">
        <f>IF(TYPE(SEARCH(O$1,+VLOOKUP($A517,datos14s!$A$2:$B$874,2,FALSE)))=1,"·",0)</f>
        <v>0</v>
      </c>
      <c r="P517" s="53">
        <f>IF(TYPE(SEARCH(P$1,+VLOOKUP($A517,datos14s!$A$2:$B$874,2,FALSE)))=1,"·",0)</f>
        <v>0</v>
      </c>
      <c r="Q517" s="53">
        <f>IF(TYPE(SEARCH(Q$1,+VLOOKUP($A517,datos14s!$A$2:$B$874,2,FALSE)))=1,"·",0)</f>
        <v>0</v>
      </c>
      <c r="R517" s="53">
        <f>IF(TYPE(SEARCH(R$1,+VLOOKUP($A517,datos14s!$A$2:$B$874,2,FALSE)))=1,"·",0)</f>
        <v>0</v>
      </c>
      <c r="S517" s="53">
        <f>IF(TYPE(SEARCH(S$1,+VLOOKUP($A517,datos14s!$A$2:$B$874,2,FALSE)))=1,"·",0)</f>
        <v>0</v>
      </c>
      <c r="T517" s="53">
        <f>IF(TYPE(SEARCH(T$1,+VLOOKUP($A517,datos14s!$A$2:$B$874,2,FALSE)))=1,"·",0)</f>
        <v>0</v>
      </c>
      <c r="U517" s="53">
        <f>IF(TYPE(SEARCH(U$1,+VLOOKUP($A517,datos14s!$A$2:$B$874,2,FALSE)))=1,"·",0)</f>
        <v>0</v>
      </c>
      <c r="V517" s="53">
        <f>IF(TYPE(SEARCH(V$1,+VLOOKUP($A517,datos14s!$A$2:$B$874,2,FALSE)))=1,"·",0)</f>
        <v>0</v>
      </c>
      <c r="W517" s="53">
        <f>IF(TYPE(SEARCH(W$1,+VLOOKUP($A517,datos14s!$A$2:$B$874,2,FALSE)))=1,"·",0)</f>
        <v>0</v>
      </c>
      <c r="X517" s="53">
        <f>IF(TYPE(SEARCH(X$1,+VLOOKUP($A517,datos14s!$A$2:$B$874,2,FALSE)))=1,"·",0)</f>
        <v>0</v>
      </c>
      <c r="Y517" s="53">
        <f>IF(TYPE(SEARCH(Y$1,+VLOOKUP($A517,datos14s!$A$2:$B$874,2,FALSE)))=1,"·",0)</f>
        <v>0</v>
      </c>
      <c r="Z517" s="53">
        <f>IF(TYPE(SEARCH(Z$1,+VLOOKUP($A517,datos14s!$A$2:$B$874,2,FALSE)))=1,"·",0)</f>
        <v>0</v>
      </c>
      <c r="AA517" s="53">
        <f>IF(TYPE(SEARCH(AA$1,+VLOOKUP($A517,datos14s!$A$2:$B$874,2,FALSE)))=1,"·",0)</f>
        <v>0</v>
      </c>
      <c r="AB517" s="53">
        <f>IF(TYPE(SEARCH(AB$1,+VLOOKUP($A517,datos14s!$A$2:$B$874,2,FALSE)))=1,"·",0)</f>
        <v>0</v>
      </c>
      <c r="AC517" s="53">
        <f>IF(TYPE(SEARCH(AC$1,+VLOOKUP($A517,datos14s!$A$2:$B$874,2,FALSE)))=1,"·",0)</f>
        <v>0</v>
      </c>
      <c r="AD517" s="53">
        <f>IF(TYPE(SEARCH(AD$1,+VLOOKUP($A517,datos14s!$A$2:$B$874,2,FALSE)))=1,"·",0)</f>
        <v>0</v>
      </c>
      <c r="AE517" s="53">
        <f>IF(TYPE(SEARCH(AE$1,+VLOOKUP($A517,datos14s!$A$2:$B$874,2,FALSE)))=1,"·",0)</f>
        <v>0</v>
      </c>
    </row>
    <row r="518" spans="1:31" s="9" customFormat="1">
      <c r="A518" s="60" t="s">
        <v>166</v>
      </c>
      <c r="B518" s="53">
        <f>IF(TYPE(SEARCH(B$1,+VLOOKUP($A518,datos14s!$A$2:$B$874,2,FALSE)))=1,"·",0)</f>
        <v>0</v>
      </c>
      <c r="C518" s="53">
        <f>IF(TYPE(SEARCH(C$1,+VLOOKUP($A518,datos14s!$A$2:$B$874,2,FALSE)))=1,"·",0)</f>
        <v>0</v>
      </c>
      <c r="D518" s="53">
        <f>IF(TYPE(SEARCH(D$1,+VLOOKUP($A518,datos14s!$A$2:$B$874,2,FALSE)))=1,"·",0)</f>
        <v>0</v>
      </c>
      <c r="E518" s="53">
        <f>IF(TYPE(SEARCH(E$1,+VLOOKUP($A518,datos14s!$A$2:$B$874,2,FALSE)))=1,"·",0)</f>
        <v>0</v>
      </c>
      <c r="F518" s="53">
        <f>IF(TYPE(SEARCH(F$1,+VLOOKUP($A518,datos14s!$A$2:$B$874,2,FALSE)))=1,"·",0)</f>
        <v>0</v>
      </c>
      <c r="G518" s="53">
        <f>IF(TYPE(SEARCH(G$1,+VLOOKUP($A518,datos14s!$A$2:$B$874,2,FALSE)))=1,"·",0)</f>
        <v>0</v>
      </c>
      <c r="H518" s="53">
        <f>IF(TYPE(SEARCH(H$1,+VLOOKUP($A518,datos14s!$A$2:$B$874,2,FALSE)))=1,"·",0)</f>
        <v>0</v>
      </c>
      <c r="I518" s="53">
        <f>IF(TYPE(SEARCH(I$1,+VLOOKUP($A518,datos14s!$A$2:$B$874,2,FALSE)))=1,"·",0)</f>
        <v>0</v>
      </c>
      <c r="J518" s="53">
        <f>IF(TYPE(SEARCH(J$1,+VLOOKUP($A518,datos14s!$A$2:$B$874,2,FALSE)))=1,"·",0)</f>
        <v>0</v>
      </c>
      <c r="K518" s="53">
        <f>IF(TYPE(SEARCH(K$1,+VLOOKUP($A518,datos14s!$A$2:$B$874,2,FALSE)))=1,"·",0)</f>
        <v>0</v>
      </c>
      <c r="L518" s="53">
        <f>IF(TYPE(SEARCH(L$1,+VLOOKUP($A518,datos14s!$A$2:$B$874,2,FALSE)))=1,"·",0)</f>
        <v>0</v>
      </c>
      <c r="M518" s="53">
        <f>IF(TYPE(SEARCH(M$1,+VLOOKUP($A518,datos14s!$A$2:$B$874,2,FALSE)))=1,"·",0)</f>
        <v>0</v>
      </c>
      <c r="N518" s="53">
        <f>IF(TYPE(SEARCH(N$1,+VLOOKUP($A518,datos14s!$A$2:$B$874,2,FALSE)))=1,"·",0)</f>
        <v>0</v>
      </c>
      <c r="O518" s="53">
        <f>IF(TYPE(SEARCH(O$1,+VLOOKUP($A518,datos14s!$A$2:$B$874,2,FALSE)))=1,"·",0)</f>
        <v>0</v>
      </c>
      <c r="P518" s="53">
        <f>IF(TYPE(SEARCH(P$1,+VLOOKUP($A518,datos14s!$A$2:$B$874,2,FALSE)))=1,"·",0)</f>
        <v>0</v>
      </c>
      <c r="Q518" s="53">
        <f>IF(TYPE(SEARCH(Q$1,+VLOOKUP($A518,datos14s!$A$2:$B$874,2,FALSE)))=1,"·",0)</f>
        <v>0</v>
      </c>
      <c r="R518" s="53">
        <f>IF(TYPE(SEARCH(R$1,+VLOOKUP($A518,datos14s!$A$2:$B$874,2,FALSE)))=1,"·",0)</f>
        <v>0</v>
      </c>
      <c r="S518" s="53">
        <f>IF(TYPE(SEARCH(S$1,+VLOOKUP($A518,datos14s!$A$2:$B$874,2,FALSE)))=1,"·",0)</f>
        <v>0</v>
      </c>
      <c r="T518" s="53">
        <f>IF(TYPE(SEARCH(T$1,+VLOOKUP($A518,datos14s!$A$2:$B$874,2,FALSE)))=1,"·",0)</f>
        <v>0</v>
      </c>
      <c r="U518" s="53">
        <f>IF(TYPE(SEARCH(U$1,+VLOOKUP($A518,datos14s!$A$2:$B$874,2,FALSE)))=1,"·",0)</f>
        <v>0</v>
      </c>
      <c r="V518" s="53">
        <f>IF(TYPE(SEARCH(V$1,+VLOOKUP($A518,datos14s!$A$2:$B$874,2,FALSE)))=1,"·",0)</f>
        <v>0</v>
      </c>
      <c r="W518" s="53">
        <f>IF(TYPE(SEARCH(W$1,+VLOOKUP($A518,datos14s!$A$2:$B$874,2,FALSE)))=1,"·",0)</f>
        <v>0</v>
      </c>
      <c r="X518" s="53">
        <f>IF(TYPE(SEARCH(X$1,+VLOOKUP($A518,datos14s!$A$2:$B$874,2,FALSE)))=1,"·",0)</f>
        <v>0</v>
      </c>
      <c r="Y518" s="53">
        <f>IF(TYPE(SEARCH(Y$1,+VLOOKUP($A518,datos14s!$A$2:$B$874,2,FALSE)))=1,"·",0)</f>
        <v>0</v>
      </c>
      <c r="Z518" s="53">
        <f>IF(TYPE(SEARCH(Z$1,+VLOOKUP($A518,datos14s!$A$2:$B$874,2,FALSE)))=1,"·",0)</f>
        <v>0</v>
      </c>
      <c r="AA518" s="53">
        <f>IF(TYPE(SEARCH(AA$1,+VLOOKUP($A518,datos14s!$A$2:$B$874,2,FALSE)))=1,"·",0)</f>
        <v>0</v>
      </c>
      <c r="AB518" s="53">
        <f>IF(TYPE(SEARCH(AB$1,+VLOOKUP($A518,datos14s!$A$2:$B$874,2,FALSE)))=1,"·",0)</f>
        <v>0</v>
      </c>
      <c r="AC518" s="53">
        <f>IF(TYPE(SEARCH(AC$1,+VLOOKUP($A518,datos14s!$A$2:$B$874,2,FALSE)))=1,"·",0)</f>
        <v>0</v>
      </c>
      <c r="AD518" s="53">
        <f>IF(TYPE(SEARCH(AD$1,+VLOOKUP($A518,datos14s!$A$2:$B$874,2,FALSE)))=1,"·",0)</f>
        <v>0</v>
      </c>
      <c r="AE518" s="53">
        <f>IF(TYPE(SEARCH(AE$1,+VLOOKUP($A518,datos14s!$A$2:$B$874,2,FALSE)))=1,"·",0)</f>
        <v>0</v>
      </c>
    </row>
    <row r="519" spans="1:31" s="9" customFormat="1">
      <c r="A519" s="60" t="s">
        <v>1304</v>
      </c>
      <c r="B519" s="53">
        <f>IF(TYPE(SEARCH(B$1,+VLOOKUP($A519,datos14s!$A$2:$B$874,2,FALSE)))=1,"·",0)</f>
        <v>0</v>
      </c>
      <c r="C519" s="53">
        <f>IF(TYPE(SEARCH(C$1,+VLOOKUP($A519,datos14s!$A$2:$B$874,2,FALSE)))=1,"·",0)</f>
        <v>0</v>
      </c>
      <c r="D519" s="53">
        <f>IF(TYPE(SEARCH(D$1,+VLOOKUP($A519,datos14s!$A$2:$B$874,2,FALSE)))=1,"·",0)</f>
        <v>0</v>
      </c>
      <c r="E519" s="53">
        <f>IF(TYPE(SEARCH(E$1,+VLOOKUP($A519,datos14s!$A$2:$B$874,2,FALSE)))=1,"·",0)</f>
        <v>0</v>
      </c>
      <c r="F519" s="53">
        <f>IF(TYPE(SEARCH(F$1,+VLOOKUP($A519,datos14s!$A$2:$B$874,2,FALSE)))=1,"·",0)</f>
        <v>0</v>
      </c>
      <c r="G519" s="53">
        <f>IF(TYPE(SEARCH(G$1,+VLOOKUP($A519,datos14s!$A$2:$B$874,2,FALSE)))=1,"·",0)</f>
        <v>0</v>
      </c>
      <c r="H519" s="53">
        <f>IF(TYPE(SEARCH(H$1,+VLOOKUP($A519,datos14s!$A$2:$B$874,2,FALSE)))=1,"·",0)</f>
        <v>0</v>
      </c>
      <c r="I519" s="53">
        <f>IF(TYPE(SEARCH(I$1,+VLOOKUP($A519,datos14s!$A$2:$B$874,2,FALSE)))=1,"·",0)</f>
        <v>0</v>
      </c>
      <c r="J519" s="53">
        <f>IF(TYPE(SEARCH(J$1,+VLOOKUP($A519,datos14s!$A$2:$B$874,2,FALSE)))=1,"·",0)</f>
        <v>0</v>
      </c>
      <c r="K519" s="53">
        <f>IF(TYPE(SEARCH(K$1,+VLOOKUP($A519,datos14s!$A$2:$B$874,2,FALSE)))=1,"·",0)</f>
        <v>0</v>
      </c>
      <c r="L519" s="53">
        <f>IF(TYPE(SEARCH(L$1,+VLOOKUP($A519,datos14s!$A$2:$B$874,2,FALSE)))=1,"·",0)</f>
        <v>0</v>
      </c>
      <c r="M519" s="53" t="str">
        <f>IF(TYPE(SEARCH(M$1,+VLOOKUP($A519,datos14s!$A$2:$B$874,2,FALSE)))=1,"·",0)</f>
        <v>·</v>
      </c>
      <c r="N519" s="53">
        <f>IF(TYPE(SEARCH(N$1,+VLOOKUP($A519,datos14s!$A$2:$B$874,2,FALSE)))=1,"·",0)</f>
        <v>0</v>
      </c>
      <c r="O519" s="53">
        <f>IF(TYPE(SEARCH(O$1,+VLOOKUP($A519,datos14s!$A$2:$B$874,2,FALSE)))=1,"·",0)</f>
        <v>0</v>
      </c>
      <c r="P519" s="53">
        <f>IF(TYPE(SEARCH(P$1,+VLOOKUP($A519,datos14s!$A$2:$B$874,2,FALSE)))=1,"·",0)</f>
        <v>0</v>
      </c>
      <c r="Q519" s="53">
        <f>IF(TYPE(SEARCH(Q$1,+VLOOKUP($A519,datos14s!$A$2:$B$874,2,FALSE)))=1,"·",0)</f>
        <v>0</v>
      </c>
      <c r="R519" s="53">
        <f>IF(TYPE(SEARCH(R$1,+VLOOKUP($A519,datos14s!$A$2:$B$874,2,FALSE)))=1,"·",0)</f>
        <v>0</v>
      </c>
      <c r="S519" s="53">
        <f>IF(TYPE(SEARCH(S$1,+VLOOKUP($A519,datos14s!$A$2:$B$874,2,FALSE)))=1,"·",0)</f>
        <v>0</v>
      </c>
      <c r="T519" s="53">
        <f>IF(TYPE(SEARCH(T$1,+VLOOKUP($A519,datos14s!$A$2:$B$874,2,FALSE)))=1,"·",0)</f>
        <v>0</v>
      </c>
      <c r="U519" s="53">
        <f>IF(TYPE(SEARCH(U$1,+VLOOKUP($A519,datos14s!$A$2:$B$874,2,FALSE)))=1,"·",0)</f>
        <v>0</v>
      </c>
      <c r="V519" s="53">
        <f>IF(TYPE(SEARCH(V$1,+VLOOKUP($A519,datos14s!$A$2:$B$874,2,FALSE)))=1,"·",0)</f>
        <v>0</v>
      </c>
      <c r="W519" s="53">
        <f>IF(TYPE(SEARCH(W$1,+VLOOKUP($A519,datos14s!$A$2:$B$874,2,FALSE)))=1,"·",0)</f>
        <v>0</v>
      </c>
      <c r="X519" s="53">
        <f>IF(TYPE(SEARCH(X$1,+VLOOKUP($A519,datos14s!$A$2:$B$874,2,FALSE)))=1,"·",0)</f>
        <v>0</v>
      </c>
      <c r="Y519" s="53">
        <f>IF(TYPE(SEARCH(Y$1,+VLOOKUP($A519,datos14s!$A$2:$B$874,2,FALSE)))=1,"·",0)</f>
        <v>0</v>
      </c>
      <c r="Z519" s="53">
        <f>IF(TYPE(SEARCH(Z$1,+VLOOKUP($A519,datos14s!$A$2:$B$874,2,FALSE)))=1,"·",0)</f>
        <v>0</v>
      </c>
      <c r="AA519" s="53">
        <f>IF(TYPE(SEARCH(AA$1,+VLOOKUP($A519,datos14s!$A$2:$B$874,2,FALSE)))=1,"·",0)</f>
        <v>0</v>
      </c>
      <c r="AB519" s="53">
        <f>IF(TYPE(SEARCH(AB$1,+VLOOKUP($A519,datos14s!$A$2:$B$874,2,FALSE)))=1,"·",0)</f>
        <v>0</v>
      </c>
      <c r="AC519" s="53">
        <f>IF(TYPE(SEARCH(AC$1,+VLOOKUP($A519,datos14s!$A$2:$B$874,2,FALSE)))=1,"·",0)</f>
        <v>0</v>
      </c>
      <c r="AD519" s="53">
        <f>IF(TYPE(SEARCH(AD$1,+VLOOKUP($A519,datos14s!$A$2:$B$874,2,FALSE)))=1,"·",0)</f>
        <v>0</v>
      </c>
      <c r="AE519" s="53">
        <f>IF(TYPE(SEARCH(AE$1,+VLOOKUP($A519,datos14s!$A$2:$B$874,2,FALSE)))=1,"·",0)</f>
        <v>0</v>
      </c>
    </row>
    <row r="520" spans="1:31" s="9" customFormat="1">
      <c r="A520" s="60" t="s">
        <v>1305</v>
      </c>
      <c r="B520" s="53" t="str">
        <f>IF(TYPE(SEARCH(B$1,+VLOOKUP($A520,datos14s!$A$2:$B$874,2,FALSE)))=1,"·",0)</f>
        <v>·</v>
      </c>
      <c r="C520" s="53">
        <f>IF(TYPE(SEARCH(C$1,+VLOOKUP($A520,datos14s!$A$2:$B$874,2,FALSE)))=1,"·",0)</f>
        <v>0</v>
      </c>
      <c r="D520" s="53">
        <f>IF(TYPE(SEARCH(D$1,+VLOOKUP($A520,datos14s!$A$2:$B$874,2,FALSE)))=1,"·",0)</f>
        <v>0</v>
      </c>
      <c r="E520" s="53">
        <f>IF(TYPE(SEARCH(E$1,+VLOOKUP($A520,datos14s!$A$2:$B$874,2,FALSE)))=1,"·",0)</f>
        <v>0</v>
      </c>
      <c r="F520" s="53">
        <f>IF(TYPE(SEARCH(F$1,+VLOOKUP($A520,datos14s!$A$2:$B$874,2,FALSE)))=1,"·",0)</f>
        <v>0</v>
      </c>
      <c r="G520" s="53">
        <f>IF(TYPE(SEARCH(G$1,+VLOOKUP($A520,datos14s!$A$2:$B$874,2,FALSE)))=1,"·",0)</f>
        <v>0</v>
      </c>
      <c r="H520" s="53">
        <f>IF(TYPE(SEARCH(H$1,+VLOOKUP($A520,datos14s!$A$2:$B$874,2,FALSE)))=1,"·",0)</f>
        <v>0</v>
      </c>
      <c r="I520" s="53" t="str">
        <f>IF(TYPE(SEARCH(I$1,+VLOOKUP($A520,datos14s!$A$2:$B$874,2,FALSE)))=1,"·",0)</f>
        <v>·</v>
      </c>
      <c r="J520" s="53">
        <f>IF(TYPE(SEARCH(J$1,+VLOOKUP($A520,datos14s!$A$2:$B$874,2,FALSE)))=1,"·",0)</f>
        <v>0</v>
      </c>
      <c r="K520" s="53">
        <f>IF(TYPE(SEARCH(K$1,+VLOOKUP($A520,datos14s!$A$2:$B$874,2,FALSE)))=1,"·",0)</f>
        <v>0</v>
      </c>
      <c r="L520" s="53">
        <f>IF(TYPE(SEARCH(L$1,+VLOOKUP($A520,datos14s!$A$2:$B$874,2,FALSE)))=1,"·",0)</f>
        <v>0</v>
      </c>
      <c r="M520" s="53">
        <f>IF(TYPE(SEARCH(M$1,+VLOOKUP($A520,datos14s!$A$2:$B$874,2,FALSE)))=1,"·",0)</f>
        <v>0</v>
      </c>
      <c r="N520" s="53">
        <f>IF(TYPE(SEARCH(N$1,+VLOOKUP($A520,datos14s!$A$2:$B$874,2,FALSE)))=1,"·",0)</f>
        <v>0</v>
      </c>
      <c r="O520" s="53" t="str">
        <f>IF(TYPE(SEARCH(O$1,+VLOOKUP($A520,datos14s!$A$2:$B$874,2,FALSE)))=1,"·",0)</f>
        <v>·</v>
      </c>
      <c r="P520" s="53">
        <f>IF(TYPE(SEARCH(P$1,+VLOOKUP($A520,datos14s!$A$2:$B$874,2,FALSE)))=1,"·",0)</f>
        <v>0</v>
      </c>
      <c r="Q520" s="53">
        <f>IF(TYPE(SEARCH(Q$1,+VLOOKUP($A520,datos14s!$A$2:$B$874,2,FALSE)))=1,"·",0)</f>
        <v>0</v>
      </c>
      <c r="R520" s="53">
        <f>IF(TYPE(SEARCH(R$1,+VLOOKUP($A520,datos14s!$A$2:$B$874,2,FALSE)))=1,"·",0)</f>
        <v>0</v>
      </c>
      <c r="S520" s="53">
        <f>IF(TYPE(SEARCH(S$1,+VLOOKUP($A520,datos14s!$A$2:$B$874,2,FALSE)))=1,"·",0)</f>
        <v>0</v>
      </c>
      <c r="T520" s="53">
        <f>IF(TYPE(SEARCH(T$1,+VLOOKUP($A520,datos14s!$A$2:$B$874,2,FALSE)))=1,"·",0)</f>
        <v>0</v>
      </c>
      <c r="U520" s="53">
        <f>IF(TYPE(SEARCH(U$1,+VLOOKUP($A520,datos14s!$A$2:$B$874,2,FALSE)))=1,"·",0)</f>
        <v>0</v>
      </c>
      <c r="V520" s="53">
        <f>IF(TYPE(SEARCH(V$1,+VLOOKUP($A520,datos14s!$A$2:$B$874,2,FALSE)))=1,"·",0)</f>
        <v>0</v>
      </c>
      <c r="W520" s="53">
        <f>IF(TYPE(SEARCH(W$1,+VLOOKUP($A520,datos14s!$A$2:$B$874,2,FALSE)))=1,"·",0)</f>
        <v>0</v>
      </c>
      <c r="X520" s="53">
        <f>IF(TYPE(SEARCH(X$1,+VLOOKUP($A520,datos14s!$A$2:$B$874,2,FALSE)))=1,"·",0)</f>
        <v>0</v>
      </c>
      <c r="Y520" s="53">
        <f>IF(TYPE(SEARCH(Y$1,+VLOOKUP($A520,datos14s!$A$2:$B$874,2,FALSE)))=1,"·",0)</f>
        <v>0</v>
      </c>
      <c r="Z520" s="53">
        <f>IF(TYPE(SEARCH(Z$1,+VLOOKUP($A520,datos14s!$A$2:$B$874,2,FALSE)))=1,"·",0)</f>
        <v>0</v>
      </c>
      <c r="AA520" s="53">
        <f>IF(TYPE(SEARCH(AA$1,+VLOOKUP($A520,datos14s!$A$2:$B$874,2,FALSE)))=1,"·",0)</f>
        <v>0</v>
      </c>
      <c r="AB520" s="53">
        <f>IF(TYPE(SEARCH(AB$1,+VLOOKUP($A520,datos14s!$A$2:$B$874,2,FALSE)))=1,"·",0)</f>
        <v>0</v>
      </c>
      <c r="AC520" s="53">
        <f>IF(TYPE(SEARCH(AC$1,+VLOOKUP($A520,datos14s!$A$2:$B$874,2,FALSE)))=1,"·",0)</f>
        <v>0</v>
      </c>
      <c r="AD520" s="53">
        <f>IF(TYPE(SEARCH(AD$1,+VLOOKUP($A520,datos14s!$A$2:$B$874,2,FALSE)))=1,"·",0)</f>
        <v>0</v>
      </c>
      <c r="AE520" s="53">
        <f>IF(TYPE(SEARCH(AE$1,+VLOOKUP($A520,datos14s!$A$2:$B$874,2,FALSE)))=1,"·",0)</f>
        <v>0</v>
      </c>
    </row>
    <row r="521" spans="1:31" s="9" customFormat="1">
      <c r="A521" s="60" t="s">
        <v>1306</v>
      </c>
      <c r="B521" s="53" t="str">
        <f>IF(TYPE(SEARCH(B$1,+VLOOKUP($A521,datos14s!$A$2:$B$874,2,FALSE)))=1,"·",0)</f>
        <v>·</v>
      </c>
      <c r="C521" s="53">
        <f>IF(TYPE(SEARCH(C$1,+VLOOKUP($A521,datos14s!$A$2:$B$874,2,FALSE)))=1,"·",0)</f>
        <v>0</v>
      </c>
      <c r="D521" s="53">
        <f>IF(TYPE(SEARCH(D$1,+VLOOKUP($A521,datos14s!$A$2:$B$874,2,FALSE)))=1,"·",0)</f>
        <v>0</v>
      </c>
      <c r="E521" s="53">
        <f>IF(TYPE(SEARCH(E$1,+VLOOKUP($A521,datos14s!$A$2:$B$874,2,FALSE)))=1,"·",0)</f>
        <v>0</v>
      </c>
      <c r="F521" s="53">
        <f>IF(TYPE(SEARCH(F$1,+VLOOKUP($A521,datos14s!$A$2:$B$874,2,FALSE)))=1,"·",0)</f>
        <v>0</v>
      </c>
      <c r="G521" s="53">
        <f>IF(TYPE(SEARCH(G$1,+VLOOKUP($A521,datos14s!$A$2:$B$874,2,FALSE)))=1,"·",0)</f>
        <v>0</v>
      </c>
      <c r="H521" s="53">
        <f>IF(TYPE(SEARCH(H$1,+VLOOKUP($A521,datos14s!$A$2:$B$874,2,FALSE)))=1,"·",0)</f>
        <v>0</v>
      </c>
      <c r="I521" s="53">
        <f>IF(TYPE(SEARCH(I$1,+VLOOKUP($A521,datos14s!$A$2:$B$874,2,FALSE)))=1,"·",0)</f>
        <v>0</v>
      </c>
      <c r="J521" s="53">
        <f>IF(TYPE(SEARCH(J$1,+VLOOKUP($A521,datos14s!$A$2:$B$874,2,FALSE)))=1,"·",0)</f>
        <v>0</v>
      </c>
      <c r="K521" s="53">
        <f>IF(TYPE(SEARCH(K$1,+VLOOKUP($A521,datos14s!$A$2:$B$874,2,FALSE)))=1,"·",0)</f>
        <v>0</v>
      </c>
      <c r="L521" s="53">
        <f>IF(TYPE(SEARCH(L$1,+VLOOKUP($A521,datos14s!$A$2:$B$874,2,FALSE)))=1,"·",0)</f>
        <v>0</v>
      </c>
      <c r="M521" s="53">
        <f>IF(TYPE(SEARCH(M$1,+VLOOKUP($A521,datos14s!$A$2:$B$874,2,FALSE)))=1,"·",0)</f>
        <v>0</v>
      </c>
      <c r="N521" s="53">
        <f>IF(TYPE(SEARCH(N$1,+VLOOKUP($A521,datos14s!$A$2:$B$874,2,FALSE)))=1,"·",0)</f>
        <v>0</v>
      </c>
      <c r="O521" s="53">
        <f>IF(TYPE(SEARCH(O$1,+VLOOKUP($A521,datos14s!$A$2:$B$874,2,FALSE)))=1,"·",0)</f>
        <v>0</v>
      </c>
      <c r="P521" s="53">
        <f>IF(TYPE(SEARCH(P$1,+VLOOKUP($A521,datos14s!$A$2:$B$874,2,FALSE)))=1,"·",0)</f>
        <v>0</v>
      </c>
      <c r="Q521" s="53">
        <f>IF(TYPE(SEARCH(Q$1,+VLOOKUP($A521,datos14s!$A$2:$B$874,2,FALSE)))=1,"·",0)</f>
        <v>0</v>
      </c>
      <c r="R521" s="53">
        <f>IF(TYPE(SEARCH(R$1,+VLOOKUP($A521,datos14s!$A$2:$B$874,2,FALSE)))=1,"·",0)</f>
        <v>0</v>
      </c>
      <c r="S521" s="53">
        <f>IF(TYPE(SEARCH(S$1,+VLOOKUP($A521,datos14s!$A$2:$B$874,2,FALSE)))=1,"·",0)</f>
        <v>0</v>
      </c>
      <c r="T521" s="53">
        <f>IF(TYPE(SEARCH(T$1,+VLOOKUP($A521,datos14s!$A$2:$B$874,2,FALSE)))=1,"·",0)</f>
        <v>0</v>
      </c>
      <c r="U521" s="53">
        <f>IF(TYPE(SEARCH(U$1,+VLOOKUP($A521,datos14s!$A$2:$B$874,2,FALSE)))=1,"·",0)</f>
        <v>0</v>
      </c>
      <c r="V521" s="53">
        <f>IF(TYPE(SEARCH(V$1,+VLOOKUP($A521,datos14s!$A$2:$B$874,2,FALSE)))=1,"·",0)</f>
        <v>0</v>
      </c>
      <c r="W521" s="53">
        <f>IF(TYPE(SEARCH(W$1,+VLOOKUP($A521,datos14s!$A$2:$B$874,2,FALSE)))=1,"·",0)</f>
        <v>0</v>
      </c>
      <c r="X521" s="53">
        <f>IF(TYPE(SEARCH(X$1,+VLOOKUP($A521,datos14s!$A$2:$B$874,2,FALSE)))=1,"·",0)</f>
        <v>0</v>
      </c>
      <c r="Y521" s="53">
        <f>IF(TYPE(SEARCH(Y$1,+VLOOKUP($A521,datos14s!$A$2:$B$874,2,FALSE)))=1,"·",0)</f>
        <v>0</v>
      </c>
      <c r="Z521" s="53">
        <f>IF(TYPE(SEARCH(Z$1,+VLOOKUP($A521,datos14s!$A$2:$B$874,2,FALSE)))=1,"·",0)</f>
        <v>0</v>
      </c>
      <c r="AA521" s="53">
        <f>IF(TYPE(SEARCH(AA$1,+VLOOKUP($A521,datos14s!$A$2:$B$874,2,FALSE)))=1,"·",0)</f>
        <v>0</v>
      </c>
      <c r="AB521" s="53">
        <f>IF(TYPE(SEARCH(AB$1,+VLOOKUP($A521,datos14s!$A$2:$B$874,2,FALSE)))=1,"·",0)</f>
        <v>0</v>
      </c>
      <c r="AC521" s="53">
        <f>IF(TYPE(SEARCH(AC$1,+VLOOKUP($A521,datos14s!$A$2:$B$874,2,FALSE)))=1,"·",0)</f>
        <v>0</v>
      </c>
      <c r="AD521" s="53">
        <f>IF(TYPE(SEARCH(AD$1,+VLOOKUP($A521,datos14s!$A$2:$B$874,2,FALSE)))=1,"·",0)</f>
        <v>0</v>
      </c>
      <c r="AE521" s="53">
        <f>IF(TYPE(SEARCH(AE$1,+VLOOKUP($A521,datos14s!$A$2:$B$874,2,FALSE)))=1,"·",0)</f>
        <v>0</v>
      </c>
    </row>
    <row r="522" spans="1:31" s="9" customFormat="1">
      <c r="A522" s="60" t="s">
        <v>1307</v>
      </c>
      <c r="B522" s="53" t="str">
        <f>IF(TYPE(SEARCH(B$1,+VLOOKUP($A522,datos14s!$A$2:$B$874,2,FALSE)))=1,"·",0)</f>
        <v>·</v>
      </c>
      <c r="C522" s="53">
        <f>IF(TYPE(SEARCH(C$1,+VLOOKUP($A522,datos14s!$A$2:$B$874,2,FALSE)))=1,"·",0)</f>
        <v>0</v>
      </c>
      <c r="D522" s="53" t="str">
        <f>IF(TYPE(SEARCH(D$1,+VLOOKUP($A522,datos14s!$A$2:$B$874,2,FALSE)))=1,"·",0)</f>
        <v>·</v>
      </c>
      <c r="E522" s="53">
        <f>IF(TYPE(SEARCH(E$1,+VLOOKUP($A522,datos14s!$A$2:$B$874,2,FALSE)))=1,"·",0)</f>
        <v>0</v>
      </c>
      <c r="F522" s="53">
        <f>IF(TYPE(SEARCH(F$1,+VLOOKUP($A522,datos14s!$A$2:$B$874,2,FALSE)))=1,"·",0)</f>
        <v>0</v>
      </c>
      <c r="G522" s="53">
        <f>IF(TYPE(SEARCH(G$1,+VLOOKUP($A522,datos14s!$A$2:$B$874,2,FALSE)))=1,"·",0)</f>
        <v>0</v>
      </c>
      <c r="H522" s="53">
        <f>IF(TYPE(SEARCH(H$1,+VLOOKUP($A522,datos14s!$A$2:$B$874,2,FALSE)))=1,"·",0)</f>
        <v>0</v>
      </c>
      <c r="I522" s="53">
        <f>IF(TYPE(SEARCH(I$1,+VLOOKUP($A522,datos14s!$A$2:$B$874,2,FALSE)))=1,"·",0)</f>
        <v>0</v>
      </c>
      <c r="J522" s="53">
        <f>IF(TYPE(SEARCH(J$1,+VLOOKUP($A522,datos14s!$A$2:$B$874,2,FALSE)))=1,"·",0)</f>
        <v>0</v>
      </c>
      <c r="K522" s="53">
        <f>IF(TYPE(SEARCH(K$1,+VLOOKUP($A522,datos14s!$A$2:$B$874,2,FALSE)))=1,"·",0)</f>
        <v>0</v>
      </c>
      <c r="L522" s="53">
        <f>IF(TYPE(SEARCH(L$1,+VLOOKUP($A522,datos14s!$A$2:$B$874,2,FALSE)))=1,"·",0)</f>
        <v>0</v>
      </c>
      <c r="M522" s="53">
        <f>IF(TYPE(SEARCH(M$1,+VLOOKUP($A522,datos14s!$A$2:$B$874,2,FALSE)))=1,"·",0)</f>
        <v>0</v>
      </c>
      <c r="N522" s="53">
        <f>IF(TYPE(SEARCH(N$1,+VLOOKUP($A522,datos14s!$A$2:$B$874,2,FALSE)))=1,"·",0)</f>
        <v>0</v>
      </c>
      <c r="O522" s="53" t="str">
        <f>IF(TYPE(SEARCH(O$1,+VLOOKUP($A522,datos14s!$A$2:$B$874,2,FALSE)))=1,"·",0)</f>
        <v>·</v>
      </c>
      <c r="P522" s="53">
        <f>IF(TYPE(SEARCH(P$1,+VLOOKUP($A522,datos14s!$A$2:$B$874,2,FALSE)))=1,"·",0)</f>
        <v>0</v>
      </c>
      <c r="Q522" s="53">
        <f>IF(TYPE(SEARCH(Q$1,+VLOOKUP($A522,datos14s!$A$2:$B$874,2,FALSE)))=1,"·",0)</f>
        <v>0</v>
      </c>
      <c r="R522" s="53">
        <f>IF(TYPE(SEARCH(R$1,+VLOOKUP($A522,datos14s!$A$2:$B$874,2,FALSE)))=1,"·",0)</f>
        <v>0</v>
      </c>
      <c r="S522" s="53">
        <f>IF(TYPE(SEARCH(S$1,+VLOOKUP($A522,datos14s!$A$2:$B$874,2,FALSE)))=1,"·",0)</f>
        <v>0</v>
      </c>
      <c r="T522" s="53">
        <f>IF(TYPE(SEARCH(T$1,+VLOOKUP($A522,datos14s!$A$2:$B$874,2,FALSE)))=1,"·",0)</f>
        <v>0</v>
      </c>
      <c r="U522" s="53">
        <f>IF(TYPE(SEARCH(U$1,+VLOOKUP($A522,datos14s!$A$2:$B$874,2,FALSE)))=1,"·",0)</f>
        <v>0</v>
      </c>
      <c r="V522" s="53">
        <f>IF(TYPE(SEARCH(V$1,+VLOOKUP($A522,datos14s!$A$2:$B$874,2,FALSE)))=1,"·",0)</f>
        <v>0</v>
      </c>
      <c r="W522" s="53">
        <f>IF(TYPE(SEARCH(W$1,+VLOOKUP($A522,datos14s!$A$2:$B$874,2,FALSE)))=1,"·",0)</f>
        <v>0</v>
      </c>
      <c r="X522" s="53">
        <f>IF(TYPE(SEARCH(X$1,+VLOOKUP($A522,datos14s!$A$2:$B$874,2,FALSE)))=1,"·",0)</f>
        <v>0</v>
      </c>
      <c r="Y522" s="53">
        <f>IF(TYPE(SEARCH(Y$1,+VLOOKUP($A522,datos14s!$A$2:$B$874,2,FALSE)))=1,"·",0)</f>
        <v>0</v>
      </c>
      <c r="Z522" s="53">
        <f>IF(TYPE(SEARCH(Z$1,+VLOOKUP($A522,datos14s!$A$2:$B$874,2,FALSE)))=1,"·",0)</f>
        <v>0</v>
      </c>
      <c r="AA522" s="53">
        <f>IF(TYPE(SEARCH(AA$1,+VLOOKUP($A522,datos14s!$A$2:$B$874,2,FALSE)))=1,"·",0)</f>
        <v>0</v>
      </c>
      <c r="AB522" s="53">
        <f>IF(TYPE(SEARCH(AB$1,+VLOOKUP($A522,datos14s!$A$2:$B$874,2,FALSE)))=1,"·",0)</f>
        <v>0</v>
      </c>
      <c r="AC522" s="53">
        <f>IF(TYPE(SEARCH(AC$1,+VLOOKUP($A522,datos14s!$A$2:$B$874,2,FALSE)))=1,"·",0)</f>
        <v>0</v>
      </c>
      <c r="AD522" s="53">
        <f>IF(TYPE(SEARCH(AD$1,+VLOOKUP($A522,datos14s!$A$2:$B$874,2,FALSE)))=1,"·",0)</f>
        <v>0</v>
      </c>
      <c r="AE522" s="53">
        <f>IF(TYPE(SEARCH(AE$1,+VLOOKUP($A522,datos14s!$A$2:$B$874,2,FALSE)))=1,"·",0)</f>
        <v>0</v>
      </c>
    </row>
    <row r="523" spans="1:31" s="9" customFormat="1">
      <c r="A523" s="60" t="s">
        <v>1308</v>
      </c>
      <c r="B523" s="53" t="str">
        <f>IF(TYPE(SEARCH(B$1,+VLOOKUP($A523,datos14s!$A$2:$B$874,2,FALSE)))=1,"·",0)</f>
        <v>·</v>
      </c>
      <c r="C523" s="53">
        <f>IF(TYPE(SEARCH(C$1,+VLOOKUP($A523,datos14s!$A$2:$B$874,2,FALSE)))=1,"·",0)</f>
        <v>0</v>
      </c>
      <c r="D523" s="53">
        <f>IF(TYPE(SEARCH(D$1,+VLOOKUP($A523,datos14s!$A$2:$B$874,2,FALSE)))=1,"·",0)</f>
        <v>0</v>
      </c>
      <c r="E523" s="53">
        <f>IF(TYPE(SEARCH(E$1,+VLOOKUP($A523,datos14s!$A$2:$B$874,2,FALSE)))=1,"·",0)</f>
        <v>0</v>
      </c>
      <c r="F523" s="53">
        <f>IF(TYPE(SEARCH(F$1,+VLOOKUP($A523,datos14s!$A$2:$B$874,2,FALSE)))=1,"·",0)</f>
        <v>0</v>
      </c>
      <c r="G523" s="53">
        <f>IF(TYPE(SEARCH(G$1,+VLOOKUP($A523,datos14s!$A$2:$B$874,2,FALSE)))=1,"·",0)</f>
        <v>0</v>
      </c>
      <c r="H523" s="53">
        <f>IF(TYPE(SEARCH(H$1,+VLOOKUP($A523,datos14s!$A$2:$B$874,2,FALSE)))=1,"·",0)</f>
        <v>0</v>
      </c>
      <c r="I523" s="53" t="str">
        <f>IF(TYPE(SEARCH(I$1,+VLOOKUP($A523,datos14s!$A$2:$B$874,2,FALSE)))=1,"·",0)</f>
        <v>·</v>
      </c>
      <c r="J523" s="53">
        <f>IF(TYPE(SEARCH(J$1,+VLOOKUP($A523,datos14s!$A$2:$B$874,2,FALSE)))=1,"·",0)</f>
        <v>0</v>
      </c>
      <c r="K523" s="53">
        <f>IF(TYPE(SEARCH(K$1,+VLOOKUP($A523,datos14s!$A$2:$B$874,2,FALSE)))=1,"·",0)</f>
        <v>0</v>
      </c>
      <c r="L523" s="53">
        <f>IF(TYPE(SEARCH(L$1,+VLOOKUP($A523,datos14s!$A$2:$B$874,2,FALSE)))=1,"·",0)</f>
        <v>0</v>
      </c>
      <c r="M523" s="53" t="str">
        <f>IF(TYPE(SEARCH(M$1,+VLOOKUP($A523,datos14s!$A$2:$B$874,2,FALSE)))=1,"·",0)</f>
        <v>·</v>
      </c>
      <c r="N523" s="53">
        <f>IF(TYPE(SEARCH(N$1,+VLOOKUP($A523,datos14s!$A$2:$B$874,2,FALSE)))=1,"·",0)</f>
        <v>0</v>
      </c>
      <c r="O523" s="53" t="str">
        <f>IF(TYPE(SEARCH(O$1,+VLOOKUP($A523,datos14s!$A$2:$B$874,2,FALSE)))=1,"·",0)</f>
        <v>·</v>
      </c>
      <c r="P523" s="53">
        <f>IF(TYPE(SEARCH(P$1,+VLOOKUP($A523,datos14s!$A$2:$B$874,2,FALSE)))=1,"·",0)</f>
        <v>0</v>
      </c>
      <c r="Q523" s="53">
        <f>IF(TYPE(SEARCH(Q$1,+VLOOKUP($A523,datos14s!$A$2:$B$874,2,FALSE)))=1,"·",0)</f>
        <v>0</v>
      </c>
      <c r="R523" s="53">
        <f>IF(TYPE(SEARCH(R$1,+VLOOKUP($A523,datos14s!$A$2:$B$874,2,FALSE)))=1,"·",0)</f>
        <v>0</v>
      </c>
      <c r="S523" s="53">
        <f>IF(TYPE(SEARCH(S$1,+VLOOKUP($A523,datos14s!$A$2:$B$874,2,FALSE)))=1,"·",0)</f>
        <v>0</v>
      </c>
      <c r="T523" s="53">
        <f>IF(TYPE(SEARCH(T$1,+VLOOKUP($A523,datos14s!$A$2:$B$874,2,FALSE)))=1,"·",0)</f>
        <v>0</v>
      </c>
      <c r="U523" s="53">
        <f>IF(TYPE(SEARCH(U$1,+VLOOKUP($A523,datos14s!$A$2:$B$874,2,FALSE)))=1,"·",0)</f>
        <v>0</v>
      </c>
      <c r="V523" s="53">
        <f>IF(TYPE(SEARCH(V$1,+VLOOKUP($A523,datos14s!$A$2:$B$874,2,FALSE)))=1,"·",0)</f>
        <v>0</v>
      </c>
      <c r="W523" s="53">
        <f>IF(TYPE(SEARCH(W$1,+VLOOKUP($A523,datos14s!$A$2:$B$874,2,FALSE)))=1,"·",0)</f>
        <v>0</v>
      </c>
      <c r="X523" s="53">
        <f>IF(TYPE(SEARCH(X$1,+VLOOKUP($A523,datos14s!$A$2:$B$874,2,FALSE)))=1,"·",0)</f>
        <v>0</v>
      </c>
      <c r="Y523" s="53">
        <f>IF(TYPE(SEARCH(Y$1,+VLOOKUP($A523,datos14s!$A$2:$B$874,2,FALSE)))=1,"·",0)</f>
        <v>0</v>
      </c>
      <c r="Z523" s="53">
        <f>IF(TYPE(SEARCH(Z$1,+VLOOKUP($A523,datos14s!$A$2:$B$874,2,FALSE)))=1,"·",0)</f>
        <v>0</v>
      </c>
      <c r="AA523" s="53">
        <f>IF(TYPE(SEARCH(AA$1,+VLOOKUP($A523,datos14s!$A$2:$B$874,2,FALSE)))=1,"·",0)</f>
        <v>0</v>
      </c>
      <c r="AB523" s="53">
        <f>IF(TYPE(SEARCH(AB$1,+VLOOKUP($A523,datos14s!$A$2:$B$874,2,FALSE)))=1,"·",0)</f>
        <v>0</v>
      </c>
      <c r="AC523" s="53">
        <f>IF(TYPE(SEARCH(AC$1,+VLOOKUP($A523,datos14s!$A$2:$B$874,2,FALSE)))=1,"·",0)</f>
        <v>0</v>
      </c>
      <c r="AD523" s="53">
        <f>IF(TYPE(SEARCH(AD$1,+VLOOKUP($A523,datos14s!$A$2:$B$874,2,FALSE)))=1,"·",0)</f>
        <v>0</v>
      </c>
      <c r="AE523" s="53">
        <f>IF(TYPE(SEARCH(AE$1,+VLOOKUP($A523,datos14s!$A$2:$B$874,2,FALSE)))=1,"·",0)</f>
        <v>0</v>
      </c>
    </row>
    <row r="524" spans="1:31" s="9" customFormat="1">
      <c r="A524" s="60" t="s">
        <v>1309</v>
      </c>
      <c r="B524" s="53" t="str">
        <f>IF(TYPE(SEARCH(B$1,+VLOOKUP($A524,datos14s!$A$2:$B$874,2,FALSE)))=1,"·",0)</f>
        <v>·</v>
      </c>
      <c r="C524" s="53">
        <f>IF(TYPE(SEARCH(C$1,+VLOOKUP($A524,datos14s!$A$2:$B$874,2,FALSE)))=1,"·",0)</f>
        <v>0</v>
      </c>
      <c r="D524" s="53">
        <f>IF(TYPE(SEARCH(D$1,+VLOOKUP($A524,datos14s!$A$2:$B$874,2,FALSE)))=1,"·",0)</f>
        <v>0</v>
      </c>
      <c r="E524" s="53">
        <f>IF(TYPE(SEARCH(E$1,+VLOOKUP($A524,datos14s!$A$2:$B$874,2,FALSE)))=1,"·",0)</f>
        <v>0</v>
      </c>
      <c r="F524" s="53">
        <f>IF(TYPE(SEARCH(F$1,+VLOOKUP($A524,datos14s!$A$2:$B$874,2,FALSE)))=1,"·",0)</f>
        <v>0</v>
      </c>
      <c r="G524" s="53">
        <f>IF(TYPE(SEARCH(G$1,+VLOOKUP($A524,datos14s!$A$2:$B$874,2,FALSE)))=1,"·",0)</f>
        <v>0</v>
      </c>
      <c r="H524" s="53">
        <f>IF(TYPE(SEARCH(H$1,+VLOOKUP($A524,datos14s!$A$2:$B$874,2,FALSE)))=1,"·",0)</f>
        <v>0</v>
      </c>
      <c r="I524" s="53">
        <f>IF(TYPE(SEARCH(I$1,+VLOOKUP($A524,datos14s!$A$2:$B$874,2,FALSE)))=1,"·",0)</f>
        <v>0</v>
      </c>
      <c r="J524" s="53">
        <f>IF(TYPE(SEARCH(J$1,+VLOOKUP($A524,datos14s!$A$2:$B$874,2,FALSE)))=1,"·",0)</f>
        <v>0</v>
      </c>
      <c r="K524" s="53">
        <f>IF(TYPE(SEARCH(K$1,+VLOOKUP($A524,datos14s!$A$2:$B$874,2,FALSE)))=1,"·",0)</f>
        <v>0</v>
      </c>
      <c r="L524" s="53" t="str">
        <f>IF(TYPE(SEARCH(L$1,+VLOOKUP($A524,datos14s!$A$2:$B$874,2,FALSE)))=1,"·",0)</f>
        <v>·</v>
      </c>
      <c r="M524" s="53">
        <f>IF(TYPE(SEARCH(M$1,+VLOOKUP($A524,datos14s!$A$2:$B$874,2,FALSE)))=1,"·",0)</f>
        <v>0</v>
      </c>
      <c r="N524" s="53">
        <f>IF(TYPE(SEARCH(N$1,+VLOOKUP($A524,datos14s!$A$2:$B$874,2,FALSE)))=1,"·",0)</f>
        <v>0</v>
      </c>
      <c r="O524" s="53" t="str">
        <f>IF(TYPE(SEARCH(O$1,+VLOOKUP($A524,datos14s!$A$2:$B$874,2,FALSE)))=1,"·",0)</f>
        <v>·</v>
      </c>
      <c r="P524" s="53">
        <f>IF(TYPE(SEARCH(P$1,+VLOOKUP($A524,datos14s!$A$2:$B$874,2,FALSE)))=1,"·",0)</f>
        <v>0</v>
      </c>
      <c r="Q524" s="53">
        <f>IF(TYPE(SEARCH(Q$1,+VLOOKUP($A524,datos14s!$A$2:$B$874,2,FALSE)))=1,"·",0)</f>
        <v>0</v>
      </c>
      <c r="R524" s="53">
        <f>IF(TYPE(SEARCH(R$1,+VLOOKUP($A524,datos14s!$A$2:$B$874,2,FALSE)))=1,"·",0)</f>
        <v>0</v>
      </c>
      <c r="S524" s="53">
        <f>IF(TYPE(SEARCH(S$1,+VLOOKUP($A524,datos14s!$A$2:$B$874,2,FALSE)))=1,"·",0)</f>
        <v>0</v>
      </c>
      <c r="T524" s="53">
        <f>IF(TYPE(SEARCH(T$1,+VLOOKUP($A524,datos14s!$A$2:$B$874,2,FALSE)))=1,"·",0)</f>
        <v>0</v>
      </c>
      <c r="U524" s="53">
        <f>IF(TYPE(SEARCH(U$1,+VLOOKUP($A524,datos14s!$A$2:$B$874,2,FALSE)))=1,"·",0)</f>
        <v>0</v>
      </c>
      <c r="V524" s="53">
        <f>IF(TYPE(SEARCH(V$1,+VLOOKUP($A524,datos14s!$A$2:$B$874,2,FALSE)))=1,"·",0)</f>
        <v>0</v>
      </c>
      <c r="W524" s="53">
        <f>IF(TYPE(SEARCH(W$1,+VLOOKUP($A524,datos14s!$A$2:$B$874,2,FALSE)))=1,"·",0)</f>
        <v>0</v>
      </c>
      <c r="X524" s="53">
        <f>IF(TYPE(SEARCH(X$1,+VLOOKUP($A524,datos14s!$A$2:$B$874,2,FALSE)))=1,"·",0)</f>
        <v>0</v>
      </c>
      <c r="Y524" s="53">
        <f>IF(TYPE(SEARCH(Y$1,+VLOOKUP($A524,datos14s!$A$2:$B$874,2,FALSE)))=1,"·",0)</f>
        <v>0</v>
      </c>
      <c r="Z524" s="53">
        <f>IF(TYPE(SEARCH(Z$1,+VLOOKUP($A524,datos14s!$A$2:$B$874,2,FALSE)))=1,"·",0)</f>
        <v>0</v>
      </c>
      <c r="AA524" s="53">
        <f>IF(TYPE(SEARCH(AA$1,+VLOOKUP($A524,datos14s!$A$2:$B$874,2,FALSE)))=1,"·",0)</f>
        <v>0</v>
      </c>
      <c r="AB524" s="53">
        <f>IF(TYPE(SEARCH(AB$1,+VLOOKUP($A524,datos14s!$A$2:$B$874,2,FALSE)))=1,"·",0)</f>
        <v>0</v>
      </c>
      <c r="AC524" s="53">
        <f>IF(TYPE(SEARCH(AC$1,+VLOOKUP($A524,datos14s!$A$2:$B$874,2,FALSE)))=1,"·",0)</f>
        <v>0</v>
      </c>
      <c r="AD524" s="53">
        <f>IF(TYPE(SEARCH(AD$1,+VLOOKUP($A524,datos14s!$A$2:$B$874,2,FALSE)))=1,"·",0)</f>
        <v>0</v>
      </c>
      <c r="AE524" s="53">
        <f>IF(TYPE(SEARCH(AE$1,+VLOOKUP($A524,datos14s!$A$2:$B$874,2,FALSE)))=1,"·",0)</f>
        <v>0</v>
      </c>
    </row>
    <row r="525" spans="1:31" s="9" customFormat="1">
      <c r="A525" s="60" t="s">
        <v>1310</v>
      </c>
      <c r="B525" s="53">
        <f>IF(TYPE(SEARCH(B$1,+VLOOKUP($A525,datos14s!$A$2:$B$874,2,FALSE)))=1,"·",0)</f>
        <v>0</v>
      </c>
      <c r="C525" s="53">
        <f>IF(TYPE(SEARCH(C$1,+VLOOKUP($A525,datos14s!$A$2:$B$874,2,FALSE)))=1,"·",0)</f>
        <v>0</v>
      </c>
      <c r="D525" s="53" t="str">
        <f>IF(TYPE(SEARCH(D$1,+VLOOKUP($A525,datos14s!$A$2:$B$874,2,FALSE)))=1,"·",0)</f>
        <v>·</v>
      </c>
      <c r="E525" s="53">
        <f>IF(TYPE(SEARCH(E$1,+VLOOKUP($A525,datos14s!$A$2:$B$874,2,FALSE)))=1,"·",0)</f>
        <v>0</v>
      </c>
      <c r="F525" s="53">
        <f>IF(TYPE(SEARCH(F$1,+VLOOKUP($A525,datos14s!$A$2:$B$874,2,FALSE)))=1,"·",0)</f>
        <v>0</v>
      </c>
      <c r="G525" s="53">
        <f>IF(TYPE(SEARCH(G$1,+VLOOKUP($A525,datos14s!$A$2:$B$874,2,FALSE)))=1,"·",0)</f>
        <v>0</v>
      </c>
      <c r="H525" s="53" t="str">
        <f>IF(TYPE(SEARCH(H$1,+VLOOKUP($A525,datos14s!$A$2:$B$874,2,FALSE)))=1,"·",0)</f>
        <v>·</v>
      </c>
      <c r="I525" s="53">
        <f>IF(TYPE(SEARCH(I$1,+VLOOKUP($A525,datos14s!$A$2:$B$874,2,FALSE)))=1,"·",0)</f>
        <v>0</v>
      </c>
      <c r="J525" s="53">
        <f>IF(TYPE(SEARCH(J$1,+VLOOKUP($A525,datos14s!$A$2:$B$874,2,FALSE)))=1,"·",0)</f>
        <v>0</v>
      </c>
      <c r="K525" s="53">
        <f>IF(TYPE(SEARCH(K$1,+VLOOKUP($A525,datos14s!$A$2:$B$874,2,FALSE)))=1,"·",0)</f>
        <v>0</v>
      </c>
      <c r="L525" s="53">
        <f>IF(TYPE(SEARCH(L$1,+VLOOKUP($A525,datos14s!$A$2:$B$874,2,FALSE)))=1,"·",0)</f>
        <v>0</v>
      </c>
      <c r="M525" s="53" t="str">
        <f>IF(TYPE(SEARCH(M$1,+VLOOKUP($A525,datos14s!$A$2:$B$874,2,FALSE)))=1,"·",0)</f>
        <v>·</v>
      </c>
      <c r="N525" s="53">
        <f>IF(TYPE(SEARCH(N$1,+VLOOKUP($A525,datos14s!$A$2:$B$874,2,FALSE)))=1,"·",0)</f>
        <v>0</v>
      </c>
      <c r="O525" s="53">
        <f>IF(TYPE(SEARCH(O$1,+VLOOKUP($A525,datos14s!$A$2:$B$874,2,FALSE)))=1,"·",0)</f>
        <v>0</v>
      </c>
      <c r="P525" s="53">
        <f>IF(TYPE(SEARCH(P$1,+VLOOKUP($A525,datos14s!$A$2:$B$874,2,FALSE)))=1,"·",0)</f>
        <v>0</v>
      </c>
      <c r="Q525" s="53">
        <f>IF(TYPE(SEARCH(Q$1,+VLOOKUP($A525,datos14s!$A$2:$B$874,2,FALSE)))=1,"·",0)</f>
        <v>0</v>
      </c>
      <c r="R525" s="53">
        <f>IF(TYPE(SEARCH(R$1,+VLOOKUP($A525,datos14s!$A$2:$B$874,2,FALSE)))=1,"·",0)</f>
        <v>0</v>
      </c>
      <c r="S525" s="53">
        <f>IF(TYPE(SEARCH(S$1,+VLOOKUP($A525,datos14s!$A$2:$B$874,2,FALSE)))=1,"·",0)</f>
        <v>0</v>
      </c>
      <c r="T525" s="53">
        <f>IF(TYPE(SEARCH(T$1,+VLOOKUP($A525,datos14s!$A$2:$B$874,2,FALSE)))=1,"·",0)</f>
        <v>0</v>
      </c>
      <c r="U525" s="53">
        <f>IF(TYPE(SEARCH(U$1,+VLOOKUP($A525,datos14s!$A$2:$B$874,2,FALSE)))=1,"·",0)</f>
        <v>0</v>
      </c>
      <c r="V525" s="53">
        <f>IF(TYPE(SEARCH(V$1,+VLOOKUP($A525,datos14s!$A$2:$B$874,2,FALSE)))=1,"·",0)</f>
        <v>0</v>
      </c>
      <c r="W525" s="53">
        <f>IF(TYPE(SEARCH(W$1,+VLOOKUP($A525,datos14s!$A$2:$B$874,2,FALSE)))=1,"·",0)</f>
        <v>0</v>
      </c>
      <c r="X525" s="53">
        <f>IF(TYPE(SEARCH(X$1,+VLOOKUP($A525,datos14s!$A$2:$B$874,2,FALSE)))=1,"·",0)</f>
        <v>0</v>
      </c>
      <c r="Y525" s="53">
        <f>IF(TYPE(SEARCH(Y$1,+VLOOKUP($A525,datos14s!$A$2:$B$874,2,FALSE)))=1,"·",0)</f>
        <v>0</v>
      </c>
      <c r="Z525" s="53">
        <f>IF(TYPE(SEARCH(Z$1,+VLOOKUP($A525,datos14s!$A$2:$B$874,2,FALSE)))=1,"·",0)</f>
        <v>0</v>
      </c>
      <c r="AA525" s="53">
        <f>IF(TYPE(SEARCH(AA$1,+VLOOKUP($A525,datos14s!$A$2:$B$874,2,FALSE)))=1,"·",0)</f>
        <v>0</v>
      </c>
      <c r="AB525" s="53">
        <f>IF(TYPE(SEARCH(AB$1,+VLOOKUP($A525,datos14s!$A$2:$B$874,2,FALSE)))=1,"·",0)</f>
        <v>0</v>
      </c>
      <c r="AC525" s="53">
        <f>IF(TYPE(SEARCH(AC$1,+VLOOKUP($A525,datos14s!$A$2:$B$874,2,FALSE)))=1,"·",0)</f>
        <v>0</v>
      </c>
      <c r="AD525" s="53">
        <f>IF(TYPE(SEARCH(AD$1,+VLOOKUP($A525,datos14s!$A$2:$B$874,2,FALSE)))=1,"·",0)</f>
        <v>0</v>
      </c>
      <c r="AE525" s="53">
        <f>IF(TYPE(SEARCH(AE$1,+VLOOKUP($A525,datos14s!$A$2:$B$874,2,FALSE)))=1,"·",0)</f>
        <v>0</v>
      </c>
    </row>
    <row r="526" spans="1:31" s="9" customFormat="1">
      <c r="A526" s="60" t="s">
        <v>1311</v>
      </c>
      <c r="B526" s="53">
        <f>IF(TYPE(SEARCH(B$1,+VLOOKUP($A526,datos14s!$A$2:$B$874,2,FALSE)))=1,"·",0)</f>
        <v>0</v>
      </c>
      <c r="C526" s="53">
        <f>IF(TYPE(SEARCH(C$1,+VLOOKUP($A526,datos14s!$A$2:$B$874,2,FALSE)))=1,"·",0)</f>
        <v>0</v>
      </c>
      <c r="D526" s="53">
        <f>IF(TYPE(SEARCH(D$1,+VLOOKUP($A526,datos14s!$A$2:$B$874,2,FALSE)))=1,"·",0)</f>
        <v>0</v>
      </c>
      <c r="E526" s="53">
        <f>IF(TYPE(SEARCH(E$1,+VLOOKUP($A526,datos14s!$A$2:$B$874,2,FALSE)))=1,"·",0)</f>
        <v>0</v>
      </c>
      <c r="F526" s="53">
        <f>IF(TYPE(SEARCH(F$1,+VLOOKUP($A526,datos14s!$A$2:$B$874,2,FALSE)))=1,"·",0)</f>
        <v>0</v>
      </c>
      <c r="G526" s="53">
        <f>IF(TYPE(SEARCH(G$1,+VLOOKUP($A526,datos14s!$A$2:$B$874,2,FALSE)))=1,"·",0)</f>
        <v>0</v>
      </c>
      <c r="H526" s="53" t="str">
        <f>IF(TYPE(SEARCH(H$1,+VLOOKUP($A526,datos14s!$A$2:$B$874,2,FALSE)))=1,"·",0)</f>
        <v>·</v>
      </c>
      <c r="I526" s="53" t="str">
        <f>IF(TYPE(SEARCH(I$1,+VLOOKUP($A526,datos14s!$A$2:$B$874,2,FALSE)))=1,"·",0)</f>
        <v>·</v>
      </c>
      <c r="J526" s="53">
        <f>IF(TYPE(SEARCH(J$1,+VLOOKUP($A526,datos14s!$A$2:$B$874,2,FALSE)))=1,"·",0)</f>
        <v>0</v>
      </c>
      <c r="K526" s="53">
        <f>IF(TYPE(SEARCH(K$1,+VLOOKUP($A526,datos14s!$A$2:$B$874,2,FALSE)))=1,"·",0)</f>
        <v>0</v>
      </c>
      <c r="L526" s="53">
        <f>IF(TYPE(SEARCH(L$1,+VLOOKUP($A526,datos14s!$A$2:$B$874,2,FALSE)))=1,"·",0)</f>
        <v>0</v>
      </c>
      <c r="M526" s="53">
        <f>IF(TYPE(SEARCH(M$1,+VLOOKUP($A526,datos14s!$A$2:$B$874,2,FALSE)))=1,"·",0)</f>
        <v>0</v>
      </c>
      <c r="N526" s="53">
        <f>IF(TYPE(SEARCH(N$1,+VLOOKUP($A526,datos14s!$A$2:$B$874,2,FALSE)))=1,"·",0)</f>
        <v>0</v>
      </c>
      <c r="O526" s="53" t="str">
        <f>IF(TYPE(SEARCH(O$1,+VLOOKUP($A526,datos14s!$A$2:$B$874,2,FALSE)))=1,"·",0)</f>
        <v>·</v>
      </c>
      <c r="P526" s="53">
        <f>IF(TYPE(SEARCH(P$1,+VLOOKUP($A526,datos14s!$A$2:$B$874,2,FALSE)))=1,"·",0)</f>
        <v>0</v>
      </c>
      <c r="Q526" s="53">
        <f>IF(TYPE(SEARCH(Q$1,+VLOOKUP($A526,datos14s!$A$2:$B$874,2,FALSE)))=1,"·",0)</f>
        <v>0</v>
      </c>
      <c r="R526" s="53">
        <f>IF(TYPE(SEARCH(R$1,+VLOOKUP($A526,datos14s!$A$2:$B$874,2,FALSE)))=1,"·",0)</f>
        <v>0</v>
      </c>
      <c r="S526" s="53">
        <f>IF(TYPE(SEARCH(S$1,+VLOOKUP($A526,datos14s!$A$2:$B$874,2,FALSE)))=1,"·",0)</f>
        <v>0</v>
      </c>
      <c r="T526" s="53">
        <f>IF(TYPE(SEARCH(T$1,+VLOOKUP($A526,datos14s!$A$2:$B$874,2,FALSE)))=1,"·",0)</f>
        <v>0</v>
      </c>
      <c r="U526" s="53">
        <f>IF(TYPE(SEARCH(U$1,+VLOOKUP($A526,datos14s!$A$2:$B$874,2,FALSE)))=1,"·",0)</f>
        <v>0</v>
      </c>
      <c r="V526" s="53">
        <f>IF(TYPE(SEARCH(V$1,+VLOOKUP($A526,datos14s!$A$2:$B$874,2,FALSE)))=1,"·",0)</f>
        <v>0</v>
      </c>
      <c r="W526" s="53">
        <f>IF(TYPE(SEARCH(W$1,+VLOOKUP($A526,datos14s!$A$2:$B$874,2,FALSE)))=1,"·",0)</f>
        <v>0</v>
      </c>
      <c r="X526" s="53">
        <f>IF(TYPE(SEARCH(X$1,+VLOOKUP($A526,datos14s!$A$2:$B$874,2,FALSE)))=1,"·",0)</f>
        <v>0</v>
      </c>
      <c r="Y526" s="53">
        <f>IF(TYPE(SEARCH(Y$1,+VLOOKUP($A526,datos14s!$A$2:$B$874,2,FALSE)))=1,"·",0)</f>
        <v>0</v>
      </c>
      <c r="Z526" s="53">
        <f>IF(TYPE(SEARCH(Z$1,+VLOOKUP($A526,datos14s!$A$2:$B$874,2,FALSE)))=1,"·",0)</f>
        <v>0</v>
      </c>
      <c r="AA526" s="53">
        <f>IF(TYPE(SEARCH(AA$1,+VLOOKUP($A526,datos14s!$A$2:$B$874,2,FALSE)))=1,"·",0)</f>
        <v>0</v>
      </c>
      <c r="AB526" s="53">
        <f>IF(TYPE(SEARCH(AB$1,+VLOOKUP($A526,datos14s!$A$2:$B$874,2,FALSE)))=1,"·",0)</f>
        <v>0</v>
      </c>
      <c r="AC526" s="53">
        <f>IF(TYPE(SEARCH(AC$1,+VLOOKUP($A526,datos14s!$A$2:$B$874,2,FALSE)))=1,"·",0)</f>
        <v>0</v>
      </c>
      <c r="AD526" s="53">
        <f>IF(TYPE(SEARCH(AD$1,+VLOOKUP($A526,datos14s!$A$2:$B$874,2,FALSE)))=1,"·",0)</f>
        <v>0</v>
      </c>
      <c r="AE526" s="53">
        <f>IF(TYPE(SEARCH(AE$1,+VLOOKUP($A526,datos14s!$A$2:$B$874,2,FALSE)))=1,"·",0)</f>
        <v>0</v>
      </c>
    </row>
    <row r="527" spans="1:31" s="9" customFormat="1">
      <c r="A527" s="60" t="s">
        <v>1312</v>
      </c>
      <c r="B527" s="53" t="str">
        <f>IF(TYPE(SEARCH(B$1,+VLOOKUP($A527,datos14s!$A$2:$B$874,2,FALSE)))=1,"·",0)</f>
        <v>·</v>
      </c>
      <c r="C527" s="53">
        <f>IF(TYPE(SEARCH(C$1,+VLOOKUP($A527,datos14s!$A$2:$B$874,2,FALSE)))=1,"·",0)</f>
        <v>0</v>
      </c>
      <c r="D527" s="53">
        <f>IF(TYPE(SEARCH(D$1,+VLOOKUP($A527,datos14s!$A$2:$B$874,2,FALSE)))=1,"·",0)</f>
        <v>0</v>
      </c>
      <c r="E527" s="53">
        <f>IF(TYPE(SEARCH(E$1,+VLOOKUP($A527,datos14s!$A$2:$B$874,2,FALSE)))=1,"·",0)</f>
        <v>0</v>
      </c>
      <c r="F527" s="53">
        <f>IF(TYPE(SEARCH(F$1,+VLOOKUP($A527,datos14s!$A$2:$B$874,2,FALSE)))=1,"·",0)</f>
        <v>0</v>
      </c>
      <c r="G527" s="53">
        <f>IF(TYPE(SEARCH(G$1,+VLOOKUP($A527,datos14s!$A$2:$B$874,2,FALSE)))=1,"·",0)</f>
        <v>0</v>
      </c>
      <c r="H527" s="53" t="str">
        <f>IF(TYPE(SEARCH(H$1,+VLOOKUP($A527,datos14s!$A$2:$B$874,2,FALSE)))=1,"·",0)</f>
        <v>·</v>
      </c>
      <c r="I527" s="53">
        <f>IF(TYPE(SEARCH(I$1,+VLOOKUP($A527,datos14s!$A$2:$B$874,2,FALSE)))=1,"·",0)</f>
        <v>0</v>
      </c>
      <c r="J527" s="53">
        <f>IF(TYPE(SEARCH(J$1,+VLOOKUP($A527,datos14s!$A$2:$B$874,2,FALSE)))=1,"·",0)</f>
        <v>0</v>
      </c>
      <c r="K527" s="53">
        <f>IF(TYPE(SEARCH(K$1,+VLOOKUP($A527,datos14s!$A$2:$B$874,2,FALSE)))=1,"·",0)</f>
        <v>0</v>
      </c>
      <c r="L527" s="53">
        <f>IF(TYPE(SEARCH(L$1,+VLOOKUP($A527,datos14s!$A$2:$B$874,2,FALSE)))=1,"·",0)</f>
        <v>0</v>
      </c>
      <c r="M527" s="53" t="str">
        <f>IF(TYPE(SEARCH(M$1,+VLOOKUP($A527,datos14s!$A$2:$B$874,2,FALSE)))=1,"·",0)</f>
        <v>·</v>
      </c>
      <c r="N527" s="53">
        <f>IF(TYPE(SEARCH(N$1,+VLOOKUP($A527,datos14s!$A$2:$B$874,2,FALSE)))=1,"·",0)</f>
        <v>0</v>
      </c>
      <c r="O527" s="53" t="str">
        <f>IF(TYPE(SEARCH(O$1,+VLOOKUP($A527,datos14s!$A$2:$B$874,2,FALSE)))=1,"·",0)</f>
        <v>·</v>
      </c>
      <c r="P527" s="53">
        <f>IF(TYPE(SEARCH(P$1,+VLOOKUP($A527,datos14s!$A$2:$B$874,2,FALSE)))=1,"·",0)</f>
        <v>0</v>
      </c>
      <c r="Q527" s="53">
        <f>IF(TYPE(SEARCH(Q$1,+VLOOKUP($A527,datos14s!$A$2:$B$874,2,FALSE)))=1,"·",0)</f>
        <v>0</v>
      </c>
      <c r="R527" s="53">
        <f>IF(TYPE(SEARCH(R$1,+VLOOKUP($A527,datos14s!$A$2:$B$874,2,FALSE)))=1,"·",0)</f>
        <v>0</v>
      </c>
      <c r="S527" s="53">
        <f>IF(TYPE(SEARCH(S$1,+VLOOKUP($A527,datos14s!$A$2:$B$874,2,FALSE)))=1,"·",0)</f>
        <v>0</v>
      </c>
      <c r="T527" s="53">
        <f>IF(TYPE(SEARCH(T$1,+VLOOKUP($A527,datos14s!$A$2:$B$874,2,FALSE)))=1,"·",0)</f>
        <v>0</v>
      </c>
      <c r="U527" s="53">
        <f>IF(TYPE(SEARCH(U$1,+VLOOKUP($A527,datos14s!$A$2:$B$874,2,FALSE)))=1,"·",0)</f>
        <v>0</v>
      </c>
      <c r="V527" s="53">
        <f>IF(TYPE(SEARCH(V$1,+VLOOKUP($A527,datos14s!$A$2:$B$874,2,FALSE)))=1,"·",0)</f>
        <v>0</v>
      </c>
      <c r="W527" s="53">
        <f>IF(TYPE(SEARCH(W$1,+VLOOKUP($A527,datos14s!$A$2:$B$874,2,FALSE)))=1,"·",0)</f>
        <v>0</v>
      </c>
      <c r="X527" s="53">
        <f>IF(TYPE(SEARCH(X$1,+VLOOKUP($A527,datos14s!$A$2:$B$874,2,FALSE)))=1,"·",0)</f>
        <v>0</v>
      </c>
      <c r="Y527" s="53">
        <f>IF(TYPE(SEARCH(Y$1,+VLOOKUP($A527,datos14s!$A$2:$B$874,2,FALSE)))=1,"·",0)</f>
        <v>0</v>
      </c>
      <c r="Z527" s="53">
        <f>IF(TYPE(SEARCH(Z$1,+VLOOKUP($A527,datos14s!$A$2:$B$874,2,FALSE)))=1,"·",0)</f>
        <v>0</v>
      </c>
      <c r="AA527" s="53">
        <f>IF(TYPE(SEARCH(AA$1,+VLOOKUP($A527,datos14s!$A$2:$B$874,2,FALSE)))=1,"·",0)</f>
        <v>0</v>
      </c>
      <c r="AB527" s="53">
        <f>IF(TYPE(SEARCH(AB$1,+VLOOKUP($A527,datos14s!$A$2:$B$874,2,FALSE)))=1,"·",0)</f>
        <v>0</v>
      </c>
      <c r="AC527" s="53">
        <f>IF(TYPE(SEARCH(AC$1,+VLOOKUP($A527,datos14s!$A$2:$B$874,2,FALSE)))=1,"·",0)</f>
        <v>0</v>
      </c>
      <c r="AD527" s="53">
        <f>IF(TYPE(SEARCH(AD$1,+VLOOKUP($A527,datos14s!$A$2:$B$874,2,FALSE)))=1,"·",0)</f>
        <v>0</v>
      </c>
      <c r="AE527" s="53">
        <f>IF(TYPE(SEARCH(AE$1,+VLOOKUP($A527,datos14s!$A$2:$B$874,2,FALSE)))=1,"·",0)</f>
        <v>0</v>
      </c>
    </row>
    <row r="528" spans="1:31" s="9" customFormat="1">
      <c r="A528" s="60" t="s">
        <v>1313</v>
      </c>
      <c r="B528" s="53" t="str">
        <f>IF(TYPE(SEARCH(B$1,+VLOOKUP($A528,datos14s!$A$2:$B$874,2,FALSE)))=1,"·",0)</f>
        <v>·</v>
      </c>
      <c r="C528" s="53">
        <f>IF(TYPE(SEARCH(C$1,+VLOOKUP($A528,datos14s!$A$2:$B$874,2,FALSE)))=1,"·",0)</f>
        <v>0</v>
      </c>
      <c r="D528" s="53">
        <f>IF(TYPE(SEARCH(D$1,+VLOOKUP($A528,datos14s!$A$2:$B$874,2,FALSE)))=1,"·",0)</f>
        <v>0</v>
      </c>
      <c r="E528" s="53">
        <f>IF(TYPE(SEARCH(E$1,+VLOOKUP($A528,datos14s!$A$2:$B$874,2,FALSE)))=1,"·",0)</f>
        <v>0</v>
      </c>
      <c r="F528" s="53">
        <f>IF(TYPE(SEARCH(F$1,+VLOOKUP($A528,datos14s!$A$2:$B$874,2,FALSE)))=1,"·",0)</f>
        <v>0</v>
      </c>
      <c r="G528" s="53">
        <f>IF(TYPE(SEARCH(G$1,+VLOOKUP($A528,datos14s!$A$2:$B$874,2,FALSE)))=1,"·",0)</f>
        <v>0</v>
      </c>
      <c r="H528" s="53" t="str">
        <f>IF(TYPE(SEARCH(H$1,+VLOOKUP($A528,datos14s!$A$2:$B$874,2,FALSE)))=1,"·",0)</f>
        <v>·</v>
      </c>
      <c r="I528" s="53">
        <f>IF(TYPE(SEARCH(I$1,+VLOOKUP($A528,datos14s!$A$2:$B$874,2,FALSE)))=1,"·",0)</f>
        <v>0</v>
      </c>
      <c r="J528" s="53">
        <f>IF(TYPE(SEARCH(J$1,+VLOOKUP($A528,datos14s!$A$2:$B$874,2,FALSE)))=1,"·",0)</f>
        <v>0</v>
      </c>
      <c r="K528" s="53">
        <f>IF(TYPE(SEARCH(K$1,+VLOOKUP($A528,datos14s!$A$2:$B$874,2,FALSE)))=1,"·",0)</f>
        <v>0</v>
      </c>
      <c r="L528" s="53">
        <f>IF(TYPE(SEARCH(L$1,+VLOOKUP($A528,datos14s!$A$2:$B$874,2,FALSE)))=1,"·",0)</f>
        <v>0</v>
      </c>
      <c r="M528" s="53">
        <f>IF(TYPE(SEARCH(M$1,+VLOOKUP($A528,datos14s!$A$2:$B$874,2,FALSE)))=1,"·",0)</f>
        <v>0</v>
      </c>
      <c r="N528" s="53">
        <f>IF(TYPE(SEARCH(N$1,+VLOOKUP($A528,datos14s!$A$2:$B$874,2,FALSE)))=1,"·",0)</f>
        <v>0</v>
      </c>
      <c r="O528" s="53" t="str">
        <f>IF(TYPE(SEARCH(O$1,+VLOOKUP($A528,datos14s!$A$2:$B$874,2,FALSE)))=1,"·",0)</f>
        <v>·</v>
      </c>
      <c r="P528" s="53">
        <f>IF(TYPE(SEARCH(P$1,+VLOOKUP($A528,datos14s!$A$2:$B$874,2,FALSE)))=1,"·",0)</f>
        <v>0</v>
      </c>
      <c r="Q528" s="53">
        <f>IF(TYPE(SEARCH(Q$1,+VLOOKUP($A528,datos14s!$A$2:$B$874,2,FALSE)))=1,"·",0)</f>
        <v>0</v>
      </c>
      <c r="R528" s="53">
        <f>IF(TYPE(SEARCH(R$1,+VLOOKUP($A528,datos14s!$A$2:$B$874,2,FALSE)))=1,"·",0)</f>
        <v>0</v>
      </c>
      <c r="S528" s="53">
        <f>IF(TYPE(SEARCH(S$1,+VLOOKUP($A528,datos14s!$A$2:$B$874,2,FALSE)))=1,"·",0)</f>
        <v>0</v>
      </c>
      <c r="T528" s="53">
        <f>IF(TYPE(SEARCH(T$1,+VLOOKUP($A528,datos14s!$A$2:$B$874,2,FALSE)))=1,"·",0)</f>
        <v>0</v>
      </c>
      <c r="U528" s="53">
        <f>IF(TYPE(SEARCH(U$1,+VLOOKUP($A528,datos14s!$A$2:$B$874,2,FALSE)))=1,"·",0)</f>
        <v>0</v>
      </c>
      <c r="V528" s="53">
        <f>IF(TYPE(SEARCH(V$1,+VLOOKUP($A528,datos14s!$A$2:$B$874,2,FALSE)))=1,"·",0)</f>
        <v>0</v>
      </c>
      <c r="W528" s="53">
        <f>IF(TYPE(SEARCH(W$1,+VLOOKUP($A528,datos14s!$A$2:$B$874,2,FALSE)))=1,"·",0)</f>
        <v>0</v>
      </c>
      <c r="X528" s="53">
        <f>IF(TYPE(SEARCH(X$1,+VLOOKUP($A528,datos14s!$A$2:$B$874,2,FALSE)))=1,"·",0)</f>
        <v>0</v>
      </c>
      <c r="Y528" s="53">
        <f>IF(TYPE(SEARCH(Y$1,+VLOOKUP($A528,datos14s!$A$2:$B$874,2,FALSE)))=1,"·",0)</f>
        <v>0</v>
      </c>
      <c r="Z528" s="53">
        <f>IF(TYPE(SEARCH(Z$1,+VLOOKUP($A528,datos14s!$A$2:$B$874,2,FALSE)))=1,"·",0)</f>
        <v>0</v>
      </c>
      <c r="AA528" s="53">
        <f>IF(TYPE(SEARCH(AA$1,+VLOOKUP($A528,datos14s!$A$2:$B$874,2,FALSE)))=1,"·",0)</f>
        <v>0</v>
      </c>
      <c r="AB528" s="53">
        <f>IF(TYPE(SEARCH(AB$1,+VLOOKUP($A528,datos14s!$A$2:$B$874,2,FALSE)))=1,"·",0)</f>
        <v>0</v>
      </c>
      <c r="AC528" s="53">
        <f>IF(TYPE(SEARCH(AC$1,+VLOOKUP($A528,datos14s!$A$2:$B$874,2,FALSE)))=1,"·",0)</f>
        <v>0</v>
      </c>
      <c r="AD528" s="53">
        <f>IF(TYPE(SEARCH(AD$1,+VLOOKUP($A528,datos14s!$A$2:$B$874,2,FALSE)))=1,"·",0)</f>
        <v>0</v>
      </c>
      <c r="AE528" s="53">
        <f>IF(TYPE(SEARCH(AE$1,+VLOOKUP($A528,datos14s!$A$2:$B$874,2,FALSE)))=1,"·",0)</f>
        <v>0</v>
      </c>
    </row>
    <row r="529" spans="1:31" s="9" customFormat="1">
      <c r="A529" s="60" t="s">
        <v>1314</v>
      </c>
      <c r="B529" s="53" t="str">
        <f>IF(TYPE(SEARCH(B$1,+VLOOKUP($A529,datos14s!$A$2:$B$874,2,FALSE)))=1,"·",0)</f>
        <v>·</v>
      </c>
      <c r="C529" s="53">
        <f>IF(TYPE(SEARCH(C$1,+VLOOKUP($A529,datos14s!$A$2:$B$874,2,FALSE)))=1,"·",0)</f>
        <v>0</v>
      </c>
      <c r="D529" s="53">
        <f>IF(TYPE(SEARCH(D$1,+VLOOKUP($A529,datos14s!$A$2:$B$874,2,FALSE)))=1,"·",0)</f>
        <v>0</v>
      </c>
      <c r="E529" s="53">
        <f>IF(TYPE(SEARCH(E$1,+VLOOKUP($A529,datos14s!$A$2:$B$874,2,FALSE)))=1,"·",0)</f>
        <v>0</v>
      </c>
      <c r="F529" s="53">
        <f>IF(TYPE(SEARCH(F$1,+VLOOKUP($A529,datos14s!$A$2:$B$874,2,FALSE)))=1,"·",0)</f>
        <v>0</v>
      </c>
      <c r="G529" s="53">
        <f>IF(TYPE(SEARCH(G$1,+VLOOKUP($A529,datos14s!$A$2:$B$874,2,FALSE)))=1,"·",0)</f>
        <v>0</v>
      </c>
      <c r="H529" s="53" t="str">
        <f>IF(TYPE(SEARCH(H$1,+VLOOKUP($A529,datos14s!$A$2:$B$874,2,FALSE)))=1,"·",0)</f>
        <v>·</v>
      </c>
      <c r="I529" s="53">
        <f>IF(TYPE(SEARCH(I$1,+VLOOKUP($A529,datos14s!$A$2:$B$874,2,FALSE)))=1,"·",0)</f>
        <v>0</v>
      </c>
      <c r="J529" s="53">
        <f>IF(TYPE(SEARCH(J$1,+VLOOKUP($A529,datos14s!$A$2:$B$874,2,FALSE)))=1,"·",0)</f>
        <v>0</v>
      </c>
      <c r="K529" s="53" t="str">
        <f>IF(TYPE(SEARCH(K$1,+VLOOKUP($A529,datos14s!$A$2:$B$874,2,FALSE)))=1,"·",0)</f>
        <v>·</v>
      </c>
      <c r="L529" s="53">
        <f>IF(TYPE(SEARCH(L$1,+VLOOKUP($A529,datos14s!$A$2:$B$874,2,FALSE)))=1,"·",0)</f>
        <v>0</v>
      </c>
      <c r="M529" s="53">
        <f>IF(TYPE(SEARCH(M$1,+VLOOKUP($A529,datos14s!$A$2:$B$874,2,FALSE)))=1,"·",0)</f>
        <v>0</v>
      </c>
      <c r="N529" s="53">
        <f>IF(TYPE(SEARCH(N$1,+VLOOKUP($A529,datos14s!$A$2:$B$874,2,FALSE)))=1,"·",0)</f>
        <v>0</v>
      </c>
      <c r="O529" s="53">
        <f>IF(TYPE(SEARCH(O$1,+VLOOKUP($A529,datos14s!$A$2:$B$874,2,FALSE)))=1,"·",0)</f>
        <v>0</v>
      </c>
      <c r="P529" s="53">
        <f>IF(TYPE(SEARCH(P$1,+VLOOKUP($A529,datos14s!$A$2:$B$874,2,FALSE)))=1,"·",0)</f>
        <v>0</v>
      </c>
      <c r="Q529" s="53">
        <f>IF(TYPE(SEARCH(Q$1,+VLOOKUP($A529,datos14s!$A$2:$B$874,2,FALSE)))=1,"·",0)</f>
        <v>0</v>
      </c>
      <c r="R529" s="53">
        <f>IF(TYPE(SEARCH(R$1,+VLOOKUP($A529,datos14s!$A$2:$B$874,2,FALSE)))=1,"·",0)</f>
        <v>0</v>
      </c>
      <c r="S529" s="53">
        <f>IF(TYPE(SEARCH(S$1,+VLOOKUP($A529,datos14s!$A$2:$B$874,2,FALSE)))=1,"·",0)</f>
        <v>0</v>
      </c>
      <c r="T529" s="53">
        <f>IF(TYPE(SEARCH(T$1,+VLOOKUP($A529,datos14s!$A$2:$B$874,2,FALSE)))=1,"·",0)</f>
        <v>0</v>
      </c>
      <c r="U529" s="53">
        <f>IF(TYPE(SEARCH(U$1,+VLOOKUP($A529,datos14s!$A$2:$B$874,2,FALSE)))=1,"·",0)</f>
        <v>0</v>
      </c>
      <c r="V529" s="53">
        <f>IF(TYPE(SEARCH(V$1,+VLOOKUP($A529,datos14s!$A$2:$B$874,2,FALSE)))=1,"·",0)</f>
        <v>0</v>
      </c>
      <c r="W529" s="53">
        <f>IF(TYPE(SEARCH(W$1,+VLOOKUP($A529,datos14s!$A$2:$B$874,2,FALSE)))=1,"·",0)</f>
        <v>0</v>
      </c>
      <c r="X529" s="53">
        <f>IF(TYPE(SEARCH(X$1,+VLOOKUP($A529,datos14s!$A$2:$B$874,2,FALSE)))=1,"·",0)</f>
        <v>0</v>
      </c>
      <c r="Y529" s="53">
        <f>IF(TYPE(SEARCH(Y$1,+VLOOKUP($A529,datos14s!$A$2:$B$874,2,FALSE)))=1,"·",0)</f>
        <v>0</v>
      </c>
      <c r="Z529" s="53">
        <f>IF(TYPE(SEARCH(Z$1,+VLOOKUP($A529,datos14s!$A$2:$B$874,2,FALSE)))=1,"·",0)</f>
        <v>0</v>
      </c>
      <c r="AA529" s="53">
        <f>IF(TYPE(SEARCH(AA$1,+VLOOKUP($A529,datos14s!$A$2:$B$874,2,FALSE)))=1,"·",0)</f>
        <v>0</v>
      </c>
      <c r="AB529" s="53">
        <f>IF(TYPE(SEARCH(AB$1,+VLOOKUP($A529,datos14s!$A$2:$B$874,2,FALSE)))=1,"·",0)</f>
        <v>0</v>
      </c>
      <c r="AC529" s="53">
        <f>IF(TYPE(SEARCH(AC$1,+VLOOKUP($A529,datos14s!$A$2:$B$874,2,FALSE)))=1,"·",0)</f>
        <v>0</v>
      </c>
      <c r="AD529" s="53">
        <f>IF(TYPE(SEARCH(AD$1,+VLOOKUP($A529,datos14s!$A$2:$B$874,2,FALSE)))=1,"·",0)</f>
        <v>0</v>
      </c>
      <c r="AE529" s="53">
        <f>IF(TYPE(SEARCH(AE$1,+VLOOKUP($A529,datos14s!$A$2:$B$874,2,FALSE)))=1,"·",0)</f>
        <v>0</v>
      </c>
    </row>
    <row r="530" spans="1:31" s="9" customFormat="1">
      <c r="A530" s="60" t="s">
        <v>1315</v>
      </c>
      <c r="B530" s="53">
        <f>IF(TYPE(SEARCH(B$1,+VLOOKUP($A530,datos14s!$A$2:$B$874,2,FALSE)))=1,"·",0)</f>
        <v>0</v>
      </c>
      <c r="C530" s="53">
        <f>IF(TYPE(SEARCH(C$1,+VLOOKUP($A530,datos14s!$A$2:$B$874,2,FALSE)))=1,"·",0)</f>
        <v>0</v>
      </c>
      <c r="D530" s="53" t="str">
        <f>IF(TYPE(SEARCH(D$1,+VLOOKUP($A530,datos14s!$A$2:$B$874,2,FALSE)))=1,"·",0)</f>
        <v>·</v>
      </c>
      <c r="E530" s="53">
        <f>IF(TYPE(SEARCH(E$1,+VLOOKUP($A530,datos14s!$A$2:$B$874,2,FALSE)))=1,"·",0)</f>
        <v>0</v>
      </c>
      <c r="F530" s="53">
        <f>IF(TYPE(SEARCH(F$1,+VLOOKUP($A530,datos14s!$A$2:$B$874,2,FALSE)))=1,"·",0)</f>
        <v>0</v>
      </c>
      <c r="G530" s="53">
        <f>IF(TYPE(SEARCH(G$1,+VLOOKUP($A530,datos14s!$A$2:$B$874,2,FALSE)))=1,"·",0)</f>
        <v>0</v>
      </c>
      <c r="H530" s="53">
        <f>IF(TYPE(SEARCH(H$1,+VLOOKUP($A530,datos14s!$A$2:$B$874,2,FALSE)))=1,"·",0)</f>
        <v>0</v>
      </c>
      <c r="I530" s="53">
        <f>IF(TYPE(SEARCH(I$1,+VLOOKUP($A530,datos14s!$A$2:$B$874,2,FALSE)))=1,"·",0)</f>
        <v>0</v>
      </c>
      <c r="J530" s="53">
        <f>IF(TYPE(SEARCH(J$1,+VLOOKUP($A530,datos14s!$A$2:$B$874,2,FALSE)))=1,"·",0)</f>
        <v>0</v>
      </c>
      <c r="K530" s="53">
        <f>IF(TYPE(SEARCH(K$1,+VLOOKUP($A530,datos14s!$A$2:$B$874,2,FALSE)))=1,"·",0)</f>
        <v>0</v>
      </c>
      <c r="L530" s="53">
        <f>IF(TYPE(SEARCH(L$1,+VLOOKUP($A530,datos14s!$A$2:$B$874,2,FALSE)))=1,"·",0)</f>
        <v>0</v>
      </c>
      <c r="M530" s="53">
        <f>IF(TYPE(SEARCH(M$1,+VLOOKUP($A530,datos14s!$A$2:$B$874,2,FALSE)))=1,"·",0)</f>
        <v>0</v>
      </c>
      <c r="N530" s="53">
        <f>IF(TYPE(SEARCH(N$1,+VLOOKUP($A530,datos14s!$A$2:$B$874,2,FALSE)))=1,"·",0)</f>
        <v>0</v>
      </c>
      <c r="O530" s="53">
        <f>IF(TYPE(SEARCH(O$1,+VLOOKUP($A530,datos14s!$A$2:$B$874,2,FALSE)))=1,"·",0)</f>
        <v>0</v>
      </c>
      <c r="P530" s="53">
        <f>IF(TYPE(SEARCH(P$1,+VLOOKUP($A530,datos14s!$A$2:$B$874,2,FALSE)))=1,"·",0)</f>
        <v>0</v>
      </c>
      <c r="Q530" s="53">
        <f>IF(TYPE(SEARCH(Q$1,+VLOOKUP($A530,datos14s!$A$2:$B$874,2,FALSE)))=1,"·",0)</f>
        <v>0</v>
      </c>
      <c r="R530" s="53">
        <f>IF(TYPE(SEARCH(R$1,+VLOOKUP($A530,datos14s!$A$2:$B$874,2,FALSE)))=1,"·",0)</f>
        <v>0</v>
      </c>
      <c r="S530" s="53">
        <f>IF(TYPE(SEARCH(S$1,+VLOOKUP($A530,datos14s!$A$2:$B$874,2,FALSE)))=1,"·",0)</f>
        <v>0</v>
      </c>
      <c r="T530" s="53">
        <f>IF(TYPE(SEARCH(T$1,+VLOOKUP($A530,datos14s!$A$2:$B$874,2,FALSE)))=1,"·",0)</f>
        <v>0</v>
      </c>
      <c r="U530" s="53">
        <f>IF(TYPE(SEARCH(U$1,+VLOOKUP($A530,datos14s!$A$2:$B$874,2,FALSE)))=1,"·",0)</f>
        <v>0</v>
      </c>
      <c r="V530" s="53">
        <f>IF(TYPE(SEARCH(V$1,+VLOOKUP($A530,datos14s!$A$2:$B$874,2,FALSE)))=1,"·",0)</f>
        <v>0</v>
      </c>
      <c r="W530" s="53">
        <f>IF(TYPE(SEARCH(W$1,+VLOOKUP($A530,datos14s!$A$2:$B$874,2,FALSE)))=1,"·",0)</f>
        <v>0</v>
      </c>
      <c r="X530" s="53">
        <f>IF(TYPE(SEARCH(X$1,+VLOOKUP($A530,datos14s!$A$2:$B$874,2,FALSE)))=1,"·",0)</f>
        <v>0</v>
      </c>
      <c r="Y530" s="53">
        <f>IF(TYPE(SEARCH(Y$1,+VLOOKUP($A530,datos14s!$A$2:$B$874,2,FALSE)))=1,"·",0)</f>
        <v>0</v>
      </c>
      <c r="Z530" s="53">
        <f>IF(TYPE(SEARCH(Z$1,+VLOOKUP($A530,datos14s!$A$2:$B$874,2,FALSE)))=1,"·",0)</f>
        <v>0</v>
      </c>
      <c r="AA530" s="53">
        <f>IF(TYPE(SEARCH(AA$1,+VLOOKUP($A530,datos14s!$A$2:$B$874,2,FALSE)))=1,"·",0)</f>
        <v>0</v>
      </c>
      <c r="AB530" s="53">
        <f>IF(TYPE(SEARCH(AB$1,+VLOOKUP($A530,datos14s!$A$2:$B$874,2,FALSE)))=1,"·",0)</f>
        <v>0</v>
      </c>
      <c r="AC530" s="53">
        <f>IF(TYPE(SEARCH(AC$1,+VLOOKUP($A530,datos14s!$A$2:$B$874,2,FALSE)))=1,"·",0)</f>
        <v>0</v>
      </c>
      <c r="AD530" s="53">
        <f>IF(TYPE(SEARCH(AD$1,+VLOOKUP($A530,datos14s!$A$2:$B$874,2,FALSE)))=1,"·",0)</f>
        <v>0</v>
      </c>
      <c r="AE530" s="53">
        <f>IF(TYPE(SEARCH(AE$1,+VLOOKUP($A530,datos14s!$A$2:$B$874,2,FALSE)))=1,"·",0)</f>
        <v>0</v>
      </c>
    </row>
    <row r="531" spans="1:31" s="9" customFormat="1">
      <c r="A531" s="60" t="s">
        <v>1316</v>
      </c>
      <c r="B531" s="53">
        <f>IF(TYPE(SEARCH(B$1,+VLOOKUP($A531,datos14s!$A$2:$B$874,2,FALSE)))=1,"·",0)</f>
        <v>0</v>
      </c>
      <c r="C531" s="53">
        <f>IF(TYPE(SEARCH(C$1,+VLOOKUP($A531,datos14s!$A$2:$B$874,2,FALSE)))=1,"·",0)</f>
        <v>0</v>
      </c>
      <c r="D531" s="53" t="str">
        <f>IF(TYPE(SEARCH(D$1,+VLOOKUP($A531,datos14s!$A$2:$B$874,2,FALSE)))=1,"·",0)</f>
        <v>·</v>
      </c>
      <c r="E531" s="53">
        <f>IF(TYPE(SEARCH(E$1,+VLOOKUP($A531,datos14s!$A$2:$B$874,2,FALSE)))=1,"·",0)</f>
        <v>0</v>
      </c>
      <c r="F531" s="53">
        <f>IF(TYPE(SEARCH(F$1,+VLOOKUP($A531,datos14s!$A$2:$B$874,2,FALSE)))=1,"·",0)</f>
        <v>0</v>
      </c>
      <c r="G531" s="53">
        <f>IF(TYPE(SEARCH(G$1,+VLOOKUP($A531,datos14s!$A$2:$B$874,2,FALSE)))=1,"·",0)</f>
        <v>0</v>
      </c>
      <c r="H531" s="53" t="str">
        <f>IF(TYPE(SEARCH(H$1,+VLOOKUP($A531,datos14s!$A$2:$B$874,2,FALSE)))=1,"·",0)</f>
        <v>·</v>
      </c>
      <c r="I531" s="53">
        <f>IF(TYPE(SEARCH(I$1,+VLOOKUP($A531,datos14s!$A$2:$B$874,2,FALSE)))=1,"·",0)</f>
        <v>0</v>
      </c>
      <c r="J531" s="53">
        <f>IF(TYPE(SEARCH(J$1,+VLOOKUP($A531,datos14s!$A$2:$B$874,2,FALSE)))=1,"·",0)</f>
        <v>0</v>
      </c>
      <c r="K531" s="53">
        <f>IF(TYPE(SEARCH(K$1,+VLOOKUP($A531,datos14s!$A$2:$B$874,2,FALSE)))=1,"·",0)</f>
        <v>0</v>
      </c>
      <c r="L531" s="53" t="str">
        <f>IF(TYPE(SEARCH(L$1,+VLOOKUP($A531,datos14s!$A$2:$B$874,2,FALSE)))=1,"·",0)</f>
        <v>·</v>
      </c>
      <c r="M531" s="53">
        <f>IF(TYPE(SEARCH(M$1,+VLOOKUP($A531,datos14s!$A$2:$B$874,2,FALSE)))=1,"·",0)</f>
        <v>0</v>
      </c>
      <c r="N531" s="53">
        <f>IF(TYPE(SEARCH(N$1,+VLOOKUP($A531,datos14s!$A$2:$B$874,2,FALSE)))=1,"·",0)</f>
        <v>0</v>
      </c>
      <c r="O531" s="53">
        <f>IF(TYPE(SEARCH(O$1,+VLOOKUP($A531,datos14s!$A$2:$B$874,2,FALSE)))=1,"·",0)</f>
        <v>0</v>
      </c>
      <c r="P531" s="53">
        <f>IF(TYPE(SEARCH(P$1,+VLOOKUP($A531,datos14s!$A$2:$B$874,2,FALSE)))=1,"·",0)</f>
        <v>0</v>
      </c>
      <c r="Q531" s="53">
        <f>IF(TYPE(SEARCH(Q$1,+VLOOKUP($A531,datos14s!$A$2:$B$874,2,FALSE)))=1,"·",0)</f>
        <v>0</v>
      </c>
      <c r="R531" s="53">
        <f>IF(TYPE(SEARCH(R$1,+VLOOKUP($A531,datos14s!$A$2:$B$874,2,FALSE)))=1,"·",0)</f>
        <v>0</v>
      </c>
      <c r="S531" s="53">
        <f>IF(TYPE(SEARCH(S$1,+VLOOKUP($A531,datos14s!$A$2:$B$874,2,FALSE)))=1,"·",0)</f>
        <v>0</v>
      </c>
      <c r="T531" s="53">
        <f>IF(TYPE(SEARCH(T$1,+VLOOKUP($A531,datos14s!$A$2:$B$874,2,FALSE)))=1,"·",0)</f>
        <v>0</v>
      </c>
      <c r="U531" s="53">
        <f>IF(TYPE(SEARCH(U$1,+VLOOKUP($A531,datos14s!$A$2:$B$874,2,FALSE)))=1,"·",0)</f>
        <v>0</v>
      </c>
      <c r="V531" s="53">
        <f>IF(TYPE(SEARCH(V$1,+VLOOKUP($A531,datos14s!$A$2:$B$874,2,FALSE)))=1,"·",0)</f>
        <v>0</v>
      </c>
      <c r="W531" s="53">
        <f>IF(TYPE(SEARCH(W$1,+VLOOKUP($A531,datos14s!$A$2:$B$874,2,FALSE)))=1,"·",0)</f>
        <v>0</v>
      </c>
      <c r="X531" s="53">
        <f>IF(TYPE(SEARCH(X$1,+VLOOKUP($A531,datos14s!$A$2:$B$874,2,FALSE)))=1,"·",0)</f>
        <v>0</v>
      </c>
      <c r="Y531" s="53">
        <f>IF(TYPE(SEARCH(Y$1,+VLOOKUP($A531,datos14s!$A$2:$B$874,2,FALSE)))=1,"·",0)</f>
        <v>0</v>
      </c>
      <c r="Z531" s="53">
        <f>IF(TYPE(SEARCH(Z$1,+VLOOKUP($A531,datos14s!$A$2:$B$874,2,FALSE)))=1,"·",0)</f>
        <v>0</v>
      </c>
      <c r="AA531" s="53">
        <f>IF(TYPE(SEARCH(AA$1,+VLOOKUP($A531,datos14s!$A$2:$B$874,2,FALSE)))=1,"·",0)</f>
        <v>0</v>
      </c>
      <c r="AB531" s="53">
        <f>IF(TYPE(SEARCH(AB$1,+VLOOKUP($A531,datos14s!$A$2:$B$874,2,FALSE)))=1,"·",0)</f>
        <v>0</v>
      </c>
      <c r="AC531" s="53">
        <f>IF(TYPE(SEARCH(AC$1,+VLOOKUP($A531,datos14s!$A$2:$B$874,2,FALSE)))=1,"·",0)</f>
        <v>0</v>
      </c>
      <c r="AD531" s="53">
        <f>IF(TYPE(SEARCH(AD$1,+VLOOKUP($A531,datos14s!$A$2:$B$874,2,FALSE)))=1,"·",0)</f>
        <v>0</v>
      </c>
      <c r="AE531" s="53">
        <f>IF(TYPE(SEARCH(AE$1,+VLOOKUP($A531,datos14s!$A$2:$B$874,2,FALSE)))=1,"·",0)</f>
        <v>0</v>
      </c>
    </row>
    <row r="532" spans="1:31" s="9" customFormat="1">
      <c r="A532" s="60" t="s">
        <v>1317</v>
      </c>
      <c r="B532" s="53">
        <f>IF(TYPE(SEARCH(B$1,+VLOOKUP($A532,datos14s!$A$2:$B$874,2,FALSE)))=1,"·",0)</f>
        <v>0</v>
      </c>
      <c r="C532" s="53">
        <f>IF(TYPE(SEARCH(C$1,+VLOOKUP($A532,datos14s!$A$2:$B$874,2,FALSE)))=1,"·",0)</f>
        <v>0</v>
      </c>
      <c r="D532" s="53">
        <f>IF(TYPE(SEARCH(D$1,+VLOOKUP($A532,datos14s!$A$2:$B$874,2,FALSE)))=1,"·",0)</f>
        <v>0</v>
      </c>
      <c r="E532" s="53">
        <f>IF(TYPE(SEARCH(E$1,+VLOOKUP($A532,datos14s!$A$2:$B$874,2,FALSE)))=1,"·",0)</f>
        <v>0</v>
      </c>
      <c r="F532" s="53">
        <f>IF(TYPE(SEARCH(F$1,+VLOOKUP($A532,datos14s!$A$2:$B$874,2,FALSE)))=1,"·",0)</f>
        <v>0</v>
      </c>
      <c r="G532" s="53">
        <f>IF(TYPE(SEARCH(G$1,+VLOOKUP($A532,datos14s!$A$2:$B$874,2,FALSE)))=1,"·",0)</f>
        <v>0</v>
      </c>
      <c r="H532" s="53" t="str">
        <f>IF(TYPE(SEARCH(H$1,+VLOOKUP($A532,datos14s!$A$2:$B$874,2,FALSE)))=1,"·",0)</f>
        <v>·</v>
      </c>
      <c r="I532" s="53" t="str">
        <f>IF(TYPE(SEARCH(I$1,+VLOOKUP($A532,datos14s!$A$2:$B$874,2,FALSE)))=1,"·",0)</f>
        <v>·</v>
      </c>
      <c r="J532" s="53">
        <f>IF(TYPE(SEARCH(J$1,+VLOOKUP($A532,datos14s!$A$2:$B$874,2,FALSE)))=1,"·",0)</f>
        <v>0</v>
      </c>
      <c r="K532" s="53">
        <f>IF(TYPE(SEARCH(K$1,+VLOOKUP($A532,datos14s!$A$2:$B$874,2,FALSE)))=1,"·",0)</f>
        <v>0</v>
      </c>
      <c r="L532" s="53">
        <f>IF(TYPE(SEARCH(L$1,+VLOOKUP($A532,datos14s!$A$2:$B$874,2,FALSE)))=1,"·",0)</f>
        <v>0</v>
      </c>
      <c r="M532" s="53">
        <f>IF(TYPE(SEARCH(M$1,+VLOOKUP($A532,datos14s!$A$2:$B$874,2,FALSE)))=1,"·",0)</f>
        <v>0</v>
      </c>
      <c r="N532" s="53" t="str">
        <f>IF(TYPE(SEARCH(N$1,+VLOOKUP($A532,datos14s!$A$2:$B$874,2,FALSE)))=1,"·",0)</f>
        <v>·</v>
      </c>
      <c r="O532" s="53">
        <f>IF(TYPE(SEARCH(O$1,+VLOOKUP($A532,datos14s!$A$2:$B$874,2,FALSE)))=1,"·",0)</f>
        <v>0</v>
      </c>
      <c r="P532" s="53">
        <f>IF(TYPE(SEARCH(P$1,+VLOOKUP($A532,datos14s!$A$2:$B$874,2,FALSE)))=1,"·",0)</f>
        <v>0</v>
      </c>
      <c r="Q532" s="53">
        <f>IF(TYPE(SEARCH(Q$1,+VLOOKUP($A532,datos14s!$A$2:$B$874,2,FALSE)))=1,"·",0)</f>
        <v>0</v>
      </c>
      <c r="R532" s="53">
        <f>IF(TYPE(SEARCH(R$1,+VLOOKUP($A532,datos14s!$A$2:$B$874,2,FALSE)))=1,"·",0)</f>
        <v>0</v>
      </c>
      <c r="S532" s="53">
        <f>IF(TYPE(SEARCH(S$1,+VLOOKUP($A532,datos14s!$A$2:$B$874,2,FALSE)))=1,"·",0)</f>
        <v>0</v>
      </c>
      <c r="T532" s="53">
        <f>IF(TYPE(SEARCH(T$1,+VLOOKUP($A532,datos14s!$A$2:$B$874,2,FALSE)))=1,"·",0)</f>
        <v>0</v>
      </c>
      <c r="U532" s="53">
        <f>IF(TYPE(SEARCH(U$1,+VLOOKUP($A532,datos14s!$A$2:$B$874,2,FALSE)))=1,"·",0)</f>
        <v>0</v>
      </c>
      <c r="V532" s="53">
        <f>IF(TYPE(SEARCH(V$1,+VLOOKUP($A532,datos14s!$A$2:$B$874,2,FALSE)))=1,"·",0)</f>
        <v>0</v>
      </c>
      <c r="W532" s="53">
        <f>IF(TYPE(SEARCH(W$1,+VLOOKUP($A532,datos14s!$A$2:$B$874,2,FALSE)))=1,"·",0)</f>
        <v>0</v>
      </c>
      <c r="X532" s="53">
        <f>IF(TYPE(SEARCH(X$1,+VLOOKUP($A532,datos14s!$A$2:$B$874,2,FALSE)))=1,"·",0)</f>
        <v>0</v>
      </c>
      <c r="Y532" s="53">
        <f>IF(TYPE(SEARCH(Y$1,+VLOOKUP($A532,datos14s!$A$2:$B$874,2,FALSE)))=1,"·",0)</f>
        <v>0</v>
      </c>
      <c r="Z532" s="53">
        <f>IF(TYPE(SEARCH(Z$1,+VLOOKUP($A532,datos14s!$A$2:$B$874,2,FALSE)))=1,"·",0)</f>
        <v>0</v>
      </c>
      <c r="AA532" s="53">
        <f>IF(TYPE(SEARCH(AA$1,+VLOOKUP($A532,datos14s!$A$2:$B$874,2,FALSE)))=1,"·",0)</f>
        <v>0</v>
      </c>
      <c r="AB532" s="53">
        <f>IF(TYPE(SEARCH(AB$1,+VLOOKUP($A532,datos14s!$A$2:$B$874,2,FALSE)))=1,"·",0)</f>
        <v>0</v>
      </c>
      <c r="AC532" s="53">
        <f>IF(TYPE(SEARCH(AC$1,+VLOOKUP($A532,datos14s!$A$2:$B$874,2,FALSE)))=1,"·",0)</f>
        <v>0</v>
      </c>
      <c r="AD532" s="53">
        <f>IF(TYPE(SEARCH(AD$1,+VLOOKUP($A532,datos14s!$A$2:$B$874,2,FALSE)))=1,"·",0)</f>
        <v>0</v>
      </c>
      <c r="AE532" s="53">
        <f>IF(TYPE(SEARCH(AE$1,+VLOOKUP($A532,datos14s!$A$2:$B$874,2,FALSE)))=1,"·",0)</f>
        <v>0</v>
      </c>
    </row>
    <row r="533" spans="1:31" s="9" customFormat="1">
      <c r="A533" s="60" t="s">
        <v>1318</v>
      </c>
      <c r="B533" s="53" t="str">
        <f>IF(TYPE(SEARCH(B$1,+VLOOKUP($A533,datos14s!$A$2:$B$874,2,FALSE)))=1,"·",0)</f>
        <v>·</v>
      </c>
      <c r="C533" s="53">
        <f>IF(TYPE(SEARCH(C$1,+VLOOKUP($A533,datos14s!$A$2:$B$874,2,FALSE)))=1,"·",0)</f>
        <v>0</v>
      </c>
      <c r="D533" s="53" t="str">
        <f>IF(TYPE(SEARCH(D$1,+VLOOKUP($A533,datos14s!$A$2:$B$874,2,FALSE)))=1,"·",0)</f>
        <v>·</v>
      </c>
      <c r="E533" s="53">
        <f>IF(TYPE(SEARCH(E$1,+VLOOKUP($A533,datos14s!$A$2:$B$874,2,FALSE)))=1,"·",0)</f>
        <v>0</v>
      </c>
      <c r="F533" s="53">
        <f>IF(TYPE(SEARCH(F$1,+VLOOKUP($A533,datos14s!$A$2:$B$874,2,FALSE)))=1,"·",0)</f>
        <v>0</v>
      </c>
      <c r="G533" s="53">
        <f>IF(TYPE(SEARCH(G$1,+VLOOKUP($A533,datos14s!$A$2:$B$874,2,FALSE)))=1,"·",0)</f>
        <v>0</v>
      </c>
      <c r="H533" s="53" t="str">
        <f>IF(TYPE(SEARCH(H$1,+VLOOKUP($A533,datos14s!$A$2:$B$874,2,FALSE)))=1,"·",0)</f>
        <v>·</v>
      </c>
      <c r="I533" s="53">
        <f>IF(TYPE(SEARCH(I$1,+VLOOKUP($A533,datos14s!$A$2:$B$874,2,FALSE)))=1,"·",0)</f>
        <v>0</v>
      </c>
      <c r="J533" s="53">
        <f>IF(TYPE(SEARCH(J$1,+VLOOKUP($A533,datos14s!$A$2:$B$874,2,FALSE)))=1,"·",0)</f>
        <v>0</v>
      </c>
      <c r="K533" s="53">
        <f>IF(TYPE(SEARCH(K$1,+VLOOKUP($A533,datos14s!$A$2:$B$874,2,FALSE)))=1,"·",0)</f>
        <v>0</v>
      </c>
      <c r="L533" s="53">
        <f>IF(TYPE(SEARCH(L$1,+VLOOKUP($A533,datos14s!$A$2:$B$874,2,FALSE)))=1,"·",0)</f>
        <v>0</v>
      </c>
      <c r="M533" s="53">
        <f>IF(TYPE(SEARCH(M$1,+VLOOKUP($A533,datos14s!$A$2:$B$874,2,FALSE)))=1,"·",0)</f>
        <v>0</v>
      </c>
      <c r="N533" s="53">
        <f>IF(TYPE(SEARCH(N$1,+VLOOKUP($A533,datos14s!$A$2:$B$874,2,FALSE)))=1,"·",0)</f>
        <v>0</v>
      </c>
      <c r="O533" s="53">
        <f>IF(TYPE(SEARCH(O$1,+VLOOKUP($A533,datos14s!$A$2:$B$874,2,FALSE)))=1,"·",0)</f>
        <v>0</v>
      </c>
      <c r="P533" s="53">
        <f>IF(TYPE(SEARCH(P$1,+VLOOKUP($A533,datos14s!$A$2:$B$874,2,FALSE)))=1,"·",0)</f>
        <v>0</v>
      </c>
      <c r="Q533" s="53">
        <f>IF(TYPE(SEARCH(Q$1,+VLOOKUP($A533,datos14s!$A$2:$B$874,2,FALSE)))=1,"·",0)</f>
        <v>0</v>
      </c>
      <c r="R533" s="53">
        <f>IF(TYPE(SEARCH(R$1,+VLOOKUP($A533,datos14s!$A$2:$B$874,2,FALSE)))=1,"·",0)</f>
        <v>0</v>
      </c>
      <c r="S533" s="53">
        <f>IF(TYPE(SEARCH(S$1,+VLOOKUP($A533,datos14s!$A$2:$B$874,2,FALSE)))=1,"·",0)</f>
        <v>0</v>
      </c>
      <c r="T533" s="53">
        <f>IF(TYPE(SEARCH(T$1,+VLOOKUP($A533,datos14s!$A$2:$B$874,2,FALSE)))=1,"·",0)</f>
        <v>0</v>
      </c>
      <c r="U533" s="53">
        <f>IF(TYPE(SEARCH(U$1,+VLOOKUP($A533,datos14s!$A$2:$B$874,2,FALSE)))=1,"·",0)</f>
        <v>0</v>
      </c>
      <c r="V533" s="53">
        <f>IF(TYPE(SEARCH(V$1,+VLOOKUP($A533,datos14s!$A$2:$B$874,2,FALSE)))=1,"·",0)</f>
        <v>0</v>
      </c>
      <c r="W533" s="53">
        <f>IF(TYPE(SEARCH(W$1,+VLOOKUP($A533,datos14s!$A$2:$B$874,2,FALSE)))=1,"·",0)</f>
        <v>0</v>
      </c>
      <c r="X533" s="53">
        <f>IF(TYPE(SEARCH(X$1,+VLOOKUP($A533,datos14s!$A$2:$B$874,2,FALSE)))=1,"·",0)</f>
        <v>0</v>
      </c>
      <c r="Y533" s="53">
        <f>IF(TYPE(SEARCH(Y$1,+VLOOKUP($A533,datos14s!$A$2:$B$874,2,FALSE)))=1,"·",0)</f>
        <v>0</v>
      </c>
      <c r="Z533" s="53">
        <f>IF(TYPE(SEARCH(Z$1,+VLOOKUP($A533,datos14s!$A$2:$B$874,2,FALSE)))=1,"·",0)</f>
        <v>0</v>
      </c>
      <c r="AA533" s="53">
        <f>IF(TYPE(SEARCH(AA$1,+VLOOKUP($A533,datos14s!$A$2:$B$874,2,FALSE)))=1,"·",0)</f>
        <v>0</v>
      </c>
      <c r="AB533" s="53">
        <f>IF(TYPE(SEARCH(AB$1,+VLOOKUP($A533,datos14s!$A$2:$B$874,2,FALSE)))=1,"·",0)</f>
        <v>0</v>
      </c>
      <c r="AC533" s="53">
        <f>IF(TYPE(SEARCH(AC$1,+VLOOKUP($A533,datos14s!$A$2:$B$874,2,FALSE)))=1,"·",0)</f>
        <v>0</v>
      </c>
      <c r="AD533" s="53">
        <f>IF(TYPE(SEARCH(AD$1,+VLOOKUP($A533,datos14s!$A$2:$B$874,2,FALSE)))=1,"·",0)</f>
        <v>0</v>
      </c>
      <c r="AE533" s="53">
        <f>IF(TYPE(SEARCH(AE$1,+VLOOKUP($A533,datos14s!$A$2:$B$874,2,FALSE)))=1,"·",0)</f>
        <v>0</v>
      </c>
    </row>
    <row r="534" spans="1:31" s="9" customFormat="1">
      <c r="A534" s="60" t="s">
        <v>1319</v>
      </c>
      <c r="B534" s="53">
        <f>IF(TYPE(SEARCH(B$1,+VLOOKUP($A534,datos14s!$A$2:$B$874,2,FALSE)))=1,"·",0)</f>
        <v>0</v>
      </c>
      <c r="C534" s="53">
        <f>IF(TYPE(SEARCH(C$1,+VLOOKUP($A534,datos14s!$A$2:$B$874,2,FALSE)))=1,"·",0)</f>
        <v>0</v>
      </c>
      <c r="D534" s="53" t="str">
        <f>IF(TYPE(SEARCH(D$1,+VLOOKUP($A534,datos14s!$A$2:$B$874,2,FALSE)))=1,"·",0)</f>
        <v>·</v>
      </c>
      <c r="E534" s="53">
        <f>IF(TYPE(SEARCH(E$1,+VLOOKUP($A534,datos14s!$A$2:$B$874,2,FALSE)))=1,"·",0)</f>
        <v>0</v>
      </c>
      <c r="F534" s="53">
        <f>IF(TYPE(SEARCH(F$1,+VLOOKUP($A534,datos14s!$A$2:$B$874,2,FALSE)))=1,"·",0)</f>
        <v>0</v>
      </c>
      <c r="G534" s="53">
        <f>IF(TYPE(SEARCH(G$1,+VLOOKUP($A534,datos14s!$A$2:$B$874,2,FALSE)))=1,"·",0)</f>
        <v>0</v>
      </c>
      <c r="H534" s="53" t="str">
        <f>IF(TYPE(SEARCH(H$1,+VLOOKUP($A534,datos14s!$A$2:$B$874,2,FALSE)))=1,"·",0)</f>
        <v>·</v>
      </c>
      <c r="I534" s="53">
        <f>IF(TYPE(SEARCH(I$1,+VLOOKUP($A534,datos14s!$A$2:$B$874,2,FALSE)))=1,"·",0)</f>
        <v>0</v>
      </c>
      <c r="J534" s="53">
        <f>IF(TYPE(SEARCH(J$1,+VLOOKUP($A534,datos14s!$A$2:$B$874,2,FALSE)))=1,"·",0)</f>
        <v>0</v>
      </c>
      <c r="K534" s="53">
        <f>IF(TYPE(SEARCH(K$1,+VLOOKUP($A534,datos14s!$A$2:$B$874,2,FALSE)))=1,"·",0)</f>
        <v>0</v>
      </c>
      <c r="L534" s="53" t="str">
        <f>IF(TYPE(SEARCH(L$1,+VLOOKUP($A534,datos14s!$A$2:$B$874,2,FALSE)))=1,"·",0)</f>
        <v>·</v>
      </c>
      <c r="M534" s="53">
        <f>IF(TYPE(SEARCH(M$1,+VLOOKUP($A534,datos14s!$A$2:$B$874,2,FALSE)))=1,"·",0)</f>
        <v>0</v>
      </c>
      <c r="N534" s="53">
        <f>IF(TYPE(SEARCH(N$1,+VLOOKUP($A534,datos14s!$A$2:$B$874,2,FALSE)))=1,"·",0)</f>
        <v>0</v>
      </c>
      <c r="O534" s="53">
        <f>IF(TYPE(SEARCH(O$1,+VLOOKUP($A534,datos14s!$A$2:$B$874,2,FALSE)))=1,"·",0)</f>
        <v>0</v>
      </c>
      <c r="P534" s="53">
        <f>IF(TYPE(SEARCH(P$1,+VLOOKUP($A534,datos14s!$A$2:$B$874,2,FALSE)))=1,"·",0)</f>
        <v>0</v>
      </c>
      <c r="Q534" s="53">
        <f>IF(TYPE(SEARCH(Q$1,+VLOOKUP($A534,datos14s!$A$2:$B$874,2,FALSE)))=1,"·",0)</f>
        <v>0</v>
      </c>
      <c r="R534" s="53">
        <f>IF(TYPE(SEARCH(R$1,+VLOOKUP($A534,datos14s!$A$2:$B$874,2,FALSE)))=1,"·",0)</f>
        <v>0</v>
      </c>
      <c r="S534" s="53">
        <f>IF(TYPE(SEARCH(S$1,+VLOOKUP($A534,datos14s!$A$2:$B$874,2,FALSE)))=1,"·",0)</f>
        <v>0</v>
      </c>
      <c r="T534" s="53">
        <f>IF(TYPE(SEARCH(T$1,+VLOOKUP($A534,datos14s!$A$2:$B$874,2,FALSE)))=1,"·",0)</f>
        <v>0</v>
      </c>
      <c r="U534" s="53">
        <f>IF(TYPE(SEARCH(U$1,+VLOOKUP($A534,datos14s!$A$2:$B$874,2,FALSE)))=1,"·",0)</f>
        <v>0</v>
      </c>
      <c r="V534" s="53">
        <f>IF(TYPE(SEARCH(V$1,+VLOOKUP($A534,datos14s!$A$2:$B$874,2,FALSE)))=1,"·",0)</f>
        <v>0</v>
      </c>
      <c r="W534" s="53">
        <f>IF(TYPE(SEARCH(W$1,+VLOOKUP($A534,datos14s!$A$2:$B$874,2,FALSE)))=1,"·",0)</f>
        <v>0</v>
      </c>
      <c r="X534" s="53">
        <f>IF(TYPE(SEARCH(X$1,+VLOOKUP($A534,datos14s!$A$2:$B$874,2,FALSE)))=1,"·",0)</f>
        <v>0</v>
      </c>
      <c r="Y534" s="53">
        <f>IF(TYPE(SEARCH(Y$1,+VLOOKUP($A534,datos14s!$A$2:$B$874,2,FALSE)))=1,"·",0)</f>
        <v>0</v>
      </c>
      <c r="Z534" s="53">
        <f>IF(TYPE(SEARCH(Z$1,+VLOOKUP($A534,datos14s!$A$2:$B$874,2,FALSE)))=1,"·",0)</f>
        <v>0</v>
      </c>
      <c r="AA534" s="53">
        <f>IF(TYPE(SEARCH(AA$1,+VLOOKUP($A534,datos14s!$A$2:$B$874,2,FALSE)))=1,"·",0)</f>
        <v>0</v>
      </c>
      <c r="AB534" s="53">
        <f>IF(TYPE(SEARCH(AB$1,+VLOOKUP($A534,datos14s!$A$2:$B$874,2,FALSE)))=1,"·",0)</f>
        <v>0</v>
      </c>
      <c r="AC534" s="53">
        <f>IF(TYPE(SEARCH(AC$1,+VLOOKUP($A534,datos14s!$A$2:$B$874,2,FALSE)))=1,"·",0)</f>
        <v>0</v>
      </c>
      <c r="AD534" s="53">
        <f>IF(TYPE(SEARCH(AD$1,+VLOOKUP($A534,datos14s!$A$2:$B$874,2,FALSE)))=1,"·",0)</f>
        <v>0</v>
      </c>
      <c r="AE534" s="53">
        <f>IF(TYPE(SEARCH(AE$1,+VLOOKUP($A534,datos14s!$A$2:$B$874,2,FALSE)))=1,"·",0)</f>
        <v>0</v>
      </c>
    </row>
    <row r="535" spans="1:31" s="9" customFormat="1">
      <c r="A535" s="60" t="s">
        <v>1320</v>
      </c>
      <c r="B535" s="53" t="str">
        <f>IF(TYPE(SEARCH(B$1,+VLOOKUP($A535,datos14s!$A$2:$B$874,2,FALSE)))=1,"·",0)</f>
        <v>·</v>
      </c>
      <c r="C535" s="53">
        <f>IF(TYPE(SEARCH(C$1,+VLOOKUP($A535,datos14s!$A$2:$B$874,2,FALSE)))=1,"·",0)</f>
        <v>0</v>
      </c>
      <c r="D535" s="53">
        <f>IF(TYPE(SEARCH(D$1,+VLOOKUP($A535,datos14s!$A$2:$B$874,2,FALSE)))=1,"·",0)</f>
        <v>0</v>
      </c>
      <c r="E535" s="53">
        <f>IF(TYPE(SEARCH(E$1,+VLOOKUP($A535,datos14s!$A$2:$B$874,2,FALSE)))=1,"·",0)</f>
        <v>0</v>
      </c>
      <c r="F535" s="53">
        <f>IF(TYPE(SEARCH(F$1,+VLOOKUP($A535,datos14s!$A$2:$B$874,2,FALSE)))=1,"·",0)</f>
        <v>0</v>
      </c>
      <c r="G535" s="53">
        <f>IF(TYPE(SEARCH(G$1,+VLOOKUP($A535,datos14s!$A$2:$B$874,2,FALSE)))=1,"·",0)</f>
        <v>0</v>
      </c>
      <c r="H535" s="53" t="str">
        <f>IF(TYPE(SEARCH(H$1,+VLOOKUP($A535,datos14s!$A$2:$B$874,2,FALSE)))=1,"·",0)</f>
        <v>·</v>
      </c>
      <c r="I535" s="53">
        <f>IF(TYPE(SEARCH(I$1,+VLOOKUP($A535,datos14s!$A$2:$B$874,2,FALSE)))=1,"·",0)</f>
        <v>0</v>
      </c>
      <c r="J535" s="53">
        <f>IF(TYPE(SEARCH(J$1,+VLOOKUP($A535,datos14s!$A$2:$B$874,2,FALSE)))=1,"·",0)</f>
        <v>0</v>
      </c>
      <c r="K535" s="53">
        <f>IF(TYPE(SEARCH(K$1,+VLOOKUP($A535,datos14s!$A$2:$B$874,2,FALSE)))=1,"·",0)</f>
        <v>0</v>
      </c>
      <c r="L535" s="53">
        <f>IF(TYPE(SEARCH(L$1,+VLOOKUP($A535,datos14s!$A$2:$B$874,2,FALSE)))=1,"·",0)</f>
        <v>0</v>
      </c>
      <c r="M535" s="53">
        <f>IF(TYPE(SEARCH(M$1,+VLOOKUP($A535,datos14s!$A$2:$B$874,2,FALSE)))=1,"·",0)</f>
        <v>0</v>
      </c>
      <c r="N535" s="53">
        <f>IF(TYPE(SEARCH(N$1,+VLOOKUP($A535,datos14s!$A$2:$B$874,2,FALSE)))=1,"·",0)</f>
        <v>0</v>
      </c>
      <c r="O535" s="53" t="str">
        <f>IF(TYPE(SEARCH(O$1,+VLOOKUP($A535,datos14s!$A$2:$B$874,2,FALSE)))=1,"·",0)</f>
        <v>·</v>
      </c>
      <c r="P535" s="53">
        <f>IF(TYPE(SEARCH(P$1,+VLOOKUP($A535,datos14s!$A$2:$B$874,2,FALSE)))=1,"·",0)</f>
        <v>0</v>
      </c>
      <c r="Q535" s="53">
        <f>IF(TYPE(SEARCH(Q$1,+VLOOKUP($A535,datos14s!$A$2:$B$874,2,FALSE)))=1,"·",0)</f>
        <v>0</v>
      </c>
      <c r="R535" s="53">
        <f>IF(TYPE(SEARCH(R$1,+VLOOKUP($A535,datos14s!$A$2:$B$874,2,FALSE)))=1,"·",0)</f>
        <v>0</v>
      </c>
      <c r="S535" s="53">
        <f>IF(TYPE(SEARCH(S$1,+VLOOKUP($A535,datos14s!$A$2:$B$874,2,FALSE)))=1,"·",0)</f>
        <v>0</v>
      </c>
      <c r="T535" s="53">
        <f>IF(TYPE(SEARCH(T$1,+VLOOKUP($A535,datos14s!$A$2:$B$874,2,FALSE)))=1,"·",0)</f>
        <v>0</v>
      </c>
      <c r="U535" s="53">
        <f>IF(TYPE(SEARCH(U$1,+VLOOKUP($A535,datos14s!$A$2:$B$874,2,FALSE)))=1,"·",0)</f>
        <v>0</v>
      </c>
      <c r="V535" s="53">
        <f>IF(TYPE(SEARCH(V$1,+VLOOKUP($A535,datos14s!$A$2:$B$874,2,FALSE)))=1,"·",0)</f>
        <v>0</v>
      </c>
      <c r="W535" s="53">
        <f>IF(TYPE(SEARCH(W$1,+VLOOKUP($A535,datos14s!$A$2:$B$874,2,FALSE)))=1,"·",0)</f>
        <v>0</v>
      </c>
      <c r="X535" s="53">
        <f>IF(TYPE(SEARCH(X$1,+VLOOKUP($A535,datos14s!$A$2:$B$874,2,FALSE)))=1,"·",0)</f>
        <v>0</v>
      </c>
      <c r="Y535" s="53">
        <f>IF(TYPE(SEARCH(Y$1,+VLOOKUP($A535,datos14s!$A$2:$B$874,2,FALSE)))=1,"·",0)</f>
        <v>0</v>
      </c>
      <c r="Z535" s="53">
        <f>IF(TYPE(SEARCH(Z$1,+VLOOKUP($A535,datos14s!$A$2:$B$874,2,FALSE)))=1,"·",0)</f>
        <v>0</v>
      </c>
      <c r="AA535" s="53">
        <f>IF(TYPE(SEARCH(AA$1,+VLOOKUP($A535,datos14s!$A$2:$B$874,2,FALSE)))=1,"·",0)</f>
        <v>0</v>
      </c>
      <c r="AB535" s="53">
        <f>IF(TYPE(SEARCH(AB$1,+VLOOKUP($A535,datos14s!$A$2:$B$874,2,FALSE)))=1,"·",0)</f>
        <v>0</v>
      </c>
      <c r="AC535" s="53">
        <f>IF(TYPE(SEARCH(AC$1,+VLOOKUP($A535,datos14s!$A$2:$B$874,2,FALSE)))=1,"·",0)</f>
        <v>0</v>
      </c>
      <c r="AD535" s="53">
        <f>IF(TYPE(SEARCH(AD$1,+VLOOKUP($A535,datos14s!$A$2:$B$874,2,FALSE)))=1,"·",0)</f>
        <v>0</v>
      </c>
      <c r="AE535" s="53">
        <f>IF(TYPE(SEARCH(AE$1,+VLOOKUP($A535,datos14s!$A$2:$B$874,2,FALSE)))=1,"·",0)</f>
        <v>0</v>
      </c>
    </row>
    <row r="536" spans="1:31" s="9" customFormat="1">
      <c r="A536" s="60" t="s">
        <v>1321</v>
      </c>
      <c r="B536" s="53">
        <f>IF(TYPE(SEARCH(B$1,+VLOOKUP($A536,datos14s!$A$2:$B$874,2,FALSE)))=1,"·",0)</f>
        <v>0</v>
      </c>
      <c r="C536" s="53">
        <f>IF(TYPE(SEARCH(C$1,+VLOOKUP($A536,datos14s!$A$2:$B$874,2,FALSE)))=1,"·",0)</f>
        <v>0</v>
      </c>
      <c r="D536" s="53" t="str">
        <f>IF(TYPE(SEARCH(D$1,+VLOOKUP($A536,datos14s!$A$2:$B$874,2,FALSE)))=1,"·",0)</f>
        <v>·</v>
      </c>
      <c r="E536" s="53">
        <f>IF(TYPE(SEARCH(E$1,+VLOOKUP($A536,datos14s!$A$2:$B$874,2,FALSE)))=1,"·",0)</f>
        <v>0</v>
      </c>
      <c r="F536" s="53">
        <f>IF(TYPE(SEARCH(F$1,+VLOOKUP($A536,datos14s!$A$2:$B$874,2,FALSE)))=1,"·",0)</f>
        <v>0</v>
      </c>
      <c r="G536" s="53">
        <f>IF(TYPE(SEARCH(G$1,+VLOOKUP($A536,datos14s!$A$2:$B$874,2,FALSE)))=1,"·",0)</f>
        <v>0</v>
      </c>
      <c r="H536" s="53" t="str">
        <f>IF(TYPE(SEARCH(H$1,+VLOOKUP($A536,datos14s!$A$2:$B$874,2,FALSE)))=1,"·",0)</f>
        <v>·</v>
      </c>
      <c r="I536" s="53">
        <f>IF(TYPE(SEARCH(I$1,+VLOOKUP($A536,datos14s!$A$2:$B$874,2,FALSE)))=1,"·",0)</f>
        <v>0</v>
      </c>
      <c r="J536" s="53">
        <f>IF(TYPE(SEARCH(J$1,+VLOOKUP($A536,datos14s!$A$2:$B$874,2,FALSE)))=1,"·",0)</f>
        <v>0</v>
      </c>
      <c r="K536" s="53">
        <f>IF(TYPE(SEARCH(K$1,+VLOOKUP($A536,datos14s!$A$2:$B$874,2,FALSE)))=1,"·",0)</f>
        <v>0</v>
      </c>
      <c r="L536" s="53">
        <f>IF(TYPE(SEARCH(L$1,+VLOOKUP($A536,datos14s!$A$2:$B$874,2,FALSE)))=1,"·",0)</f>
        <v>0</v>
      </c>
      <c r="M536" s="53">
        <f>IF(TYPE(SEARCH(M$1,+VLOOKUP($A536,datos14s!$A$2:$B$874,2,FALSE)))=1,"·",0)</f>
        <v>0</v>
      </c>
      <c r="N536" s="53">
        <f>IF(TYPE(SEARCH(N$1,+VLOOKUP($A536,datos14s!$A$2:$B$874,2,FALSE)))=1,"·",0)</f>
        <v>0</v>
      </c>
      <c r="O536" s="53" t="str">
        <f>IF(TYPE(SEARCH(O$1,+VLOOKUP($A536,datos14s!$A$2:$B$874,2,FALSE)))=1,"·",0)</f>
        <v>·</v>
      </c>
      <c r="P536" s="53">
        <f>IF(TYPE(SEARCH(P$1,+VLOOKUP($A536,datos14s!$A$2:$B$874,2,FALSE)))=1,"·",0)</f>
        <v>0</v>
      </c>
      <c r="Q536" s="53">
        <f>IF(TYPE(SEARCH(Q$1,+VLOOKUP($A536,datos14s!$A$2:$B$874,2,FALSE)))=1,"·",0)</f>
        <v>0</v>
      </c>
      <c r="R536" s="53">
        <f>IF(TYPE(SEARCH(R$1,+VLOOKUP($A536,datos14s!$A$2:$B$874,2,FALSE)))=1,"·",0)</f>
        <v>0</v>
      </c>
      <c r="S536" s="53">
        <f>IF(TYPE(SEARCH(S$1,+VLOOKUP($A536,datos14s!$A$2:$B$874,2,FALSE)))=1,"·",0)</f>
        <v>0</v>
      </c>
      <c r="T536" s="53">
        <f>IF(TYPE(SEARCH(T$1,+VLOOKUP($A536,datos14s!$A$2:$B$874,2,FALSE)))=1,"·",0)</f>
        <v>0</v>
      </c>
      <c r="U536" s="53">
        <f>IF(TYPE(SEARCH(U$1,+VLOOKUP($A536,datos14s!$A$2:$B$874,2,FALSE)))=1,"·",0)</f>
        <v>0</v>
      </c>
      <c r="V536" s="53">
        <f>IF(TYPE(SEARCH(V$1,+VLOOKUP($A536,datos14s!$A$2:$B$874,2,FALSE)))=1,"·",0)</f>
        <v>0</v>
      </c>
      <c r="W536" s="53">
        <f>IF(TYPE(SEARCH(W$1,+VLOOKUP($A536,datos14s!$A$2:$B$874,2,FALSE)))=1,"·",0)</f>
        <v>0</v>
      </c>
      <c r="X536" s="53">
        <f>IF(TYPE(SEARCH(X$1,+VLOOKUP($A536,datos14s!$A$2:$B$874,2,FALSE)))=1,"·",0)</f>
        <v>0</v>
      </c>
      <c r="Y536" s="53">
        <f>IF(TYPE(SEARCH(Y$1,+VLOOKUP($A536,datos14s!$A$2:$B$874,2,FALSE)))=1,"·",0)</f>
        <v>0</v>
      </c>
      <c r="Z536" s="53">
        <f>IF(TYPE(SEARCH(Z$1,+VLOOKUP($A536,datos14s!$A$2:$B$874,2,FALSE)))=1,"·",0)</f>
        <v>0</v>
      </c>
      <c r="AA536" s="53">
        <f>IF(TYPE(SEARCH(AA$1,+VLOOKUP($A536,datos14s!$A$2:$B$874,2,FALSE)))=1,"·",0)</f>
        <v>0</v>
      </c>
      <c r="AB536" s="53">
        <f>IF(TYPE(SEARCH(AB$1,+VLOOKUP($A536,datos14s!$A$2:$B$874,2,FALSE)))=1,"·",0)</f>
        <v>0</v>
      </c>
      <c r="AC536" s="53">
        <f>IF(TYPE(SEARCH(AC$1,+VLOOKUP($A536,datos14s!$A$2:$B$874,2,FALSE)))=1,"·",0)</f>
        <v>0</v>
      </c>
      <c r="AD536" s="53">
        <f>IF(TYPE(SEARCH(AD$1,+VLOOKUP($A536,datos14s!$A$2:$B$874,2,FALSE)))=1,"·",0)</f>
        <v>0</v>
      </c>
      <c r="AE536" s="53">
        <f>IF(TYPE(SEARCH(AE$1,+VLOOKUP($A536,datos14s!$A$2:$B$874,2,FALSE)))=1,"·",0)</f>
        <v>0</v>
      </c>
    </row>
    <row r="537" spans="1:31" s="9" customFormat="1">
      <c r="A537" s="60" t="s">
        <v>1322</v>
      </c>
      <c r="B537" s="53" t="str">
        <f>IF(TYPE(SEARCH(B$1,+VLOOKUP($A537,datos14s!$A$2:$B$874,2,FALSE)))=1,"·",0)</f>
        <v>·</v>
      </c>
      <c r="C537" s="53">
        <f>IF(TYPE(SEARCH(C$1,+VLOOKUP($A537,datos14s!$A$2:$B$874,2,FALSE)))=1,"·",0)</f>
        <v>0</v>
      </c>
      <c r="D537" s="53" t="str">
        <f>IF(TYPE(SEARCH(D$1,+VLOOKUP($A537,datos14s!$A$2:$B$874,2,FALSE)))=1,"·",0)</f>
        <v>·</v>
      </c>
      <c r="E537" s="53">
        <f>IF(TYPE(SEARCH(E$1,+VLOOKUP($A537,datos14s!$A$2:$B$874,2,FALSE)))=1,"·",0)</f>
        <v>0</v>
      </c>
      <c r="F537" s="53">
        <f>IF(TYPE(SEARCH(F$1,+VLOOKUP($A537,datos14s!$A$2:$B$874,2,FALSE)))=1,"·",0)</f>
        <v>0</v>
      </c>
      <c r="G537" s="53">
        <f>IF(TYPE(SEARCH(G$1,+VLOOKUP($A537,datos14s!$A$2:$B$874,2,FALSE)))=1,"·",0)</f>
        <v>0</v>
      </c>
      <c r="H537" s="53" t="str">
        <f>IF(TYPE(SEARCH(H$1,+VLOOKUP($A537,datos14s!$A$2:$B$874,2,FALSE)))=1,"·",0)</f>
        <v>·</v>
      </c>
      <c r="I537" s="53" t="str">
        <f>IF(TYPE(SEARCH(I$1,+VLOOKUP($A537,datos14s!$A$2:$B$874,2,FALSE)))=1,"·",0)</f>
        <v>·</v>
      </c>
      <c r="J537" s="53">
        <f>IF(TYPE(SEARCH(J$1,+VLOOKUP($A537,datos14s!$A$2:$B$874,2,FALSE)))=1,"·",0)</f>
        <v>0</v>
      </c>
      <c r="K537" s="53">
        <f>IF(TYPE(SEARCH(K$1,+VLOOKUP($A537,datos14s!$A$2:$B$874,2,FALSE)))=1,"·",0)</f>
        <v>0</v>
      </c>
      <c r="L537" s="53">
        <f>IF(TYPE(SEARCH(L$1,+VLOOKUP($A537,datos14s!$A$2:$B$874,2,FALSE)))=1,"·",0)</f>
        <v>0</v>
      </c>
      <c r="M537" s="53">
        <f>IF(TYPE(SEARCH(M$1,+VLOOKUP($A537,datos14s!$A$2:$B$874,2,FALSE)))=1,"·",0)</f>
        <v>0</v>
      </c>
      <c r="N537" s="53">
        <f>IF(TYPE(SEARCH(N$1,+VLOOKUP($A537,datos14s!$A$2:$B$874,2,FALSE)))=1,"·",0)</f>
        <v>0</v>
      </c>
      <c r="O537" s="53" t="str">
        <f>IF(TYPE(SEARCH(O$1,+VLOOKUP($A537,datos14s!$A$2:$B$874,2,FALSE)))=1,"·",0)</f>
        <v>·</v>
      </c>
      <c r="P537" s="53">
        <f>IF(TYPE(SEARCH(P$1,+VLOOKUP($A537,datos14s!$A$2:$B$874,2,FALSE)))=1,"·",0)</f>
        <v>0</v>
      </c>
      <c r="Q537" s="53">
        <f>IF(TYPE(SEARCH(Q$1,+VLOOKUP($A537,datos14s!$A$2:$B$874,2,FALSE)))=1,"·",0)</f>
        <v>0</v>
      </c>
      <c r="R537" s="53">
        <f>IF(TYPE(SEARCH(R$1,+VLOOKUP($A537,datos14s!$A$2:$B$874,2,FALSE)))=1,"·",0)</f>
        <v>0</v>
      </c>
      <c r="S537" s="53">
        <f>IF(TYPE(SEARCH(S$1,+VLOOKUP($A537,datos14s!$A$2:$B$874,2,FALSE)))=1,"·",0)</f>
        <v>0</v>
      </c>
      <c r="T537" s="53">
        <f>IF(TYPE(SEARCH(T$1,+VLOOKUP($A537,datos14s!$A$2:$B$874,2,FALSE)))=1,"·",0)</f>
        <v>0</v>
      </c>
      <c r="U537" s="53">
        <f>IF(TYPE(SEARCH(U$1,+VLOOKUP($A537,datos14s!$A$2:$B$874,2,FALSE)))=1,"·",0)</f>
        <v>0</v>
      </c>
      <c r="V537" s="53">
        <f>IF(TYPE(SEARCH(V$1,+VLOOKUP($A537,datos14s!$A$2:$B$874,2,FALSE)))=1,"·",0)</f>
        <v>0</v>
      </c>
      <c r="W537" s="53">
        <f>IF(TYPE(SEARCH(W$1,+VLOOKUP($A537,datos14s!$A$2:$B$874,2,FALSE)))=1,"·",0)</f>
        <v>0</v>
      </c>
      <c r="X537" s="53">
        <f>IF(TYPE(SEARCH(X$1,+VLOOKUP($A537,datos14s!$A$2:$B$874,2,FALSE)))=1,"·",0)</f>
        <v>0</v>
      </c>
      <c r="Y537" s="53">
        <f>IF(TYPE(SEARCH(Y$1,+VLOOKUP($A537,datos14s!$A$2:$B$874,2,FALSE)))=1,"·",0)</f>
        <v>0</v>
      </c>
      <c r="Z537" s="53">
        <f>IF(TYPE(SEARCH(Z$1,+VLOOKUP($A537,datos14s!$A$2:$B$874,2,FALSE)))=1,"·",0)</f>
        <v>0</v>
      </c>
      <c r="AA537" s="53">
        <f>IF(TYPE(SEARCH(AA$1,+VLOOKUP($A537,datos14s!$A$2:$B$874,2,FALSE)))=1,"·",0)</f>
        <v>0</v>
      </c>
      <c r="AB537" s="53">
        <f>IF(TYPE(SEARCH(AB$1,+VLOOKUP($A537,datos14s!$A$2:$B$874,2,FALSE)))=1,"·",0)</f>
        <v>0</v>
      </c>
      <c r="AC537" s="53">
        <f>IF(TYPE(SEARCH(AC$1,+VLOOKUP($A537,datos14s!$A$2:$B$874,2,FALSE)))=1,"·",0)</f>
        <v>0</v>
      </c>
      <c r="AD537" s="53">
        <f>IF(TYPE(SEARCH(AD$1,+VLOOKUP($A537,datos14s!$A$2:$B$874,2,FALSE)))=1,"·",0)</f>
        <v>0</v>
      </c>
      <c r="AE537" s="53">
        <f>IF(TYPE(SEARCH(AE$1,+VLOOKUP($A537,datos14s!$A$2:$B$874,2,FALSE)))=1,"·",0)</f>
        <v>0</v>
      </c>
    </row>
    <row r="538" spans="1:31" s="9" customFormat="1">
      <c r="A538" s="60" t="s">
        <v>1323</v>
      </c>
      <c r="B538" s="53" t="str">
        <f>IF(TYPE(SEARCH(B$1,+VLOOKUP($A538,datos14s!$A$2:$B$874,2,FALSE)))=1,"·",0)</f>
        <v>·</v>
      </c>
      <c r="C538" s="53">
        <f>IF(TYPE(SEARCH(C$1,+VLOOKUP($A538,datos14s!$A$2:$B$874,2,FALSE)))=1,"·",0)</f>
        <v>0</v>
      </c>
      <c r="D538" s="53">
        <f>IF(TYPE(SEARCH(D$1,+VLOOKUP($A538,datos14s!$A$2:$B$874,2,FALSE)))=1,"·",0)</f>
        <v>0</v>
      </c>
      <c r="E538" s="53">
        <f>IF(TYPE(SEARCH(E$1,+VLOOKUP($A538,datos14s!$A$2:$B$874,2,FALSE)))=1,"·",0)</f>
        <v>0</v>
      </c>
      <c r="F538" s="53">
        <f>IF(TYPE(SEARCH(F$1,+VLOOKUP($A538,datos14s!$A$2:$B$874,2,FALSE)))=1,"·",0)</f>
        <v>0</v>
      </c>
      <c r="G538" s="53">
        <f>IF(TYPE(SEARCH(G$1,+VLOOKUP($A538,datos14s!$A$2:$B$874,2,FALSE)))=1,"·",0)</f>
        <v>0</v>
      </c>
      <c r="H538" s="53" t="str">
        <f>IF(TYPE(SEARCH(H$1,+VLOOKUP($A538,datos14s!$A$2:$B$874,2,FALSE)))=1,"·",0)</f>
        <v>·</v>
      </c>
      <c r="I538" s="53">
        <f>IF(TYPE(SEARCH(I$1,+VLOOKUP($A538,datos14s!$A$2:$B$874,2,FALSE)))=1,"·",0)</f>
        <v>0</v>
      </c>
      <c r="J538" s="53">
        <f>IF(TYPE(SEARCH(J$1,+VLOOKUP($A538,datos14s!$A$2:$B$874,2,FALSE)))=1,"·",0)</f>
        <v>0</v>
      </c>
      <c r="K538" s="53">
        <f>IF(TYPE(SEARCH(K$1,+VLOOKUP($A538,datos14s!$A$2:$B$874,2,FALSE)))=1,"·",0)</f>
        <v>0</v>
      </c>
      <c r="L538" s="53">
        <f>IF(TYPE(SEARCH(L$1,+VLOOKUP($A538,datos14s!$A$2:$B$874,2,FALSE)))=1,"·",0)</f>
        <v>0</v>
      </c>
      <c r="M538" s="53">
        <f>IF(TYPE(SEARCH(M$1,+VLOOKUP($A538,datos14s!$A$2:$B$874,2,FALSE)))=1,"·",0)</f>
        <v>0</v>
      </c>
      <c r="N538" s="53">
        <f>IF(TYPE(SEARCH(N$1,+VLOOKUP($A538,datos14s!$A$2:$B$874,2,FALSE)))=1,"·",0)</f>
        <v>0</v>
      </c>
      <c r="O538" s="53" t="str">
        <f>IF(TYPE(SEARCH(O$1,+VLOOKUP($A538,datos14s!$A$2:$B$874,2,FALSE)))=1,"·",0)</f>
        <v>·</v>
      </c>
      <c r="P538" s="53">
        <f>IF(TYPE(SEARCH(P$1,+VLOOKUP($A538,datos14s!$A$2:$B$874,2,FALSE)))=1,"·",0)</f>
        <v>0</v>
      </c>
      <c r="Q538" s="53">
        <f>IF(TYPE(SEARCH(Q$1,+VLOOKUP($A538,datos14s!$A$2:$B$874,2,FALSE)))=1,"·",0)</f>
        <v>0</v>
      </c>
      <c r="R538" s="53">
        <f>IF(TYPE(SEARCH(R$1,+VLOOKUP($A538,datos14s!$A$2:$B$874,2,FALSE)))=1,"·",0)</f>
        <v>0</v>
      </c>
      <c r="S538" s="53">
        <f>IF(TYPE(SEARCH(S$1,+VLOOKUP($A538,datos14s!$A$2:$B$874,2,FALSE)))=1,"·",0)</f>
        <v>0</v>
      </c>
      <c r="T538" s="53">
        <f>IF(TYPE(SEARCH(T$1,+VLOOKUP($A538,datos14s!$A$2:$B$874,2,FALSE)))=1,"·",0)</f>
        <v>0</v>
      </c>
      <c r="U538" s="53">
        <f>IF(TYPE(SEARCH(U$1,+VLOOKUP($A538,datos14s!$A$2:$B$874,2,FALSE)))=1,"·",0)</f>
        <v>0</v>
      </c>
      <c r="V538" s="53">
        <f>IF(TYPE(SEARCH(V$1,+VLOOKUP($A538,datos14s!$A$2:$B$874,2,FALSE)))=1,"·",0)</f>
        <v>0</v>
      </c>
      <c r="W538" s="53">
        <f>IF(TYPE(SEARCH(W$1,+VLOOKUP($A538,datos14s!$A$2:$B$874,2,FALSE)))=1,"·",0)</f>
        <v>0</v>
      </c>
      <c r="X538" s="53">
        <f>IF(TYPE(SEARCH(X$1,+VLOOKUP($A538,datos14s!$A$2:$B$874,2,FALSE)))=1,"·",0)</f>
        <v>0</v>
      </c>
      <c r="Y538" s="53">
        <f>IF(TYPE(SEARCH(Y$1,+VLOOKUP($A538,datos14s!$A$2:$B$874,2,FALSE)))=1,"·",0)</f>
        <v>0</v>
      </c>
      <c r="Z538" s="53">
        <f>IF(TYPE(SEARCH(Z$1,+VLOOKUP($A538,datos14s!$A$2:$B$874,2,FALSE)))=1,"·",0)</f>
        <v>0</v>
      </c>
      <c r="AA538" s="53">
        <f>IF(TYPE(SEARCH(AA$1,+VLOOKUP($A538,datos14s!$A$2:$B$874,2,FALSE)))=1,"·",0)</f>
        <v>0</v>
      </c>
      <c r="AB538" s="53">
        <f>IF(TYPE(SEARCH(AB$1,+VLOOKUP($A538,datos14s!$A$2:$B$874,2,FALSE)))=1,"·",0)</f>
        <v>0</v>
      </c>
      <c r="AC538" s="53">
        <f>IF(TYPE(SEARCH(AC$1,+VLOOKUP($A538,datos14s!$A$2:$B$874,2,FALSE)))=1,"·",0)</f>
        <v>0</v>
      </c>
      <c r="AD538" s="53">
        <f>IF(TYPE(SEARCH(AD$1,+VLOOKUP($A538,datos14s!$A$2:$B$874,2,FALSE)))=1,"·",0)</f>
        <v>0</v>
      </c>
      <c r="AE538" s="53">
        <f>IF(TYPE(SEARCH(AE$1,+VLOOKUP($A538,datos14s!$A$2:$B$874,2,FALSE)))=1,"·",0)</f>
        <v>0</v>
      </c>
    </row>
    <row r="539" spans="1:31" s="9" customFormat="1">
      <c r="A539" s="60" t="s">
        <v>1324</v>
      </c>
      <c r="B539" s="53" t="str">
        <f>IF(TYPE(SEARCH(B$1,+VLOOKUP($A539,datos14s!$A$2:$B$874,2,FALSE)))=1,"·",0)</f>
        <v>·</v>
      </c>
      <c r="C539" s="53">
        <f>IF(TYPE(SEARCH(C$1,+VLOOKUP($A539,datos14s!$A$2:$B$874,2,FALSE)))=1,"·",0)</f>
        <v>0</v>
      </c>
      <c r="D539" s="53">
        <f>IF(TYPE(SEARCH(D$1,+VLOOKUP($A539,datos14s!$A$2:$B$874,2,FALSE)))=1,"·",0)</f>
        <v>0</v>
      </c>
      <c r="E539" s="53">
        <f>IF(TYPE(SEARCH(E$1,+VLOOKUP($A539,datos14s!$A$2:$B$874,2,FALSE)))=1,"·",0)</f>
        <v>0</v>
      </c>
      <c r="F539" s="53">
        <f>IF(TYPE(SEARCH(F$1,+VLOOKUP($A539,datos14s!$A$2:$B$874,2,FALSE)))=1,"·",0)</f>
        <v>0</v>
      </c>
      <c r="G539" s="53">
        <f>IF(TYPE(SEARCH(G$1,+VLOOKUP($A539,datos14s!$A$2:$B$874,2,FALSE)))=1,"·",0)</f>
        <v>0</v>
      </c>
      <c r="H539" s="53" t="str">
        <f>IF(TYPE(SEARCH(H$1,+VLOOKUP($A539,datos14s!$A$2:$B$874,2,FALSE)))=1,"·",0)</f>
        <v>·</v>
      </c>
      <c r="I539" s="53">
        <f>IF(TYPE(SEARCH(I$1,+VLOOKUP($A539,datos14s!$A$2:$B$874,2,FALSE)))=1,"·",0)</f>
        <v>0</v>
      </c>
      <c r="J539" s="53">
        <f>IF(TYPE(SEARCH(J$1,+VLOOKUP($A539,datos14s!$A$2:$B$874,2,FALSE)))=1,"·",0)</f>
        <v>0</v>
      </c>
      <c r="K539" s="53">
        <f>IF(TYPE(SEARCH(K$1,+VLOOKUP($A539,datos14s!$A$2:$B$874,2,FALSE)))=1,"·",0)</f>
        <v>0</v>
      </c>
      <c r="L539" s="53">
        <f>IF(TYPE(SEARCH(L$1,+VLOOKUP($A539,datos14s!$A$2:$B$874,2,FALSE)))=1,"·",0)</f>
        <v>0</v>
      </c>
      <c r="M539" s="53">
        <f>IF(TYPE(SEARCH(M$1,+VLOOKUP($A539,datos14s!$A$2:$B$874,2,FALSE)))=1,"·",0)</f>
        <v>0</v>
      </c>
      <c r="N539" s="53">
        <f>IF(TYPE(SEARCH(N$1,+VLOOKUP($A539,datos14s!$A$2:$B$874,2,FALSE)))=1,"·",0)</f>
        <v>0</v>
      </c>
      <c r="O539" s="53">
        <f>IF(TYPE(SEARCH(O$1,+VLOOKUP($A539,datos14s!$A$2:$B$874,2,FALSE)))=1,"·",0)</f>
        <v>0</v>
      </c>
      <c r="P539" s="53">
        <f>IF(TYPE(SEARCH(P$1,+VLOOKUP($A539,datos14s!$A$2:$B$874,2,FALSE)))=1,"·",0)</f>
        <v>0</v>
      </c>
      <c r="Q539" s="53">
        <f>IF(TYPE(SEARCH(Q$1,+VLOOKUP($A539,datos14s!$A$2:$B$874,2,FALSE)))=1,"·",0)</f>
        <v>0</v>
      </c>
      <c r="R539" s="53">
        <f>IF(TYPE(SEARCH(R$1,+VLOOKUP($A539,datos14s!$A$2:$B$874,2,FALSE)))=1,"·",0)</f>
        <v>0</v>
      </c>
      <c r="S539" s="53">
        <f>IF(TYPE(SEARCH(S$1,+VLOOKUP($A539,datos14s!$A$2:$B$874,2,FALSE)))=1,"·",0)</f>
        <v>0</v>
      </c>
      <c r="T539" s="53">
        <f>IF(TYPE(SEARCH(T$1,+VLOOKUP($A539,datos14s!$A$2:$B$874,2,FALSE)))=1,"·",0)</f>
        <v>0</v>
      </c>
      <c r="U539" s="53">
        <f>IF(TYPE(SEARCH(U$1,+VLOOKUP($A539,datos14s!$A$2:$B$874,2,FALSE)))=1,"·",0)</f>
        <v>0</v>
      </c>
      <c r="V539" s="53">
        <f>IF(TYPE(SEARCH(V$1,+VLOOKUP($A539,datos14s!$A$2:$B$874,2,FALSE)))=1,"·",0)</f>
        <v>0</v>
      </c>
      <c r="W539" s="53">
        <f>IF(TYPE(SEARCH(W$1,+VLOOKUP($A539,datos14s!$A$2:$B$874,2,FALSE)))=1,"·",0)</f>
        <v>0</v>
      </c>
      <c r="X539" s="53">
        <f>IF(TYPE(SEARCH(X$1,+VLOOKUP($A539,datos14s!$A$2:$B$874,2,FALSE)))=1,"·",0)</f>
        <v>0</v>
      </c>
      <c r="Y539" s="53">
        <f>IF(TYPE(SEARCH(Y$1,+VLOOKUP($A539,datos14s!$A$2:$B$874,2,FALSE)))=1,"·",0)</f>
        <v>0</v>
      </c>
      <c r="Z539" s="53">
        <f>IF(TYPE(SEARCH(Z$1,+VLOOKUP($A539,datos14s!$A$2:$B$874,2,FALSE)))=1,"·",0)</f>
        <v>0</v>
      </c>
      <c r="AA539" s="53">
        <f>IF(TYPE(SEARCH(AA$1,+VLOOKUP($A539,datos14s!$A$2:$B$874,2,FALSE)))=1,"·",0)</f>
        <v>0</v>
      </c>
      <c r="AB539" s="53">
        <f>IF(TYPE(SEARCH(AB$1,+VLOOKUP($A539,datos14s!$A$2:$B$874,2,FALSE)))=1,"·",0)</f>
        <v>0</v>
      </c>
      <c r="AC539" s="53">
        <f>IF(TYPE(SEARCH(AC$1,+VLOOKUP($A539,datos14s!$A$2:$B$874,2,FALSE)))=1,"·",0)</f>
        <v>0</v>
      </c>
      <c r="AD539" s="53">
        <f>IF(TYPE(SEARCH(AD$1,+VLOOKUP($A539,datos14s!$A$2:$B$874,2,FALSE)))=1,"·",0)</f>
        <v>0</v>
      </c>
      <c r="AE539" s="53">
        <f>IF(TYPE(SEARCH(AE$1,+VLOOKUP($A539,datos14s!$A$2:$B$874,2,FALSE)))=1,"·",0)</f>
        <v>0</v>
      </c>
    </row>
    <row r="540" spans="1:31" s="9" customFormat="1">
      <c r="A540" s="60" t="s">
        <v>1325</v>
      </c>
      <c r="B540" s="53" t="str">
        <f>IF(TYPE(SEARCH(B$1,+VLOOKUP($A540,datos14s!$A$2:$B$874,2,FALSE)))=1,"·",0)</f>
        <v>·</v>
      </c>
      <c r="C540" s="53">
        <f>IF(TYPE(SEARCH(C$1,+VLOOKUP($A540,datos14s!$A$2:$B$874,2,FALSE)))=1,"·",0)</f>
        <v>0</v>
      </c>
      <c r="D540" s="53" t="str">
        <f>IF(TYPE(SEARCH(D$1,+VLOOKUP($A540,datos14s!$A$2:$B$874,2,FALSE)))=1,"·",0)</f>
        <v>·</v>
      </c>
      <c r="E540" s="53">
        <f>IF(TYPE(SEARCH(E$1,+VLOOKUP($A540,datos14s!$A$2:$B$874,2,FALSE)))=1,"·",0)</f>
        <v>0</v>
      </c>
      <c r="F540" s="53">
        <f>IF(TYPE(SEARCH(F$1,+VLOOKUP($A540,datos14s!$A$2:$B$874,2,FALSE)))=1,"·",0)</f>
        <v>0</v>
      </c>
      <c r="G540" s="53">
        <f>IF(TYPE(SEARCH(G$1,+VLOOKUP($A540,datos14s!$A$2:$B$874,2,FALSE)))=1,"·",0)</f>
        <v>0</v>
      </c>
      <c r="H540" s="53" t="str">
        <f>IF(TYPE(SEARCH(H$1,+VLOOKUP($A540,datos14s!$A$2:$B$874,2,FALSE)))=1,"·",0)</f>
        <v>·</v>
      </c>
      <c r="I540" s="53" t="str">
        <f>IF(TYPE(SEARCH(I$1,+VLOOKUP($A540,datos14s!$A$2:$B$874,2,FALSE)))=1,"·",0)</f>
        <v>·</v>
      </c>
      <c r="J540" s="53">
        <f>IF(TYPE(SEARCH(J$1,+VLOOKUP($A540,datos14s!$A$2:$B$874,2,FALSE)))=1,"·",0)</f>
        <v>0</v>
      </c>
      <c r="K540" s="53">
        <f>IF(TYPE(SEARCH(K$1,+VLOOKUP($A540,datos14s!$A$2:$B$874,2,FALSE)))=1,"·",0)</f>
        <v>0</v>
      </c>
      <c r="L540" s="53">
        <f>IF(TYPE(SEARCH(L$1,+VLOOKUP($A540,datos14s!$A$2:$B$874,2,FALSE)))=1,"·",0)</f>
        <v>0</v>
      </c>
      <c r="M540" s="53">
        <f>IF(TYPE(SEARCH(M$1,+VLOOKUP($A540,datos14s!$A$2:$B$874,2,FALSE)))=1,"·",0)</f>
        <v>0</v>
      </c>
      <c r="N540" s="53">
        <f>IF(TYPE(SEARCH(N$1,+VLOOKUP($A540,datos14s!$A$2:$B$874,2,FALSE)))=1,"·",0)</f>
        <v>0</v>
      </c>
      <c r="O540" s="53" t="str">
        <f>IF(TYPE(SEARCH(O$1,+VLOOKUP($A540,datos14s!$A$2:$B$874,2,FALSE)))=1,"·",0)</f>
        <v>·</v>
      </c>
      <c r="P540" s="53">
        <f>IF(TYPE(SEARCH(P$1,+VLOOKUP($A540,datos14s!$A$2:$B$874,2,FALSE)))=1,"·",0)</f>
        <v>0</v>
      </c>
      <c r="Q540" s="53">
        <f>IF(TYPE(SEARCH(Q$1,+VLOOKUP($A540,datos14s!$A$2:$B$874,2,FALSE)))=1,"·",0)</f>
        <v>0</v>
      </c>
      <c r="R540" s="53">
        <f>IF(TYPE(SEARCH(R$1,+VLOOKUP($A540,datos14s!$A$2:$B$874,2,FALSE)))=1,"·",0)</f>
        <v>0</v>
      </c>
      <c r="S540" s="53">
        <f>IF(TYPE(SEARCH(S$1,+VLOOKUP($A540,datos14s!$A$2:$B$874,2,FALSE)))=1,"·",0)</f>
        <v>0</v>
      </c>
      <c r="T540" s="53">
        <f>IF(TYPE(SEARCH(T$1,+VLOOKUP($A540,datos14s!$A$2:$B$874,2,FALSE)))=1,"·",0)</f>
        <v>0</v>
      </c>
      <c r="U540" s="53">
        <f>IF(TYPE(SEARCH(U$1,+VLOOKUP($A540,datos14s!$A$2:$B$874,2,FALSE)))=1,"·",0)</f>
        <v>0</v>
      </c>
      <c r="V540" s="53">
        <f>IF(TYPE(SEARCH(V$1,+VLOOKUP($A540,datos14s!$A$2:$B$874,2,FALSE)))=1,"·",0)</f>
        <v>0</v>
      </c>
      <c r="W540" s="53">
        <f>IF(TYPE(SEARCH(W$1,+VLOOKUP($A540,datos14s!$A$2:$B$874,2,FALSE)))=1,"·",0)</f>
        <v>0</v>
      </c>
      <c r="X540" s="53">
        <f>IF(TYPE(SEARCH(X$1,+VLOOKUP($A540,datos14s!$A$2:$B$874,2,FALSE)))=1,"·",0)</f>
        <v>0</v>
      </c>
      <c r="Y540" s="53">
        <f>IF(TYPE(SEARCH(Y$1,+VLOOKUP($A540,datos14s!$A$2:$B$874,2,FALSE)))=1,"·",0)</f>
        <v>0</v>
      </c>
      <c r="Z540" s="53">
        <f>IF(TYPE(SEARCH(Z$1,+VLOOKUP($A540,datos14s!$A$2:$B$874,2,FALSE)))=1,"·",0)</f>
        <v>0</v>
      </c>
      <c r="AA540" s="53">
        <f>IF(TYPE(SEARCH(AA$1,+VLOOKUP($A540,datos14s!$A$2:$B$874,2,FALSE)))=1,"·",0)</f>
        <v>0</v>
      </c>
      <c r="AB540" s="53">
        <f>IF(TYPE(SEARCH(AB$1,+VLOOKUP($A540,datos14s!$A$2:$B$874,2,FALSE)))=1,"·",0)</f>
        <v>0</v>
      </c>
      <c r="AC540" s="53">
        <f>IF(TYPE(SEARCH(AC$1,+VLOOKUP($A540,datos14s!$A$2:$B$874,2,FALSE)))=1,"·",0)</f>
        <v>0</v>
      </c>
      <c r="AD540" s="53">
        <f>IF(TYPE(SEARCH(AD$1,+VLOOKUP($A540,datos14s!$A$2:$B$874,2,FALSE)))=1,"·",0)</f>
        <v>0</v>
      </c>
      <c r="AE540" s="53">
        <f>IF(TYPE(SEARCH(AE$1,+VLOOKUP($A540,datos14s!$A$2:$B$874,2,FALSE)))=1,"·",0)</f>
        <v>0</v>
      </c>
    </row>
    <row r="541" spans="1:31" s="9" customFormat="1">
      <c r="A541" s="60" t="s">
        <v>1326</v>
      </c>
      <c r="B541" s="53">
        <f>IF(TYPE(SEARCH(B$1,+VLOOKUP($A541,datos14s!$A$2:$B$874,2,FALSE)))=1,"·",0)</f>
        <v>0</v>
      </c>
      <c r="C541" s="53">
        <f>IF(TYPE(SEARCH(C$1,+VLOOKUP($A541,datos14s!$A$2:$B$874,2,FALSE)))=1,"·",0)</f>
        <v>0</v>
      </c>
      <c r="D541" s="53" t="str">
        <f>IF(TYPE(SEARCH(D$1,+VLOOKUP($A541,datos14s!$A$2:$B$874,2,FALSE)))=1,"·",0)</f>
        <v>·</v>
      </c>
      <c r="E541" s="53">
        <f>IF(TYPE(SEARCH(E$1,+VLOOKUP($A541,datos14s!$A$2:$B$874,2,FALSE)))=1,"·",0)</f>
        <v>0</v>
      </c>
      <c r="F541" s="53">
        <f>IF(TYPE(SEARCH(F$1,+VLOOKUP($A541,datos14s!$A$2:$B$874,2,FALSE)))=1,"·",0)</f>
        <v>0</v>
      </c>
      <c r="G541" s="53">
        <f>IF(TYPE(SEARCH(G$1,+VLOOKUP($A541,datos14s!$A$2:$B$874,2,FALSE)))=1,"·",0)</f>
        <v>0</v>
      </c>
      <c r="H541" s="53" t="str">
        <f>IF(TYPE(SEARCH(H$1,+VLOOKUP($A541,datos14s!$A$2:$B$874,2,FALSE)))=1,"·",0)</f>
        <v>·</v>
      </c>
      <c r="I541" s="53">
        <f>IF(TYPE(SEARCH(I$1,+VLOOKUP($A541,datos14s!$A$2:$B$874,2,FALSE)))=1,"·",0)</f>
        <v>0</v>
      </c>
      <c r="J541" s="53">
        <f>IF(TYPE(SEARCH(J$1,+VLOOKUP($A541,datos14s!$A$2:$B$874,2,FALSE)))=1,"·",0)</f>
        <v>0</v>
      </c>
      <c r="K541" s="53">
        <f>IF(TYPE(SEARCH(K$1,+VLOOKUP($A541,datos14s!$A$2:$B$874,2,FALSE)))=1,"·",0)</f>
        <v>0</v>
      </c>
      <c r="L541" s="53">
        <f>IF(TYPE(SEARCH(L$1,+VLOOKUP($A541,datos14s!$A$2:$B$874,2,FALSE)))=1,"·",0)</f>
        <v>0</v>
      </c>
      <c r="M541" s="53">
        <f>IF(TYPE(SEARCH(M$1,+VLOOKUP($A541,datos14s!$A$2:$B$874,2,FALSE)))=1,"·",0)</f>
        <v>0</v>
      </c>
      <c r="N541" s="53">
        <f>IF(TYPE(SEARCH(N$1,+VLOOKUP($A541,datos14s!$A$2:$B$874,2,FALSE)))=1,"·",0)</f>
        <v>0</v>
      </c>
      <c r="O541" s="53" t="str">
        <f>IF(TYPE(SEARCH(O$1,+VLOOKUP($A541,datos14s!$A$2:$B$874,2,FALSE)))=1,"·",0)</f>
        <v>·</v>
      </c>
      <c r="P541" s="53">
        <f>IF(TYPE(SEARCH(P$1,+VLOOKUP($A541,datos14s!$A$2:$B$874,2,FALSE)))=1,"·",0)</f>
        <v>0</v>
      </c>
      <c r="Q541" s="53">
        <f>IF(TYPE(SEARCH(Q$1,+VLOOKUP($A541,datos14s!$A$2:$B$874,2,FALSE)))=1,"·",0)</f>
        <v>0</v>
      </c>
      <c r="R541" s="53">
        <f>IF(TYPE(SEARCH(R$1,+VLOOKUP($A541,datos14s!$A$2:$B$874,2,FALSE)))=1,"·",0)</f>
        <v>0</v>
      </c>
      <c r="S541" s="53">
        <f>IF(TYPE(SEARCH(S$1,+VLOOKUP($A541,datos14s!$A$2:$B$874,2,FALSE)))=1,"·",0)</f>
        <v>0</v>
      </c>
      <c r="T541" s="53">
        <f>IF(TYPE(SEARCH(T$1,+VLOOKUP($A541,datos14s!$A$2:$B$874,2,FALSE)))=1,"·",0)</f>
        <v>0</v>
      </c>
      <c r="U541" s="53">
        <f>IF(TYPE(SEARCH(U$1,+VLOOKUP($A541,datos14s!$A$2:$B$874,2,FALSE)))=1,"·",0)</f>
        <v>0</v>
      </c>
      <c r="V541" s="53">
        <f>IF(TYPE(SEARCH(V$1,+VLOOKUP($A541,datos14s!$A$2:$B$874,2,FALSE)))=1,"·",0)</f>
        <v>0</v>
      </c>
      <c r="W541" s="53">
        <f>IF(TYPE(SEARCH(W$1,+VLOOKUP($A541,datos14s!$A$2:$B$874,2,FALSE)))=1,"·",0)</f>
        <v>0</v>
      </c>
      <c r="X541" s="53">
        <f>IF(TYPE(SEARCH(X$1,+VLOOKUP($A541,datos14s!$A$2:$B$874,2,FALSE)))=1,"·",0)</f>
        <v>0</v>
      </c>
      <c r="Y541" s="53">
        <f>IF(TYPE(SEARCH(Y$1,+VLOOKUP($A541,datos14s!$A$2:$B$874,2,FALSE)))=1,"·",0)</f>
        <v>0</v>
      </c>
      <c r="Z541" s="53">
        <f>IF(TYPE(SEARCH(Z$1,+VLOOKUP($A541,datos14s!$A$2:$B$874,2,FALSE)))=1,"·",0)</f>
        <v>0</v>
      </c>
      <c r="AA541" s="53">
        <f>IF(TYPE(SEARCH(AA$1,+VLOOKUP($A541,datos14s!$A$2:$B$874,2,FALSE)))=1,"·",0)</f>
        <v>0</v>
      </c>
      <c r="AB541" s="53">
        <f>IF(TYPE(SEARCH(AB$1,+VLOOKUP($A541,datos14s!$A$2:$B$874,2,FALSE)))=1,"·",0)</f>
        <v>0</v>
      </c>
      <c r="AC541" s="53">
        <f>IF(TYPE(SEARCH(AC$1,+VLOOKUP($A541,datos14s!$A$2:$B$874,2,FALSE)))=1,"·",0)</f>
        <v>0</v>
      </c>
      <c r="AD541" s="53">
        <f>IF(TYPE(SEARCH(AD$1,+VLOOKUP($A541,datos14s!$A$2:$B$874,2,FALSE)))=1,"·",0)</f>
        <v>0</v>
      </c>
      <c r="AE541" s="53">
        <f>IF(TYPE(SEARCH(AE$1,+VLOOKUP($A541,datos14s!$A$2:$B$874,2,FALSE)))=1,"·",0)</f>
        <v>0</v>
      </c>
    </row>
    <row r="542" spans="1:31" s="9" customFormat="1">
      <c r="A542" s="60" t="s">
        <v>1327</v>
      </c>
      <c r="B542" s="53">
        <f>IF(TYPE(SEARCH(B$1,+VLOOKUP($A542,datos14s!$A$2:$B$874,2,FALSE)))=1,"·",0)</f>
        <v>0</v>
      </c>
      <c r="C542" s="53">
        <f>IF(TYPE(SEARCH(C$1,+VLOOKUP($A542,datos14s!$A$2:$B$874,2,FALSE)))=1,"·",0)</f>
        <v>0</v>
      </c>
      <c r="D542" s="53">
        <f>IF(TYPE(SEARCH(D$1,+VLOOKUP($A542,datos14s!$A$2:$B$874,2,FALSE)))=1,"·",0)</f>
        <v>0</v>
      </c>
      <c r="E542" s="53">
        <f>IF(TYPE(SEARCH(E$1,+VLOOKUP($A542,datos14s!$A$2:$B$874,2,FALSE)))=1,"·",0)</f>
        <v>0</v>
      </c>
      <c r="F542" s="53">
        <f>IF(TYPE(SEARCH(F$1,+VLOOKUP($A542,datos14s!$A$2:$B$874,2,FALSE)))=1,"·",0)</f>
        <v>0</v>
      </c>
      <c r="G542" s="53">
        <f>IF(TYPE(SEARCH(G$1,+VLOOKUP($A542,datos14s!$A$2:$B$874,2,FALSE)))=1,"·",0)</f>
        <v>0</v>
      </c>
      <c r="H542" s="53">
        <f>IF(TYPE(SEARCH(H$1,+VLOOKUP($A542,datos14s!$A$2:$B$874,2,FALSE)))=1,"·",0)</f>
        <v>0</v>
      </c>
      <c r="I542" s="53">
        <f>IF(TYPE(SEARCH(I$1,+VLOOKUP($A542,datos14s!$A$2:$B$874,2,FALSE)))=1,"·",0)</f>
        <v>0</v>
      </c>
      <c r="J542" s="53">
        <f>IF(TYPE(SEARCH(J$1,+VLOOKUP($A542,datos14s!$A$2:$B$874,2,FALSE)))=1,"·",0)</f>
        <v>0</v>
      </c>
      <c r="K542" s="53">
        <f>IF(TYPE(SEARCH(K$1,+VLOOKUP($A542,datos14s!$A$2:$B$874,2,FALSE)))=1,"·",0)</f>
        <v>0</v>
      </c>
      <c r="L542" s="53">
        <f>IF(TYPE(SEARCH(L$1,+VLOOKUP($A542,datos14s!$A$2:$B$874,2,FALSE)))=1,"·",0)</f>
        <v>0</v>
      </c>
      <c r="M542" s="53" t="str">
        <f>IF(TYPE(SEARCH(M$1,+VLOOKUP($A542,datos14s!$A$2:$B$874,2,FALSE)))=1,"·",0)</f>
        <v>·</v>
      </c>
      <c r="N542" s="53">
        <f>IF(TYPE(SEARCH(N$1,+VLOOKUP($A542,datos14s!$A$2:$B$874,2,FALSE)))=1,"·",0)</f>
        <v>0</v>
      </c>
      <c r="O542" s="53">
        <f>IF(TYPE(SEARCH(O$1,+VLOOKUP($A542,datos14s!$A$2:$B$874,2,FALSE)))=1,"·",0)</f>
        <v>0</v>
      </c>
      <c r="P542" s="53">
        <f>IF(TYPE(SEARCH(P$1,+VLOOKUP($A542,datos14s!$A$2:$B$874,2,FALSE)))=1,"·",0)</f>
        <v>0</v>
      </c>
      <c r="Q542" s="53">
        <f>IF(TYPE(SEARCH(Q$1,+VLOOKUP($A542,datos14s!$A$2:$B$874,2,FALSE)))=1,"·",0)</f>
        <v>0</v>
      </c>
      <c r="R542" s="53">
        <f>IF(TYPE(SEARCH(R$1,+VLOOKUP($A542,datos14s!$A$2:$B$874,2,FALSE)))=1,"·",0)</f>
        <v>0</v>
      </c>
      <c r="S542" s="53">
        <f>IF(TYPE(SEARCH(S$1,+VLOOKUP($A542,datos14s!$A$2:$B$874,2,FALSE)))=1,"·",0)</f>
        <v>0</v>
      </c>
      <c r="T542" s="53">
        <f>IF(TYPE(SEARCH(T$1,+VLOOKUP($A542,datos14s!$A$2:$B$874,2,FALSE)))=1,"·",0)</f>
        <v>0</v>
      </c>
      <c r="U542" s="53">
        <f>IF(TYPE(SEARCH(U$1,+VLOOKUP($A542,datos14s!$A$2:$B$874,2,FALSE)))=1,"·",0)</f>
        <v>0</v>
      </c>
      <c r="V542" s="53">
        <f>IF(TYPE(SEARCH(V$1,+VLOOKUP($A542,datos14s!$A$2:$B$874,2,FALSE)))=1,"·",0)</f>
        <v>0</v>
      </c>
      <c r="W542" s="53">
        <f>IF(TYPE(SEARCH(W$1,+VLOOKUP($A542,datos14s!$A$2:$B$874,2,FALSE)))=1,"·",0)</f>
        <v>0</v>
      </c>
      <c r="X542" s="53">
        <f>IF(TYPE(SEARCH(X$1,+VLOOKUP($A542,datos14s!$A$2:$B$874,2,FALSE)))=1,"·",0)</f>
        <v>0</v>
      </c>
      <c r="Y542" s="53">
        <f>IF(TYPE(SEARCH(Y$1,+VLOOKUP($A542,datos14s!$A$2:$B$874,2,FALSE)))=1,"·",0)</f>
        <v>0</v>
      </c>
      <c r="Z542" s="53">
        <f>IF(TYPE(SEARCH(Z$1,+VLOOKUP($A542,datos14s!$A$2:$B$874,2,FALSE)))=1,"·",0)</f>
        <v>0</v>
      </c>
      <c r="AA542" s="53">
        <f>IF(TYPE(SEARCH(AA$1,+VLOOKUP($A542,datos14s!$A$2:$B$874,2,FALSE)))=1,"·",0)</f>
        <v>0</v>
      </c>
      <c r="AB542" s="53">
        <f>IF(TYPE(SEARCH(AB$1,+VLOOKUP($A542,datos14s!$A$2:$B$874,2,FALSE)))=1,"·",0)</f>
        <v>0</v>
      </c>
      <c r="AC542" s="53">
        <f>IF(TYPE(SEARCH(AC$1,+VLOOKUP($A542,datos14s!$A$2:$B$874,2,FALSE)))=1,"·",0)</f>
        <v>0</v>
      </c>
      <c r="AD542" s="53">
        <f>IF(TYPE(SEARCH(AD$1,+VLOOKUP($A542,datos14s!$A$2:$B$874,2,FALSE)))=1,"·",0)</f>
        <v>0</v>
      </c>
      <c r="AE542" s="53">
        <f>IF(TYPE(SEARCH(AE$1,+VLOOKUP($A542,datos14s!$A$2:$B$874,2,FALSE)))=1,"·",0)</f>
        <v>0</v>
      </c>
    </row>
    <row r="543" spans="1:31" s="9" customFormat="1">
      <c r="A543" s="60" t="s">
        <v>1328</v>
      </c>
      <c r="B543" s="53">
        <f>IF(TYPE(SEARCH(B$1,+VLOOKUP($A543,datos14s!$A$2:$B$874,2,FALSE)))=1,"·",0)</f>
        <v>0</v>
      </c>
      <c r="C543" s="53">
        <f>IF(TYPE(SEARCH(C$1,+VLOOKUP($A543,datos14s!$A$2:$B$874,2,FALSE)))=1,"·",0)</f>
        <v>0</v>
      </c>
      <c r="D543" s="53">
        <f>IF(TYPE(SEARCH(D$1,+VLOOKUP($A543,datos14s!$A$2:$B$874,2,FALSE)))=1,"·",0)</f>
        <v>0</v>
      </c>
      <c r="E543" s="53">
        <f>IF(TYPE(SEARCH(E$1,+VLOOKUP($A543,datos14s!$A$2:$B$874,2,FALSE)))=1,"·",0)</f>
        <v>0</v>
      </c>
      <c r="F543" s="53">
        <f>IF(TYPE(SEARCH(F$1,+VLOOKUP($A543,datos14s!$A$2:$B$874,2,FALSE)))=1,"·",0)</f>
        <v>0</v>
      </c>
      <c r="G543" s="53">
        <f>IF(TYPE(SEARCH(G$1,+VLOOKUP($A543,datos14s!$A$2:$B$874,2,FALSE)))=1,"·",0)</f>
        <v>0</v>
      </c>
      <c r="H543" s="53">
        <f>IF(TYPE(SEARCH(H$1,+VLOOKUP($A543,datos14s!$A$2:$B$874,2,FALSE)))=1,"·",0)</f>
        <v>0</v>
      </c>
      <c r="I543" s="53">
        <f>IF(TYPE(SEARCH(I$1,+VLOOKUP($A543,datos14s!$A$2:$B$874,2,FALSE)))=1,"·",0)</f>
        <v>0</v>
      </c>
      <c r="J543" s="53">
        <f>IF(TYPE(SEARCH(J$1,+VLOOKUP($A543,datos14s!$A$2:$B$874,2,FALSE)))=1,"·",0)</f>
        <v>0</v>
      </c>
      <c r="K543" s="53">
        <f>IF(TYPE(SEARCH(K$1,+VLOOKUP($A543,datos14s!$A$2:$B$874,2,FALSE)))=1,"·",0)</f>
        <v>0</v>
      </c>
      <c r="L543" s="53">
        <f>IF(TYPE(SEARCH(L$1,+VLOOKUP($A543,datos14s!$A$2:$B$874,2,FALSE)))=1,"·",0)</f>
        <v>0</v>
      </c>
      <c r="M543" s="53" t="str">
        <f>IF(TYPE(SEARCH(M$1,+VLOOKUP($A543,datos14s!$A$2:$B$874,2,FALSE)))=1,"·",0)</f>
        <v>·</v>
      </c>
      <c r="N543" s="53">
        <f>IF(TYPE(SEARCH(N$1,+VLOOKUP($A543,datos14s!$A$2:$B$874,2,FALSE)))=1,"·",0)</f>
        <v>0</v>
      </c>
      <c r="O543" s="53">
        <f>IF(TYPE(SEARCH(O$1,+VLOOKUP($A543,datos14s!$A$2:$B$874,2,FALSE)))=1,"·",0)</f>
        <v>0</v>
      </c>
      <c r="P543" s="53">
        <f>IF(TYPE(SEARCH(P$1,+VLOOKUP($A543,datos14s!$A$2:$B$874,2,FALSE)))=1,"·",0)</f>
        <v>0</v>
      </c>
      <c r="Q543" s="53">
        <f>IF(TYPE(SEARCH(Q$1,+VLOOKUP($A543,datos14s!$A$2:$B$874,2,FALSE)))=1,"·",0)</f>
        <v>0</v>
      </c>
      <c r="R543" s="53">
        <f>IF(TYPE(SEARCH(R$1,+VLOOKUP($A543,datos14s!$A$2:$B$874,2,FALSE)))=1,"·",0)</f>
        <v>0</v>
      </c>
      <c r="S543" s="53">
        <f>IF(TYPE(SEARCH(S$1,+VLOOKUP($A543,datos14s!$A$2:$B$874,2,FALSE)))=1,"·",0)</f>
        <v>0</v>
      </c>
      <c r="T543" s="53">
        <f>IF(TYPE(SEARCH(T$1,+VLOOKUP($A543,datos14s!$A$2:$B$874,2,FALSE)))=1,"·",0)</f>
        <v>0</v>
      </c>
      <c r="U543" s="53">
        <f>IF(TYPE(SEARCH(U$1,+VLOOKUP($A543,datos14s!$A$2:$B$874,2,FALSE)))=1,"·",0)</f>
        <v>0</v>
      </c>
      <c r="V543" s="53">
        <f>IF(TYPE(SEARCH(V$1,+VLOOKUP($A543,datos14s!$A$2:$B$874,2,FALSE)))=1,"·",0)</f>
        <v>0</v>
      </c>
      <c r="W543" s="53">
        <f>IF(TYPE(SEARCH(W$1,+VLOOKUP($A543,datos14s!$A$2:$B$874,2,FALSE)))=1,"·",0)</f>
        <v>0</v>
      </c>
      <c r="X543" s="53">
        <f>IF(TYPE(SEARCH(X$1,+VLOOKUP($A543,datos14s!$A$2:$B$874,2,FALSE)))=1,"·",0)</f>
        <v>0</v>
      </c>
      <c r="Y543" s="53">
        <f>IF(TYPE(SEARCH(Y$1,+VLOOKUP($A543,datos14s!$A$2:$B$874,2,FALSE)))=1,"·",0)</f>
        <v>0</v>
      </c>
      <c r="Z543" s="53">
        <f>IF(TYPE(SEARCH(Z$1,+VLOOKUP($A543,datos14s!$A$2:$B$874,2,FALSE)))=1,"·",0)</f>
        <v>0</v>
      </c>
      <c r="AA543" s="53">
        <f>IF(TYPE(SEARCH(AA$1,+VLOOKUP($A543,datos14s!$A$2:$B$874,2,FALSE)))=1,"·",0)</f>
        <v>0</v>
      </c>
      <c r="AB543" s="53">
        <f>IF(TYPE(SEARCH(AB$1,+VLOOKUP($A543,datos14s!$A$2:$B$874,2,FALSE)))=1,"·",0)</f>
        <v>0</v>
      </c>
      <c r="AC543" s="53">
        <f>IF(TYPE(SEARCH(AC$1,+VLOOKUP($A543,datos14s!$A$2:$B$874,2,FALSE)))=1,"·",0)</f>
        <v>0</v>
      </c>
      <c r="AD543" s="53">
        <f>IF(TYPE(SEARCH(AD$1,+VLOOKUP($A543,datos14s!$A$2:$B$874,2,FALSE)))=1,"·",0)</f>
        <v>0</v>
      </c>
      <c r="AE543" s="53">
        <f>IF(TYPE(SEARCH(AE$1,+VLOOKUP($A543,datos14s!$A$2:$B$874,2,FALSE)))=1,"·",0)</f>
        <v>0</v>
      </c>
    </row>
    <row r="544" spans="1:31" s="9" customFormat="1">
      <c r="A544" s="60" t="s">
        <v>1329</v>
      </c>
      <c r="B544" s="53">
        <f>IF(TYPE(SEARCH(B$1,+VLOOKUP($A544,datos14s!$A$2:$B$874,2,FALSE)))=1,"·",0)</f>
        <v>0</v>
      </c>
      <c r="C544" s="53">
        <f>IF(TYPE(SEARCH(C$1,+VLOOKUP($A544,datos14s!$A$2:$B$874,2,FALSE)))=1,"·",0)</f>
        <v>0</v>
      </c>
      <c r="D544" s="53">
        <f>IF(TYPE(SEARCH(D$1,+VLOOKUP($A544,datos14s!$A$2:$B$874,2,FALSE)))=1,"·",0)</f>
        <v>0</v>
      </c>
      <c r="E544" s="53">
        <f>IF(TYPE(SEARCH(E$1,+VLOOKUP($A544,datos14s!$A$2:$B$874,2,FALSE)))=1,"·",0)</f>
        <v>0</v>
      </c>
      <c r="F544" s="53">
        <f>IF(TYPE(SEARCH(F$1,+VLOOKUP($A544,datos14s!$A$2:$B$874,2,FALSE)))=1,"·",0)</f>
        <v>0</v>
      </c>
      <c r="G544" s="53">
        <f>IF(TYPE(SEARCH(G$1,+VLOOKUP($A544,datos14s!$A$2:$B$874,2,FALSE)))=1,"·",0)</f>
        <v>0</v>
      </c>
      <c r="H544" s="53">
        <f>IF(TYPE(SEARCH(H$1,+VLOOKUP($A544,datos14s!$A$2:$B$874,2,FALSE)))=1,"·",0)</f>
        <v>0</v>
      </c>
      <c r="I544" s="53">
        <f>IF(TYPE(SEARCH(I$1,+VLOOKUP($A544,datos14s!$A$2:$B$874,2,FALSE)))=1,"·",0)</f>
        <v>0</v>
      </c>
      <c r="J544" s="53">
        <f>IF(TYPE(SEARCH(J$1,+VLOOKUP($A544,datos14s!$A$2:$B$874,2,FALSE)))=1,"·",0)</f>
        <v>0</v>
      </c>
      <c r="K544" s="53">
        <f>IF(TYPE(SEARCH(K$1,+VLOOKUP($A544,datos14s!$A$2:$B$874,2,FALSE)))=1,"·",0)</f>
        <v>0</v>
      </c>
      <c r="L544" s="53">
        <f>IF(TYPE(SEARCH(L$1,+VLOOKUP($A544,datos14s!$A$2:$B$874,2,FALSE)))=1,"·",0)</f>
        <v>0</v>
      </c>
      <c r="M544" s="53" t="str">
        <f>IF(TYPE(SEARCH(M$1,+VLOOKUP($A544,datos14s!$A$2:$B$874,2,FALSE)))=1,"·",0)</f>
        <v>·</v>
      </c>
      <c r="N544" s="53">
        <f>IF(TYPE(SEARCH(N$1,+VLOOKUP($A544,datos14s!$A$2:$B$874,2,FALSE)))=1,"·",0)</f>
        <v>0</v>
      </c>
      <c r="O544" s="53">
        <f>IF(TYPE(SEARCH(O$1,+VLOOKUP($A544,datos14s!$A$2:$B$874,2,FALSE)))=1,"·",0)</f>
        <v>0</v>
      </c>
      <c r="P544" s="53">
        <f>IF(TYPE(SEARCH(P$1,+VLOOKUP($A544,datos14s!$A$2:$B$874,2,FALSE)))=1,"·",0)</f>
        <v>0</v>
      </c>
      <c r="Q544" s="53">
        <f>IF(TYPE(SEARCH(Q$1,+VLOOKUP($A544,datos14s!$A$2:$B$874,2,FALSE)))=1,"·",0)</f>
        <v>0</v>
      </c>
      <c r="R544" s="53">
        <f>IF(TYPE(SEARCH(R$1,+VLOOKUP($A544,datos14s!$A$2:$B$874,2,FALSE)))=1,"·",0)</f>
        <v>0</v>
      </c>
      <c r="S544" s="53">
        <f>IF(TYPE(SEARCH(S$1,+VLOOKUP($A544,datos14s!$A$2:$B$874,2,FALSE)))=1,"·",0)</f>
        <v>0</v>
      </c>
      <c r="T544" s="53">
        <f>IF(TYPE(SEARCH(T$1,+VLOOKUP($A544,datos14s!$A$2:$B$874,2,FALSE)))=1,"·",0)</f>
        <v>0</v>
      </c>
      <c r="U544" s="53">
        <f>IF(TYPE(SEARCH(U$1,+VLOOKUP($A544,datos14s!$A$2:$B$874,2,FALSE)))=1,"·",0)</f>
        <v>0</v>
      </c>
      <c r="V544" s="53">
        <f>IF(TYPE(SEARCH(V$1,+VLOOKUP($A544,datos14s!$A$2:$B$874,2,FALSE)))=1,"·",0)</f>
        <v>0</v>
      </c>
      <c r="W544" s="53">
        <f>IF(TYPE(SEARCH(W$1,+VLOOKUP($A544,datos14s!$A$2:$B$874,2,FALSE)))=1,"·",0)</f>
        <v>0</v>
      </c>
      <c r="X544" s="53">
        <f>IF(TYPE(SEARCH(X$1,+VLOOKUP($A544,datos14s!$A$2:$B$874,2,FALSE)))=1,"·",0)</f>
        <v>0</v>
      </c>
      <c r="Y544" s="53">
        <f>IF(TYPE(SEARCH(Y$1,+VLOOKUP($A544,datos14s!$A$2:$B$874,2,FALSE)))=1,"·",0)</f>
        <v>0</v>
      </c>
      <c r="Z544" s="53">
        <f>IF(TYPE(SEARCH(Z$1,+VLOOKUP($A544,datos14s!$A$2:$B$874,2,FALSE)))=1,"·",0)</f>
        <v>0</v>
      </c>
      <c r="AA544" s="53">
        <f>IF(TYPE(SEARCH(AA$1,+VLOOKUP($A544,datos14s!$A$2:$B$874,2,FALSE)))=1,"·",0)</f>
        <v>0</v>
      </c>
      <c r="AB544" s="53">
        <f>IF(TYPE(SEARCH(AB$1,+VLOOKUP($A544,datos14s!$A$2:$B$874,2,FALSE)))=1,"·",0)</f>
        <v>0</v>
      </c>
      <c r="AC544" s="53">
        <f>IF(TYPE(SEARCH(AC$1,+VLOOKUP($A544,datos14s!$A$2:$B$874,2,FALSE)))=1,"·",0)</f>
        <v>0</v>
      </c>
      <c r="AD544" s="53">
        <f>IF(TYPE(SEARCH(AD$1,+VLOOKUP($A544,datos14s!$A$2:$B$874,2,FALSE)))=1,"·",0)</f>
        <v>0</v>
      </c>
      <c r="AE544" s="53">
        <f>IF(TYPE(SEARCH(AE$1,+VLOOKUP($A544,datos14s!$A$2:$B$874,2,FALSE)))=1,"·",0)</f>
        <v>0</v>
      </c>
    </row>
    <row r="545" spans="1:31" s="9" customFormat="1">
      <c r="A545" s="60" t="s">
        <v>1330</v>
      </c>
      <c r="B545" s="53">
        <f>IF(TYPE(SEARCH(B$1,+VLOOKUP($A545,datos14s!$A$2:$B$874,2,FALSE)))=1,"·",0)</f>
        <v>0</v>
      </c>
      <c r="C545" s="53">
        <f>IF(TYPE(SEARCH(C$1,+VLOOKUP($A545,datos14s!$A$2:$B$874,2,FALSE)))=1,"·",0)</f>
        <v>0</v>
      </c>
      <c r="D545" s="53">
        <f>IF(TYPE(SEARCH(D$1,+VLOOKUP($A545,datos14s!$A$2:$B$874,2,FALSE)))=1,"·",0)</f>
        <v>0</v>
      </c>
      <c r="E545" s="53">
        <f>IF(TYPE(SEARCH(E$1,+VLOOKUP($A545,datos14s!$A$2:$B$874,2,FALSE)))=1,"·",0)</f>
        <v>0</v>
      </c>
      <c r="F545" s="53">
        <f>IF(TYPE(SEARCH(F$1,+VLOOKUP($A545,datos14s!$A$2:$B$874,2,FALSE)))=1,"·",0)</f>
        <v>0</v>
      </c>
      <c r="G545" s="53">
        <f>IF(TYPE(SEARCH(G$1,+VLOOKUP($A545,datos14s!$A$2:$B$874,2,FALSE)))=1,"·",0)</f>
        <v>0</v>
      </c>
      <c r="H545" s="53">
        <f>IF(TYPE(SEARCH(H$1,+VLOOKUP($A545,datos14s!$A$2:$B$874,2,FALSE)))=1,"·",0)</f>
        <v>0</v>
      </c>
      <c r="I545" s="53">
        <f>IF(TYPE(SEARCH(I$1,+VLOOKUP($A545,datos14s!$A$2:$B$874,2,FALSE)))=1,"·",0)</f>
        <v>0</v>
      </c>
      <c r="J545" s="53">
        <f>IF(TYPE(SEARCH(J$1,+VLOOKUP($A545,datos14s!$A$2:$B$874,2,FALSE)))=1,"·",0)</f>
        <v>0</v>
      </c>
      <c r="K545" s="53">
        <f>IF(TYPE(SEARCH(K$1,+VLOOKUP($A545,datos14s!$A$2:$B$874,2,FALSE)))=1,"·",0)</f>
        <v>0</v>
      </c>
      <c r="L545" s="53">
        <f>IF(TYPE(SEARCH(L$1,+VLOOKUP($A545,datos14s!$A$2:$B$874,2,FALSE)))=1,"·",0)</f>
        <v>0</v>
      </c>
      <c r="M545" s="53" t="str">
        <f>IF(TYPE(SEARCH(M$1,+VLOOKUP($A545,datos14s!$A$2:$B$874,2,FALSE)))=1,"·",0)</f>
        <v>·</v>
      </c>
      <c r="N545" s="53">
        <f>IF(TYPE(SEARCH(N$1,+VLOOKUP($A545,datos14s!$A$2:$B$874,2,FALSE)))=1,"·",0)</f>
        <v>0</v>
      </c>
      <c r="O545" s="53">
        <f>IF(TYPE(SEARCH(O$1,+VLOOKUP($A545,datos14s!$A$2:$B$874,2,FALSE)))=1,"·",0)</f>
        <v>0</v>
      </c>
      <c r="P545" s="53">
        <f>IF(TYPE(SEARCH(P$1,+VLOOKUP($A545,datos14s!$A$2:$B$874,2,FALSE)))=1,"·",0)</f>
        <v>0</v>
      </c>
      <c r="Q545" s="53">
        <f>IF(TYPE(SEARCH(Q$1,+VLOOKUP($A545,datos14s!$A$2:$B$874,2,FALSE)))=1,"·",0)</f>
        <v>0</v>
      </c>
      <c r="R545" s="53">
        <f>IF(TYPE(SEARCH(R$1,+VLOOKUP($A545,datos14s!$A$2:$B$874,2,FALSE)))=1,"·",0)</f>
        <v>0</v>
      </c>
      <c r="S545" s="53">
        <f>IF(TYPE(SEARCH(S$1,+VLOOKUP($A545,datos14s!$A$2:$B$874,2,FALSE)))=1,"·",0)</f>
        <v>0</v>
      </c>
      <c r="T545" s="53">
        <f>IF(TYPE(SEARCH(T$1,+VLOOKUP($A545,datos14s!$A$2:$B$874,2,FALSE)))=1,"·",0)</f>
        <v>0</v>
      </c>
      <c r="U545" s="53">
        <f>IF(TYPE(SEARCH(U$1,+VLOOKUP($A545,datos14s!$A$2:$B$874,2,FALSE)))=1,"·",0)</f>
        <v>0</v>
      </c>
      <c r="V545" s="53">
        <f>IF(TYPE(SEARCH(V$1,+VLOOKUP($A545,datos14s!$A$2:$B$874,2,FALSE)))=1,"·",0)</f>
        <v>0</v>
      </c>
      <c r="W545" s="53">
        <f>IF(TYPE(SEARCH(W$1,+VLOOKUP($A545,datos14s!$A$2:$B$874,2,FALSE)))=1,"·",0)</f>
        <v>0</v>
      </c>
      <c r="X545" s="53">
        <f>IF(TYPE(SEARCH(X$1,+VLOOKUP($A545,datos14s!$A$2:$B$874,2,FALSE)))=1,"·",0)</f>
        <v>0</v>
      </c>
      <c r="Y545" s="53">
        <f>IF(TYPE(SEARCH(Y$1,+VLOOKUP($A545,datos14s!$A$2:$B$874,2,FALSE)))=1,"·",0)</f>
        <v>0</v>
      </c>
      <c r="Z545" s="53">
        <f>IF(TYPE(SEARCH(Z$1,+VLOOKUP($A545,datos14s!$A$2:$B$874,2,FALSE)))=1,"·",0)</f>
        <v>0</v>
      </c>
      <c r="AA545" s="53">
        <f>IF(TYPE(SEARCH(AA$1,+VLOOKUP($A545,datos14s!$A$2:$B$874,2,FALSE)))=1,"·",0)</f>
        <v>0</v>
      </c>
      <c r="AB545" s="53">
        <f>IF(TYPE(SEARCH(AB$1,+VLOOKUP($A545,datos14s!$A$2:$B$874,2,FALSE)))=1,"·",0)</f>
        <v>0</v>
      </c>
      <c r="AC545" s="53">
        <f>IF(TYPE(SEARCH(AC$1,+VLOOKUP($A545,datos14s!$A$2:$B$874,2,FALSE)))=1,"·",0)</f>
        <v>0</v>
      </c>
      <c r="AD545" s="53">
        <f>IF(TYPE(SEARCH(AD$1,+VLOOKUP($A545,datos14s!$A$2:$B$874,2,FALSE)))=1,"·",0)</f>
        <v>0</v>
      </c>
      <c r="AE545" s="53">
        <f>IF(TYPE(SEARCH(AE$1,+VLOOKUP($A545,datos14s!$A$2:$B$874,2,FALSE)))=1,"·",0)</f>
        <v>0</v>
      </c>
    </row>
    <row r="546" spans="1:31" s="9" customFormat="1">
      <c r="A546" s="60" t="s">
        <v>1331</v>
      </c>
      <c r="B546" s="53">
        <f>IF(TYPE(SEARCH(B$1,+VLOOKUP($A546,datos14s!$A$2:$B$874,2,FALSE)))=1,"·",0)</f>
        <v>0</v>
      </c>
      <c r="C546" s="53">
        <f>IF(TYPE(SEARCH(C$1,+VLOOKUP($A546,datos14s!$A$2:$B$874,2,FALSE)))=1,"·",0)</f>
        <v>0</v>
      </c>
      <c r="D546" s="53">
        <f>IF(TYPE(SEARCH(D$1,+VLOOKUP($A546,datos14s!$A$2:$B$874,2,FALSE)))=1,"·",0)</f>
        <v>0</v>
      </c>
      <c r="E546" s="53">
        <f>IF(TYPE(SEARCH(E$1,+VLOOKUP($A546,datos14s!$A$2:$B$874,2,FALSE)))=1,"·",0)</f>
        <v>0</v>
      </c>
      <c r="F546" s="53">
        <f>IF(TYPE(SEARCH(F$1,+VLOOKUP($A546,datos14s!$A$2:$B$874,2,FALSE)))=1,"·",0)</f>
        <v>0</v>
      </c>
      <c r="G546" s="53">
        <f>IF(TYPE(SEARCH(G$1,+VLOOKUP($A546,datos14s!$A$2:$B$874,2,FALSE)))=1,"·",0)</f>
        <v>0</v>
      </c>
      <c r="H546" s="53">
        <f>IF(TYPE(SEARCH(H$1,+VLOOKUP($A546,datos14s!$A$2:$B$874,2,FALSE)))=1,"·",0)</f>
        <v>0</v>
      </c>
      <c r="I546" s="53">
        <f>IF(TYPE(SEARCH(I$1,+VLOOKUP($A546,datos14s!$A$2:$B$874,2,FALSE)))=1,"·",0)</f>
        <v>0</v>
      </c>
      <c r="J546" s="53">
        <f>IF(TYPE(SEARCH(J$1,+VLOOKUP($A546,datos14s!$A$2:$B$874,2,FALSE)))=1,"·",0)</f>
        <v>0</v>
      </c>
      <c r="K546" s="53">
        <f>IF(TYPE(SEARCH(K$1,+VLOOKUP($A546,datos14s!$A$2:$B$874,2,FALSE)))=1,"·",0)</f>
        <v>0</v>
      </c>
      <c r="L546" s="53">
        <f>IF(TYPE(SEARCH(L$1,+VLOOKUP($A546,datos14s!$A$2:$B$874,2,FALSE)))=1,"·",0)</f>
        <v>0</v>
      </c>
      <c r="M546" s="53" t="str">
        <f>IF(TYPE(SEARCH(M$1,+VLOOKUP($A546,datos14s!$A$2:$B$874,2,FALSE)))=1,"·",0)</f>
        <v>·</v>
      </c>
      <c r="N546" s="53">
        <f>IF(TYPE(SEARCH(N$1,+VLOOKUP($A546,datos14s!$A$2:$B$874,2,FALSE)))=1,"·",0)</f>
        <v>0</v>
      </c>
      <c r="O546" s="53">
        <f>IF(TYPE(SEARCH(O$1,+VLOOKUP($A546,datos14s!$A$2:$B$874,2,FALSE)))=1,"·",0)</f>
        <v>0</v>
      </c>
      <c r="P546" s="53">
        <f>IF(TYPE(SEARCH(P$1,+VLOOKUP($A546,datos14s!$A$2:$B$874,2,FALSE)))=1,"·",0)</f>
        <v>0</v>
      </c>
      <c r="Q546" s="53">
        <f>IF(TYPE(SEARCH(Q$1,+VLOOKUP($A546,datos14s!$A$2:$B$874,2,FALSE)))=1,"·",0)</f>
        <v>0</v>
      </c>
      <c r="R546" s="53">
        <f>IF(TYPE(SEARCH(R$1,+VLOOKUP($A546,datos14s!$A$2:$B$874,2,FALSE)))=1,"·",0)</f>
        <v>0</v>
      </c>
      <c r="S546" s="53">
        <f>IF(TYPE(SEARCH(S$1,+VLOOKUP($A546,datos14s!$A$2:$B$874,2,FALSE)))=1,"·",0)</f>
        <v>0</v>
      </c>
      <c r="T546" s="53">
        <f>IF(TYPE(SEARCH(T$1,+VLOOKUP($A546,datos14s!$A$2:$B$874,2,FALSE)))=1,"·",0)</f>
        <v>0</v>
      </c>
      <c r="U546" s="53">
        <f>IF(TYPE(SEARCH(U$1,+VLOOKUP($A546,datos14s!$A$2:$B$874,2,FALSE)))=1,"·",0)</f>
        <v>0</v>
      </c>
      <c r="V546" s="53">
        <f>IF(TYPE(SEARCH(V$1,+VLOOKUP($A546,datos14s!$A$2:$B$874,2,FALSE)))=1,"·",0)</f>
        <v>0</v>
      </c>
      <c r="W546" s="53">
        <f>IF(TYPE(SEARCH(W$1,+VLOOKUP($A546,datos14s!$A$2:$B$874,2,FALSE)))=1,"·",0)</f>
        <v>0</v>
      </c>
      <c r="X546" s="53">
        <f>IF(TYPE(SEARCH(X$1,+VLOOKUP($A546,datos14s!$A$2:$B$874,2,FALSE)))=1,"·",0)</f>
        <v>0</v>
      </c>
      <c r="Y546" s="53">
        <f>IF(TYPE(SEARCH(Y$1,+VLOOKUP($A546,datos14s!$A$2:$B$874,2,FALSE)))=1,"·",0)</f>
        <v>0</v>
      </c>
      <c r="Z546" s="53">
        <f>IF(TYPE(SEARCH(Z$1,+VLOOKUP($A546,datos14s!$A$2:$B$874,2,FALSE)))=1,"·",0)</f>
        <v>0</v>
      </c>
      <c r="AA546" s="53">
        <f>IF(TYPE(SEARCH(AA$1,+VLOOKUP($A546,datos14s!$A$2:$B$874,2,FALSE)))=1,"·",0)</f>
        <v>0</v>
      </c>
      <c r="AB546" s="53">
        <f>IF(TYPE(SEARCH(AB$1,+VLOOKUP($A546,datos14s!$A$2:$B$874,2,FALSE)))=1,"·",0)</f>
        <v>0</v>
      </c>
      <c r="AC546" s="53">
        <f>IF(TYPE(SEARCH(AC$1,+VLOOKUP($A546,datos14s!$A$2:$B$874,2,FALSE)))=1,"·",0)</f>
        <v>0</v>
      </c>
      <c r="AD546" s="53">
        <f>IF(TYPE(SEARCH(AD$1,+VLOOKUP($A546,datos14s!$A$2:$B$874,2,FALSE)))=1,"·",0)</f>
        <v>0</v>
      </c>
      <c r="AE546" s="53">
        <f>IF(TYPE(SEARCH(AE$1,+VLOOKUP($A546,datos14s!$A$2:$B$874,2,FALSE)))=1,"·",0)</f>
        <v>0</v>
      </c>
    </row>
    <row r="547" spans="1:31" s="9" customFormat="1">
      <c r="A547" s="60" t="s">
        <v>1332</v>
      </c>
      <c r="B547" s="53">
        <f>IF(TYPE(SEARCH(B$1,+VLOOKUP($A547,datos14s!$A$2:$B$874,2,FALSE)))=1,"·",0)</f>
        <v>0</v>
      </c>
      <c r="C547" s="53">
        <f>IF(TYPE(SEARCH(C$1,+VLOOKUP($A547,datos14s!$A$2:$B$874,2,FALSE)))=1,"·",0)</f>
        <v>0</v>
      </c>
      <c r="D547" s="53">
        <f>IF(TYPE(SEARCH(D$1,+VLOOKUP($A547,datos14s!$A$2:$B$874,2,FALSE)))=1,"·",0)</f>
        <v>0</v>
      </c>
      <c r="E547" s="53">
        <f>IF(TYPE(SEARCH(E$1,+VLOOKUP($A547,datos14s!$A$2:$B$874,2,FALSE)))=1,"·",0)</f>
        <v>0</v>
      </c>
      <c r="F547" s="53">
        <f>IF(TYPE(SEARCH(F$1,+VLOOKUP($A547,datos14s!$A$2:$B$874,2,FALSE)))=1,"·",0)</f>
        <v>0</v>
      </c>
      <c r="G547" s="53">
        <f>IF(TYPE(SEARCH(G$1,+VLOOKUP($A547,datos14s!$A$2:$B$874,2,FALSE)))=1,"·",0)</f>
        <v>0</v>
      </c>
      <c r="H547" s="53">
        <f>IF(TYPE(SEARCH(H$1,+VLOOKUP($A547,datos14s!$A$2:$B$874,2,FALSE)))=1,"·",0)</f>
        <v>0</v>
      </c>
      <c r="I547" s="53">
        <f>IF(TYPE(SEARCH(I$1,+VLOOKUP($A547,datos14s!$A$2:$B$874,2,FALSE)))=1,"·",0)</f>
        <v>0</v>
      </c>
      <c r="J547" s="53">
        <f>IF(TYPE(SEARCH(J$1,+VLOOKUP($A547,datos14s!$A$2:$B$874,2,FALSE)))=1,"·",0)</f>
        <v>0</v>
      </c>
      <c r="K547" s="53">
        <f>IF(TYPE(SEARCH(K$1,+VLOOKUP($A547,datos14s!$A$2:$B$874,2,FALSE)))=1,"·",0)</f>
        <v>0</v>
      </c>
      <c r="L547" s="53">
        <f>IF(TYPE(SEARCH(L$1,+VLOOKUP($A547,datos14s!$A$2:$B$874,2,FALSE)))=1,"·",0)</f>
        <v>0</v>
      </c>
      <c r="M547" s="53">
        <f>IF(TYPE(SEARCH(M$1,+VLOOKUP($A547,datos14s!$A$2:$B$874,2,FALSE)))=1,"·",0)</f>
        <v>0</v>
      </c>
      <c r="N547" s="53">
        <f>IF(TYPE(SEARCH(N$1,+VLOOKUP($A547,datos14s!$A$2:$B$874,2,FALSE)))=1,"·",0)</f>
        <v>0</v>
      </c>
      <c r="O547" s="53">
        <f>IF(TYPE(SEARCH(O$1,+VLOOKUP($A547,datos14s!$A$2:$B$874,2,FALSE)))=1,"·",0)</f>
        <v>0</v>
      </c>
      <c r="P547" s="53">
        <f>IF(TYPE(SEARCH(P$1,+VLOOKUP($A547,datos14s!$A$2:$B$874,2,FALSE)))=1,"·",0)</f>
        <v>0</v>
      </c>
      <c r="Q547" s="53">
        <f>IF(TYPE(SEARCH(Q$1,+VLOOKUP($A547,datos14s!$A$2:$B$874,2,FALSE)))=1,"·",0)</f>
        <v>0</v>
      </c>
      <c r="R547" s="53">
        <f>IF(TYPE(SEARCH(R$1,+VLOOKUP($A547,datos14s!$A$2:$B$874,2,FALSE)))=1,"·",0)</f>
        <v>0</v>
      </c>
      <c r="S547" s="53">
        <f>IF(TYPE(SEARCH(S$1,+VLOOKUP($A547,datos14s!$A$2:$B$874,2,FALSE)))=1,"·",0)</f>
        <v>0</v>
      </c>
      <c r="T547" s="53">
        <f>IF(TYPE(SEARCH(T$1,+VLOOKUP($A547,datos14s!$A$2:$B$874,2,FALSE)))=1,"·",0)</f>
        <v>0</v>
      </c>
      <c r="U547" s="53">
        <f>IF(TYPE(SEARCH(U$1,+VLOOKUP($A547,datos14s!$A$2:$B$874,2,FALSE)))=1,"·",0)</f>
        <v>0</v>
      </c>
      <c r="V547" s="53">
        <f>IF(TYPE(SEARCH(V$1,+VLOOKUP($A547,datos14s!$A$2:$B$874,2,FALSE)))=1,"·",0)</f>
        <v>0</v>
      </c>
      <c r="W547" s="53">
        <f>IF(TYPE(SEARCH(W$1,+VLOOKUP($A547,datos14s!$A$2:$B$874,2,FALSE)))=1,"·",0)</f>
        <v>0</v>
      </c>
      <c r="X547" s="53">
        <f>IF(TYPE(SEARCH(X$1,+VLOOKUP($A547,datos14s!$A$2:$B$874,2,FALSE)))=1,"·",0)</f>
        <v>0</v>
      </c>
      <c r="Y547" s="53">
        <f>IF(TYPE(SEARCH(Y$1,+VLOOKUP($A547,datos14s!$A$2:$B$874,2,FALSE)))=1,"·",0)</f>
        <v>0</v>
      </c>
      <c r="Z547" s="53">
        <f>IF(TYPE(SEARCH(Z$1,+VLOOKUP($A547,datos14s!$A$2:$B$874,2,FALSE)))=1,"·",0)</f>
        <v>0</v>
      </c>
      <c r="AA547" s="53">
        <f>IF(TYPE(SEARCH(AA$1,+VLOOKUP($A547,datos14s!$A$2:$B$874,2,FALSE)))=1,"·",0)</f>
        <v>0</v>
      </c>
      <c r="AB547" s="53">
        <f>IF(TYPE(SEARCH(AB$1,+VLOOKUP($A547,datos14s!$A$2:$B$874,2,FALSE)))=1,"·",0)</f>
        <v>0</v>
      </c>
      <c r="AC547" s="53">
        <f>IF(TYPE(SEARCH(AC$1,+VLOOKUP($A547,datos14s!$A$2:$B$874,2,FALSE)))=1,"·",0)</f>
        <v>0</v>
      </c>
      <c r="AD547" s="53">
        <f>IF(TYPE(SEARCH(AD$1,+VLOOKUP($A547,datos14s!$A$2:$B$874,2,FALSE)))=1,"·",0)</f>
        <v>0</v>
      </c>
      <c r="AE547" s="53">
        <f>IF(TYPE(SEARCH(AE$1,+VLOOKUP($A547,datos14s!$A$2:$B$874,2,FALSE)))=1,"·",0)</f>
        <v>0</v>
      </c>
    </row>
    <row r="548" spans="1:31" s="9" customFormat="1">
      <c r="A548" s="60" t="s">
        <v>1333</v>
      </c>
      <c r="B548" s="53">
        <f>IF(TYPE(SEARCH(B$1,+VLOOKUP($A548,datos14s!$A$2:$B$874,2,FALSE)))=1,"·",0)</f>
        <v>0</v>
      </c>
      <c r="C548" s="53">
        <f>IF(TYPE(SEARCH(C$1,+VLOOKUP($A548,datos14s!$A$2:$B$874,2,FALSE)))=1,"·",0)</f>
        <v>0</v>
      </c>
      <c r="D548" s="53">
        <f>IF(TYPE(SEARCH(D$1,+VLOOKUP($A548,datos14s!$A$2:$B$874,2,FALSE)))=1,"·",0)</f>
        <v>0</v>
      </c>
      <c r="E548" s="53">
        <f>IF(TYPE(SEARCH(E$1,+VLOOKUP($A548,datos14s!$A$2:$B$874,2,FALSE)))=1,"·",0)</f>
        <v>0</v>
      </c>
      <c r="F548" s="53">
        <f>IF(TYPE(SEARCH(F$1,+VLOOKUP($A548,datos14s!$A$2:$B$874,2,FALSE)))=1,"·",0)</f>
        <v>0</v>
      </c>
      <c r="G548" s="53">
        <f>IF(TYPE(SEARCH(G$1,+VLOOKUP($A548,datos14s!$A$2:$B$874,2,FALSE)))=1,"·",0)</f>
        <v>0</v>
      </c>
      <c r="H548" s="53">
        <f>IF(TYPE(SEARCH(H$1,+VLOOKUP($A548,datos14s!$A$2:$B$874,2,FALSE)))=1,"·",0)</f>
        <v>0</v>
      </c>
      <c r="I548" s="53">
        <f>IF(TYPE(SEARCH(I$1,+VLOOKUP($A548,datos14s!$A$2:$B$874,2,FALSE)))=1,"·",0)</f>
        <v>0</v>
      </c>
      <c r="J548" s="53">
        <f>IF(TYPE(SEARCH(J$1,+VLOOKUP($A548,datos14s!$A$2:$B$874,2,FALSE)))=1,"·",0)</f>
        <v>0</v>
      </c>
      <c r="K548" s="53">
        <f>IF(TYPE(SEARCH(K$1,+VLOOKUP($A548,datos14s!$A$2:$B$874,2,FALSE)))=1,"·",0)</f>
        <v>0</v>
      </c>
      <c r="L548" s="53">
        <f>IF(TYPE(SEARCH(L$1,+VLOOKUP($A548,datos14s!$A$2:$B$874,2,FALSE)))=1,"·",0)</f>
        <v>0</v>
      </c>
      <c r="M548" s="53">
        <f>IF(TYPE(SEARCH(M$1,+VLOOKUP($A548,datos14s!$A$2:$B$874,2,FALSE)))=1,"·",0)</f>
        <v>0</v>
      </c>
      <c r="N548" s="53">
        <f>IF(TYPE(SEARCH(N$1,+VLOOKUP($A548,datos14s!$A$2:$B$874,2,FALSE)))=1,"·",0)</f>
        <v>0</v>
      </c>
      <c r="O548" s="53">
        <f>IF(TYPE(SEARCH(O$1,+VLOOKUP($A548,datos14s!$A$2:$B$874,2,FALSE)))=1,"·",0)</f>
        <v>0</v>
      </c>
      <c r="P548" s="53">
        <f>IF(TYPE(SEARCH(P$1,+VLOOKUP($A548,datos14s!$A$2:$B$874,2,FALSE)))=1,"·",0)</f>
        <v>0</v>
      </c>
      <c r="Q548" s="53">
        <f>IF(TYPE(SEARCH(Q$1,+VLOOKUP($A548,datos14s!$A$2:$B$874,2,FALSE)))=1,"·",0)</f>
        <v>0</v>
      </c>
      <c r="R548" s="53">
        <f>IF(TYPE(SEARCH(R$1,+VLOOKUP($A548,datos14s!$A$2:$B$874,2,FALSE)))=1,"·",0)</f>
        <v>0</v>
      </c>
      <c r="S548" s="53">
        <f>IF(TYPE(SEARCH(S$1,+VLOOKUP($A548,datos14s!$A$2:$B$874,2,FALSE)))=1,"·",0)</f>
        <v>0</v>
      </c>
      <c r="T548" s="53">
        <f>IF(TYPE(SEARCH(T$1,+VLOOKUP($A548,datos14s!$A$2:$B$874,2,FALSE)))=1,"·",0)</f>
        <v>0</v>
      </c>
      <c r="U548" s="53">
        <f>IF(TYPE(SEARCH(U$1,+VLOOKUP($A548,datos14s!$A$2:$B$874,2,FALSE)))=1,"·",0)</f>
        <v>0</v>
      </c>
      <c r="V548" s="53">
        <f>IF(TYPE(SEARCH(V$1,+VLOOKUP($A548,datos14s!$A$2:$B$874,2,FALSE)))=1,"·",0)</f>
        <v>0</v>
      </c>
      <c r="W548" s="53">
        <f>IF(TYPE(SEARCH(W$1,+VLOOKUP($A548,datos14s!$A$2:$B$874,2,FALSE)))=1,"·",0)</f>
        <v>0</v>
      </c>
      <c r="X548" s="53">
        <f>IF(TYPE(SEARCH(X$1,+VLOOKUP($A548,datos14s!$A$2:$B$874,2,FALSE)))=1,"·",0)</f>
        <v>0</v>
      </c>
      <c r="Y548" s="53">
        <f>IF(TYPE(SEARCH(Y$1,+VLOOKUP($A548,datos14s!$A$2:$B$874,2,FALSE)))=1,"·",0)</f>
        <v>0</v>
      </c>
      <c r="Z548" s="53">
        <f>IF(TYPE(SEARCH(Z$1,+VLOOKUP($A548,datos14s!$A$2:$B$874,2,FALSE)))=1,"·",0)</f>
        <v>0</v>
      </c>
      <c r="AA548" s="53">
        <f>IF(TYPE(SEARCH(AA$1,+VLOOKUP($A548,datos14s!$A$2:$B$874,2,FALSE)))=1,"·",0)</f>
        <v>0</v>
      </c>
      <c r="AB548" s="53">
        <f>IF(TYPE(SEARCH(AB$1,+VLOOKUP($A548,datos14s!$A$2:$B$874,2,FALSE)))=1,"·",0)</f>
        <v>0</v>
      </c>
      <c r="AC548" s="53">
        <f>IF(TYPE(SEARCH(AC$1,+VLOOKUP($A548,datos14s!$A$2:$B$874,2,FALSE)))=1,"·",0)</f>
        <v>0</v>
      </c>
      <c r="AD548" s="53">
        <f>IF(TYPE(SEARCH(AD$1,+VLOOKUP($A548,datos14s!$A$2:$B$874,2,FALSE)))=1,"·",0)</f>
        <v>0</v>
      </c>
      <c r="AE548" s="53">
        <f>IF(TYPE(SEARCH(AE$1,+VLOOKUP($A548,datos14s!$A$2:$B$874,2,FALSE)))=1,"·",0)</f>
        <v>0</v>
      </c>
    </row>
    <row r="549" spans="1:31" s="9" customFormat="1">
      <c r="A549" s="60" t="s">
        <v>1334</v>
      </c>
      <c r="B549" s="53">
        <f>IF(TYPE(SEARCH(B$1,+VLOOKUP($A549,datos14s!$A$2:$B$874,2,FALSE)))=1,"·",0)</f>
        <v>0</v>
      </c>
      <c r="C549" s="53">
        <f>IF(TYPE(SEARCH(C$1,+VLOOKUP($A549,datos14s!$A$2:$B$874,2,FALSE)))=1,"·",0)</f>
        <v>0</v>
      </c>
      <c r="D549" s="53">
        <f>IF(TYPE(SEARCH(D$1,+VLOOKUP($A549,datos14s!$A$2:$B$874,2,FALSE)))=1,"·",0)</f>
        <v>0</v>
      </c>
      <c r="E549" s="53">
        <f>IF(TYPE(SEARCH(E$1,+VLOOKUP($A549,datos14s!$A$2:$B$874,2,FALSE)))=1,"·",0)</f>
        <v>0</v>
      </c>
      <c r="F549" s="53">
        <f>IF(TYPE(SEARCH(F$1,+VLOOKUP($A549,datos14s!$A$2:$B$874,2,FALSE)))=1,"·",0)</f>
        <v>0</v>
      </c>
      <c r="G549" s="53">
        <f>IF(TYPE(SEARCH(G$1,+VLOOKUP($A549,datos14s!$A$2:$B$874,2,FALSE)))=1,"·",0)</f>
        <v>0</v>
      </c>
      <c r="H549" s="53">
        <f>IF(TYPE(SEARCH(H$1,+VLOOKUP($A549,datos14s!$A$2:$B$874,2,FALSE)))=1,"·",0)</f>
        <v>0</v>
      </c>
      <c r="I549" s="53">
        <f>IF(TYPE(SEARCH(I$1,+VLOOKUP($A549,datos14s!$A$2:$B$874,2,FALSE)))=1,"·",0)</f>
        <v>0</v>
      </c>
      <c r="J549" s="53">
        <f>IF(TYPE(SEARCH(J$1,+VLOOKUP($A549,datos14s!$A$2:$B$874,2,FALSE)))=1,"·",0)</f>
        <v>0</v>
      </c>
      <c r="K549" s="53">
        <f>IF(TYPE(SEARCH(K$1,+VLOOKUP($A549,datos14s!$A$2:$B$874,2,FALSE)))=1,"·",0)</f>
        <v>0</v>
      </c>
      <c r="L549" s="53">
        <f>IF(TYPE(SEARCH(L$1,+VLOOKUP($A549,datos14s!$A$2:$B$874,2,FALSE)))=1,"·",0)</f>
        <v>0</v>
      </c>
      <c r="M549" s="53">
        <f>IF(TYPE(SEARCH(M$1,+VLOOKUP($A549,datos14s!$A$2:$B$874,2,FALSE)))=1,"·",0)</f>
        <v>0</v>
      </c>
      <c r="N549" s="53">
        <f>IF(TYPE(SEARCH(N$1,+VLOOKUP($A549,datos14s!$A$2:$B$874,2,FALSE)))=1,"·",0)</f>
        <v>0</v>
      </c>
      <c r="O549" s="53">
        <f>IF(TYPE(SEARCH(O$1,+VLOOKUP($A549,datos14s!$A$2:$B$874,2,FALSE)))=1,"·",0)</f>
        <v>0</v>
      </c>
      <c r="P549" s="53">
        <f>IF(TYPE(SEARCH(P$1,+VLOOKUP($A549,datos14s!$A$2:$B$874,2,FALSE)))=1,"·",0)</f>
        <v>0</v>
      </c>
      <c r="Q549" s="53">
        <f>IF(TYPE(SEARCH(Q$1,+VLOOKUP($A549,datos14s!$A$2:$B$874,2,FALSE)))=1,"·",0)</f>
        <v>0</v>
      </c>
      <c r="R549" s="53">
        <f>IF(TYPE(SEARCH(R$1,+VLOOKUP($A549,datos14s!$A$2:$B$874,2,FALSE)))=1,"·",0)</f>
        <v>0</v>
      </c>
      <c r="S549" s="53">
        <f>IF(TYPE(SEARCH(S$1,+VLOOKUP($A549,datos14s!$A$2:$B$874,2,FALSE)))=1,"·",0)</f>
        <v>0</v>
      </c>
      <c r="T549" s="53">
        <f>IF(TYPE(SEARCH(T$1,+VLOOKUP($A549,datos14s!$A$2:$B$874,2,FALSE)))=1,"·",0)</f>
        <v>0</v>
      </c>
      <c r="U549" s="53">
        <f>IF(TYPE(SEARCH(U$1,+VLOOKUP($A549,datos14s!$A$2:$B$874,2,FALSE)))=1,"·",0)</f>
        <v>0</v>
      </c>
      <c r="V549" s="53">
        <f>IF(TYPE(SEARCH(V$1,+VLOOKUP($A549,datos14s!$A$2:$B$874,2,FALSE)))=1,"·",0)</f>
        <v>0</v>
      </c>
      <c r="W549" s="53">
        <f>IF(TYPE(SEARCH(W$1,+VLOOKUP($A549,datos14s!$A$2:$B$874,2,FALSE)))=1,"·",0)</f>
        <v>0</v>
      </c>
      <c r="X549" s="53">
        <f>IF(TYPE(SEARCH(X$1,+VLOOKUP($A549,datos14s!$A$2:$B$874,2,FALSE)))=1,"·",0)</f>
        <v>0</v>
      </c>
      <c r="Y549" s="53">
        <f>IF(TYPE(SEARCH(Y$1,+VLOOKUP($A549,datos14s!$A$2:$B$874,2,FALSE)))=1,"·",0)</f>
        <v>0</v>
      </c>
      <c r="Z549" s="53">
        <f>IF(TYPE(SEARCH(Z$1,+VLOOKUP($A549,datos14s!$A$2:$B$874,2,FALSE)))=1,"·",0)</f>
        <v>0</v>
      </c>
      <c r="AA549" s="53">
        <f>IF(TYPE(SEARCH(AA$1,+VLOOKUP($A549,datos14s!$A$2:$B$874,2,FALSE)))=1,"·",0)</f>
        <v>0</v>
      </c>
      <c r="AB549" s="53">
        <f>IF(TYPE(SEARCH(AB$1,+VLOOKUP($A549,datos14s!$A$2:$B$874,2,FALSE)))=1,"·",0)</f>
        <v>0</v>
      </c>
      <c r="AC549" s="53">
        <f>IF(TYPE(SEARCH(AC$1,+VLOOKUP($A549,datos14s!$A$2:$B$874,2,FALSE)))=1,"·",0)</f>
        <v>0</v>
      </c>
      <c r="AD549" s="53">
        <f>IF(TYPE(SEARCH(AD$1,+VLOOKUP($A549,datos14s!$A$2:$B$874,2,FALSE)))=1,"·",0)</f>
        <v>0</v>
      </c>
      <c r="AE549" s="53">
        <f>IF(TYPE(SEARCH(AE$1,+VLOOKUP($A549,datos14s!$A$2:$B$874,2,FALSE)))=1,"·",0)</f>
        <v>0</v>
      </c>
    </row>
    <row r="550" spans="1:31" s="9" customFormat="1">
      <c r="A550" s="60" t="s">
        <v>1335</v>
      </c>
      <c r="B550" s="53">
        <f>IF(TYPE(SEARCH(B$1,+VLOOKUP($A550,datos14s!$A$2:$B$874,2,FALSE)))=1,"·",0)</f>
        <v>0</v>
      </c>
      <c r="C550" s="53">
        <f>IF(TYPE(SEARCH(C$1,+VLOOKUP($A550,datos14s!$A$2:$B$874,2,FALSE)))=1,"·",0)</f>
        <v>0</v>
      </c>
      <c r="D550" s="53">
        <f>IF(TYPE(SEARCH(D$1,+VLOOKUP($A550,datos14s!$A$2:$B$874,2,FALSE)))=1,"·",0)</f>
        <v>0</v>
      </c>
      <c r="E550" s="53">
        <f>IF(TYPE(SEARCH(E$1,+VLOOKUP($A550,datos14s!$A$2:$B$874,2,FALSE)))=1,"·",0)</f>
        <v>0</v>
      </c>
      <c r="F550" s="53">
        <f>IF(TYPE(SEARCH(F$1,+VLOOKUP($A550,datos14s!$A$2:$B$874,2,FALSE)))=1,"·",0)</f>
        <v>0</v>
      </c>
      <c r="G550" s="53">
        <f>IF(TYPE(SEARCH(G$1,+VLOOKUP($A550,datos14s!$A$2:$B$874,2,FALSE)))=1,"·",0)</f>
        <v>0</v>
      </c>
      <c r="H550" s="53">
        <f>IF(TYPE(SEARCH(H$1,+VLOOKUP($A550,datos14s!$A$2:$B$874,2,FALSE)))=1,"·",0)</f>
        <v>0</v>
      </c>
      <c r="I550" s="53">
        <f>IF(TYPE(SEARCH(I$1,+VLOOKUP($A550,datos14s!$A$2:$B$874,2,FALSE)))=1,"·",0)</f>
        <v>0</v>
      </c>
      <c r="J550" s="53">
        <f>IF(TYPE(SEARCH(J$1,+VLOOKUP($A550,datos14s!$A$2:$B$874,2,FALSE)))=1,"·",0)</f>
        <v>0</v>
      </c>
      <c r="K550" s="53">
        <f>IF(TYPE(SEARCH(K$1,+VLOOKUP($A550,datos14s!$A$2:$B$874,2,FALSE)))=1,"·",0)</f>
        <v>0</v>
      </c>
      <c r="L550" s="53">
        <f>IF(TYPE(SEARCH(L$1,+VLOOKUP($A550,datos14s!$A$2:$B$874,2,FALSE)))=1,"·",0)</f>
        <v>0</v>
      </c>
      <c r="M550" s="53">
        <f>IF(TYPE(SEARCH(M$1,+VLOOKUP($A550,datos14s!$A$2:$B$874,2,FALSE)))=1,"·",0)</f>
        <v>0</v>
      </c>
      <c r="N550" s="53">
        <f>IF(TYPE(SEARCH(N$1,+VLOOKUP($A550,datos14s!$A$2:$B$874,2,FALSE)))=1,"·",0)</f>
        <v>0</v>
      </c>
      <c r="O550" s="53">
        <f>IF(TYPE(SEARCH(O$1,+VLOOKUP($A550,datos14s!$A$2:$B$874,2,FALSE)))=1,"·",0)</f>
        <v>0</v>
      </c>
      <c r="P550" s="53">
        <f>IF(TYPE(SEARCH(P$1,+VLOOKUP($A550,datos14s!$A$2:$B$874,2,FALSE)))=1,"·",0)</f>
        <v>0</v>
      </c>
      <c r="Q550" s="53">
        <f>IF(TYPE(SEARCH(Q$1,+VLOOKUP($A550,datos14s!$A$2:$B$874,2,FALSE)))=1,"·",0)</f>
        <v>0</v>
      </c>
      <c r="R550" s="53">
        <f>IF(TYPE(SEARCH(R$1,+VLOOKUP($A550,datos14s!$A$2:$B$874,2,FALSE)))=1,"·",0)</f>
        <v>0</v>
      </c>
      <c r="S550" s="53">
        <f>IF(TYPE(SEARCH(S$1,+VLOOKUP($A550,datos14s!$A$2:$B$874,2,FALSE)))=1,"·",0)</f>
        <v>0</v>
      </c>
      <c r="T550" s="53">
        <f>IF(TYPE(SEARCH(T$1,+VLOOKUP($A550,datos14s!$A$2:$B$874,2,FALSE)))=1,"·",0)</f>
        <v>0</v>
      </c>
      <c r="U550" s="53">
        <f>IF(TYPE(SEARCH(U$1,+VLOOKUP($A550,datos14s!$A$2:$B$874,2,FALSE)))=1,"·",0)</f>
        <v>0</v>
      </c>
      <c r="V550" s="53">
        <f>IF(TYPE(SEARCH(V$1,+VLOOKUP($A550,datos14s!$A$2:$B$874,2,FALSE)))=1,"·",0)</f>
        <v>0</v>
      </c>
      <c r="W550" s="53">
        <f>IF(TYPE(SEARCH(W$1,+VLOOKUP($A550,datos14s!$A$2:$B$874,2,FALSE)))=1,"·",0)</f>
        <v>0</v>
      </c>
      <c r="X550" s="53">
        <f>IF(TYPE(SEARCH(X$1,+VLOOKUP($A550,datos14s!$A$2:$B$874,2,FALSE)))=1,"·",0)</f>
        <v>0</v>
      </c>
      <c r="Y550" s="53">
        <f>IF(TYPE(SEARCH(Y$1,+VLOOKUP($A550,datos14s!$A$2:$B$874,2,FALSE)))=1,"·",0)</f>
        <v>0</v>
      </c>
      <c r="Z550" s="53">
        <f>IF(TYPE(SEARCH(Z$1,+VLOOKUP($A550,datos14s!$A$2:$B$874,2,FALSE)))=1,"·",0)</f>
        <v>0</v>
      </c>
      <c r="AA550" s="53">
        <f>IF(TYPE(SEARCH(AA$1,+VLOOKUP($A550,datos14s!$A$2:$B$874,2,FALSE)))=1,"·",0)</f>
        <v>0</v>
      </c>
      <c r="AB550" s="53">
        <f>IF(TYPE(SEARCH(AB$1,+VLOOKUP($A550,datos14s!$A$2:$B$874,2,FALSE)))=1,"·",0)</f>
        <v>0</v>
      </c>
      <c r="AC550" s="53">
        <f>IF(TYPE(SEARCH(AC$1,+VLOOKUP($A550,datos14s!$A$2:$B$874,2,FALSE)))=1,"·",0)</f>
        <v>0</v>
      </c>
      <c r="AD550" s="53">
        <f>IF(TYPE(SEARCH(AD$1,+VLOOKUP($A550,datos14s!$A$2:$B$874,2,FALSE)))=1,"·",0)</f>
        <v>0</v>
      </c>
      <c r="AE550" s="53">
        <f>IF(TYPE(SEARCH(AE$1,+VLOOKUP($A550,datos14s!$A$2:$B$874,2,FALSE)))=1,"·",0)</f>
        <v>0</v>
      </c>
    </row>
    <row r="551" spans="1:31" s="9" customFormat="1">
      <c r="A551" s="60" t="s">
        <v>1336</v>
      </c>
      <c r="B551" s="53">
        <f>IF(TYPE(SEARCH(B$1,+VLOOKUP($A551,datos14s!$A$2:$B$874,2,FALSE)))=1,"·",0)</f>
        <v>0</v>
      </c>
      <c r="C551" s="53">
        <f>IF(TYPE(SEARCH(C$1,+VLOOKUP($A551,datos14s!$A$2:$B$874,2,FALSE)))=1,"·",0)</f>
        <v>0</v>
      </c>
      <c r="D551" s="53">
        <f>IF(TYPE(SEARCH(D$1,+VLOOKUP($A551,datos14s!$A$2:$B$874,2,FALSE)))=1,"·",0)</f>
        <v>0</v>
      </c>
      <c r="E551" s="53">
        <f>IF(TYPE(SEARCH(E$1,+VLOOKUP($A551,datos14s!$A$2:$B$874,2,FALSE)))=1,"·",0)</f>
        <v>0</v>
      </c>
      <c r="F551" s="53">
        <f>IF(TYPE(SEARCH(F$1,+VLOOKUP($A551,datos14s!$A$2:$B$874,2,FALSE)))=1,"·",0)</f>
        <v>0</v>
      </c>
      <c r="G551" s="53">
        <f>IF(TYPE(SEARCH(G$1,+VLOOKUP($A551,datos14s!$A$2:$B$874,2,FALSE)))=1,"·",0)</f>
        <v>0</v>
      </c>
      <c r="H551" s="53">
        <f>IF(TYPE(SEARCH(H$1,+VLOOKUP($A551,datos14s!$A$2:$B$874,2,FALSE)))=1,"·",0)</f>
        <v>0</v>
      </c>
      <c r="I551" s="53">
        <f>IF(TYPE(SEARCH(I$1,+VLOOKUP($A551,datos14s!$A$2:$B$874,2,FALSE)))=1,"·",0)</f>
        <v>0</v>
      </c>
      <c r="J551" s="53">
        <f>IF(TYPE(SEARCH(J$1,+VLOOKUP($A551,datos14s!$A$2:$B$874,2,FALSE)))=1,"·",0)</f>
        <v>0</v>
      </c>
      <c r="K551" s="53">
        <f>IF(TYPE(SEARCH(K$1,+VLOOKUP($A551,datos14s!$A$2:$B$874,2,FALSE)))=1,"·",0)</f>
        <v>0</v>
      </c>
      <c r="L551" s="53">
        <f>IF(TYPE(SEARCH(L$1,+VLOOKUP($A551,datos14s!$A$2:$B$874,2,FALSE)))=1,"·",0)</f>
        <v>0</v>
      </c>
      <c r="M551" s="53">
        <f>IF(TYPE(SEARCH(M$1,+VLOOKUP($A551,datos14s!$A$2:$B$874,2,FALSE)))=1,"·",0)</f>
        <v>0</v>
      </c>
      <c r="N551" s="53">
        <f>IF(TYPE(SEARCH(N$1,+VLOOKUP($A551,datos14s!$A$2:$B$874,2,FALSE)))=1,"·",0)</f>
        <v>0</v>
      </c>
      <c r="O551" s="53">
        <f>IF(TYPE(SEARCH(O$1,+VLOOKUP($A551,datos14s!$A$2:$B$874,2,FALSE)))=1,"·",0)</f>
        <v>0</v>
      </c>
      <c r="P551" s="53">
        <f>IF(TYPE(SEARCH(P$1,+VLOOKUP($A551,datos14s!$A$2:$B$874,2,FALSE)))=1,"·",0)</f>
        <v>0</v>
      </c>
      <c r="Q551" s="53">
        <f>IF(TYPE(SEARCH(Q$1,+VLOOKUP($A551,datos14s!$A$2:$B$874,2,FALSE)))=1,"·",0)</f>
        <v>0</v>
      </c>
      <c r="R551" s="53">
        <f>IF(TYPE(SEARCH(R$1,+VLOOKUP($A551,datos14s!$A$2:$B$874,2,FALSE)))=1,"·",0)</f>
        <v>0</v>
      </c>
      <c r="S551" s="53">
        <f>IF(TYPE(SEARCH(S$1,+VLOOKUP($A551,datos14s!$A$2:$B$874,2,FALSE)))=1,"·",0)</f>
        <v>0</v>
      </c>
      <c r="T551" s="53">
        <f>IF(TYPE(SEARCH(T$1,+VLOOKUP($A551,datos14s!$A$2:$B$874,2,FALSE)))=1,"·",0)</f>
        <v>0</v>
      </c>
      <c r="U551" s="53">
        <f>IF(TYPE(SEARCH(U$1,+VLOOKUP($A551,datos14s!$A$2:$B$874,2,FALSE)))=1,"·",0)</f>
        <v>0</v>
      </c>
      <c r="V551" s="53">
        <f>IF(TYPE(SEARCH(V$1,+VLOOKUP($A551,datos14s!$A$2:$B$874,2,FALSE)))=1,"·",0)</f>
        <v>0</v>
      </c>
      <c r="W551" s="53">
        <f>IF(TYPE(SEARCH(W$1,+VLOOKUP($A551,datos14s!$A$2:$B$874,2,FALSE)))=1,"·",0)</f>
        <v>0</v>
      </c>
      <c r="X551" s="53">
        <f>IF(TYPE(SEARCH(X$1,+VLOOKUP($A551,datos14s!$A$2:$B$874,2,FALSE)))=1,"·",0)</f>
        <v>0</v>
      </c>
      <c r="Y551" s="53">
        <f>IF(TYPE(SEARCH(Y$1,+VLOOKUP($A551,datos14s!$A$2:$B$874,2,FALSE)))=1,"·",0)</f>
        <v>0</v>
      </c>
      <c r="Z551" s="53">
        <f>IF(TYPE(SEARCH(Z$1,+VLOOKUP($A551,datos14s!$A$2:$B$874,2,FALSE)))=1,"·",0)</f>
        <v>0</v>
      </c>
      <c r="AA551" s="53">
        <f>IF(TYPE(SEARCH(AA$1,+VLOOKUP($A551,datos14s!$A$2:$B$874,2,FALSE)))=1,"·",0)</f>
        <v>0</v>
      </c>
      <c r="AB551" s="53">
        <f>IF(TYPE(SEARCH(AB$1,+VLOOKUP($A551,datos14s!$A$2:$B$874,2,FALSE)))=1,"·",0)</f>
        <v>0</v>
      </c>
      <c r="AC551" s="53">
        <f>IF(TYPE(SEARCH(AC$1,+VLOOKUP($A551,datos14s!$A$2:$B$874,2,FALSE)))=1,"·",0)</f>
        <v>0</v>
      </c>
      <c r="AD551" s="53">
        <f>IF(TYPE(SEARCH(AD$1,+VLOOKUP($A551,datos14s!$A$2:$B$874,2,FALSE)))=1,"·",0)</f>
        <v>0</v>
      </c>
      <c r="AE551" s="53">
        <f>IF(TYPE(SEARCH(AE$1,+VLOOKUP($A551,datos14s!$A$2:$B$874,2,FALSE)))=1,"·",0)</f>
        <v>0</v>
      </c>
    </row>
    <row r="552" spans="1:31" s="9" customFormat="1">
      <c r="A552" s="60" t="s">
        <v>1337</v>
      </c>
      <c r="B552" s="53">
        <f>IF(TYPE(SEARCH(B$1,+VLOOKUP($A552,datos14s!$A$2:$B$874,2,FALSE)))=1,"·",0)</f>
        <v>0</v>
      </c>
      <c r="C552" s="53">
        <f>IF(TYPE(SEARCH(C$1,+VLOOKUP($A552,datos14s!$A$2:$B$874,2,FALSE)))=1,"·",0)</f>
        <v>0</v>
      </c>
      <c r="D552" s="53">
        <f>IF(TYPE(SEARCH(D$1,+VLOOKUP($A552,datos14s!$A$2:$B$874,2,FALSE)))=1,"·",0)</f>
        <v>0</v>
      </c>
      <c r="E552" s="53">
        <f>IF(TYPE(SEARCH(E$1,+VLOOKUP($A552,datos14s!$A$2:$B$874,2,FALSE)))=1,"·",0)</f>
        <v>0</v>
      </c>
      <c r="F552" s="53">
        <f>IF(TYPE(SEARCH(F$1,+VLOOKUP($A552,datos14s!$A$2:$B$874,2,FALSE)))=1,"·",0)</f>
        <v>0</v>
      </c>
      <c r="G552" s="53">
        <f>IF(TYPE(SEARCH(G$1,+VLOOKUP($A552,datos14s!$A$2:$B$874,2,FALSE)))=1,"·",0)</f>
        <v>0</v>
      </c>
      <c r="H552" s="53">
        <f>IF(TYPE(SEARCH(H$1,+VLOOKUP($A552,datos14s!$A$2:$B$874,2,FALSE)))=1,"·",0)</f>
        <v>0</v>
      </c>
      <c r="I552" s="53">
        <f>IF(TYPE(SEARCH(I$1,+VLOOKUP($A552,datos14s!$A$2:$B$874,2,FALSE)))=1,"·",0)</f>
        <v>0</v>
      </c>
      <c r="J552" s="53">
        <f>IF(TYPE(SEARCH(J$1,+VLOOKUP($A552,datos14s!$A$2:$B$874,2,FALSE)))=1,"·",0)</f>
        <v>0</v>
      </c>
      <c r="K552" s="53">
        <f>IF(TYPE(SEARCH(K$1,+VLOOKUP($A552,datos14s!$A$2:$B$874,2,FALSE)))=1,"·",0)</f>
        <v>0</v>
      </c>
      <c r="L552" s="53">
        <f>IF(TYPE(SEARCH(L$1,+VLOOKUP($A552,datos14s!$A$2:$B$874,2,FALSE)))=1,"·",0)</f>
        <v>0</v>
      </c>
      <c r="M552" s="53">
        <f>IF(TYPE(SEARCH(M$1,+VLOOKUP($A552,datos14s!$A$2:$B$874,2,FALSE)))=1,"·",0)</f>
        <v>0</v>
      </c>
      <c r="N552" s="53">
        <f>IF(TYPE(SEARCH(N$1,+VLOOKUP($A552,datos14s!$A$2:$B$874,2,FALSE)))=1,"·",0)</f>
        <v>0</v>
      </c>
      <c r="O552" s="53">
        <f>IF(TYPE(SEARCH(O$1,+VLOOKUP($A552,datos14s!$A$2:$B$874,2,FALSE)))=1,"·",0)</f>
        <v>0</v>
      </c>
      <c r="P552" s="53">
        <f>IF(TYPE(SEARCH(P$1,+VLOOKUP($A552,datos14s!$A$2:$B$874,2,FALSE)))=1,"·",0)</f>
        <v>0</v>
      </c>
      <c r="Q552" s="53">
        <f>IF(TYPE(SEARCH(Q$1,+VLOOKUP($A552,datos14s!$A$2:$B$874,2,FALSE)))=1,"·",0)</f>
        <v>0</v>
      </c>
      <c r="R552" s="53">
        <f>IF(TYPE(SEARCH(R$1,+VLOOKUP($A552,datos14s!$A$2:$B$874,2,FALSE)))=1,"·",0)</f>
        <v>0</v>
      </c>
      <c r="S552" s="53">
        <f>IF(TYPE(SEARCH(S$1,+VLOOKUP($A552,datos14s!$A$2:$B$874,2,FALSE)))=1,"·",0)</f>
        <v>0</v>
      </c>
      <c r="T552" s="53">
        <f>IF(TYPE(SEARCH(T$1,+VLOOKUP($A552,datos14s!$A$2:$B$874,2,FALSE)))=1,"·",0)</f>
        <v>0</v>
      </c>
      <c r="U552" s="53">
        <f>IF(TYPE(SEARCH(U$1,+VLOOKUP($A552,datos14s!$A$2:$B$874,2,FALSE)))=1,"·",0)</f>
        <v>0</v>
      </c>
      <c r="V552" s="53">
        <f>IF(TYPE(SEARCH(V$1,+VLOOKUP($A552,datos14s!$A$2:$B$874,2,FALSE)))=1,"·",0)</f>
        <v>0</v>
      </c>
      <c r="W552" s="53">
        <f>IF(TYPE(SEARCH(W$1,+VLOOKUP($A552,datos14s!$A$2:$B$874,2,FALSE)))=1,"·",0)</f>
        <v>0</v>
      </c>
      <c r="X552" s="53">
        <f>IF(TYPE(SEARCH(X$1,+VLOOKUP($A552,datos14s!$A$2:$B$874,2,FALSE)))=1,"·",0)</f>
        <v>0</v>
      </c>
      <c r="Y552" s="53">
        <f>IF(TYPE(SEARCH(Y$1,+VLOOKUP($A552,datos14s!$A$2:$B$874,2,FALSE)))=1,"·",0)</f>
        <v>0</v>
      </c>
      <c r="Z552" s="53">
        <f>IF(TYPE(SEARCH(Z$1,+VLOOKUP($A552,datos14s!$A$2:$B$874,2,FALSE)))=1,"·",0)</f>
        <v>0</v>
      </c>
      <c r="AA552" s="53">
        <f>IF(TYPE(SEARCH(AA$1,+VLOOKUP($A552,datos14s!$A$2:$B$874,2,FALSE)))=1,"·",0)</f>
        <v>0</v>
      </c>
      <c r="AB552" s="53">
        <f>IF(TYPE(SEARCH(AB$1,+VLOOKUP($A552,datos14s!$A$2:$B$874,2,FALSE)))=1,"·",0)</f>
        <v>0</v>
      </c>
      <c r="AC552" s="53">
        <f>IF(TYPE(SEARCH(AC$1,+VLOOKUP($A552,datos14s!$A$2:$B$874,2,FALSE)))=1,"·",0)</f>
        <v>0</v>
      </c>
      <c r="AD552" s="53">
        <f>IF(TYPE(SEARCH(AD$1,+VLOOKUP($A552,datos14s!$A$2:$B$874,2,FALSE)))=1,"·",0)</f>
        <v>0</v>
      </c>
      <c r="AE552" s="53">
        <f>IF(TYPE(SEARCH(AE$1,+VLOOKUP($A552,datos14s!$A$2:$B$874,2,FALSE)))=1,"·",0)</f>
        <v>0</v>
      </c>
    </row>
    <row r="553" spans="1:31" s="9" customFormat="1">
      <c r="A553" s="60" t="s">
        <v>1338</v>
      </c>
      <c r="B553" s="53">
        <f>IF(TYPE(SEARCH(B$1,+VLOOKUP($A553,datos14s!$A$2:$B$874,2,FALSE)))=1,"·",0)</f>
        <v>0</v>
      </c>
      <c r="C553" s="53">
        <f>IF(TYPE(SEARCH(C$1,+VLOOKUP($A553,datos14s!$A$2:$B$874,2,FALSE)))=1,"·",0)</f>
        <v>0</v>
      </c>
      <c r="D553" s="53">
        <f>IF(TYPE(SEARCH(D$1,+VLOOKUP($A553,datos14s!$A$2:$B$874,2,FALSE)))=1,"·",0)</f>
        <v>0</v>
      </c>
      <c r="E553" s="53">
        <f>IF(TYPE(SEARCH(E$1,+VLOOKUP($A553,datos14s!$A$2:$B$874,2,FALSE)))=1,"·",0)</f>
        <v>0</v>
      </c>
      <c r="F553" s="53">
        <f>IF(TYPE(SEARCH(F$1,+VLOOKUP($A553,datos14s!$A$2:$B$874,2,FALSE)))=1,"·",0)</f>
        <v>0</v>
      </c>
      <c r="G553" s="53">
        <f>IF(TYPE(SEARCH(G$1,+VLOOKUP($A553,datos14s!$A$2:$B$874,2,FALSE)))=1,"·",0)</f>
        <v>0</v>
      </c>
      <c r="H553" s="53">
        <f>IF(TYPE(SEARCH(H$1,+VLOOKUP($A553,datos14s!$A$2:$B$874,2,FALSE)))=1,"·",0)</f>
        <v>0</v>
      </c>
      <c r="I553" s="53">
        <f>IF(TYPE(SEARCH(I$1,+VLOOKUP($A553,datos14s!$A$2:$B$874,2,FALSE)))=1,"·",0)</f>
        <v>0</v>
      </c>
      <c r="J553" s="53">
        <f>IF(TYPE(SEARCH(J$1,+VLOOKUP($A553,datos14s!$A$2:$B$874,2,FALSE)))=1,"·",0)</f>
        <v>0</v>
      </c>
      <c r="K553" s="53">
        <f>IF(TYPE(SEARCH(K$1,+VLOOKUP($A553,datos14s!$A$2:$B$874,2,FALSE)))=1,"·",0)</f>
        <v>0</v>
      </c>
      <c r="L553" s="53">
        <f>IF(TYPE(SEARCH(L$1,+VLOOKUP($A553,datos14s!$A$2:$B$874,2,FALSE)))=1,"·",0)</f>
        <v>0</v>
      </c>
      <c r="M553" s="53">
        <f>IF(TYPE(SEARCH(M$1,+VLOOKUP($A553,datos14s!$A$2:$B$874,2,FALSE)))=1,"·",0)</f>
        <v>0</v>
      </c>
      <c r="N553" s="53">
        <f>IF(TYPE(SEARCH(N$1,+VLOOKUP($A553,datos14s!$A$2:$B$874,2,FALSE)))=1,"·",0)</f>
        <v>0</v>
      </c>
      <c r="O553" s="53">
        <f>IF(TYPE(SEARCH(O$1,+VLOOKUP($A553,datos14s!$A$2:$B$874,2,FALSE)))=1,"·",0)</f>
        <v>0</v>
      </c>
      <c r="P553" s="53">
        <f>IF(TYPE(SEARCH(P$1,+VLOOKUP($A553,datos14s!$A$2:$B$874,2,FALSE)))=1,"·",0)</f>
        <v>0</v>
      </c>
      <c r="Q553" s="53">
        <f>IF(TYPE(SEARCH(Q$1,+VLOOKUP($A553,datos14s!$A$2:$B$874,2,FALSE)))=1,"·",0)</f>
        <v>0</v>
      </c>
      <c r="R553" s="53">
        <f>IF(TYPE(SEARCH(R$1,+VLOOKUP($A553,datos14s!$A$2:$B$874,2,FALSE)))=1,"·",0)</f>
        <v>0</v>
      </c>
      <c r="S553" s="53">
        <f>IF(TYPE(SEARCH(S$1,+VLOOKUP($A553,datos14s!$A$2:$B$874,2,FALSE)))=1,"·",0)</f>
        <v>0</v>
      </c>
      <c r="T553" s="53">
        <f>IF(TYPE(SEARCH(T$1,+VLOOKUP($A553,datos14s!$A$2:$B$874,2,FALSE)))=1,"·",0)</f>
        <v>0</v>
      </c>
      <c r="U553" s="53">
        <f>IF(TYPE(SEARCH(U$1,+VLOOKUP($A553,datos14s!$A$2:$B$874,2,FALSE)))=1,"·",0)</f>
        <v>0</v>
      </c>
      <c r="V553" s="53">
        <f>IF(TYPE(SEARCH(V$1,+VLOOKUP($A553,datos14s!$A$2:$B$874,2,FALSE)))=1,"·",0)</f>
        <v>0</v>
      </c>
      <c r="W553" s="53">
        <f>IF(TYPE(SEARCH(W$1,+VLOOKUP($A553,datos14s!$A$2:$B$874,2,FALSE)))=1,"·",0)</f>
        <v>0</v>
      </c>
      <c r="X553" s="53">
        <f>IF(TYPE(SEARCH(X$1,+VLOOKUP($A553,datos14s!$A$2:$B$874,2,FALSE)))=1,"·",0)</f>
        <v>0</v>
      </c>
      <c r="Y553" s="53">
        <f>IF(TYPE(SEARCH(Y$1,+VLOOKUP($A553,datos14s!$A$2:$B$874,2,FALSE)))=1,"·",0)</f>
        <v>0</v>
      </c>
      <c r="Z553" s="53">
        <f>IF(TYPE(SEARCH(Z$1,+VLOOKUP($A553,datos14s!$A$2:$B$874,2,FALSE)))=1,"·",0)</f>
        <v>0</v>
      </c>
      <c r="AA553" s="53">
        <f>IF(TYPE(SEARCH(AA$1,+VLOOKUP($A553,datos14s!$A$2:$B$874,2,FALSE)))=1,"·",0)</f>
        <v>0</v>
      </c>
      <c r="AB553" s="53">
        <f>IF(TYPE(SEARCH(AB$1,+VLOOKUP($A553,datos14s!$A$2:$B$874,2,FALSE)))=1,"·",0)</f>
        <v>0</v>
      </c>
      <c r="AC553" s="53">
        <f>IF(TYPE(SEARCH(AC$1,+VLOOKUP($A553,datos14s!$A$2:$B$874,2,FALSE)))=1,"·",0)</f>
        <v>0</v>
      </c>
      <c r="AD553" s="53">
        <f>IF(TYPE(SEARCH(AD$1,+VLOOKUP($A553,datos14s!$A$2:$B$874,2,FALSE)))=1,"·",0)</f>
        <v>0</v>
      </c>
      <c r="AE553" s="53">
        <f>IF(TYPE(SEARCH(AE$1,+VLOOKUP($A553,datos14s!$A$2:$B$874,2,FALSE)))=1,"·",0)</f>
        <v>0</v>
      </c>
    </row>
    <row r="554" spans="1:31" s="9" customFormat="1">
      <c r="A554" s="60" t="s">
        <v>1339</v>
      </c>
      <c r="B554" s="53">
        <f>IF(TYPE(SEARCH(B$1,+VLOOKUP($A554,datos14s!$A$2:$B$874,2,FALSE)))=1,"·",0)</f>
        <v>0</v>
      </c>
      <c r="C554" s="53">
        <f>IF(TYPE(SEARCH(C$1,+VLOOKUP($A554,datos14s!$A$2:$B$874,2,FALSE)))=1,"·",0)</f>
        <v>0</v>
      </c>
      <c r="D554" s="53">
        <f>IF(TYPE(SEARCH(D$1,+VLOOKUP($A554,datos14s!$A$2:$B$874,2,FALSE)))=1,"·",0)</f>
        <v>0</v>
      </c>
      <c r="E554" s="53">
        <f>IF(TYPE(SEARCH(E$1,+VLOOKUP($A554,datos14s!$A$2:$B$874,2,FALSE)))=1,"·",0)</f>
        <v>0</v>
      </c>
      <c r="F554" s="53">
        <f>IF(TYPE(SEARCH(F$1,+VLOOKUP($A554,datos14s!$A$2:$B$874,2,FALSE)))=1,"·",0)</f>
        <v>0</v>
      </c>
      <c r="G554" s="53">
        <f>IF(TYPE(SEARCH(G$1,+VLOOKUP($A554,datos14s!$A$2:$B$874,2,FALSE)))=1,"·",0)</f>
        <v>0</v>
      </c>
      <c r="H554" s="53">
        <f>IF(TYPE(SEARCH(H$1,+VLOOKUP($A554,datos14s!$A$2:$B$874,2,FALSE)))=1,"·",0)</f>
        <v>0</v>
      </c>
      <c r="I554" s="53">
        <f>IF(TYPE(SEARCH(I$1,+VLOOKUP($A554,datos14s!$A$2:$B$874,2,FALSE)))=1,"·",0)</f>
        <v>0</v>
      </c>
      <c r="J554" s="53">
        <f>IF(TYPE(SEARCH(J$1,+VLOOKUP($A554,datos14s!$A$2:$B$874,2,FALSE)))=1,"·",0)</f>
        <v>0</v>
      </c>
      <c r="K554" s="53">
        <f>IF(TYPE(SEARCH(K$1,+VLOOKUP($A554,datos14s!$A$2:$B$874,2,FALSE)))=1,"·",0)</f>
        <v>0</v>
      </c>
      <c r="L554" s="53">
        <f>IF(TYPE(SEARCH(L$1,+VLOOKUP($A554,datos14s!$A$2:$B$874,2,FALSE)))=1,"·",0)</f>
        <v>0</v>
      </c>
      <c r="M554" s="53">
        <f>IF(TYPE(SEARCH(M$1,+VLOOKUP($A554,datos14s!$A$2:$B$874,2,FALSE)))=1,"·",0)</f>
        <v>0</v>
      </c>
      <c r="N554" s="53">
        <f>IF(TYPE(SEARCH(N$1,+VLOOKUP($A554,datos14s!$A$2:$B$874,2,FALSE)))=1,"·",0)</f>
        <v>0</v>
      </c>
      <c r="O554" s="53">
        <f>IF(TYPE(SEARCH(O$1,+VLOOKUP($A554,datos14s!$A$2:$B$874,2,FALSE)))=1,"·",0)</f>
        <v>0</v>
      </c>
      <c r="P554" s="53">
        <f>IF(TYPE(SEARCH(P$1,+VLOOKUP($A554,datos14s!$A$2:$B$874,2,FALSE)))=1,"·",0)</f>
        <v>0</v>
      </c>
      <c r="Q554" s="53">
        <f>IF(TYPE(SEARCH(Q$1,+VLOOKUP($A554,datos14s!$A$2:$B$874,2,FALSE)))=1,"·",0)</f>
        <v>0</v>
      </c>
      <c r="R554" s="53">
        <f>IF(TYPE(SEARCH(R$1,+VLOOKUP($A554,datos14s!$A$2:$B$874,2,FALSE)))=1,"·",0)</f>
        <v>0</v>
      </c>
      <c r="S554" s="53">
        <f>IF(TYPE(SEARCH(S$1,+VLOOKUP($A554,datos14s!$A$2:$B$874,2,FALSE)))=1,"·",0)</f>
        <v>0</v>
      </c>
      <c r="T554" s="53">
        <f>IF(TYPE(SEARCH(T$1,+VLOOKUP($A554,datos14s!$A$2:$B$874,2,FALSE)))=1,"·",0)</f>
        <v>0</v>
      </c>
      <c r="U554" s="53">
        <f>IF(TYPE(SEARCH(U$1,+VLOOKUP($A554,datos14s!$A$2:$B$874,2,FALSE)))=1,"·",0)</f>
        <v>0</v>
      </c>
      <c r="V554" s="53">
        <f>IF(TYPE(SEARCH(V$1,+VLOOKUP($A554,datos14s!$A$2:$B$874,2,FALSE)))=1,"·",0)</f>
        <v>0</v>
      </c>
      <c r="W554" s="53">
        <f>IF(TYPE(SEARCH(W$1,+VLOOKUP($A554,datos14s!$A$2:$B$874,2,FALSE)))=1,"·",0)</f>
        <v>0</v>
      </c>
      <c r="X554" s="53">
        <f>IF(TYPE(SEARCH(X$1,+VLOOKUP($A554,datos14s!$A$2:$B$874,2,FALSE)))=1,"·",0)</f>
        <v>0</v>
      </c>
      <c r="Y554" s="53">
        <f>IF(TYPE(SEARCH(Y$1,+VLOOKUP($A554,datos14s!$A$2:$B$874,2,FALSE)))=1,"·",0)</f>
        <v>0</v>
      </c>
      <c r="Z554" s="53">
        <f>IF(TYPE(SEARCH(Z$1,+VLOOKUP($A554,datos14s!$A$2:$B$874,2,FALSE)))=1,"·",0)</f>
        <v>0</v>
      </c>
      <c r="AA554" s="53">
        <f>IF(TYPE(SEARCH(AA$1,+VLOOKUP($A554,datos14s!$A$2:$B$874,2,FALSE)))=1,"·",0)</f>
        <v>0</v>
      </c>
      <c r="AB554" s="53">
        <f>IF(TYPE(SEARCH(AB$1,+VLOOKUP($A554,datos14s!$A$2:$B$874,2,FALSE)))=1,"·",0)</f>
        <v>0</v>
      </c>
      <c r="AC554" s="53">
        <f>IF(TYPE(SEARCH(AC$1,+VLOOKUP($A554,datos14s!$A$2:$B$874,2,FALSE)))=1,"·",0)</f>
        <v>0</v>
      </c>
      <c r="AD554" s="53">
        <f>IF(TYPE(SEARCH(AD$1,+VLOOKUP($A554,datos14s!$A$2:$B$874,2,FALSE)))=1,"·",0)</f>
        <v>0</v>
      </c>
      <c r="AE554" s="53">
        <f>IF(TYPE(SEARCH(AE$1,+VLOOKUP($A554,datos14s!$A$2:$B$874,2,FALSE)))=1,"·",0)</f>
        <v>0</v>
      </c>
    </row>
    <row r="555" spans="1:31" s="9" customFormat="1">
      <c r="A555" s="60" t="s">
        <v>1340</v>
      </c>
      <c r="B555" s="53">
        <f>IF(TYPE(SEARCH(B$1,+VLOOKUP($A555,datos14s!$A$2:$B$874,2,FALSE)))=1,"·",0)</f>
        <v>0</v>
      </c>
      <c r="C555" s="53">
        <f>IF(TYPE(SEARCH(C$1,+VLOOKUP($A555,datos14s!$A$2:$B$874,2,FALSE)))=1,"·",0)</f>
        <v>0</v>
      </c>
      <c r="D555" s="53">
        <f>IF(TYPE(SEARCH(D$1,+VLOOKUP($A555,datos14s!$A$2:$B$874,2,FALSE)))=1,"·",0)</f>
        <v>0</v>
      </c>
      <c r="E555" s="53">
        <f>IF(TYPE(SEARCH(E$1,+VLOOKUP($A555,datos14s!$A$2:$B$874,2,FALSE)))=1,"·",0)</f>
        <v>0</v>
      </c>
      <c r="F555" s="53">
        <f>IF(TYPE(SEARCH(F$1,+VLOOKUP($A555,datos14s!$A$2:$B$874,2,FALSE)))=1,"·",0)</f>
        <v>0</v>
      </c>
      <c r="G555" s="53">
        <f>IF(TYPE(SEARCH(G$1,+VLOOKUP($A555,datos14s!$A$2:$B$874,2,FALSE)))=1,"·",0)</f>
        <v>0</v>
      </c>
      <c r="H555" s="53">
        <f>IF(TYPE(SEARCH(H$1,+VLOOKUP($A555,datos14s!$A$2:$B$874,2,FALSE)))=1,"·",0)</f>
        <v>0</v>
      </c>
      <c r="I555" s="53">
        <f>IF(TYPE(SEARCH(I$1,+VLOOKUP($A555,datos14s!$A$2:$B$874,2,FALSE)))=1,"·",0)</f>
        <v>0</v>
      </c>
      <c r="J555" s="53">
        <f>IF(TYPE(SEARCH(J$1,+VLOOKUP($A555,datos14s!$A$2:$B$874,2,FALSE)))=1,"·",0)</f>
        <v>0</v>
      </c>
      <c r="K555" s="53">
        <f>IF(TYPE(SEARCH(K$1,+VLOOKUP($A555,datos14s!$A$2:$B$874,2,FALSE)))=1,"·",0)</f>
        <v>0</v>
      </c>
      <c r="L555" s="53">
        <f>IF(TYPE(SEARCH(L$1,+VLOOKUP($A555,datos14s!$A$2:$B$874,2,FALSE)))=1,"·",0)</f>
        <v>0</v>
      </c>
      <c r="M555" s="53">
        <f>IF(TYPE(SEARCH(M$1,+VLOOKUP($A555,datos14s!$A$2:$B$874,2,FALSE)))=1,"·",0)</f>
        <v>0</v>
      </c>
      <c r="N555" s="53">
        <f>IF(TYPE(SEARCH(N$1,+VLOOKUP($A555,datos14s!$A$2:$B$874,2,FALSE)))=1,"·",0)</f>
        <v>0</v>
      </c>
      <c r="O555" s="53">
        <f>IF(TYPE(SEARCH(O$1,+VLOOKUP($A555,datos14s!$A$2:$B$874,2,FALSE)))=1,"·",0)</f>
        <v>0</v>
      </c>
      <c r="P555" s="53">
        <f>IF(TYPE(SEARCH(P$1,+VLOOKUP($A555,datos14s!$A$2:$B$874,2,FALSE)))=1,"·",0)</f>
        <v>0</v>
      </c>
      <c r="Q555" s="53">
        <f>IF(TYPE(SEARCH(Q$1,+VLOOKUP($A555,datos14s!$A$2:$B$874,2,FALSE)))=1,"·",0)</f>
        <v>0</v>
      </c>
      <c r="R555" s="53">
        <f>IF(TYPE(SEARCH(R$1,+VLOOKUP($A555,datos14s!$A$2:$B$874,2,FALSE)))=1,"·",0)</f>
        <v>0</v>
      </c>
      <c r="S555" s="53">
        <f>IF(TYPE(SEARCH(S$1,+VLOOKUP($A555,datos14s!$A$2:$B$874,2,FALSE)))=1,"·",0)</f>
        <v>0</v>
      </c>
      <c r="T555" s="53">
        <f>IF(TYPE(SEARCH(T$1,+VLOOKUP($A555,datos14s!$A$2:$B$874,2,FALSE)))=1,"·",0)</f>
        <v>0</v>
      </c>
      <c r="U555" s="53">
        <f>IF(TYPE(SEARCH(U$1,+VLOOKUP($A555,datos14s!$A$2:$B$874,2,FALSE)))=1,"·",0)</f>
        <v>0</v>
      </c>
      <c r="V555" s="53">
        <f>IF(TYPE(SEARCH(V$1,+VLOOKUP($A555,datos14s!$A$2:$B$874,2,FALSE)))=1,"·",0)</f>
        <v>0</v>
      </c>
      <c r="W555" s="53">
        <f>IF(TYPE(SEARCH(W$1,+VLOOKUP($A555,datos14s!$A$2:$B$874,2,FALSE)))=1,"·",0)</f>
        <v>0</v>
      </c>
      <c r="X555" s="53">
        <f>IF(TYPE(SEARCH(X$1,+VLOOKUP($A555,datos14s!$A$2:$B$874,2,FALSE)))=1,"·",0)</f>
        <v>0</v>
      </c>
      <c r="Y555" s="53">
        <f>IF(TYPE(SEARCH(Y$1,+VLOOKUP($A555,datos14s!$A$2:$B$874,2,FALSE)))=1,"·",0)</f>
        <v>0</v>
      </c>
      <c r="Z555" s="53">
        <f>IF(TYPE(SEARCH(Z$1,+VLOOKUP($A555,datos14s!$A$2:$B$874,2,FALSE)))=1,"·",0)</f>
        <v>0</v>
      </c>
      <c r="AA555" s="53">
        <f>IF(TYPE(SEARCH(AA$1,+VLOOKUP($A555,datos14s!$A$2:$B$874,2,FALSE)))=1,"·",0)</f>
        <v>0</v>
      </c>
      <c r="AB555" s="53">
        <f>IF(TYPE(SEARCH(AB$1,+VLOOKUP($A555,datos14s!$A$2:$B$874,2,FALSE)))=1,"·",0)</f>
        <v>0</v>
      </c>
      <c r="AC555" s="53">
        <f>IF(TYPE(SEARCH(AC$1,+VLOOKUP($A555,datos14s!$A$2:$B$874,2,FALSE)))=1,"·",0)</f>
        <v>0</v>
      </c>
      <c r="AD555" s="53">
        <f>IF(TYPE(SEARCH(AD$1,+VLOOKUP($A555,datos14s!$A$2:$B$874,2,FALSE)))=1,"·",0)</f>
        <v>0</v>
      </c>
      <c r="AE555" s="53">
        <f>IF(TYPE(SEARCH(AE$1,+VLOOKUP($A555,datos14s!$A$2:$B$874,2,FALSE)))=1,"·",0)</f>
        <v>0</v>
      </c>
    </row>
    <row r="556" spans="1:31" s="9" customFormat="1">
      <c r="A556" s="60" t="s">
        <v>1341</v>
      </c>
      <c r="B556" s="53">
        <f>IF(TYPE(SEARCH(B$1,+VLOOKUP($A556,datos14s!$A$2:$B$874,2,FALSE)))=1,"·",0)</f>
        <v>0</v>
      </c>
      <c r="C556" s="53">
        <f>IF(TYPE(SEARCH(C$1,+VLOOKUP($A556,datos14s!$A$2:$B$874,2,FALSE)))=1,"·",0)</f>
        <v>0</v>
      </c>
      <c r="D556" s="53">
        <f>IF(TYPE(SEARCH(D$1,+VLOOKUP($A556,datos14s!$A$2:$B$874,2,FALSE)))=1,"·",0)</f>
        <v>0</v>
      </c>
      <c r="E556" s="53">
        <f>IF(TYPE(SEARCH(E$1,+VLOOKUP($A556,datos14s!$A$2:$B$874,2,FALSE)))=1,"·",0)</f>
        <v>0</v>
      </c>
      <c r="F556" s="53">
        <f>IF(TYPE(SEARCH(F$1,+VLOOKUP($A556,datos14s!$A$2:$B$874,2,FALSE)))=1,"·",0)</f>
        <v>0</v>
      </c>
      <c r="G556" s="53">
        <f>IF(TYPE(SEARCH(G$1,+VLOOKUP($A556,datos14s!$A$2:$B$874,2,FALSE)))=1,"·",0)</f>
        <v>0</v>
      </c>
      <c r="H556" s="53">
        <f>IF(TYPE(SEARCH(H$1,+VLOOKUP($A556,datos14s!$A$2:$B$874,2,FALSE)))=1,"·",0)</f>
        <v>0</v>
      </c>
      <c r="I556" s="53">
        <f>IF(TYPE(SEARCH(I$1,+VLOOKUP($A556,datos14s!$A$2:$B$874,2,FALSE)))=1,"·",0)</f>
        <v>0</v>
      </c>
      <c r="J556" s="53">
        <f>IF(TYPE(SEARCH(J$1,+VLOOKUP($A556,datos14s!$A$2:$B$874,2,FALSE)))=1,"·",0)</f>
        <v>0</v>
      </c>
      <c r="K556" s="53">
        <f>IF(TYPE(SEARCH(K$1,+VLOOKUP($A556,datos14s!$A$2:$B$874,2,FALSE)))=1,"·",0)</f>
        <v>0</v>
      </c>
      <c r="L556" s="53">
        <f>IF(TYPE(SEARCH(L$1,+VLOOKUP($A556,datos14s!$A$2:$B$874,2,FALSE)))=1,"·",0)</f>
        <v>0</v>
      </c>
      <c r="M556" s="53">
        <f>IF(TYPE(SEARCH(M$1,+VLOOKUP($A556,datos14s!$A$2:$B$874,2,FALSE)))=1,"·",0)</f>
        <v>0</v>
      </c>
      <c r="N556" s="53">
        <f>IF(TYPE(SEARCH(N$1,+VLOOKUP($A556,datos14s!$A$2:$B$874,2,FALSE)))=1,"·",0)</f>
        <v>0</v>
      </c>
      <c r="O556" s="53">
        <f>IF(TYPE(SEARCH(O$1,+VLOOKUP($A556,datos14s!$A$2:$B$874,2,FALSE)))=1,"·",0)</f>
        <v>0</v>
      </c>
      <c r="P556" s="53">
        <f>IF(TYPE(SEARCH(P$1,+VLOOKUP($A556,datos14s!$A$2:$B$874,2,FALSE)))=1,"·",0)</f>
        <v>0</v>
      </c>
      <c r="Q556" s="53">
        <f>IF(TYPE(SEARCH(Q$1,+VLOOKUP($A556,datos14s!$A$2:$B$874,2,FALSE)))=1,"·",0)</f>
        <v>0</v>
      </c>
      <c r="R556" s="53">
        <f>IF(TYPE(SEARCH(R$1,+VLOOKUP($A556,datos14s!$A$2:$B$874,2,FALSE)))=1,"·",0)</f>
        <v>0</v>
      </c>
      <c r="S556" s="53">
        <f>IF(TYPE(SEARCH(S$1,+VLOOKUP($A556,datos14s!$A$2:$B$874,2,FALSE)))=1,"·",0)</f>
        <v>0</v>
      </c>
      <c r="T556" s="53">
        <f>IF(TYPE(SEARCH(T$1,+VLOOKUP($A556,datos14s!$A$2:$B$874,2,FALSE)))=1,"·",0)</f>
        <v>0</v>
      </c>
      <c r="U556" s="53">
        <f>IF(TYPE(SEARCH(U$1,+VLOOKUP($A556,datos14s!$A$2:$B$874,2,FALSE)))=1,"·",0)</f>
        <v>0</v>
      </c>
      <c r="V556" s="53">
        <f>IF(TYPE(SEARCH(V$1,+VLOOKUP($A556,datos14s!$A$2:$B$874,2,FALSE)))=1,"·",0)</f>
        <v>0</v>
      </c>
      <c r="W556" s="53">
        <f>IF(TYPE(SEARCH(W$1,+VLOOKUP($A556,datos14s!$A$2:$B$874,2,FALSE)))=1,"·",0)</f>
        <v>0</v>
      </c>
      <c r="X556" s="53">
        <f>IF(TYPE(SEARCH(X$1,+VLOOKUP($A556,datos14s!$A$2:$B$874,2,FALSE)))=1,"·",0)</f>
        <v>0</v>
      </c>
      <c r="Y556" s="53">
        <f>IF(TYPE(SEARCH(Y$1,+VLOOKUP($A556,datos14s!$A$2:$B$874,2,FALSE)))=1,"·",0)</f>
        <v>0</v>
      </c>
      <c r="Z556" s="53">
        <f>IF(TYPE(SEARCH(Z$1,+VLOOKUP($A556,datos14s!$A$2:$B$874,2,FALSE)))=1,"·",0)</f>
        <v>0</v>
      </c>
      <c r="AA556" s="53">
        <f>IF(TYPE(SEARCH(AA$1,+VLOOKUP($A556,datos14s!$A$2:$B$874,2,FALSE)))=1,"·",0)</f>
        <v>0</v>
      </c>
      <c r="AB556" s="53">
        <f>IF(TYPE(SEARCH(AB$1,+VLOOKUP($A556,datos14s!$A$2:$B$874,2,FALSE)))=1,"·",0)</f>
        <v>0</v>
      </c>
      <c r="AC556" s="53">
        <f>IF(TYPE(SEARCH(AC$1,+VLOOKUP($A556,datos14s!$A$2:$B$874,2,FALSE)))=1,"·",0)</f>
        <v>0</v>
      </c>
      <c r="AD556" s="53">
        <f>IF(TYPE(SEARCH(AD$1,+VLOOKUP($A556,datos14s!$A$2:$B$874,2,FALSE)))=1,"·",0)</f>
        <v>0</v>
      </c>
      <c r="AE556" s="53">
        <f>IF(TYPE(SEARCH(AE$1,+VLOOKUP($A556,datos14s!$A$2:$B$874,2,FALSE)))=1,"·",0)</f>
        <v>0</v>
      </c>
    </row>
    <row r="557" spans="1:31" s="9" customFormat="1">
      <c r="A557" s="60" t="s">
        <v>1342</v>
      </c>
      <c r="B557" s="53">
        <f>IF(TYPE(SEARCH(B$1,+VLOOKUP($A557,datos14s!$A$2:$B$874,2,FALSE)))=1,"·",0)</f>
        <v>0</v>
      </c>
      <c r="C557" s="53">
        <f>IF(TYPE(SEARCH(C$1,+VLOOKUP($A557,datos14s!$A$2:$B$874,2,FALSE)))=1,"·",0)</f>
        <v>0</v>
      </c>
      <c r="D557" s="53">
        <f>IF(TYPE(SEARCH(D$1,+VLOOKUP($A557,datos14s!$A$2:$B$874,2,FALSE)))=1,"·",0)</f>
        <v>0</v>
      </c>
      <c r="E557" s="53">
        <f>IF(TYPE(SEARCH(E$1,+VLOOKUP($A557,datos14s!$A$2:$B$874,2,FALSE)))=1,"·",0)</f>
        <v>0</v>
      </c>
      <c r="F557" s="53">
        <f>IF(TYPE(SEARCH(F$1,+VLOOKUP($A557,datos14s!$A$2:$B$874,2,FALSE)))=1,"·",0)</f>
        <v>0</v>
      </c>
      <c r="G557" s="53">
        <f>IF(TYPE(SEARCH(G$1,+VLOOKUP($A557,datos14s!$A$2:$B$874,2,FALSE)))=1,"·",0)</f>
        <v>0</v>
      </c>
      <c r="H557" s="53">
        <f>IF(TYPE(SEARCH(H$1,+VLOOKUP($A557,datos14s!$A$2:$B$874,2,FALSE)))=1,"·",0)</f>
        <v>0</v>
      </c>
      <c r="I557" s="53">
        <f>IF(TYPE(SEARCH(I$1,+VLOOKUP($A557,datos14s!$A$2:$B$874,2,FALSE)))=1,"·",0)</f>
        <v>0</v>
      </c>
      <c r="J557" s="53">
        <f>IF(TYPE(SEARCH(J$1,+VLOOKUP($A557,datos14s!$A$2:$B$874,2,FALSE)))=1,"·",0)</f>
        <v>0</v>
      </c>
      <c r="K557" s="53">
        <f>IF(TYPE(SEARCH(K$1,+VLOOKUP($A557,datos14s!$A$2:$B$874,2,FALSE)))=1,"·",0)</f>
        <v>0</v>
      </c>
      <c r="L557" s="53">
        <f>IF(TYPE(SEARCH(L$1,+VLOOKUP($A557,datos14s!$A$2:$B$874,2,FALSE)))=1,"·",0)</f>
        <v>0</v>
      </c>
      <c r="M557" s="53">
        <f>IF(TYPE(SEARCH(M$1,+VLOOKUP($A557,datos14s!$A$2:$B$874,2,FALSE)))=1,"·",0)</f>
        <v>0</v>
      </c>
      <c r="N557" s="53">
        <f>IF(TYPE(SEARCH(N$1,+VLOOKUP($A557,datos14s!$A$2:$B$874,2,FALSE)))=1,"·",0)</f>
        <v>0</v>
      </c>
      <c r="O557" s="53">
        <f>IF(TYPE(SEARCH(O$1,+VLOOKUP($A557,datos14s!$A$2:$B$874,2,FALSE)))=1,"·",0)</f>
        <v>0</v>
      </c>
      <c r="P557" s="53">
        <f>IF(TYPE(SEARCH(P$1,+VLOOKUP($A557,datos14s!$A$2:$B$874,2,FALSE)))=1,"·",0)</f>
        <v>0</v>
      </c>
      <c r="Q557" s="53">
        <f>IF(TYPE(SEARCH(Q$1,+VLOOKUP($A557,datos14s!$A$2:$B$874,2,FALSE)))=1,"·",0)</f>
        <v>0</v>
      </c>
      <c r="R557" s="53">
        <f>IF(TYPE(SEARCH(R$1,+VLOOKUP($A557,datos14s!$A$2:$B$874,2,FALSE)))=1,"·",0)</f>
        <v>0</v>
      </c>
      <c r="S557" s="53">
        <f>IF(TYPE(SEARCH(S$1,+VLOOKUP($A557,datos14s!$A$2:$B$874,2,FALSE)))=1,"·",0)</f>
        <v>0</v>
      </c>
      <c r="T557" s="53">
        <f>IF(TYPE(SEARCH(T$1,+VLOOKUP($A557,datos14s!$A$2:$B$874,2,FALSE)))=1,"·",0)</f>
        <v>0</v>
      </c>
      <c r="U557" s="53">
        <f>IF(TYPE(SEARCH(U$1,+VLOOKUP($A557,datos14s!$A$2:$B$874,2,FALSE)))=1,"·",0)</f>
        <v>0</v>
      </c>
      <c r="V557" s="53">
        <f>IF(TYPE(SEARCH(V$1,+VLOOKUP($A557,datos14s!$A$2:$B$874,2,FALSE)))=1,"·",0)</f>
        <v>0</v>
      </c>
      <c r="W557" s="53">
        <f>IF(TYPE(SEARCH(W$1,+VLOOKUP($A557,datos14s!$A$2:$B$874,2,FALSE)))=1,"·",0)</f>
        <v>0</v>
      </c>
      <c r="X557" s="53">
        <f>IF(TYPE(SEARCH(X$1,+VLOOKUP($A557,datos14s!$A$2:$B$874,2,FALSE)))=1,"·",0)</f>
        <v>0</v>
      </c>
      <c r="Y557" s="53">
        <f>IF(TYPE(SEARCH(Y$1,+VLOOKUP($A557,datos14s!$A$2:$B$874,2,FALSE)))=1,"·",0)</f>
        <v>0</v>
      </c>
      <c r="Z557" s="53">
        <f>IF(TYPE(SEARCH(Z$1,+VLOOKUP($A557,datos14s!$A$2:$B$874,2,FALSE)))=1,"·",0)</f>
        <v>0</v>
      </c>
      <c r="AA557" s="53">
        <f>IF(TYPE(SEARCH(AA$1,+VLOOKUP($A557,datos14s!$A$2:$B$874,2,FALSE)))=1,"·",0)</f>
        <v>0</v>
      </c>
      <c r="AB557" s="53">
        <f>IF(TYPE(SEARCH(AB$1,+VLOOKUP($A557,datos14s!$A$2:$B$874,2,FALSE)))=1,"·",0)</f>
        <v>0</v>
      </c>
      <c r="AC557" s="53">
        <f>IF(TYPE(SEARCH(AC$1,+VLOOKUP($A557,datos14s!$A$2:$B$874,2,FALSE)))=1,"·",0)</f>
        <v>0</v>
      </c>
      <c r="AD557" s="53">
        <f>IF(TYPE(SEARCH(AD$1,+VLOOKUP($A557,datos14s!$A$2:$B$874,2,FALSE)))=1,"·",0)</f>
        <v>0</v>
      </c>
      <c r="AE557" s="53">
        <f>IF(TYPE(SEARCH(AE$1,+VLOOKUP($A557,datos14s!$A$2:$B$874,2,FALSE)))=1,"·",0)</f>
        <v>0</v>
      </c>
    </row>
    <row r="558" spans="1:31" s="9" customFormat="1">
      <c r="A558" s="60" t="s">
        <v>167</v>
      </c>
      <c r="B558" s="53">
        <f>IF(TYPE(SEARCH(B$1,+VLOOKUP($A558,datos14s!$A$2:$B$874,2,FALSE)))=1,"·",0)</f>
        <v>0</v>
      </c>
      <c r="C558" s="53">
        <f>IF(TYPE(SEARCH(C$1,+VLOOKUP($A558,datos14s!$A$2:$B$874,2,FALSE)))=1,"·",0)</f>
        <v>0</v>
      </c>
      <c r="D558" s="53">
        <f>IF(TYPE(SEARCH(D$1,+VLOOKUP($A558,datos14s!$A$2:$B$874,2,FALSE)))=1,"·",0)</f>
        <v>0</v>
      </c>
      <c r="E558" s="53">
        <f>IF(TYPE(SEARCH(E$1,+VLOOKUP($A558,datos14s!$A$2:$B$874,2,FALSE)))=1,"·",0)</f>
        <v>0</v>
      </c>
      <c r="F558" s="53">
        <f>IF(TYPE(SEARCH(F$1,+VLOOKUP($A558,datos14s!$A$2:$B$874,2,FALSE)))=1,"·",0)</f>
        <v>0</v>
      </c>
      <c r="G558" s="53">
        <f>IF(TYPE(SEARCH(G$1,+VLOOKUP($A558,datos14s!$A$2:$B$874,2,FALSE)))=1,"·",0)</f>
        <v>0</v>
      </c>
      <c r="H558" s="53">
        <f>IF(TYPE(SEARCH(H$1,+VLOOKUP($A558,datos14s!$A$2:$B$874,2,FALSE)))=1,"·",0)</f>
        <v>0</v>
      </c>
      <c r="I558" s="53">
        <f>IF(TYPE(SEARCH(I$1,+VLOOKUP($A558,datos14s!$A$2:$B$874,2,FALSE)))=1,"·",0)</f>
        <v>0</v>
      </c>
      <c r="J558" s="53">
        <f>IF(TYPE(SEARCH(J$1,+VLOOKUP($A558,datos14s!$A$2:$B$874,2,FALSE)))=1,"·",0)</f>
        <v>0</v>
      </c>
      <c r="K558" s="53">
        <f>IF(TYPE(SEARCH(K$1,+VLOOKUP($A558,datos14s!$A$2:$B$874,2,FALSE)))=1,"·",0)</f>
        <v>0</v>
      </c>
      <c r="L558" s="53">
        <f>IF(TYPE(SEARCH(L$1,+VLOOKUP($A558,datos14s!$A$2:$B$874,2,FALSE)))=1,"·",0)</f>
        <v>0</v>
      </c>
      <c r="M558" s="53">
        <f>IF(TYPE(SEARCH(M$1,+VLOOKUP($A558,datos14s!$A$2:$B$874,2,FALSE)))=1,"·",0)</f>
        <v>0</v>
      </c>
      <c r="N558" s="53">
        <f>IF(TYPE(SEARCH(N$1,+VLOOKUP($A558,datos14s!$A$2:$B$874,2,FALSE)))=1,"·",0)</f>
        <v>0</v>
      </c>
      <c r="O558" s="53">
        <f>IF(TYPE(SEARCH(O$1,+VLOOKUP($A558,datos14s!$A$2:$B$874,2,FALSE)))=1,"·",0)</f>
        <v>0</v>
      </c>
      <c r="P558" s="53">
        <f>IF(TYPE(SEARCH(P$1,+VLOOKUP($A558,datos14s!$A$2:$B$874,2,FALSE)))=1,"·",0)</f>
        <v>0</v>
      </c>
      <c r="Q558" s="53">
        <f>IF(TYPE(SEARCH(Q$1,+VLOOKUP($A558,datos14s!$A$2:$B$874,2,FALSE)))=1,"·",0)</f>
        <v>0</v>
      </c>
      <c r="R558" s="53">
        <f>IF(TYPE(SEARCH(R$1,+VLOOKUP($A558,datos14s!$A$2:$B$874,2,FALSE)))=1,"·",0)</f>
        <v>0</v>
      </c>
      <c r="S558" s="53">
        <f>IF(TYPE(SEARCH(S$1,+VLOOKUP($A558,datos14s!$A$2:$B$874,2,FALSE)))=1,"·",0)</f>
        <v>0</v>
      </c>
      <c r="T558" s="53">
        <f>IF(TYPE(SEARCH(T$1,+VLOOKUP($A558,datos14s!$A$2:$B$874,2,FALSE)))=1,"·",0)</f>
        <v>0</v>
      </c>
      <c r="U558" s="53">
        <f>IF(TYPE(SEARCH(U$1,+VLOOKUP($A558,datos14s!$A$2:$B$874,2,FALSE)))=1,"·",0)</f>
        <v>0</v>
      </c>
      <c r="V558" s="53">
        <f>IF(TYPE(SEARCH(V$1,+VLOOKUP($A558,datos14s!$A$2:$B$874,2,FALSE)))=1,"·",0)</f>
        <v>0</v>
      </c>
      <c r="W558" s="53">
        <f>IF(TYPE(SEARCH(W$1,+VLOOKUP($A558,datos14s!$A$2:$B$874,2,FALSE)))=1,"·",0)</f>
        <v>0</v>
      </c>
      <c r="X558" s="53">
        <f>IF(TYPE(SEARCH(X$1,+VLOOKUP($A558,datos14s!$A$2:$B$874,2,FALSE)))=1,"·",0)</f>
        <v>0</v>
      </c>
      <c r="Y558" s="53">
        <f>IF(TYPE(SEARCH(Y$1,+VLOOKUP($A558,datos14s!$A$2:$B$874,2,FALSE)))=1,"·",0)</f>
        <v>0</v>
      </c>
      <c r="Z558" s="53">
        <f>IF(TYPE(SEARCH(Z$1,+VLOOKUP($A558,datos14s!$A$2:$B$874,2,FALSE)))=1,"·",0)</f>
        <v>0</v>
      </c>
      <c r="AA558" s="53">
        <f>IF(TYPE(SEARCH(AA$1,+VLOOKUP($A558,datos14s!$A$2:$B$874,2,FALSE)))=1,"·",0)</f>
        <v>0</v>
      </c>
      <c r="AB558" s="53">
        <f>IF(TYPE(SEARCH(AB$1,+VLOOKUP($A558,datos14s!$A$2:$B$874,2,FALSE)))=1,"·",0)</f>
        <v>0</v>
      </c>
      <c r="AC558" s="53">
        <f>IF(TYPE(SEARCH(AC$1,+VLOOKUP($A558,datos14s!$A$2:$B$874,2,FALSE)))=1,"·",0)</f>
        <v>0</v>
      </c>
      <c r="AD558" s="53">
        <f>IF(TYPE(SEARCH(AD$1,+VLOOKUP($A558,datos14s!$A$2:$B$874,2,FALSE)))=1,"·",0)</f>
        <v>0</v>
      </c>
      <c r="AE558" s="53">
        <f>IF(TYPE(SEARCH(AE$1,+VLOOKUP($A558,datos14s!$A$2:$B$874,2,FALSE)))=1,"·",0)</f>
        <v>0</v>
      </c>
    </row>
    <row r="559" spans="1:31" s="9" customFormat="1">
      <c r="A559" s="60" t="s">
        <v>168</v>
      </c>
      <c r="B559" s="53">
        <f>IF(TYPE(SEARCH(B$1,+VLOOKUP($A559,datos14s!$A$2:$B$874,2,FALSE)))=1,"·",0)</f>
        <v>0</v>
      </c>
      <c r="C559" s="53">
        <f>IF(TYPE(SEARCH(C$1,+VLOOKUP($A559,datos14s!$A$2:$B$874,2,FALSE)))=1,"·",0)</f>
        <v>0</v>
      </c>
      <c r="D559" s="53">
        <f>IF(TYPE(SEARCH(D$1,+VLOOKUP($A559,datos14s!$A$2:$B$874,2,FALSE)))=1,"·",0)</f>
        <v>0</v>
      </c>
      <c r="E559" s="53">
        <f>IF(TYPE(SEARCH(E$1,+VLOOKUP($A559,datos14s!$A$2:$B$874,2,FALSE)))=1,"·",0)</f>
        <v>0</v>
      </c>
      <c r="F559" s="53">
        <f>IF(TYPE(SEARCH(F$1,+VLOOKUP($A559,datos14s!$A$2:$B$874,2,FALSE)))=1,"·",0)</f>
        <v>0</v>
      </c>
      <c r="G559" s="53">
        <f>IF(TYPE(SEARCH(G$1,+VLOOKUP($A559,datos14s!$A$2:$B$874,2,FALSE)))=1,"·",0)</f>
        <v>0</v>
      </c>
      <c r="H559" s="53">
        <f>IF(TYPE(SEARCH(H$1,+VLOOKUP($A559,datos14s!$A$2:$B$874,2,FALSE)))=1,"·",0)</f>
        <v>0</v>
      </c>
      <c r="I559" s="53">
        <f>IF(TYPE(SEARCH(I$1,+VLOOKUP($A559,datos14s!$A$2:$B$874,2,FALSE)))=1,"·",0)</f>
        <v>0</v>
      </c>
      <c r="J559" s="53">
        <f>IF(TYPE(SEARCH(J$1,+VLOOKUP($A559,datos14s!$A$2:$B$874,2,FALSE)))=1,"·",0)</f>
        <v>0</v>
      </c>
      <c r="K559" s="53">
        <f>IF(TYPE(SEARCH(K$1,+VLOOKUP($A559,datos14s!$A$2:$B$874,2,FALSE)))=1,"·",0)</f>
        <v>0</v>
      </c>
      <c r="L559" s="53">
        <f>IF(TYPE(SEARCH(L$1,+VLOOKUP($A559,datos14s!$A$2:$B$874,2,FALSE)))=1,"·",0)</f>
        <v>0</v>
      </c>
      <c r="M559" s="53">
        <f>IF(TYPE(SEARCH(M$1,+VLOOKUP($A559,datos14s!$A$2:$B$874,2,FALSE)))=1,"·",0)</f>
        <v>0</v>
      </c>
      <c r="N559" s="53">
        <f>IF(TYPE(SEARCH(N$1,+VLOOKUP($A559,datos14s!$A$2:$B$874,2,FALSE)))=1,"·",0)</f>
        <v>0</v>
      </c>
      <c r="O559" s="53">
        <f>IF(TYPE(SEARCH(O$1,+VLOOKUP($A559,datos14s!$A$2:$B$874,2,FALSE)))=1,"·",0)</f>
        <v>0</v>
      </c>
      <c r="P559" s="53">
        <f>IF(TYPE(SEARCH(P$1,+VLOOKUP($A559,datos14s!$A$2:$B$874,2,FALSE)))=1,"·",0)</f>
        <v>0</v>
      </c>
      <c r="Q559" s="53">
        <f>IF(TYPE(SEARCH(Q$1,+VLOOKUP($A559,datos14s!$A$2:$B$874,2,FALSE)))=1,"·",0)</f>
        <v>0</v>
      </c>
      <c r="R559" s="53">
        <f>IF(TYPE(SEARCH(R$1,+VLOOKUP($A559,datos14s!$A$2:$B$874,2,FALSE)))=1,"·",0)</f>
        <v>0</v>
      </c>
      <c r="S559" s="53">
        <f>IF(TYPE(SEARCH(S$1,+VLOOKUP($A559,datos14s!$A$2:$B$874,2,FALSE)))=1,"·",0)</f>
        <v>0</v>
      </c>
      <c r="T559" s="53">
        <f>IF(TYPE(SEARCH(T$1,+VLOOKUP($A559,datos14s!$A$2:$B$874,2,FALSE)))=1,"·",0)</f>
        <v>0</v>
      </c>
      <c r="U559" s="53">
        <f>IF(TYPE(SEARCH(U$1,+VLOOKUP($A559,datos14s!$A$2:$B$874,2,FALSE)))=1,"·",0)</f>
        <v>0</v>
      </c>
      <c r="V559" s="53">
        <f>IF(TYPE(SEARCH(V$1,+VLOOKUP($A559,datos14s!$A$2:$B$874,2,FALSE)))=1,"·",0)</f>
        <v>0</v>
      </c>
      <c r="W559" s="53">
        <f>IF(TYPE(SEARCH(W$1,+VLOOKUP($A559,datos14s!$A$2:$B$874,2,FALSE)))=1,"·",0)</f>
        <v>0</v>
      </c>
      <c r="X559" s="53">
        <f>IF(TYPE(SEARCH(X$1,+VLOOKUP($A559,datos14s!$A$2:$B$874,2,FALSE)))=1,"·",0)</f>
        <v>0</v>
      </c>
      <c r="Y559" s="53">
        <f>IF(TYPE(SEARCH(Y$1,+VLOOKUP($A559,datos14s!$A$2:$B$874,2,FALSE)))=1,"·",0)</f>
        <v>0</v>
      </c>
      <c r="Z559" s="53">
        <f>IF(TYPE(SEARCH(Z$1,+VLOOKUP($A559,datos14s!$A$2:$B$874,2,FALSE)))=1,"·",0)</f>
        <v>0</v>
      </c>
      <c r="AA559" s="53">
        <f>IF(TYPE(SEARCH(AA$1,+VLOOKUP($A559,datos14s!$A$2:$B$874,2,FALSE)))=1,"·",0)</f>
        <v>0</v>
      </c>
      <c r="AB559" s="53">
        <f>IF(TYPE(SEARCH(AB$1,+VLOOKUP($A559,datos14s!$A$2:$B$874,2,FALSE)))=1,"·",0)</f>
        <v>0</v>
      </c>
      <c r="AC559" s="53">
        <f>IF(TYPE(SEARCH(AC$1,+VLOOKUP($A559,datos14s!$A$2:$B$874,2,FALSE)))=1,"·",0)</f>
        <v>0</v>
      </c>
      <c r="AD559" s="53">
        <f>IF(TYPE(SEARCH(AD$1,+VLOOKUP($A559,datos14s!$A$2:$B$874,2,FALSE)))=1,"·",0)</f>
        <v>0</v>
      </c>
      <c r="AE559" s="53">
        <f>IF(TYPE(SEARCH(AE$1,+VLOOKUP($A559,datos14s!$A$2:$B$874,2,FALSE)))=1,"·",0)</f>
        <v>0</v>
      </c>
    </row>
    <row r="560" spans="1:31" s="9" customFormat="1">
      <c r="A560" s="60" t="s">
        <v>169</v>
      </c>
      <c r="B560" s="53">
        <f>IF(TYPE(SEARCH(B$1,+VLOOKUP($A560,datos14s!$A$2:$B$874,2,FALSE)))=1,"·",0)</f>
        <v>0</v>
      </c>
      <c r="C560" s="53">
        <f>IF(TYPE(SEARCH(C$1,+VLOOKUP($A560,datos14s!$A$2:$B$874,2,FALSE)))=1,"·",0)</f>
        <v>0</v>
      </c>
      <c r="D560" s="53">
        <f>IF(TYPE(SEARCH(D$1,+VLOOKUP($A560,datos14s!$A$2:$B$874,2,FALSE)))=1,"·",0)</f>
        <v>0</v>
      </c>
      <c r="E560" s="53">
        <f>IF(TYPE(SEARCH(E$1,+VLOOKUP($A560,datos14s!$A$2:$B$874,2,FALSE)))=1,"·",0)</f>
        <v>0</v>
      </c>
      <c r="F560" s="53">
        <f>IF(TYPE(SEARCH(F$1,+VLOOKUP($A560,datos14s!$A$2:$B$874,2,FALSE)))=1,"·",0)</f>
        <v>0</v>
      </c>
      <c r="G560" s="53">
        <f>IF(TYPE(SEARCH(G$1,+VLOOKUP($A560,datos14s!$A$2:$B$874,2,FALSE)))=1,"·",0)</f>
        <v>0</v>
      </c>
      <c r="H560" s="53">
        <f>IF(TYPE(SEARCH(H$1,+VLOOKUP($A560,datos14s!$A$2:$B$874,2,FALSE)))=1,"·",0)</f>
        <v>0</v>
      </c>
      <c r="I560" s="53">
        <f>IF(TYPE(SEARCH(I$1,+VLOOKUP($A560,datos14s!$A$2:$B$874,2,FALSE)))=1,"·",0)</f>
        <v>0</v>
      </c>
      <c r="J560" s="53">
        <f>IF(TYPE(SEARCH(J$1,+VLOOKUP($A560,datos14s!$A$2:$B$874,2,FALSE)))=1,"·",0)</f>
        <v>0</v>
      </c>
      <c r="K560" s="53">
        <f>IF(TYPE(SEARCH(K$1,+VLOOKUP($A560,datos14s!$A$2:$B$874,2,FALSE)))=1,"·",0)</f>
        <v>0</v>
      </c>
      <c r="L560" s="53">
        <f>IF(TYPE(SEARCH(L$1,+VLOOKUP($A560,datos14s!$A$2:$B$874,2,FALSE)))=1,"·",0)</f>
        <v>0</v>
      </c>
      <c r="M560" s="53">
        <f>IF(TYPE(SEARCH(M$1,+VLOOKUP($A560,datos14s!$A$2:$B$874,2,FALSE)))=1,"·",0)</f>
        <v>0</v>
      </c>
      <c r="N560" s="53">
        <f>IF(TYPE(SEARCH(N$1,+VLOOKUP($A560,datos14s!$A$2:$B$874,2,FALSE)))=1,"·",0)</f>
        <v>0</v>
      </c>
      <c r="O560" s="53">
        <f>IF(TYPE(SEARCH(O$1,+VLOOKUP($A560,datos14s!$A$2:$B$874,2,FALSE)))=1,"·",0)</f>
        <v>0</v>
      </c>
      <c r="P560" s="53">
        <f>IF(TYPE(SEARCH(P$1,+VLOOKUP($A560,datos14s!$A$2:$B$874,2,FALSE)))=1,"·",0)</f>
        <v>0</v>
      </c>
      <c r="Q560" s="53">
        <f>IF(TYPE(SEARCH(Q$1,+VLOOKUP($A560,datos14s!$A$2:$B$874,2,FALSE)))=1,"·",0)</f>
        <v>0</v>
      </c>
      <c r="R560" s="53">
        <f>IF(TYPE(SEARCH(R$1,+VLOOKUP($A560,datos14s!$A$2:$B$874,2,FALSE)))=1,"·",0)</f>
        <v>0</v>
      </c>
      <c r="S560" s="53">
        <f>IF(TYPE(SEARCH(S$1,+VLOOKUP($A560,datos14s!$A$2:$B$874,2,FALSE)))=1,"·",0)</f>
        <v>0</v>
      </c>
      <c r="T560" s="53">
        <f>IF(TYPE(SEARCH(T$1,+VLOOKUP($A560,datos14s!$A$2:$B$874,2,FALSE)))=1,"·",0)</f>
        <v>0</v>
      </c>
      <c r="U560" s="53">
        <f>IF(TYPE(SEARCH(U$1,+VLOOKUP($A560,datos14s!$A$2:$B$874,2,FALSE)))=1,"·",0)</f>
        <v>0</v>
      </c>
      <c r="V560" s="53">
        <f>IF(TYPE(SEARCH(V$1,+VLOOKUP($A560,datos14s!$A$2:$B$874,2,FALSE)))=1,"·",0)</f>
        <v>0</v>
      </c>
      <c r="W560" s="53">
        <f>IF(TYPE(SEARCH(W$1,+VLOOKUP($A560,datos14s!$A$2:$B$874,2,FALSE)))=1,"·",0)</f>
        <v>0</v>
      </c>
      <c r="X560" s="53">
        <f>IF(TYPE(SEARCH(X$1,+VLOOKUP($A560,datos14s!$A$2:$B$874,2,FALSE)))=1,"·",0)</f>
        <v>0</v>
      </c>
      <c r="Y560" s="53">
        <f>IF(TYPE(SEARCH(Y$1,+VLOOKUP($A560,datos14s!$A$2:$B$874,2,FALSE)))=1,"·",0)</f>
        <v>0</v>
      </c>
      <c r="Z560" s="53">
        <f>IF(TYPE(SEARCH(Z$1,+VLOOKUP($A560,datos14s!$A$2:$B$874,2,FALSE)))=1,"·",0)</f>
        <v>0</v>
      </c>
      <c r="AA560" s="53">
        <f>IF(TYPE(SEARCH(AA$1,+VLOOKUP($A560,datos14s!$A$2:$B$874,2,FALSE)))=1,"·",0)</f>
        <v>0</v>
      </c>
      <c r="AB560" s="53">
        <f>IF(TYPE(SEARCH(AB$1,+VLOOKUP($A560,datos14s!$A$2:$B$874,2,FALSE)))=1,"·",0)</f>
        <v>0</v>
      </c>
      <c r="AC560" s="53">
        <f>IF(TYPE(SEARCH(AC$1,+VLOOKUP($A560,datos14s!$A$2:$B$874,2,FALSE)))=1,"·",0)</f>
        <v>0</v>
      </c>
      <c r="AD560" s="53">
        <f>IF(TYPE(SEARCH(AD$1,+VLOOKUP($A560,datos14s!$A$2:$B$874,2,FALSE)))=1,"·",0)</f>
        <v>0</v>
      </c>
      <c r="AE560" s="53">
        <f>IF(TYPE(SEARCH(AE$1,+VLOOKUP($A560,datos14s!$A$2:$B$874,2,FALSE)))=1,"·",0)</f>
        <v>0</v>
      </c>
    </row>
    <row r="561" spans="1:31" s="9" customFormat="1">
      <c r="A561" s="60" t="s">
        <v>170</v>
      </c>
      <c r="B561" s="53">
        <f>IF(TYPE(SEARCH(B$1,+VLOOKUP($A561,datos14s!$A$2:$B$874,2,FALSE)))=1,"·",0)</f>
        <v>0</v>
      </c>
      <c r="C561" s="53">
        <f>IF(TYPE(SEARCH(C$1,+VLOOKUP($A561,datos14s!$A$2:$B$874,2,FALSE)))=1,"·",0)</f>
        <v>0</v>
      </c>
      <c r="D561" s="53">
        <f>IF(TYPE(SEARCH(D$1,+VLOOKUP($A561,datos14s!$A$2:$B$874,2,FALSE)))=1,"·",0)</f>
        <v>0</v>
      </c>
      <c r="E561" s="53">
        <f>IF(TYPE(SEARCH(E$1,+VLOOKUP($A561,datos14s!$A$2:$B$874,2,FALSE)))=1,"·",0)</f>
        <v>0</v>
      </c>
      <c r="F561" s="53">
        <f>IF(TYPE(SEARCH(F$1,+VLOOKUP($A561,datos14s!$A$2:$B$874,2,FALSE)))=1,"·",0)</f>
        <v>0</v>
      </c>
      <c r="G561" s="53">
        <f>IF(TYPE(SEARCH(G$1,+VLOOKUP($A561,datos14s!$A$2:$B$874,2,FALSE)))=1,"·",0)</f>
        <v>0</v>
      </c>
      <c r="H561" s="53">
        <f>IF(TYPE(SEARCH(H$1,+VLOOKUP($A561,datos14s!$A$2:$B$874,2,FALSE)))=1,"·",0)</f>
        <v>0</v>
      </c>
      <c r="I561" s="53">
        <f>IF(TYPE(SEARCH(I$1,+VLOOKUP($A561,datos14s!$A$2:$B$874,2,FALSE)))=1,"·",0)</f>
        <v>0</v>
      </c>
      <c r="J561" s="53">
        <f>IF(TYPE(SEARCH(J$1,+VLOOKUP($A561,datos14s!$A$2:$B$874,2,FALSE)))=1,"·",0)</f>
        <v>0</v>
      </c>
      <c r="K561" s="53">
        <f>IF(TYPE(SEARCH(K$1,+VLOOKUP($A561,datos14s!$A$2:$B$874,2,FALSE)))=1,"·",0)</f>
        <v>0</v>
      </c>
      <c r="L561" s="53">
        <f>IF(TYPE(SEARCH(L$1,+VLOOKUP($A561,datos14s!$A$2:$B$874,2,FALSE)))=1,"·",0)</f>
        <v>0</v>
      </c>
      <c r="M561" s="53">
        <f>IF(TYPE(SEARCH(M$1,+VLOOKUP($A561,datos14s!$A$2:$B$874,2,FALSE)))=1,"·",0)</f>
        <v>0</v>
      </c>
      <c r="N561" s="53">
        <f>IF(TYPE(SEARCH(N$1,+VLOOKUP($A561,datos14s!$A$2:$B$874,2,FALSE)))=1,"·",0)</f>
        <v>0</v>
      </c>
      <c r="O561" s="53">
        <f>IF(TYPE(SEARCH(O$1,+VLOOKUP($A561,datos14s!$A$2:$B$874,2,FALSE)))=1,"·",0)</f>
        <v>0</v>
      </c>
      <c r="P561" s="53">
        <f>IF(TYPE(SEARCH(P$1,+VLOOKUP($A561,datos14s!$A$2:$B$874,2,FALSE)))=1,"·",0)</f>
        <v>0</v>
      </c>
      <c r="Q561" s="53">
        <f>IF(TYPE(SEARCH(Q$1,+VLOOKUP($A561,datos14s!$A$2:$B$874,2,FALSE)))=1,"·",0)</f>
        <v>0</v>
      </c>
      <c r="R561" s="53">
        <f>IF(TYPE(SEARCH(R$1,+VLOOKUP($A561,datos14s!$A$2:$B$874,2,FALSE)))=1,"·",0)</f>
        <v>0</v>
      </c>
      <c r="S561" s="53">
        <f>IF(TYPE(SEARCH(S$1,+VLOOKUP($A561,datos14s!$A$2:$B$874,2,FALSE)))=1,"·",0)</f>
        <v>0</v>
      </c>
      <c r="T561" s="53">
        <f>IF(TYPE(SEARCH(T$1,+VLOOKUP($A561,datos14s!$A$2:$B$874,2,FALSE)))=1,"·",0)</f>
        <v>0</v>
      </c>
      <c r="U561" s="53">
        <f>IF(TYPE(SEARCH(U$1,+VLOOKUP($A561,datos14s!$A$2:$B$874,2,FALSE)))=1,"·",0)</f>
        <v>0</v>
      </c>
      <c r="V561" s="53">
        <f>IF(TYPE(SEARCH(V$1,+VLOOKUP($A561,datos14s!$A$2:$B$874,2,FALSE)))=1,"·",0)</f>
        <v>0</v>
      </c>
      <c r="W561" s="53">
        <f>IF(TYPE(SEARCH(W$1,+VLOOKUP($A561,datos14s!$A$2:$B$874,2,FALSE)))=1,"·",0)</f>
        <v>0</v>
      </c>
      <c r="X561" s="53">
        <f>IF(TYPE(SEARCH(X$1,+VLOOKUP($A561,datos14s!$A$2:$B$874,2,FALSE)))=1,"·",0)</f>
        <v>0</v>
      </c>
      <c r="Y561" s="53">
        <f>IF(TYPE(SEARCH(Y$1,+VLOOKUP($A561,datos14s!$A$2:$B$874,2,FALSE)))=1,"·",0)</f>
        <v>0</v>
      </c>
      <c r="Z561" s="53">
        <f>IF(TYPE(SEARCH(Z$1,+VLOOKUP($A561,datos14s!$A$2:$B$874,2,FALSE)))=1,"·",0)</f>
        <v>0</v>
      </c>
      <c r="AA561" s="53">
        <f>IF(TYPE(SEARCH(AA$1,+VLOOKUP($A561,datos14s!$A$2:$B$874,2,FALSE)))=1,"·",0)</f>
        <v>0</v>
      </c>
      <c r="AB561" s="53">
        <f>IF(TYPE(SEARCH(AB$1,+VLOOKUP($A561,datos14s!$A$2:$B$874,2,FALSE)))=1,"·",0)</f>
        <v>0</v>
      </c>
      <c r="AC561" s="53">
        <f>IF(TYPE(SEARCH(AC$1,+VLOOKUP($A561,datos14s!$A$2:$B$874,2,FALSE)))=1,"·",0)</f>
        <v>0</v>
      </c>
      <c r="AD561" s="53">
        <f>IF(TYPE(SEARCH(AD$1,+VLOOKUP($A561,datos14s!$A$2:$B$874,2,FALSE)))=1,"·",0)</f>
        <v>0</v>
      </c>
      <c r="AE561" s="53">
        <f>IF(TYPE(SEARCH(AE$1,+VLOOKUP($A561,datos14s!$A$2:$B$874,2,FALSE)))=1,"·",0)</f>
        <v>0</v>
      </c>
    </row>
    <row r="562" spans="1:31" s="9" customFormat="1">
      <c r="A562" s="60" t="s">
        <v>171</v>
      </c>
      <c r="B562" s="53">
        <f>IF(TYPE(SEARCH(B$1,+VLOOKUP($A562,datos14s!$A$2:$B$874,2,FALSE)))=1,"·",0)</f>
        <v>0</v>
      </c>
      <c r="C562" s="53">
        <f>IF(TYPE(SEARCH(C$1,+VLOOKUP($A562,datos14s!$A$2:$B$874,2,FALSE)))=1,"·",0)</f>
        <v>0</v>
      </c>
      <c r="D562" s="53">
        <f>IF(TYPE(SEARCH(D$1,+VLOOKUP($A562,datos14s!$A$2:$B$874,2,FALSE)))=1,"·",0)</f>
        <v>0</v>
      </c>
      <c r="E562" s="53">
        <f>IF(TYPE(SEARCH(E$1,+VLOOKUP($A562,datos14s!$A$2:$B$874,2,FALSE)))=1,"·",0)</f>
        <v>0</v>
      </c>
      <c r="F562" s="53">
        <f>IF(TYPE(SEARCH(F$1,+VLOOKUP($A562,datos14s!$A$2:$B$874,2,FALSE)))=1,"·",0)</f>
        <v>0</v>
      </c>
      <c r="G562" s="53">
        <f>IF(TYPE(SEARCH(G$1,+VLOOKUP($A562,datos14s!$A$2:$B$874,2,FALSE)))=1,"·",0)</f>
        <v>0</v>
      </c>
      <c r="H562" s="53">
        <f>IF(TYPE(SEARCH(H$1,+VLOOKUP($A562,datos14s!$A$2:$B$874,2,FALSE)))=1,"·",0)</f>
        <v>0</v>
      </c>
      <c r="I562" s="53">
        <f>IF(TYPE(SEARCH(I$1,+VLOOKUP($A562,datos14s!$A$2:$B$874,2,FALSE)))=1,"·",0)</f>
        <v>0</v>
      </c>
      <c r="J562" s="53">
        <f>IF(TYPE(SEARCH(J$1,+VLOOKUP($A562,datos14s!$A$2:$B$874,2,FALSE)))=1,"·",0)</f>
        <v>0</v>
      </c>
      <c r="K562" s="53">
        <f>IF(TYPE(SEARCH(K$1,+VLOOKUP($A562,datos14s!$A$2:$B$874,2,FALSE)))=1,"·",0)</f>
        <v>0</v>
      </c>
      <c r="L562" s="53">
        <f>IF(TYPE(SEARCH(L$1,+VLOOKUP($A562,datos14s!$A$2:$B$874,2,FALSE)))=1,"·",0)</f>
        <v>0</v>
      </c>
      <c r="M562" s="53">
        <f>IF(TYPE(SEARCH(M$1,+VLOOKUP($A562,datos14s!$A$2:$B$874,2,FALSE)))=1,"·",0)</f>
        <v>0</v>
      </c>
      <c r="N562" s="53">
        <f>IF(TYPE(SEARCH(N$1,+VLOOKUP($A562,datos14s!$A$2:$B$874,2,FALSE)))=1,"·",0)</f>
        <v>0</v>
      </c>
      <c r="O562" s="53">
        <f>IF(TYPE(SEARCH(O$1,+VLOOKUP($A562,datos14s!$A$2:$B$874,2,FALSE)))=1,"·",0)</f>
        <v>0</v>
      </c>
      <c r="P562" s="53">
        <f>IF(TYPE(SEARCH(P$1,+VLOOKUP($A562,datos14s!$A$2:$B$874,2,FALSE)))=1,"·",0)</f>
        <v>0</v>
      </c>
      <c r="Q562" s="53">
        <f>IF(TYPE(SEARCH(Q$1,+VLOOKUP($A562,datos14s!$A$2:$B$874,2,FALSE)))=1,"·",0)</f>
        <v>0</v>
      </c>
      <c r="R562" s="53">
        <f>IF(TYPE(SEARCH(R$1,+VLOOKUP($A562,datos14s!$A$2:$B$874,2,FALSE)))=1,"·",0)</f>
        <v>0</v>
      </c>
      <c r="S562" s="53">
        <f>IF(TYPE(SEARCH(S$1,+VLOOKUP($A562,datos14s!$A$2:$B$874,2,FALSE)))=1,"·",0)</f>
        <v>0</v>
      </c>
      <c r="T562" s="53">
        <f>IF(TYPE(SEARCH(T$1,+VLOOKUP($A562,datos14s!$A$2:$B$874,2,FALSE)))=1,"·",0)</f>
        <v>0</v>
      </c>
      <c r="U562" s="53">
        <f>IF(TYPE(SEARCH(U$1,+VLOOKUP($A562,datos14s!$A$2:$B$874,2,FALSE)))=1,"·",0)</f>
        <v>0</v>
      </c>
      <c r="V562" s="53">
        <f>IF(TYPE(SEARCH(V$1,+VLOOKUP($A562,datos14s!$A$2:$B$874,2,FALSE)))=1,"·",0)</f>
        <v>0</v>
      </c>
      <c r="W562" s="53">
        <f>IF(TYPE(SEARCH(W$1,+VLOOKUP($A562,datos14s!$A$2:$B$874,2,FALSE)))=1,"·",0)</f>
        <v>0</v>
      </c>
      <c r="X562" s="53">
        <f>IF(TYPE(SEARCH(X$1,+VLOOKUP($A562,datos14s!$A$2:$B$874,2,FALSE)))=1,"·",0)</f>
        <v>0</v>
      </c>
      <c r="Y562" s="53">
        <f>IF(TYPE(SEARCH(Y$1,+VLOOKUP($A562,datos14s!$A$2:$B$874,2,FALSE)))=1,"·",0)</f>
        <v>0</v>
      </c>
      <c r="Z562" s="53">
        <f>IF(TYPE(SEARCH(Z$1,+VLOOKUP($A562,datos14s!$A$2:$B$874,2,FALSE)))=1,"·",0)</f>
        <v>0</v>
      </c>
      <c r="AA562" s="53">
        <f>IF(TYPE(SEARCH(AA$1,+VLOOKUP($A562,datos14s!$A$2:$B$874,2,FALSE)))=1,"·",0)</f>
        <v>0</v>
      </c>
      <c r="AB562" s="53">
        <f>IF(TYPE(SEARCH(AB$1,+VLOOKUP($A562,datos14s!$A$2:$B$874,2,FALSE)))=1,"·",0)</f>
        <v>0</v>
      </c>
      <c r="AC562" s="53">
        <f>IF(TYPE(SEARCH(AC$1,+VLOOKUP($A562,datos14s!$A$2:$B$874,2,FALSE)))=1,"·",0)</f>
        <v>0</v>
      </c>
      <c r="AD562" s="53">
        <f>IF(TYPE(SEARCH(AD$1,+VLOOKUP($A562,datos14s!$A$2:$B$874,2,FALSE)))=1,"·",0)</f>
        <v>0</v>
      </c>
      <c r="AE562" s="53">
        <f>IF(TYPE(SEARCH(AE$1,+VLOOKUP($A562,datos14s!$A$2:$B$874,2,FALSE)))=1,"·",0)</f>
        <v>0</v>
      </c>
    </row>
    <row r="563" spans="1:31" s="9" customFormat="1">
      <c r="A563" s="60" t="s">
        <v>172</v>
      </c>
      <c r="B563" s="53">
        <f>IF(TYPE(SEARCH(B$1,+VLOOKUP($A563,datos14s!$A$2:$B$874,2,FALSE)))=1,"·",0)</f>
        <v>0</v>
      </c>
      <c r="C563" s="53">
        <f>IF(TYPE(SEARCH(C$1,+VLOOKUP($A563,datos14s!$A$2:$B$874,2,FALSE)))=1,"·",0)</f>
        <v>0</v>
      </c>
      <c r="D563" s="53">
        <f>IF(TYPE(SEARCH(D$1,+VLOOKUP($A563,datos14s!$A$2:$B$874,2,FALSE)))=1,"·",0)</f>
        <v>0</v>
      </c>
      <c r="E563" s="53">
        <f>IF(TYPE(SEARCH(E$1,+VLOOKUP($A563,datos14s!$A$2:$B$874,2,FALSE)))=1,"·",0)</f>
        <v>0</v>
      </c>
      <c r="F563" s="53">
        <f>IF(TYPE(SEARCH(F$1,+VLOOKUP($A563,datos14s!$A$2:$B$874,2,FALSE)))=1,"·",0)</f>
        <v>0</v>
      </c>
      <c r="G563" s="53">
        <f>IF(TYPE(SEARCH(G$1,+VLOOKUP($A563,datos14s!$A$2:$B$874,2,FALSE)))=1,"·",0)</f>
        <v>0</v>
      </c>
      <c r="H563" s="53">
        <f>IF(TYPE(SEARCH(H$1,+VLOOKUP($A563,datos14s!$A$2:$B$874,2,FALSE)))=1,"·",0)</f>
        <v>0</v>
      </c>
      <c r="I563" s="53">
        <f>IF(TYPE(SEARCH(I$1,+VLOOKUP($A563,datos14s!$A$2:$B$874,2,FALSE)))=1,"·",0)</f>
        <v>0</v>
      </c>
      <c r="J563" s="53">
        <f>IF(TYPE(SEARCH(J$1,+VLOOKUP($A563,datos14s!$A$2:$B$874,2,FALSE)))=1,"·",0)</f>
        <v>0</v>
      </c>
      <c r="K563" s="53">
        <f>IF(TYPE(SEARCH(K$1,+VLOOKUP($A563,datos14s!$A$2:$B$874,2,FALSE)))=1,"·",0)</f>
        <v>0</v>
      </c>
      <c r="L563" s="53">
        <f>IF(TYPE(SEARCH(L$1,+VLOOKUP($A563,datos14s!$A$2:$B$874,2,FALSE)))=1,"·",0)</f>
        <v>0</v>
      </c>
      <c r="M563" s="53">
        <f>IF(TYPE(SEARCH(M$1,+VLOOKUP($A563,datos14s!$A$2:$B$874,2,FALSE)))=1,"·",0)</f>
        <v>0</v>
      </c>
      <c r="N563" s="53">
        <f>IF(TYPE(SEARCH(N$1,+VLOOKUP($A563,datos14s!$A$2:$B$874,2,FALSE)))=1,"·",0)</f>
        <v>0</v>
      </c>
      <c r="O563" s="53">
        <f>IF(TYPE(SEARCH(O$1,+VLOOKUP($A563,datos14s!$A$2:$B$874,2,FALSE)))=1,"·",0)</f>
        <v>0</v>
      </c>
      <c r="P563" s="53">
        <f>IF(TYPE(SEARCH(P$1,+VLOOKUP($A563,datos14s!$A$2:$B$874,2,FALSE)))=1,"·",0)</f>
        <v>0</v>
      </c>
      <c r="Q563" s="53">
        <f>IF(TYPE(SEARCH(Q$1,+VLOOKUP($A563,datos14s!$A$2:$B$874,2,FALSE)))=1,"·",0)</f>
        <v>0</v>
      </c>
      <c r="R563" s="53">
        <f>IF(TYPE(SEARCH(R$1,+VLOOKUP($A563,datos14s!$A$2:$B$874,2,FALSE)))=1,"·",0)</f>
        <v>0</v>
      </c>
      <c r="S563" s="53">
        <f>IF(TYPE(SEARCH(S$1,+VLOOKUP($A563,datos14s!$A$2:$B$874,2,FALSE)))=1,"·",0)</f>
        <v>0</v>
      </c>
      <c r="T563" s="53">
        <f>IF(TYPE(SEARCH(T$1,+VLOOKUP($A563,datos14s!$A$2:$B$874,2,FALSE)))=1,"·",0)</f>
        <v>0</v>
      </c>
      <c r="U563" s="53">
        <f>IF(TYPE(SEARCH(U$1,+VLOOKUP($A563,datos14s!$A$2:$B$874,2,FALSE)))=1,"·",0)</f>
        <v>0</v>
      </c>
      <c r="V563" s="53">
        <f>IF(TYPE(SEARCH(V$1,+VLOOKUP($A563,datos14s!$A$2:$B$874,2,FALSE)))=1,"·",0)</f>
        <v>0</v>
      </c>
      <c r="W563" s="53">
        <f>IF(TYPE(SEARCH(W$1,+VLOOKUP($A563,datos14s!$A$2:$B$874,2,FALSE)))=1,"·",0)</f>
        <v>0</v>
      </c>
      <c r="X563" s="53">
        <f>IF(TYPE(SEARCH(X$1,+VLOOKUP($A563,datos14s!$A$2:$B$874,2,FALSE)))=1,"·",0)</f>
        <v>0</v>
      </c>
      <c r="Y563" s="53">
        <f>IF(TYPE(SEARCH(Y$1,+VLOOKUP($A563,datos14s!$A$2:$B$874,2,FALSE)))=1,"·",0)</f>
        <v>0</v>
      </c>
      <c r="Z563" s="53">
        <f>IF(TYPE(SEARCH(Z$1,+VLOOKUP($A563,datos14s!$A$2:$B$874,2,FALSE)))=1,"·",0)</f>
        <v>0</v>
      </c>
      <c r="AA563" s="53">
        <f>IF(TYPE(SEARCH(AA$1,+VLOOKUP($A563,datos14s!$A$2:$B$874,2,FALSE)))=1,"·",0)</f>
        <v>0</v>
      </c>
      <c r="AB563" s="53">
        <f>IF(TYPE(SEARCH(AB$1,+VLOOKUP($A563,datos14s!$A$2:$B$874,2,FALSE)))=1,"·",0)</f>
        <v>0</v>
      </c>
      <c r="AC563" s="53">
        <f>IF(TYPE(SEARCH(AC$1,+VLOOKUP($A563,datos14s!$A$2:$B$874,2,FALSE)))=1,"·",0)</f>
        <v>0</v>
      </c>
      <c r="AD563" s="53">
        <f>IF(TYPE(SEARCH(AD$1,+VLOOKUP($A563,datos14s!$A$2:$B$874,2,FALSE)))=1,"·",0)</f>
        <v>0</v>
      </c>
      <c r="AE563" s="53">
        <f>IF(TYPE(SEARCH(AE$1,+VLOOKUP($A563,datos14s!$A$2:$B$874,2,FALSE)))=1,"·",0)</f>
        <v>0</v>
      </c>
    </row>
    <row r="564" spans="1:31" s="9" customFormat="1">
      <c r="A564" s="60" t="s">
        <v>173</v>
      </c>
      <c r="B564" s="53">
        <f>IF(TYPE(SEARCH(B$1,+VLOOKUP($A564,datos14s!$A$2:$B$874,2,FALSE)))=1,"·",0)</f>
        <v>0</v>
      </c>
      <c r="C564" s="53">
        <f>IF(TYPE(SEARCH(C$1,+VLOOKUP($A564,datos14s!$A$2:$B$874,2,FALSE)))=1,"·",0)</f>
        <v>0</v>
      </c>
      <c r="D564" s="53">
        <f>IF(TYPE(SEARCH(D$1,+VLOOKUP($A564,datos14s!$A$2:$B$874,2,FALSE)))=1,"·",0)</f>
        <v>0</v>
      </c>
      <c r="E564" s="53">
        <f>IF(TYPE(SEARCH(E$1,+VLOOKUP($A564,datos14s!$A$2:$B$874,2,FALSE)))=1,"·",0)</f>
        <v>0</v>
      </c>
      <c r="F564" s="53">
        <f>IF(TYPE(SEARCH(F$1,+VLOOKUP($A564,datos14s!$A$2:$B$874,2,FALSE)))=1,"·",0)</f>
        <v>0</v>
      </c>
      <c r="G564" s="53">
        <f>IF(TYPE(SEARCH(G$1,+VLOOKUP($A564,datos14s!$A$2:$B$874,2,FALSE)))=1,"·",0)</f>
        <v>0</v>
      </c>
      <c r="H564" s="53">
        <f>IF(TYPE(SEARCH(H$1,+VLOOKUP($A564,datos14s!$A$2:$B$874,2,FALSE)))=1,"·",0)</f>
        <v>0</v>
      </c>
      <c r="I564" s="53">
        <f>IF(TYPE(SEARCH(I$1,+VLOOKUP($A564,datos14s!$A$2:$B$874,2,FALSE)))=1,"·",0)</f>
        <v>0</v>
      </c>
      <c r="J564" s="53">
        <f>IF(TYPE(SEARCH(J$1,+VLOOKUP($A564,datos14s!$A$2:$B$874,2,FALSE)))=1,"·",0)</f>
        <v>0</v>
      </c>
      <c r="K564" s="53">
        <f>IF(TYPE(SEARCH(K$1,+VLOOKUP($A564,datos14s!$A$2:$B$874,2,FALSE)))=1,"·",0)</f>
        <v>0</v>
      </c>
      <c r="L564" s="53">
        <f>IF(TYPE(SEARCH(L$1,+VLOOKUP($A564,datos14s!$A$2:$B$874,2,FALSE)))=1,"·",0)</f>
        <v>0</v>
      </c>
      <c r="M564" s="53">
        <f>IF(TYPE(SEARCH(M$1,+VLOOKUP($A564,datos14s!$A$2:$B$874,2,FALSE)))=1,"·",0)</f>
        <v>0</v>
      </c>
      <c r="N564" s="53">
        <f>IF(TYPE(SEARCH(N$1,+VLOOKUP($A564,datos14s!$A$2:$B$874,2,FALSE)))=1,"·",0)</f>
        <v>0</v>
      </c>
      <c r="O564" s="53">
        <f>IF(TYPE(SEARCH(O$1,+VLOOKUP($A564,datos14s!$A$2:$B$874,2,FALSE)))=1,"·",0)</f>
        <v>0</v>
      </c>
      <c r="P564" s="53">
        <f>IF(TYPE(SEARCH(P$1,+VLOOKUP($A564,datos14s!$A$2:$B$874,2,FALSE)))=1,"·",0)</f>
        <v>0</v>
      </c>
      <c r="Q564" s="53">
        <f>IF(TYPE(SEARCH(Q$1,+VLOOKUP($A564,datos14s!$A$2:$B$874,2,FALSE)))=1,"·",0)</f>
        <v>0</v>
      </c>
      <c r="R564" s="53">
        <f>IF(TYPE(SEARCH(R$1,+VLOOKUP($A564,datos14s!$A$2:$B$874,2,FALSE)))=1,"·",0)</f>
        <v>0</v>
      </c>
      <c r="S564" s="53">
        <f>IF(TYPE(SEARCH(S$1,+VLOOKUP($A564,datos14s!$A$2:$B$874,2,FALSE)))=1,"·",0)</f>
        <v>0</v>
      </c>
      <c r="T564" s="53">
        <f>IF(TYPE(SEARCH(T$1,+VLOOKUP($A564,datos14s!$A$2:$B$874,2,FALSE)))=1,"·",0)</f>
        <v>0</v>
      </c>
      <c r="U564" s="53">
        <f>IF(TYPE(SEARCH(U$1,+VLOOKUP($A564,datos14s!$A$2:$B$874,2,FALSE)))=1,"·",0)</f>
        <v>0</v>
      </c>
      <c r="V564" s="53">
        <f>IF(TYPE(SEARCH(V$1,+VLOOKUP($A564,datos14s!$A$2:$B$874,2,FALSE)))=1,"·",0)</f>
        <v>0</v>
      </c>
      <c r="W564" s="53">
        <f>IF(TYPE(SEARCH(W$1,+VLOOKUP($A564,datos14s!$A$2:$B$874,2,FALSE)))=1,"·",0)</f>
        <v>0</v>
      </c>
      <c r="X564" s="53">
        <f>IF(TYPE(SEARCH(X$1,+VLOOKUP($A564,datos14s!$A$2:$B$874,2,FALSE)))=1,"·",0)</f>
        <v>0</v>
      </c>
      <c r="Y564" s="53">
        <f>IF(TYPE(SEARCH(Y$1,+VLOOKUP($A564,datos14s!$A$2:$B$874,2,FALSE)))=1,"·",0)</f>
        <v>0</v>
      </c>
      <c r="Z564" s="53">
        <f>IF(TYPE(SEARCH(Z$1,+VLOOKUP($A564,datos14s!$A$2:$B$874,2,FALSE)))=1,"·",0)</f>
        <v>0</v>
      </c>
      <c r="AA564" s="53">
        <f>IF(TYPE(SEARCH(AA$1,+VLOOKUP($A564,datos14s!$A$2:$B$874,2,FALSE)))=1,"·",0)</f>
        <v>0</v>
      </c>
      <c r="AB564" s="53">
        <f>IF(TYPE(SEARCH(AB$1,+VLOOKUP($A564,datos14s!$A$2:$B$874,2,FALSE)))=1,"·",0)</f>
        <v>0</v>
      </c>
      <c r="AC564" s="53">
        <f>IF(TYPE(SEARCH(AC$1,+VLOOKUP($A564,datos14s!$A$2:$B$874,2,FALSE)))=1,"·",0)</f>
        <v>0</v>
      </c>
      <c r="AD564" s="53">
        <f>IF(TYPE(SEARCH(AD$1,+VLOOKUP($A564,datos14s!$A$2:$B$874,2,FALSE)))=1,"·",0)</f>
        <v>0</v>
      </c>
      <c r="AE564" s="53">
        <f>IF(TYPE(SEARCH(AE$1,+VLOOKUP($A564,datos14s!$A$2:$B$874,2,FALSE)))=1,"·",0)</f>
        <v>0</v>
      </c>
    </row>
    <row r="565" spans="1:31" s="9" customFormat="1">
      <c r="A565" s="60" t="s">
        <v>174</v>
      </c>
      <c r="B565" s="53">
        <f>IF(TYPE(SEARCH(B$1,+VLOOKUP($A565,datos14s!$A$2:$B$874,2,FALSE)))=1,"·",0)</f>
        <v>0</v>
      </c>
      <c r="C565" s="53">
        <f>IF(TYPE(SEARCH(C$1,+VLOOKUP($A565,datos14s!$A$2:$B$874,2,FALSE)))=1,"·",0)</f>
        <v>0</v>
      </c>
      <c r="D565" s="53">
        <f>IF(TYPE(SEARCH(D$1,+VLOOKUP($A565,datos14s!$A$2:$B$874,2,FALSE)))=1,"·",0)</f>
        <v>0</v>
      </c>
      <c r="E565" s="53">
        <f>IF(TYPE(SEARCH(E$1,+VLOOKUP($A565,datos14s!$A$2:$B$874,2,FALSE)))=1,"·",0)</f>
        <v>0</v>
      </c>
      <c r="F565" s="53">
        <f>IF(TYPE(SEARCH(F$1,+VLOOKUP($A565,datos14s!$A$2:$B$874,2,FALSE)))=1,"·",0)</f>
        <v>0</v>
      </c>
      <c r="G565" s="53">
        <f>IF(TYPE(SEARCH(G$1,+VLOOKUP($A565,datos14s!$A$2:$B$874,2,FALSE)))=1,"·",0)</f>
        <v>0</v>
      </c>
      <c r="H565" s="53">
        <f>IF(TYPE(SEARCH(H$1,+VLOOKUP($A565,datos14s!$A$2:$B$874,2,FALSE)))=1,"·",0)</f>
        <v>0</v>
      </c>
      <c r="I565" s="53">
        <f>IF(TYPE(SEARCH(I$1,+VLOOKUP($A565,datos14s!$A$2:$B$874,2,FALSE)))=1,"·",0)</f>
        <v>0</v>
      </c>
      <c r="J565" s="53">
        <f>IF(TYPE(SEARCH(J$1,+VLOOKUP($A565,datos14s!$A$2:$B$874,2,FALSE)))=1,"·",0)</f>
        <v>0</v>
      </c>
      <c r="K565" s="53">
        <f>IF(TYPE(SEARCH(K$1,+VLOOKUP($A565,datos14s!$A$2:$B$874,2,FALSE)))=1,"·",0)</f>
        <v>0</v>
      </c>
      <c r="L565" s="53">
        <f>IF(TYPE(SEARCH(L$1,+VLOOKUP($A565,datos14s!$A$2:$B$874,2,FALSE)))=1,"·",0)</f>
        <v>0</v>
      </c>
      <c r="M565" s="53">
        <f>IF(TYPE(SEARCH(M$1,+VLOOKUP($A565,datos14s!$A$2:$B$874,2,FALSE)))=1,"·",0)</f>
        <v>0</v>
      </c>
      <c r="N565" s="53">
        <f>IF(TYPE(SEARCH(N$1,+VLOOKUP($A565,datos14s!$A$2:$B$874,2,FALSE)))=1,"·",0)</f>
        <v>0</v>
      </c>
      <c r="O565" s="53">
        <f>IF(TYPE(SEARCH(O$1,+VLOOKUP($A565,datos14s!$A$2:$B$874,2,FALSE)))=1,"·",0)</f>
        <v>0</v>
      </c>
      <c r="P565" s="53">
        <f>IF(TYPE(SEARCH(P$1,+VLOOKUP($A565,datos14s!$A$2:$B$874,2,FALSE)))=1,"·",0)</f>
        <v>0</v>
      </c>
      <c r="Q565" s="53">
        <f>IF(TYPE(SEARCH(Q$1,+VLOOKUP($A565,datos14s!$A$2:$B$874,2,FALSE)))=1,"·",0)</f>
        <v>0</v>
      </c>
      <c r="R565" s="53">
        <f>IF(TYPE(SEARCH(R$1,+VLOOKUP($A565,datos14s!$A$2:$B$874,2,FALSE)))=1,"·",0)</f>
        <v>0</v>
      </c>
      <c r="S565" s="53">
        <f>IF(TYPE(SEARCH(S$1,+VLOOKUP($A565,datos14s!$A$2:$B$874,2,FALSE)))=1,"·",0)</f>
        <v>0</v>
      </c>
      <c r="T565" s="53">
        <f>IF(TYPE(SEARCH(T$1,+VLOOKUP($A565,datos14s!$A$2:$B$874,2,FALSE)))=1,"·",0)</f>
        <v>0</v>
      </c>
      <c r="U565" s="53">
        <f>IF(TYPE(SEARCH(U$1,+VLOOKUP($A565,datos14s!$A$2:$B$874,2,FALSE)))=1,"·",0)</f>
        <v>0</v>
      </c>
      <c r="V565" s="53">
        <f>IF(TYPE(SEARCH(V$1,+VLOOKUP($A565,datos14s!$A$2:$B$874,2,FALSE)))=1,"·",0)</f>
        <v>0</v>
      </c>
      <c r="W565" s="53">
        <f>IF(TYPE(SEARCH(W$1,+VLOOKUP($A565,datos14s!$A$2:$B$874,2,FALSE)))=1,"·",0)</f>
        <v>0</v>
      </c>
      <c r="X565" s="53">
        <f>IF(TYPE(SEARCH(X$1,+VLOOKUP($A565,datos14s!$A$2:$B$874,2,FALSE)))=1,"·",0)</f>
        <v>0</v>
      </c>
      <c r="Y565" s="53">
        <f>IF(TYPE(SEARCH(Y$1,+VLOOKUP($A565,datos14s!$A$2:$B$874,2,FALSE)))=1,"·",0)</f>
        <v>0</v>
      </c>
      <c r="Z565" s="53">
        <f>IF(TYPE(SEARCH(Z$1,+VLOOKUP($A565,datos14s!$A$2:$B$874,2,FALSE)))=1,"·",0)</f>
        <v>0</v>
      </c>
      <c r="AA565" s="53">
        <f>IF(TYPE(SEARCH(AA$1,+VLOOKUP($A565,datos14s!$A$2:$B$874,2,FALSE)))=1,"·",0)</f>
        <v>0</v>
      </c>
      <c r="AB565" s="53">
        <f>IF(TYPE(SEARCH(AB$1,+VLOOKUP($A565,datos14s!$A$2:$B$874,2,FALSE)))=1,"·",0)</f>
        <v>0</v>
      </c>
      <c r="AC565" s="53">
        <f>IF(TYPE(SEARCH(AC$1,+VLOOKUP($A565,datos14s!$A$2:$B$874,2,FALSE)))=1,"·",0)</f>
        <v>0</v>
      </c>
      <c r="AD565" s="53">
        <f>IF(TYPE(SEARCH(AD$1,+VLOOKUP($A565,datos14s!$A$2:$B$874,2,FALSE)))=1,"·",0)</f>
        <v>0</v>
      </c>
      <c r="AE565" s="53">
        <f>IF(TYPE(SEARCH(AE$1,+VLOOKUP($A565,datos14s!$A$2:$B$874,2,FALSE)))=1,"·",0)</f>
        <v>0</v>
      </c>
    </row>
    <row r="566" spans="1:31" s="9" customFormat="1">
      <c r="A566" s="60" t="s">
        <v>175</v>
      </c>
      <c r="B566" s="53">
        <f>IF(TYPE(SEARCH(B$1,+VLOOKUP($A566,datos14s!$A$2:$B$874,2,FALSE)))=1,"·",0)</f>
        <v>0</v>
      </c>
      <c r="C566" s="53">
        <f>IF(TYPE(SEARCH(C$1,+VLOOKUP($A566,datos14s!$A$2:$B$874,2,FALSE)))=1,"·",0)</f>
        <v>0</v>
      </c>
      <c r="D566" s="53">
        <f>IF(TYPE(SEARCH(D$1,+VLOOKUP($A566,datos14s!$A$2:$B$874,2,FALSE)))=1,"·",0)</f>
        <v>0</v>
      </c>
      <c r="E566" s="53">
        <f>IF(TYPE(SEARCH(E$1,+VLOOKUP($A566,datos14s!$A$2:$B$874,2,FALSE)))=1,"·",0)</f>
        <v>0</v>
      </c>
      <c r="F566" s="53">
        <f>IF(TYPE(SEARCH(F$1,+VLOOKUP($A566,datos14s!$A$2:$B$874,2,FALSE)))=1,"·",0)</f>
        <v>0</v>
      </c>
      <c r="G566" s="53">
        <f>IF(TYPE(SEARCH(G$1,+VLOOKUP($A566,datos14s!$A$2:$B$874,2,FALSE)))=1,"·",0)</f>
        <v>0</v>
      </c>
      <c r="H566" s="53">
        <f>IF(TYPE(SEARCH(H$1,+VLOOKUP($A566,datos14s!$A$2:$B$874,2,FALSE)))=1,"·",0)</f>
        <v>0</v>
      </c>
      <c r="I566" s="53">
        <f>IF(TYPE(SEARCH(I$1,+VLOOKUP($A566,datos14s!$A$2:$B$874,2,FALSE)))=1,"·",0)</f>
        <v>0</v>
      </c>
      <c r="J566" s="53">
        <f>IF(TYPE(SEARCH(J$1,+VLOOKUP($A566,datos14s!$A$2:$B$874,2,FALSE)))=1,"·",0)</f>
        <v>0</v>
      </c>
      <c r="K566" s="53">
        <f>IF(TYPE(SEARCH(K$1,+VLOOKUP($A566,datos14s!$A$2:$B$874,2,FALSE)))=1,"·",0)</f>
        <v>0</v>
      </c>
      <c r="L566" s="53">
        <f>IF(TYPE(SEARCH(L$1,+VLOOKUP($A566,datos14s!$A$2:$B$874,2,FALSE)))=1,"·",0)</f>
        <v>0</v>
      </c>
      <c r="M566" s="53">
        <f>IF(TYPE(SEARCH(M$1,+VLOOKUP($A566,datos14s!$A$2:$B$874,2,FALSE)))=1,"·",0)</f>
        <v>0</v>
      </c>
      <c r="N566" s="53">
        <f>IF(TYPE(SEARCH(N$1,+VLOOKUP($A566,datos14s!$A$2:$B$874,2,FALSE)))=1,"·",0)</f>
        <v>0</v>
      </c>
      <c r="O566" s="53">
        <f>IF(TYPE(SEARCH(O$1,+VLOOKUP($A566,datos14s!$A$2:$B$874,2,FALSE)))=1,"·",0)</f>
        <v>0</v>
      </c>
      <c r="P566" s="53">
        <f>IF(TYPE(SEARCH(P$1,+VLOOKUP($A566,datos14s!$A$2:$B$874,2,FALSE)))=1,"·",0)</f>
        <v>0</v>
      </c>
      <c r="Q566" s="53">
        <f>IF(TYPE(SEARCH(Q$1,+VLOOKUP($A566,datos14s!$A$2:$B$874,2,FALSE)))=1,"·",0)</f>
        <v>0</v>
      </c>
      <c r="R566" s="53">
        <f>IF(TYPE(SEARCH(R$1,+VLOOKUP($A566,datos14s!$A$2:$B$874,2,FALSE)))=1,"·",0)</f>
        <v>0</v>
      </c>
      <c r="S566" s="53">
        <f>IF(TYPE(SEARCH(S$1,+VLOOKUP($A566,datos14s!$A$2:$B$874,2,FALSE)))=1,"·",0)</f>
        <v>0</v>
      </c>
      <c r="T566" s="53">
        <f>IF(TYPE(SEARCH(T$1,+VLOOKUP($A566,datos14s!$A$2:$B$874,2,FALSE)))=1,"·",0)</f>
        <v>0</v>
      </c>
      <c r="U566" s="53">
        <f>IF(TYPE(SEARCH(U$1,+VLOOKUP($A566,datos14s!$A$2:$B$874,2,FALSE)))=1,"·",0)</f>
        <v>0</v>
      </c>
      <c r="V566" s="53">
        <f>IF(TYPE(SEARCH(V$1,+VLOOKUP($A566,datos14s!$A$2:$B$874,2,FALSE)))=1,"·",0)</f>
        <v>0</v>
      </c>
      <c r="W566" s="53">
        <f>IF(TYPE(SEARCH(W$1,+VLOOKUP($A566,datos14s!$A$2:$B$874,2,FALSE)))=1,"·",0)</f>
        <v>0</v>
      </c>
      <c r="X566" s="53">
        <f>IF(TYPE(SEARCH(X$1,+VLOOKUP($A566,datos14s!$A$2:$B$874,2,FALSE)))=1,"·",0)</f>
        <v>0</v>
      </c>
      <c r="Y566" s="53">
        <f>IF(TYPE(SEARCH(Y$1,+VLOOKUP($A566,datos14s!$A$2:$B$874,2,FALSE)))=1,"·",0)</f>
        <v>0</v>
      </c>
      <c r="Z566" s="53">
        <f>IF(TYPE(SEARCH(Z$1,+VLOOKUP($A566,datos14s!$A$2:$B$874,2,FALSE)))=1,"·",0)</f>
        <v>0</v>
      </c>
      <c r="AA566" s="53">
        <f>IF(TYPE(SEARCH(AA$1,+VLOOKUP($A566,datos14s!$A$2:$B$874,2,FALSE)))=1,"·",0)</f>
        <v>0</v>
      </c>
      <c r="AB566" s="53">
        <f>IF(TYPE(SEARCH(AB$1,+VLOOKUP($A566,datos14s!$A$2:$B$874,2,FALSE)))=1,"·",0)</f>
        <v>0</v>
      </c>
      <c r="AC566" s="53">
        <f>IF(TYPE(SEARCH(AC$1,+VLOOKUP($A566,datos14s!$A$2:$B$874,2,FALSE)))=1,"·",0)</f>
        <v>0</v>
      </c>
      <c r="AD566" s="53">
        <f>IF(TYPE(SEARCH(AD$1,+VLOOKUP($A566,datos14s!$A$2:$B$874,2,FALSE)))=1,"·",0)</f>
        <v>0</v>
      </c>
      <c r="AE566" s="53">
        <f>IF(TYPE(SEARCH(AE$1,+VLOOKUP($A566,datos14s!$A$2:$B$874,2,FALSE)))=1,"·",0)</f>
        <v>0</v>
      </c>
    </row>
    <row r="567" spans="1:31" s="9" customFormat="1">
      <c r="A567" s="60" t="s">
        <v>1343</v>
      </c>
      <c r="B567" s="53">
        <f>IF(TYPE(SEARCH(B$1,+VLOOKUP($A567,datos14s!$A$2:$B$874,2,FALSE)))=1,"·",0)</f>
        <v>0</v>
      </c>
      <c r="C567" s="53">
        <f>IF(TYPE(SEARCH(C$1,+VLOOKUP($A567,datos14s!$A$2:$B$874,2,FALSE)))=1,"·",0)</f>
        <v>0</v>
      </c>
      <c r="D567" s="53">
        <f>IF(TYPE(SEARCH(D$1,+VLOOKUP($A567,datos14s!$A$2:$B$874,2,FALSE)))=1,"·",0)</f>
        <v>0</v>
      </c>
      <c r="E567" s="53">
        <f>IF(TYPE(SEARCH(E$1,+VLOOKUP($A567,datos14s!$A$2:$B$874,2,FALSE)))=1,"·",0)</f>
        <v>0</v>
      </c>
      <c r="F567" s="53">
        <f>IF(TYPE(SEARCH(F$1,+VLOOKUP($A567,datos14s!$A$2:$B$874,2,FALSE)))=1,"·",0)</f>
        <v>0</v>
      </c>
      <c r="G567" s="53">
        <f>IF(TYPE(SEARCH(G$1,+VLOOKUP($A567,datos14s!$A$2:$B$874,2,FALSE)))=1,"·",0)</f>
        <v>0</v>
      </c>
      <c r="H567" s="53">
        <f>IF(TYPE(SEARCH(H$1,+VLOOKUP($A567,datos14s!$A$2:$B$874,2,FALSE)))=1,"·",0)</f>
        <v>0</v>
      </c>
      <c r="I567" s="53">
        <f>IF(TYPE(SEARCH(I$1,+VLOOKUP($A567,datos14s!$A$2:$B$874,2,FALSE)))=1,"·",0)</f>
        <v>0</v>
      </c>
      <c r="J567" s="53">
        <f>IF(TYPE(SEARCH(J$1,+VLOOKUP($A567,datos14s!$A$2:$B$874,2,FALSE)))=1,"·",0)</f>
        <v>0</v>
      </c>
      <c r="K567" s="53">
        <f>IF(TYPE(SEARCH(K$1,+VLOOKUP($A567,datos14s!$A$2:$B$874,2,FALSE)))=1,"·",0)</f>
        <v>0</v>
      </c>
      <c r="L567" s="53">
        <f>IF(TYPE(SEARCH(L$1,+VLOOKUP($A567,datos14s!$A$2:$B$874,2,FALSE)))=1,"·",0)</f>
        <v>0</v>
      </c>
      <c r="M567" s="53">
        <f>IF(TYPE(SEARCH(M$1,+VLOOKUP($A567,datos14s!$A$2:$B$874,2,FALSE)))=1,"·",0)</f>
        <v>0</v>
      </c>
      <c r="N567" s="53">
        <f>IF(TYPE(SEARCH(N$1,+VLOOKUP($A567,datos14s!$A$2:$B$874,2,FALSE)))=1,"·",0)</f>
        <v>0</v>
      </c>
      <c r="O567" s="53">
        <f>IF(TYPE(SEARCH(O$1,+VLOOKUP($A567,datos14s!$A$2:$B$874,2,FALSE)))=1,"·",0)</f>
        <v>0</v>
      </c>
      <c r="P567" s="53">
        <f>IF(TYPE(SEARCH(P$1,+VLOOKUP($A567,datos14s!$A$2:$B$874,2,FALSE)))=1,"·",0)</f>
        <v>0</v>
      </c>
      <c r="Q567" s="53">
        <f>IF(TYPE(SEARCH(Q$1,+VLOOKUP($A567,datos14s!$A$2:$B$874,2,FALSE)))=1,"·",0)</f>
        <v>0</v>
      </c>
      <c r="R567" s="53">
        <f>IF(TYPE(SEARCH(R$1,+VLOOKUP($A567,datos14s!$A$2:$B$874,2,FALSE)))=1,"·",0)</f>
        <v>0</v>
      </c>
      <c r="S567" s="53">
        <f>IF(TYPE(SEARCH(S$1,+VLOOKUP($A567,datos14s!$A$2:$B$874,2,FALSE)))=1,"·",0)</f>
        <v>0</v>
      </c>
      <c r="T567" s="53">
        <f>IF(TYPE(SEARCH(T$1,+VLOOKUP($A567,datos14s!$A$2:$B$874,2,FALSE)))=1,"·",0)</f>
        <v>0</v>
      </c>
      <c r="U567" s="53">
        <f>IF(TYPE(SEARCH(U$1,+VLOOKUP($A567,datos14s!$A$2:$B$874,2,FALSE)))=1,"·",0)</f>
        <v>0</v>
      </c>
      <c r="V567" s="53">
        <f>IF(TYPE(SEARCH(V$1,+VLOOKUP($A567,datos14s!$A$2:$B$874,2,FALSE)))=1,"·",0)</f>
        <v>0</v>
      </c>
      <c r="W567" s="53">
        <f>IF(TYPE(SEARCH(W$1,+VLOOKUP($A567,datos14s!$A$2:$B$874,2,FALSE)))=1,"·",0)</f>
        <v>0</v>
      </c>
      <c r="X567" s="53">
        <f>IF(TYPE(SEARCH(X$1,+VLOOKUP($A567,datos14s!$A$2:$B$874,2,FALSE)))=1,"·",0)</f>
        <v>0</v>
      </c>
      <c r="Y567" s="53">
        <f>IF(TYPE(SEARCH(Y$1,+VLOOKUP($A567,datos14s!$A$2:$B$874,2,FALSE)))=1,"·",0)</f>
        <v>0</v>
      </c>
      <c r="Z567" s="53">
        <f>IF(TYPE(SEARCH(Z$1,+VLOOKUP($A567,datos14s!$A$2:$B$874,2,FALSE)))=1,"·",0)</f>
        <v>0</v>
      </c>
      <c r="AA567" s="53">
        <f>IF(TYPE(SEARCH(AA$1,+VLOOKUP($A567,datos14s!$A$2:$B$874,2,FALSE)))=1,"·",0)</f>
        <v>0</v>
      </c>
      <c r="AB567" s="53">
        <f>IF(TYPE(SEARCH(AB$1,+VLOOKUP($A567,datos14s!$A$2:$B$874,2,FALSE)))=1,"·",0)</f>
        <v>0</v>
      </c>
      <c r="AC567" s="53">
        <f>IF(TYPE(SEARCH(AC$1,+VLOOKUP($A567,datos14s!$A$2:$B$874,2,FALSE)))=1,"·",0)</f>
        <v>0</v>
      </c>
      <c r="AD567" s="53">
        <f>IF(TYPE(SEARCH(AD$1,+VLOOKUP($A567,datos14s!$A$2:$B$874,2,FALSE)))=1,"·",0)</f>
        <v>0</v>
      </c>
      <c r="AE567" s="53">
        <f>IF(TYPE(SEARCH(AE$1,+VLOOKUP($A567,datos14s!$A$2:$B$874,2,FALSE)))=1,"·",0)</f>
        <v>0</v>
      </c>
    </row>
    <row r="568" spans="1:31" s="9" customFormat="1">
      <c r="A568" s="60" t="s">
        <v>1344</v>
      </c>
      <c r="B568" s="53">
        <f>IF(TYPE(SEARCH(B$1,+VLOOKUP($A568,datos14s!$A$2:$B$874,2,FALSE)))=1,"·",0)</f>
        <v>0</v>
      </c>
      <c r="C568" s="53">
        <f>IF(TYPE(SEARCH(C$1,+VLOOKUP($A568,datos14s!$A$2:$B$874,2,FALSE)))=1,"·",0)</f>
        <v>0</v>
      </c>
      <c r="D568" s="53">
        <f>IF(TYPE(SEARCH(D$1,+VLOOKUP($A568,datos14s!$A$2:$B$874,2,FALSE)))=1,"·",0)</f>
        <v>0</v>
      </c>
      <c r="E568" s="53">
        <f>IF(TYPE(SEARCH(E$1,+VLOOKUP($A568,datos14s!$A$2:$B$874,2,FALSE)))=1,"·",0)</f>
        <v>0</v>
      </c>
      <c r="F568" s="53">
        <f>IF(TYPE(SEARCH(F$1,+VLOOKUP($A568,datos14s!$A$2:$B$874,2,FALSE)))=1,"·",0)</f>
        <v>0</v>
      </c>
      <c r="G568" s="53">
        <f>IF(TYPE(SEARCH(G$1,+VLOOKUP($A568,datos14s!$A$2:$B$874,2,FALSE)))=1,"·",0)</f>
        <v>0</v>
      </c>
      <c r="H568" s="53">
        <f>IF(TYPE(SEARCH(H$1,+VLOOKUP($A568,datos14s!$A$2:$B$874,2,FALSE)))=1,"·",0)</f>
        <v>0</v>
      </c>
      <c r="I568" s="53">
        <f>IF(TYPE(SEARCH(I$1,+VLOOKUP($A568,datos14s!$A$2:$B$874,2,FALSE)))=1,"·",0)</f>
        <v>0</v>
      </c>
      <c r="J568" s="53">
        <f>IF(TYPE(SEARCH(J$1,+VLOOKUP($A568,datos14s!$A$2:$B$874,2,FALSE)))=1,"·",0)</f>
        <v>0</v>
      </c>
      <c r="K568" s="53">
        <f>IF(TYPE(SEARCH(K$1,+VLOOKUP($A568,datos14s!$A$2:$B$874,2,FALSE)))=1,"·",0)</f>
        <v>0</v>
      </c>
      <c r="L568" s="53">
        <f>IF(TYPE(SEARCH(L$1,+VLOOKUP($A568,datos14s!$A$2:$B$874,2,FALSE)))=1,"·",0)</f>
        <v>0</v>
      </c>
      <c r="M568" s="53">
        <f>IF(TYPE(SEARCH(M$1,+VLOOKUP($A568,datos14s!$A$2:$B$874,2,FALSE)))=1,"·",0)</f>
        <v>0</v>
      </c>
      <c r="N568" s="53">
        <f>IF(TYPE(SEARCH(N$1,+VLOOKUP($A568,datos14s!$A$2:$B$874,2,FALSE)))=1,"·",0)</f>
        <v>0</v>
      </c>
      <c r="O568" s="53">
        <f>IF(TYPE(SEARCH(O$1,+VLOOKUP($A568,datos14s!$A$2:$B$874,2,FALSE)))=1,"·",0)</f>
        <v>0</v>
      </c>
      <c r="P568" s="53">
        <f>IF(TYPE(SEARCH(P$1,+VLOOKUP($A568,datos14s!$A$2:$B$874,2,FALSE)))=1,"·",0)</f>
        <v>0</v>
      </c>
      <c r="Q568" s="53">
        <f>IF(TYPE(SEARCH(Q$1,+VLOOKUP($A568,datos14s!$A$2:$B$874,2,FALSE)))=1,"·",0)</f>
        <v>0</v>
      </c>
      <c r="R568" s="53">
        <f>IF(TYPE(SEARCH(R$1,+VLOOKUP($A568,datos14s!$A$2:$B$874,2,FALSE)))=1,"·",0)</f>
        <v>0</v>
      </c>
      <c r="S568" s="53">
        <f>IF(TYPE(SEARCH(S$1,+VLOOKUP($A568,datos14s!$A$2:$B$874,2,FALSE)))=1,"·",0)</f>
        <v>0</v>
      </c>
      <c r="T568" s="53">
        <f>IF(TYPE(SEARCH(T$1,+VLOOKUP($A568,datos14s!$A$2:$B$874,2,FALSE)))=1,"·",0)</f>
        <v>0</v>
      </c>
      <c r="U568" s="53">
        <f>IF(TYPE(SEARCH(U$1,+VLOOKUP($A568,datos14s!$A$2:$B$874,2,FALSE)))=1,"·",0)</f>
        <v>0</v>
      </c>
      <c r="V568" s="53">
        <f>IF(TYPE(SEARCH(V$1,+VLOOKUP($A568,datos14s!$A$2:$B$874,2,FALSE)))=1,"·",0)</f>
        <v>0</v>
      </c>
      <c r="W568" s="53">
        <f>IF(TYPE(SEARCH(W$1,+VLOOKUP($A568,datos14s!$A$2:$B$874,2,FALSE)))=1,"·",0)</f>
        <v>0</v>
      </c>
      <c r="X568" s="53">
        <f>IF(TYPE(SEARCH(X$1,+VLOOKUP($A568,datos14s!$A$2:$B$874,2,FALSE)))=1,"·",0)</f>
        <v>0</v>
      </c>
      <c r="Y568" s="53">
        <f>IF(TYPE(SEARCH(Y$1,+VLOOKUP($A568,datos14s!$A$2:$B$874,2,FALSE)))=1,"·",0)</f>
        <v>0</v>
      </c>
      <c r="Z568" s="53">
        <f>IF(TYPE(SEARCH(Z$1,+VLOOKUP($A568,datos14s!$A$2:$B$874,2,FALSE)))=1,"·",0)</f>
        <v>0</v>
      </c>
      <c r="AA568" s="53">
        <f>IF(TYPE(SEARCH(AA$1,+VLOOKUP($A568,datos14s!$A$2:$B$874,2,FALSE)))=1,"·",0)</f>
        <v>0</v>
      </c>
      <c r="AB568" s="53">
        <f>IF(TYPE(SEARCH(AB$1,+VLOOKUP($A568,datos14s!$A$2:$B$874,2,FALSE)))=1,"·",0)</f>
        <v>0</v>
      </c>
      <c r="AC568" s="53">
        <f>IF(TYPE(SEARCH(AC$1,+VLOOKUP($A568,datos14s!$A$2:$B$874,2,FALSE)))=1,"·",0)</f>
        <v>0</v>
      </c>
      <c r="AD568" s="53">
        <f>IF(TYPE(SEARCH(AD$1,+VLOOKUP($A568,datos14s!$A$2:$B$874,2,FALSE)))=1,"·",0)</f>
        <v>0</v>
      </c>
      <c r="AE568" s="53">
        <f>IF(TYPE(SEARCH(AE$1,+VLOOKUP($A568,datos14s!$A$2:$B$874,2,FALSE)))=1,"·",0)</f>
        <v>0</v>
      </c>
    </row>
    <row r="569" spans="1:31" s="9" customFormat="1">
      <c r="A569" s="60" t="s">
        <v>1345</v>
      </c>
      <c r="B569" s="53">
        <f>IF(TYPE(SEARCH(B$1,+VLOOKUP($A569,datos14s!$A$2:$B$874,2,FALSE)))=1,"·",0)</f>
        <v>0</v>
      </c>
      <c r="C569" s="53">
        <f>IF(TYPE(SEARCH(C$1,+VLOOKUP($A569,datos14s!$A$2:$B$874,2,FALSE)))=1,"·",0)</f>
        <v>0</v>
      </c>
      <c r="D569" s="53">
        <f>IF(TYPE(SEARCH(D$1,+VLOOKUP($A569,datos14s!$A$2:$B$874,2,FALSE)))=1,"·",0)</f>
        <v>0</v>
      </c>
      <c r="E569" s="53">
        <f>IF(TYPE(SEARCH(E$1,+VLOOKUP($A569,datos14s!$A$2:$B$874,2,FALSE)))=1,"·",0)</f>
        <v>0</v>
      </c>
      <c r="F569" s="53">
        <f>IF(TYPE(SEARCH(F$1,+VLOOKUP($A569,datos14s!$A$2:$B$874,2,FALSE)))=1,"·",0)</f>
        <v>0</v>
      </c>
      <c r="G569" s="53">
        <f>IF(TYPE(SEARCH(G$1,+VLOOKUP($A569,datos14s!$A$2:$B$874,2,FALSE)))=1,"·",0)</f>
        <v>0</v>
      </c>
      <c r="H569" s="53">
        <f>IF(TYPE(SEARCH(H$1,+VLOOKUP($A569,datos14s!$A$2:$B$874,2,FALSE)))=1,"·",0)</f>
        <v>0</v>
      </c>
      <c r="I569" s="53">
        <f>IF(TYPE(SEARCH(I$1,+VLOOKUP($A569,datos14s!$A$2:$B$874,2,FALSE)))=1,"·",0)</f>
        <v>0</v>
      </c>
      <c r="J569" s="53">
        <f>IF(TYPE(SEARCH(J$1,+VLOOKUP($A569,datos14s!$A$2:$B$874,2,FALSE)))=1,"·",0)</f>
        <v>0</v>
      </c>
      <c r="K569" s="53">
        <f>IF(TYPE(SEARCH(K$1,+VLOOKUP($A569,datos14s!$A$2:$B$874,2,FALSE)))=1,"·",0)</f>
        <v>0</v>
      </c>
      <c r="L569" s="53">
        <f>IF(TYPE(SEARCH(L$1,+VLOOKUP($A569,datos14s!$A$2:$B$874,2,FALSE)))=1,"·",0)</f>
        <v>0</v>
      </c>
      <c r="M569" s="53">
        <f>IF(TYPE(SEARCH(M$1,+VLOOKUP($A569,datos14s!$A$2:$B$874,2,FALSE)))=1,"·",0)</f>
        <v>0</v>
      </c>
      <c r="N569" s="53">
        <f>IF(TYPE(SEARCH(N$1,+VLOOKUP($A569,datos14s!$A$2:$B$874,2,FALSE)))=1,"·",0)</f>
        <v>0</v>
      </c>
      <c r="O569" s="53">
        <f>IF(TYPE(SEARCH(O$1,+VLOOKUP($A569,datos14s!$A$2:$B$874,2,FALSE)))=1,"·",0)</f>
        <v>0</v>
      </c>
      <c r="P569" s="53">
        <f>IF(TYPE(SEARCH(P$1,+VLOOKUP($A569,datos14s!$A$2:$B$874,2,FALSE)))=1,"·",0)</f>
        <v>0</v>
      </c>
      <c r="Q569" s="53">
        <f>IF(TYPE(SEARCH(Q$1,+VLOOKUP($A569,datos14s!$A$2:$B$874,2,FALSE)))=1,"·",0)</f>
        <v>0</v>
      </c>
      <c r="R569" s="53">
        <f>IF(TYPE(SEARCH(R$1,+VLOOKUP($A569,datos14s!$A$2:$B$874,2,FALSE)))=1,"·",0)</f>
        <v>0</v>
      </c>
      <c r="S569" s="53">
        <f>IF(TYPE(SEARCH(S$1,+VLOOKUP($A569,datos14s!$A$2:$B$874,2,FALSE)))=1,"·",0)</f>
        <v>0</v>
      </c>
      <c r="T569" s="53">
        <f>IF(TYPE(SEARCH(T$1,+VLOOKUP($A569,datos14s!$A$2:$B$874,2,FALSE)))=1,"·",0)</f>
        <v>0</v>
      </c>
      <c r="U569" s="53">
        <f>IF(TYPE(SEARCH(U$1,+VLOOKUP($A569,datos14s!$A$2:$B$874,2,FALSE)))=1,"·",0)</f>
        <v>0</v>
      </c>
      <c r="V569" s="53">
        <f>IF(TYPE(SEARCH(V$1,+VLOOKUP($A569,datos14s!$A$2:$B$874,2,FALSE)))=1,"·",0)</f>
        <v>0</v>
      </c>
      <c r="W569" s="53">
        <f>IF(TYPE(SEARCH(W$1,+VLOOKUP($A569,datos14s!$A$2:$B$874,2,FALSE)))=1,"·",0)</f>
        <v>0</v>
      </c>
      <c r="X569" s="53">
        <f>IF(TYPE(SEARCH(X$1,+VLOOKUP($A569,datos14s!$A$2:$B$874,2,FALSE)))=1,"·",0)</f>
        <v>0</v>
      </c>
      <c r="Y569" s="53">
        <f>IF(TYPE(SEARCH(Y$1,+VLOOKUP($A569,datos14s!$A$2:$B$874,2,FALSE)))=1,"·",0)</f>
        <v>0</v>
      </c>
      <c r="Z569" s="53">
        <f>IF(TYPE(SEARCH(Z$1,+VLOOKUP($A569,datos14s!$A$2:$B$874,2,FALSE)))=1,"·",0)</f>
        <v>0</v>
      </c>
      <c r="AA569" s="53">
        <f>IF(TYPE(SEARCH(AA$1,+VLOOKUP($A569,datos14s!$A$2:$B$874,2,FALSE)))=1,"·",0)</f>
        <v>0</v>
      </c>
      <c r="AB569" s="53">
        <f>IF(TYPE(SEARCH(AB$1,+VLOOKUP($A569,datos14s!$A$2:$B$874,2,FALSE)))=1,"·",0)</f>
        <v>0</v>
      </c>
      <c r="AC569" s="53">
        <f>IF(TYPE(SEARCH(AC$1,+VLOOKUP($A569,datos14s!$A$2:$B$874,2,FALSE)))=1,"·",0)</f>
        <v>0</v>
      </c>
      <c r="AD569" s="53">
        <f>IF(TYPE(SEARCH(AD$1,+VLOOKUP($A569,datos14s!$A$2:$B$874,2,FALSE)))=1,"·",0)</f>
        <v>0</v>
      </c>
      <c r="AE569" s="53">
        <f>IF(TYPE(SEARCH(AE$1,+VLOOKUP($A569,datos14s!$A$2:$B$874,2,FALSE)))=1,"·",0)</f>
        <v>0</v>
      </c>
    </row>
    <row r="570" spans="1:31" s="9" customFormat="1">
      <c r="A570" s="60" t="s">
        <v>1346</v>
      </c>
      <c r="B570" s="53">
        <f>IF(TYPE(SEARCH(B$1,+VLOOKUP($A570,datos14s!$A$2:$B$874,2,FALSE)))=1,"·",0)</f>
        <v>0</v>
      </c>
      <c r="C570" s="53">
        <f>IF(TYPE(SEARCH(C$1,+VLOOKUP($A570,datos14s!$A$2:$B$874,2,FALSE)))=1,"·",0)</f>
        <v>0</v>
      </c>
      <c r="D570" s="53">
        <f>IF(TYPE(SEARCH(D$1,+VLOOKUP($A570,datos14s!$A$2:$B$874,2,FALSE)))=1,"·",0)</f>
        <v>0</v>
      </c>
      <c r="E570" s="53">
        <f>IF(TYPE(SEARCH(E$1,+VLOOKUP($A570,datos14s!$A$2:$B$874,2,FALSE)))=1,"·",0)</f>
        <v>0</v>
      </c>
      <c r="F570" s="53">
        <f>IF(TYPE(SEARCH(F$1,+VLOOKUP($A570,datos14s!$A$2:$B$874,2,FALSE)))=1,"·",0)</f>
        <v>0</v>
      </c>
      <c r="G570" s="53">
        <f>IF(TYPE(SEARCH(G$1,+VLOOKUP($A570,datos14s!$A$2:$B$874,2,FALSE)))=1,"·",0)</f>
        <v>0</v>
      </c>
      <c r="H570" s="53">
        <f>IF(TYPE(SEARCH(H$1,+VLOOKUP($A570,datos14s!$A$2:$B$874,2,FALSE)))=1,"·",0)</f>
        <v>0</v>
      </c>
      <c r="I570" s="53">
        <f>IF(TYPE(SEARCH(I$1,+VLOOKUP($A570,datos14s!$A$2:$B$874,2,FALSE)))=1,"·",0)</f>
        <v>0</v>
      </c>
      <c r="J570" s="53">
        <f>IF(TYPE(SEARCH(J$1,+VLOOKUP($A570,datos14s!$A$2:$B$874,2,FALSE)))=1,"·",0)</f>
        <v>0</v>
      </c>
      <c r="K570" s="53">
        <f>IF(TYPE(SEARCH(K$1,+VLOOKUP($A570,datos14s!$A$2:$B$874,2,FALSE)))=1,"·",0)</f>
        <v>0</v>
      </c>
      <c r="L570" s="53">
        <f>IF(TYPE(SEARCH(L$1,+VLOOKUP($A570,datos14s!$A$2:$B$874,2,FALSE)))=1,"·",0)</f>
        <v>0</v>
      </c>
      <c r="M570" s="53">
        <f>IF(TYPE(SEARCH(M$1,+VLOOKUP($A570,datos14s!$A$2:$B$874,2,FALSE)))=1,"·",0)</f>
        <v>0</v>
      </c>
      <c r="N570" s="53">
        <f>IF(TYPE(SEARCH(N$1,+VLOOKUP($A570,datos14s!$A$2:$B$874,2,FALSE)))=1,"·",0)</f>
        <v>0</v>
      </c>
      <c r="O570" s="53">
        <f>IF(TYPE(SEARCH(O$1,+VLOOKUP($A570,datos14s!$A$2:$B$874,2,FALSE)))=1,"·",0)</f>
        <v>0</v>
      </c>
      <c r="P570" s="53">
        <f>IF(TYPE(SEARCH(P$1,+VLOOKUP($A570,datos14s!$A$2:$B$874,2,FALSE)))=1,"·",0)</f>
        <v>0</v>
      </c>
      <c r="Q570" s="53">
        <f>IF(TYPE(SEARCH(Q$1,+VLOOKUP($A570,datos14s!$A$2:$B$874,2,FALSE)))=1,"·",0)</f>
        <v>0</v>
      </c>
      <c r="R570" s="53">
        <f>IF(TYPE(SEARCH(R$1,+VLOOKUP($A570,datos14s!$A$2:$B$874,2,FALSE)))=1,"·",0)</f>
        <v>0</v>
      </c>
      <c r="S570" s="53">
        <f>IF(TYPE(SEARCH(S$1,+VLOOKUP($A570,datos14s!$A$2:$B$874,2,FALSE)))=1,"·",0)</f>
        <v>0</v>
      </c>
      <c r="T570" s="53">
        <f>IF(TYPE(SEARCH(T$1,+VLOOKUP($A570,datos14s!$A$2:$B$874,2,FALSE)))=1,"·",0)</f>
        <v>0</v>
      </c>
      <c r="U570" s="53">
        <f>IF(TYPE(SEARCH(U$1,+VLOOKUP($A570,datos14s!$A$2:$B$874,2,FALSE)))=1,"·",0)</f>
        <v>0</v>
      </c>
      <c r="V570" s="53">
        <f>IF(TYPE(SEARCH(V$1,+VLOOKUP($A570,datos14s!$A$2:$B$874,2,FALSE)))=1,"·",0)</f>
        <v>0</v>
      </c>
      <c r="W570" s="53">
        <f>IF(TYPE(SEARCH(W$1,+VLOOKUP($A570,datos14s!$A$2:$B$874,2,FALSE)))=1,"·",0)</f>
        <v>0</v>
      </c>
      <c r="X570" s="53">
        <f>IF(TYPE(SEARCH(X$1,+VLOOKUP($A570,datos14s!$A$2:$B$874,2,FALSE)))=1,"·",0)</f>
        <v>0</v>
      </c>
      <c r="Y570" s="53">
        <f>IF(TYPE(SEARCH(Y$1,+VLOOKUP($A570,datos14s!$A$2:$B$874,2,FALSE)))=1,"·",0)</f>
        <v>0</v>
      </c>
      <c r="Z570" s="53">
        <f>IF(TYPE(SEARCH(Z$1,+VLOOKUP($A570,datos14s!$A$2:$B$874,2,FALSE)))=1,"·",0)</f>
        <v>0</v>
      </c>
      <c r="AA570" s="53">
        <f>IF(TYPE(SEARCH(AA$1,+VLOOKUP($A570,datos14s!$A$2:$B$874,2,FALSE)))=1,"·",0)</f>
        <v>0</v>
      </c>
      <c r="AB570" s="53">
        <f>IF(TYPE(SEARCH(AB$1,+VLOOKUP($A570,datos14s!$A$2:$B$874,2,FALSE)))=1,"·",0)</f>
        <v>0</v>
      </c>
      <c r="AC570" s="53">
        <f>IF(TYPE(SEARCH(AC$1,+VLOOKUP($A570,datos14s!$A$2:$B$874,2,FALSE)))=1,"·",0)</f>
        <v>0</v>
      </c>
      <c r="AD570" s="53">
        <f>IF(TYPE(SEARCH(AD$1,+VLOOKUP($A570,datos14s!$A$2:$B$874,2,FALSE)))=1,"·",0)</f>
        <v>0</v>
      </c>
      <c r="AE570" s="53">
        <f>IF(TYPE(SEARCH(AE$1,+VLOOKUP($A570,datos14s!$A$2:$B$874,2,FALSE)))=1,"·",0)</f>
        <v>0</v>
      </c>
    </row>
    <row r="571" spans="1:31" s="9" customFormat="1">
      <c r="A571" s="60" t="s">
        <v>1347</v>
      </c>
      <c r="B571" s="53">
        <f>IF(TYPE(SEARCH(B$1,+VLOOKUP($A571,datos14s!$A$2:$B$874,2,FALSE)))=1,"·",0)</f>
        <v>0</v>
      </c>
      <c r="C571" s="53">
        <f>IF(TYPE(SEARCH(C$1,+VLOOKUP($A571,datos14s!$A$2:$B$874,2,FALSE)))=1,"·",0)</f>
        <v>0</v>
      </c>
      <c r="D571" s="53">
        <f>IF(TYPE(SEARCH(D$1,+VLOOKUP($A571,datos14s!$A$2:$B$874,2,FALSE)))=1,"·",0)</f>
        <v>0</v>
      </c>
      <c r="E571" s="53">
        <f>IF(TYPE(SEARCH(E$1,+VLOOKUP($A571,datos14s!$A$2:$B$874,2,FALSE)))=1,"·",0)</f>
        <v>0</v>
      </c>
      <c r="F571" s="53">
        <f>IF(TYPE(SEARCH(F$1,+VLOOKUP($A571,datos14s!$A$2:$B$874,2,FALSE)))=1,"·",0)</f>
        <v>0</v>
      </c>
      <c r="G571" s="53">
        <f>IF(TYPE(SEARCH(G$1,+VLOOKUP($A571,datos14s!$A$2:$B$874,2,FALSE)))=1,"·",0)</f>
        <v>0</v>
      </c>
      <c r="H571" s="53">
        <f>IF(TYPE(SEARCH(H$1,+VLOOKUP($A571,datos14s!$A$2:$B$874,2,FALSE)))=1,"·",0)</f>
        <v>0</v>
      </c>
      <c r="I571" s="53">
        <f>IF(TYPE(SEARCH(I$1,+VLOOKUP($A571,datos14s!$A$2:$B$874,2,FALSE)))=1,"·",0)</f>
        <v>0</v>
      </c>
      <c r="J571" s="53">
        <f>IF(TYPE(SEARCH(J$1,+VLOOKUP($A571,datos14s!$A$2:$B$874,2,FALSE)))=1,"·",0)</f>
        <v>0</v>
      </c>
      <c r="K571" s="53">
        <f>IF(TYPE(SEARCH(K$1,+VLOOKUP($A571,datos14s!$A$2:$B$874,2,FALSE)))=1,"·",0)</f>
        <v>0</v>
      </c>
      <c r="L571" s="53">
        <f>IF(TYPE(SEARCH(L$1,+VLOOKUP($A571,datos14s!$A$2:$B$874,2,FALSE)))=1,"·",0)</f>
        <v>0</v>
      </c>
      <c r="M571" s="53">
        <f>IF(TYPE(SEARCH(M$1,+VLOOKUP($A571,datos14s!$A$2:$B$874,2,FALSE)))=1,"·",0)</f>
        <v>0</v>
      </c>
      <c r="N571" s="53">
        <f>IF(TYPE(SEARCH(N$1,+VLOOKUP($A571,datos14s!$A$2:$B$874,2,FALSE)))=1,"·",0)</f>
        <v>0</v>
      </c>
      <c r="O571" s="53">
        <f>IF(TYPE(SEARCH(O$1,+VLOOKUP($A571,datos14s!$A$2:$B$874,2,FALSE)))=1,"·",0)</f>
        <v>0</v>
      </c>
      <c r="P571" s="53">
        <f>IF(TYPE(SEARCH(P$1,+VLOOKUP($A571,datos14s!$A$2:$B$874,2,FALSE)))=1,"·",0)</f>
        <v>0</v>
      </c>
      <c r="Q571" s="53">
        <f>IF(TYPE(SEARCH(Q$1,+VLOOKUP($A571,datos14s!$A$2:$B$874,2,FALSE)))=1,"·",0)</f>
        <v>0</v>
      </c>
      <c r="R571" s="53">
        <f>IF(TYPE(SEARCH(R$1,+VLOOKUP($A571,datos14s!$A$2:$B$874,2,FALSE)))=1,"·",0)</f>
        <v>0</v>
      </c>
      <c r="S571" s="53">
        <f>IF(TYPE(SEARCH(S$1,+VLOOKUP($A571,datos14s!$A$2:$B$874,2,FALSE)))=1,"·",0)</f>
        <v>0</v>
      </c>
      <c r="T571" s="53">
        <f>IF(TYPE(SEARCH(T$1,+VLOOKUP($A571,datos14s!$A$2:$B$874,2,FALSE)))=1,"·",0)</f>
        <v>0</v>
      </c>
      <c r="U571" s="53">
        <f>IF(TYPE(SEARCH(U$1,+VLOOKUP($A571,datos14s!$A$2:$B$874,2,FALSE)))=1,"·",0)</f>
        <v>0</v>
      </c>
      <c r="V571" s="53">
        <f>IF(TYPE(SEARCH(V$1,+VLOOKUP($A571,datos14s!$A$2:$B$874,2,FALSE)))=1,"·",0)</f>
        <v>0</v>
      </c>
      <c r="W571" s="53">
        <f>IF(TYPE(SEARCH(W$1,+VLOOKUP($A571,datos14s!$A$2:$B$874,2,FALSE)))=1,"·",0)</f>
        <v>0</v>
      </c>
      <c r="X571" s="53">
        <f>IF(TYPE(SEARCH(X$1,+VLOOKUP($A571,datos14s!$A$2:$B$874,2,FALSE)))=1,"·",0)</f>
        <v>0</v>
      </c>
      <c r="Y571" s="53">
        <f>IF(TYPE(SEARCH(Y$1,+VLOOKUP($A571,datos14s!$A$2:$B$874,2,FALSE)))=1,"·",0)</f>
        <v>0</v>
      </c>
      <c r="Z571" s="53">
        <f>IF(TYPE(SEARCH(Z$1,+VLOOKUP($A571,datos14s!$A$2:$B$874,2,FALSE)))=1,"·",0)</f>
        <v>0</v>
      </c>
      <c r="AA571" s="53">
        <f>IF(TYPE(SEARCH(AA$1,+VLOOKUP($A571,datos14s!$A$2:$B$874,2,FALSE)))=1,"·",0)</f>
        <v>0</v>
      </c>
      <c r="AB571" s="53">
        <f>IF(TYPE(SEARCH(AB$1,+VLOOKUP($A571,datos14s!$A$2:$B$874,2,FALSE)))=1,"·",0)</f>
        <v>0</v>
      </c>
      <c r="AC571" s="53">
        <f>IF(TYPE(SEARCH(AC$1,+VLOOKUP($A571,datos14s!$A$2:$B$874,2,FALSE)))=1,"·",0)</f>
        <v>0</v>
      </c>
      <c r="AD571" s="53">
        <f>IF(TYPE(SEARCH(AD$1,+VLOOKUP($A571,datos14s!$A$2:$B$874,2,FALSE)))=1,"·",0)</f>
        <v>0</v>
      </c>
      <c r="AE571" s="53">
        <f>IF(TYPE(SEARCH(AE$1,+VLOOKUP($A571,datos14s!$A$2:$B$874,2,FALSE)))=1,"·",0)</f>
        <v>0</v>
      </c>
    </row>
    <row r="572" spans="1:31" s="9" customFormat="1">
      <c r="A572" s="60" t="s">
        <v>1348</v>
      </c>
      <c r="B572" s="53">
        <f>IF(TYPE(SEARCH(B$1,+VLOOKUP($A572,datos14s!$A$2:$B$874,2,FALSE)))=1,"·",0)</f>
        <v>0</v>
      </c>
      <c r="C572" s="53">
        <f>IF(TYPE(SEARCH(C$1,+VLOOKUP($A572,datos14s!$A$2:$B$874,2,FALSE)))=1,"·",0)</f>
        <v>0</v>
      </c>
      <c r="D572" s="53">
        <f>IF(TYPE(SEARCH(D$1,+VLOOKUP($A572,datos14s!$A$2:$B$874,2,FALSE)))=1,"·",0)</f>
        <v>0</v>
      </c>
      <c r="E572" s="53">
        <f>IF(TYPE(SEARCH(E$1,+VLOOKUP($A572,datos14s!$A$2:$B$874,2,FALSE)))=1,"·",0)</f>
        <v>0</v>
      </c>
      <c r="F572" s="53">
        <f>IF(TYPE(SEARCH(F$1,+VLOOKUP($A572,datos14s!$A$2:$B$874,2,FALSE)))=1,"·",0)</f>
        <v>0</v>
      </c>
      <c r="G572" s="53">
        <f>IF(TYPE(SEARCH(G$1,+VLOOKUP($A572,datos14s!$A$2:$B$874,2,FALSE)))=1,"·",0)</f>
        <v>0</v>
      </c>
      <c r="H572" s="53">
        <f>IF(TYPE(SEARCH(H$1,+VLOOKUP($A572,datos14s!$A$2:$B$874,2,FALSE)))=1,"·",0)</f>
        <v>0</v>
      </c>
      <c r="I572" s="53">
        <f>IF(TYPE(SEARCH(I$1,+VLOOKUP($A572,datos14s!$A$2:$B$874,2,FALSE)))=1,"·",0)</f>
        <v>0</v>
      </c>
      <c r="J572" s="53">
        <f>IF(TYPE(SEARCH(J$1,+VLOOKUP($A572,datos14s!$A$2:$B$874,2,FALSE)))=1,"·",0)</f>
        <v>0</v>
      </c>
      <c r="K572" s="53">
        <f>IF(TYPE(SEARCH(K$1,+VLOOKUP($A572,datos14s!$A$2:$B$874,2,FALSE)))=1,"·",0)</f>
        <v>0</v>
      </c>
      <c r="L572" s="53">
        <f>IF(TYPE(SEARCH(L$1,+VLOOKUP($A572,datos14s!$A$2:$B$874,2,FALSE)))=1,"·",0)</f>
        <v>0</v>
      </c>
      <c r="M572" s="53">
        <f>IF(TYPE(SEARCH(M$1,+VLOOKUP($A572,datos14s!$A$2:$B$874,2,FALSE)))=1,"·",0)</f>
        <v>0</v>
      </c>
      <c r="N572" s="53">
        <f>IF(TYPE(SEARCH(N$1,+VLOOKUP($A572,datos14s!$A$2:$B$874,2,FALSE)))=1,"·",0)</f>
        <v>0</v>
      </c>
      <c r="O572" s="53">
        <f>IF(TYPE(SEARCH(O$1,+VLOOKUP($A572,datos14s!$A$2:$B$874,2,FALSE)))=1,"·",0)</f>
        <v>0</v>
      </c>
      <c r="P572" s="53">
        <f>IF(TYPE(SEARCH(P$1,+VLOOKUP($A572,datos14s!$A$2:$B$874,2,FALSE)))=1,"·",0)</f>
        <v>0</v>
      </c>
      <c r="Q572" s="53">
        <f>IF(TYPE(SEARCH(Q$1,+VLOOKUP($A572,datos14s!$A$2:$B$874,2,FALSE)))=1,"·",0)</f>
        <v>0</v>
      </c>
      <c r="R572" s="53">
        <f>IF(TYPE(SEARCH(R$1,+VLOOKUP($A572,datos14s!$A$2:$B$874,2,FALSE)))=1,"·",0)</f>
        <v>0</v>
      </c>
      <c r="S572" s="53">
        <f>IF(TYPE(SEARCH(S$1,+VLOOKUP($A572,datos14s!$A$2:$B$874,2,FALSE)))=1,"·",0)</f>
        <v>0</v>
      </c>
      <c r="T572" s="53">
        <f>IF(TYPE(SEARCH(T$1,+VLOOKUP($A572,datos14s!$A$2:$B$874,2,FALSE)))=1,"·",0)</f>
        <v>0</v>
      </c>
      <c r="U572" s="53">
        <f>IF(TYPE(SEARCH(U$1,+VLOOKUP($A572,datos14s!$A$2:$B$874,2,FALSE)))=1,"·",0)</f>
        <v>0</v>
      </c>
      <c r="V572" s="53">
        <f>IF(TYPE(SEARCH(V$1,+VLOOKUP($A572,datos14s!$A$2:$B$874,2,FALSE)))=1,"·",0)</f>
        <v>0</v>
      </c>
      <c r="W572" s="53">
        <f>IF(TYPE(SEARCH(W$1,+VLOOKUP($A572,datos14s!$A$2:$B$874,2,FALSE)))=1,"·",0)</f>
        <v>0</v>
      </c>
      <c r="X572" s="53">
        <f>IF(TYPE(SEARCH(X$1,+VLOOKUP($A572,datos14s!$A$2:$B$874,2,FALSE)))=1,"·",0)</f>
        <v>0</v>
      </c>
      <c r="Y572" s="53">
        <f>IF(TYPE(SEARCH(Y$1,+VLOOKUP($A572,datos14s!$A$2:$B$874,2,FALSE)))=1,"·",0)</f>
        <v>0</v>
      </c>
      <c r="Z572" s="53">
        <f>IF(TYPE(SEARCH(Z$1,+VLOOKUP($A572,datos14s!$A$2:$B$874,2,FALSE)))=1,"·",0)</f>
        <v>0</v>
      </c>
      <c r="AA572" s="53">
        <f>IF(TYPE(SEARCH(AA$1,+VLOOKUP($A572,datos14s!$A$2:$B$874,2,FALSE)))=1,"·",0)</f>
        <v>0</v>
      </c>
      <c r="AB572" s="53">
        <f>IF(TYPE(SEARCH(AB$1,+VLOOKUP($A572,datos14s!$A$2:$B$874,2,FALSE)))=1,"·",0)</f>
        <v>0</v>
      </c>
      <c r="AC572" s="53">
        <f>IF(TYPE(SEARCH(AC$1,+VLOOKUP($A572,datos14s!$A$2:$B$874,2,FALSE)))=1,"·",0)</f>
        <v>0</v>
      </c>
      <c r="AD572" s="53">
        <f>IF(TYPE(SEARCH(AD$1,+VLOOKUP($A572,datos14s!$A$2:$B$874,2,FALSE)))=1,"·",0)</f>
        <v>0</v>
      </c>
      <c r="AE572" s="53">
        <f>IF(TYPE(SEARCH(AE$1,+VLOOKUP($A572,datos14s!$A$2:$B$874,2,FALSE)))=1,"·",0)</f>
        <v>0</v>
      </c>
    </row>
    <row r="573" spans="1:31" s="9" customFormat="1">
      <c r="A573" s="60" t="s">
        <v>1349</v>
      </c>
      <c r="B573" s="53">
        <f>IF(TYPE(SEARCH(B$1,+VLOOKUP($A573,datos14s!$A$2:$B$874,2,FALSE)))=1,"·",0)</f>
        <v>0</v>
      </c>
      <c r="C573" s="53">
        <f>IF(TYPE(SEARCH(C$1,+VLOOKUP($A573,datos14s!$A$2:$B$874,2,FALSE)))=1,"·",0)</f>
        <v>0</v>
      </c>
      <c r="D573" s="53">
        <f>IF(TYPE(SEARCH(D$1,+VLOOKUP($A573,datos14s!$A$2:$B$874,2,FALSE)))=1,"·",0)</f>
        <v>0</v>
      </c>
      <c r="E573" s="53">
        <f>IF(TYPE(SEARCH(E$1,+VLOOKUP($A573,datos14s!$A$2:$B$874,2,FALSE)))=1,"·",0)</f>
        <v>0</v>
      </c>
      <c r="F573" s="53">
        <f>IF(TYPE(SEARCH(F$1,+VLOOKUP($A573,datos14s!$A$2:$B$874,2,FALSE)))=1,"·",0)</f>
        <v>0</v>
      </c>
      <c r="G573" s="53">
        <f>IF(TYPE(SEARCH(G$1,+VLOOKUP($A573,datos14s!$A$2:$B$874,2,FALSE)))=1,"·",0)</f>
        <v>0</v>
      </c>
      <c r="H573" s="53">
        <f>IF(TYPE(SEARCH(H$1,+VLOOKUP($A573,datos14s!$A$2:$B$874,2,FALSE)))=1,"·",0)</f>
        <v>0</v>
      </c>
      <c r="I573" s="53">
        <f>IF(TYPE(SEARCH(I$1,+VLOOKUP($A573,datos14s!$A$2:$B$874,2,FALSE)))=1,"·",0)</f>
        <v>0</v>
      </c>
      <c r="J573" s="53">
        <f>IF(TYPE(SEARCH(J$1,+VLOOKUP($A573,datos14s!$A$2:$B$874,2,FALSE)))=1,"·",0)</f>
        <v>0</v>
      </c>
      <c r="K573" s="53">
        <f>IF(TYPE(SEARCH(K$1,+VLOOKUP($A573,datos14s!$A$2:$B$874,2,FALSE)))=1,"·",0)</f>
        <v>0</v>
      </c>
      <c r="L573" s="53">
        <f>IF(TYPE(SEARCH(L$1,+VLOOKUP($A573,datos14s!$A$2:$B$874,2,FALSE)))=1,"·",0)</f>
        <v>0</v>
      </c>
      <c r="M573" s="53">
        <f>IF(TYPE(SEARCH(M$1,+VLOOKUP($A573,datos14s!$A$2:$B$874,2,FALSE)))=1,"·",0)</f>
        <v>0</v>
      </c>
      <c r="N573" s="53">
        <f>IF(TYPE(SEARCH(N$1,+VLOOKUP($A573,datos14s!$A$2:$B$874,2,FALSE)))=1,"·",0)</f>
        <v>0</v>
      </c>
      <c r="O573" s="53">
        <f>IF(TYPE(SEARCH(O$1,+VLOOKUP($A573,datos14s!$A$2:$B$874,2,FALSE)))=1,"·",0)</f>
        <v>0</v>
      </c>
      <c r="P573" s="53">
        <f>IF(TYPE(SEARCH(P$1,+VLOOKUP($A573,datos14s!$A$2:$B$874,2,FALSE)))=1,"·",0)</f>
        <v>0</v>
      </c>
      <c r="Q573" s="53">
        <f>IF(TYPE(SEARCH(Q$1,+VLOOKUP($A573,datos14s!$A$2:$B$874,2,FALSE)))=1,"·",0)</f>
        <v>0</v>
      </c>
      <c r="R573" s="53">
        <f>IF(TYPE(SEARCH(R$1,+VLOOKUP($A573,datos14s!$A$2:$B$874,2,FALSE)))=1,"·",0)</f>
        <v>0</v>
      </c>
      <c r="S573" s="53">
        <f>IF(TYPE(SEARCH(S$1,+VLOOKUP($A573,datos14s!$A$2:$B$874,2,FALSE)))=1,"·",0)</f>
        <v>0</v>
      </c>
      <c r="T573" s="53">
        <f>IF(TYPE(SEARCH(T$1,+VLOOKUP($A573,datos14s!$A$2:$B$874,2,FALSE)))=1,"·",0)</f>
        <v>0</v>
      </c>
      <c r="U573" s="53">
        <f>IF(TYPE(SEARCH(U$1,+VLOOKUP($A573,datos14s!$A$2:$B$874,2,FALSE)))=1,"·",0)</f>
        <v>0</v>
      </c>
      <c r="V573" s="53">
        <f>IF(TYPE(SEARCH(V$1,+VLOOKUP($A573,datos14s!$A$2:$B$874,2,FALSE)))=1,"·",0)</f>
        <v>0</v>
      </c>
      <c r="W573" s="53">
        <f>IF(TYPE(SEARCH(W$1,+VLOOKUP($A573,datos14s!$A$2:$B$874,2,FALSE)))=1,"·",0)</f>
        <v>0</v>
      </c>
      <c r="X573" s="53">
        <f>IF(TYPE(SEARCH(X$1,+VLOOKUP($A573,datos14s!$A$2:$B$874,2,FALSE)))=1,"·",0)</f>
        <v>0</v>
      </c>
      <c r="Y573" s="53">
        <f>IF(TYPE(SEARCH(Y$1,+VLOOKUP($A573,datos14s!$A$2:$B$874,2,FALSE)))=1,"·",0)</f>
        <v>0</v>
      </c>
      <c r="Z573" s="53">
        <f>IF(TYPE(SEARCH(Z$1,+VLOOKUP($A573,datos14s!$A$2:$B$874,2,FALSE)))=1,"·",0)</f>
        <v>0</v>
      </c>
      <c r="AA573" s="53">
        <f>IF(TYPE(SEARCH(AA$1,+VLOOKUP($A573,datos14s!$A$2:$B$874,2,FALSE)))=1,"·",0)</f>
        <v>0</v>
      </c>
      <c r="AB573" s="53">
        <f>IF(TYPE(SEARCH(AB$1,+VLOOKUP($A573,datos14s!$A$2:$B$874,2,FALSE)))=1,"·",0)</f>
        <v>0</v>
      </c>
      <c r="AC573" s="53">
        <f>IF(TYPE(SEARCH(AC$1,+VLOOKUP($A573,datos14s!$A$2:$B$874,2,FALSE)))=1,"·",0)</f>
        <v>0</v>
      </c>
      <c r="AD573" s="53">
        <f>IF(TYPE(SEARCH(AD$1,+VLOOKUP($A573,datos14s!$A$2:$B$874,2,FALSE)))=1,"·",0)</f>
        <v>0</v>
      </c>
      <c r="AE573" s="53">
        <f>IF(TYPE(SEARCH(AE$1,+VLOOKUP($A573,datos14s!$A$2:$B$874,2,FALSE)))=1,"·",0)</f>
        <v>0</v>
      </c>
    </row>
    <row r="574" spans="1:31" s="9" customFormat="1">
      <c r="A574" s="60" t="s">
        <v>1350</v>
      </c>
      <c r="B574" s="53">
        <f>IF(TYPE(SEARCH(B$1,+VLOOKUP($A574,datos14s!$A$2:$B$874,2,FALSE)))=1,"·",0)</f>
        <v>0</v>
      </c>
      <c r="C574" s="53">
        <f>IF(TYPE(SEARCH(C$1,+VLOOKUP($A574,datos14s!$A$2:$B$874,2,FALSE)))=1,"·",0)</f>
        <v>0</v>
      </c>
      <c r="D574" s="53">
        <f>IF(TYPE(SEARCH(D$1,+VLOOKUP($A574,datos14s!$A$2:$B$874,2,FALSE)))=1,"·",0)</f>
        <v>0</v>
      </c>
      <c r="E574" s="53">
        <f>IF(TYPE(SEARCH(E$1,+VLOOKUP($A574,datos14s!$A$2:$B$874,2,FALSE)))=1,"·",0)</f>
        <v>0</v>
      </c>
      <c r="F574" s="53">
        <f>IF(TYPE(SEARCH(F$1,+VLOOKUP($A574,datos14s!$A$2:$B$874,2,FALSE)))=1,"·",0)</f>
        <v>0</v>
      </c>
      <c r="G574" s="53">
        <f>IF(TYPE(SEARCH(G$1,+VLOOKUP($A574,datos14s!$A$2:$B$874,2,FALSE)))=1,"·",0)</f>
        <v>0</v>
      </c>
      <c r="H574" s="53">
        <f>IF(TYPE(SEARCH(H$1,+VLOOKUP($A574,datos14s!$A$2:$B$874,2,FALSE)))=1,"·",0)</f>
        <v>0</v>
      </c>
      <c r="I574" s="53">
        <f>IF(TYPE(SEARCH(I$1,+VLOOKUP($A574,datos14s!$A$2:$B$874,2,FALSE)))=1,"·",0)</f>
        <v>0</v>
      </c>
      <c r="J574" s="53">
        <f>IF(TYPE(SEARCH(J$1,+VLOOKUP($A574,datos14s!$A$2:$B$874,2,FALSE)))=1,"·",0)</f>
        <v>0</v>
      </c>
      <c r="K574" s="53">
        <f>IF(TYPE(SEARCH(K$1,+VLOOKUP($A574,datos14s!$A$2:$B$874,2,FALSE)))=1,"·",0)</f>
        <v>0</v>
      </c>
      <c r="L574" s="53">
        <f>IF(TYPE(SEARCH(L$1,+VLOOKUP($A574,datos14s!$A$2:$B$874,2,FALSE)))=1,"·",0)</f>
        <v>0</v>
      </c>
      <c r="M574" s="53">
        <f>IF(TYPE(SEARCH(M$1,+VLOOKUP($A574,datos14s!$A$2:$B$874,2,FALSE)))=1,"·",0)</f>
        <v>0</v>
      </c>
      <c r="N574" s="53">
        <f>IF(TYPE(SEARCH(N$1,+VLOOKUP($A574,datos14s!$A$2:$B$874,2,FALSE)))=1,"·",0)</f>
        <v>0</v>
      </c>
      <c r="O574" s="53">
        <f>IF(TYPE(SEARCH(O$1,+VLOOKUP($A574,datos14s!$A$2:$B$874,2,FALSE)))=1,"·",0)</f>
        <v>0</v>
      </c>
      <c r="P574" s="53">
        <f>IF(TYPE(SEARCH(P$1,+VLOOKUP($A574,datos14s!$A$2:$B$874,2,FALSE)))=1,"·",0)</f>
        <v>0</v>
      </c>
      <c r="Q574" s="53">
        <f>IF(TYPE(SEARCH(Q$1,+VLOOKUP($A574,datos14s!$A$2:$B$874,2,FALSE)))=1,"·",0)</f>
        <v>0</v>
      </c>
      <c r="R574" s="53">
        <f>IF(TYPE(SEARCH(R$1,+VLOOKUP($A574,datos14s!$A$2:$B$874,2,FALSE)))=1,"·",0)</f>
        <v>0</v>
      </c>
      <c r="S574" s="53">
        <f>IF(TYPE(SEARCH(S$1,+VLOOKUP($A574,datos14s!$A$2:$B$874,2,FALSE)))=1,"·",0)</f>
        <v>0</v>
      </c>
      <c r="T574" s="53">
        <f>IF(TYPE(SEARCH(T$1,+VLOOKUP($A574,datos14s!$A$2:$B$874,2,FALSE)))=1,"·",0)</f>
        <v>0</v>
      </c>
      <c r="U574" s="53">
        <f>IF(TYPE(SEARCH(U$1,+VLOOKUP($A574,datos14s!$A$2:$B$874,2,FALSE)))=1,"·",0)</f>
        <v>0</v>
      </c>
      <c r="V574" s="53">
        <f>IF(TYPE(SEARCH(V$1,+VLOOKUP($A574,datos14s!$A$2:$B$874,2,FALSE)))=1,"·",0)</f>
        <v>0</v>
      </c>
      <c r="W574" s="53">
        <f>IF(TYPE(SEARCH(W$1,+VLOOKUP($A574,datos14s!$A$2:$B$874,2,FALSE)))=1,"·",0)</f>
        <v>0</v>
      </c>
      <c r="X574" s="53">
        <f>IF(TYPE(SEARCH(X$1,+VLOOKUP($A574,datos14s!$A$2:$B$874,2,FALSE)))=1,"·",0)</f>
        <v>0</v>
      </c>
      <c r="Y574" s="53">
        <f>IF(TYPE(SEARCH(Y$1,+VLOOKUP($A574,datos14s!$A$2:$B$874,2,FALSE)))=1,"·",0)</f>
        <v>0</v>
      </c>
      <c r="Z574" s="53">
        <f>IF(TYPE(SEARCH(Z$1,+VLOOKUP($A574,datos14s!$A$2:$B$874,2,FALSE)))=1,"·",0)</f>
        <v>0</v>
      </c>
      <c r="AA574" s="53">
        <f>IF(TYPE(SEARCH(AA$1,+VLOOKUP($A574,datos14s!$A$2:$B$874,2,FALSE)))=1,"·",0)</f>
        <v>0</v>
      </c>
      <c r="AB574" s="53">
        <f>IF(TYPE(SEARCH(AB$1,+VLOOKUP($A574,datos14s!$A$2:$B$874,2,FALSE)))=1,"·",0)</f>
        <v>0</v>
      </c>
      <c r="AC574" s="53">
        <f>IF(TYPE(SEARCH(AC$1,+VLOOKUP($A574,datos14s!$A$2:$B$874,2,FALSE)))=1,"·",0)</f>
        <v>0</v>
      </c>
      <c r="AD574" s="53">
        <f>IF(TYPE(SEARCH(AD$1,+VLOOKUP($A574,datos14s!$A$2:$B$874,2,FALSE)))=1,"·",0)</f>
        <v>0</v>
      </c>
      <c r="AE574" s="53">
        <f>IF(TYPE(SEARCH(AE$1,+VLOOKUP($A574,datos14s!$A$2:$B$874,2,FALSE)))=1,"·",0)</f>
        <v>0</v>
      </c>
    </row>
    <row r="575" spans="1:31" s="9" customFormat="1">
      <c r="A575" s="60" t="s">
        <v>1415</v>
      </c>
      <c r="B575" s="53">
        <f>IF(TYPE(SEARCH(B$1,+VLOOKUP($A575,datos14s!$A$2:$B$874,2,FALSE)))=1,"·",0)</f>
        <v>0</v>
      </c>
      <c r="C575" s="53">
        <f>IF(TYPE(SEARCH(C$1,+VLOOKUP($A575,datos14s!$A$2:$B$874,2,FALSE)))=1,"·",0)</f>
        <v>0</v>
      </c>
      <c r="D575" s="53">
        <f>IF(TYPE(SEARCH(D$1,+VLOOKUP($A575,datos14s!$A$2:$B$874,2,FALSE)))=1,"·",0)</f>
        <v>0</v>
      </c>
      <c r="E575" s="53">
        <f>IF(TYPE(SEARCH(E$1,+VLOOKUP($A575,datos14s!$A$2:$B$874,2,FALSE)))=1,"·",0)</f>
        <v>0</v>
      </c>
      <c r="F575" s="53">
        <f>IF(TYPE(SEARCH(F$1,+VLOOKUP($A575,datos14s!$A$2:$B$874,2,FALSE)))=1,"·",0)</f>
        <v>0</v>
      </c>
      <c r="G575" s="53">
        <f>IF(TYPE(SEARCH(G$1,+VLOOKUP($A575,datos14s!$A$2:$B$874,2,FALSE)))=1,"·",0)</f>
        <v>0</v>
      </c>
      <c r="H575" s="53">
        <f>IF(TYPE(SEARCH(H$1,+VLOOKUP($A575,datos14s!$A$2:$B$874,2,FALSE)))=1,"·",0)</f>
        <v>0</v>
      </c>
      <c r="I575" s="53">
        <f>IF(TYPE(SEARCH(I$1,+VLOOKUP($A575,datos14s!$A$2:$B$874,2,FALSE)))=1,"·",0)</f>
        <v>0</v>
      </c>
      <c r="J575" s="53">
        <f>IF(TYPE(SEARCH(J$1,+VLOOKUP($A575,datos14s!$A$2:$B$874,2,FALSE)))=1,"·",0)</f>
        <v>0</v>
      </c>
      <c r="K575" s="53">
        <f>IF(TYPE(SEARCH(K$1,+VLOOKUP($A575,datos14s!$A$2:$B$874,2,FALSE)))=1,"·",0)</f>
        <v>0</v>
      </c>
      <c r="L575" s="53">
        <f>IF(TYPE(SEARCH(L$1,+VLOOKUP($A575,datos14s!$A$2:$B$874,2,FALSE)))=1,"·",0)</f>
        <v>0</v>
      </c>
      <c r="M575" s="53">
        <f>IF(TYPE(SEARCH(M$1,+VLOOKUP($A575,datos14s!$A$2:$B$874,2,FALSE)))=1,"·",0)</f>
        <v>0</v>
      </c>
      <c r="N575" s="53">
        <f>IF(TYPE(SEARCH(N$1,+VLOOKUP($A575,datos14s!$A$2:$B$874,2,FALSE)))=1,"·",0)</f>
        <v>0</v>
      </c>
      <c r="O575" s="53">
        <f>IF(TYPE(SEARCH(O$1,+VLOOKUP($A575,datos14s!$A$2:$B$874,2,FALSE)))=1,"·",0)</f>
        <v>0</v>
      </c>
      <c r="P575" s="53">
        <f>IF(TYPE(SEARCH(P$1,+VLOOKUP($A575,datos14s!$A$2:$B$874,2,FALSE)))=1,"·",0)</f>
        <v>0</v>
      </c>
      <c r="Q575" s="53">
        <f>IF(TYPE(SEARCH(Q$1,+VLOOKUP($A575,datos14s!$A$2:$B$874,2,FALSE)))=1,"·",0)</f>
        <v>0</v>
      </c>
      <c r="R575" s="53">
        <f>IF(TYPE(SEARCH(R$1,+VLOOKUP($A575,datos14s!$A$2:$B$874,2,FALSE)))=1,"·",0)</f>
        <v>0</v>
      </c>
      <c r="S575" s="53">
        <f>IF(TYPE(SEARCH(S$1,+VLOOKUP($A575,datos14s!$A$2:$B$874,2,FALSE)))=1,"·",0)</f>
        <v>0</v>
      </c>
      <c r="T575" s="53">
        <f>IF(TYPE(SEARCH(T$1,+VLOOKUP($A575,datos14s!$A$2:$B$874,2,FALSE)))=1,"·",0)</f>
        <v>0</v>
      </c>
      <c r="U575" s="53">
        <f>IF(TYPE(SEARCH(U$1,+VLOOKUP($A575,datos14s!$A$2:$B$874,2,FALSE)))=1,"·",0)</f>
        <v>0</v>
      </c>
      <c r="V575" s="53">
        <f>IF(TYPE(SEARCH(V$1,+VLOOKUP($A575,datos14s!$A$2:$B$874,2,FALSE)))=1,"·",0)</f>
        <v>0</v>
      </c>
      <c r="W575" s="53">
        <f>IF(TYPE(SEARCH(W$1,+VLOOKUP($A575,datos14s!$A$2:$B$874,2,FALSE)))=1,"·",0)</f>
        <v>0</v>
      </c>
      <c r="X575" s="53">
        <f>IF(TYPE(SEARCH(X$1,+VLOOKUP($A575,datos14s!$A$2:$B$874,2,FALSE)))=1,"·",0)</f>
        <v>0</v>
      </c>
      <c r="Y575" s="53">
        <f>IF(TYPE(SEARCH(Y$1,+VLOOKUP($A575,datos14s!$A$2:$B$874,2,FALSE)))=1,"·",0)</f>
        <v>0</v>
      </c>
      <c r="Z575" s="53">
        <f>IF(TYPE(SEARCH(Z$1,+VLOOKUP($A575,datos14s!$A$2:$B$874,2,FALSE)))=1,"·",0)</f>
        <v>0</v>
      </c>
      <c r="AA575" s="53">
        <f>IF(TYPE(SEARCH(AA$1,+VLOOKUP($A575,datos14s!$A$2:$B$874,2,FALSE)))=1,"·",0)</f>
        <v>0</v>
      </c>
      <c r="AB575" s="53">
        <f>IF(TYPE(SEARCH(AB$1,+VLOOKUP($A575,datos14s!$A$2:$B$874,2,FALSE)))=1,"·",0)</f>
        <v>0</v>
      </c>
      <c r="AC575" s="53">
        <f>IF(TYPE(SEARCH(AC$1,+VLOOKUP($A575,datos14s!$A$2:$B$874,2,FALSE)))=1,"·",0)</f>
        <v>0</v>
      </c>
      <c r="AD575" s="53">
        <f>IF(TYPE(SEARCH(AD$1,+VLOOKUP($A575,datos14s!$A$2:$B$874,2,FALSE)))=1,"·",0)</f>
        <v>0</v>
      </c>
      <c r="AE575" s="53">
        <f>IF(TYPE(SEARCH(AE$1,+VLOOKUP($A575,datos14s!$A$2:$B$874,2,FALSE)))=1,"·",0)</f>
        <v>0</v>
      </c>
    </row>
    <row r="576" spans="1:31" s="9" customFormat="1">
      <c r="A576" s="186" t="s">
        <v>176</v>
      </c>
      <c r="B576" s="53">
        <f>IF(TYPE(SEARCH(B$1,+VLOOKUP($A576,datos14s!$A$2:$B$874,2,FALSE)))=1,"·",0)</f>
        <v>0</v>
      </c>
      <c r="C576" s="53">
        <f>IF(TYPE(SEARCH(C$1,+VLOOKUP($A576,datos14s!$A$2:$B$874,2,FALSE)))=1,"·",0)</f>
        <v>0</v>
      </c>
      <c r="D576" s="53">
        <f>IF(TYPE(SEARCH(D$1,+VLOOKUP($A576,datos14s!$A$2:$B$874,2,FALSE)))=1,"·",0)</f>
        <v>0</v>
      </c>
      <c r="E576" s="53">
        <f>IF(TYPE(SEARCH(E$1,+VLOOKUP($A576,datos14s!$A$2:$B$874,2,FALSE)))=1,"·",0)</f>
        <v>0</v>
      </c>
      <c r="F576" s="53">
        <f>IF(TYPE(SEARCH(F$1,+VLOOKUP($A576,datos14s!$A$2:$B$874,2,FALSE)))=1,"·",0)</f>
        <v>0</v>
      </c>
      <c r="G576" s="53">
        <f>IF(TYPE(SEARCH(G$1,+VLOOKUP($A576,datos14s!$A$2:$B$874,2,FALSE)))=1,"·",0)</f>
        <v>0</v>
      </c>
      <c r="H576" s="53">
        <f>IF(TYPE(SEARCH(H$1,+VLOOKUP($A576,datos14s!$A$2:$B$874,2,FALSE)))=1,"·",0)</f>
        <v>0</v>
      </c>
      <c r="I576" s="53">
        <f>IF(TYPE(SEARCH(I$1,+VLOOKUP($A576,datos14s!$A$2:$B$874,2,FALSE)))=1,"·",0)</f>
        <v>0</v>
      </c>
      <c r="J576" s="53">
        <f>IF(TYPE(SEARCH(J$1,+VLOOKUP($A576,datos14s!$A$2:$B$874,2,FALSE)))=1,"·",0)</f>
        <v>0</v>
      </c>
      <c r="K576" s="53" t="str">
        <f>IF(TYPE(SEARCH(K$1,+VLOOKUP($A576,datos14s!$A$2:$B$874,2,FALSE)))=1,"·",0)</f>
        <v>·</v>
      </c>
      <c r="L576" s="53">
        <f>IF(TYPE(SEARCH(L$1,+VLOOKUP($A576,datos14s!$A$2:$B$874,2,FALSE)))=1,"·",0)</f>
        <v>0</v>
      </c>
      <c r="M576" s="53">
        <f>IF(TYPE(SEARCH(M$1,+VLOOKUP($A576,datos14s!$A$2:$B$874,2,FALSE)))=1,"·",0)</f>
        <v>0</v>
      </c>
      <c r="N576" s="53">
        <f>IF(TYPE(SEARCH(N$1,+VLOOKUP($A576,datos14s!$A$2:$B$874,2,FALSE)))=1,"·",0)</f>
        <v>0</v>
      </c>
      <c r="O576" s="53">
        <f>IF(TYPE(SEARCH(O$1,+VLOOKUP($A576,datos14s!$A$2:$B$874,2,FALSE)))=1,"·",0)</f>
        <v>0</v>
      </c>
      <c r="P576" s="53">
        <f>IF(TYPE(SEARCH(P$1,+VLOOKUP($A576,datos14s!$A$2:$B$874,2,FALSE)))=1,"·",0)</f>
        <v>0</v>
      </c>
      <c r="Q576" s="53">
        <f>IF(TYPE(SEARCH(Q$1,+VLOOKUP($A576,datos14s!$A$2:$B$874,2,FALSE)))=1,"·",0)</f>
        <v>0</v>
      </c>
      <c r="R576" s="53">
        <f>IF(TYPE(SEARCH(R$1,+VLOOKUP($A576,datos14s!$A$2:$B$874,2,FALSE)))=1,"·",0)</f>
        <v>0</v>
      </c>
      <c r="S576" s="53">
        <f>IF(TYPE(SEARCH(S$1,+VLOOKUP($A576,datos14s!$A$2:$B$874,2,FALSE)))=1,"·",0)</f>
        <v>0</v>
      </c>
      <c r="T576" s="53">
        <f>IF(TYPE(SEARCH(T$1,+VLOOKUP($A576,datos14s!$A$2:$B$874,2,FALSE)))=1,"·",0)</f>
        <v>0</v>
      </c>
      <c r="U576" s="53">
        <f>IF(TYPE(SEARCH(U$1,+VLOOKUP($A576,datos14s!$A$2:$B$874,2,FALSE)))=1,"·",0)</f>
        <v>0</v>
      </c>
      <c r="V576" s="53">
        <f>IF(TYPE(SEARCH(V$1,+VLOOKUP($A576,datos14s!$A$2:$B$874,2,FALSE)))=1,"·",0)</f>
        <v>0</v>
      </c>
      <c r="W576" s="53">
        <f>IF(TYPE(SEARCH(W$1,+VLOOKUP($A576,datos14s!$A$2:$B$874,2,FALSE)))=1,"·",0)</f>
        <v>0</v>
      </c>
      <c r="X576" s="53">
        <f>IF(TYPE(SEARCH(X$1,+VLOOKUP($A576,datos14s!$A$2:$B$874,2,FALSE)))=1,"·",0)</f>
        <v>0</v>
      </c>
      <c r="Y576" s="53">
        <f>IF(TYPE(SEARCH(Y$1,+VLOOKUP($A576,datos14s!$A$2:$B$874,2,FALSE)))=1,"·",0)</f>
        <v>0</v>
      </c>
      <c r="Z576" s="53">
        <f>IF(TYPE(SEARCH(Z$1,+VLOOKUP($A576,datos14s!$A$2:$B$874,2,FALSE)))=1,"·",0)</f>
        <v>0</v>
      </c>
      <c r="AA576" s="53">
        <f>IF(TYPE(SEARCH(AA$1,+VLOOKUP($A576,datos14s!$A$2:$B$874,2,FALSE)))=1,"·",0)</f>
        <v>0</v>
      </c>
      <c r="AB576" s="53">
        <f>IF(TYPE(SEARCH(AB$1,+VLOOKUP($A576,datos14s!$A$2:$B$874,2,FALSE)))=1,"·",0)</f>
        <v>0</v>
      </c>
      <c r="AC576" s="53">
        <f>IF(TYPE(SEARCH(AC$1,+VLOOKUP($A576,datos14s!$A$2:$B$874,2,FALSE)))=1,"·",0)</f>
        <v>0</v>
      </c>
      <c r="AD576" s="53">
        <f>IF(TYPE(SEARCH(AD$1,+VLOOKUP($A576,datos14s!$A$2:$B$874,2,FALSE)))=1,"·",0)</f>
        <v>0</v>
      </c>
      <c r="AE576" s="53">
        <f>IF(TYPE(SEARCH(AE$1,+VLOOKUP($A576,datos14s!$A$2:$B$874,2,FALSE)))=1,"·",0)</f>
        <v>0</v>
      </c>
    </row>
    <row r="577" spans="1:31" s="9" customFormat="1">
      <c r="A577" s="186" t="s">
        <v>177</v>
      </c>
      <c r="B577" s="53">
        <f>IF(TYPE(SEARCH(B$1,+VLOOKUP($A577,datos14s!$A$2:$B$874,2,FALSE)))=1,"·",0)</f>
        <v>0</v>
      </c>
      <c r="C577" s="53">
        <f>IF(TYPE(SEARCH(C$1,+VLOOKUP($A577,datos14s!$A$2:$B$874,2,FALSE)))=1,"·",0)</f>
        <v>0</v>
      </c>
      <c r="D577" s="53">
        <f>IF(TYPE(SEARCH(D$1,+VLOOKUP($A577,datos14s!$A$2:$B$874,2,FALSE)))=1,"·",0)</f>
        <v>0</v>
      </c>
      <c r="E577" s="53">
        <f>IF(TYPE(SEARCH(E$1,+VLOOKUP($A577,datos14s!$A$2:$B$874,2,FALSE)))=1,"·",0)</f>
        <v>0</v>
      </c>
      <c r="F577" s="53">
        <f>IF(TYPE(SEARCH(F$1,+VLOOKUP($A577,datos14s!$A$2:$B$874,2,FALSE)))=1,"·",0)</f>
        <v>0</v>
      </c>
      <c r="G577" s="53">
        <f>IF(TYPE(SEARCH(G$1,+VLOOKUP($A577,datos14s!$A$2:$B$874,2,FALSE)))=1,"·",0)</f>
        <v>0</v>
      </c>
      <c r="H577" s="53">
        <f>IF(TYPE(SEARCH(H$1,+VLOOKUP($A577,datos14s!$A$2:$B$874,2,FALSE)))=1,"·",0)</f>
        <v>0</v>
      </c>
      <c r="I577" s="53">
        <f>IF(TYPE(SEARCH(I$1,+VLOOKUP($A577,datos14s!$A$2:$B$874,2,FALSE)))=1,"·",0)</f>
        <v>0</v>
      </c>
      <c r="J577" s="53">
        <f>IF(TYPE(SEARCH(J$1,+VLOOKUP($A577,datos14s!$A$2:$B$874,2,FALSE)))=1,"·",0)</f>
        <v>0</v>
      </c>
      <c r="K577" s="53" t="str">
        <f>IF(TYPE(SEARCH(K$1,+VLOOKUP($A577,datos14s!$A$2:$B$874,2,FALSE)))=1,"·",0)</f>
        <v>·</v>
      </c>
      <c r="L577" s="53">
        <f>IF(TYPE(SEARCH(L$1,+VLOOKUP($A577,datos14s!$A$2:$B$874,2,FALSE)))=1,"·",0)</f>
        <v>0</v>
      </c>
      <c r="M577" s="53">
        <f>IF(TYPE(SEARCH(M$1,+VLOOKUP($A577,datos14s!$A$2:$B$874,2,FALSE)))=1,"·",0)</f>
        <v>0</v>
      </c>
      <c r="N577" s="53">
        <f>IF(TYPE(SEARCH(N$1,+VLOOKUP($A577,datos14s!$A$2:$B$874,2,FALSE)))=1,"·",0)</f>
        <v>0</v>
      </c>
      <c r="O577" s="53">
        <f>IF(TYPE(SEARCH(O$1,+VLOOKUP($A577,datos14s!$A$2:$B$874,2,FALSE)))=1,"·",0)</f>
        <v>0</v>
      </c>
      <c r="P577" s="53">
        <f>IF(TYPE(SEARCH(P$1,+VLOOKUP($A577,datos14s!$A$2:$B$874,2,FALSE)))=1,"·",0)</f>
        <v>0</v>
      </c>
      <c r="Q577" s="53">
        <f>IF(TYPE(SEARCH(Q$1,+VLOOKUP($A577,datos14s!$A$2:$B$874,2,FALSE)))=1,"·",0)</f>
        <v>0</v>
      </c>
      <c r="R577" s="53">
        <f>IF(TYPE(SEARCH(R$1,+VLOOKUP($A577,datos14s!$A$2:$B$874,2,FALSE)))=1,"·",0)</f>
        <v>0</v>
      </c>
      <c r="S577" s="53">
        <f>IF(TYPE(SEARCH(S$1,+VLOOKUP($A577,datos14s!$A$2:$B$874,2,FALSE)))=1,"·",0)</f>
        <v>0</v>
      </c>
      <c r="T577" s="53">
        <f>IF(TYPE(SEARCH(T$1,+VLOOKUP($A577,datos14s!$A$2:$B$874,2,FALSE)))=1,"·",0)</f>
        <v>0</v>
      </c>
      <c r="U577" s="53">
        <f>IF(TYPE(SEARCH(U$1,+VLOOKUP($A577,datos14s!$A$2:$B$874,2,FALSE)))=1,"·",0)</f>
        <v>0</v>
      </c>
      <c r="V577" s="53">
        <f>IF(TYPE(SEARCH(V$1,+VLOOKUP($A577,datos14s!$A$2:$B$874,2,FALSE)))=1,"·",0)</f>
        <v>0</v>
      </c>
      <c r="W577" s="53">
        <f>IF(TYPE(SEARCH(W$1,+VLOOKUP($A577,datos14s!$A$2:$B$874,2,FALSE)))=1,"·",0)</f>
        <v>0</v>
      </c>
      <c r="X577" s="53">
        <f>IF(TYPE(SEARCH(X$1,+VLOOKUP($A577,datos14s!$A$2:$B$874,2,FALSE)))=1,"·",0)</f>
        <v>0</v>
      </c>
      <c r="Y577" s="53">
        <f>IF(TYPE(SEARCH(Y$1,+VLOOKUP($A577,datos14s!$A$2:$B$874,2,FALSE)))=1,"·",0)</f>
        <v>0</v>
      </c>
      <c r="Z577" s="53">
        <f>IF(TYPE(SEARCH(Z$1,+VLOOKUP($A577,datos14s!$A$2:$B$874,2,FALSE)))=1,"·",0)</f>
        <v>0</v>
      </c>
      <c r="AA577" s="53">
        <f>IF(TYPE(SEARCH(AA$1,+VLOOKUP($A577,datos14s!$A$2:$B$874,2,FALSE)))=1,"·",0)</f>
        <v>0</v>
      </c>
      <c r="AB577" s="53">
        <f>IF(TYPE(SEARCH(AB$1,+VLOOKUP($A577,datos14s!$A$2:$B$874,2,FALSE)))=1,"·",0)</f>
        <v>0</v>
      </c>
      <c r="AC577" s="53">
        <f>IF(TYPE(SEARCH(AC$1,+VLOOKUP($A577,datos14s!$A$2:$B$874,2,FALSE)))=1,"·",0)</f>
        <v>0</v>
      </c>
      <c r="AD577" s="53">
        <f>IF(TYPE(SEARCH(AD$1,+VLOOKUP($A577,datos14s!$A$2:$B$874,2,FALSE)))=1,"·",0)</f>
        <v>0</v>
      </c>
      <c r="AE577" s="53" t="str">
        <f>IF(TYPE(SEARCH(AE$1,+VLOOKUP($A577,datos14s!$A$2:$B$874,2,FALSE)))=1,"·",0)</f>
        <v>·</v>
      </c>
    </row>
    <row r="578" spans="1:31" s="9" customFormat="1">
      <c r="A578" s="186" t="s">
        <v>178</v>
      </c>
      <c r="B578" s="53">
        <f>IF(TYPE(SEARCH(B$1,+VLOOKUP($A578,datos14s!$A$2:$B$874,2,FALSE)))=1,"·",0)</f>
        <v>0</v>
      </c>
      <c r="C578" s="53">
        <f>IF(TYPE(SEARCH(C$1,+VLOOKUP($A578,datos14s!$A$2:$B$874,2,FALSE)))=1,"·",0)</f>
        <v>0</v>
      </c>
      <c r="D578" s="53">
        <f>IF(TYPE(SEARCH(D$1,+VLOOKUP($A578,datos14s!$A$2:$B$874,2,FALSE)))=1,"·",0)</f>
        <v>0</v>
      </c>
      <c r="E578" s="53">
        <f>IF(TYPE(SEARCH(E$1,+VLOOKUP($A578,datos14s!$A$2:$B$874,2,FALSE)))=1,"·",0)</f>
        <v>0</v>
      </c>
      <c r="F578" s="53">
        <f>IF(TYPE(SEARCH(F$1,+VLOOKUP($A578,datos14s!$A$2:$B$874,2,FALSE)))=1,"·",0)</f>
        <v>0</v>
      </c>
      <c r="G578" s="53">
        <f>IF(TYPE(SEARCH(G$1,+VLOOKUP($A578,datos14s!$A$2:$B$874,2,FALSE)))=1,"·",0)</f>
        <v>0</v>
      </c>
      <c r="H578" s="53">
        <f>IF(TYPE(SEARCH(H$1,+VLOOKUP($A578,datos14s!$A$2:$B$874,2,FALSE)))=1,"·",0)</f>
        <v>0</v>
      </c>
      <c r="I578" s="53">
        <f>IF(TYPE(SEARCH(I$1,+VLOOKUP($A578,datos14s!$A$2:$B$874,2,FALSE)))=1,"·",0)</f>
        <v>0</v>
      </c>
      <c r="J578" s="53">
        <f>IF(TYPE(SEARCH(J$1,+VLOOKUP($A578,datos14s!$A$2:$B$874,2,FALSE)))=1,"·",0)</f>
        <v>0</v>
      </c>
      <c r="K578" s="53" t="str">
        <f>IF(TYPE(SEARCH(K$1,+VLOOKUP($A578,datos14s!$A$2:$B$874,2,FALSE)))=1,"·",0)</f>
        <v>·</v>
      </c>
      <c r="L578" s="53">
        <f>IF(TYPE(SEARCH(L$1,+VLOOKUP($A578,datos14s!$A$2:$B$874,2,FALSE)))=1,"·",0)</f>
        <v>0</v>
      </c>
      <c r="M578" s="53">
        <f>IF(TYPE(SEARCH(M$1,+VLOOKUP($A578,datos14s!$A$2:$B$874,2,FALSE)))=1,"·",0)</f>
        <v>0</v>
      </c>
      <c r="N578" s="53">
        <f>IF(TYPE(SEARCH(N$1,+VLOOKUP($A578,datos14s!$A$2:$B$874,2,FALSE)))=1,"·",0)</f>
        <v>0</v>
      </c>
      <c r="O578" s="53">
        <f>IF(TYPE(SEARCH(O$1,+VLOOKUP($A578,datos14s!$A$2:$B$874,2,FALSE)))=1,"·",0)</f>
        <v>0</v>
      </c>
      <c r="P578" s="53">
        <f>IF(TYPE(SEARCH(P$1,+VLOOKUP($A578,datos14s!$A$2:$B$874,2,FALSE)))=1,"·",0)</f>
        <v>0</v>
      </c>
      <c r="Q578" s="53">
        <f>IF(TYPE(SEARCH(Q$1,+VLOOKUP($A578,datos14s!$A$2:$B$874,2,FALSE)))=1,"·",0)</f>
        <v>0</v>
      </c>
      <c r="R578" s="53">
        <f>IF(TYPE(SEARCH(R$1,+VLOOKUP($A578,datos14s!$A$2:$B$874,2,FALSE)))=1,"·",0)</f>
        <v>0</v>
      </c>
      <c r="S578" s="53">
        <f>IF(TYPE(SEARCH(S$1,+VLOOKUP($A578,datos14s!$A$2:$B$874,2,FALSE)))=1,"·",0)</f>
        <v>0</v>
      </c>
      <c r="T578" s="53">
        <f>IF(TYPE(SEARCH(T$1,+VLOOKUP($A578,datos14s!$A$2:$B$874,2,FALSE)))=1,"·",0)</f>
        <v>0</v>
      </c>
      <c r="U578" s="53">
        <f>IF(TYPE(SEARCH(U$1,+VLOOKUP($A578,datos14s!$A$2:$B$874,2,FALSE)))=1,"·",0)</f>
        <v>0</v>
      </c>
      <c r="V578" s="53">
        <f>IF(TYPE(SEARCH(V$1,+VLOOKUP($A578,datos14s!$A$2:$B$874,2,FALSE)))=1,"·",0)</f>
        <v>0</v>
      </c>
      <c r="W578" s="53">
        <f>IF(TYPE(SEARCH(W$1,+VLOOKUP($A578,datos14s!$A$2:$B$874,2,FALSE)))=1,"·",0)</f>
        <v>0</v>
      </c>
      <c r="X578" s="53">
        <f>IF(TYPE(SEARCH(X$1,+VLOOKUP($A578,datos14s!$A$2:$B$874,2,FALSE)))=1,"·",0)</f>
        <v>0</v>
      </c>
      <c r="Y578" s="53">
        <f>IF(TYPE(SEARCH(Y$1,+VLOOKUP($A578,datos14s!$A$2:$B$874,2,FALSE)))=1,"·",0)</f>
        <v>0</v>
      </c>
      <c r="Z578" s="53">
        <f>IF(TYPE(SEARCH(Z$1,+VLOOKUP($A578,datos14s!$A$2:$B$874,2,FALSE)))=1,"·",0)</f>
        <v>0</v>
      </c>
      <c r="AA578" s="53">
        <f>IF(TYPE(SEARCH(AA$1,+VLOOKUP($A578,datos14s!$A$2:$B$874,2,FALSE)))=1,"·",0)</f>
        <v>0</v>
      </c>
      <c r="AB578" s="53">
        <f>IF(TYPE(SEARCH(AB$1,+VLOOKUP($A578,datos14s!$A$2:$B$874,2,FALSE)))=1,"·",0)</f>
        <v>0</v>
      </c>
      <c r="AC578" s="53">
        <f>IF(TYPE(SEARCH(AC$1,+VLOOKUP($A578,datos14s!$A$2:$B$874,2,FALSE)))=1,"·",0)</f>
        <v>0</v>
      </c>
      <c r="AD578" s="53">
        <f>IF(TYPE(SEARCH(AD$1,+VLOOKUP($A578,datos14s!$A$2:$B$874,2,FALSE)))=1,"·",0)</f>
        <v>0</v>
      </c>
      <c r="AE578" s="53">
        <f>IF(TYPE(SEARCH(AE$1,+VLOOKUP($A578,datos14s!$A$2:$B$874,2,FALSE)))=1,"·",0)</f>
        <v>0</v>
      </c>
    </row>
    <row r="579" spans="1:31" s="9" customFormat="1">
      <c r="A579" s="186" t="s">
        <v>179</v>
      </c>
      <c r="B579" s="53">
        <f>IF(TYPE(SEARCH(B$1,+VLOOKUP($A579,datos14s!$A$2:$B$874,2,FALSE)))=1,"·",0)</f>
        <v>0</v>
      </c>
      <c r="C579" s="53">
        <f>IF(TYPE(SEARCH(C$1,+VLOOKUP($A579,datos14s!$A$2:$B$874,2,FALSE)))=1,"·",0)</f>
        <v>0</v>
      </c>
      <c r="D579" s="53">
        <f>IF(TYPE(SEARCH(D$1,+VLOOKUP($A579,datos14s!$A$2:$B$874,2,FALSE)))=1,"·",0)</f>
        <v>0</v>
      </c>
      <c r="E579" s="53">
        <f>IF(TYPE(SEARCH(E$1,+VLOOKUP($A579,datos14s!$A$2:$B$874,2,FALSE)))=1,"·",0)</f>
        <v>0</v>
      </c>
      <c r="F579" s="53">
        <f>IF(TYPE(SEARCH(F$1,+VLOOKUP($A579,datos14s!$A$2:$B$874,2,FALSE)))=1,"·",0)</f>
        <v>0</v>
      </c>
      <c r="G579" s="53">
        <f>IF(TYPE(SEARCH(G$1,+VLOOKUP($A579,datos14s!$A$2:$B$874,2,FALSE)))=1,"·",0)</f>
        <v>0</v>
      </c>
      <c r="H579" s="53">
        <f>IF(TYPE(SEARCH(H$1,+VLOOKUP($A579,datos14s!$A$2:$B$874,2,FALSE)))=1,"·",0)</f>
        <v>0</v>
      </c>
      <c r="I579" s="53">
        <f>IF(TYPE(SEARCH(I$1,+VLOOKUP($A579,datos14s!$A$2:$B$874,2,FALSE)))=1,"·",0)</f>
        <v>0</v>
      </c>
      <c r="J579" s="53">
        <f>IF(TYPE(SEARCH(J$1,+VLOOKUP($A579,datos14s!$A$2:$B$874,2,FALSE)))=1,"·",0)</f>
        <v>0</v>
      </c>
      <c r="K579" s="53" t="str">
        <f>IF(TYPE(SEARCH(K$1,+VLOOKUP($A579,datos14s!$A$2:$B$874,2,FALSE)))=1,"·",0)</f>
        <v>·</v>
      </c>
      <c r="L579" s="53">
        <f>IF(TYPE(SEARCH(L$1,+VLOOKUP($A579,datos14s!$A$2:$B$874,2,FALSE)))=1,"·",0)</f>
        <v>0</v>
      </c>
      <c r="M579" s="53">
        <f>IF(TYPE(SEARCH(M$1,+VLOOKUP($A579,datos14s!$A$2:$B$874,2,FALSE)))=1,"·",0)</f>
        <v>0</v>
      </c>
      <c r="N579" s="53">
        <f>IF(TYPE(SEARCH(N$1,+VLOOKUP($A579,datos14s!$A$2:$B$874,2,FALSE)))=1,"·",0)</f>
        <v>0</v>
      </c>
      <c r="O579" s="53">
        <f>IF(TYPE(SEARCH(O$1,+VLOOKUP($A579,datos14s!$A$2:$B$874,2,FALSE)))=1,"·",0)</f>
        <v>0</v>
      </c>
      <c r="P579" s="53">
        <f>IF(TYPE(SEARCH(P$1,+VLOOKUP($A579,datos14s!$A$2:$B$874,2,FALSE)))=1,"·",0)</f>
        <v>0</v>
      </c>
      <c r="Q579" s="53">
        <f>IF(TYPE(SEARCH(Q$1,+VLOOKUP($A579,datos14s!$A$2:$B$874,2,FALSE)))=1,"·",0)</f>
        <v>0</v>
      </c>
      <c r="R579" s="53">
        <f>IF(TYPE(SEARCH(R$1,+VLOOKUP($A579,datos14s!$A$2:$B$874,2,FALSE)))=1,"·",0)</f>
        <v>0</v>
      </c>
      <c r="S579" s="53">
        <f>IF(TYPE(SEARCH(S$1,+VLOOKUP($A579,datos14s!$A$2:$B$874,2,FALSE)))=1,"·",0)</f>
        <v>0</v>
      </c>
      <c r="T579" s="53">
        <f>IF(TYPE(SEARCH(T$1,+VLOOKUP($A579,datos14s!$A$2:$B$874,2,FALSE)))=1,"·",0)</f>
        <v>0</v>
      </c>
      <c r="U579" s="53">
        <f>IF(TYPE(SEARCH(U$1,+VLOOKUP($A579,datos14s!$A$2:$B$874,2,FALSE)))=1,"·",0)</f>
        <v>0</v>
      </c>
      <c r="V579" s="53">
        <f>IF(TYPE(SEARCH(V$1,+VLOOKUP($A579,datos14s!$A$2:$B$874,2,FALSE)))=1,"·",0)</f>
        <v>0</v>
      </c>
      <c r="W579" s="53">
        <f>IF(TYPE(SEARCH(W$1,+VLOOKUP($A579,datos14s!$A$2:$B$874,2,FALSE)))=1,"·",0)</f>
        <v>0</v>
      </c>
      <c r="X579" s="53">
        <f>IF(TYPE(SEARCH(X$1,+VLOOKUP($A579,datos14s!$A$2:$B$874,2,FALSE)))=1,"·",0)</f>
        <v>0</v>
      </c>
      <c r="Y579" s="53">
        <f>IF(TYPE(SEARCH(Y$1,+VLOOKUP($A579,datos14s!$A$2:$B$874,2,FALSE)))=1,"·",0)</f>
        <v>0</v>
      </c>
      <c r="Z579" s="53">
        <f>IF(TYPE(SEARCH(Z$1,+VLOOKUP($A579,datos14s!$A$2:$B$874,2,FALSE)))=1,"·",0)</f>
        <v>0</v>
      </c>
      <c r="AA579" s="53">
        <f>IF(TYPE(SEARCH(AA$1,+VLOOKUP($A579,datos14s!$A$2:$B$874,2,FALSE)))=1,"·",0)</f>
        <v>0</v>
      </c>
      <c r="AB579" s="53">
        <f>IF(TYPE(SEARCH(AB$1,+VLOOKUP($A579,datos14s!$A$2:$B$874,2,FALSE)))=1,"·",0)</f>
        <v>0</v>
      </c>
      <c r="AC579" s="53">
        <f>IF(TYPE(SEARCH(AC$1,+VLOOKUP($A579,datos14s!$A$2:$B$874,2,FALSE)))=1,"·",0)</f>
        <v>0</v>
      </c>
      <c r="AD579" s="53">
        <f>IF(TYPE(SEARCH(AD$1,+VLOOKUP($A579,datos14s!$A$2:$B$874,2,FALSE)))=1,"·",0)</f>
        <v>0</v>
      </c>
      <c r="AE579" s="53">
        <f>IF(TYPE(SEARCH(AE$1,+VLOOKUP($A579,datos14s!$A$2:$B$874,2,FALSE)))=1,"·",0)</f>
        <v>0</v>
      </c>
    </row>
    <row r="580" spans="1:31" s="9" customFormat="1">
      <c r="A580" s="186" t="s">
        <v>180</v>
      </c>
      <c r="B580" s="53">
        <f>IF(TYPE(SEARCH(B$1,+VLOOKUP($A580,datos14s!$A$2:$B$874,2,FALSE)))=1,"·",0)</f>
        <v>0</v>
      </c>
      <c r="C580" s="53">
        <f>IF(TYPE(SEARCH(C$1,+VLOOKUP($A580,datos14s!$A$2:$B$874,2,FALSE)))=1,"·",0)</f>
        <v>0</v>
      </c>
      <c r="D580" s="53">
        <f>IF(TYPE(SEARCH(D$1,+VLOOKUP($A580,datos14s!$A$2:$B$874,2,FALSE)))=1,"·",0)</f>
        <v>0</v>
      </c>
      <c r="E580" s="53">
        <f>IF(TYPE(SEARCH(E$1,+VLOOKUP($A580,datos14s!$A$2:$B$874,2,FALSE)))=1,"·",0)</f>
        <v>0</v>
      </c>
      <c r="F580" s="53">
        <f>IF(TYPE(SEARCH(F$1,+VLOOKUP($A580,datos14s!$A$2:$B$874,2,FALSE)))=1,"·",0)</f>
        <v>0</v>
      </c>
      <c r="G580" s="53">
        <f>IF(TYPE(SEARCH(G$1,+VLOOKUP($A580,datos14s!$A$2:$B$874,2,FALSE)))=1,"·",0)</f>
        <v>0</v>
      </c>
      <c r="H580" s="53">
        <f>IF(TYPE(SEARCH(H$1,+VLOOKUP($A580,datos14s!$A$2:$B$874,2,FALSE)))=1,"·",0)</f>
        <v>0</v>
      </c>
      <c r="I580" s="53">
        <f>IF(TYPE(SEARCH(I$1,+VLOOKUP($A580,datos14s!$A$2:$B$874,2,FALSE)))=1,"·",0)</f>
        <v>0</v>
      </c>
      <c r="J580" s="53">
        <f>IF(TYPE(SEARCH(J$1,+VLOOKUP($A580,datos14s!$A$2:$B$874,2,FALSE)))=1,"·",0)</f>
        <v>0</v>
      </c>
      <c r="K580" s="53" t="str">
        <f>IF(TYPE(SEARCH(K$1,+VLOOKUP($A580,datos14s!$A$2:$B$874,2,FALSE)))=1,"·",0)</f>
        <v>·</v>
      </c>
      <c r="L580" s="53">
        <f>IF(TYPE(SEARCH(L$1,+VLOOKUP($A580,datos14s!$A$2:$B$874,2,FALSE)))=1,"·",0)</f>
        <v>0</v>
      </c>
      <c r="M580" s="53">
        <f>IF(TYPE(SEARCH(M$1,+VLOOKUP($A580,datos14s!$A$2:$B$874,2,FALSE)))=1,"·",0)</f>
        <v>0</v>
      </c>
      <c r="N580" s="53">
        <f>IF(TYPE(SEARCH(N$1,+VLOOKUP($A580,datos14s!$A$2:$B$874,2,FALSE)))=1,"·",0)</f>
        <v>0</v>
      </c>
      <c r="O580" s="53">
        <f>IF(TYPE(SEARCH(O$1,+VLOOKUP($A580,datos14s!$A$2:$B$874,2,FALSE)))=1,"·",0)</f>
        <v>0</v>
      </c>
      <c r="P580" s="53">
        <f>IF(TYPE(SEARCH(P$1,+VLOOKUP($A580,datos14s!$A$2:$B$874,2,FALSE)))=1,"·",0)</f>
        <v>0</v>
      </c>
      <c r="Q580" s="53">
        <f>IF(TYPE(SEARCH(Q$1,+VLOOKUP($A580,datos14s!$A$2:$B$874,2,FALSE)))=1,"·",0)</f>
        <v>0</v>
      </c>
      <c r="R580" s="53">
        <f>IF(TYPE(SEARCH(R$1,+VLOOKUP($A580,datos14s!$A$2:$B$874,2,FALSE)))=1,"·",0)</f>
        <v>0</v>
      </c>
      <c r="S580" s="53">
        <f>IF(TYPE(SEARCH(S$1,+VLOOKUP($A580,datos14s!$A$2:$B$874,2,FALSE)))=1,"·",0)</f>
        <v>0</v>
      </c>
      <c r="T580" s="53">
        <f>IF(TYPE(SEARCH(T$1,+VLOOKUP($A580,datos14s!$A$2:$B$874,2,FALSE)))=1,"·",0)</f>
        <v>0</v>
      </c>
      <c r="U580" s="53">
        <f>IF(TYPE(SEARCH(U$1,+VLOOKUP($A580,datos14s!$A$2:$B$874,2,FALSE)))=1,"·",0)</f>
        <v>0</v>
      </c>
      <c r="V580" s="53">
        <f>IF(TYPE(SEARCH(V$1,+VLOOKUP($A580,datos14s!$A$2:$B$874,2,FALSE)))=1,"·",0)</f>
        <v>0</v>
      </c>
      <c r="W580" s="53">
        <f>IF(TYPE(SEARCH(W$1,+VLOOKUP($A580,datos14s!$A$2:$B$874,2,FALSE)))=1,"·",0)</f>
        <v>0</v>
      </c>
      <c r="X580" s="53">
        <f>IF(TYPE(SEARCH(X$1,+VLOOKUP($A580,datos14s!$A$2:$B$874,2,FALSE)))=1,"·",0)</f>
        <v>0</v>
      </c>
      <c r="Y580" s="53">
        <f>IF(TYPE(SEARCH(Y$1,+VLOOKUP($A580,datos14s!$A$2:$B$874,2,FALSE)))=1,"·",0)</f>
        <v>0</v>
      </c>
      <c r="Z580" s="53">
        <f>IF(TYPE(SEARCH(Z$1,+VLOOKUP($A580,datos14s!$A$2:$B$874,2,FALSE)))=1,"·",0)</f>
        <v>0</v>
      </c>
      <c r="AA580" s="53">
        <f>IF(TYPE(SEARCH(AA$1,+VLOOKUP($A580,datos14s!$A$2:$B$874,2,FALSE)))=1,"·",0)</f>
        <v>0</v>
      </c>
      <c r="AB580" s="53">
        <f>IF(TYPE(SEARCH(AB$1,+VLOOKUP($A580,datos14s!$A$2:$B$874,2,FALSE)))=1,"·",0)</f>
        <v>0</v>
      </c>
      <c r="AC580" s="53">
        <f>IF(TYPE(SEARCH(AC$1,+VLOOKUP($A580,datos14s!$A$2:$B$874,2,FALSE)))=1,"·",0)</f>
        <v>0</v>
      </c>
      <c r="AD580" s="53">
        <f>IF(TYPE(SEARCH(AD$1,+VLOOKUP($A580,datos14s!$A$2:$B$874,2,FALSE)))=1,"·",0)</f>
        <v>0</v>
      </c>
      <c r="AE580" s="53">
        <f>IF(TYPE(SEARCH(AE$1,+VLOOKUP($A580,datos14s!$A$2:$B$874,2,FALSE)))=1,"·",0)</f>
        <v>0</v>
      </c>
    </row>
    <row r="581" spans="1:31" s="9" customFormat="1">
      <c r="A581" s="186" t="s">
        <v>181</v>
      </c>
      <c r="B581" s="53" t="str">
        <f>IF(TYPE(SEARCH(B$1,+VLOOKUP($A581,datos14s!$A$2:$B$874,2,FALSE)))=1,"·",0)</f>
        <v>·</v>
      </c>
      <c r="C581" s="53">
        <f>IF(TYPE(SEARCH(C$1,+VLOOKUP($A581,datos14s!$A$2:$B$874,2,FALSE)))=1,"·",0)</f>
        <v>0</v>
      </c>
      <c r="D581" s="53">
        <f>IF(TYPE(SEARCH(D$1,+VLOOKUP($A581,datos14s!$A$2:$B$874,2,FALSE)))=1,"·",0)</f>
        <v>0</v>
      </c>
      <c r="E581" s="53">
        <f>IF(TYPE(SEARCH(E$1,+VLOOKUP($A581,datos14s!$A$2:$B$874,2,FALSE)))=1,"·",0)</f>
        <v>0</v>
      </c>
      <c r="F581" s="53">
        <f>IF(TYPE(SEARCH(F$1,+VLOOKUP($A581,datos14s!$A$2:$B$874,2,FALSE)))=1,"·",0)</f>
        <v>0</v>
      </c>
      <c r="G581" s="53">
        <f>IF(TYPE(SEARCH(G$1,+VLOOKUP($A581,datos14s!$A$2:$B$874,2,FALSE)))=1,"·",0)</f>
        <v>0</v>
      </c>
      <c r="H581" s="53">
        <f>IF(TYPE(SEARCH(H$1,+VLOOKUP($A581,datos14s!$A$2:$B$874,2,FALSE)))=1,"·",0)</f>
        <v>0</v>
      </c>
      <c r="I581" s="53">
        <f>IF(TYPE(SEARCH(I$1,+VLOOKUP($A581,datos14s!$A$2:$B$874,2,FALSE)))=1,"·",0)</f>
        <v>0</v>
      </c>
      <c r="J581" s="53">
        <f>IF(TYPE(SEARCH(J$1,+VLOOKUP($A581,datos14s!$A$2:$B$874,2,FALSE)))=1,"·",0)</f>
        <v>0</v>
      </c>
      <c r="K581" s="53">
        <f>IF(TYPE(SEARCH(K$1,+VLOOKUP($A581,datos14s!$A$2:$B$874,2,FALSE)))=1,"·",0)</f>
        <v>0</v>
      </c>
      <c r="L581" s="53">
        <f>IF(TYPE(SEARCH(L$1,+VLOOKUP($A581,datos14s!$A$2:$B$874,2,FALSE)))=1,"·",0)</f>
        <v>0</v>
      </c>
      <c r="M581" s="53">
        <f>IF(TYPE(SEARCH(M$1,+VLOOKUP($A581,datos14s!$A$2:$B$874,2,FALSE)))=1,"·",0)</f>
        <v>0</v>
      </c>
      <c r="N581" s="53">
        <f>IF(TYPE(SEARCH(N$1,+VLOOKUP($A581,datos14s!$A$2:$B$874,2,FALSE)))=1,"·",0)</f>
        <v>0</v>
      </c>
      <c r="O581" s="53">
        <f>IF(TYPE(SEARCH(O$1,+VLOOKUP($A581,datos14s!$A$2:$B$874,2,FALSE)))=1,"·",0)</f>
        <v>0</v>
      </c>
      <c r="P581" s="53">
        <f>IF(TYPE(SEARCH(P$1,+VLOOKUP($A581,datos14s!$A$2:$B$874,2,FALSE)))=1,"·",0)</f>
        <v>0</v>
      </c>
      <c r="Q581" s="53">
        <f>IF(TYPE(SEARCH(Q$1,+VLOOKUP($A581,datos14s!$A$2:$B$874,2,FALSE)))=1,"·",0)</f>
        <v>0</v>
      </c>
      <c r="R581" s="53">
        <f>IF(TYPE(SEARCH(R$1,+VLOOKUP($A581,datos14s!$A$2:$B$874,2,FALSE)))=1,"·",0)</f>
        <v>0</v>
      </c>
      <c r="S581" s="53">
        <f>IF(TYPE(SEARCH(S$1,+VLOOKUP($A581,datos14s!$A$2:$B$874,2,FALSE)))=1,"·",0)</f>
        <v>0</v>
      </c>
      <c r="T581" s="53">
        <f>IF(TYPE(SEARCH(T$1,+VLOOKUP($A581,datos14s!$A$2:$B$874,2,FALSE)))=1,"·",0)</f>
        <v>0</v>
      </c>
      <c r="U581" s="53">
        <f>IF(TYPE(SEARCH(U$1,+VLOOKUP($A581,datos14s!$A$2:$B$874,2,FALSE)))=1,"·",0)</f>
        <v>0</v>
      </c>
      <c r="V581" s="53">
        <f>IF(TYPE(SEARCH(V$1,+VLOOKUP($A581,datos14s!$A$2:$B$874,2,FALSE)))=1,"·",0)</f>
        <v>0</v>
      </c>
      <c r="W581" s="53">
        <f>IF(TYPE(SEARCH(W$1,+VLOOKUP($A581,datos14s!$A$2:$B$874,2,FALSE)))=1,"·",0)</f>
        <v>0</v>
      </c>
      <c r="X581" s="53">
        <f>IF(TYPE(SEARCH(X$1,+VLOOKUP($A581,datos14s!$A$2:$B$874,2,FALSE)))=1,"·",0)</f>
        <v>0</v>
      </c>
      <c r="Y581" s="53">
        <f>IF(TYPE(SEARCH(Y$1,+VLOOKUP($A581,datos14s!$A$2:$B$874,2,FALSE)))=1,"·",0)</f>
        <v>0</v>
      </c>
      <c r="Z581" s="53">
        <f>IF(TYPE(SEARCH(Z$1,+VLOOKUP($A581,datos14s!$A$2:$B$874,2,FALSE)))=1,"·",0)</f>
        <v>0</v>
      </c>
      <c r="AA581" s="53">
        <f>IF(TYPE(SEARCH(AA$1,+VLOOKUP($A581,datos14s!$A$2:$B$874,2,FALSE)))=1,"·",0)</f>
        <v>0</v>
      </c>
      <c r="AB581" s="53">
        <f>IF(TYPE(SEARCH(AB$1,+VLOOKUP($A581,datos14s!$A$2:$B$874,2,FALSE)))=1,"·",0)</f>
        <v>0</v>
      </c>
      <c r="AC581" s="53">
        <f>IF(TYPE(SEARCH(AC$1,+VLOOKUP($A581,datos14s!$A$2:$B$874,2,FALSE)))=1,"·",0)</f>
        <v>0</v>
      </c>
      <c r="AD581" s="53">
        <f>IF(TYPE(SEARCH(AD$1,+VLOOKUP($A581,datos14s!$A$2:$B$874,2,FALSE)))=1,"·",0)</f>
        <v>0</v>
      </c>
      <c r="AE581" s="53">
        <f>IF(TYPE(SEARCH(AE$1,+VLOOKUP($A581,datos14s!$A$2:$B$874,2,FALSE)))=1,"·",0)</f>
        <v>0</v>
      </c>
    </row>
    <row r="582" spans="1:31" s="9" customFormat="1">
      <c r="A582" s="186" t="s">
        <v>182</v>
      </c>
      <c r="B582" s="53">
        <f>IF(TYPE(SEARCH(B$1,+VLOOKUP($A582,datos14s!$A$2:$B$874,2,FALSE)))=1,"·",0)</f>
        <v>0</v>
      </c>
      <c r="C582" s="53">
        <f>IF(TYPE(SEARCH(C$1,+VLOOKUP($A582,datos14s!$A$2:$B$874,2,FALSE)))=1,"·",0)</f>
        <v>0</v>
      </c>
      <c r="D582" s="53">
        <f>IF(TYPE(SEARCH(D$1,+VLOOKUP($A582,datos14s!$A$2:$B$874,2,FALSE)))=1,"·",0)</f>
        <v>0</v>
      </c>
      <c r="E582" s="53">
        <f>IF(TYPE(SEARCH(E$1,+VLOOKUP($A582,datos14s!$A$2:$B$874,2,FALSE)))=1,"·",0)</f>
        <v>0</v>
      </c>
      <c r="F582" s="53">
        <f>IF(TYPE(SEARCH(F$1,+VLOOKUP($A582,datos14s!$A$2:$B$874,2,FALSE)))=1,"·",0)</f>
        <v>0</v>
      </c>
      <c r="G582" s="53">
        <f>IF(TYPE(SEARCH(G$1,+VLOOKUP($A582,datos14s!$A$2:$B$874,2,FALSE)))=1,"·",0)</f>
        <v>0</v>
      </c>
      <c r="H582" s="53">
        <f>IF(TYPE(SEARCH(H$1,+VLOOKUP($A582,datos14s!$A$2:$B$874,2,FALSE)))=1,"·",0)</f>
        <v>0</v>
      </c>
      <c r="I582" s="53">
        <f>IF(TYPE(SEARCH(I$1,+VLOOKUP($A582,datos14s!$A$2:$B$874,2,FALSE)))=1,"·",0)</f>
        <v>0</v>
      </c>
      <c r="J582" s="53">
        <f>IF(TYPE(SEARCH(J$1,+VLOOKUP($A582,datos14s!$A$2:$B$874,2,FALSE)))=1,"·",0)</f>
        <v>0</v>
      </c>
      <c r="K582" s="53" t="str">
        <f>IF(TYPE(SEARCH(K$1,+VLOOKUP($A582,datos14s!$A$2:$B$874,2,FALSE)))=1,"·",0)</f>
        <v>·</v>
      </c>
      <c r="L582" s="53">
        <f>IF(TYPE(SEARCH(L$1,+VLOOKUP($A582,datos14s!$A$2:$B$874,2,FALSE)))=1,"·",0)</f>
        <v>0</v>
      </c>
      <c r="M582" s="53">
        <f>IF(TYPE(SEARCH(M$1,+VLOOKUP($A582,datos14s!$A$2:$B$874,2,FALSE)))=1,"·",0)</f>
        <v>0</v>
      </c>
      <c r="N582" s="53">
        <f>IF(TYPE(SEARCH(N$1,+VLOOKUP($A582,datos14s!$A$2:$B$874,2,FALSE)))=1,"·",0)</f>
        <v>0</v>
      </c>
      <c r="O582" s="53">
        <f>IF(TYPE(SEARCH(O$1,+VLOOKUP($A582,datos14s!$A$2:$B$874,2,FALSE)))=1,"·",0)</f>
        <v>0</v>
      </c>
      <c r="P582" s="53">
        <f>IF(TYPE(SEARCH(P$1,+VLOOKUP($A582,datos14s!$A$2:$B$874,2,FALSE)))=1,"·",0)</f>
        <v>0</v>
      </c>
      <c r="Q582" s="53">
        <f>IF(TYPE(SEARCH(Q$1,+VLOOKUP($A582,datos14s!$A$2:$B$874,2,FALSE)))=1,"·",0)</f>
        <v>0</v>
      </c>
      <c r="R582" s="53">
        <f>IF(TYPE(SEARCH(R$1,+VLOOKUP($A582,datos14s!$A$2:$B$874,2,FALSE)))=1,"·",0)</f>
        <v>0</v>
      </c>
      <c r="S582" s="53">
        <f>IF(TYPE(SEARCH(S$1,+VLOOKUP($A582,datos14s!$A$2:$B$874,2,FALSE)))=1,"·",0)</f>
        <v>0</v>
      </c>
      <c r="T582" s="53">
        <f>IF(TYPE(SEARCH(T$1,+VLOOKUP($A582,datos14s!$A$2:$B$874,2,FALSE)))=1,"·",0)</f>
        <v>0</v>
      </c>
      <c r="U582" s="53">
        <f>IF(TYPE(SEARCH(U$1,+VLOOKUP($A582,datos14s!$A$2:$B$874,2,FALSE)))=1,"·",0)</f>
        <v>0</v>
      </c>
      <c r="V582" s="53">
        <f>IF(TYPE(SEARCH(V$1,+VLOOKUP($A582,datos14s!$A$2:$B$874,2,FALSE)))=1,"·",0)</f>
        <v>0</v>
      </c>
      <c r="W582" s="53">
        <f>IF(TYPE(SEARCH(W$1,+VLOOKUP($A582,datos14s!$A$2:$B$874,2,FALSE)))=1,"·",0)</f>
        <v>0</v>
      </c>
      <c r="X582" s="53">
        <f>IF(TYPE(SEARCH(X$1,+VLOOKUP($A582,datos14s!$A$2:$B$874,2,FALSE)))=1,"·",0)</f>
        <v>0</v>
      </c>
      <c r="Y582" s="53">
        <f>IF(TYPE(SEARCH(Y$1,+VLOOKUP($A582,datos14s!$A$2:$B$874,2,FALSE)))=1,"·",0)</f>
        <v>0</v>
      </c>
      <c r="Z582" s="53">
        <f>IF(TYPE(SEARCH(Z$1,+VLOOKUP($A582,datos14s!$A$2:$B$874,2,FALSE)))=1,"·",0)</f>
        <v>0</v>
      </c>
      <c r="AA582" s="53">
        <f>IF(TYPE(SEARCH(AA$1,+VLOOKUP($A582,datos14s!$A$2:$B$874,2,FALSE)))=1,"·",0)</f>
        <v>0</v>
      </c>
      <c r="AB582" s="53">
        <f>IF(TYPE(SEARCH(AB$1,+VLOOKUP($A582,datos14s!$A$2:$B$874,2,FALSE)))=1,"·",0)</f>
        <v>0</v>
      </c>
      <c r="AC582" s="53">
        <f>IF(TYPE(SEARCH(AC$1,+VLOOKUP($A582,datos14s!$A$2:$B$874,2,FALSE)))=1,"·",0)</f>
        <v>0</v>
      </c>
      <c r="AD582" s="53">
        <f>IF(TYPE(SEARCH(AD$1,+VLOOKUP($A582,datos14s!$A$2:$B$874,2,FALSE)))=1,"·",0)</f>
        <v>0</v>
      </c>
      <c r="AE582" s="53">
        <f>IF(TYPE(SEARCH(AE$1,+VLOOKUP($A582,datos14s!$A$2:$B$874,2,FALSE)))=1,"·",0)</f>
        <v>0</v>
      </c>
    </row>
    <row r="583" spans="1:31" s="9" customFormat="1">
      <c r="A583" s="186" t="s">
        <v>183</v>
      </c>
      <c r="B583" s="53">
        <f>IF(TYPE(SEARCH(B$1,+VLOOKUP($A583,datos14s!$A$2:$B$874,2,FALSE)))=1,"·",0)</f>
        <v>0</v>
      </c>
      <c r="C583" s="53">
        <f>IF(TYPE(SEARCH(C$1,+VLOOKUP($A583,datos14s!$A$2:$B$874,2,FALSE)))=1,"·",0)</f>
        <v>0</v>
      </c>
      <c r="D583" s="53">
        <f>IF(TYPE(SEARCH(D$1,+VLOOKUP($A583,datos14s!$A$2:$B$874,2,FALSE)))=1,"·",0)</f>
        <v>0</v>
      </c>
      <c r="E583" s="53">
        <f>IF(TYPE(SEARCH(E$1,+VLOOKUP($A583,datos14s!$A$2:$B$874,2,FALSE)))=1,"·",0)</f>
        <v>0</v>
      </c>
      <c r="F583" s="53">
        <f>IF(TYPE(SEARCH(F$1,+VLOOKUP($A583,datos14s!$A$2:$B$874,2,FALSE)))=1,"·",0)</f>
        <v>0</v>
      </c>
      <c r="G583" s="53">
        <f>IF(TYPE(SEARCH(G$1,+VLOOKUP($A583,datos14s!$A$2:$B$874,2,FALSE)))=1,"·",0)</f>
        <v>0</v>
      </c>
      <c r="H583" s="53">
        <f>IF(TYPE(SEARCH(H$1,+VLOOKUP($A583,datos14s!$A$2:$B$874,2,FALSE)))=1,"·",0)</f>
        <v>0</v>
      </c>
      <c r="I583" s="53">
        <f>IF(TYPE(SEARCH(I$1,+VLOOKUP($A583,datos14s!$A$2:$B$874,2,FALSE)))=1,"·",0)</f>
        <v>0</v>
      </c>
      <c r="J583" s="53">
        <f>IF(TYPE(SEARCH(J$1,+VLOOKUP($A583,datos14s!$A$2:$B$874,2,FALSE)))=1,"·",0)</f>
        <v>0</v>
      </c>
      <c r="K583" s="53" t="str">
        <f>IF(TYPE(SEARCH(K$1,+VLOOKUP($A583,datos14s!$A$2:$B$874,2,FALSE)))=1,"·",0)</f>
        <v>·</v>
      </c>
      <c r="L583" s="53">
        <f>IF(TYPE(SEARCH(L$1,+VLOOKUP($A583,datos14s!$A$2:$B$874,2,FALSE)))=1,"·",0)</f>
        <v>0</v>
      </c>
      <c r="M583" s="53">
        <f>IF(TYPE(SEARCH(M$1,+VLOOKUP($A583,datos14s!$A$2:$B$874,2,FALSE)))=1,"·",0)</f>
        <v>0</v>
      </c>
      <c r="N583" s="53">
        <f>IF(TYPE(SEARCH(N$1,+VLOOKUP($A583,datos14s!$A$2:$B$874,2,FALSE)))=1,"·",0)</f>
        <v>0</v>
      </c>
      <c r="O583" s="53">
        <f>IF(TYPE(SEARCH(O$1,+VLOOKUP($A583,datos14s!$A$2:$B$874,2,FALSE)))=1,"·",0)</f>
        <v>0</v>
      </c>
      <c r="P583" s="53">
        <f>IF(TYPE(SEARCH(P$1,+VLOOKUP($A583,datos14s!$A$2:$B$874,2,FALSE)))=1,"·",0)</f>
        <v>0</v>
      </c>
      <c r="Q583" s="53">
        <f>IF(TYPE(SEARCH(Q$1,+VLOOKUP($A583,datos14s!$A$2:$B$874,2,FALSE)))=1,"·",0)</f>
        <v>0</v>
      </c>
      <c r="R583" s="53">
        <f>IF(TYPE(SEARCH(R$1,+VLOOKUP($A583,datos14s!$A$2:$B$874,2,FALSE)))=1,"·",0)</f>
        <v>0</v>
      </c>
      <c r="S583" s="53">
        <f>IF(TYPE(SEARCH(S$1,+VLOOKUP($A583,datos14s!$A$2:$B$874,2,FALSE)))=1,"·",0)</f>
        <v>0</v>
      </c>
      <c r="T583" s="53">
        <f>IF(TYPE(SEARCH(T$1,+VLOOKUP($A583,datos14s!$A$2:$B$874,2,FALSE)))=1,"·",0)</f>
        <v>0</v>
      </c>
      <c r="U583" s="53">
        <f>IF(TYPE(SEARCH(U$1,+VLOOKUP($A583,datos14s!$A$2:$B$874,2,FALSE)))=1,"·",0)</f>
        <v>0</v>
      </c>
      <c r="V583" s="53">
        <f>IF(TYPE(SEARCH(V$1,+VLOOKUP($A583,datos14s!$A$2:$B$874,2,FALSE)))=1,"·",0)</f>
        <v>0</v>
      </c>
      <c r="W583" s="53">
        <f>IF(TYPE(SEARCH(W$1,+VLOOKUP($A583,datos14s!$A$2:$B$874,2,FALSE)))=1,"·",0)</f>
        <v>0</v>
      </c>
      <c r="X583" s="53">
        <f>IF(TYPE(SEARCH(X$1,+VLOOKUP($A583,datos14s!$A$2:$B$874,2,FALSE)))=1,"·",0)</f>
        <v>0</v>
      </c>
      <c r="Y583" s="53">
        <f>IF(TYPE(SEARCH(Y$1,+VLOOKUP($A583,datos14s!$A$2:$B$874,2,FALSE)))=1,"·",0)</f>
        <v>0</v>
      </c>
      <c r="Z583" s="53">
        <f>IF(TYPE(SEARCH(Z$1,+VLOOKUP($A583,datos14s!$A$2:$B$874,2,FALSE)))=1,"·",0)</f>
        <v>0</v>
      </c>
      <c r="AA583" s="53">
        <f>IF(TYPE(SEARCH(AA$1,+VLOOKUP($A583,datos14s!$A$2:$B$874,2,FALSE)))=1,"·",0)</f>
        <v>0</v>
      </c>
      <c r="AB583" s="53">
        <f>IF(TYPE(SEARCH(AB$1,+VLOOKUP($A583,datos14s!$A$2:$B$874,2,FALSE)))=1,"·",0)</f>
        <v>0</v>
      </c>
      <c r="AC583" s="53">
        <f>IF(TYPE(SEARCH(AC$1,+VLOOKUP($A583,datos14s!$A$2:$B$874,2,FALSE)))=1,"·",0)</f>
        <v>0</v>
      </c>
      <c r="AD583" s="53">
        <f>IF(TYPE(SEARCH(AD$1,+VLOOKUP($A583,datos14s!$A$2:$B$874,2,FALSE)))=1,"·",0)</f>
        <v>0</v>
      </c>
      <c r="AE583" s="53" t="str">
        <f>IF(TYPE(SEARCH(AE$1,+VLOOKUP($A583,datos14s!$A$2:$B$874,2,FALSE)))=1,"·",0)</f>
        <v>·</v>
      </c>
    </row>
    <row r="584" spans="1:31" s="9" customFormat="1">
      <c r="A584" s="186" t="s">
        <v>184</v>
      </c>
      <c r="B584" s="53">
        <f>IF(TYPE(SEARCH(B$1,+VLOOKUP($A584,datos14s!$A$2:$B$874,2,FALSE)))=1,"·",0)</f>
        <v>0</v>
      </c>
      <c r="C584" s="53">
        <f>IF(TYPE(SEARCH(C$1,+VLOOKUP($A584,datos14s!$A$2:$B$874,2,FALSE)))=1,"·",0)</f>
        <v>0</v>
      </c>
      <c r="D584" s="53">
        <f>IF(TYPE(SEARCH(D$1,+VLOOKUP($A584,datos14s!$A$2:$B$874,2,FALSE)))=1,"·",0)</f>
        <v>0</v>
      </c>
      <c r="E584" s="53">
        <f>IF(TYPE(SEARCH(E$1,+VLOOKUP($A584,datos14s!$A$2:$B$874,2,FALSE)))=1,"·",0)</f>
        <v>0</v>
      </c>
      <c r="F584" s="53">
        <f>IF(TYPE(SEARCH(F$1,+VLOOKUP($A584,datos14s!$A$2:$B$874,2,FALSE)))=1,"·",0)</f>
        <v>0</v>
      </c>
      <c r="G584" s="53">
        <f>IF(TYPE(SEARCH(G$1,+VLOOKUP($A584,datos14s!$A$2:$B$874,2,FALSE)))=1,"·",0)</f>
        <v>0</v>
      </c>
      <c r="H584" s="53">
        <f>IF(TYPE(SEARCH(H$1,+VLOOKUP($A584,datos14s!$A$2:$B$874,2,FALSE)))=1,"·",0)</f>
        <v>0</v>
      </c>
      <c r="I584" s="53">
        <f>IF(TYPE(SEARCH(I$1,+VLOOKUP($A584,datos14s!$A$2:$B$874,2,FALSE)))=1,"·",0)</f>
        <v>0</v>
      </c>
      <c r="J584" s="53">
        <f>IF(TYPE(SEARCH(J$1,+VLOOKUP($A584,datos14s!$A$2:$B$874,2,FALSE)))=1,"·",0)</f>
        <v>0</v>
      </c>
      <c r="K584" s="53" t="str">
        <f>IF(TYPE(SEARCH(K$1,+VLOOKUP($A584,datos14s!$A$2:$B$874,2,FALSE)))=1,"·",0)</f>
        <v>·</v>
      </c>
      <c r="L584" s="53">
        <f>IF(TYPE(SEARCH(L$1,+VLOOKUP($A584,datos14s!$A$2:$B$874,2,FALSE)))=1,"·",0)</f>
        <v>0</v>
      </c>
      <c r="M584" s="53">
        <f>IF(TYPE(SEARCH(M$1,+VLOOKUP($A584,datos14s!$A$2:$B$874,2,FALSE)))=1,"·",0)</f>
        <v>0</v>
      </c>
      <c r="N584" s="53">
        <f>IF(TYPE(SEARCH(N$1,+VLOOKUP($A584,datos14s!$A$2:$B$874,2,FALSE)))=1,"·",0)</f>
        <v>0</v>
      </c>
      <c r="O584" s="53">
        <f>IF(TYPE(SEARCH(O$1,+VLOOKUP($A584,datos14s!$A$2:$B$874,2,FALSE)))=1,"·",0)</f>
        <v>0</v>
      </c>
      <c r="P584" s="53">
        <f>IF(TYPE(SEARCH(P$1,+VLOOKUP($A584,datos14s!$A$2:$B$874,2,FALSE)))=1,"·",0)</f>
        <v>0</v>
      </c>
      <c r="Q584" s="53">
        <f>IF(TYPE(SEARCH(Q$1,+VLOOKUP($A584,datos14s!$A$2:$B$874,2,FALSE)))=1,"·",0)</f>
        <v>0</v>
      </c>
      <c r="R584" s="53">
        <f>IF(TYPE(SEARCH(R$1,+VLOOKUP($A584,datos14s!$A$2:$B$874,2,FALSE)))=1,"·",0)</f>
        <v>0</v>
      </c>
      <c r="S584" s="53">
        <f>IF(TYPE(SEARCH(S$1,+VLOOKUP($A584,datos14s!$A$2:$B$874,2,FALSE)))=1,"·",0)</f>
        <v>0</v>
      </c>
      <c r="T584" s="53">
        <f>IF(TYPE(SEARCH(T$1,+VLOOKUP($A584,datos14s!$A$2:$B$874,2,FALSE)))=1,"·",0)</f>
        <v>0</v>
      </c>
      <c r="U584" s="53">
        <f>IF(TYPE(SEARCH(U$1,+VLOOKUP($A584,datos14s!$A$2:$B$874,2,FALSE)))=1,"·",0)</f>
        <v>0</v>
      </c>
      <c r="V584" s="53">
        <f>IF(TYPE(SEARCH(V$1,+VLOOKUP($A584,datos14s!$A$2:$B$874,2,FALSE)))=1,"·",0)</f>
        <v>0</v>
      </c>
      <c r="W584" s="53">
        <f>IF(TYPE(SEARCH(W$1,+VLOOKUP($A584,datos14s!$A$2:$B$874,2,FALSE)))=1,"·",0)</f>
        <v>0</v>
      </c>
      <c r="X584" s="53">
        <f>IF(TYPE(SEARCH(X$1,+VLOOKUP($A584,datos14s!$A$2:$B$874,2,FALSE)))=1,"·",0)</f>
        <v>0</v>
      </c>
      <c r="Y584" s="53">
        <f>IF(TYPE(SEARCH(Y$1,+VLOOKUP($A584,datos14s!$A$2:$B$874,2,FALSE)))=1,"·",0)</f>
        <v>0</v>
      </c>
      <c r="Z584" s="53">
        <f>IF(TYPE(SEARCH(Z$1,+VLOOKUP($A584,datos14s!$A$2:$B$874,2,FALSE)))=1,"·",0)</f>
        <v>0</v>
      </c>
      <c r="AA584" s="53">
        <f>IF(TYPE(SEARCH(AA$1,+VLOOKUP($A584,datos14s!$A$2:$B$874,2,FALSE)))=1,"·",0)</f>
        <v>0</v>
      </c>
      <c r="AB584" s="53">
        <f>IF(TYPE(SEARCH(AB$1,+VLOOKUP($A584,datos14s!$A$2:$B$874,2,FALSE)))=1,"·",0)</f>
        <v>0</v>
      </c>
      <c r="AC584" s="53">
        <f>IF(TYPE(SEARCH(AC$1,+VLOOKUP($A584,datos14s!$A$2:$B$874,2,FALSE)))=1,"·",0)</f>
        <v>0</v>
      </c>
      <c r="AD584" s="53">
        <f>IF(TYPE(SEARCH(AD$1,+VLOOKUP($A584,datos14s!$A$2:$B$874,2,FALSE)))=1,"·",0)</f>
        <v>0</v>
      </c>
      <c r="AE584" s="53" t="str">
        <f>IF(TYPE(SEARCH(AE$1,+VLOOKUP($A584,datos14s!$A$2:$B$874,2,FALSE)))=1,"·",0)</f>
        <v>·</v>
      </c>
    </row>
    <row r="585" spans="1:31" s="9" customFormat="1">
      <c r="A585" s="186" t="s">
        <v>185</v>
      </c>
      <c r="B585" s="53">
        <f>IF(TYPE(SEARCH(B$1,+VLOOKUP($A585,datos14s!$A$2:$B$874,2,FALSE)))=1,"·",0)</f>
        <v>0</v>
      </c>
      <c r="C585" s="53">
        <f>IF(TYPE(SEARCH(C$1,+VLOOKUP($A585,datos14s!$A$2:$B$874,2,FALSE)))=1,"·",0)</f>
        <v>0</v>
      </c>
      <c r="D585" s="53">
        <f>IF(TYPE(SEARCH(D$1,+VLOOKUP($A585,datos14s!$A$2:$B$874,2,FALSE)))=1,"·",0)</f>
        <v>0</v>
      </c>
      <c r="E585" s="53">
        <f>IF(TYPE(SEARCH(E$1,+VLOOKUP($A585,datos14s!$A$2:$B$874,2,FALSE)))=1,"·",0)</f>
        <v>0</v>
      </c>
      <c r="F585" s="53">
        <f>IF(TYPE(SEARCH(F$1,+VLOOKUP($A585,datos14s!$A$2:$B$874,2,FALSE)))=1,"·",0)</f>
        <v>0</v>
      </c>
      <c r="G585" s="53">
        <f>IF(TYPE(SEARCH(G$1,+VLOOKUP($A585,datos14s!$A$2:$B$874,2,FALSE)))=1,"·",0)</f>
        <v>0</v>
      </c>
      <c r="H585" s="53">
        <f>IF(TYPE(SEARCH(H$1,+VLOOKUP($A585,datos14s!$A$2:$B$874,2,FALSE)))=1,"·",0)</f>
        <v>0</v>
      </c>
      <c r="I585" s="53">
        <f>IF(TYPE(SEARCH(I$1,+VLOOKUP($A585,datos14s!$A$2:$B$874,2,FALSE)))=1,"·",0)</f>
        <v>0</v>
      </c>
      <c r="J585" s="53">
        <f>IF(TYPE(SEARCH(J$1,+VLOOKUP($A585,datos14s!$A$2:$B$874,2,FALSE)))=1,"·",0)</f>
        <v>0</v>
      </c>
      <c r="K585" s="53" t="str">
        <f>IF(TYPE(SEARCH(K$1,+VLOOKUP($A585,datos14s!$A$2:$B$874,2,FALSE)))=1,"·",0)</f>
        <v>·</v>
      </c>
      <c r="L585" s="53">
        <f>IF(TYPE(SEARCH(L$1,+VLOOKUP($A585,datos14s!$A$2:$B$874,2,FALSE)))=1,"·",0)</f>
        <v>0</v>
      </c>
      <c r="M585" s="53">
        <f>IF(TYPE(SEARCH(M$1,+VLOOKUP($A585,datos14s!$A$2:$B$874,2,FALSE)))=1,"·",0)</f>
        <v>0</v>
      </c>
      <c r="N585" s="53">
        <f>IF(TYPE(SEARCH(N$1,+VLOOKUP($A585,datos14s!$A$2:$B$874,2,FALSE)))=1,"·",0)</f>
        <v>0</v>
      </c>
      <c r="O585" s="53">
        <f>IF(TYPE(SEARCH(O$1,+VLOOKUP($A585,datos14s!$A$2:$B$874,2,FALSE)))=1,"·",0)</f>
        <v>0</v>
      </c>
      <c r="P585" s="53">
        <f>IF(TYPE(SEARCH(P$1,+VLOOKUP($A585,datos14s!$A$2:$B$874,2,FALSE)))=1,"·",0)</f>
        <v>0</v>
      </c>
      <c r="Q585" s="53">
        <f>IF(TYPE(SEARCH(Q$1,+VLOOKUP($A585,datos14s!$A$2:$B$874,2,FALSE)))=1,"·",0)</f>
        <v>0</v>
      </c>
      <c r="R585" s="53">
        <f>IF(TYPE(SEARCH(R$1,+VLOOKUP($A585,datos14s!$A$2:$B$874,2,FALSE)))=1,"·",0)</f>
        <v>0</v>
      </c>
      <c r="S585" s="53">
        <f>IF(TYPE(SEARCH(S$1,+VLOOKUP($A585,datos14s!$A$2:$B$874,2,FALSE)))=1,"·",0)</f>
        <v>0</v>
      </c>
      <c r="T585" s="53">
        <f>IF(TYPE(SEARCH(T$1,+VLOOKUP($A585,datos14s!$A$2:$B$874,2,FALSE)))=1,"·",0)</f>
        <v>0</v>
      </c>
      <c r="U585" s="53">
        <f>IF(TYPE(SEARCH(U$1,+VLOOKUP($A585,datos14s!$A$2:$B$874,2,FALSE)))=1,"·",0)</f>
        <v>0</v>
      </c>
      <c r="V585" s="53">
        <f>IF(TYPE(SEARCH(V$1,+VLOOKUP($A585,datos14s!$A$2:$B$874,2,FALSE)))=1,"·",0)</f>
        <v>0</v>
      </c>
      <c r="W585" s="53">
        <f>IF(TYPE(SEARCH(W$1,+VLOOKUP($A585,datos14s!$A$2:$B$874,2,FALSE)))=1,"·",0)</f>
        <v>0</v>
      </c>
      <c r="X585" s="53">
        <f>IF(TYPE(SEARCH(X$1,+VLOOKUP($A585,datos14s!$A$2:$B$874,2,FALSE)))=1,"·",0)</f>
        <v>0</v>
      </c>
      <c r="Y585" s="53">
        <f>IF(TYPE(SEARCH(Y$1,+VLOOKUP($A585,datos14s!$A$2:$B$874,2,FALSE)))=1,"·",0)</f>
        <v>0</v>
      </c>
      <c r="Z585" s="53">
        <f>IF(TYPE(SEARCH(Z$1,+VLOOKUP($A585,datos14s!$A$2:$B$874,2,FALSE)))=1,"·",0)</f>
        <v>0</v>
      </c>
      <c r="AA585" s="53">
        <f>IF(TYPE(SEARCH(AA$1,+VLOOKUP($A585,datos14s!$A$2:$B$874,2,FALSE)))=1,"·",0)</f>
        <v>0</v>
      </c>
      <c r="AB585" s="53">
        <f>IF(TYPE(SEARCH(AB$1,+VLOOKUP($A585,datos14s!$A$2:$B$874,2,FALSE)))=1,"·",0)</f>
        <v>0</v>
      </c>
      <c r="AC585" s="53">
        <f>IF(TYPE(SEARCH(AC$1,+VLOOKUP($A585,datos14s!$A$2:$B$874,2,FALSE)))=1,"·",0)</f>
        <v>0</v>
      </c>
      <c r="AD585" s="53">
        <f>IF(TYPE(SEARCH(AD$1,+VLOOKUP($A585,datos14s!$A$2:$B$874,2,FALSE)))=1,"·",0)</f>
        <v>0</v>
      </c>
      <c r="AE585" s="53" t="str">
        <f>IF(TYPE(SEARCH(AE$1,+VLOOKUP($A585,datos14s!$A$2:$B$874,2,FALSE)))=1,"·",0)</f>
        <v>·</v>
      </c>
    </row>
    <row r="586" spans="1:31" s="9" customFormat="1">
      <c r="A586" s="186" t="s">
        <v>186</v>
      </c>
      <c r="B586" s="53">
        <f>IF(TYPE(SEARCH(B$1,+VLOOKUP($A586,datos14s!$A$2:$B$874,2,FALSE)))=1,"·",0)</f>
        <v>0</v>
      </c>
      <c r="C586" s="53">
        <f>IF(TYPE(SEARCH(C$1,+VLOOKUP($A586,datos14s!$A$2:$B$874,2,FALSE)))=1,"·",0)</f>
        <v>0</v>
      </c>
      <c r="D586" s="53">
        <f>IF(TYPE(SEARCH(D$1,+VLOOKUP($A586,datos14s!$A$2:$B$874,2,FALSE)))=1,"·",0)</f>
        <v>0</v>
      </c>
      <c r="E586" s="53">
        <f>IF(TYPE(SEARCH(E$1,+VLOOKUP($A586,datos14s!$A$2:$B$874,2,FALSE)))=1,"·",0)</f>
        <v>0</v>
      </c>
      <c r="F586" s="53">
        <f>IF(TYPE(SEARCH(F$1,+VLOOKUP($A586,datos14s!$A$2:$B$874,2,FALSE)))=1,"·",0)</f>
        <v>0</v>
      </c>
      <c r="G586" s="53">
        <f>IF(TYPE(SEARCH(G$1,+VLOOKUP($A586,datos14s!$A$2:$B$874,2,FALSE)))=1,"·",0)</f>
        <v>0</v>
      </c>
      <c r="H586" s="53">
        <f>IF(TYPE(SEARCH(H$1,+VLOOKUP($A586,datos14s!$A$2:$B$874,2,FALSE)))=1,"·",0)</f>
        <v>0</v>
      </c>
      <c r="I586" s="53">
        <f>IF(TYPE(SEARCH(I$1,+VLOOKUP($A586,datos14s!$A$2:$B$874,2,FALSE)))=1,"·",0)</f>
        <v>0</v>
      </c>
      <c r="J586" s="53">
        <f>IF(TYPE(SEARCH(J$1,+VLOOKUP($A586,datos14s!$A$2:$B$874,2,FALSE)))=1,"·",0)</f>
        <v>0</v>
      </c>
      <c r="K586" s="53" t="str">
        <f>IF(TYPE(SEARCH(K$1,+VLOOKUP($A586,datos14s!$A$2:$B$874,2,FALSE)))=1,"·",0)</f>
        <v>·</v>
      </c>
      <c r="L586" s="53">
        <f>IF(TYPE(SEARCH(L$1,+VLOOKUP($A586,datos14s!$A$2:$B$874,2,FALSE)))=1,"·",0)</f>
        <v>0</v>
      </c>
      <c r="M586" s="53">
        <f>IF(TYPE(SEARCH(M$1,+VLOOKUP($A586,datos14s!$A$2:$B$874,2,FALSE)))=1,"·",0)</f>
        <v>0</v>
      </c>
      <c r="N586" s="53">
        <f>IF(TYPE(SEARCH(N$1,+VLOOKUP($A586,datos14s!$A$2:$B$874,2,FALSE)))=1,"·",0)</f>
        <v>0</v>
      </c>
      <c r="O586" s="53">
        <f>IF(TYPE(SEARCH(O$1,+VLOOKUP($A586,datos14s!$A$2:$B$874,2,FALSE)))=1,"·",0)</f>
        <v>0</v>
      </c>
      <c r="P586" s="53">
        <f>IF(TYPE(SEARCH(P$1,+VLOOKUP($A586,datos14s!$A$2:$B$874,2,FALSE)))=1,"·",0)</f>
        <v>0</v>
      </c>
      <c r="Q586" s="53">
        <f>IF(TYPE(SEARCH(Q$1,+VLOOKUP($A586,datos14s!$A$2:$B$874,2,FALSE)))=1,"·",0)</f>
        <v>0</v>
      </c>
      <c r="R586" s="53">
        <f>IF(TYPE(SEARCH(R$1,+VLOOKUP($A586,datos14s!$A$2:$B$874,2,FALSE)))=1,"·",0)</f>
        <v>0</v>
      </c>
      <c r="S586" s="53">
        <f>IF(TYPE(SEARCH(S$1,+VLOOKUP($A586,datos14s!$A$2:$B$874,2,FALSE)))=1,"·",0)</f>
        <v>0</v>
      </c>
      <c r="T586" s="53">
        <f>IF(TYPE(SEARCH(T$1,+VLOOKUP($A586,datos14s!$A$2:$B$874,2,FALSE)))=1,"·",0)</f>
        <v>0</v>
      </c>
      <c r="U586" s="53">
        <f>IF(TYPE(SEARCH(U$1,+VLOOKUP($A586,datos14s!$A$2:$B$874,2,FALSE)))=1,"·",0)</f>
        <v>0</v>
      </c>
      <c r="V586" s="53">
        <f>IF(TYPE(SEARCH(V$1,+VLOOKUP($A586,datos14s!$A$2:$B$874,2,FALSE)))=1,"·",0)</f>
        <v>0</v>
      </c>
      <c r="W586" s="53">
        <f>IF(TYPE(SEARCH(W$1,+VLOOKUP($A586,datos14s!$A$2:$B$874,2,FALSE)))=1,"·",0)</f>
        <v>0</v>
      </c>
      <c r="X586" s="53">
        <f>IF(TYPE(SEARCH(X$1,+VLOOKUP($A586,datos14s!$A$2:$B$874,2,FALSE)))=1,"·",0)</f>
        <v>0</v>
      </c>
      <c r="Y586" s="53">
        <f>IF(TYPE(SEARCH(Y$1,+VLOOKUP($A586,datos14s!$A$2:$B$874,2,FALSE)))=1,"·",0)</f>
        <v>0</v>
      </c>
      <c r="Z586" s="53">
        <f>IF(TYPE(SEARCH(Z$1,+VLOOKUP($A586,datos14s!$A$2:$B$874,2,FALSE)))=1,"·",0)</f>
        <v>0</v>
      </c>
      <c r="AA586" s="53">
        <f>IF(TYPE(SEARCH(AA$1,+VLOOKUP($A586,datos14s!$A$2:$B$874,2,FALSE)))=1,"·",0)</f>
        <v>0</v>
      </c>
      <c r="AB586" s="53">
        <f>IF(TYPE(SEARCH(AB$1,+VLOOKUP($A586,datos14s!$A$2:$B$874,2,FALSE)))=1,"·",0)</f>
        <v>0</v>
      </c>
      <c r="AC586" s="53">
        <f>IF(TYPE(SEARCH(AC$1,+VLOOKUP($A586,datos14s!$A$2:$B$874,2,FALSE)))=1,"·",0)</f>
        <v>0</v>
      </c>
      <c r="AD586" s="53">
        <f>IF(TYPE(SEARCH(AD$1,+VLOOKUP($A586,datos14s!$A$2:$B$874,2,FALSE)))=1,"·",0)</f>
        <v>0</v>
      </c>
      <c r="AE586" s="53" t="str">
        <f>IF(TYPE(SEARCH(AE$1,+VLOOKUP($A586,datos14s!$A$2:$B$874,2,FALSE)))=1,"·",0)</f>
        <v>·</v>
      </c>
    </row>
    <row r="587" spans="1:31" s="9" customFormat="1">
      <c r="A587" s="186" t="s">
        <v>187</v>
      </c>
      <c r="B587" s="53">
        <f>IF(TYPE(SEARCH(B$1,+VLOOKUP($A587,datos14s!$A$2:$B$874,2,FALSE)))=1,"·",0)</f>
        <v>0</v>
      </c>
      <c r="C587" s="53">
        <f>IF(TYPE(SEARCH(C$1,+VLOOKUP($A587,datos14s!$A$2:$B$874,2,FALSE)))=1,"·",0)</f>
        <v>0</v>
      </c>
      <c r="D587" s="53">
        <f>IF(TYPE(SEARCH(D$1,+VLOOKUP($A587,datos14s!$A$2:$B$874,2,FALSE)))=1,"·",0)</f>
        <v>0</v>
      </c>
      <c r="E587" s="53">
        <f>IF(TYPE(SEARCH(E$1,+VLOOKUP($A587,datos14s!$A$2:$B$874,2,FALSE)))=1,"·",0)</f>
        <v>0</v>
      </c>
      <c r="F587" s="53">
        <f>IF(TYPE(SEARCH(F$1,+VLOOKUP($A587,datos14s!$A$2:$B$874,2,FALSE)))=1,"·",0)</f>
        <v>0</v>
      </c>
      <c r="G587" s="53">
        <f>IF(TYPE(SEARCH(G$1,+VLOOKUP($A587,datos14s!$A$2:$B$874,2,FALSE)))=1,"·",0)</f>
        <v>0</v>
      </c>
      <c r="H587" s="53">
        <f>IF(TYPE(SEARCH(H$1,+VLOOKUP($A587,datos14s!$A$2:$B$874,2,FALSE)))=1,"·",0)</f>
        <v>0</v>
      </c>
      <c r="I587" s="53" t="str">
        <f>IF(TYPE(SEARCH(I$1,+VLOOKUP($A587,datos14s!$A$2:$B$874,2,FALSE)))=1,"·",0)</f>
        <v>·</v>
      </c>
      <c r="J587" s="53">
        <f>IF(TYPE(SEARCH(J$1,+VLOOKUP($A587,datos14s!$A$2:$B$874,2,FALSE)))=1,"·",0)</f>
        <v>0</v>
      </c>
      <c r="K587" s="53">
        <f>IF(TYPE(SEARCH(K$1,+VLOOKUP($A587,datos14s!$A$2:$B$874,2,FALSE)))=1,"·",0)</f>
        <v>0</v>
      </c>
      <c r="L587" s="53">
        <f>IF(TYPE(SEARCH(L$1,+VLOOKUP($A587,datos14s!$A$2:$B$874,2,FALSE)))=1,"·",0)</f>
        <v>0</v>
      </c>
      <c r="M587" s="53">
        <f>IF(TYPE(SEARCH(M$1,+VLOOKUP($A587,datos14s!$A$2:$B$874,2,FALSE)))=1,"·",0)</f>
        <v>0</v>
      </c>
      <c r="N587" s="53">
        <f>IF(TYPE(SEARCH(N$1,+VLOOKUP($A587,datos14s!$A$2:$B$874,2,FALSE)))=1,"·",0)</f>
        <v>0</v>
      </c>
      <c r="O587" s="53">
        <f>IF(TYPE(SEARCH(O$1,+VLOOKUP($A587,datos14s!$A$2:$B$874,2,FALSE)))=1,"·",0)</f>
        <v>0</v>
      </c>
      <c r="P587" s="53">
        <f>IF(TYPE(SEARCH(P$1,+VLOOKUP($A587,datos14s!$A$2:$B$874,2,FALSE)))=1,"·",0)</f>
        <v>0</v>
      </c>
      <c r="Q587" s="53">
        <f>IF(TYPE(SEARCH(Q$1,+VLOOKUP($A587,datos14s!$A$2:$B$874,2,FALSE)))=1,"·",0)</f>
        <v>0</v>
      </c>
      <c r="R587" s="53">
        <f>IF(TYPE(SEARCH(R$1,+VLOOKUP($A587,datos14s!$A$2:$B$874,2,FALSE)))=1,"·",0)</f>
        <v>0</v>
      </c>
      <c r="S587" s="53">
        <f>IF(TYPE(SEARCH(S$1,+VLOOKUP($A587,datos14s!$A$2:$B$874,2,FALSE)))=1,"·",0)</f>
        <v>0</v>
      </c>
      <c r="T587" s="53">
        <f>IF(TYPE(SEARCH(T$1,+VLOOKUP($A587,datos14s!$A$2:$B$874,2,FALSE)))=1,"·",0)</f>
        <v>0</v>
      </c>
      <c r="U587" s="53">
        <f>IF(TYPE(SEARCH(U$1,+VLOOKUP($A587,datos14s!$A$2:$B$874,2,FALSE)))=1,"·",0)</f>
        <v>0</v>
      </c>
      <c r="V587" s="53">
        <f>IF(TYPE(SEARCH(V$1,+VLOOKUP($A587,datos14s!$A$2:$B$874,2,FALSE)))=1,"·",0)</f>
        <v>0</v>
      </c>
      <c r="W587" s="53">
        <f>IF(TYPE(SEARCH(W$1,+VLOOKUP($A587,datos14s!$A$2:$B$874,2,FALSE)))=1,"·",0)</f>
        <v>0</v>
      </c>
      <c r="X587" s="53">
        <f>IF(TYPE(SEARCH(X$1,+VLOOKUP($A587,datos14s!$A$2:$B$874,2,FALSE)))=1,"·",0)</f>
        <v>0</v>
      </c>
      <c r="Y587" s="53">
        <f>IF(TYPE(SEARCH(Y$1,+VLOOKUP($A587,datos14s!$A$2:$B$874,2,FALSE)))=1,"·",0)</f>
        <v>0</v>
      </c>
      <c r="Z587" s="53">
        <f>IF(TYPE(SEARCH(Z$1,+VLOOKUP($A587,datos14s!$A$2:$B$874,2,FALSE)))=1,"·",0)</f>
        <v>0</v>
      </c>
      <c r="AA587" s="53">
        <f>IF(TYPE(SEARCH(AA$1,+VLOOKUP($A587,datos14s!$A$2:$B$874,2,FALSE)))=1,"·",0)</f>
        <v>0</v>
      </c>
      <c r="AB587" s="53">
        <f>IF(TYPE(SEARCH(AB$1,+VLOOKUP($A587,datos14s!$A$2:$B$874,2,FALSE)))=1,"·",0)</f>
        <v>0</v>
      </c>
      <c r="AC587" s="53">
        <f>IF(TYPE(SEARCH(AC$1,+VLOOKUP($A587,datos14s!$A$2:$B$874,2,FALSE)))=1,"·",0)</f>
        <v>0</v>
      </c>
      <c r="AD587" s="53">
        <f>IF(TYPE(SEARCH(AD$1,+VLOOKUP($A587,datos14s!$A$2:$B$874,2,FALSE)))=1,"·",0)</f>
        <v>0</v>
      </c>
      <c r="AE587" s="53">
        <f>IF(TYPE(SEARCH(AE$1,+VLOOKUP($A587,datos14s!$A$2:$B$874,2,FALSE)))=1,"·",0)</f>
        <v>0</v>
      </c>
    </row>
    <row r="588" spans="1:31" s="9" customFormat="1">
      <c r="A588" s="186" t="s">
        <v>188</v>
      </c>
      <c r="B588" s="53">
        <f>IF(TYPE(SEARCH(B$1,+VLOOKUP($A588,datos14s!$A$2:$B$874,2,FALSE)))=1,"·",0)</f>
        <v>0</v>
      </c>
      <c r="C588" s="53">
        <f>IF(TYPE(SEARCH(C$1,+VLOOKUP($A588,datos14s!$A$2:$B$874,2,FALSE)))=1,"·",0)</f>
        <v>0</v>
      </c>
      <c r="D588" s="53">
        <f>IF(TYPE(SEARCH(D$1,+VLOOKUP($A588,datos14s!$A$2:$B$874,2,FALSE)))=1,"·",0)</f>
        <v>0</v>
      </c>
      <c r="E588" s="53">
        <f>IF(TYPE(SEARCH(E$1,+VLOOKUP($A588,datos14s!$A$2:$B$874,2,FALSE)))=1,"·",0)</f>
        <v>0</v>
      </c>
      <c r="F588" s="53">
        <f>IF(TYPE(SEARCH(F$1,+VLOOKUP($A588,datos14s!$A$2:$B$874,2,FALSE)))=1,"·",0)</f>
        <v>0</v>
      </c>
      <c r="G588" s="53">
        <f>IF(TYPE(SEARCH(G$1,+VLOOKUP($A588,datos14s!$A$2:$B$874,2,FALSE)))=1,"·",0)</f>
        <v>0</v>
      </c>
      <c r="H588" s="53">
        <f>IF(TYPE(SEARCH(H$1,+VLOOKUP($A588,datos14s!$A$2:$B$874,2,FALSE)))=1,"·",0)</f>
        <v>0</v>
      </c>
      <c r="I588" s="53">
        <f>IF(TYPE(SEARCH(I$1,+VLOOKUP($A588,datos14s!$A$2:$B$874,2,FALSE)))=1,"·",0)</f>
        <v>0</v>
      </c>
      <c r="J588" s="53">
        <f>IF(TYPE(SEARCH(J$1,+VLOOKUP($A588,datos14s!$A$2:$B$874,2,FALSE)))=1,"·",0)</f>
        <v>0</v>
      </c>
      <c r="K588" s="53" t="str">
        <f>IF(TYPE(SEARCH(K$1,+VLOOKUP($A588,datos14s!$A$2:$B$874,2,FALSE)))=1,"·",0)</f>
        <v>·</v>
      </c>
      <c r="L588" s="53">
        <f>IF(TYPE(SEARCH(L$1,+VLOOKUP($A588,datos14s!$A$2:$B$874,2,FALSE)))=1,"·",0)</f>
        <v>0</v>
      </c>
      <c r="M588" s="53">
        <f>IF(TYPE(SEARCH(M$1,+VLOOKUP($A588,datos14s!$A$2:$B$874,2,FALSE)))=1,"·",0)</f>
        <v>0</v>
      </c>
      <c r="N588" s="53">
        <f>IF(TYPE(SEARCH(N$1,+VLOOKUP($A588,datos14s!$A$2:$B$874,2,FALSE)))=1,"·",0)</f>
        <v>0</v>
      </c>
      <c r="O588" s="53">
        <f>IF(TYPE(SEARCH(O$1,+VLOOKUP($A588,datos14s!$A$2:$B$874,2,FALSE)))=1,"·",0)</f>
        <v>0</v>
      </c>
      <c r="P588" s="53">
        <f>IF(TYPE(SEARCH(P$1,+VLOOKUP($A588,datos14s!$A$2:$B$874,2,FALSE)))=1,"·",0)</f>
        <v>0</v>
      </c>
      <c r="Q588" s="53">
        <f>IF(TYPE(SEARCH(Q$1,+VLOOKUP($A588,datos14s!$A$2:$B$874,2,FALSE)))=1,"·",0)</f>
        <v>0</v>
      </c>
      <c r="R588" s="53">
        <f>IF(TYPE(SEARCH(R$1,+VLOOKUP($A588,datos14s!$A$2:$B$874,2,FALSE)))=1,"·",0)</f>
        <v>0</v>
      </c>
      <c r="S588" s="53">
        <f>IF(TYPE(SEARCH(S$1,+VLOOKUP($A588,datos14s!$A$2:$B$874,2,FALSE)))=1,"·",0)</f>
        <v>0</v>
      </c>
      <c r="T588" s="53">
        <f>IF(TYPE(SEARCH(T$1,+VLOOKUP($A588,datos14s!$A$2:$B$874,2,FALSE)))=1,"·",0)</f>
        <v>0</v>
      </c>
      <c r="U588" s="53">
        <f>IF(TYPE(SEARCH(U$1,+VLOOKUP($A588,datos14s!$A$2:$B$874,2,FALSE)))=1,"·",0)</f>
        <v>0</v>
      </c>
      <c r="V588" s="53">
        <f>IF(TYPE(SEARCH(V$1,+VLOOKUP($A588,datos14s!$A$2:$B$874,2,FALSE)))=1,"·",0)</f>
        <v>0</v>
      </c>
      <c r="W588" s="53">
        <f>IF(TYPE(SEARCH(W$1,+VLOOKUP($A588,datos14s!$A$2:$B$874,2,FALSE)))=1,"·",0)</f>
        <v>0</v>
      </c>
      <c r="X588" s="53">
        <f>IF(TYPE(SEARCH(X$1,+VLOOKUP($A588,datos14s!$A$2:$B$874,2,FALSE)))=1,"·",0)</f>
        <v>0</v>
      </c>
      <c r="Y588" s="53">
        <f>IF(TYPE(SEARCH(Y$1,+VLOOKUP($A588,datos14s!$A$2:$B$874,2,FALSE)))=1,"·",0)</f>
        <v>0</v>
      </c>
      <c r="Z588" s="53">
        <f>IF(TYPE(SEARCH(Z$1,+VLOOKUP($A588,datos14s!$A$2:$B$874,2,FALSE)))=1,"·",0)</f>
        <v>0</v>
      </c>
      <c r="AA588" s="53">
        <f>IF(TYPE(SEARCH(AA$1,+VLOOKUP($A588,datos14s!$A$2:$B$874,2,FALSE)))=1,"·",0)</f>
        <v>0</v>
      </c>
      <c r="AB588" s="53">
        <f>IF(TYPE(SEARCH(AB$1,+VLOOKUP($A588,datos14s!$A$2:$B$874,2,FALSE)))=1,"·",0)</f>
        <v>0</v>
      </c>
      <c r="AC588" s="53">
        <f>IF(TYPE(SEARCH(AC$1,+VLOOKUP($A588,datos14s!$A$2:$B$874,2,FALSE)))=1,"·",0)</f>
        <v>0</v>
      </c>
      <c r="AD588" s="53">
        <f>IF(TYPE(SEARCH(AD$1,+VLOOKUP($A588,datos14s!$A$2:$B$874,2,FALSE)))=1,"·",0)</f>
        <v>0</v>
      </c>
      <c r="AE588" s="53" t="str">
        <f>IF(TYPE(SEARCH(AE$1,+VLOOKUP($A588,datos14s!$A$2:$B$874,2,FALSE)))=1,"·",0)</f>
        <v>·</v>
      </c>
    </row>
    <row r="589" spans="1:31" s="9" customFormat="1">
      <c r="A589" s="186" t="s">
        <v>189</v>
      </c>
      <c r="B589" s="53">
        <f>IF(TYPE(SEARCH(B$1,+VLOOKUP($A589,datos14s!$A$2:$B$874,2,FALSE)))=1,"·",0)</f>
        <v>0</v>
      </c>
      <c r="C589" s="53">
        <f>IF(TYPE(SEARCH(C$1,+VLOOKUP($A589,datos14s!$A$2:$B$874,2,FALSE)))=1,"·",0)</f>
        <v>0</v>
      </c>
      <c r="D589" s="53">
        <f>IF(TYPE(SEARCH(D$1,+VLOOKUP($A589,datos14s!$A$2:$B$874,2,FALSE)))=1,"·",0)</f>
        <v>0</v>
      </c>
      <c r="E589" s="53">
        <f>IF(TYPE(SEARCH(E$1,+VLOOKUP($A589,datos14s!$A$2:$B$874,2,FALSE)))=1,"·",0)</f>
        <v>0</v>
      </c>
      <c r="F589" s="53">
        <f>IF(TYPE(SEARCH(F$1,+VLOOKUP($A589,datos14s!$A$2:$B$874,2,FALSE)))=1,"·",0)</f>
        <v>0</v>
      </c>
      <c r="G589" s="53">
        <f>IF(TYPE(SEARCH(G$1,+VLOOKUP($A589,datos14s!$A$2:$B$874,2,FALSE)))=1,"·",0)</f>
        <v>0</v>
      </c>
      <c r="H589" s="53">
        <f>IF(TYPE(SEARCH(H$1,+VLOOKUP($A589,datos14s!$A$2:$B$874,2,FALSE)))=1,"·",0)</f>
        <v>0</v>
      </c>
      <c r="I589" s="53">
        <f>IF(TYPE(SEARCH(I$1,+VLOOKUP($A589,datos14s!$A$2:$B$874,2,FALSE)))=1,"·",0)</f>
        <v>0</v>
      </c>
      <c r="J589" s="53">
        <f>IF(TYPE(SEARCH(J$1,+VLOOKUP($A589,datos14s!$A$2:$B$874,2,FALSE)))=1,"·",0)</f>
        <v>0</v>
      </c>
      <c r="K589" s="53" t="str">
        <f>IF(TYPE(SEARCH(K$1,+VLOOKUP($A589,datos14s!$A$2:$B$874,2,FALSE)))=1,"·",0)</f>
        <v>·</v>
      </c>
      <c r="L589" s="53">
        <f>IF(TYPE(SEARCH(L$1,+VLOOKUP($A589,datos14s!$A$2:$B$874,2,FALSE)))=1,"·",0)</f>
        <v>0</v>
      </c>
      <c r="M589" s="53">
        <f>IF(TYPE(SEARCH(M$1,+VLOOKUP($A589,datos14s!$A$2:$B$874,2,FALSE)))=1,"·",0)</f>
        <v>0</v>
      </c>
      <c r="N589" s="53">
        <f>IF(TYPE(SEARCH(N$1,+VLOOKUP($A589,datos14s!$A$2:$B$874,2,FALSE)))=1,"·",0)</f>
        <v>0</v>
      </c>
      <c r="O589" s="53">
        <f>IF(TYPE(SEARCH(O$1,+VLOOKUP($A589,datos14s!$A$2:$B$874,2,FALSE)))=1,"·",0)</f>
        <v>0</v>
      </c>
      <c r="P589" s="53">
        <f>IF(TYPE(SEARCH(P$1,+VLOOKUP($A589,datos14s!$A$2:$B$874,2,FALSE)))=1,"·",0)</f>
        <v>0</v>
      </c>
      <c r="Q589" s="53">
        <f>IF(TYPE(SEARCH(Q$1,+VLOOKUP($A589,datos14s!$A$2:$B$874,2,FALSE)))=1,"·",0)</f>
        <v>0</v>
      </c>
      <c r="R589" s="53">
        <f>IF(TYPE(SEARCH(R$1,+VLOOKUP($A589,datos14s!$A$2:$B$874,2,FALSE)))=1,"·",0)</f>
        <v>0</v>
      </c>
      <c r="S589" s="53">
        <f>IF(TYPE(SEARCH(S$1,+VLOOKUP($A589,datos14s!$A$2:$B$874,2,FALSE)))=1,"·",0)</f>
        <v>0</v>
      </c>
      <c r="T589" s="53">
        <f>IF(TYPE(SEARCH(T$1,+VLOOKUP($A589,datos14s!$A$2:$B$874,2,FALSE)))=1,"·",0)</f>
        <v>0</v>
      </c>
      <c r="U589" s="53">
        <f>IF(TYPE(SEARCH(U$1,+VLOOKUP($A589,datos14s!$A$2:$B$874,2,FALSE)))=1,"·",0)</f>
        <v>0</v>
      </c>
      <c r="V589" s="53">
        <f>IF(TYPE(SEARCH(V$1,+VLOOKUP($A589,datos14s!$A$2:$B$874,2,FALSE)))=1,"·",0)</f>
        <v>0</v>
      </c>
      <c r="W589" s="53">
        <f>IF(TYPE(SEARCH(W$1,+VLOOKUP($A589,datos14s!$A$2:$B$874,2,FALSE)))=1,"·",0)</f>
        <v>0</v>
      </c>
      <c r="X589" s="53">
        <f>IF(TYPE(SEARCH(X$1,+VLOOKUP($A589,datos14s!$A$2:$B$874,2,FALSE)))=1,"·",0)</f>
        <v>0</v>
      </c>
      <c r="Y589" s="53">
        <f>IF(TYPE(SEARCH(Y$1,+VLOOKUP($A589,datos14s!$A$2:$B$874,2,FALSE)))=1,"·",0)</f>
        <v>0</v>
      </c>
      <c r="Z589" s="53">
        <f>IF(TYPE(SEARCH(Z$1,+VLOOKUP($A589,datos14s!$A$2:$B$874,2,FALSE)))=1,"·",0)</f>
        <v>0</v>
      </c>
      <c r="AA589" s="53">
        <f>IF(TYPE(SEARCH(AA$1,+VLOOKUP($A589,datos14s!$A$2:$B$874,2,FALSE)))=1,"·",0)</f>
        <v>0</v>
      </c>
      <c r="AB589" s="53">
        <f>IF(TYPE(SEARCH(AB$1,+VLOOKUP($A589,datos14s!$A$2:$B$874,2,FALSE)))=1,"·",0)</f>
        <v>0</v>
      </c>
      <c r="AC589" s="53">
        <f>IF(TYPE(SEARCH(AC$1,+VLOOKUP($A589,datos14s!$A$2:$B$874,2,FALSE)))=1,"·",0)</f>
        <v>0</v>
      </c>
      <c r="AD589" s="53">
        <f>IF(TYPE(SEARCH(AD$1,+VLOOKUP($A589,datos14s!$A$2:$B$874,2,FALSE)))=1,"·",0)</f>
        <v>0</v>
      </c>
      <c r="AE589" s="53">
        <f>IF(TYPE(SEARCH(AE$1,+VLOOKUP($A589,datos14s!$A$2:$B$874,2,FALSE)))=1,"·",0)</f>
        <v>0</v>
      </c>
    </row>
    <row r="590" spans="1:31" s="9" customFormat="1">
      <c r="A590" s="186" t="s">
        <v>190</v>
      </c>
      <c r="B590" s="53">
        <f>IF(TYPE(SEARCH(B$1,+VLOOKUP($A590,datos14s!$A$2:$B$874,2,FALSE)))=1,"·",0)</f>
        <v>0</v>
      </c>
      <c r="C590" s="53">
        <f>IF(TYPE(SEARCH(C$1,+VLOOKUP($A590,datos14s!$A$2:$B$874,2,FALSE)))=1,"·",0)</f>
        <v>0</v>
      </c>
      <c r="D590" s="53">
        <f>IF(TYPE(SEARCH(D$1,+VLOOKUP($A590,datos14s!$A$2:$B$874,2,FALSE)))=1,"·",0)</f>
        <v>0</v>
      </c>
      <c r="E590" s="53">
        <f>IF(TYPE(SEARCH(E$1,+VLOOKUP($A590,datos14s!$A$2:$B$874,2,FALSE)))=1,"·",0)</f>
        <v>0</v>
      </c>
      <c r="F590" s="53">
        <f>IF(TYPE(SEARCH(F$1,+VLOOKUP($A590,datos14s!$A$2:$B$874,2,FALSE)))=1,"·",0)</f>
        <v>0</v>
      </c>
      <c r="G590" s="53">
        <f>IF(TYPE(SEARCH(G$1,+VLOOKUP($A590,datos14s!$A$2:$B$874,2,FALSE)))=1,"·",0)</f>
        <v>0</v>
      </c>
      <c r="H590" s="53">
        <f>IF(TYPE(SEARCH(H$1,+VLOOKUP($A590,datos14s!$A$2:$B$874,2,FALSE)))=1,"·",0)</f>
        <v>0</v>
      </c>
      <c r="I590" s="53">
        <f>IF(TYPE(SEARCH(I$1,+VLOOKUP($A590,datos14s!$A$2:$B$874,2,FALSE)))=1,"·",0)</f>
        <v>0</v>
      </c>
      <c r="J590" s="53">
        <f>IF(TYPE(SEARCH(J$1,+VLOOKUP($A590,datos14s!$A$2:$B$874,2,FALSE)))=1,"·",0)</f>
        <v>0</v>
      </c>
      <c r="K590" s="53" t="str">
        <f>IF(TYPE(SEARCH(K$1,+VLOOKUP($A590,datos14s!$A$2:$B$874,2,FALSE)))=1,"·",0)</f>
        <v>·</v>
      </c>
      <c r="L590" s="53">
        <f>IF(TYPE(SEARCH(L$1,+VLOOKUP($A590,datos14s!$A$2:$B$874,2,FALSE)))=1,"·",0)</f>
        <v>0</v>
      </c>
      <c r="M590" s="53">
        <f>IF(TYPE(SEARCH(M$1,+VLOOKUP($A590,datos14s!$A$2:$B$874,2,FALSE)))=1,"·",0)</f>
        <v>0</v>
      </c>
      <c r="N590" s="53">
        <f>IF(TYPE(SEARCH(N$1,+VLOOKUP($A590,datos14s!$A$2:$B$874,2,FALSE)))=1,"·",0)</f>
        <v>0</v>
      </c>
      <c r="O590" s="53">
        <f>IF(TYPE(SEARCH(O$1,+VLOOKUP($A590,datos14s!$A$2:$B$874,2,FALSE)))=1,"·",0)</f>
        <v>0</v>
      </c>
      <c r="P590" s="53">
        <f>IF(TYPE(SEARCH(P$1,+VLOOKUP($A590,datos14s!$A$2:$B$874,2,FALSE)))=1,"·",0)</f>
        <v>0</v>
      </c>
      <c r="Q590" s="53">
        <f>IF(TYPE(SEARCH(Q$1,+VLOOKUP($A590,datos14s!$A$2:$B$874,2,FALSE)))=1,"·",0)</f>
        <v>0</v>
      </c>
      <c r="R590" s="53">
        <f>IF(TYPE(SEARCH(R$1,+VLOOKUP($A590,datos14s!$A$2:$B$874,2,FALSE)))=1,"·",0)</f>
        <v>0</v>
      </c>
      <c r="S590" s="53">
        <f>IF(TYPE(SEARCH(S$1,+VLOOKUP($A590,datos14s!$A$2:$B$874,2,FALSE)))=1,"·",0)</f>
        <v>0</v>
      </c>
      <c r="T590" s="53">
        <f>IF(TYPE(SEARCH(T$1,+VLOOKUP($A590,datos14s!$A$2:$B$874,2,FALSE)))=1,"·",0)</f>
        <v>0</v>
      </c>
      <c r="U590" s="53">
        <f>IF(TYPE(SEARCH(U$1,+VLOOKUP($A590,datos14s!$A$2:$B$874,2,FALSE)))=1,"·",0)</f>
        <v>0</v>
      </c>
      <c r="V590" s="53">
        <f>IF(TYPE(SEARCH(V$1,+VLOOKUP($A590,datos14s!$A$2:$B$874,2,FALSE)))=1,"·",0)</f>
        <v>0</v>
      </c>
      <c r="W590" s="53">
        <f>IF(TYPE(SEARCH(W$1,+VLOOKUP($A590,datos14s!$A$2:$B$874,2,FALSE)))=1,"·",0)</f>
        <v>0</v>
      </c>
      <c r="X590" s="53">
        <f>IF(TYPE(SEARCH(X$1,+VLOOKUP($A590,datos14s!$A$2:$B$874,2,FALSE)))=1,"·",0)</f>
        <v>0</v>
      </c>
      <c r="Y590" s="53">
        <f>IF(TYPE(SEARCH(Y$1,+VLOOKUP($A590,datos14s!$A$2:$B$874,2,FALSE)))=1,"·",0)</f>
        <v>0</v>
      </c>
      <c r="Z590" s="53">
        <f>IF(TYPE(SEARCH(Z$1,+VLOOKUP($A590,datos14s!$A$2:$B$874,2,FALSE)))=1,"·",0)</f>
        <v>0</v>
      </c>
      <c r="AA590" s="53">
        <f>IF(TYPE(SEARCH(AA$1,+VLOOKUP($A590,datos14s!$A$2:$B$874,2,FALSE)))=1,"·",0)</f>
        <v>0</v>
      </c>
      <c r="AB590" s="53">
        <f>IF(TYPE(SEARCH(AB$1,+VLOOKUP($A590,datos14s!$A$2:$B$874,2,FALSE)))=1,"·",0)</f>
        <v>0</v>
      </c>
      <c r="AC590" s="53">
        <f>IF(TYPE(SEARCH(AC$1,+VLOOKUP($A590,datos14s!$A$2:$B$874,2,FALSE)))=1,"·",0)</f>
        <v>0</v>
      </c>
      <c r="AD590" s="53">
        <f>IF(TYPE(SEARCH(AD$1,+VLOOKUP($A590,datos14s!$A$2:$B$874,2,FALSE)))=1,"·",0)</f>
        <v>0</v>
      </c>
      <c r="AE590" s="53" t="str">
        <f>IF(TYPE(SEARCH(AE$1,+VLOOKUP($A590,datos14s!$A$2:$B$874,2,FALSE)))=1,"·",0)</f>
        <v>·</v>
      </c>
    </row>
    <row r="591" spans="1:31" s="9" customFormat="1">
      <c r="A591" s="186" t="s">
        <v>191</v>
      </c>
      <c r="B591" s="53">
        <f>IF(TYPE(SEARCH(B$1,+VLOOKUP($A591,datos14s!$A$2:$B$874,2,FALSE)))=1,"·",0)</f>
        <v>0</v>
      </c>
      <c r="C591" s="53">
        <f>IF(TYPE(SEARCH(C$1,+VLOOKUP($A591,datos14s!$A$2:$B$874,2,FALSE)))=1,"·",0)</f>
        <v>0</v>
      </c>
      <c r="D591" s="53">
        <f>IF(TYPE(SEARCH(D$1,+VLOOKUP($A591,datos14s!$A$2:$B$874,2,FALSE)))=1,"·",0)</f>
        <v>0</v>
      </c>
      <c r="E591" s="53">
        <f>IF(TYPE(SEARCH(E$1,+VLOOKUP($A591,datos14s!$A$2:$B$874,2,FALSE)))=1,"·",0)</f>
        <v>0</v>
      </c>
      <c r="F591" s="53">
        <f>IF(TYPE(SEARCH(F$1,+VLOOKUP($A591,datos14s!$A$2:$B$874,2,FALSE)))=1,"·",0)</f>
        <v>0</v>
      </c>
      <c r="G591" s="53">
        <f>IF(TYPE(SEARCH(G$1,+VLOOKUP($A591,datos14s!$A$2:$B$874,2,FALSE)))=1,"·",0)</f>
        <v>0</v>
      </c>
      <c r="H591" s="53">
        <f>IF(TYPE(SEARCH(H$1,+VLOOKUP($A591,datos14s!$A$2:$B$874,2,FALSE)))=1,"·",0)</f>
        <v>0</v>
      </c>
      <c r="I591" s="53">
        <f>IF(TYPE(SEARCH(I$1,+VLOOKUP($A591,datos14s!$A$2:$B$874,2,FALSE)))=1,"·",0)</f>
        <v>0</v>
      </c>
      <c r="J591" s="53">
        <f>IF(TYPE(SEARCH(J$1,+VLOOKUP($A591,datos14s!$A$2:$B$874,2,FALSE)))=1,"·",0)</f>
        <v>0</v>
      </c>
      <c r="K591" s="53" t="str">
        <f>IF(TYPE(SEARCH(K$1,+VLOOKUP($A591,datos14s!$A$2:$B$874,2,FALSE)))=1,"·",0)</f>
        <v>·</v>
      </c>
      <c r="L591" s="53">
        <f>IF(TYPE(SEARCH(L$1,+VLOOKUP($A591,datos14s!$A$2:$B$874,2,FALSE)))=1,"·",0)</f>
        <v>0</v>
      </c>
      <c r="M591" s="53">
        <f>IF(TYPE(SEARCH(M$1,+VLOOKUP($A591,datos14s!$A$2:$B$874,2,FALSE)))=1,"·",0)</f>
        <v>0</v>
      </c>
      <c r="N591" s="53">
        <f>IF(TYPE(SEARCH(N$1,+VLOOKUP($A591,datos14s!$A$2:$B$874,2,FALSE)))=1,"·",0)</f>
        <v>0</v>
      </c>
      <c r="O591" s="53">
        <f>IF(TYPE(SEARCH(O$1,+VLOOKUP($A591,datos14s!$A$2:$B$874,2,FALSE)))=1,"·",0)</f>
        <v>0</v>
      </c>
      <c r="P591" s="53">
        <f>IF(TYPE(SEARCH(P$1,+VLOOKUP($A591,datos14s!$A$2:$B$874,2,FALSE)))=1,"·",0)</f>
        <v>0</v>
      </c>
      <c r="Q591" s="53">
        <f>IF(TYPE(SEARCH(Q$1,+VLOOKUP($A591,datos14s!$A$2:$B$874,2,FALSE)))=1,"·",0)</f>
        <v>0</v>
      </c>
      <c r="R591" s="53">
        <f>IF(TYPE(SEARCH(R$1,+VLOOKUP($A591,datos14s!$A$2:$B$874,2,FALSE)))=1,"·",0)</f>
        <v>0</v>
      </c>
      <c r="S591" s="53">
        <f>IF(TYPE(SEARCH(S$1,+VLOOKUP($A591,datos14s!$A$2:$B$874,2,FALSE)))=1,"·",0)</f>
        <v>0</v>
      </c>
      <c r="T591" s="53">
        <f>IF(TYPE(SEARCH(T$1,+VLOOKUP($A591,datos14s!$A$2:$B$874,2,FALSE)))=1,"·",0)</f>
        <v>0</v>
      </c>
      <c r="U591" s="53">
        <f>IF(TYPE(SEARCH(U$1,+VLOOKUP($A591,datos14s!$A$2:$B$874,2,FALSE)))=1,"·",0)</f>
        <v>0</v>
      </c>
      <c r="V591" s="53">
        <f>IF(TYPE(SEARCH(V$1,+VLOOKUP($A591,datos14s!$A$2:$B$874,2,FALSE)))=1,"·",0)</f>
        <v>0</v>
      </c>
      <c r="W591" s="53">
        <f>IF(TYPE(SEARCH(W$1,+VLOOKUP($A591,datos14s!$A$2:$B$874,2,FALSE)))=1,"·",0)</f>
        <v>0</v>
      </c>
      <c r="X591" s="53">
        <f>IF(TYPE(SEARCH(X$1,+VLOOKUP($A591,datos14s!$A$2:$B$874,2,FALSE)))=1,"·",0)</f>
        <v>0</v>
      </c>
      <c r="Y591" s="53">
        <f>IF(TYPE(SEARCH(Y$1,+VLOOKUP($A591,datos14s!$A$2:$B$874,2,FALSE)))=1,"·",0)</f>
        <v>0</v>
      </c>
      <c r="Z591" s="53">
        <f>IF(TYPE(SEARCH(Z$1,+VLOOKUP($A591,datos14s!$A$2:$B$874,2,FALSE)))=1,"·",0)</f>
        <v>0</v>
      </c>
      <c r="AA591" s="53">
        <f>IF(TYPE(SEARCH(AA$1,+VLOOKUP($A591,datos14s!$A$2:$B$874,2,FALSE)))=1,"·",0)</f>
        <v>0</v>
      </c>
      <c r="AB591" s="53">
        <f>IF(TYPE(SEARCH(AB$1,+VLOOKUP($A591,datos14s!$A$2:$B$874,2,FALSE)))=1,"·",0)</f>
        <v>0</v>
      </c>
      <c r="AC591" s="53">
        <f>IF(TYPE(SEARCH(AC$1,+VLOOKUP($A591,datos14s!$A$2:$B$874,2,FALSE)))=1,"·",0)</f>
        <v>0</v>
      </c>
      <c r="AD591" s="53">
        <f>IF(TYPE(SEARCH(AD$1,+VLOOKUP($A591,datos14s!$A$2:$B$874,2,FALSE)))=1,"·",0)</f>
        <v>0</v>
      </c>
      <c r="AE591" s="53">
        <f>IF(TYPE(SEARCH(AE$1,+VLOOKUP($A591,datos14s!$A$2:$B$874,2,FALSE)))=1,"·",0)</f>
        <v>0</v>
      </c>
    </row>
    <row r="592" spans="1:31" s="9" customFormat="1">
      <c r="A592" s="186" t="s">
        <v>458</v>
      </c>
      <c r="B592" s="53">
        <f>IF(TYPE(SEARCH(B$1,+VLOOKUP($A592,datos14s!$A$2:$B$874,2,FALSE)))=1,"·",0)</f>
        <v>0</v>
      </c>
      <c r="C592" s="53">
        <f>IF(TYPE(SEARCH(C$1,+VLOOKUP($A592,datos14s!$A$2:$B$874,2,FALSE)))=1,"·",0)</f>
        <v>0</v>
      </c>
      <c r="D592" s="53">
        <f>IF(TYPE(SEARCH(D$1,+VLOOKUP($A592,datos14s!$A$2:$B$874,2,FALSE)))=1,"·",0)</f>
        <v>0</v>
      </c>
      <c r="E592" s="53">
        <f>IF(TYPE(SEARCH(E$1,+VLOOKUP($A592,datos14s!$A$2:$B$874,2,FALSE)))=1,"·",0)</f>
        <v>0</v>
      </c>
      <c r="F592" s="53">
        <f>IF(TYPE(SEARCH(F$1,+VLOOKUP($A592,datos14s!$A$2:$B$874,2,FALSE)))=1,"·",0)</f>
        <v>0</v>
      </c>
      <c r="G592" s="53">
        <f>IF(TYPE(SEARCH(G$1,+VLOOKUP($A592,datos14s!$A$2:$B$874,2,FALSE)))=1,"·",0)</f>
        <v>0</v>
      </c>
      <c r="H592" s="53">
        <f>IF(TYPE(SEARCH(H$1,+VLOOKUP($A592,datos14s!$A$2:$B$874,2,FALSE)))=1,"·",0)</f>
        <v>0</v>
      </c>
      <c r="I592" s="53">
        <f>IF(TYPE(SEARCH(I$1,+VLOOKUP($A592,datos14s!$A$2:$B$874,2,FALSE)))=1,"·",0)</f>
        <v>0</v>
      </c>
      <c r="J592" s="53">
        <f>IF(TYPE(SEARCH(J$1,+VLOOKUP($A592,datos14s!$A$2:$B$874,2,FALSE)))=1,"·",0)</f>
        <v>0</v>
      </c>
      <c r="K592" s="53">
        <f>IF(TYPE(SEARCH(K$1,+VLOOKUP($A592,datos14s!$A$2:$B$874,2,FALSE)))=1,"·",0)</f>
        <v>0</v>
      </c>
      <c r="L592" s="53">
        <f>IF(TYPE(SEARCH(L$1,+VLOOKUP($A592,datos14s!$A$2:$B$874,2,FALSE)))=1,"·",0)</f>
        <v>0</v>
      </c>
      <c r="M592" s="53">
        <f>IF(TYPE(SEARCH(M$1,+VLOOKUP($A592,datos14s!$A$2:$B$874,2,FALSE)))=1,"·",0)</f>
        <v>0</v>
      </c>
      <c r="N592" s="53">
        <f>IF(TYPE(SEARCH(N$1,+VLOOKUP($A592,datos14s!$A$2:$B$874,2,FALSE)))=1,"·",0)</f>
        <v>0</v>
      </c>
      <c r="O592" s="53" t="str">
        <f>IF(TYPE(SEARCH(O$1,+VLOOKUP($A592,datos14s!$A$2:$B$874,2,FALSE)))=1,"·",0)</f>
        <v>·</v>
      </c>
      <c r="P592" s="53">
        <f>IF(TYPE(SEARCH(P$1,+VLOOKUP($A592,datos14s!$A$2:$B$874,2,FALSE)))=1,"·",0)</f>
        <v>0</v>
      </c>
      <c r="Q592" s="53">
        <f>IF(TYPE(SEARCH(Q$1,+VLOOKUP($A592,datos14s!$A$2:$B$874,2,FALSE)))=1,"·",0)</f>
        <v>0</v>
      </c>
      <c r="R592" s="53">
        <f>IF(TYPE(SEARCH(R$1,+VLOOKUP($A592,datos14s!$A$2:$B$874,2,FALSE)))=1,"·",0)</f>
        <v>0</v>
      </c>
      <c r="S592" s="53">
        <f>IF(TYPE(SEARCH(S$1,+VLOOKUP($A592,datos14s!$A$2:$B$874,2,FALSE)))=1,"·",0)</f>
        <v>0</v>
      </c>
      <c r="T592" s="53">
        <f>IF(TYPE(SEARCH(T$1,+VLOOKUP($A592,datos14s!$A$2:$B$874,2,FALSE)))=1,"·",0)</f>
        <v>0</v>
      </c>
      <c r="U592" s="53">
        <f>IF(TYPE(SEARCH(U$1,+VLOOKUP($A592,datos14s!$A$2:$B$874,2,FALSE)))=1,"·",0)</f>
        <v>0</v>
      </c>
      <c r="V592" s="53">
        <f>IF(TYPE(SEARCH(V$1,+VLOOKUP($A592,datos14s!$A$2:$B$874,2,FALSE)))=1,"·",0)</f>
        <v>0</v>
      </c>
      <c r="W592" s="53">
        <f>IF(TYPE(SEARCH(W$1,+VLOOKUP($A592,datos14s!$A$2:$B$874,2,FALSE)))=1,"·",0)</f>
        <v>0</v>
      </c>
      <c r="X592" s="53">
        <f>IF(TYPE(SEARCH(X$1,+VLOOKUP($A592,datos14s!$A$2:$B$874,2,FALSE)))=1,"·",0)</f>
        <v>0</v>
      </c>
      <c r="Y592" s="53">
        <f>IF(TYPE(SEARCH(Y$1,+VLOOKUP($A592,datos14s!$A$2:$B$874,2,FALSE)))=1,"·",0)</f>
        <v>0</v>
      </c>
      <c r="Z592" s="53">
        <f>IF(TYPE(SEARCH(Z$1,+VLOOKUP($A592,datos14s!$A$2:$B$874,2,FALSE)))=1,"·",0)</f>
        <v>0</v>
      </c>
      <c r="AA592" s="53">
        <f>IF(TYPE(SEARCH(AA$1,+VLOOKUP($A592,datos14s!$A$2:$B$874,2,FALSE)))=1,"·",0)</f>
        <v>0</v>
      </c>
      <c r="AB592" s="53">
        <f>IF(TYPE(SEARCH(AB$1,+VLOOKUP($A592,datos14s!$A$2:$B$874,2,FALSE)))=1,"·",0)</f>
        <v>0</v>
      </c>
      <c r="AC592" s="53">
        <f>IF(TYPE(SEARCH(AC$1,+VLOOKUP($A592,datos14s!$A$2:$B$874,2,FALSE)))=1,"·",0)</f>
        <v>0</v>
      </c>
      <c r="AD592" s="53">
        <f>IF(TYPE(SEARCH(AD$1,+VLOOKUP($A592,datos14s!$A$2:$B$874,2,FALSE)))=1,"·",0)</f>
        <v>0</v>
      </c>
      <c r="AE592" s="53">
        <f>IF(TYPE(SEARCH(AE$1,+VLOOKUP($A592,datos14s!$A$2:$B$874,2,FALSE)))=1,"·",0)</f>
        <v>0</v>
      </c>
    </row>
    <row r="593" spans="1:31" s="9" customFormat="1">
      <c r="A593" s="186" t="s">
        <v>192</v>
      </c>
      <c r="B593" s="53">
        <f>IF(TYPE(SEARCH(B$1,+VLOOKUP($A593,datos14s!$A$2:$B$874,2,FALSE)))=1,"·",0)</f>
        <v>0</v>
      </c>
      <c r="C593" s="53">
        <f>IF(TYPE(SEARCH(C$1,+VLOOKUP($A593,datos14s!$A$2:$B$874,2,FALSE)))=1,"·",0)</f>
        <v>0</v>
      </c>
      <c r="D593" s="53">
        <f>IF(TYPE(SEARCH(D$1,+VLOOKUP($A593,datos14s!$A$2:$B$874,2,FALSE)))=1,"·",0)</f>
        <v>0</v>
      </c>
      <c r="E593" s="53">
        <f>IF(TYPE(SEARCH(E$1,+VLOOKUP($A593,datos14s!$A$2:$B$874,2,FALSE)))=1,"·",0)</f>
        <v>0</v>
      </c>
      <c r="F593" s="53" t="str">
        <f>IF(TYPE(SEARCH(F$1,+VLOOKUP($A593,datos14s!$A$2:$B$874,2,FALSE)))=1,"·",0)</f>
        <v>·</v>
      </c>
      <c r="G593" s="53">
        <f>IF(TYPE(SEARCH(G$1,+VLOOKUP($A593,datos14s!$A$2:$B$874,2,FALSE)))=1,"·",0)</f>
        <v>0</v>
      </c>
      <c r="H593" s="53">
        <f>IF(TYPE(SEARCH(H$1,+VLOOKUP($A593,datos14s!$A$2:$B$874,2,FALSE)))=1,"·",0)</f>
        <v>0</v>
      </c>
      <c r="I593" s="53">
        <f>IF(TYPE(SEARCH(I$1,+VLOOKUP($A593,datos14s!$A$2:$B$874,2,FALSE)))=1,"·",0)</f>
        <v>0</v>
      </c>
      <c r="J593" s="53">
        <f>IF(TYPE(SEARCH(J$1,+VLOOKUP($A593,datos14s!$A$2:$B$874,2,FALSE)))=1,"·",0)</f>
        <v>0</v>
      </c>
      <c r="K593" s="53">
        <f>IF(TYPE(SEARCH(K$1,+VLOOKUP($A593,datos14s!$A$2:$B$874,2,FALSE)))=1,"·",0)</f>
        <v>0</v>
      </c>
      <c r="L593" s="53">
        <f>IF(TYPE(SEARCH(L$1,+VLOOKUP($A593,datos14s!$A$2:$B$874,2,FALSE)))=1,"·",0)</f>
        <v>0</v>
      </c>
      <c r="M593" s="53">
        <f>IF(TYPE(SEARCH(M$1,+VLOOKUP($A593,datos14s!$A$2:$B$874,2,FALSE)))=1,"·",0)</f>
        <v>0</v>
      </c>
      <c r="N593" s="53">
        <f>IF(TYPE(SEARCH(N$1,+VLOOKUP($A593,datos14s!$A$2:$B$874,2,FALSE)))=1,"·",0)</f>
        <v>0</v>
      </c>
      <c r="O593" s="53">
        <f>IF(TYPE(SEARCH(O$1,+VLOOKUP($A593,datos14s!$A$2:$B$874,2,FALSE)))=1,"·",0)</f>
        <v>0</v>
      </c>
      <c r="P593" s="53">
        <f>IF(TYPE(SEARCH(P$1,+VLOOKUP($A593,datos14s!$A$2:$B$874,2,FALSE)))=1,"·",0)</f>
        <v>0</v>
      </c>
      <c r="Q593" s="53">
        <f>IF(TYPE(SEARCH(Q$1,+VLOOKUP($A593,datos14s!$A$2:$B$874,2,FALSE)))=1,"·",0)</f>
        <v>0</v>
      </c>
      <c r="R593" s="53">
        <f>IF(TYPE(SEARCH(R$1,+VLOOKUP($A593,datos14s!$A$2:$B$874,2,FALSE)))=1,"·",0)</f>
        <v>0</v>
      </c>
      <c r="S593" s="53">
        <f>IF(TYPE(SEARCH(S$1,+VLOOKUP($A593,datos14s!$A$2:$B$874,2,FALSE)))=1,"·",0)</f>
        <v>0</v>
      </c>
      <c r="T593" s="53">
        <f>IF(TYPE(SEARCH(T$1,+VLOOKUP($A593,datos14s!$A$2:$B$874,2,FALSE)))=1,"·",0)</f>
        <v>0</v>
      </c>
      <c r="U593" s="53">
        <f>IF(TYPE(SEARCH(U$1,+VLOOKUP($A593,datos14s!$A$2:$B$874,2,FALSE)))=1,"·",0)</f>
        <v>0</v>
      </c>
      <c r="V593" s="53">
        <f>IF(TYPE(SEARCH(V$1,+VLOOKUP($A593,datos14s!$A$2:$B$874,2,FALSE)))=1,"·",0)</f>
        <v>0</v>
      </c>
      <c r="W593" s="53">
        <f>IF(TYPE(SEARCH(W$1,+VLOOKUP($A593,datos14s!$A$2:$B$874,2,FALSE)))=1,"·",0)</f>
        <v>0</v>
      </c>
      <c r="X593" s="53">
        <f>IF(TYPE(SEARCH(X$1,+VLOOKUP($A593,datos14s!$A$2:$B$874,2,FALSE)))=1,"·",0)</f>
        <v>0</v>
      </c>
      <c r="Y593" s="53">
        <f>IF(TYPE(SEARCH(Y$1,+VLOOKUP($A593,datos14s!$A$2:$B$874,2,FALSE)))=1,"·",0)</f>
        <v>0</v>
      </c>
      <c r="Z593" s="53">
        <f>IF(TYPE(SEARCH(Z$1,+VLOOKUP($A593,datos14s!$A$2:$B$874,2,FALSE)))=1,"·",0)</f>
        <v>0</v>
      </c>
      <c r="AA593" s="53">
        <f>IF(TYPE(SEARCH(AA$1,+VLOOKUP($A593,datos14s!$A$2:$B$874,2,FALSE)))=1,"·",0)</f>
        <v>0</v>
      </c>
      <c r="AB593" s="53">
        <f>IF(TYPE(SEARCH(AB$1,+VLOOKUP($A593,datos14s!$A$2:$B$874,2,FALSE)))=1,"·",0)</f>
        <v>0</v>
      </c>
      <c r="AC593" s="53">
        <f>IF(TYPE(SEARCH(AC$1,+VLOOKUP($A593,datos14s!$A$2:$B$874,2,FALSE)))=1,"·",0)</f>
        <v>0</v>
      </c>
      <c r="AD593" s="53">
        <f>IF(TYPE(SEARCH(AD$1,+VLOOKUP($A593,datos14s!$A$2:$B$874,2,FALSE)))=1,"·",0)</f>
        <v>0</v>
      </c>
      <c r="AE593" s="53" t="str">
        <f>IF(TYPE(SEARCH(AE$1,+VLOOKUP($A593,datos14s!$A$2:$B$874,2,FALSE)))=1,"·",0)</f>
        <v>·</v>
      </c>
    </row>
    <row r="594" spans="1:31" s="9" customFormat="1">
      <c r="A594" s="186" t="s">
        <v>193</v>
      </c>
      <c r="B594" s="53">
        <f>IF(TYPE(SEARCH(B$1,+VLOOKUP($A594,datos14s!$A$2:$B$874,2,FALSE)))=1,"·",0)</f>
        <v>0</v>
      </c>
      <c r="C594" s="53">
        <f>IF(TYPE(SEARCH(C$1,+VLOOKUP($A594,datos14s!$A$2:$B$874,2,FALSE)))=1,"·",0)</f>
        <v>0</v>
      </c>
      <c r="D594" s="53">
        <f>IF(TYPE(SEARCH(D$1,+VLOOKUP($A594,datos14s!$A$2:$B$874,2,FALSE)))=1,"·",0)</f>
        <v>0</v>
      </c>
      <c r="E594" s="53">
        <f>IF(TYPE(SEARCH(E$1,+VLOOKUP($A594,datos14s!$A$2:$B$874,2,FALSE)))=1,"·",0)</f>
        <v>0</v>
      </c>
      <c r="F594" s="53">
        <f>IF(TYPE(SEARCH(F$1,+VLOOKUP($A594,datos14s!$A$2:$B$874,2,FALSE)))=1,"·",0)</f>
        <v>0</v>
      </c>
      <c r="G594" s="53">
        <f>IF(TYPE(SEARCH(G$1,+VLOOKUP($A594,datos14s!$A$2:$B$874,2,FALSE)))=1,"·",0)</f>
        <v>0</v>
      </c>
      <c r="H594" s="53">
        <f>IF(TYPE(SEARCH(H$1,+VLOOKUP($A594,datos14s!$A$2:$B$874,2,FALSE)))=1,"·",0)</f>
        <v>0</v>
      </c>
      <c r="I594" s="53">
        <f>IF(TYPE(SEARCH(I$1,+VLOOKUP($A594,datos14s!$A$2:$B$874,2,FALSE)))=1,"·",0)</f>
        <v>0</v>
      </c>
      <c r="J594" s="53">
        <f>IF(TYPE(SEARCH(J$1,+VLOOKUP($A594,datos14s!$A$2:$B$874,2,FALSE)))=1,"·",0)</f>
        <v>0</v>
      </c>
      <c r="K594" s="53">
        <f>IF(TYPE(SEARCH(K$1,+VLOOKUP($A594,datos14s!$A$2:$B$874,2,FALSE)))=1,"·",0)</f>
        <v>0</v>
      </c>
      <c r="L594" s="53">
        <f>IF(TYPE(SEARCH(L$1,+VLOOKUP($A594,datos14s!$A$2:$B$874,2,FALSE)))=1,"·",0)</f>
        <v>0</v>
      </c>
      <c r="M594" s="53">
        <f>IF(TYPE(SEARCH(M$1,+VLOOKUP($A594,datos14s!$A$2:$B$874,2,FALSE)))=1,"·",0)</f>
        <v>0</v>
      </c>
      <c r="N594" s="53">
        <f>IF(TYPE(SEARCH(N$1,+VLOOKUP($A594,datos14s!$A$2:$B$874,2,FALSE)))=1,"·",0)</f>
        <v>0</v>
      </c>
      <c r="O594" s="53">
        <f>IF(TYPE(SEARCH(O$1,+VLOOKUP($A594,datos14s!$A$2:$B$874,2,FALSE)))=1,"·",0)</f>
        <v>0</v>
      </c>
      <c r="P594" s="53">
        <f>IF(TYPE(SEARCH(P$1,+VLOOKUP($A594,datos14s!$A$2:$B$874,2,FALSE)))=1,"·",0)</f>
        <v>0</v>
      </c>
      <c r="Q594" s="53">
        <f>IF(TYPE(SEARCH(Q$1,+VLOOKUP($A594,datos14s!$A$2:$B$874,2,FALSE)))=1,"·",0)</f>
        <v>0</v>
      </c>
      <c r="R594" s="53">
        <f>IF(TYPE(SEARCH(R$1,+VLOOKUP($A594,datos14s!$A$2:$B$874,2,FALSE)))=1,"·",0)</f>
        <v>0</v>
      </c>
      <c r="S594" s="53">
        <f>IF(TYPE(SEARCH(S$1,+VLOOKUP($A594,datos14s!$A$2:$B$874,2,FALSE)))=1,"·",0)</f>
        <v>0</v>
      </c>
      <c r="T594" s="53">
        <f>IF(TYPE(SEARCH(T$1,+VLOOKUP($A594,datos14s!$A$2:$B$874,2,FALSE)))=1,"·",0)</f>
        <v>0</v>
      </c>
      <c r="U594" s="53">
        <f>IF(TYPE(SEARCH(U$1,+VLOOKUP($A594,datos14s!$A$2:$B$874,2,FALSE)))=1,"·",0)</f>
        <v>0</v>
      </c>
      <c r="V594" s="53">
        <f>IF(TYPE(SEARCH(V$1,+VLOOKUP($A594,datos14s!$A$2:$B$874,2,FALSE)))=1,"·",0)</f>
        <v>0</v>
      </c>
      <c r="W594" s="53">
        <f>IF(TYPE(SEARCH(W$1,+VLOOKUP($A594,datos14s!$A$2:$B$874,2,FALSE)))=1,"·",0)</f>
        <v>0</v>
      </c>
      <c r="X594" s="53">
        <f>IF(TYPE(SEARCH(X$1,+VLOOKUP($A594,datos14s!$A$2:$B$874,2,FALSE)))=1,"·",0)</f>
        <v>0</v>
      </c>
      <c r="Y594" s="53">
        <f>IF(TYPE(SEARCH(Y$1,+VLOOKUP($A594,datos14s!$A$2:$B$874,2,FALSE)))=1,"·",0)</f>
        <v>0</v>
      </c>
      <c r="Z594" s="53">
        <f>IF(TYPE(SEARCH(Z$1,+VLOOKUP($A594,datos14s!$A$2:$B$874,2,FALSE)))=1,"·",0)</f>
        <v>0</v>
      </c>
      <c r="AA594" s="53">
        <f>IF(TYPE(SEARCH(AA$1,+VLOOKUP($A594,datos14s!$A$2:$B$874,2,FALSE)))=1,"·",0)</f>
        <v>0</v>
      </c>
      <c r="AB594" s="53">
        <f>IF(TYPE(SEARCH(AB$1,+VLOOKUP($A594,datos14s!$A$2:$B$874,2,FALSE)))=1,"·",0)</f>
        <v>0</v>
      </c>
      <c r="AC594" s="53">
        <f>IF(TYPE(SEARCH(AC$1,+VLOOKUP($A594,datos14s!$A$2:$B$874,2,FALSE)))=1,"·",0)</f>
        <v>0</v>
      </c>
      <c r="AD594" s="53">
        <f>IF(TYPE(SEARCH(AD$1,+VLOOKUP($A594,datos14s!$A$2:$B$874,2,FALSE)))=1,"·",0)</f>
        <v>0</v>
      </c>
      <c r="AE594" s="53">
        <f>IF(TYPE(SEARCH(AE$1,+VLOOKUP($A594,datos14s!$A$2:$B$874,2,FALSE)))=1,"·",0)</f>
        <v>0</v>
      </c>
    </row>
    <row r="595" spans="1:31" s="9" customFormat="1">
      <c r="A595" s="186" t="s">
        <v>194</v>
      </c>
      <c r="B595" s="53">
        <f>IF(TYPE(SEARCH(B$1,+VLOOKUP($A595,datos14s!$A$2:$B$874,2,FALSE)))=1,"·",0)</f>
        <v>0</v>
      </c>
      <c r="C595" s="53">
        <f>IF(TYPE(SEARCH(C$1,+VLOOKUP($A595,datos14s!$A$2:$B$874,2,FALSE)))=1,"·",0)</f>
        <v>0</v>
      </c>
      <c r="D595" s="53">
        <f>IF(TYPE(SEARCH(D$1,+VLOOKUP($A595,datos14s!$A$2:$B$874,2,FALSE)))=1,"·",0)</f>
        <v>0</v>
      </c>
      <c r="E595" s="53">
        <f>IF(TYPE(SEARCH(E$1,+VLOOKUP($A595,datos14s!$A$2:$B$874,2,FALSE)))=1,"·",0)</f>
        <v>0</v>
      </c>
      <c r="F595" s="53" t="str">
        <f>IF(TYPE(SEARCH(F$1,+VLOOKUP($A595,datos14s!$A$2:$B$874,2,FALSE)))=1,"·",0)</f>
        <v>·</v>
      </c>
      <c r="G595" s="53">
        <f>IF(TYPE(SEARCH(G$1,+VLOOKUP($A595,datos14s!$A$2:$B$874,2,FALSE)))=1,"·",0)</f>
        <v>0</v>
      </c>
      <c r="H595" s="53">
        <f>IF(TYPE(SEARCH(H$1,+VLOOKUP($A595,datos14s!$A$2:$B$874,2,FALSE)))=1,"·",0)</f>
        <v>0</v>
      </c>
      <c r="I595" s="53">
        <f>IF(TYPE(SEARCH(I$1,+VLOOKUP($A595,datos14s!$A$2:$B$874,2,FALSE)))=1,"·",0)</f>
        <v>0</v>
      </c>
      <c r="J595" s="53">
        <f>IF(TYPE(SEARCH(J$1,+VLOOKUP($A595,datos14s!$A$2:$B$874,2,FALSE)))=1,"·",0)</f>
        <v>0</v>
      </c>
      <c r="K595" s="53">
        <f>IF(TYPE(SEARCH(K$1,+VLOOKUP($A595,datos14s!$A$2:$B$874,2,FALSE)))=1,"·",0)</f>
        <v>0</v>
      </c>
      <c r="L595" s="53">
        <f>IF(TYPE(SEARCH(L$1,+VLOOKUP($A595,datos14s!$A$2:$B$874,2,FALSE)))=1,"·",0)</f>
        <v>0</v>
      </c>
      <c r="M595" s="53">
        <f>IF(TYPE(SEARCH(M$1,+VLOOKUP($A595,datos14s!$A$2:$B$874,2,FALSE)))=1,"·",0)</f>
        <v>0</v>
      </c>
      <c r="N595" s="53">
        <f>IF(TYPE(SEARCH(N$1,+VLOOKUP($A595,datos14s!$A$2:$B$874,2,FALSE)))=1,"·",0)</f>
        <v>0</v>
      </c>
      <c r="O595" s="53">
        <f>IF(TYPE(SEARCH(O$1,+VLOOKUP($A595,datos14s!$A$2:$B$874,2,FALSE)))=1,"·",0)</f>
        <v>0</v>
      </c>
      <c r="P595" s="53">
        <f>IF(TYPE(SEARCH(P$1,+VLOOKUP($A595,datos14s!$A$2:$B$874,2,FALSE)))=1,"·",0)</f>
        <v>0</v>
      </c>
      <c r="Q595" s="53">
        <f>IF(TYPE(SEARCH(Q$1,+VLOOKUP($A595,datos14s!$A$2:$B$874,2,FALSE)))=1,"·",0)</f>
        <v>0</v>
      </c>
      <c r="R595" s="53">
        <f>IF(TYPE(SEARCH(R$1,+VLOOKUP($A595,datos14s!$A$2:$B$874,2,FALSE)))=1,"·",0)</f>
        <v>0</v>
      </c>
      <c r="S595" s="53">
        <f>IF(TYPE(SEARCH(S$1,+VLOOKUP($A595,datos14s!$A$2:$B$874,2,FALSE)))=1,"·",0)</f>
        <v>0</v>
      </c>
      <c r="T595" s="53" t="str">
        <f>IF(TYPE(SEARCH(T$1,+VLOOKUP($A595,datos14s!$A$2:$B$874,2,FALSE)))=1,"·",0)</f>
        <v>·</v>
      </c>
      <c r="U595" s="53">
        <f>IF(TYPE(SEARCH(U$1,+VLOOKUP($A595,datos14s!$A$2:$B$874,2,FALSE)))=1,"·",0)</f>
        <v>0</v>
      </c>
      <c r="V595" s="53">
        <f>IF(TYPE(SEARCH(V$1,+VLOOKUP($A595,datos14s!$A$2:$B$874,2,FALSE)))=1,"·",0)</f>
        <v>0</v>
      </c>
      <c r="W595" s="53">
        <f>IF(TYPE(SEARCH(W$1,+VLOOKUP($A595,datos14s!$A$2:$B$874,2,FALSE)))=1,"·",0)</f>
        <v>0</v>
      </c>
      <c r="X595" s="53">
        <f>IF(TYPE(SEARCH(X$1,+VLOOKUP($A595,datos14s!$A$2:$B$874,2,FALSE)))=1,"·",0)</f>
        <v>0</v>
      </c>
      <c r="Y595" s="53">
        <f>IF(TYPE(SEARCH(Y$1,+VLOOKUP($A595,datos14s!$A$2:$B$874,2,FALSE)))=1,"·",0)</f>
        <v>0</v>
      </c>
      <c r="Z595" s="53" t="str">
        <f>IF(TYPE(SEARCH(Z$1,+VLOOKUP($A595,datos14s!$A$2:$B$874,2,FALSE)))=1,"·",0)</f>
        <v>·</v>
      </c>
      <c r="AA595" s="53">
        <f>IF(TYPE(SEARCH(AA$1,+VLOOKUP($A595,datos14s!$A$2:$B$874,2,FALSE)))=1,"·",0)</f>
        <v>0</v>
      </c>
      <c r="AB595" s="53">
        <f>IF(TYPE(SEARCH(AB$1,+VLOOKUP($A595,datos14s!$A$2:$B$874,2,FALSE)))=1,"·",0)</f>
        <v>0</v>
      </c>
      <c r="AC595" s="53">
        <f>IF(TYPE(SEARCH(AC$1,+VLOOKUP($A595,datos14s!$A$2:$B$874,2,FALSE)))=1,"·",0)</f>
        <v>0</v>
      </c>
      <c r="AD595" s="53">
        <f>IF(TYPE(SEARCH(AD$1,+VLOOKUP($A595,datos14s!$A$2:$B$874,2,FALSE)))=1,"·",0)</f>
        <v>0</v>
      </c>
      <c r="AE595" s="53">
        <f>IF(TYPE(SEARCH(AE$1,+VLOOKUP($A595,datos14s!$A$2:$B$874,2,FALSE)))=1,"·",0)</f>
        <v>0</v>
      </c>
    </row>
    <row r="596" spans="1:31" s="9" customFormat="1">
      <c r="A596" s="186" t="s">
        <v>195</v>
      </c>
      <c r="B596" s="53">
        <f>IF(TYPE(SEARCH(B$1,+VLOOKUP($A596,datos14s!$A$2:$B$874,2,FALSE)))=1,"·",0)</f>
        <v>0</v>
      </c>
      <c r="C596" s="53">
        <f>IF(TYPE(SEARCH(C$1,+VLOOKUP($A596,datos14s!$A$2:$B$874,2,FALSE)))=1,"·",0)</f>
        <v>0</v>
      </c>
      <c r="D596" s="53">
        <f>IF(TYPE(SEARCH(D$1,+VLOOKUP($A596,datos14s!$A$2:$B$874,2,FALSE)))=1,"·",0)</f>
        <v>0</v>
      </c>
      <c r="E596" s="53">
        <f>IF(TYPE(SEARCH(E$1,+VLOOKUP($A596,datos14s!$A$2:$B$874,2,FALSE)))=1,"·",0)</f>
        <v>0</v>
      </c>
      <c r="F596" s="53" t="str">
        <f>IF(TYPE(SEARCH(F$1,+VLOOKUP($A596,datos14s!$A$2:$B$874,2,FALSE)))=1,"·",0)</f>
        <v>·</v>
      </c>
      <c r="G596" s="53">
        <f>IF(TYPE(SEARCH(G$1,+VLOOKUP($A596,datos14s!$A$2:$B$874,2,FALSE)))=1,"·",0)</f>
        <v>0</v>
      </c>
      <c r="H596" s="53">
        <f>IF(TYPE(SEARCH(H$1,+VLOOKUP($A596,datos14s!$A$2:$B$874,2,FALSE)))=1,"·",0)</f>
        <v>0</v>
      </c>
      <c r="I596" s="53" t="str">
        <f>IF(TYPE(SEARCH(I$1,+VLOOKUP($A596,datos14s!$A$2:$B$874,2,FALSE)))=1,"·",0)</f>
        <v>·</v>
      </c>
      <c r="J596" s="53">
        <f>IF(TYPE(SEARCH(J$1,+VLOOKUP($A596,datos14s!$A$2:$B$874,2,FALSE)))=1,"·",0)</f>
        <v>0</v>
      </c>
      <c r="K596" s="53">
        <f>IF(TYPE(SEARCH(K$1,+VLOOKUP($A596,datos14s!$A$2:$B$874,2,FALSE)))=1,"·",0)</f>
        <v>0</v>
      </c>
      <c r="L596" s="53">
        <f>IF(TYPE(SEARCH(L$1,+VLOOKUP($A596,datos14s!$A$2:$B$874,2,FALSE)))=1,"·",0)</f>
        <v>0</v>
      </c>
      <c r="M596" s="53">
        <f>IF(TYPE(SEARCH(M$1,+VLOOKUP($A596,datos14s!$A$2:$B$874,2,FALSE)))=1,"·",0)</f>
        <v>0</v>
      </c>
      <c r="N596" s="53">
        <f>IF(TYPE(SEARCH(N$1,+VLOOKUP($A596,datos14s!$A$2:$B$874,2,FALSE)))=1,"·",0)</f>
        <v>0</v>
      </c>
      <c r="O596" s="53">
        <f>IF(TYPE(SEARCH(O$1,+VLOOKUP($A596,datos14s!$A$2:$B$874,2,FALSE)))=1,"·",0)</f>
        <v>0</v>
      </c>
      <c r="P596" s="53">
        <f>IF(TYPE(SEARCH(P$1,+VLOOKUP($A596,datos14s!$A$2:$B$874,2,FALSE)))=1,"·",0)</f>
        <v>0</v>
      </c>
      <c r="Q596" s="53">
        <f>IF(TYPE(SEARCH(Q$1,+VLOOKUP($A596,datos14s!$A$2:$B$874,2,FALSE)))=1,"·",0)</f>
        <v>0</v>
      </c>
      <c r="R596" s="53">
        <f>IF(TYPE(SEARCH(R$1,+VLOOKUP($A596,datos14s!$A$2:$B$874,2,FALSE)))=1,"·",0)</f>
        <v>0</v>
      </c>
      <c r="S596" s="53">
        <f>IF(TYPE(SEARCH(S$1,+VLOOKUP($A596,datos14s!$A$2:$B$874,2,FALSE)))=1,"·",0)</f>
        <v>0</v>
      </c>
      <c r="T596" s="53">
        <f>IF(TYPE(SEARCH(T$1,+VLOOKUP($A596,datos14s!$A$2:$B$874,2,FALSE)))=1,"·",0)</f>
        <v>0</v>
      </c>
      <c r="U596" s="53">
        <f>IF(TYPE(SEARCH(U$1,+VLOOKUP($A596,datos14s!$A$2:$B$874,2,FALSE)))=1,"·",0)</f>
        <v>0</v>
      </c>
      <c r="V596" s="53">
        <f>IF(TYPE(SEARCH(V$1,+VLOOKUP($A596,datos14s!$A$2:$B$874,2,FALSE)))=1,"·",0)</f>
        <v>0</v>
      </c>
      <c r="W596" s="53">
        <f>IF(TYPE(SEARCH(W$1,+VLOOKUP($A596,datos14s!$A$2:$B$874,2,FALSE)))=1,"·",0)</f>
        <v>0</v>
      </c>
      <c r="X596" s="53">
        <f>IF(TYPE(SEARCH(X$1,+VLOOKUP($A596,datos14s!$A$2:$B$874,2,FALSE)))=1,"·",0)</f>
        <v>0</v>
      </c>
      <c r="Y596" s="53">
        <f>IF(TYPE(SEARCH(Y$1,+VLOOKUP($A596,datos14s!$A$2:$B$874,2,FALSE)))=1,"·",0)</f>
        <v>0</v>
      </c>
      <c r="Z596" s="53">
        <f>IF(TYPE(SEARCH(Z$1,+VLOOKUP($A596,datos14s!$A$2:$B$874,2,FALSE)))=1,"·",0)</f>
        <v>0</v>
      </c>
      <c r="AA596" s="53">
        <f>IF(TYPE(SEARCH(AA$1,+VLOOKUP($A596,datos14s!$A$2:$B$874,2,FALSE)))=1,"·",0)</f>
        <v>0</v>
      </c>
      <c r="AB596" s="53">
        <f>IF(TYPE(SEARCH(AB$1,+VLOOKUP($A596,datos14s!$A$2:$B$874,2,FALSE)))=1,"·",0)</f>
        <v>0</v>
      </c>
      <c r="AC596" s="53">
        <f>IF(TYPE(SEARCH(AC$1,+VLOOKUP($A596,datos14s!$A$2:$B$874,2,FALSE)))=1,"·",0)</f>
        <v>0</v>
      </c>
      <c r="AD596" s="53">
        <f>IF(TYPE(SEARCH(AD$1,+VLOOKUP($A596,datos14s!$A$2:$B$874,2,FALSE)))=1,"·",0)</f>
        <v>0</v>
      </c>
      <c r="AE596" s="53">
        <f>IF(TYPE(SEARCH(AE$1,+VLOOKUP($A596,datos14s!$A$2:$B$874,2,FALSE)))=1,"·",0)</f>
        <v>0</v>
      </c>
    </row>
    <row r="597" spans="1:31" s="9" customFormat="1">
      <c r="A597" s="186" t="s">
        <v>196</v>
      </c>
      <c r="B597" s="53">
        <f>IF(TYPE(SEARCH(B$1,+VLOOKUP($A597,datos14s!$A$2:$B$874,2,FALSE)))=1,"·",0)</f>
        <v>0</v>
      </c>
      <c r="C597" s="53">
        <f>IF(TYPE(SEARCH(C$1,+VLOOKUP($A597,datos14s!$A$2:$B$874,2,FALSE)))=1,"·",0)</f>
        <v>0</v>
      </c>
      <c r="D597" s="53">
        <f>IF(TYPE(SEARCH(D$1,+VLOOKUP($A597,datos14s!$A$2:$B$874,2,FALSE)))=1,"·",0)</f>
        <v>0</v>
      </c>
      <c r="E597" s="53">
        <f>IF(TYPE(SEARCH(E$1,+VLOOKUP($A597,datos14s!$A$2:$B$874,2,FALSE)))=1,"·",0)</f>
        <v>0</v>
      </c>
      <c r="F597" s="53">
        <f>IF(TYPE(SEARCH(F$1,+VLOOKUP($A597,datos14s!$A$2:$B$874,2,FALSE)))=1,"·",0)</f>
        <v>0</v>
      </c>
      <c r="G597" s="53">
        <f>IF(TYPE(SEARCH(G$1,+VLOOKUP($A597,datos14s!$A$2:$B$874,2,FALSE)))=1,"·",0)</f>
        <v>0</v>
      </c>
      <c r="H597" s="53">
        <f>IF(TYPE(SEARCH(H$1,+VLOOKUP($A597,datos14s!$A$2:$B$874,2,FALSE)))=1,"·",0)</f>
        <v>0</v>
      </c>
      <c r="I597" s="53">
        <f>IF(TYPE(SEARCH(I$1,+VLOOKUP($A597,datos14s!$A$2:$B$874,2,FALSE)))=1,"·",0)</f>
        <v>0</v>
      </c>
      <c r="J597" s="53">
        <f>IF(TYPE(SEARCH(J$1,+VLOOKUP($A597,datos14s!$A$2:$B$874,2,FALSE)))=1,"·",0)</f>
        <v>0</v>
      </c>
      <c r="K597" s="53">
        <f>IF(TYPE(SEARCH(K$1,+VLOOKUP($A597,datos14s!$A$2:$B$874,2,FALSE)))=1,"·",0)</f>
        <v>0</v>
      </c>
      <c r="L597" s="53">
        <f>IF(TYPE(SEARCH(L$1,+VLOOKUP($A597,datos14s!$A$2:$B$874,2,FALSE)))=1,"·",0)</f>
        <v>0</v>
      </c>
      <c r="M597" s="53">
        <f>IF(TYPE(SEARCH(M$1,+VLOOKUP($A597,datos14s!$A$2:$B$874,2,FALSE)))=1,"·",0)</f>
        <v>0</v>
      </c>
      <c r="N597" s="53">
        <f>IF(TYPE(SEARCH(N$1,+VLOOKUP($A597,datos14s!$A$2:$B$874,2,FALSE)))=1,"·",0)</f>
        <v>0</v>
      </c>
      <c r="O597" s="53" t="str">
        <f>IF(TYPE(SEARCH(O$1,+VLOOKUP($A597,datos14s!$A$2:$B$874,2,FALSE)))=1,"·",0)</f>
        <v>·</v>
      </c>
      <c r="P597" s="53">
        <f>IF(TYPE(SEARCH(P$1,+VLOOKUP($A597,datos14s!$A$2:$B$874,2,FALSE)))=1,"·",0)</f>
        <v>0</v>
      </c>
      <c r="Q597" s="53">
        <f>IF(TYPE(SEARCH(Q$1,+VLOOKUP($A597,datos14s!$A$2:$B$874,2,FALSE)))=1,"·",0)</f>
        <v>0</v>
      </c>
      <c r="R597" s="53">
        <f>IF(TYPE(SEARCH(R$1,+VLOOKUP($A597,datos14s!$A$2:$B$874,2,FALSE)))=1,"·",0)</f>
        <v>0</v>
      </c>
      <c r="S597" s="53" t="str">
        <f>IF(TYPE(SEARCH(S$1,+VLOOKUP($A597,datos14s!$A$2:$B$874,2,FALSE)))=1,"·",0)</f>
        <v>·</v>
      </c>
      <c r="T597" s="53">
        <f>IF(TYPE(SEARCH(T$1,+VLOOKUP($A597,datos14s!$A$2:$B$874,2,FALSE)))=1,"·",0)</f>
        <v>0</v>
      </c>
      <c r="U597" s="53">
        <f>IF(TYPE(SEARCH(U$1,+VLOOKUP($A597,datos14s!$A$2:$B$874,2,FALSE)))=1,"·",0)</f>
        <v>0</v>
      </c>
      <c r="V597" s="53">
        <f>IF(TYPE(SEARCH(V$1,+VLOOKUP($A597,datos14s!$A$2:$B$874,2,FALSE)))=1,"·",0)</f>
        <v>0</v>
      </c>
      <c r="W597" s="53">
        <f>IF(TYPE(SEARCH(W$1,+VLOOKUP($A597,datos14s!$A$2:$B$874,2,FALSE)))=1,"·",0)</f>
        <v>0</v>
      </c>
      <c r="X597" s="53">
        <f>IF(TYPE(SEARCH(X$1,+VLOOKUP($A597,datos14s!$A$2:$B$874,2,FALSE)))=1,"·",0)</f>
        <v>0</v>
      </c>
      <c r="Y597" s="53">
        <f>IF(TYPE(SEARCH(Y$1,+VLOOKUP($A597,datos14s!$A$2:$B$874,2,FALSE)))=1,"·",0)</f>
        <v>0</v>
      </c>
      <c r="Z597" s="53">
        <f>IF(TYPE(SEARCH(Z$1,+VLOOKUP($A597,datos14s!$A$2:$B$874,2,FALSE)))=1,"·",0)</f>
        <v>0</v>
      </c>
      <c r="AA597" s="53">
        <f>IF(TYPE(SEARCH(AA$1,+VLOOKUP($A597,datos14s!$A$2:$B$874,2,FALSE)))=1,"·",0)</f>
        <v>0</v>
      </c>
      <c r="AB597" s="53">
        <f>IF(TYPE(SEARCH(AB$1,+VLOOKUP($A597,datos14s!$A$2:$B$874,2,FALSE)))=1,"·",0)</f>
        <v>0</v>
      </c>
      <c r="AC597" s="53">
        <f>IF(TYPE(SEARCH(AC$1,+VLOOKUP($A597,datos14s!$A$2:$B$874,2,FALSE)))=1,"·",0)</f>
        <v>0</v>
      </c>
      <c r="AD597" s="53">
        <f>IF(TYPE(SEARCH(AD$1,+VLOOKUP($A597,datos14s!$A$2:$B$874,2,FALSE)))=1,"·",0)</f>
        <v>0</v>
      </c>
      <c r="AE597" s="53">
        <f>IF(TYPE(SEARCH(AE$1,+VLOOKUP($A597,datos14s!$A$2:$B$874,2,FALSE)))=1,"·",0)</f>
        <v>0</v>
      </c>
    </row>
    <row r="598" spans="1:31" s="9" customFormat="1">
      <c r="A598" s="186" t="s">
        <v>197</v>
      </c>
      <c r="B598" s="53">
        <f>IF(TYPE(SEARCH(B$1,+VLOOKUP($A598,datos14s!$A$2:$B$874,2,FALSE)))=1,"·",0)</f>
        <v>0</v>
      </c>
      <c r="C598" s="53">
        <f>IF(TYPE(SEARCH(C$1,+VLOOKUP($A598,datos14s!$A$2:$B$874,2,FALSE)))=1,"·",0)</f>
        <v>0</v>
      </c>
      <c r="D598" s="53">
        <f>IF(TYPE(SEARCH(D$1,+VLOOKUP($A598,datos14s!$A$2:$B$874,2,FALSE)))=1,"·",0)</f>
        <v>0</v>
      </c>
      <c r="E598" s="53">
        <f>IF(TYPE(SEARCH(E$1,+VLOOKUP($A598,datos14s!$A$2:$B$874,2,FALSE)))=1,"·",0)</f>
        <v>0</v>
      </c>
      <c r="F598" s="53" t="str">
        <f>IF(TYPE(SEARCH(F$1,+VLOOKUP($A598,datos14s!$A$2:$B$874,2,FALSE)))=1,"·",0)</f>
        <v>·</v>
      </c>
      <c r="G598" s="53">
        <f>IF(TYPE(SEARCH(G$1,+VLOOKUP($A598,datos14s!$A$2:$B$874,2,FALSE)))=1,"·",0)</f>
        <v>0</v>
      </c>
      <c r="H598" s="53">
        <f>IF(TYPE(SEARCH(H$1,+VLOOKUP($A598,datos14s!$A$2:$B$874,2,FALSE)))=1,"·",0)</f>
        <v>0</v>
      </c>
      <c r="I598" s="53">
        <f>IF(TYPE(SEARCH(I$1,+VLOOKUP($A598,datos14s!$A$2:$B$874,2,FALSE)))=1,"·",0)</f>
        <v>0</v>
      </c>
      <c r="J598" s="53">
        <f>IF(TYPE(SEARCH(J$1,+VLOOKUP($A598,datos14s!$A$2:$B$874,2,FALSE)))=1,"·",0)</f>
        <v>0</v>
      </c>
      <c r="K598" s="53" t="str">
        <f>IF(TYPE(SEARCH(K$1,+VLOOKUP($A598,datos14s!$A$2:$B$874,2,FALSE)))=1,"·",0)</f>
        <v>·</v>
      </c>
      <c r="L598" s="53">
        <f>IF(TYPE(SEARCH(L$1,+VLOOKUP($A598,datos14s!$A$2:$B$874,2,FALSE)))=1,"·",0)</f>
        <v>0</v>
      </c>
      <c r="M598" s="53">
        <f>IF(TYPE(SEARCH(M$1,+VLOOKUP($A598,datos14s!$A$2:$B$874,2,FALSE)))=1,"·",0)</f>
        <v>0</v>
      </c>
      <c r="N598" s="53">
        <f>IF(TYPE(SEARCH(N$1,+VLOOKUP($A598,datos14s!$A$2:$B$874,2,FALSE)))=1,"·",0)</f>
        <v>0</v>
      </c>
      <c r="O598" s="53">
        <f>IF(TYPE(SEARCH(O$1,+VLOOKUP($A598,datos14s!$A$2:$B$874,2,FALSE)))=1,"·",0)</f>
        <v>0</v>
      </c>
      <c r="P598" s="53">
        <f>IF(TYPE(SEARCH(P$1,+VLOOKUP($A598,datos14s!$A$2:$B$874,2,FALSE)))=1,"·",0)</f>
        <v>0</v>
      </c>
      <c r="Q598" s="53">
        <f>IF(TYPE(SEARCH(Q$1,+VLOOKUP($A598,datos14s!$A$2:$B$874,2,FALSE)))=1,"·",0)</f>
        <v>0</v>
      </c>
      <c r="R598" s="53">
        <f>IF(TYPE(SEARCH(R$1,+VLOOKUP($A598,datos14s!$A$2:$B$874,2,FALSE)))=1,"·",0)</f>
        <v>0</v>
      </c>
      <c r="S598" s="53">
        <f>IF(TYPE(SEARCH(S$1,+VLOOKUP($A598,datos14s!$A$2:$B$874,2,FALSE)))=1,"·",0)</f>
        <v>0</v>
      </c>
      <c r="T598" s="53" t="str">
        <f>IF(TYPE(SEARCH(T$1,+VLOOKUP($A598,datos14s!$A$2:$B$874,2,FALSE)))=1,"·",0)</f>
        <v>·</v>
      </c>
      <c r="U598" s="53">
        <f>IF(TYPE(SEARCH(U$1,+VLOOKUP($A598,datos14s!$A$2:$B$874,2,FALSE)))=1,"·",0)</f>
        <v>0</v>
      </c>
      <c r="V598" s="53">
        <f>IF(TYPE(SEARCH(V$1,+VLOOKUP($A598,datos14s!$A$2:$B$874,2,FALSE)))=1,"·",0)</f>
        <v>0</v>
      </c>
      <c r="W598" s="53">
        <f>IF(TYPE(SEARCH(W$1,+VLOOKUP($A598,datos14s!$A$2:$B$874,2,FALSE)))=1,"·",0)</f>
        <v>0</v>
      </c>
      <c r="X598" s="53">
        <f>IF(TYPE(SEARCH(X$1,+VLOOKUP($A598,datos14s!$A$2:$B$874,2,FALSE)))=1,"·",0)</f>
        <v>0</v>
      </c>
      <c r="Y598" s="53">
        <f>IF(TYPE(SEARCH(Y$1,+VLOOKUP($A598,datos14s!$A$2:$B$874,2,FALSE)))=1,"·",0)</f>
        <v>0</v>
      </c>
      <c r="Z598" s="53">
        <f>IF(TYPE(SEARCH(Z$1,+VLOOKUP($A598,datos14s!$A$2:$B$874,2,FALSE)))=1,"·",0)</f>
        <v>0</v>
      </c>
      <c r="AA598" s="53">
        <f>IF(TYPE(SEARCH(AA$1,+VLOOKUP($A598,datos14s!$A$2:$B$874,2,FALSE)))=1,"·",0)</f>
        <v>0</v>
      </c>
      <c r="AB598" s="53">
        <f>IF(TYPE(SEARCH(AB$1,+VLOOKUP($A598,datos14s!$A$2:$B$874,2,FALSE)))=1,"·",0)</f>
        <v>0</v>
      </c>
      <c r="AC598" s="53">
        <f>IF(TYPE(SEARCH(AC$1,+VLOOKUP($A598,datos14s!$A$2:$B$874,2,FALSE)))=1,"·",0)</f>
        <v>0</v>
      </c>
      <c r="AD598" s="53">
        <f>IF(TYPE(SEARCH(AD$1,+VLOOKUP($A598,datos14s!$A$2:$B$874,2,FALSE)))=1,"·",0)</f>
        <v>0</v>
      </c>
      <c r="AE598" s="53">
        <f>IF(TYPE(SEARCH(AE$1,+VLOOKUP($A598,datos14s!$A$2:$B$874,2,FALSE)))=1,"·",0)</f>
        <v>0</v>
      </c>
    </row>
    <row r="599" spans="1:31" s="9" customFormat="1">
      <c r="A599" s="186" t="s">
        <v>198</v>
      </c>
      <c r="B599" s="53">
        <f>IF(TYPE(SEARCH(B$1,+VLOOKUP($A599,datos14s!$A$2:$B$874,2,FALSE)))=1,"·",0)</f>
        <v>0</v>
      </c>
      <c r="C599" s="53">
        <f>IF(TYPE(SEARCH(C$1,+VLOOKUP($A599,datos14s!$A$2:$B$874,2,FALSE)))=1,"·",0)</f>
        <v>0</v>
      </c>
      <c r="D599" s="53">
        <f>IF(TYPE(SEARCH(D$1,+VLOOKUP($A599,datos14s!$A$2:$B$874,2,FALSE)))=1,"·",0)</f>
        <v>0</v>
      </c>
      <c r="E599" s="53">
        <f>IF(TYPE(SEARCH(E$1,+VLOOKUP($A599,datos14s!$A$2:$B$874,2,FALSE)))=1,"·",0)</f>
        <v>0</v>
      </c>
      <c r="F599" s="53" t="str">
        <f>IF(TYPE(SEARCH(F$1,+VLOOKUP($A599,datos14s!$A$2:$B$874,2,FALSE)))=1,"·",0)</f>
        <v>·</v>
      </c>
      <c r="G599" s="53">
        <f>IF(TYPE(SEARCH(G$1,+VLOOKUP($A599,datos14s!$A$2:$B$874,2,FALSE)))=1,"·",0)</f>
        <v>0</v>
      </c>
      <c r="H599" s="53">
        <f>IF(TYPE(SEARCH(H$1,+VLOOKUP($A599,datos14s!$A$2:$B$874,2,FALSE)))=1,"·",0)</f>
        <v>0</v>
      </c>
      <c r="I599" s="53">
        <f>IF(TYPE(SEARCH(I$1,+VLOOKUP($A599,datos14s!$A$2:$B$874,2,FALSE)))=1,"·",0)</f>
        <v>0</v>
      </c>
      <c r="J599" s="53">
        <f>IF(TYPE(SEARCH(J$1,+VLOOKUP($A599,datos14s!$A$2:$B$874,2,FALSE)))=1,"·",0)</f>
        <v>0</v>
      </c>
      <c r="K599" s="53">
        <f>IF(TYPE(SEARCH(K$1,+VLOOKUP($A599,datos14s!$A$2:$B$874,2,FALSE)))=1,"·",0)</f>
        <v>0</v>
      </c>
      <c r="L599" s="53">
        <f>IF(TYPE(SEARCH(L$1,+VLOOKUP($A599,datos14s!$A$2:$B$874,2,FALSE)))=1,"·",0)</f>
        <v>0</v>
      </c>
      <c r="M599" s="53">
        <f>IF(TYPE(SEARCH(M$1,+VLOOKUP($A599,datos14s!$A$2:$B$874,2,FALSE)))=1,"·",0)</f>
        <v>0</v>
      </c>
      <c r="N599" s="53">
        <f>IF(TYPE(SEARCH(N$1,+VLOOKUP($A599,datos14s!$A$2:$B$874,2,FALSE)))=1,"·",0)</f>
        <v>0</v>
      </c>
      <c r="O599" s="53">
        <f>IF(TYPE(SEARCH(O$1,+VLOOKUP($A599,datos14s!$A$2:$B$874,2,FALSE)))=1,"·",0)</f>
        <v>0</v>
      </c>
      <c r="P599" s="53">
        <f>IF(TYPE(SEARCH(P$1,+VLOOKUP($A599,datos14s!$A$2:$B$874,2,FALSE)))=1,"·",0)</f>
        <v>0</v>
      </c>
      <c r="Q599" s="53">
        <f>IF(TYPE(SEARCH(Q$1,+VLOOKUP($A599,datos14s!$A$2:$B$874,2,FALSE)))=1,"·",0)</f>
        <v>0</v>
      </c>
      <c r="R599" s="53">
        <f>IF(TYPE(SEARCH(R$1,+VLOOKUP($A599,datos14s!$A$2:$B$874,2,FALSE)))=1,"·",0)</f>
        <v>0</v>
      </c>
      <c r="S599" s="53">
        <f>IF(TYPE(SEARCH(S$1,+VLOOKUP($A599,datos14s!$A$2:$B$874,2,FALSE)))=1,"·",0)</f>
        <v>0</v>
      </c>
      <c r="T599" s="53">
        <f>IF(TYPE(SEARCH(T$1,+VLOOKUP($A599,datos14s!$A$2:$B$874,2,FALSE)))=1,"·",0)</f>
        <v>0</v>
      </c>
      <c r="U599" s="53">
        <f>IF(TYPE(SEARCH(U$1,+VLOOKUP($A599,datos14s!$A$2:$B$874,2,FALSE)))=1,"·",0)</f>
        <v>0</v>
      </c>
      <c r="V599" s="53">
        <f>IF(TYPE(SEARCH(V$1,+VLOOKUP($A599,datos14s!$A$2:$B$874,2,FALSE)))=1,"·",0)</f>
        <v>0</v>
      </c>
      <c r="W599" s="53">
        <f>IF(TYPE(SEARCH(W$1,+VLOOKUP($A599,datos14s!$A$2:$B$874,2,FALSE)))=1,"·",0)</f>
        <v>0</v>
      </c>
      <c r="X599" s="53">
        <f>IF(TYPE(SEARCH(X$1,+VLOOKUP($A599,datos14s!$A$2:$B$874,2,FALSE)))=1,"·",0)</f>
        <v>0</v>
      </c>
      <c r="Y599" s="53">
        <f>IF(TYPE(SEARCH(Y$1,+VLOOKUP($A599,datos14s!$A$2:$B$874,2,FALSE)))=1,"·",0)</f>
        <v>0</v>
      </c>
      <c r="Z599" s="53">
        <f>IF(TYPE(SEARCH(Z$1,+VLOOKUP($A599,datos14s!$A$2:$B$874,2,FALSE)))=1,"·",0)</f>
        <v>0</v>
      </c>
      <c r="AA599" s="53">
        <f>IF(TYPE(SEARCH(AA$1,+VLOOKUP($A599,datos14s!$A$2:$B$874,2,FALSE)))=1,"·",0)</f>
        <v>0</v>
      </c>
      <c r="AB599" s="53">
        <f>IF(TYPE(SEARCH(AB$1,+VLOOKUP($A599,datos14s!$A$2:$B$874,2,FALSE)))=1,"·",0)</f>
        <v>0</v>
      </c>
      <c r="AC599" s="53">
        <f>IF(TYPE(SEARCH(AC$1,+VLOOKUP($A599,datos14s!$A$2:$B$874,2,FALSE)))=1,"·",0)</f>
        <v>0</v>
      </c>
      <c r="AD599" s="53">
        <f>IF(TYPE(SEARCH(AD$1,+VLOOKUP($A599,datos14s!$A$2:$B$874,2,FALSE)))=1,"·",0)</f>
        <v>0</v>
      </c>
      <c r="AE599" s="53">
        <f>IF(TYPE(SEARCH(AE$1,+VLOOKUP($A599,datos14s!$A$2:$B$874,2,FALSE)))=1,"·",0)</f>
        <v>0</v>
      </c>
    </row>
    <row r="600" spans="1:31" s="9" customFormat="1">
      <c r="A600" s="186" t="s">
        <v>199</v>
      </c>
      <c r="B600" s="53">
        <f>IF(TYPE(SEARCH(B$1,+VLOOKUP($A600,datos14s!$A$2:$B$874,2,FALSE)))=1,"·",0)</f>
        <v>0</v>
      </c>
      <c r="C600" s="53">
        <f>IF(TYPE(SEARCH(C$1,+VLOOKUP($A600,datos14s!$A$2:$B$874,2,FALSE)))=1,"·",0)</f>
        <v>0</v>
      </c>
      <c r="D600" s="53">
        <f>IF(TYPE(SEARCH(D$1,+VLOOKUP($A600,datos14s!$A$2:$B$874,2,FALSE)))=1,"·",0)</f>
        <v>0</v>
      </c>
      <c r="E600" s="53">
        <f>IF(TYPE(SEARCH(E$1,+VLOOKUP($A600,datos14s!$A$2:$B$874,2,FALSE)))=1,"·",0)</f>
        <v>0</v>
      </c>
      <c r="F600" s="53" t="str">
        <f>IF(TYPE(SEARCH(F$1,+VLOOKUP($A600,datos14s!$A$2:$B$874,2,FALSE)))=1,"·",0)</f>
        <v>·</v>
      </c>
      <c r="G600" s="53">
        <f>IF(TYPE(SEARCH(G$1,+VLOOKUP($A600,datos14s!$A$2:$B$874,2,FALSE)))=1,"·",0)</f>
        <v>0</v>
      </c>
      <c r="H600" s="53">
        <f>IF(TYPE(SEARCH(H$1,+VLOOKUP($A600,datos14s!$A$2:$B$874,2,FALSE)))=1,"·",0)</f>
        <v>0</v>
      </c>
      <c r="I600" s="53">
        <f>IF(TYPE(SEARCH(I$1,+VLOOKUP($A600,datos14s!$A$2:$B$874,2,FALSE)))=1,"·",0)</f>
        <v>0</v>
      </c>
      <c r="J600" s="53">
        <f>IF(TYPE(SEARCH(J$1,+VLOOKUP($A600,datos14s!$A$2:$B$874,2,FALSE)))=1,"·",0)</f>
        <v>0</v>
      </c>
      <c r="K600" s="53">
        <f>IF(TYPE(SEARCH(K$1,+VLOOKUP($A600,datos14s!$A$2:$B$874,2,FALSE)))=1,"·",0)</f>
        <v>0</v>
      </c>
      <c r="L600" s="53">
        <f>IF(TYPE(SEARCH(L$1,+VLOOKUP($A600,datos14s!$A$2:$B$874,2,FALSE)))=1,"·",0)</f>
        <v>0</v>
      </c>
      <c r="M600" s="53">
        <f>IF(TYPE(SEARCH(M$1,+VLOOKUP($A600,datos14s!$A$2:$B$874,2,FALSE)))=1,"·",0)</f>
        <v>0</v>
      </c>
      <c r="N600" s="53">
        <f>IF(TYPE(SEARCH(N$1,+VLOOKUP($A600,datos14s!$A$2:$B$874,2,FALSE)))=1,"·",0)</f>
        <v>0</v>
      </c>
      <c r="O600" s="53" t="str">
        <f>IF(TYPE(SEARCH(O$1,+VLOOKUP($A600,datos14s!$A$2:$B$874,2,FALSE)))=1,"·",0)</f>
        <v>·</v>
      </c>
      <c r="P600" s="53">
        <f>IF(TYPE(SEARCH(P$1,+VLOOKUP($A600,datos14s!$A$2:$B$874,2,FALSE)))=1,"·",0)</f>
        <v>0</v>
      </c>
      <c r="Q600" s="53">
        <f>IF(TYPE(SEARCH(Q$1,+VLOOKUP($A600,datos14s!$A$2:$B$874,2,FALSE)))=1,"·",0)</f>
        <v>0</v>
      </c>
      <c r="R600" s="53">
        <f>IF(TYPE(SEARCH(R$1,+VLOOKUP($A600,datos14s!$A$2:$B$874,2,FALSE)))=1,"·",0)</f>
        <v>0</v>
      </c>
      <c r="S600" s="53">
        <f>IF(TYPE(SEARCH(S$1,+VLOOKUP($A600,datos14s!$A$2:$B$874,2,FALSE)))=1,"·",0)</f>
        <v>0</v>
      </c>
      <c r="T600" s="53">
        <f>IF(TYPE(SEARCH(T$1,+VLOOKUP($A600,datos14s!$A$2:$B$874,2,FALSE)))=1,"·",0)</f>
        <v>0</v>
      </c>
      <c r="U600" s="53">
        <f>IF(TYPE(SEARCH(U$1,+VLOOKUP($A600,datos14s!$A$2:$B$874,2,FALSE)))=1,"·",0)</f>
        <v>0</v>
      </c>
      <c r="V600" s="53">
        <f>IF(TYPE(SEARCH(V$1,+VLOOKUP($A600,datos14s!$A$2:$B$874,2,FALSE)))=1,"·",0)</f>
        <v>0</v>
      </c>
      <c r="W600" s="53">
        <f>IF(TYPE(SEARCH(W$1,+VLOOKUP($A600,datos14s!$A$2:$B$874,2,FALSE)))=1,"·",0)</f>
        <v>0</v>
      </c>
      <c r="X600" s="53">
        <f>IF(TYPE(SEARCH(X$1,+VLOOKUP($A600,datos14s!$A$2:$B$874,2,FALSE)))=1,"·",0)</f>
        <v>0</v>
      </c>
      <c r="Y600" s="53">
        <f>IF(TYPE(SEARCH(Y$1,+VLOOKUP($A600,datos14s!$A$2:$B$874,2,FALSE)))=1,"·",0)</f>
        <v>0</v>
      </c>
      <c r="Z600" s="53">
        <f>IF(TYPE(SEARCH(Z$1,+VLOOKUP($A600,datos14s!$A$2:$B$874,2,FALSE)))=1,"·",0)</f>
        <v>0</v>
      </c>
      <c r="AA600" s="53">
        <f>IF(TYPE(SEARCH(AA$1,+VLOOKUP($A600,datos14s!$A$2:$B$874,2,FALSE)))=1,"·",0)</f>
        <v>0</v>
      </c>
      <c r="AB600" s="53">
        <f>IF(TYPE(SEARCH(AB$1,+VLOOKUP($A600,datos14s!$A$2:$B$874,2,FALSE)))=1,"·",0)</f>
        <v>0</v>
      </c>
      <c r="AC600" s="53">
        <f>IF(TYPE(SEARCH(AC$1,+VLOOKUP($A600,datos14s!$A$2:$B$874,2,FALSE)))=1,"·",0)</f>
        <v>0</v>
      </c>
      <c r="AD600" s="53">
        <f>IF(TYPE(SEARCH(AD$1,+VLOOKUP($A600,datos14s!$A$2:$B$874,2,FALSE)))=1,"·",0)</f>
        <v>0</v>
      </c>
      <c r="AE600" s="53">
        <f>IF(TYPE(SEARCH(AE$1,+VLOOKUP($A600,datos14s!$A$2:$B$874,2,FALSE)))=1,"·",0)</f>
        <v>0</v>
      </c>
    </row>
    <row r="601" spans="1:31" s="9" customFormat="1">
      <c r="A601" s="186" t="s">
        <v>200</v>
      </c>
      <c r="B601" s="53">
        <f>IF(TYPE(SEARCH(B$1,+VLOOKUP($A601,datos14s!$A$2:$B$874,2,FALSE)))=1,"·",0)</f>
        <v>0</v>
      </c>
      <c r="C601" s="53">
        <f>IF(TYPE(SEARCH(C$1,+VLOOKUP($A601,datos14s!$A$2:$B$874,2,FALSE)))=1,"·",0)</f>
        <v>0</v>
      </c>
      <c r="D601" s="53">
        <f>IF(TYPE(SEARCH(D$1,+VLOOKUP($A601,datos14s!$A$2:$B$874,2,FALSE)))=1,"·",0)</f>
        <v>0</v>
      </c>
      <c r="E601" s="53">
        <f>IF(TYPE(SEARCH(E$1,+VLOOKUP($A601,datos14s!$A$2:$B$874,2,FALSE)))=1,"·",0)</f>
        <v>0</v>
      </c>
      <c r="F601" s="53" t="str">
        <f>IF(TYPE(SEARCH(F$1,+VLOOKUP($A601,datos14s!$A$2:$B$874,2,FALSE)))=1,"·",0)</f>
        <v>·</v>
      </c>
      <c r="G601" s="53">
        <f>IF(TYPE(SEARCH(G$1,+VLOOKUP($A601,datos14s!$A$2:$B$874,2,FALSE)))=1,"·",0)</f>
        <v>0</v>
      </c>
      <c r="H601" s="53">
        <f>IF(TYPE(SEARCH(H$1,+VLOOKUP($A601,datos14s!$A$2:$B$874,2,FALSE)))=1,"·",0)</f>
        <v>0</v>
      </c>
      <c r="I601" s="53" t="str">
        <f>IF(TYPE(SEARCH(I$1,+VLOOKUP($A601,datos14s!$A$2:$B$874,2,FALSE)))=1,"·",0)</f>
        <v>·</v>
      </c>
      <c r="J601" s="53">
        <f>IF(TYPE(SEARCH(J$1,+VLOOKUP($A601,datos14s!$A$2:$B$874,2,FALSE)))=1,"·",0)</f>
        <v>0</v>
      </c>
      <c r="K601" s="53">
        <f>IF(TYPE(SEARCH(K$1,+VLOOKUP($A601,datos14s!$A$2:$B$874,2,FALSE)))=1,"·",0)</f>
        <v>0</v>
      </c>
      <c r="L601" s="53">
        <f>IF(TYPE(SEARCH(L$1,+VLOOKUP($A601,datos14s!$A$2:$B$874,2,FALSE)))=1,"·",0)</f>
        <v>0</v>
      </c>
      <c r="M601" s="53">
        <f>IF(TYPE(SEARCH(M$1,+VLOOKUP($A601,datos14s!$A$2:$B$874,2,FALSE)))=1,"·",0)</f>
        <v>0</v>
      </c>
      <c r="N601" s="53">
        <f>IF(TYPE(SEARCH(N$1,+VLOOKUP($A601,datos14s!$A$2:$B$874,2,FALSE)))=1,"·",0)</f>
        <v>0</v>
      </c>
      <c r="O601" s="53">
        <f>IF(TYPE(SEARCH(O$1,+VLOOKUP($A601,datos14s!$A$2:$B$874,2,FALSE)))=1,"·",0)</f>
        <v>0</v>
      </c>
      <c r="P601" s="53">
        <f>IF(TYPE(SEARCH(P$1,+VLOOKUP($A601,datos14s!$A$2:$B$874,2,FALSE)))=1,"·",0)</f>
        <v>0</v>
      </c>
      <c r="Q601" s="53">
        <f>IF(TYPE(SEARCH(Q$1,+VLOOKUP($A601,datos14s!$A$2:$B$874,2,FALSE)))=1,"·",0)</f>
        <v>0</v>
      </c>
      <c r="R601" s="53">
        <f>IF(TYPE(SEARCH(R$1,+VLOOKUP($A601,datos14s!$A$2:$B$874,2,FALSE)))=1,"·",0)</f>
        <v>0</v>
      </c>
      <c r="S601" s="53">
        <f>IF(TYPE(SEARCH(S$1,+VLOOKUP($A601,datos14s!$A$2:$B$874,2,FALSE)))=1,"·",0)</f>
        <v>0</v>
      </c>
      <c r="T601" s="53">
        <f>IF(TYPE(SEARCH(T$1,+VLOOKUP($A601,datos14s!$A$2:$B$874,2,FALSE)))=1,"·",0)</f>
        <v>0</v>
      </c>
      <c r="U601" s="53">
        <f>IF(TYPE(SEARCH(U$1,+VLOOKUP($A601,datos14s!$A$2:$B$874,2,FALSE)))=1,"·",0)</f>
        <v>0</v>
      </c>
      <c r="V601" s="53">
        <f>IF(TYPE(SEARCH(V$1,+VLOOKUP($A601,datos14s!$A$2:$B$874,2,FALSE)))=1,"·",0)</f>
        <v>0</v>
      </c>
      <c r="W601" s="53">
        <f>IF(TYPE(SEARCH(W$1,+VLOOKUP($A601,datos14s!$A$2:$B$874,2,FALSE)))=1,"·",0)</f>
        <v>0</v>
      </c>
      <c r="X601" s="53">
        <f>IF(TYPE(SEARCH(X$1,+VLOOKUP($A601,datos14s!$A$2:$B$874,2,FALSE)))=1,"·",0)</f>
        <v>0</v>
      </c>
      <c r="Y601" s="53">
        <f>IF(TYPE(SEARCH(Y$1,+VLOOKUP($A601,datos14s!$A$2:$B$874,2,FALSE)))=1,"·",0)</f>
        <v>0</v>
      </c>
      <c r="Z601" s="53">
        <f>IF(TYPE(SEARCH(Z$1,+VLOOKUP($A601,datos14s!$A$2:$B$874,2,FALSE)))=1,"·",0)</f>
        <v>0</v>
      </c>
      <c r="AA601" s="53">
        <f>IF(TYPE(SEARCH(AA$1,+VLOOKUP($A601,datos14s!$A$2:$B$874,2,FALSE)))=1,"·",0)</f>
        <v>0</v>
      </c>
      <c r="AB601" s="53">
        <f>IF(TYPE(SEARCH(AB$1,+VLOOKUP($A601,datos14s!$A$2:$B$874,2,FALSE)))=1,"·",0)</f>
        <v>0</v>
      </c>
      <c r="AC601" s="53">
        <f>IF(TYPE(SEARCH(AC$1,+VLOOKUP($A601,datos14s!$A$2:$B$874,2,FALSE)))=1,"·",0)</f>
        <v>0</v>
      </c>
      <c r="AD601" s="53">
        <f>IF(TYPE(SEARCH(AD$1,+VLOOKUP($A601,datos14s!$A$2:$B$874,2,FALSE)))=1,"·",0)</f>
        <v>0</v>
      </c>
      <c r="AE601" s="53">
        <f>IF(TYPE(SEARCH(AE$1,+VLOOKUP($A601,datos14s!$A$2:$B$874,2,FALSE)))=1,"·",0)</f>
        <v>0</v>
      </c>
    </row>
    <row r="602" spans="1:31" s="9" customFormat="1">
      <c r="A602" s="186" t="s">
        <v>201</v>
      </c>
      <c r="B602" s="53">
        <f>IF(TYPE(SEARCH(B$1,+VLOOKUP($A602,datos14s!$A$2:$B$874,2,FALSE)))=1,"·",0)</f>
        <v>0</v>
      </c>
      <c r="C602" s="53">
        <f>IF(TYPE(SEARCH(C$1,+VLOOKUP($A602,datos14s!$A$2:$B$874,2,FALSE)))=1,"·",0)</f>
        <v>0</v>
      </c>
      <c r="D602" s="53">
        <f>IF(TYPE(SEARCH(D$1,+VLOOKUP($A602,datos14s!$A$2:$B$874,2,FALSE)))=1,"·",0)</f>
        <v>0</v>
      </c>
      <c r="E602" s="53">
        <f>IF(TYPE(SEARCH(E$1,+VLOOKUP($A602,datos14s!$A$2:$B$874,2,FALSE)))=1,"·",0)</f>
        <v>0</v>
      </c>
      <c r="F602" s="53" t="str">
        <f>IF(TYPE(SEARCH(F$1,+VLOOKUP($A602,datos14s!$A$2:$B$874,2,FALSE)))=1,"·",0)</f>
        <v>·</v>
      </c>
      <c r="G602" s="53">
        <f>IF(TYPE(SEARCH(G$1,+VLOOKUP($A602,datos14s!$A$2:$B$874,2,FALSE)))=1,"·",0)</f>
        <v>0</v>
      </c>
      <c r="H602" s="53">
        <f>IF(TYPE(SEARCH(H$1,+VLOOKUP($A602,datos14s!$A$2:$B$874,2,FALSE)))=1,"·",0)</f>
        <v>0</v>
      </c>
      <c r="I602" s="53">
        <f>IF(TYPE(SEARCH(I$1,+VLOOKUP($A602,datos14s!$A$2:$B$874,2,FALSE)))=1,"·",0)</f>
        <v>0</v>
      </c>
      <c r="J602" s="53">
        <f>IF(TYPE(SEARCH(J$1,+VLOOKUP($A602,datos14s!$A$2:$B$874,2,FALSE)))=1,"·",0)</f>
        <v>0</v>
      </c>
      <c r="K602" s="53">
        <f>IF(TYPE(SEARCH(K$1,+VLOOKUP($A602,datos14s!$A$2:$B$874,2,FALSE)))=1,"·",0)</f>
        <v>0</v>
      </c>
      <c r="L602" s="53">
        <f>IF(TYPE(SEARCH(L$1,+VLOOKUP($A602,datos14s!$A$2:$B$874,2,FALSE)))=1,"·",0)</f>
        <v>0</v>
      </c>
      <c r="M602" s="53">
        <f>IF(TYPE(SEARCH(M$1,+VLOOKUP($A602,datos14s!$A$2:$B$874,2,FALSE)))=1,"·",0)</f>
        <v>0</v>
      </c>
      <c r="N602" s="53">
        <f>IF(TYPE(SEARCH(N$1,+VLOOKUP($A602,datos14s!$A$2:$B$874,2,FALSE)))=1,"·",0)</f>
        <v>0</v>
      </c>
      <c r="O602" s="53" t="str">
        <f>IF(TYPE(SEARCH(O$1,+VLOOKUP($A602,datos14s!$A$2:$B$874,2,FALSE)))=1,"·",0)</f>
        <v>·</v>
      </c>
      <c r="P602" s="53">
        <f>IF(TYPE(SEARCH(P$1,+VLOOKUP($A602,datos14s!$A$2:$B$874,2,FALSE)))=1,"·",0)</f>
        <v>0</v>
      </c>
      <c r="Q602" s="53">
        <f>IF(TYPE(SEARCH(Q$1,+VLOOKUP($A602,datos14s!$A$2:$B$874,2,FALSE)))=1,"·",0)</f>
        <v>0</v>
      </c>
      <c r="R602" s="53">
        <f>IF(TYPE(SEARCH(R$1,+VLOOKUP($A602,datos14s!$A$2:$B$874,2,FALSE)))=1,"·",0)</f>
        <v>0</v>
      </c>
      <c r="S602" s="53">
        <f>IF(TYPE(SEARCH(S$1,+VLOOKUP($A602,datos14s!$A$2:$B$874,2,FALSE)))=1,"·",0)</f>
        <v>0</v>
      </c>
      <c r="T602" s="53">
        <f>IF(TYPE(SEARCH(T$1,+VLOOKUP($A602,datos14s!$A$2:$B$874,2,FALSE)))=1,"·",0)</f>
        <v>0</v>
      </c>
      <c r="U602" s="53">
        <f>IF(TYPE(SEARCH(U$1,+VLOOKUP($A602,datos14s!$A$2:$B$874,2,FALSE)))=1,"·",0)</f>
        <v>0</v>
      </c>
      <c r="V602" s="53">
        <f>IF(TYPE(SEARCH(V$1,+VLOOKUP($A602,datos14s!$A$2:$B$874,2,FALSE)))=1,"·",0)</f>
        <v>0</v>
      </c>
      <c r="W602" s="53">
        <f>IF(TYPE(SEARCH(W$1,+VLOOKUP($A602,datos14s!$A$2:$B$874,2,FALSE)))=1,"·",0)</f>
        <v>0</v>
      </c>
      <c r="X602" s="53">
        <f>IF(TYPE(SEARCH(X$1,+VLOOKUP($A602,datos14s!$A$2:$B$874,2,FALSE)))=1,"·",0)</f>
        <v>0</v>
      </c>
      <c r="Y602" s="53">
        <f>IF(TYPE(SEARCH(Y$1,+VLOOKUP($A602,datos14s!$A$2:$B$874,2,FALSE)))=1,"·",0)</f>
        <v>0</v>
      </c>
      <c r="Z602" s="53">
        <f>IF(TYPE(SEARCH(Z$1,+VLOOKUP($A602,datos14s!$A$2:$B$874,2,FALSE)))=1,"·",0)</f>
        <v>0</v>
      </c>
      <c r="AA602" s="53">
        <f>IF(TYPE(SEARCH(AA$1,+VLOOKUP($A602,datos14s!$A$2:$B$874,2,FALSE)))=1,"·",0)</f>
        <v>0</v>
      </c>
      <c r="AB602" s="53">
        <f>IF(TYPE(SEARCH(AB$1,+VLOOKUP($A602,datos14s!$A$2:$B$874,2,FALSE)))=1,"·",0)</f>
        <v>0</v>
      </c>
      <c r="AC602" s="53">
        <f>IF(TYPE(SEARCH(AC$1,+VLOOKUP($A602,datos14s!$A$2:$B$874,2,FALSE)))=1,"·",0)</f>
        <v>0</v>
      </c>
      <c r="AD602" s="53">
        <f>IF(TYPE(SEARCH(AD$1,+VLOOKUP($A602,datos14s!$A$2:$B$874,2,FALSE)))=1,"·",0)</f>
        <v>0</v>
      </c>
      <c r="AE602" s="53">
        <f>IF(TYPE(SEARCH(AE$1,+VLOOKUP($A602,datos14s!$A$2:$B$874,2,FALSE)))=1,"·",0)</f>
        <v>0</v>
      </c>
    </row>
    <row r="603" spans="1:31" s="9" customFormat="1">
      <c r="A603" s="186" t="s">
        <v>202</v>
      </c>
      <c r="B603" s="53">
        <f>IF(TYPE(SEARCH(B$1,+VLOOKUP($A603,datos14s!$A$2:$B$874,2,FALSE)))=1,"·",0)</f>
        <v>0</v>
      </c>
      <c r="C603" s="53">
        <f>IF(TYPE(SEARCH(C$1,+VLOOKUP($A603,datos14s!$A$2:$B$874,2,FALSE)))=1,"·",0)</f>
        <v>0</v>
      </c>
      <c r="D603" s="53">
        <f>IF(TYPE(SEARCH(D$1,+VLOOKUP($A603,datos14s!$A$2:$B$874,2,FALSE)))=1,"·",0)</f>
        <v>0</v>
      </c>
      <c r="E603" s="53">
        <f>IF(TYPE(SEARCH(E$1,+VLOOKUP($A603,datos14s!$A$2:$B$874,2,FALSE)))=1,"·",0)</f>
        <v>0</v>
      </c>
      <c r="F603" s="53">
        <f>IF(TYPE(SEARCH(F$1,+VLOOKUP($A603,datos14s!$A$2:$B$874,2,FALSE)))=1,"·",0)</f>
        <v>0</v>
      </c>
      <c r="G603" s="53">
        <f>IF(TYPE(SEARCH(G$1,+VLOOKUP($A603,datos14s!$A$2:$B$874,2,FALSE)))=1,"·",0)</f>
        <v>0</v>
      </c>
      <c r="H603" s="53">
        <f>IF(TYPE(SEARCH(H$1,+VLOOKUP($A603,datos14s!$A$2:$B$874,2,FALSE)))=1,"·",0)</f>
        <v>0</v>
      </c>
      <c r="I603" s="53">
        <f>IF(TYPE(SEARCH(I$1,+VLOOKUP($A603,datos14s!$A$2:$B$874,2,FALSE)))=1,"·",0)</f>
        <v>0</v>
      </c>
      <c r="J603" s="53">
        <f>IF(TYPE(SEARCH(J$1,+VLOOKUP($A603,datos14s!$A$2:$B$874,2,FALSE)))=1,"·",0)</f>
        <v>0</v>
      </c>
      <c r="K603" s="53">
        <f>IF(TYPE(SEARCH(K$1,+VLOOKUP($A603,datos14s!$A$2:$B$874,2,FALSE)))=1,"·",0)</f>
        <v>0</v>
      </c>
      <c r="L603" s="53">
        <f>IF(TYPE(SEARCH(L$1,+VLOOKUP($A603,datos14s!$A$2:$B$874,2,FALSE)))=1,"·",0)</f>
        <v>0</v>
      </c>
      <c r="M603" s="53">
        <f>IF(TYPE(SEARCH(M$1,+VLOOKUP($A603,datos14s!$A$2:$B$874,2,FALSE)))=1,"·",0)</f>
        <v>0</v>
      </c>
      <c r="N603" s="53">
        <f>IF(TYPE(SEARCH(N$1,+VLOOKUP($A603,datos14s!$A$2:$B$874,2,FALSE)))=1,"·",0)</f>
        <v>0</v>
      </c>
      <c r="O603" s="53">
        <f>IF(TYPE(SEARCH(O$1,+VLOOKUP($A603,datos14s!$A$2:$B$874,2,FALSE)))=1,"·",0)</f>
        <v>0</v>
      </c>
      <c r="P603" s="53">
        <f>IF(TYPE(SEARCH(P$1,+VLOOKUP($A603,datos14s!$A$2:$B$874,2,FALSE)))=1,"·",0)</f>
        <v>0</v>
      </c>
      <c r="Q603" s="53">
        <f>IF(TYPE(SEARCH(Q$1,+VLOOKUP($A603,datos14s!$A$2:$B$874,2,FALSE)))=1,"·",0)</f>
        <v>0</v>
      </c>
      <c r="R603" s="53">
        <f>IF(TYPE(SEARCH(R$1,+VLOOKUP($A603,datos14s!$A$2:$B$874,2,FALSE)))=1,"·",0)</f>
        <v>0</v>
      </c>
      <c r="S603" s="53">
        <f>IF(TYPE(SEARCH(S$1,+VLOOKUP($A603,datos14s!$A$2:$B$874,2,FALSE)))=1,"·",0)</f>
        <v>0</v>
      </c>
      <c r="T603" s="53">
        <f>IF(TYPE(SEARCH(T$1,+VLOOKUP($A603,datos14s!$A$2:$B$874,2,FALSE)))=1,"·",0)</f>
        <v>0</v>
      </c>
      <c r="U603" s="53">
        <f>IF(TYPE(SEARCH(U$1,+VLOOKUP($A603,datos14s!$A$2:$B$874,2,FALSE)))=1,"·",0)</f>
        <v>0</v>
      </c>
      <c r="V603" s="53">
        <f>IF(TYPE(SEARCH(V$1,+VLOOKUP($A603,datos14s!$A$2:$B$874,2,FALSE)))=1,"·",0)</f>
        <v>0</v>
      </c>
      <c r="W603" s="53">
        <f>IF(TYPE(SEARCH(W$1,+VLOOKUP($A603,datos14s!$A$2:$B$874,2,FALSE)))=1,"·",0)</f>
        <v>0</v>
      </c>
      <c r="X603" s="53">
        <f>IF(TYPE(SEARCH(X$1,+VLOOKUP($A603,datos14s!$A$2:$B$874,2,FALSE)))=1,"·",0)</f>
        <v>0</v>
      </c>
      <c r="Y603" s="53">
        <f>IF(TYPE(SEARCH(Y$1,+VLOOKUP($A603,datos14s!$A$2:$B$874,2,FALSE)))=1,"·",0)</f>
        <v>0</v>
      </c>
      <c r="Z603" s="53">
        <f>IF(TYPE(SEARCH(Z$1,+VLOOKUP($A603,datos14s!$A$2:$B$874,2,FALSE)))=1,"·",0)</f>
        <v>0</v>
      </c>
      <c r="AA603" s="53">
        <f>IF(TYPE(SEARCH(AA$1,+VLOOKUP($A603,datos14s!$A$2:$B$874,2,FALSE)))=1,"·",0)</f>
        <v>0</v>
      </c>
      <c r="AB603" s="53">
        <f>IF(TYPE(SEARCH(AB$1,+VLOOKUP($A603,datos14s!$A$2:$B$874,2,FALSE)))=1,"·",0)</f>
        <v>0</v>
      </c>
      <c r="AC603" s="53">
        <f>IF(TYPE(SEARCH(AC$1,+VLOOKUP($A603,datos14s!$A$2:$B$874,2,FALSE)))=1,"·",0)</f>
        <v>0</v>
      </c>
      <c r="AD603" s="53">
        <f>IF(TYPE(SEARCH(AD$1,+VLOOKUP($A603,datos14s!$A$2:$B$874,2,FALSE)))=1,"·",0)</f>
        <v>0</v>
      </c>
      <c r="AE603" s="53">
        <f>IF(TYPE(SEARCH(AE$1,+VLOOKUP($A603,datos14s!$A$2:$B$874,2,FALSE)))=1,"·",0)</f>
        <v>0</v>
      </c>
    </row>
    <row r="604" spans="1:31" s="9" customFormat="1">
      <c r="A604" s="186" t="s">
        <v>203</v>
      </c>
      <c r="B604" s="53">
        <f>IF(TYPE(SEARCH(B$1,+VLOOKUP($A604,datos14s!$A$2:$B$874,2,FALSE)))=1,"·",0)</f>
        <v>0</v>
      </c>
      <c r="C604" s="53">
        <f>IF(TYPE(SEARCH(C$1,+VLOOKUP($A604,datos14s!$A$2:$B$874,2,FALSE)))=1,"·",0)</f>
        <v>0</v>
      </c>
      <c r="D604" s="53">
        <f>IF(TYPE(SEARCH(D$1,+VLOOKUP($A604,datos14s!$A$2:$B$874,2,FALSE)))=1,"·",0)</f>
        <v>0</v>
      </c>
      <c r="E604" s="53">
        <f>IF(TYPE(SEARCH(E$1,+VLOOKUP($A604,datos14s!$A$2:$B$874,2,FALSE)))=1,"·",0)</f>
        <v>0</v>
      </c>
      <c r="F604" s="53">
        <f>IF(TYPE(SEARCH(F$1,+VLOOKUP($A604,datos14s!$A$2:$B$874,2,FALSE)))=1,"·",0)</f>
        <v>0</v>
      </c>
      <c r="G604" s="53">
        <f>IF(TYPE(SEARCH(G$1,+VLOOKUP($A604,datos14s!$A$2:$B$874,2,FALSE)))=1,"·",0)</f>
        <v>0</v>
      </c>
      <c r="H604" s="53">
        <f>IF(TYPE(SEARCH(H$1,+VLOOKUP($A604,datos14s!$A$2:$B$874,2,FALSE)))=1,"·",0)</f>
        <v>0</v>
      </c>
      <c r="I604" s="53">
        <f>IF(TYPE(SEARCH(I$1,+VLOOKUP($A604,datos14s!$A$2:$B$874,2,FALSE)))=1,"·",0)</f>
        <v>0</v>
      </c>
      <c r="J604" s="53">
        <f>IF(TYPE(SEARCH(J$1,+VLOOKUP($A604,datos14s!$A$2:$B$874,2,FALSE)))=1,"·",0)</f>
        <v>0</v>
      </c>
      <c r="K604" s="53" t="str">
        <f>IF(TYPE(SEARCH(K$1,+VLOOKUP($A604,datos14s!$A$2:$B$874,2,FALSE)))=1,"·",0)</f>
        <v>·</v>
      </c>
      <c r="L604" s="53">
        <f>IF(TYPE(SEARCH(L$1,+VLOOKUP($A604,datos14s!$A$2:$B$874,2,FALSE)))=1,"·",0)</f>
        <v>0</v>
      </c>
      <c r="M604" s="53">
        <f>IF(TYPE(SEARCH(M$1,+VLOOKUP($A604,datos14s!$A$2:$B$874,2,FALSE)))=1,"·",0)</f>
        <v>0</v>
      </c>
      <c r="N604" s="53">
        <f>IF(TYPE(SEARCH(N$1,+VLOOKUP($A604,datos14s!$A$2:$B$874,2,FALSE)))=1,"·",0)</f>
        <v>0</v>
      </c>
      <c r="O604" s="53">
        <f>IF(TYPE(SEARCH(O$1,+VLOOKUP($A604,datos14s!$A$2:$B$874,2,FALSE)))=1,"·",0)</f>
        <v>0</v>
      </c>
      <c r="P604" s="53">
        <f>IF(TYPE(SEARCH(P$1,+VLOOKUP($A604,datos14s!$A$2:$B$874,2,FALSE)))=1,"·",0)</f>
        <v>0</v>
      </c>
      <c r="Q604" s="53">
        <f>IF(TYPE(SEARCH(Q$1,+VLOOKUP($A604,datos14s!$A$2:$B$874,2,FALSE)))=1,"·",0)</f>
        <v>0</v>
      </c>
      <c r="R604" s="53">
        <f>IF(TYPE(SEARCH(R$1,+VLOOKUP($A604,datos14s!$A$2:$B$874,2,FALSE)))=1,"·",0)</f>
        <v>0</v>
      </c>
      <c r="S604" s="53">
        <f>IF(TYPE(SEARCH(S$1,+VLOOKUP($A604,datos14s!$A$2:$B$874,2,FALSE)))=1,"·",0)</f>
        <v>0</v>
      </c>
      <c r="T604" s="53">
        <f>IF(TYPE(SEARCH(T$1,+VLOOKUP($A604,datos14s!$A$2:$B$874,2,FALSE)))=1,"·",0)</f>
        <v>0</v>
      </c>
      <c r="U604" s="53">
        <f>IF(TYPE(SEARCH(U$1,+VLOOKUP($A604,datos14s!$A$2:$B$874,2,FALSE)))=1,"·",0)</f>
        <v>0</v>
      </c>
      <c r="V604" s="53">
        <f>IF(TYPE(SEARCH(V$1,+VLOOKUP($A604,datos14s!$A$2:$B$874,2,FALSE)))=1,"·",0)</f>
        <v>0</v>
      </c>
      <c r="W604" s="53">
        <f>IF(TYPE(SEARCH(W$1,+VLOOKUP($A604,datos14s!$A$2:$B$874,2,FALSE)))=1,"·",0)</f>
        <v>0</v>
      </c>
      <c r="X604" s="53">
        <f>IF(TYPE(SEARCH(X$1,+VLOOKUP($A604,datos14s!$A$2:$B$874,2,FALSE)))=1,"·",0)</f>
        <v>0</v>
      </c>
      <c r="Y604" s="53">
        <f>IF(TYPE(SEARCH(Y$1,+VLOOKUP($A604,datos14s!$A$2:$B$874,2,FALSE)))=1,"·",0)</f>
        <v>0</v>
      </c>
      <c r="Z604" s="53" t="str">
        <f>IF(TYPE(SEARCH(Z$1,+VLOOKUP($A604,datos14s!$A$2:$B$874,2,FALSE)))=1,"·",0)</f>
        <v>·</v>
      </c>
      <c r="AA604" s="53">
        <f>IF(TYPE(SEARCH(AA$1,+VLOOKUP($A604,datos14s!$A$2:$B$874,2,FALSE)))=1,"·",0)</f>
        <v>0</v>
      </c>
      <c r="AB604" s="53">
        <f>IF(TYPE(SEARCH(AB$1,+VLOOKUP($A604,datos14s!$A$2:$B$874,2,FALSE)))=1,"·",0)</f>
        <v>0</v>
      </c>
      <c r="AC604" s="53">
        <f>IF(TYPE(SEARCH(AC$1,+VLOOKUP($A604,datos14s!$A$2:$B$874,2,FALSE)))=1,"·",0)</f>
        <v>0</v>
      </c>
      <c r="AD604" s="53">
        <f>IF(TYPE(SEARCH(AD$1,+VLOOKUP($A604,datos14s!$A$2:$B$874,2,FALSE)))=1,"·",0)</f>
        <v>0</v>
      </c>
      <c r="AE604" s="53">
        <f>IF(TYPE(SEARCH(AE$1,+VLOOKUP($A604,datos14s!$A$2:$B$874,2,FALSE)))=1,"·",0)</f>
        <v>0</v>
      </c>
    </row>
    <row r="605" spans="1:31" s="9" customFormat="1">
      <c r="A605" s="60" t="s">
        <v>204</v>
      </c>
      <c r="B605" s="53">
        <f>IF(TYPE(SEARCH(B$1,+VLOOKUP($A605,datos14s!$A$2:$B$874,2,FALSE)))=1,"·",0)</f>
        <v>0</v>
      </c>
      <c r="C605" s="53">
        <f>IF(TYPE(SEARCH(C$1,+VLOOKUP($A605,datos14s!$A$2:$B$874,2,FALSE)))=1,"·",0)</f>
        <v>0</v>
      </c>
      <c r="D605" s="53">
        <f>IF(TYPE(SEARCH(D$1,+VLOOKUP($A605,datos14s!$A$2:$B$874,2,FALSE)))=1,"·",0)</f>
        <v>0</v>
      </c>
      <c r="E605" s="53">
        <f>IF(TYPE(SEARCH(E$1,+VLOOKUP($A605,datos14s!$A$2:$B$874,2,FALSE)))=1,"·",0)</f>
        <v>0</v>
      </c>
      <c r="F605" s="53">
        <f>IF(TYPE(SEARCH(F$1,+VLOOKUP($A605,datos14s!$A$2:$B$874,2,FALSE)))=1,"·",0)</f>
        <v>0</v>
      </c>
      <c r="G605" s="53">
        <f>IF(TYPE(SEARCH(G$1,+VLOOKUP($A605,datos14s!$A$2:$B$874,2,FALSE)))=1,"·",0)</f>
        <v>0</v>
      </c>
      <c r="H605" s="53">
        <f>IF(TYPE(SEARCH(H$1,+VLOOKUP($A605,datos14s!$A$2:$B$874,2,FALSE)))=1,"·",0)</f>
        <v>0</v>
      </c>
      <c r="I605" s="53">
        <f>IF(TYPE(SEARCH(I$1,+VLOOKUP($A605,datos14s!$A$2:$B$874,2,FALSE)))=1,"·",0)</f>
        <v>0</v>
      </c>
      <c r="J605" s="53" t="str">
        <f>IF(TYPE(SEARCH(J$1,+VLOOKUP($A605,datos14s!$A$2:$B$874,2,FALSE)))=1,"·",0)</f>
        <v>·</v>
      </c>
      <c r="K605" s="53" t="str">
        <f>IF(TYPE(SEARCH(K$1,+VLOOKUP($A605,datos14s!$A$2:$B$874,2,FALSE)))=1,"·",0)</f>
        <v>·</v>
      </c>
      <c r="L605" s="53">
        <f>IF(TYPE(SEARCH(L$1,+VLOOKUP($A605,datos14s!$A$2:$B$874,2,FALSE)))=1,"·",0)</f>
        <v>0</v>
      </c>
      <c r="M605" s="53">
        <f>IF(TYPE(SEARCH(M$1,+VLOOKUP($A605,datos14s!$A$2:$B$874,2,FALSE)))=1,"·",0)</f>
        <v>0</v>
      </c>
      <c r="N605" s="53">
        <f>IF(TYPE(SEARCH(N$1,+VLOOKUP($A605,datos14s!$A$2:$B$874,2,FALSE)))=1,"·",0)</f>
        <v>0</v>
      </c>
      <c r="O605" s="53">
        <f>IF(TYPE(SEARCH(O$1,+VLOOKUP($A605,datos14s!$A$2:$B$874,2,FALSE)))=1,"·",0)</f>
        <v>0</v>
      </c>
      <c r="P605" s="53">
        <f>IF(TYPE(SEARCH(P$1,+VLOOKUP($A605,datos14s!$A$2:$B$874,2,FALSE)))=1,"·",0)</f>
        <v>0</v>
      </c>
      <c r="Q605" s="53">
        <f>IF(TYPE(SEARCH(Q$1,+VLOOKUP($A605,datos14s!$A$2:$B$874,2,FALSE)))=1,"·",0)</f>
        <v>0</v>
      </c>
      <c r="R605" s="53">
        <f>IF(TYPE(SEARCH(R$1,+VLOOKUP($A605,datos14s!$A$2:$B$874,2,FALSE)))=1,"·",0)</f>
        <v>0</v>
      </c>
      <c r="S605" s="53">
        <f>IF(TYPE(SEARCH(S$1,+VLOOKUP($A605,datos14s!$A$2:$B$874,2,FALSE)))=1,"·",0)</f>
        <v>0</v>
      </c>
      <c r="T605" s="53">
        <f>IF(TYPE(SEARCH(T$1,+VLOOKUP($A605,datos14s!$A$2:$B$874,2,FALSE)))=1,"·",0)</f>
        <v>0</v>
      </c>
      <c r="U605" s="53">
        <f>IF(TYPE(SEARCH(U$1,+VLOOKUP($A605,datos14s!$A$2:$B$874,2,FALSE)))=1,"·",0)</f>
        <v>0</v>
      </c>
      <c r="V605" s="53">
        <f>IF(TYPE(SEARCH(V$1,+VLOOKUP($A605,datos14s!$A$2:$B$874,2,FALSE)))=1,"·",0)</f>
        <v>0</v>
      </c>
      <c r="W605" s="53">
        <f>IF(TYPE(SEARCH(W$1,+VLOOKUP($A605,datos14s!$A$2:$B$874,2,FALSE)))=1,"·",0)</f>
        <v>0</v>
      </c>
      <c r="X605" s="53">
        <f>IF(TYPE(SEARCH(X$1,+VLOOKUP($A605,datos14s!$A$2:$B$874,2,FALSE)))=1,"·",0)</f>
        <v>0</v>
      </c>
      <c r="Y605" s="53">
        <f>IF(TYPE(SEARCH(Y$1,+VLOOKUP($A605,datos14s!$A$2:$B$874,2,FALSE)))=1,"·",0)</f>
        <v>0</v>
      </c>
      <c r="Z605" s="53">
        <f>IF(TYPE(SEARCH(Z$1,+VLOOKUP($A605,datos14s!$A$2:$B$874,2,FALSE)))=1,"·",0)</f>
        <v>0</v>
      </c>
      <c r="AA605" s="53">
        <f>IF(TYPE(SEARCH(AA$1,+VLOOKUP($A605,datos14s!$A$2:$B$874,2,FALSE)))=1,"·",0)</f>
        <v>0</v>
      </c>
      <c r="AB605" s="53">
        <f>IF(TYPE(SEARCH(AB$1,+VLOOKUP($A605,datos14s!$A$2:$B$874,2,FALSE)))=1,"·",0)</f>
        <v>0</v>
      </c>
      <c r="AC605" s="53">
        <f>IF(TYPE(SEARCH(AC$1,+VLOOKUP($A605,datos14s!$A$2:$B$874,2,FALSE)))=1,"·",0)</f>
        <v>0</v>
      </c>
      <c r="AD605" s="53">
        <f>IF(TYPE(SEARCH(AD$1,+VLOOKUP($A605,datos14s!$A$2:$B$874,2,FALSE)))=1,"·",0)</f>
        <v>0</v>
      </c>
      <c r="AE605" s="53">
        <f>IF(TYPE(SEARCH(AE$1,+VLOOKUP($A605,datos14s!$A$2:$B$874,2,FALSE)))=1,"·",0)</f>
        <v>0</v>
      </c>
    </row>
    <row r="606" spans="1:31" s="9" customFormat="1">
      <c r="A606" s="60" t="s">
        <v>205</v>
      </c>
      <c r="B606" s="53" t="str">
        <f>IF(TYPE(SEARCH(B$1,+VLOOKUP($A606,datos14s!$A$2:$B$874,2,FALSE)))=1,"·",0)</f>
        <v>·</v>
      </c>
      <c r="C606" s="53">
        <f>IF(TYPE(SEARCH(C$1,+VLOOKUP($A606,datos14s!$A$2:$B$874,2,FALSE)))=1,"·",0)</f>
        <v>0</v>
      </c>
      <c r="D606" s="53">
        <f>IF(TYPE(SEARCH(D$1,+VLOOKUP($A606,datos14s!$A$2:$B$874,2,FALSE)))=1,"·",0)</f>
        <v>0</v>
      </c>
      <c r="E606" s="53">
        <f>IF(TYPE(SEARCH(E$1,+VLOOKUP($A606,datos14s!$A$2:$B$874,2,FALSE)))=1,"·",0)</f>
        <v>0</v>
      </c>
      <c r="F606" s="53" t="str">
        <f>IF(TYPE(SEARCH(F$1,+VLOOKUP($A606,datos14s!$A$2:$B$874,2,FALSE)))=1,"·",0)</f>
        <v>·</v>
      </c>
      <c r="G606" s="53">
        <f>IF(TYPE(SEARCH(G$1,+VLOOKUP($A606,datos14s!$A$2:$B$874,2,FALSE)))=1,"·",0)</f>
        <v>0</v>
      </c>
      <c r="H606" s="53">
        <f>IF(TYPE(SEARCH(H$1,+VLOOKUP($A606,datos14s!$A$2:$B$874,2,FALSE)))=1,"·",0)</f>
        <v>0</v>
      </c>
      <c r="I606" s="53">
        <f>IF(TYPE(SEARCH(I$1,+VLOOKUP($A606,datos14s!$A$2:$B$874,2,FALSE)))=1,"·",0)</f>
        <v>0</v>
      </c>
      <c r="J606" s="53">
        <f>IF(TYPE(SEARCH(J$1,+VLOOKUP($A606,datos14s!$A$2:$B$874,2,FALSE)))=1,"·",0)</f>
        <v>0</v>
      </c>
      <c r="K606" s="53" t="str">
        <f>IF(TYPE(SEARCH(K$1,+VLOOKUP($A606,datos14s!$A$2:$B$874,2,FALSE)))=1,"·",0)</f>
        <v>·</v>
      </c>
      <c r="L606" s="53">
        <f>IF(TYPE(SEARCH(L$1,+VLOOKUP($A606,datos14s!$A$2:$B$874,2,FALSE)))=1,"·",0)</f>
        <v>0</v>
      </c>
      <c r="M606" s="53">
        <f>IF(TYPE(SEARCH(M$1,+VLOOKUP($A606,datos14s!$A$2:$B$874,2,FALSE)))=1,"·",0)</f>
        <v>0</v>
      </c>
      <c r="N606" s="53">
        <f>IF(TYPE(SEARCH(N$1,+VLOOKUP($A606,datos14s!$A$2:$B$874,2,FALSE)))=1,"·",0)</f>
        <v>0</v>
      </c>
      <c r="O606" s="53">
        <f>IF(TYPE(SEARCH(O$1,+VLOOKUP($A606,datos14s!$A$2:$B$874,2,FALSE)))=1,"·",0)</f>
        <v>0</v>
      </c>
      <c r="P606" s="53">
        <f>IF(TYPE(SEARCH(P$1,+VLOOKUP($A606,datos14s!$A$2:$B$874,2,FALSE)))=1,"·",0)</f>
        <v>0</v>
      </c>
      <c r="Q606" s="53">
        <f>IF(TYPE(SEARCH(Q$1,+VLOOKUP($A606,datos14s!$A$2:$B$874,2,FALSE)))=1,"·",0)</f>
        <v>0</v>
      </c>
      <c r="R606" s="53">
        <f>IF(TYPE(SEARCH(R$1,+VLOOKUP($A606,datos14s!$A$2:$B$874,2,FALSE)))=1,"·",0)</f>
        <v>0</v>
      </c>
      <c r="S606" s="53">
        <f>IF(TYPE(SEARCH(S$1,+VLOOKUP($A606,datos14s!$A$2:$B$874,2,FALSE)))=1,"·",0)</f>
        <v>0</v>
      </c>
      <c r="T606" s="53">
        <f>IF(TYPE(SEARCH(T$1,+VLOOKUP($A606,datos14s!$A$2:$B$874,2,FALSE)))=1,"·",0)</f>
        <v>0</v>
      </c>
      <c r="U606" s="53">
        <f>IF(TYPE(SEARCH(U$1,+VLOOKUP($A606,datos14s!$A$2:$B$874,2,FALSE)))=1,"·",0)</f>
        <v>0</v>
      </c>
      <c r="V606" s="53">
        <f>IF(TYPE(SEARCH(V$1,+VLOOKUP($A606,datos14s!$A$2:$B$874,2,FALSE)))=1,"·",0)</f>
        <v>0</v>
      </c>
      <c r="W606" s="53">
        <f>IF(TYPE(SEARCH(W$1,+VLOOKUP($A606,datos14s!$A$2:$B$874,2,FALSE)))=1,"·",0)</f>
        <v>0</v>
      </c>
      <c r="X606" s="53">
        <f>IF(TYPE(SEARCH(X$1,+VLOOKUP($A606,datos14s!$A$2:$B$874,2,FALSE)))=1,"·",0)</f>
        <v>0</v>
      </c>
      <c r="Y606" s="53">
        <f>IF(TYPE(SEARCH(Y$1,+VLOOKUP($A606,datos14s!$A$2:$B$874,2,FALSE)))=1,"·",0)</f>
        <v>0</v>
      </c>
      <c r="Z606" s="53">
        <f>IF(TYPE(SEARCH(Z$1,+VLOOKUP($A606,datos14s!$A$2:$B$874,2,FALSE)))=1,"·",0)</f>
        <v>0</v>
      </c>
      <c r="AA606" s="53">
        <f>IF(TYPE(SEARCH(AA$1,+VLOOKUP($A606,datos14s!$A$2:$B$874,2,FALSE)))=1,"·",0)</f>
        <v>0</v>
      </c>
      <c r="AB606" s="53">
        <f>IF(TYPE(SEARCH(AB$1,+VLOOKUP($A606,datos14s!$A$2:$B$874,2,FALSE)))=1,"·",0)</f>
        <v>0</v>
      </c>
      <c r="AC606" s="53">
        <f>IF(TYPE(SEARCH(AC$1,+VLOOKUP($A606,datos14s!$A$2:$B$874,2,FALSE)))=1,"·",0)</f>
        <v>0</v>
      </c>
      <c r="AD606" s="53">
        <f>IF(TYPE(SEARCH(AD$1,+VLOOKUP($A606,datos14s!$A$2:$B$874,2,FALSE)))=1,"·",0)</f>
        <v>0</v>
      </c>
      <c r="AE606" s="53">
        <f>IF(TYPE(SEARCH(AE$1,+VLOOKUP($A606,datos14s!$A$2:$B$874,2,FALSE)))=1,"·",0)</f>
        <v>0</v>
      </c>
    </row>
    <row r="607" spans="1:31" s="9" customFormat="1">
      <c r="A607" s="60" t="s">
        <v>206</v>
      </c>
      <c r="B607" s="53">
        <f>IF(TYPE(SEARCH(B$1,+VLOOKUP($A607,datos14s!$A$2:$B$874,2,FALSE)))=1,"·",0)</f>
        <v>0</v>
      </c>
      <c r="C607" s="53">
        <f>IF(TYPE(SEARCH(C$1,+VLOOKUP($A607,datos14s!$A$2:$B$874,2,FALSE)))=1,"·",0)</f>
        <v>0</v>
      </c>
      <c r="D607" s="53">
        <f>IF(TYPE(SEARCH(D$1,+VLOOKUP($A607,datos14s!$A$2:$B$874,2,FALSE)))=1,"·",0)</f>
        <v>0</v>
      </c>
      <c r="E607" s="53">
        <f>IF(TYPE(SEARCH(E$1,+VLOOKUP($A607,datos14s!$A$2:$B$874,2,FALSE)))=1,"·",0)</f>
        <v>0</v>
      </c>
      <c r="F607" s="53">
        <f>IF(TYPE(SEARCH(F$1,+VLOOKUP($A607,datos14s!$A$2:$B$874,2,FALSE)))=1,"·",0)</f>
        <v>0</v>
      </c>
      <c r="G607" s="53">
        <f>IF(TYPE(SEARCH(G$1,+VLOOKUP($A607,datos14s!$A$2:$B$874,2,FALSE)))=1,"·",0)</f>
        <v>0</v>
      </c>
      <c r="H607" s="53">
        <f>IF(TYPE(SEARCH(H$1,+VLOOKUP($A607,datos14s!$A$2:$B$874,2,FALSE)))=1,"·",0)</f>
        <v>0</v>
      </c>
      <c r="I607" s="53">
        <f>IF(TYPE(SEARCH(I$1,+VLOOKUP($A607,datos14s!$A$2:$B$874,2,FALSE)))=1,"·",0)</f>
        <v>0</v>
      </c>
      <c r="J607" s="53">
        <f>IF(TYPE(SEARCH(J$1,+VLOOKUP($A607,datos14s!$A$2:$B$874,2,FALSE)))=1,"·",0)</f>
        <v>0</v>
      </c>
      <c r="K607" s="53">
        <f>IF(TYPE(SEARCH(K$1,+VLOOKUP($A607,datos14s!$A$2:$B$874,2,FALSE)))=1,"·",0)</f>
        <v>0</v>
      </c>
      <c r="L607" s="53">
        <f>IF(TYPE(SEARCH(L$1,+VLOOKUP($A607,datos14s!$A$2:$B$874,2,FALSE)))=1,"·",0)</f>
        <v>0</v>
      </c>
      <c r="M607" s="53">
        <f>IF(TYPE(SEARCH(M$1,+VLOOKUP($A607,datos14s!$A$2:$B$874,2,FALSE)))=1,"·",0)</f>
        <v>0</v>
      </c>
      <c r="N607" s="53">
        <f>IF(TYPE(SEARCH(N$1,+VLOOKUP($A607,datos14s!$A$2:$B$874,2,FALSE)))=1,"·",0)</f>
        <v>0</v>
      </c>
      <c r="O607" s="53">
        <f>IF(TYPE(SEARCH(O$1,+VLOOKUP($A607,datos14s!$A$2:$B$874,2,FALSE)))=1,"·",0)</f>
        <v>0</v>
      </c>
      <c r="P607" s="53">
        <f>IF(TYPE(SEARCH(P$1,+VLOOKUP($A607,datos14s!$A$2:$B$874,2,FALSE)))=1,"·",0)</f>
        <v>0</v>
      </c>
      <c r="Q607" s="53">
        <f>IF(TYPE(SEARCH(Q$1,+VLOOKUP($A607,datos14s!$A$2:$B$874,2,FALSE)))=1,"·",0)</f>
        <v>0</v>
      </c>
      <c r="R607" s="53">
        <f>IF(TYPE(SEARCH(R$1,+VLOOKUP($A607,datos14s!$A$2:$B$874,2,FALSE)))=1,"·",0)</f>
        <v>0</v>
      </c>
      <c r="S607" s="53">
        <f>IF(TYPE(SEARCH(S$1,+VLOOKUP($A607,datos14s!$A$2:$B$874,2,FALSE)))=1,"·",0)</f>
        <v>0</v>
      </c>
      <c r="T607" s="53">
        <f>IF(TYPE(SEARCH(T$1,+VLOOKUP($A607,datos14s!$A$2:$B$874,2,FALSE)))=1,"·",0)</f>
        <v>0</v>
      </c>
      <c r="U607" s="53">
        <f>IF(TYPE(SEARCH(U$1,+VLOOKUP($A607,datos14s!$A$2:$B$874,2,FALSE)))=1,"·",0)</f>
        <v>0</v>
      </c>
      <c r="V607" s="53">
        <f>IF(TYPE(SEARCH(V$1,+VLOOKUP($A607,datos14s!$A$2:$B$874,2,FALSE)))=1,"·",0)</f>
        <v>0</v>
      </c>
      <c r="W607" s="53">
        <f>IF(TYPE(SEARCH(W$1,+VLOOKUP($A607,datos14s!$A$2:$B$874,2,FALSE)))=1,"·",0)</f>
        <v>0</v>
      </c>
      <c r="X607" s="53">
        <f>IF(TYPE(SEARCH(X$1,+VLOOKUP($A607,datos14s!$A$2:$B$874,2,FALSE)))=1,"·",0)</f>
        <v>0</v>
      </c>
      <c r="Y607" s="53">
        <f>IF(TYPE(SEARCH(Y$1,+VLOOKUP($A607,datos14s!$A$2:$B$874,2,FALSE)))=1,"·",0)</f>
        <v>0</v>
      </c>
      <c r="Z607" s="53">
        <f>IF(TYPE(SEARCH(Z$1,+VLOOKUP($A607,datos14s!$A$2:$B$874,2,FALSE)))=1,"·",0)</f>
        <v>0</v>
      </c>
      <c r="AA607" s="53">
        <f>IF(TYPE(SEARCH(AA$1,+VLOOKUP($A607,datos14s!$A$2:$B$874,2,FALSE)))=1,"·",0)</f>
        <v>0</v>
      </c>
      <c r="AB607" s="53">
        <f>IF(TYPE(SEARCH(AB$1,+VLOOKUP($A607,datos14s!$A$2:$B$874,2,FALSE)))=1,"·",0)</f>
        <v>0</v>
      </c>
      <c r="AC607" s="53">
        <f>IF(TYPE(SEARCH(AC$1,+VLOOKUP($A607,datos14s!$A$2:$B$874,2,FALSE)))=1,"·",0)</f>
        <v>0</v>
      </c>
      <c r="AD607" s="53">
        <f>IF(TYPE(SEARCH(AD$1,+VLOOKUP($A607,datos14s!$A$2:$B$874,2,FALSE)))=1,"·",0)</f>
        <v>0</v>
      </c>
      <c r="AE607" s="53" t="str">
        <f>IF(TYPE(SEARCH(AE$1,+VLOOKUP($A607,datos14s!$A$2:$B$874,2,FALSE)))=1,"·",0)</f>
        <v>·</v>
      </c>
    </row>
    <row r="608" spans="1:31" s="9" customFormat="1">
      <c r="A608" s="60" t="s">
        <v>207</v>
      </c>
      <c r="B608" s="53">
        <f>IF(TYPE(SEARCH(B$1,+VLOOKUP($A608,datos14s!$A$2:$B$874,2,FALSE)))=1,"·",0)</f>
        <v>0</v>
      </c>
      <c r="C608" s="53">
        <f>IF(TYPE(SEARCH(C$1,+VLOOKUP($A608,datos14s!$A$2:$B$874,2,FALSE)))=1,"·",0)</f>
        <v>0</v>
      </c>
      <c r="D608" s="53">
        <f>IF(TYPE(SEARCH(D$1,+VLOOKUP($A608,datos14s!$A$2:$B$874,2,FALSE)))=1,"·",0)</f>
        <v>0</v>
      </c>
      <c r="E608" s="53">
        <f>IF(TYPE(SEARCH(E$1,+VLOOKUP($A608,datos14s!$A$2:$B$874,2,FALSE)))=1,"·",0)</f>
        <v>0</v>
      </c>
      <c r="F608" s="53">
        <f>IF(TYPE(SEARCH(F$1,+VLOOKUP($A608,datos14s!$A$2:$B$874,2,FALSE)))=1,"·",0)</f>
        <v>0</v>
      </c>
      <c r="G608" s="53">
        <f>IF(TYPE(SEARCH(G$1,+VLOOKUP($A608,datos14s!$A$2:$B$874,2,FALSE)))=1,"·",0)</f>
        <v>0</v>
      </c>
      <c r="H608" s="53">
        <f>IF(TYPE(SEARCH(H$1,+VLOOKUP($A608,datos14s!$A$2:$B$874,2,FALSE)))=1,"·",0)</f>
        <v>0</v>
      </c>
      <c r="I608" s="53">
        <f>IF(TYPE(SEARCH(I$1,+VLOOKUP($A608,datos14s!$A$2:$B$874,2,FALSE)))=1,"·",0)</f>
        <v>0</v>
      </c>
      <c r="J608" s="53">
        <f>IF(TYPE(SEARCH(J$1,+VLOOKUP($A608,datos14s!$A$2:$B$874,2,FALSE)))=1,"·",0)</f>
        <v>0</v>
      </c>
      <c r="K608" s="53">
        <f>IF(TYPE(SEARCH(K$1,+VLOOKUP($A608,datos14s!$A$2:$B$874,2,FALSE)))=1,"·",0)</f>
        <v>0</v>
      </c>
      <c r="L608" s="53">
        <f>IF(TYPE(SEARCH(L$1,+VLOOKUP($A608,datos14s!$A$2:$B$874,2,FALSE)))=1,"·",0)</f>
        <v>0</v>
      </c>
      <c r="M608" s="53">
        <f>IF(TYPE(SEARCH(M$1,+VLOOKUP($A608,datos14s!$A$2:$B$874,2,FALSE)))=1,"·",0)</f>
        <v>0</v>
      </c>
      <c r="N608" s="53">
        <f>IF(TYPE(SEARCH(N$1,+VLOOKUP($A608,datos14s!$A$2:$B$874,2,FALSE)))=1,"·",0)</f>
        <v>0</v>
      </c>
      <c r="O608" s="53">
        <f>IF(TYPE(SEARCH(O$1,+VLOOKUP($A608,datos14s!$A$2:$B$874,2,FALSE)))=1,"·",0)</f>
        <v>0</v>
      </c>
      <c r="P608" s="53">
        <f>IF(TYPE(SEARCH(P$1,+VLOOKUP($A608,datos14s!$A$2:$B$874,2,FALSE)))=1,"·",0)</f>
        <v>0</v>
      </c>
      <c r="Q608" s="53">
        <f>IF(TYPE(SEARCH(Q$1,+VLOOKUP($A608,datos14s!$A$2:$B$874,2,FALSE)))=1,"·",0)</f>
        <v>0</v>
      </c>
      <c r="R608" s="53">
        <f>IF(TYPE(SEARCH(R$1,+VLOOKUP($A608,datos14s!$A$2:$B$874,2,FALSE)))=1,"·",0)</f>
        <v>0</v>
      </c>
      <c r="S608" s="53">
        <f>IF(TYPE(SEARCH(S$1,+VLOOKUP($A608,datos14s!$A$2:$B$874,2,FALSE)))=1,"·",0)</f>
        <v>0</v>
      </c>
      <c r="T608" s="53">
        <f>IF(TYPE(SEARCH(T$1,+VLOOKUP($A608,datos14s!$A$2:$B$874,2,FALSE)))=1,"·",0)</f>
        <v>0</v>
      </c>
      <c r="U608" s="53">
        <f>IF(TYPE(SEARCH(U$1,+VLOOKUP($A608,datos14s!$A$2:$B$874,2,FALSE)))=1,"·",0)</f>
        <v>0</v>
      </c>
      <c r="V608" s="53">
        <f>IF(TYPE(SEARCH(V$1,+VLOOKUP($A608,datos14s!$A$2:$B$874,2,FALSE)))=1,"·",0)</f>
        <v>0</v>
      </c>
      <c r="W608" s="53">
        <f>IF(TYPE(SEARCH(W$1,+VLOOKUP($A608,datos14s!$A$2:$B$874,2,FALSE)))=1,"·",0)</f>
        <v>0</v>
      </c>
      <c r="X608" s="53">
        <f>IF(TYPE(SEARCH(X$1,+VLOOKUP($A608,datos14s!$A$2:$B$874,2,FALSE)))=1,"·",0)</f>
        <v>0</v>
      </c>
      <c r="Y608" s="53">
        <f>IF(TYPE(SEARCH(Y$1,+VLOOKUP($A608,datos14s!$A$2:$B$874,2,FALSE)))=1,"·",0)</f>
        <v>0</v>
      </c>
      <c r="Z608" s="53">
        <f>IF(TYPE(SEARCH(Z$1,+VLOOKUP($A608,datos14s!$A$2:$B$874,2,FALSE)))=1,"·",0)</f>
        <v>0</v>
      </c>
      <c r="AA608" s="53">
        <f>IF(TYPE(SEARCH(AA$1,+VLOOKUP($A608,datos14s!$A$2:$B$874,2,FALSE)))=1,"·",0)</f>
        <v>0</v>
      </c>
      <c r="AB608" s="53">
        <f>IF(TYPE(SEARCH(AB$1,+VLOOKUP($A608,datos14s!$A$2:$B$874,2,FALSE)))=1,"·",0)</f>
        <v>0</v>
      </c>
      <c r="AC608" s="53">
        <f>IF(TYPE(SEARCH(AC$1,+VLOOKUP($A608,datos14s!$A$2:$B$874,2,FALSE)))=1,"·",0)</f>
        <v>0</v>
      </c>
      <c r="AD608" s="53">
        <f>IF(TYPE(SEARCH(AD$1,+VLOOKUP($A608,datos14s!$A$2:$B$874,2,FALSE)))=1,"·",0)</f>
        <v>0</v>
      </c>
      <c r="AE608" s="53" t="str">
        <f>IF(TYPE(SEARCH(AE$1,+VLOOKUP($A608,datos14s!$A$2:$B$874,2,FALSE)))=1,"·",0)</f>
        <v>·</v>
      </c>
    </row>
    <row r="609" spans="1:31" s="9" customFormat="1">
      <c r="A609" s="60" t="s">
        <v>208</v>
      </c>
      <c r="B609" s="53" t="str">
        <f>IF(TYPE(SEARCH(B$1,+VLOOKUP($A609,datos14s!$A$2:$B$874,2,FALSE)))=1,"·",0)</f>
        <v>·</v>
      </c>
      <c r="C609" s="53">
        <f>IF(TYPE(SEARCH(C$1,+VLOOKUP($A609,datos14s!$A$2:$B$874,2,FALSE)))=1,"·",0)</f>
        <v>0</v>
      </c>
      <c r="D609" s="53">
        <f>IF(TYPE(SEARCH(D$1,+VLOOKUP($A609,datos14s!$A$2:$B$874,2,FALSE)))=1,"·",0)</f>
        <v>0</v>
      </c>
      <c r="E609" s="53">
        <f>IF(TYPE(SEARCH(E$1,+VLOOKUP($A609,datos14s!$A$2:$B$874,2,FALSE)))=1,"·",0)</f>
        <v>0</v>
      </c>
      <c r="F609" s="53" t="str">
        <f>IF(TYPE(SEARCH(F$1,+VLOOKUP($A609,datos14s!$A$2:$B$874,2,FALSE)))=1,"·",0)</f>
        <v>·</v>
      </c>
      <c r="G609" s="53">
        <f>IF(TYPE(SEARCH(G$1,+VLOOKUP($A609,datos14s!$A$2:$B$874,2,FALSE)))=1,"·",0)</f>
        <v>0</v>
      </c>
      <c r="H609" s="53">
        <f>IF(TYPE(SEARCH(H$1,+VLOOKUP($A609,datos14s!$A$2:$B$874,2,FALSE)))=1,"·",0)</f>
        <v>0</v>
      </c>
      <c r="I609" s="53">
        <f>IF(TYPE(SEARCH(I$1,+VLOOKUP($A609,datos14s!$A$2:$B$874,2,FALSE)))=1,"·",0)</f>
        <v>0</v>
      </c>
      <c r="J609" s="53">
        <f>IF(TYPE(SEARCH(J$1,+VLOOKUP($A609,datos14s!$A$2:$B$874,2,FALSE)))=1,"·",0)</f>
        <v>0</v>
      </c>
      <c r="K609" s="53">
        <f>IF(TYPE(SEARCH(K$1,+VLOOKUP($A609,datos14s!$A$2:$B$874,2,FALSE)))=1,"·",0)</f>
        <v>0</v>
      </c>
      <c r="L609" s="53">
        <f>IF(TYPE(SEARCH(L$1,+VLOOKUP($A609,datos14s!$A$2:$B$874,2,FALSE)))=1,"·",0)</f>
        <v>0</v>
      </c>
      <c r="M609" s="53">
        <f>IF(TYPE(SEARCH(M$1,+VLOOKUP($A609,datos14s!$A$2:$B$874,2,FALSE)))=1,"·",0)</f>
        <v>0</v>
      </c>
      <c r="N609" s="53">
        <f>IF(TYPE(SEARCH(N$1,+VLOOKUP($A609,datos14s!$A$2:$B$874,2,FALSE)))=1,"·",0)</f>
        <v>0</v>
      </c>
      <c r="O609" s="53">
        <f>IF(TYPE(SEARCH(O$1,+VLOOKUP($A609,datos14s!$A$2:$B$874,2,FALSE)))=1,"·",0)</f>
        <v>0</v>
      </c>
      <c r="P609" s="53">
        <f>IF(TYPE(SEARCH(P$1,+VLOOKUP($A609,datos14s!$A$2:$B$874,2,FALSE)))=1,"·",0)</f>
        <v>0</v>
      </c>
      <c r="Q609" s="53">
        <f>IF(TYPE(SEARCH(Q$1,+VLOOKUP($A609,datos14s!$A$2:$B$874,2,FALSE)))=1,"·",0)</f>
        <v>0</v>
      </c>
      <c r="R609" s="53">
        <f>IF(TYPE(SEARCH(R$1,+VLOOKUP($A609,datos14s!$A$2:$B$874,2,FALSE)))=1,"·",0)</f>
        <v>0</v>
      </c>
      <c r="S609" s="53">
        <f>IF(TYPE(SEARCH(S$1,+VLOOKUP($A609,datos14s!$A$2:$B$874,2,FALSE)))=1,"·",0)</f>
        <v>0</v>
      </c>
      <c r="T609" s="53">
        <f>IF(TYPE(SEARCH(T$1,+VLOOKUP($A609,datos14s!$A$2:$B$874,2,FALSE)))=1,"·",0)</f>
        <v>0</v>
      </c>
      <c r="U609" s="53">
        <f>IF(TYPE(SEARCH(U$1,+VLOOKUP($A609,datos14s!$A$2:$B$874,2,FALSE)))=1,"·",0)</f>
        <v>0</v>
      </c>
      <c r="V609" s="53">
        <f>IF(TYPE(SEARCH(V$1,+VLOOKUP($A609,datos14s!$A$2:$B$874,2,FALSE)))=1,"·",0)</f>
        <v>0</v>
      </c>
      <c r="W609" s="53">
        <f>IF(TYPE(SEARCH(W$1,+VLOOKUP($A609,datos14s!$A$2:$B$874,2,FALSE)))=1,"·",0)</f>
        <v>0</v>
      </c>
      <c r="X609" s="53">
        <f>IF(TYPE(SEARCH(X$1,+VLOOKUP($A609,datos14s!$A$2:$B$874,2,FALSE)))=1,"·",0)</f>
        <v>0</v>
      </c>
      <c r="Y609" s="53">
        <f>IF(TYPE(SEARCH(Y$1,+VLOOKUP($A609,datos14s!$A$2:$B$874,2,FALSE)))=1,"·",0)</f>
        <v>0</v>
      </c>
      <c r="Z609" s="53">
        <f>IF(TYPE(SEARCH(Z$1,+VLOOKUP($A609,datos14s!$A$2:$B$874,2,FALSE)))=1,"·",0)</f>
        <v>0</v>
      </c>
      <c r="AA609" s="53">
        <f>IF(TYPE(SEARCH(AA$1,+VLOOKUP($A609,datos14s!$A$2:$B$874,2,FALSE)))=1,"·",0)</f>
        <v>0</v>
      </c>
      <c r="AB609" s="53">
        <f>IF(TYPE(SEARCH(AB$1,+VLOOKUP($A609,datos14s!$A$2:$B$874,2,FALSE)))=1,"·",0)</f>
        <v>0</v>
      </c>
      <c r="AC609" s="53">
        <f>IF(TYPE(SEARCH(AC$1,+VLOOKUP($A609,datos14s!$A$2:$B$874,2,FALSE)))=1,"·",0)</f>
        <v>0</v>
      </c>
      <c r="AD609" s="53">
        <f>IF(TYPE(SEARCH(AD$1,+VLOOKUP($A609,datos14s!$A$2:$B$874,2,FALSE)))=1,"·",0)</f>
        <v>0</v>
      </c>
      <c r="AE609" s="53" t="str">
        <f>IF(TYPE(SEARCH(AE$1,+VLOOKUP($A609,datos14s!$A$2:$B$874,2,FALSE)))=1,"·",0)</f>
        <v>·</v>
      </c>
    </row>
    <row r="610" spans="1:31" s="9" customFormat="1">
      <c r="A610" s="60" t="s">
        <v>209</v>
      </c>
      <c r="B610" s="53">
        <f>IF(TYPE(SEARCH(B$1,+VLOOKUP($A610,datos14s!$A$2:$B$874,2,FALSE)))=1,"·",0)</f>
        <v>0</v>
      </c>
      <c r="C610" s="53">
        <f>IF(TYPE(SEARCH(C$1,+VLOOKUP($A610,datos14s!$A$2:$B$874,2,FALSE)))=1,"·",0)</f>
        <v>0</v>
      </c>
      <c r="D610" s="53">
        <f>IF(TYPE(SEARCH(D$1,+VLOOKUP($A610,datos14s!$A$2:$B$874,2,FALSE)))=1,"·",0)</f>
        <v>0</v>
      </c>
      <c r="E610" s="53">
        <f>IF(TYPE(SEARCH(E$1,+VLOOKUP($A610,datos14s!$A$2:$B$874,2,FALSE)))=1,"·",0)</f>
        <v>0</v>
      </c>
      <c r="F610" s="53">
        <f>IF(TYPE(SEARCH(F$1,+VLOOKUP($A610,datos14s!$A$2:$B$874,2,FALSE)))=1,"·",0)</f>
        <v>0</v>
      </c>
      <c r="G610" s="53">
        <f>IF(TYPE(SEARCH(G$1,+VLOOKUP($A610,datos14s!$A$2:$B$874,2,FALSE)))=1,"·",0)</f>
        <v>0</v>
      </c>
      <c r="H610" s="53">
        <f>IF(TYPE(SEARCH(H$1,+VLOOKUP($A610,datos14s!$A$2:$B$874,2,FALSE)))=1,"·",0)</f>
        <v>0</v>
      </c>
      <c r="I610" s="53">
        <f>IF(TYPE(SEARCH(I$1,+VLOOKUP($A610,datos14s!$A$2:$B$874,2,FALSE)))=1,"·",0)</f>
        <v>0</v>
      </c>
      <c r="J610" s="53" t="str">
        <f>IF(TYPE(SEARCH(J$1,+VLOOKUP($A610,datos14s!$A$2:$B$874,2,FALSE)))=1,"·",0)</f>
        <v>·</v>
      </c>
      <c r="K610" s="53">
        <f>IF(TYPE(SEARCH(K$1,+VLOOKUP($A610,datos14s!$A$2:$B$874,2,FALSE)))=1,"·",0)</f>
        <v>0</v>
      </c>
      <c r="L610" s="53">
        <f>IF(TYPE(SEARCH(L$1,+VLOOKUP($A610,datos14s!$A$2:$B$874,2,FALSE)))=1,"·",0)</f>
        <v>0</v>
      </c>
      <c r="M610" s="53">
        <f>IF(TYPE(SEARCH(M$1,+VLOOKUP($A610,datos14s!$A$2:$B$874,2,FALSE)))=1,"·",0)</f>
        <v>0</v>
      </c>
      <c r="N610" s="53">
        <f>IF(TYPE(SEARCH(N$1,+VLOOKUP($A610,datos14s!$A$2:$B$874,2,FALSE)))=1,"·",0)</f>
        <v>0</v>
      </c>
      <c r="O610" s="53">
        <f>IF(TYPE(SEARCH(O$1,+VLOOKUP($A610,datos14s!$A$2:$B$874,2,FALSE)))=1,"·",0)</f>
        <v>0</v>
      </c>
      <c r="P610" s="53">
        <f>IF(TYPE(SEARCH(P$1,+VLOOKUP($A610,datos14s!$A$2:$B$874,2,FALSE)))=1,"·",0)</f>
        <v>0</v>
      </c>
      <c r="Q610" s="53">
        <f>IF(TYPE(SEARCH(Q$1,+VLOOKUP($A610,datos14s!$A$2:$B$874,2,FALSE)))=1,"·",0)</f>
        <v>0</v>
      </c>
      <c r="R610" s="53">
        <f>IF(TYPE(SEARCH(R$1,+VLOOKUP($A610,datos14s!$A$2:$B$874,2,FALSE)))=1,"·",0)</f>
        <v>0</v>
      </c>
      <c r="S610" s="53">
        <f>IF(TYPE(SEARCH(S$1,+VLOOKUP($A610,datos14s!$A$2:$B$874,2,FALSE)))=1,"·",0)</f>
        <v>0</v>
      </c>
      <c r="T610" s="53">
        <f>IF(TYPE(SEARCH(T$1,+VLOOKUP($A610,datos14s!$A$2:$B$874,2,FALSE)))=1,"·",0)</f>
        <v>0</v>
      </c>
      <c r="U610" s="53">
        <f>IF(TYPE(SEARCH(U$1,+VLOOKUP($A610,datos14s!$A$2:$B$874,2,FALSE)))=1,"·",0)</f>
        <v>0</v>
      </c>
      <c r="V610" s="53">
        <f>IF(TYPE(SEARCH(V$1,+VLOOKUP($A610,datos14s!$A$2:$B$874,2,FALSE)))=1,"·",0)</f>
        <v>0</v>
      </c>
      <c r="W610" s="53">
        <f>IF(TYPE(SEARCH(W$1,+VLOOKUP($A610,datos14s!$A$2:$B$874,2,FALSE)))=1,"·",0)</f>
        <v>0</v>
      </c>
      <c r="X610" s="53">
        <f>IF(TYPE(SEARCH(X$1,+VLOOKUP($A610,datos14s!$A$2:$B$874,2,FALSE)))=1,"·",0)</f>
        <v>0</v>
      </c>
      <c r="Y610" s="53">
        <f>IF(TYPE(SEARCH(Y$1,+VLOOKUP($A610,datos14s!$A$2:$B$874,2,FALSE)))=1,"·",0)</f>
        <v>0</v>
      </c>
      <c r="Z610" s="53">
        <f>IF(TYPE(SEARCH(Z$1,+VLOOKUP($A610,datos14s!$A$2:$B$874,2,FALSE)))=1,"·",0)</f>
        <v>0</v>
      </c>
      <c r="AA610" s="53">
        <f>IF(TYPE(SEARCH(AA$1,+VLOOKUP($A610,datos14s!$A$2:$B$874,2,FALSE)))=1,"·",0)</f>
        <v>0</v>
      </c>
      <c r="AB610" s="53">
        <f>IF(TYPE(SEARCH(AB$1,+VLOOKUP($A610,datos14s!$A$2:$B$874,2,FALSE)))=1,"·",0)</f>
        <v>0</v>
      </c>
      <c r="AC610" s="53">
        <f>IF(TYPE(SEARCH(AC$1,+VLOOKUP($A610,datos14s!$A$2:$B$874,2,FALSE)))=1,"·",0)</f>
        <v>0</v>
      </c>
      <c r="AD610" s="53">
        <f>IF(TYPE(SEARCH(AD$1,+VLOOKUP($A610,datos14s!$A$2:$B$874,2,FALSE)))=1,"·",0)</f>
        <v>0</v>
      </c>
      <c r="AE610" s="53" t="str">
        <f>IF(TYPE(SEARCH(AE$1,+VLOOKUP($A610,datos14s!$A$2:$B$874,2,FALSE)))=1,"·",0)</f>
        <v>·</v>
      </c>
    </row>
    <row r="611" spans="1:31" s="9" customFormat="1">
      <c r="A611" s="60" t="s">
        <v>210</v>
      </c>
      <c r="B611" s="53">
        <f>IF(TYPE(SEARCH(B$1,+VLOOKUP($A611,datos14s!$A$2:$B$874,2,FALSE)))=1,"·",0)</f>
        <v>0</v>
      </c>
      <c r="C611" s="53">
        <f>IF(TYPE(SEARCH(C$1,+VLOOKUP($A611,datos14s!$A$2:$B$874,2,FALSE)))=1,"·",0)</f>
        <v>0</v>
      </c>
      <c r="D611" s="53">
        <f>IF(TYPE(SEARCH(D$1,+VLOOKUP($A611,datos14s!$A$2:$B$874,2,FALSE)))=1,"·",0)</f>
        <v>0</v>
      </c>
      <c r="E611" s="53">
        <f>IF(TYPE(SEARCH(E$1,+VLOOKUP($A611,datos14s!$A$2:$B$874,2,FALSE)))=1,"·",0)</f>
        <v>0</v>
      </c>
      <c r="F611" s="53">
        <f>IF(TYPE(SEARCH(F$1,+VLOOKUP($A611,datos14s!$A$2:$B$874,2,FALSE)))=1,"·",0)</f>
        <v>0</v>
      </c>
      <c r="G611" s="53">
        <f>IF(TYPE(SEARCH(G$1,+VLOOKUP($A611,datos14s!$A$2:$B$874,2,FALSE)))=1,"·",0)</f>
        <v>0</v>
      </c>
      <c r="H611" s="53">
        <f>IF(TYPE(SEARCH(H$1,+VLOOKUP($A611,datos14s!$A$2:$B$874,2,FALSE)))=1,"·",0)</f>
        <v>0</v>
      </c>
      <c r="I611" s="53">
        <f>IF(TYPE(SEARCH(I$1,+VLOOKUP($A611,datos14s!$A$2:$B$874,2,FALSE)))=1,"·",0)</f>
        <v>0</v>
      </c>
      <c r="J611" s="53">
        <f>IF(TYPE(SEARCH(J$1,+VLOOKUP($A611,datos14s!$A$2:$B$874,2,FALSE)))=1,"·",0)</f>
        <v>0</v>
      </c>
      <c r="K611" s="53" t="str">
        <f>IF(TYPE(SEARCH(K$1,+VLOOKUP($A611,datos14s!$A$2:$B$874,2,FALSE)))=1,"·",0)</f>
        <v>·</v>
      </c>
      <c r="L611" s="53">
        <f>IF(TYPE(SEARCH(L$1,+VLOOKUP($A611,datos14s!$A$2:$B$874,2,FALSE)))=1,"·",0)</f>
        <v>0</v>
      </c>
      <c r="M611" s="53">
        <f>IF(TYPE(SEARCH(M$1,+VLOOKUP($A611,datos14s!$A$2:$B$874,2,FALSE)))=1,"·",0)</f>
        <v>0</v>
      </c>
      <c r="N611" s="53">
        <f>IF(TYPE(SEARCH(N$1,+VLOOKUP($A611,datos14s!$A$2:$B$874,2,FALSE)))=1,"·",0)</f>
        <v>0</v>
      </c>
      <c r="O611" s="53">
        <f>IF(TYPE(SEARCH(O$1,+VLOOKUP($A611,datos14s!$A$2:$B$874,2,FALSE)))=1,"·",0)</f>
        <v>0</v>
      </c>
      <c r="P611" s="53">
        <f>IF(TYPE(SEARCH(P$1,+VLOOKUP($A611,datos14s!$A$2:$B$874,2,FALSE)))=1,"·",0)</f>
        <v>0</v>
      </c>
      <c r="Q611" s="53">
        <f>IF(TYPE(SEARCH(Q$1,+VLOOKUP($A611,datos14s!$A$2:$B$874,2,FALSE)))=1,"·",0)</f>
        <v>0</v>
      </c>
      <c r="R611" s="53">
        <f>IF(TYPE(SEARCH(R$1,+VLOOKUP($A611,datos14s!$A$2:$B$874,2,FALSE)))=1,"·",0)</f>
        <v>0</v>
      </c>
      <c r="S611" s="53">
        <f>IF(TYPE(SEARCH(S$1,+VLOOKUP($A611,datos14s!$A$2:$B$874,2,FALSE)))=1,"·",0)</f>
        <v>0</v>
      </c>
      <c r="T611" s="53">
        <f>IF(TYPE(SEARCH(T$1,+VLOOKUP($A611,datos14s!$A$2:$B$874,2,FALSE)))=1,"·",0)</f>
        <v>0</v>
      </c>
      <c r="U611" s="53">
        <f>IF(TYPE(SEARCH(U$1,+VLOOKUP($A611,datos14s!$A$2:$B$874,2,FALSE)))=1,"·",0)</f>
        <v>0</v>
      </c>
      <c r="V611" s="53">
        <f>IF(TYPE(SEARCH(V$1,+VLOOKUP($A611,datos14s!$A$2:$B$874,2,FALSE)))=1,"·",0)</f>
        <v>0</v>
      </c>
      <c r="W611" s="53">
        <f>IF(TYPE(SEARCH(W$1,+VLOOKUP($A611,datos14s!$A$2:$B$874,2,FALSE)))=1,"·",0)</f>
        <v>0</v>
      </c>
      <c r="X611" s="53">
        <f>IF(TYPE(SEARCH(X$1,+VLOOKUP($A611,datos14s!$A$2:$B$874,2,FALSE)))=1,"·",0)</f>
        <v>0</v>
      </c>
      <c r="Y611" s="53">
        <f>IF(TYPE(SEARCH(Y$1,+VLOOKUP($A611,datos14s!$A$2:$B$874,2,FALSE)))=1,"·",0)</f>
        <v>0</v>
      </c>
      <c r="Z611" s="53">
        <f>IF(TYPE(SEARCH(Z$1,+VLOOKUP($A611,datos14s!$A$2:$B$874,2,FALSE)))=1,"·",0)</f>
        <v>0</v>
      </c>
      <c r="AA611" s="53">
        <f>IF(TYPE(SEARCH(AA$1,+VLOOKUP($A611,datos14s!$A$2:$B$874,2,FALSE)))=1,"·",0)</f>
        <v>0</v>
      </c>
      <c r="AB611" s="53">
        <f>IF(TYPE(SEARCH(AB$1,+VLOOKUP($A611,datos14s!$A$2:$B$874,2,FALSE)))=1,"·",0)</f>
        <v>0</v>
      </c>
      <c r="AC611" s="53">
        <f>IF(TYPE(SEARCH(AC$1,+VLOOKUP($A611,datos14s!$A$2:$B$874,2,FALSE)))=1,"·",0)</f>
        <v>0</v>
      </c>
      <c r="AD611" s="53">
        <f>IF(TYPE(SEARCH(AD$1,+VLOOKUP($A611,datos14s!$A$2:$B$874,2,FALSE)))=1,"·",0)</f>
        <v>0</v>
      </c>
      <c r="AE611" s="53" t="str">
        <f>IF(TYPE(SEARCH(AE$1,+VLOOKUP($A611,datos14s!$A$2:$B$874,2,FALSE)))=1,"·",0)</f>
        <v>·</v>
      </c>
    </row>
    <row r="612" spans="1:31" s="9" customFormat="1">
      <c r="A612" s="60" t="s">
        <v>211</v>
      </c>
      <c r="B612" s="53">
        <f>IF(TYPE(SEARCH(B$1,+VLOOKUP($A612,datos14s!$A$2:$B$874,2,FALSE)))=1,"·",0)</f>
        <v>0</v>
      </c>
      <c r="C612" s="53">
        <f>IF(TYPE(SEARCH(C$1,+VLOOKUP($A612,datos14s!$A$2:$B$874,2,FALSE)))=1,"·",0)</f>
        <v>0</v>
      </c>
      <c r="D612" s="53">
        <f>IF(TYPE(SEARCH(D$1,+VLOOKUP($A612,datos14s!$A$2:$B$874,2,FALSE)))=1,"·",0)</f>
        <v>0</v>
      </c>
      <c r="E612" s="53">
        <f>IF(TYPE(SEARCH(E$1,+VLOOKUP($A612,datos14s!$A$2:$B$874,2,FALSE)))=1,"·",0)</f>
        <v>0</v>
      </c>
      <c r="F612" s="53" t="str">
        <f>IF(TYPE(SEARCH(F$1,+VLOOKUP($A612,datos14s!$A$2:$B$874,2,FALSE)))=1,"·",0)</f>
        <v>·</v>
      </c>
      <c r="G612" s="53">
        <f>IF(TYPE(SEARCH(G$1,+VLOOKUP($A612,datos14s!$A$2:$B$874,2,FALSE)))=1,"·",0)</f>
        <v>0</v>
      </c>
      <c r="H612" s="53">
        <f>IF(TYPE(SEARCH(H$1,+VLOOKUP($A612,datos14s!$A$2:$B$874,2,FALSE)))=1,"·",0)</f>
        <v>0</v>
      </c>
      <c r="I612" s="53">
        <f>IF(TYPE(SEARCH(I$1,+VLOOKUP($A612,datos14s!$A$2:$B$874,2,FALSE)))=1,"·",0)</f>
        <v>0</v>
      </c>
      <c r="J612" s="53">
        <f>IF(TYPE(SEARCH(J$1,+VLOOKUP($A612,datos14s!$A$2:$B$874,2,FALSE)))=1,"·",0)</f>
        <v>0</v>
      </c>
      <c r="K612" s="53">
        <f>IF(TYPE(SEARCH(K$1,+VLOOKUP($A612,datos14s!$A$2:$B$874,2,FALSE)))=1,"·",0)</f>
        <v>0</v>
      </c>
      <c r="L612" s="53">
        <f>IF(TYPE(SEARCH(L$1,+VLOOKUP($A612,datos14s!$A$2:$B$874,2,FALSE)))=1,"·",0)</f>
        <v>0</v>
      </c>
      <c r="M612" s="53">
        <f>IF(TYPE(SEARCH(M$1,+VLOOKUP($A612,datos14s!$A$2:$B$874,2,FALSE)))=1,"·",0)</f>
        <v>0</v>
      </c>
      <c r="N612" s="53">
        <f>IF(TYPE(SEARCH(N$1,+VLOOKUP($A612,datos14s!$A$2:$B$874,2,FALSE)))=1,"·",0)</f>
        <v>0</v>
      </c>
      <c r="O612" s="53">
        <f>IF(TYPE(SEARCH(O$1,+VLOOKUP($A612,datos14s!$A$2:$B$874,2,FALSE)))=1,"·",0)</f>
        <v>0</v>
      </c>
      <c r="P612" s="53">
        <f>IF(TYPE(SEARCH(P$1,+VLOOKUP($A612,datos14s!$A$2:$B$874,2,FALSE)))=1,"·",0)</f>
        <v>0</v>
      </c>
      <c r="Q612" s="53">
        <f>IF(TYPE(SEARCH(Q$1,+VLOOKUP($A612,datos14s!$A$2:$B$874,2,FALSE)))=1,"·",0)</f>
        <v>0</v>
      </c>
      <c r="R612" s="53">
        <f>IF(TYPE(SEARCH(R$1,+VLOOKUP($A612,datos14s!$A$2:$B$874,2,FALSE)))=1,"·",0)</f>
        <v>0</v>
      </c>
      <c r="S612" s="53">
        <f>IF(TYPE(SEARCH(S$1,+VLOOKUP($A612,datos14s!$A$2:$B$874,2,FALSE)))=1,"·",0)</f>
        <v>0</v>
      </c>
      <c r="T612" s="53">
        <f>IF(TYPE(SEARCH(T$1,+VLOOKUP($A612,datos14s!$A$2:$B$874,2,FALSE)))=1,"·",0)</f>
        <v>0</v>
      </c>
      <c r="U612" s="53">
        <f>IF(TYPE(SEARCH(U$1,+VLOOKUP($A612,datos14s!$A$2:$B$874,2,FALSE)))=1,"·",0)</f>
        <v>0</v>
      </c>
      <c r="V612" s="53">
        <f>IF(TYPE(SEARCH(V$1,+VLOOKUP($A612,datos14s!$A$2:$B$874,2,FALSE)))=1,"·",0)</f>
        <v>0</v>
      </c>
      <c r="W612" s="53">
        <f>IF(TYPE(SEARCH(W$1,+VLOOKUP($A612,datos14s!$A$2:$B$874,2,FALSE)))=1,"·",0)</f>
        <v>0</v>
      </c>
      <c r="X612" s="53">
        <f>IF(TYPE(SEARCH(X$1,+VLOOKUP($A612,datos14s!$A$2:$B$874,2,FALSE)))=1,"·",0)</f>
        <v>0</v>
      </c>
      <c r="Y612" s="53">
        <f>IF(TYPE(SEARCH(Y$1,+VLOOKUP($A612,datos14s!$A$2:$B$874,2,FALSE)))=1,"·",0)</f>
        <v>0</v>
      </c>
      <c r="Z612" s="53">
        <f>IF(TYPE(SEARCH(Z$1,+VLOOKUP($A612,datos14s!$A$2:$B$874,2,FALSE)))=1,"·",0)</f>
        <v>0</v>
      </c>
      <c r="AA612" s="53">
        <f>IF(TYPE(SEARCH(AA$1,+VLOOKUP($A612,datos14s!$A$2:$B$874,2,FALSE)))=1,"·",0)</f>
        <v>0</v>
      </c>
      <c r="AB612" s="53">
        <f>IF(TYPE(SEARCH(AB$1,+VLOOKUP($A612,datos14s!$A$2:$B$874,2,FALSE)))=1,"·",0)</f>
        <v>0</v>
      </c>
      <c r="AC612" s="53">
        <f>IF(TYPE(SEARCH(AC$1,+VLOOKUP($A612,datos14s!$A$2:$B$874,2,FALSE)))=1,"·",0)</f>
        <v>0</v>
      </c>
      <c r="AD612" s="53">
        <f>IF(TYPE(SEARCH(AD$1,+VLOOKUP($A612,datos14s!$A$2:$B$874,2,FALSE)))=1,"·",0)</f>
        <v>0</v>
      </c>
      <c r="AE612" s="53">
        <f>IF(TYPE(SEARCH(AE$1,+VLOOKUP($A612,datos14s!$A$2:$B$874,2,FALSE)))=1,"·",0)</f>
        <v>0</v>
      </c>
    </row>
    <row r="613" spans="1:31" s="9" customFormat="1">
      <c r="A613" s="60" t="s">
        <v>212</v>
      </c>
      <c r="B613" s="53">
        <f>IF(TYPE(SEARCH(B$1,+VLOOKUP($A613,datos14s!$A$2:$B$874,2,FALSE)))=1,"·",0)</f>
        <v>0</v>
      </c>
      <c r="C613" s="53">
        <f>IF(TYPE(SEARCH(C$1,+VLOOKUP($A613,datos14s!$A$2:$B$874,2,FALSE)))=1,"·",0)</f>
        <v>0</v>
      </c>
      <c r="D613" s="53">
        <f>IF(TYPE(SEARCH(D$1,+VLOOKUP($A613,datos14s!$A$2:$B$874,2,FALSE)))=1,"·",0)</f>
        <v>0</v>
      </c>
      <c r="E613" s="53">
        <f>IF(TYPE(SEARCH(E$1,+VLOOKUP($A613,datos14s!$A$2:$B$874,2,FALSE)))=1,"·",0)</f>
        <v>0</v>
      </c>
      <c r="F613" s="53">
        <f>IF(TYPE(SEARCH(F$1,+VLOOKUP($A613,datos14s!$A$2:$B$874,2,FALSE)))=1,"·",0)</f>
        <v>0</v>
      </c>
      <c r="G613" s="53">
        <f>IF(TYPE(SEARCH(G$1,+VLOOKUP($A613,datos14s!$A$2:$B$874,2,FALSE)))=1,"·",0)</f>
        <v>0</v>
      </c>
      <c r="H613" s="53">
        <f>IF(TYPE(SEARCH(H$1,+VLOOKUP($A613,datos14s!$A$2:$B$874,2,FALSE)))=1,"·",0)</f>
        <v>0</v>
      </c>
      <c r="I613" s="53">
        <f>IF(TYPE(SEARCH(I$1,+VLOOKUP($A613,datos14s!$A$2:$B$874,2,FALSE)))=1,"·",0)</f>
        <v>0</v>
      </c>
      <c r="J613" s="53">
        <f>IF(TYPE(SEARCH(J$1,+VLOOKUP($A613,datos14s!$A$2:$B$874,2,FALSE)))=1,"·",0)</f>
        <v>0</v>
      </c>
      <c r="K613" s="53" t="str">
        <f>IF(TYPE(SEARCH(K$1,+VLOOKUP($A613,datos14s!$A$2:$B$874,2,FALSE)))=1,"·",0)</f>
        <v>·</v>
      </c>
      <c r="L613" s="53">
        <f>IF(TYPE(SEARCH(L$1,+VLOOKUP($A613,datos14s!$A$2:$B$874,2,FALSE)))=1,"·",0)</f>
        <v>0</v>
      </c>
      <c r="M613" s="53">
        <f>IF(TYPE(SEARCH(M$1,+VLOOKUP($A613,datos14s!$A$2:$B$874,2,FALSE)))=1,"·",0)</f>
        <v>0</v>
      </c>
      <c r="N613" s="53">
        <f>IF(TYPE(SEARCH(N$1,+VLOOKUP($A613,datos14s!$A$2:$B$874,2,FALSE)))=1,"·",0)</f>
        <v>0</v>
      </c>
      <c r="O613" s="53">
        <f>IF(TYPE(SEARCH(O$1,+VLOOKUP($A613,datos14s!$A$2:$B$874,2,FALSE)))=1,"·",0)</f>
        <v>0</v>
      </c>
      <c r="P613" s="53">
        <f>IF(TYPE(SEARCH(P$1,+VLOOKUP($A613,datos14s!$A$2:$B$874,2,FALSE)))=1,"·",0)</f>
        <v>0</v>
      </c>
      <c r="Q613" s="53">
        <f>IF(TYPE(SEARCH(Q$1,+VLOOKUP($A613,datos14s!$A$2:$B$874,2,FALSE)))=1,"·",0)</f>
        <v>0</v>
      </c>
      <c r="R613" s="53">
        <f>IF(TYPE(SEARCH(R$1,+VLOOKUP($A613,datos14s!$A$2:$B$874,2,FALSE)))=1,"·",0)</f>
        <v>0</v>
      </c>
      <c r="S613" s="53">
        <f>IF(TYPE(SEARCH(S$1,+VLOOKUP($A613,datos14s!$A$2:$B$874,2,FALSE)))=1,"·",0)</f>
        <v>0</v>
      </c>
      <c r="T613" s="53">
        <f>IF(TYPE(SEARCH(T$1,+VLOOKUP($A613,datos14s!$A$2:$B$874,2,FALSE)))=1,"·",0)</f>
        <v>0</v>
      </c>
      <c r="U613" s="53">
        <f>IF(TYPE(SEARCH(U$1,+VLOOKUP($A613,datos14s!$A$2:$B$874,2,FALSE)))=1,"·",0)</f>
        <v>0</v>
      </c>
      <c r="V613" s="53">
        <f>IF(TYPE(SEARCH(V$1,+VLOOKUP($A613,datos14s!$A$2:$B$874,2,FALSE)))=1,"·",0)</f>
        <v>0</v>
      </c>
      <c r="W613" s="53">
        <f>IF(TYPE(SEARCH(W$1,+VLOOKUP($A613,datos14s!$A$2:$B$874,2,FALSE)))=1,"·",0)</f>
        <v>0</v>
      </c>
      <c r="X613" s="53">
        <f>IF(TYPE(SEARCH(X$1,+VLOOKUP($A613,datos14s!$A$2:$B$874,2,FALSE)))=1,"·",0)</f>
        <v>0</v>
      </c>
      <c r="Y613" s="53">
        <f>IF(TYPE(SEARCH(Y$1,+VLOOKUP($A613,datos14s!$A$2:$B$874,2,FALSE)))=1,"·",0)</f>
        <v>0</v>
      </c>
      <c r="Z613" s="53">
        <f>IF(TYPE(SEARCH(Z$1,+VLOOKUP($A613,datos14s!$A$2:$B$874,2,FALSE)))=1,"·",0)</f>
        <v>0</v>
      </c>
      <c r="AA613" s="53">
        <f>IF(TYPE(SEARCH(AA$1,+VLOOKUP($A613,datos14s!$A$2:$B$874,2,FALSE)))=1,"·",0)</f>
        <v>0</v>
      </c>
      <c r="AB613" s="53">
        <f>IF(TYPE(SEARCH(AB$1,+VLOOKUP($A613,datos14s!$A$2:$B$874,2,FALSE)))=1,"·",0)</f>
        <v>0</v>
      </c>
      <c r="AC613" s="53">
        <f>IF(TYPE(SEARCH(AC$1,+VLOOKUP($A613,datos14s!$A$2:$B$874,2,FALSE)))=1,"·",0)</f>
        <v>0</v>
      </c>
      <c r="AD613" s="53">
        <f>IF(TYPE(SEARCH(AD$1,+VLOOKUP($A613,datos14s!$A$2:$B$874,2,FALSE)))=1,"·",0)</f>
        <v>0</v>
      </c>
      <c r="AE613" s="53" t="str">
        <f>IF(TYPE(SEARCH(AE$1,+VLOOKUP($A613,datos14s!$A$2:$B$874,2,FALSE)))=1,"·",0)</f>
        <v>·</v>
      </c>
    </row>
    <row r="614" spans="1:31" s="9" customFormat="1">
      <c r="A614" s="60" t="s">
        <v>213</v>
      </c>
      <c r="B614" s="53">
        <f>IF(TYPE(SEARCH(B$1,+VLOOKUP($A614,datos14s!$A$2:$B$874,2,FALSE)))=1,"·",0)</f>
        <v>0</v>
      </c>
      <c r="C614" s="53">
        <f>IF(TYPE(SEARCH(C$1,+VLOOKUP($A614,datos14s!$A$2:$B$874,2,FALSE)))=1,"·",0)</f>
        <v>0</v>
      </c>
      <c r="D614" s="53">
        <f>IF(TYPE(SEARCH(D$1,+VLOOKUP($A614,datos14s!$A$2:$B$874,2,FALSE)))=1,"·",0)</f>
        <v>0</v>
      </c>
      <c r="E614" s="53">
        <f>IF(TYPE(SEARCH(E$1,+VLOOKUP($A614,datos14s!$A$2:$B$874,2,FALSE)))=1,"·",0)</f>
        <v>0</v>
      </c>
      <c r="F614" s="53">
        <f>IF(TYPE(SEARCH(F$1,+VLOOKUP($A614,datos14s!$A$2:$B$874,2,FALSE)))=1,"·",0)</f>
        <v>0</v>
      </c>
      <c r="G614" s="53">
        <f>IF(TYPE(SEARCH(G$1,+VLOOKUP($A614,datos14s!$A$2:$B$874,2,FALSE)))=1,"·",0)</f>
        <v>0</v>
      </c>
      <c r="H614" s="53">
        <f>IF(TYPE(SEARCH(H$1,+VLOOKUP($A614,datos14s!$A$2:$B$874,2,FALSE)))=1,"·",0)</f>
        <v>0</v>
      </c>
      <c r="I614" s="53">
        <f>IF(TYPE(SEARCH(I$1,+VLOOKUP($A614,datos14s!$A$2:$B$874,2,FALSE)))=1,"·",0)</f>
        <v>0</v>
      </c>
      <c r="J614" s="53">
        <f>IF(TYPE(SEARCH(J$1,+VLOOKUP($A614,datos14s!$A$2:$B$874,2,FALSE)))=1,"·",0)</f>
        <v>0</v>
      </c>
      <c r="K614" s="53" t="str">
        <f>IF(TYPE(SEARCH(K$1,+VLOOKUP($A614,datos14s!$A$2:$B$874,2,FALSE)))=1,"·",0)</f>
        <v>·</v>
      </c>
      <c r="L614" s="53">
        <f>IF(TYPE(SEARCH(L$1,+VLOOKUP($A614,datos14s!$A$2:$B$874,2,FALSE)))=1,"·",0)</f>
        <v>0</v>
      </c>
      <c r="M614" s="53">
        <f>IF(TYPE(SEARCH(M$1,+VLOOKUP($A614,datos14s!$A$2:$B$874,2,FALSE)))=1,"·",0)</f>
        <v>0</v>
      </c>
      <c r="N614" s="53">
        <f>IF(TYPE(SEARCH(N$1,+VLOOKUP($A614,datos14s!$A$2:$B$874,2,FALSE)))=1,"·",0)</f>
        <v>0</v>
      </c>
      <c r="O614" s="53">
        <f>IF(TYPE(SEARCH(O$1,+VLOOKUP($A614,datos14s!$A$2:$B$874,2,FALSE)))=1,"·",0)</f>
        <v>0</v>
      </c>
      <c r="P614" s="53">
        <f>IF(TYPE(SEARCH(P$1,+VLOOKUP($A614,datos14s!$A$2:$B$874,2,FALSE)))=1,"·",0)</f>
        <v>0</v>
      </c>
      <c r="Q614" s="53">
        <f>IF(TYPE(SEARCH(Q$1,+VLOOKUP($A614,datos14s!$A$2:$B$874,2,FALSE)))=1,"·",0)</f>
        <v>0</v>
      </c>
      <c r="R614" s="53">
        <f>IF(TYPE(SEARCH(R$1,+VLOOKUP($A614,datos14s!$A$2:$B$874,2,FALSE)))=1,"·",0)</f>
        <v>0</v>
      </c>
      <c r="S614" s="53">
        <f>IF(TYPE(SEARCH(S$1,+VLOOKUP($A614,datos14s!$A$2:$B$874,2,FALSE)))=1,"·",0)</f>
        <v>0</v>
      </c>
      <c r="T614" s="53">
        <f>IF(TYPE(SEARCH(T$1,+VLOOKUP($A614,datos14s!$A$2:$B$874,2,FALSE)))=1,"·",0)</f>
        <v>0</v>
      </c>
      <c r="U614" s="53">
        <f>IF(TYPE(SEARCH(U$1,+VLOOKUP($A614,datos14s!$A$2:$B$874,2,FALSE)))=1,"·",0)</f>
        <v>0</v>
      </c>
      <c r="V614" s="53">
        <f>IF(TYPE(SEARCH(V$1,+VLOOKUP($A614,datos14s!$A$2:$B$874,2,FALSE)))=1,"·",0)</f>
        <v>0</v>
      </c>
      <c r="W614" s="53">
        <f>IF(TYPE(SEARCH(W$1,+VLOOKUP($A614,datos14s!$A$2:$B$874,2,FALSE)))=1,"·",0)</f>
        <v>0</v>
      </c>
      <c r="X614" s="53">
        <f>IF(TYPE(SEARCH(X$1,+VLOOKUP($A614,datos14s!$A$2:$B$874,2,FALSE)))=1,"·",0)</f>
        <v>0</v>
      </c>
      <c r="Y614" s="53">
        <f>IF(TYPE(SEARCH(Y$1,+VLOOKUP($A614,datos14s!$A$2:$B$874,2,FALSE)))=1,"·",0)</f>
        <v>0</v>
      </c>
      <c r="Z614" s="53">
        <f>IF(TYPE(SEARCH(Z$1,+VLOOKUP($A614,datos14s!$A$2:$B$874,2,FALSE)))=1,"·",0)</f>
        <v>0</v>
      </c>
      <c r="AA614" s="53">
        <f>IF(TYPE(SEARCH(AA$1,+VLOOKUP($A614,datos14s!$A$2:$B$874,2,FALSE)))=1,"·",0)</f>
        <v>0</v>
      </c>
      <c r="AB614" s="53">
        <f>IF(TYPE(SEARCH(AB$1,+VLOOKUP($A614,datos14s!$A$2:$B$874,2,FALSE)))=1,"·",0)</f>
        <v>0</v>
      </c>
      <c r="AC614" s="53">
        <f>IF(TYPE(SEARCH(AC$1,+VLOOKUP($A614,datos14s!$A$2:$B$874,2,FALSE)))=1,"·",0)</f>
        <v>0</v>
      </c>
      <c r="AD614" s="53">
        <f>IF(TYPE(SEARCH(AD$1,+VLOOKUP($A614,datos14s!$A$2:$B$874,2,FALSE)))=1,"·",0)</f>
        <v>0</v>
      </c>
      <c r="AE614" s="53">
        <f>IF(TYPE(SEARCH(AE$1,+VLOOKUP($A614,datos14s!$A$2:$B$874,2,FALSE)))=1,"·",0)</f>
        <v>0</v>
      </c>
    </row>
    <row r="615" spans="1:31" s="9" customFormat="1">
      <c r="A615" s="60" t="s">
        <v>214</v>
      </c>
      <c r="B615" s="53" t="str">
        <f>IF(TYPE(SEARCH(B$1,+VLOOKUP($A615,datos14s!$A$2:$B$874,2,FALSE)))=1,"·",0)</f>
        <v>·</v>
      </c>
      <c r="C615" s="53">
        <f>IF(TYPE(SEARCH(C$1,+VLOOKUP($A615,datos14s!$A$2:$B$874,2,FALSE)))=1,"·",0)</f>
        <v>0</v>
      </c>
      <c r="D615" s="53">
        <f>IF(TYPE(SEARCH(D$1,+VLOOKUP($A615,datos14s!$A$2:$B$874,2,FALSE)))=1,"·",0)</f>
        <v>0</v>
      </c>
      <c r="E615" s="53">
        <f>IF(TYPE(SEARCH(E$1,+VLOOKUP($A615,datos14s!$A$2:$B$874,2,FALSE)))=1,"·",0)</f>
        <v>0</v>
      </c>
      <c r="F615" s="53">
        <f>IF(TYPE(SEARCH(F$1,+VLOOKUP($A615,datos14s!$A$2:$B$874,2,FALSE)))=1,"·",0)</f>
        <v>0</v>
      </c>
      <c r="G615" s="53">
        <f>IF(TYPE(SEARCH(G$1,+VLOOKUP($A615,datos14s!$A$2:$B$874,2,FALSE)))=1,"·",0)</f>
        <v>0</v>
      </c>
      <c r="H615" s="53">
        <f>IF(TYPE(SEARCH(H$1,+VLOOKUP($A615,datos14s!$A$2:$B$874,2,FALSE)))=1,"·",0)</f>
        <v>0</v>
      </c>
      <c r="I615" s="53">
        <f>IF(TYPE(SEARCH(I$1,+VLOOKUP($A615,datos14s!$A$2:$B$874,2,FALSE)))=1,"·",0)</f>
        <v>0</v>
      </c>
      <c r="J615" s="53">
        <f>IF(TYPE(SEARCH(J$1,+VLOOKUP($A615,datos14s!$A$2:$B$874,2,FALSE)))=1,"·",0)</f>
        <v>0</v>
      </c>
      <c r="K615" s="53">
        <f>IF(TYPE(SEARCH(K$1,+VLOOKUP($A615,datos14s!$A$2:$B$874,2,FALSE)))=1,"·",0)</f>
        <v>0</v>
      </c>
      <c r="L615" s="53">
        <f>IF(TYPE(SEARCH(L$1,+VLOOKUP($A615,datos14s!$A$2:$B$874,2,FALSE)))=1,"·",0)</f>
        <v>0</v>
      </c>
      <c r="M615" s="53">
        <f>IF(TYPE(SEARCH(M$1,+VLOOKUP($A615,datos14s!$A$2:$B$874,2,FALSE)))=1,"·",0)</f>
        <v>0</v>
      </c>
      <c r="N615" s="53">
        <f>IF(TYPE(SEARCH(N$1,+VLOOKUP($A615,datos14s!$A$2:$B$874,2,FALSE)))=1,"·",0)</f>
        <v>0</v>
      </c>
      <c r="O615" s="53">
        <f>IF(TYPE(SEARCH(O$1,+VLOOKUP($A615,datos14s!$A$2:$B$874,2,FALSE)))=1,"·",0)</f>
        <v>0</v>
      </c>
      <c r="P615" s="53">
        <f>IF(TYPE(SEARCH(P$1,+VLOOKUP($A615,datos14s!$A$2:$B$874,2,FALSE)))=1,"·",0)</f>
        <v>0</v>
      </c>
      <c r="Q615" s="53">
        <f>IF(TYPE(SEARCH(Q$1,+VLOOKUP($A615,datos14s!$A$2:$B$874,2,FALSE)))=1,"·",0)</f>
        <v>0</v>
      </c>
      <c r="R615" s="53">
        <f>IF(TYPE(SEARCH(R$1,+VLOOKUP($A615,datos14s!$A$2:$B$874,2,FALSE)))=1,"·",0)</f>
        <v>0</v>
      </c>
      <c r="S615" s="53">
        <f>IF(TYPE(SEARCH(S$1,+VLOOKUP($A615,datos14s!$A$2:$B$874,2,FALSE)))=1,"·",0)</f>
        <v>0</v>
      </c>
      <c r="T615" s="53">
        <f>IF(TYPE(SEARCH(T$1,+VLOOKUP($A615,datos14s!$A$2:$B$874,2,FALSE)))=1,"·",0)</f>
        <v>0</v>
      </c>
      <c r="U615" s="53">
        <f>IF(TYPE(SEARCH(U$1,+VLOOKUP($A615,datos14s!$A$2:$B$874,2,FALSE)))=1,"·",0)</f>
        <v>0</v>
      </c>
      <c r="V615" s="53">
        <f>IF(TYPE(SEARCH(V$1,+VLOOKUP($A615,datos14s!$A$2:$B$874,2,FALSE)))=1,"·",0)</f>
        <v>0</v>
      </c>
      <c r="W615" s="53">
        <f>IF(TYPE(SEARCH(W$1,+VLOOKUP($A615,datos14s!$A$2:$B$874,2,FALSE)))=1,"·",0)</f>
        <v>0</v>
      </c>
      <c r="X615" s="53">
        <f>IF(TYPE(SEARCH(X$1,+VLOOKUP($A615,datos14s!$A$2:$B$874,2,FALSE)))=1,"·",0)</f>
        <v>0</v>
      </c>
      <c r="Y615" s="53">
        <f>IF(TYPE(SEARCH(Y$1,+VLOOKUP($A615,datos14s!$A$2:$B$874,2,FALSE)))=1,"·",0)</f>
        <v>0</v>
      </c>
      <c r="Z615" s="53">
        <f>IF(TYPE(SEARCH(Z$1,+VLOOKUP($A615,datos14s!$A$2:$B$874,2,FALSE)))=1,"·",0)</f>
        <v>0</v>
      </c>
      <c r="AA615" s="53">
        <f>IF(TYPE(SEARCH(AA$1,+VLOOKUP($A615,datos14s!$A$2:$B$874,2,FALSE)))=1,"·",0)</f>
        <v>0</v>
      </c>
      <c r="AB615" s="53">
        <f>IF(TYPE(SEARCH(AB$1,+VLOOKUP($A615,datos14s!$A$2:$B$874,2,FALSE)))=1,"·",0)</f>
        <v>0</v>
      </c>
      <c r="AC615" s="53">
        <f>IF(TYPE(SEARCH(AC$1,+VLOOKUP($A615,datos14s!$A$2:$B$874,2,FALSE)))=1,"·",0)</f>
        <v>0</v>
      </c>
      <c r="AD615" s="53">
        <f>IF(TYPE(SEARCH(AD$1,+VLOOKUP($A615,datos14s!$A$2:$B$874,2,FALSE)))=1,"·",0)</f>
        <v>0</v>
      </c>
      <c r="AE615" s="53">
        <f>IF(TYPE(SEARCH(AE$1,+VLOOKUP($A615,datos14s!$A$2:$B$874,2,FALSE)))=1,"·",0)</f>
        <v>0</v>
      </c>
    </row>
    <row r="616" spans="1:31" s="9" customFormat="1">
      <c r="A616" s="60" t="s">
        <v>215</v>
      </c>
      <c r="B616" s="53">
        <f>IF(TYPE(SEARCH(B$1,+VLOOKUP($A616,datos14s!$A$2:$B$874,2,FALSE)))=1,"·",0)</f>
        <v>0</v>
      </c>
      <c r="C616" s="53">
        <f>IF(TYPE(SEARCH(C$1,+VLOOKUP($A616,datos14s!$A$2:$B$874,2,FALSE)))=1,"·",0)</f>
        <v>0</v>
      </c>
      <c r="D616" s="53">
        <f>IF(TYPE(SEARCH(D$1,+VLOOKUP($A616,datos14s!$A$2:$B$874,2,FALSE)))=1,"·",0)</f>
        <v>0</v>
      </c>
      <c r="E616" s="53">
        <f>IF(TYPE(SEARCH(E$1,+VLOOKUP($A616,datos14s!$A$2:$B$874,2,FALSE)))=1,"·",0)</f>
        <v>0</v>
      </c>
      <c r="F616" s="53" t="str">
        <f>IF(TYPE(SEARCH(F$1,+VLOOKUP($A616,datos14s!$A$2:$B$874,2,FALSE)))=1,"·",0)</f>
        <v>·</v>
      </c>
      <c r="G616" s="53">
        <f>IF(TYPE(SEARCH(G$1,+VLOOKUP($A616,datos14s!$A$2:$B$874,2,FALSE)))=1,"·",0)</f>
        <v>0</v>
      </c>
      <c r="H616" s="53">
        <f>IF(TYPE(SEARCH(H$1,+VLOOKUP($A616,datos14s!$A$2:$B$874,2,FALSE)))=1,"·",0)</f>
        <v>0</v>
      </c>
      <c r="I616" s="53">
        <f>IF(TYPE(SEARCH(I$1,+VLOOKUP($A616,datos14s!$A$2:$B$874,2,FALSE)))=1,"·",0)</f>
        <v>0</v>
      </c>
      <c r="J616" s="53">
        <f>IF(TYPE(SEARCH(J$1,+VLOOKUP($A616,datos14s!$A$2:$B$874,2,FALSE)))=1,"·",0)</f>
        <v>0</v>
      </c>
      <c r="K616" s="53" t="str">
        <f>IF(TYPE(SEARCH(K$1,+VLOOKUP($A616,datos14s!$A$2:$B$874,2,FALSE)))=1,"·",0)</f>
        <v>·</v>
      </c>
      <c r="L616" s="53">
        <f>IF(TYPE(SEARCH(L$1,+VLOOKUP($A616,datos14s!$A$2:$B$874,2,FALSE)))=1,"·",0)</f>
        <v>0</v>
      </c>
      <c r="M616" s="53">
        <f>IF(TYPE(SEARCH(M$1,+VLOOKUP($A616,datos14s!$A$2:$B$874,2,FALSE)))=1,"·",0)</f>
        <v>0</v>
      </c>
      <c r="N616" s="53">
        <f>IF(TYPE(SEARCH(N$1,+VLOOKUP($A616,datos14s!$A$2:$B$874,2,FALSE)))=1,"·",0)</f>
        <v>0</v>
      </c>
      <c r="O616" s="53">
        <f>IF(TYPE(SEARCH(O$1,+VLOOKUP($A616,datos14s!$A$2:$B$874,2,FALSE)))=1,"·",0)</f>
        <v>0</v>
      </c>
      <c r="P616" s="53">
        <f>IF(TYPE(SEARCH(P$1,+VLOOKUP($A616,datos14s!$A$2:$B$874,2,FALSE)))=1,"·",0)</f>
        <v>0</v>
      </c>
      <c r="Q616" s="53">
        <f>IF(TYPE(SEARCH(Q$1,+VLOOKUP($A616,datos14s!$A$2:$B$874,2,FALSE)))=1,"·",0)</f>
        <v>0</v>
      </c>
      <c r="R616" s="53">
        <f>IF(TYPE(SEARCH(R$1,+VLOOKUP($A616,datos14s!$A$2:$B$874,2,FALSE)))=1,"·",0)</f>
        <v>0</v>
      </c>
      <c r="S616" s="53">
        <f>IF(TYPE(SEARCH(S$1,+VLOOKUP($A616,datos14s!$A$2:$B$874,2,FALSE)))=1,"·",0)</f>
        <v>0</v>
      </c>
      <c r="T616" s="53">
        <f>IF(TYPE(SEARCH(T$1,+VLOOKUP($A616,datos14s!$A$2:$B$874,2,FALSE)))=1,"·",0)</f>
        <v>0</v>
      </c>
      <c r="U616" s="53">
        <f>IF(TYPE(SEARCH(U$1,+VLOOKUP($A616,datos14s!$A$2:$B$874,2,FALSE)))=1,"·",0)</f>
        <v>0</v>
      </c>
      <c r="V616" s="53">
        <f>IF(TYPE(SEARCH(V$1,+VLOOKUP($A616,datos14s!$A$2:$B$874,2,FALSE)))=1,"·",0)</f>
        <v>0</v>
      </c>
      <c r="W616" s="53">
        <f>IF(TYPE(SEARCH(W$1,+VLOOKUP($A616,datos14s!$A$2:$B$874,2,FALSE)))=1,"·",0)</f>
        <v>0</v>
      </c>
      <c r="X616" s="53">
        <f>IF(TYPE(SEARCH(X$1,+VLOOKUP($A616,datos14s!$A$2:$B$874,2,FALSE)))=1,"·",0)</f>
        <v>0</v>
      </c>
      <c r="Y616" s="53">
        <f>IF(TYPE(SEARCH(Y$1,+VLOOKUP($A616,datos14s!$A$2:$B$874,2,FALSE)))=1,"·",0)</f>
        <v>0</v>
      </c>
      <c r="Z616" s="53">
        <f>IF(TYPE(SEARCH(Z$1,+VLOOKUP($A616,datos14s!$A$2:$B$874,2,FALSE)))=1,"·",0)</f>
        <v>0</v>
      </c>
      <c r="AA616" s="53">
        <f>IF(TYPE(SEARCH(AA$1,+VLOOKUP($A616,datos14s!$A$2:$B$874,2,FALSE)))=1,"·",0)</f>
        <v>0</v>
      </c>
      <c r="AB616" s="53">
        <f>IF(TYPE(SEARCH(AB$1,+VLOOKUP($A616,datos14s!$A$2:$B$874,2,FALSE)))=1,"·",0)</f>
        <v>0</v>
      </c>
      <c r="AC616" s="53">
        <f>IF(TYPE(SEARCH(AC$1,+VLOOKUP($A616,datos14s!$A$2:$B$874,2,FALSE)))=1,"·",0)</f>
        <v>0</v>
      </c>
      <c r="AD616" s="53">
        <f>IF(TYPE(SEARCH(AD$1,+VLOOKUP($A616,datos14s!$A$2:$B$874,2,FALSE)))=1,"·",0)</f>
        <v>0</v>
      </c>
      <c r="AE616" s="53">
        <f>IF(TYPE(SEARCH(AE$1,+VLOOKUP($A616,datos14s!$A$2:$B$874,2,FALSE)))=1,"·",0)</f>
        <v>0</v>
      </c>
    </row>
    <row r="617" spans="1:31" s="9" customFormat="1">
      <c r="A617" s="60" t="s">
        <v>216</v>
      </c>
      <c r="B617" s="53">
        <f>IF(TYPE(SEARCH(B$1,+VLOOKUP($A617,datos14s!$A$2:$B$874,2,FALSE)))=1,"·",0)</f>
        <v>0</v>
      </c>
      <c r="C617" s="53">
        <f>IF(TYPE(SEARCH(C$1,+VLOOKUP($A617,datos14s!$A$2:$B$874,2,FALSE)))=1,"·",0)</f>
        <v>0</v>
      </c>
      <c r="D617" s="53">
        <f>IF(TYPE(SEARCH(D$1,+VLOOKUP($A617,datos14s!$A$2:$B$874,2,FALSE)))=1,"·",0)</f>
        <v>0</v>
      </c>
      <c r="E617" s="53">
        <f>IF(TYPE(SEARCH(E$1,+VLOOKUP($A617,datos14s!$A$2:$B$874,2,FALSE)))=1,"·",0)</f>
        <v>0</v>
      </c>
      <c r="F617" s="53" t="str">
        <f>IF(TYPE(SEARCH(F$1,+VLOOKUP($A617,datos14s!$A$2:$B$874,2,FALSE)))=1,"·",0)</f>
        <v>·</v>
      </c>
      <c r="G617" s="53">
        <f>IF(TYPE(SEARCH(G$1,+VLOOKUP($A617,datos14s!$A$2:$B$874,2,FALSE)))=1,"·",0)</f>
        <v>0</v>
      </c>
      <c r="H617" s="53">
        <f>IF(TYPE(SEARCH(H$1,+VLOOKUP($A617,datos14s!$A$2:$B$874,2,FALSE)))=1,"·",0)</f>
        <v>0</v>
      </c>
      <c r="I617" s="53">
        <f>IF(TYPE(SEARCH(I$1,+VLOOKUP($A617,datos14s!$A$2:$B$874,2,FALSE)))=1,"·",0)</f>
        <v>0</v>
      </c>
      <c r="J617" s="53">
        <f>IF(TYPE(SEARCH(J$1,+VLOOKUP($A617,datos14s!$A$2:$B$874,2,FALSE)))=1,"·",0)</f>
        <v>0</v>
      </c>
      <c r="K617" s="53" t="str">
        <f>IF(TYPE(SEARCH(K$1,+VLOOKUP($A617,datos14s!$A$2:$B$874,2,FALSE)))=1,"·",0)</f>
        <v>·</v>
      </c>
      <c r="L617" s="53">
        <f>IF(TYPE(SEARCH(L$1,+VLOOKUP($A617,datos14s!$A$2:$B$874,2,FALSE)))=1,"·",0)</f>
        <v>0</v>
      </c>
      <c r="M617" s="53">
        <f>IF(TYPE(SEARCH(M$1,+VLOOKUP($A617,datos14s!$A$2:$B$874,2,FALSE)))=1,"·",0)</f>
        <v>0</v>
      </c>
      <c r="N617" s="53">
        <f>IF(TYPE(SEARCH(N$1,+VLOOKUP($A617,datos14s!$A$2:$B$874,2,FALSE)))=1,"·",0)</f>
        <v>0</v>
      </c>
      <c r="O617" s="53">
        <f>IF(TYPE(SEARCH(O$1,+VLOOKUP($A617,datos14s!$A$2:$B$874,2,FALSE)))=1,"·",0)</f>
        <v>0</v>
      </c>
      <c r="P617" s="53">
        <f>IF(TYPE(SEARCH(P$1,+VLOOKUP($A617,datos14s!$A$2:$B$874,2,FALSE)))=1,"·",0)</f>
        <v>0</v>
      </c>
      <c r="Q617" s="53">
        <f>IF(TYPE(SEARCH(Q$1,+VLOOKUP($A617,datos14s!$A$2:$B$874,2,FALSE)))=1,"·",0)</f>
        <v>0</v>
      </c>
      <c r="R617" s="53">
        <f>IF(TYPE(SEARCH(R$1,+VLOOKUP($A617,datos14s!$A$2:$B$874,2,FALSE)))=1,"·",0)</f>
        <v>0</v>
      </c>
      <c r="S617" s="53">
        <f>IF(TYPE(SEARCH(S$1,+VLOOKUP($A617,datos14s!$A$2:$B$874,2,FALSE)))=1,"·",0)</f>
        <v>0</v>
      </c>
      <c r="T617" s="53">
        <f>IF(TYPE(SEARCH(T$1,+VLOOKUP($A617,datos14s!$A$2:$B$874,2,FALSE)))=1,"·",0)</f>
        <v>0</v>
      </c>
      <c r="U617" s="53">
        <f>IF(TYPE(SEARCH(U$1,+VLOOKUP($A617,datos14s!$A$2:$B$874,2,FALSE)))=1,"·",0)</f>
        <v>0</v>
      </c>
      <c r="V617" s="53">
        <f>IF(TYPE(SEARCH(V$1,+VLOOKUP($A617,datos14s!$A$2:$B$874,2,FALSE)))=1,"·",0)</f>
        <v>0</v>
      </c>
      <c r="W617" s="53">
        <f>IF(TYPE(SEARCH(W$1,+VLOOKUP($A617,datos14s!$A$2:$B$874,2,FALSE)))=1,"·",0)</f>
        <v>0</v>
      </c>
      <c r="X617" s="53">
        <f>IF(TYPE(SEARCH(X$1,+VLOOKUP($A617,datos14s!$A$2:$B$874,2,FALSE)))=1,"·",0)</f>
        <v>0</v>
      </c>
      <c r="Y617" s="53">
        <f>IF(TYPE(SEARCH(Y$1,+VLOOKUP($A617,datos14s!$A$2:$B$874,2,FALSE)))=1,"·",0)</f>
        <v>0</v>
      </c>
      <c r="Z617" s="53">
        <f>IF(TYPE(SEARCH(Z$1,+VLOOKUP($A617,datos14s!$A$2:$B$874,2,FALSE)))=1,"·",0)</f>
        <v>0</v>
      </c>
      <c r="AA617" s="53">
        <f>IF(TYPE(SEARCH(AA$1,+VLOOKUP($A617,datos14s!$A$2:$B$874,2,FALSE)))=1,"·",0)</f>
        <v>0</v>
      </c>
      <c r="AB617" s="53">
        <f>IF(TYPE(SEARCH(AB$1,+VLOOKUP($A617,datos14s!$A$2:$B$874,2,FALSE)))=1,"·",0)</f>
        <v>0</v>
      </c>
      <c r="AC617" s="53">
        <f>IF(TYPE(SEARCH(AC$1,+VLOOKUP($A617,datos14s!$A$2:$B$874,2,FALSE)))=1,"·",0)</f>
        <v>0</v>
      </c>
      <c r="AD617" s="53">
        <f>IF(TYPE(SEARCH(AD$1,+VLOOKUP($A617,datos14s!$A$2:$B$874,2,FALSE)))=1,"·",0)</f>
        <v>0</v>
      </c>
      <c r="AE617" s="53">
        <f>IF(TYPE(SEARCH(AE$1,+VLOOKUP($A617,datos14s!$A$2:$B$874,2,FALSE)))=1,"·",0)</f>
        <v>0</v>
      </c>
    </row>
    <row r="618" spans="1:31" s="9" customFormat="1">
      <c r="A618" s="60" t="s">
        <v>217</v>
      </c>
      <c r="B618" s="53">
        <f>IF(TYPE(SEARCH(B$1,+VLOOKUP($A618,datos14s!$A$2:$B$874,2,FALSE)))=1,"·",0)</f>
        <v>0</v>
      </c>
      <c r="C618" s="53">
        <f>IF(TYPE(SEARCH(C$1,+VLOOKUP($A618,datos14s!$A$2:$B$874,2,FALSE)))=1,"·",0)</f>
        <v>0</v>
      </c>
      <c r="D618" s="53">
        <f>IF(TYPE(SEARCH(D$1,+VLOOKUP($A618,datos14s!$A$2:$B$874,2,FALSE)))=1,"·",0)</f>
        <v>0</v>
      </c>
      <c r="E618" s="53">
        <f>IF(TYPE(SEARCH(E$1,+VLOOKUP($A618,datos14s!$A$2:$B$874,2,FALSE)))=1,"·",0)</f>
        <v>0</v>
      </c>
      <c r="F618" s="53" t="str">
        <f>IF(TYPE(SEARCH(F$1,+VLOOKUP($A618,datos14s!$A$2:$B$874,2,FALSE)))=1,"·",0)</f>
        <v>·</v>
      </c>
      <c r="G618" s="53">
        <f>IF(TYPE(SEARCH(G$1,+VLOOKUP($A618,datos14s!$A$2:$B$874,2,FALSE)))=1,"·",0)</f>
        <v>0</v>
      </c>
      <c r="H618" s="53">
        <f>IF(TYPE(SEARCH(H$1,+VLOOKUP($A618,datos14s!$A$2:$B$874,2,FALSE)))=1,"·",0)</f>
        <v>0</v>
      </c>
      <c r="I618" s="53">
        <f>IF(TYPE(SEARCH(I$1,+VLOOKUP($A618,datos14s!$A$2:$B$874,2,FALSE)))=1,"·",0)</f>
        <v>0</v>
      </c>
      <c r="J618" s="53">
        <f>IF(TYPE(SEARCH(J$1,+VLOOKUP($A618,datos14s!$A$2:$B$874,2,FALSE)))=1,"·",0)</f>
        <v>0</v>
      </c>
      <c r="K618" s="53" t="str">
        <f>IF(TYPE(SEARCH(K$1,+VLOOKUP($A618,datos14s!$A$2:$B$874,2,FALSE)))=1,"·",0)</f>
        <v>·</v>
      </c>
      <c r="L618" s="53">
        <f>IF(TYPE(SEARCH(L$1,+VLOOKUP($A618,datos14s!$A$2:$B$874,2,FALSE)))=1,"·",0)</f>
        <v>0</v>
      </c>
      <c r="M618" s="53">
        <f>IF(TYPE(SEARCH(M$1,+VLOOKUP($A618,datos14s!$A$2:$B$874,2,FALSE)))=1,"·",0)</f>
        <v>0</v>
      </c>
      <c r="N618" s="53">
        <f>IF(TYPE(SEARCH(N$1,+VLOOKUP($A618,datos14s!$A$2:$B$874,2,FALSE)))=1,"·",0)</f>
        <v>0</v>
      </c>
      <c r="O618" s="53">
        <f>IF(TYPE(SEARCH(O$1,+VLOOKUP($A618,datos14s!$A$2:$B$874,2,FALSE)))=1,"·",0)</f>
        <v>0</v>
      </c>
      <c r="P618" s="53">
        <f>IF(TYPE(SEARCH(P$1,+VLOOKUP($A618,datos14s!$A$2:$B$874,2,FALSE)))=1,"·",0)</f>
        <v>0</v>
      </c>
      <c r="Q618" s="53">
        <f>IF(TYPE(SEARCH(Q$1,+VLOOKUP($A618,datos14s!$A$2:$B$874,2,FALSE)))=1,"·",0)</f>
        <v>0</v>
      </c>
      <c r="R618" s="53">
        <f>IF(TYPE(SEARCH(R$1,+VLOOKUP($A618,datos14s!$A$2:$B$874,2,FALSE)))=1,"·",0)</f>
        <v>0</v>
      </c>
      <c r="S618" s="53">
        <f>IF(TYPE(SEARCH(S$1,+VLOOKUP($A618,datos14s!$A$2:$B$874,2,FALSE)))=1,"·",0)</f>
        <v>0</v>
      </c>
      <c r="T618" s="53">
        <f>IF(TYPE(SEARCH(T$1,+VLOOKUP($A618,datos14s!$A$2:$B$874,2,FALSE)))=1,"·",0)</f>
        <v>0</v>
      </c>
      <c r="U618" s="53">
        <f>IF(TYPE(SEARCH(U$1,+VLOOKUP($A618,datos14s!$A$2:$B$874,2,FALSE)))=1,"·",0)</f>
        <v>0</v>
      </c>
      <c r="V618" s="53">
        <f>IF(TYPE(SEARCH(V$1,+VLOOKUP($A618,datos14s!$A$2:$B$874,2,FALSE)))=1,"·",0)</f>
        <v>0</v>
      </c>
      <c r="W618" s="53">
        <f>IF(TYPE(SEARCH(W$1,+VLOOKUP($A618,datos14s!$A$2:$B$874,2,FALSE)))=1,"·",0)</f>
        <v>0</v>
      </c>
      <c r="X618" s="53">
        <f>IF(TYPE(SEARCH(X$1,+VLOOKUP($A618,datos14s!$A$2:$B$874,2,FALSE)))=1,"·",0)</f>
        <v>0</v>
      </c>
      <c r="Y618" s="53">
        <f>IF(TYPE(SEARCH(Y$1,+VLOOKUP($A618,datos14s!$A$2:$B$874,2,FALSE)))=1,"·",0)</f>
        <v>0</v>
      </c>
      <c r="Z618" s="53">
        <f>IF(TYPE(SEARCH(Z$1,+VLOOKUP($A618,datos14s!$A$2:$B$874,2,FALSE)))=1,"·",0)</f>
        <v>0</v>
      </c>
      <c r="AA618" s="53">
        <f>IF(TYPE(SEARCH(AA$1,+VLOOKUP($A618,datos14s!$A$2:$B$874,2,FALSE)))=1,"·",0)</f>
        <v>0</v>
      </c>
      <c r="AB618" s="53">
        <f>IF(TYPE(SEARCH(AB$1,+VLOOKUP($A618,datos14s!$A$2:$B$874,2,FALSE)))=1,"·",0)</f>
        <v>0</v>
      </c>
      <c r="AC618" s="53">
        <f>IF(TYPE(SEARCH(AC$1,+VLOOKUP($A618,datos14s!$A$2:$B$874,2,FALSE)))=1,"·",0)</f>
        <v>0</v>
      </c>
      <c r="AD618" s="53">
        <f>IF(TYPE(SEARCH(AD$1,+VLOOKUP($A618,datos14s!$A$2:$B$874,2,FALSE)))=1,"·",0)</f>
        <v>0</v>
      </c>
      <c r="AE618" s="53">
        <f>IF(TYPE(SEARCH(AE$1,+VLOOKUP($A618,datos14s!$A$2:$B$874,2,FALSE)))=1,"·",0)</f>
        <v>0</v>
      </c>
    </row>
    <row r="619" spans="1:31" s="9" customFormat="1">
      <c r="A619" s="60" t="s">
        <v>218</v>
      </c>
      <c r="B619" s="53">
        <f>IF(TYPE(SEARCH(B$1,+VLOOKUP($A619,datos14s!$A$2:$B$874,2,FALSE)))=1,"·",0)</f>
        <v>0</v>
      </c>
      <c r="C619" s="53">
        <f>IF(TYPE(SEARCH(C$1,+VLOOKUP($A619,datos14s!$A$2:$B$874,2,FALSE)))=1,"·",0)</f>
        <v>0</v>
      </c>
      <c r="D619" s="53">
        <f>IF(TYPE(SEARCH(D$1,+VLOOKUP($A619,datos14s!$A$2:$B$874,2,FALSE)))=1,"·",0)</f>
        <v>0</v>
      </c>
      <c r="E619" s="53">
        <f>IF(TYPE(SEARCH(E$1,+VLOOKUP($A619,datos14s!$A$2:$B$874,2,FALSE)))=1,"·",0)</f>
        <v>0</v>
      </c>
      <c r="F619" s="53">
        <f>IF(TYPE(SEARCH(F$1,+VLOOKUP($A619,datos14s!$A$2:$B$874,2,FALSE)))=1,"·",0)</f>
        <v>0</v>
      </c>
      <c r="G619" s="53">
        <f>IF(TYPE(SEARCH(G$1,+VLOOKUP($A619,datos14s!$A$2:$B$874,2,FALSE)))=1,"·",0)</f>
        <v>0</v>
      </c>
      <c r="H619" s="53">
        <f>IF(TYPE(SEARCH(H$1,+VLOOKUP($A619,datos14s!$A$2:$B$874,2,FALSE)))=1,"·",0)</f>
        <v>0</v>
      </c>
      <c r="I619" s="53">
        <f>IF(TYPE(SEARCH(I$1,+VLOOKUP($A619,datos14s!$A$2:$B$874,2,FALSE)))=1,"·",0)</f>
        <v>0</v>
      </c>
      <c r="J619" s="53">
        <f>IF(TYPE(SEARCH(J$1,+VLOOKUP($A619,datos14s!$A$2:$B$874,2,FALSE)))=1,"·",0)</f>
        <v>0</v>
      </c>
      <c r="K619" s="53" t="str">
        <f>IF(TYPE(SEARCH(K$1,+VLOOKUP($A619,datos14s!$A$2:$B$874,2,FALSE)))=1,"·",0)</f>
        <v>·</v>
      </c>
      <c r="L619" s="53">
        <f>IF(TYPE(SEARCH(L$1,+VLOOKUP($A619,datos14s!$A$2:$B$874,2,FALSE)))=1,"·",0)</f>
        <v>0</v>
      </c>
      <c r="M619" s="53">
        <f>IF(TYPE(SEARCH(M$1,+VLOOKUP($A619,datos14s!$A$2:$B$874,2,FALSE)))=1,"·",0)</f>
        <v>0</v>
      </c>
      <c r="N619" s="53">
        <f>IF(TYPE(SEARCH(N$1,+VLOOKUP($A619,datos14s!$A$2:$B$874,2,FALSE)))=1,"·",0)</f>
        <v>0</v>
      </c>
      <c r="O619" s="53">
        <f>IF(TYPE(SEARCH(O$1,+VLOOKUP($A619,datos14s!$A$2:$B$874,2,FALSE)))=1,"·",0)</f>
        <v>0</v>
      </c>
      <c r="P619" s="53">
        <f>IF(TYPE(SEARCH(P$1,+VLOOKUP($A619,datos14s!$A$2:$B$874,2,FALSE)))=1,"·",0)</f>
        <v>0</v>
      </c>
      <c r="Q619" s="53">
        <f>IF(TYPE(SEARCH(Q$1,+VLOOKUP($A619,datos14s!$A$2:$B$874,2,FALSE)))=1,"·",0)</f>
        <v>0</v>
      </c>
      <c r="R619" s="53">
        <f>IF(TYPE(SEARCH(R$1,+VLOOKUP($A619,datos14s!$A$2:$B$874,2,FALSE)))=1,"·",0)</f>
        <v>0</v>
      </c>
      <c r="S619" s="53">
        <f>IF(TYPE(SEARCH(S$1,+VLOOKUP($A619,datos14s!$A$2:$B$874,2,FALSE)))=1,"·",0)</f>
        <v>0</v>
      </c>
      <c r="T619" s="53">
        <f>IF(TYPE(SEARCH(T$1,+VLOOKUP($A619,datos14s!$A$2:$B$874,2,FALSE)))=1,"·",0)</f>
        <v>0</v>
      </c>
      <c r="U619" s="53">
        <f>IF(TYPE(SEARCH(U$1,+VLOOKUP($A619,datos14s!$A$2:$B$874,2,FALSE)))=1,"·",0)</f>
        <v>0</v>
      </c>
      <c r="V619" s="53">
        <f>IF(TYPE(SEARCH(V$1,+VLOOKUP($A619,datos14s!$A$2:$B$874,2,FALSE)))=1,"·",0)</f>
        <v>0</v>
      </c>
      <c r="W619" s="53">
        <f>IF(TYPE(SEARCH(W$1,+VLOOKUP($A619,datos14s!$A$2:$B$874,2,FALSE)))=1,"·",0)</f>
        <v>0</v>
      </c>
      <c r="X619" s="53">
        <f>IF(TYPE(SEARCH(X$1,+VLOOKUP($A619,datos14s!$A$2:$B$874,2,FALSE)))=1,"·",0)</f>
        <v>0</v>
      </c>
      <c r="Y619" s="53">
        <f>IF(TYPE(SEARCH(Y$1,+VLOOKUP($A619,datos14s!$A$2:$B$874,2,FALSE)))=1,"·",0)</f>
        <v>0</v>
      </c>
      <c r="Z619" s="53">
        <f>IF(TYPE(SEARCH(Z$1,+VLOOKUP($A619,datos14s!$A$2:$B$874,2,FALSE)))=1,"·",0)</f>
        <v>0</v>
      </c>
      <c r="AA619" s="53">
        <f>IF(TYPE(SEARCH(AA$1,+VLOOKUP($A619,datos14s!$A$2:$B$874,2,FALSE)))=1,"·",0)</f>
        <v>0</v>
      </c>
      <c r="AB619" s="53">
        <f>IF(TYPE(SEARCH(AB$1,+VLOOKUP($A619,datos14s!$A$2:$B$874,2,FALSE)))=1,"·",0)</f>
        <v>0</v>
      </c>
      <c r="AC619" s="53">
        <f>IF(TYPE(SEARCH(AC$1,+VLOOKUP($A619,datos14s!$A$2:$B$874,2,FALSE)))=1,"·",0)</f>
        <v>0</v>
      </c>
      <c r="AD619" s="53">
        <f>IF(TYPE(SEARCH(AD$1,+VLOOKUP($A619,datos14s!$A$2:$B$874,2,FALSE)))=1,"·",0)</f>
        <v>0</v>
      </c>
      <c r="AE619" s="53" t="str">
        <f>IF(TYPE(SEARCH(AE$1,+VLOOKUP($A619,datos14s!$A$2:$B$874,2,FALSE)))=1,"·",0)</f>
        <v>·</v>
      </c>
    </row>
    <row r="620" spans="1:31" s="9" customFormat="1">
      <c r="A620" s="60" t="s">
        <v>219</v>
      </c>
      <c r="B620" s="53">
        <f>IF(TYPE(SEARCH(B$1,+VLOOKUP($A620,datos14s!$A$2:$B$874,2,FALSE)))=1,"·",0)</f>
        <v>0</v>
      </c>
      <c r="C620" s="53">
        <f>IF(TYPE(SEARCH(C$1,+VLOOKUP($A620,datos14s!$A$2:$B$874,2,FALSE)))=1,"·",0)</f>
        <v>0</v>
      </c>
      <c r="D620" s="53">
        <f>IF(TYPE(SEARCH(D$1,+VLOOKUP($A620,datos14s!$A$2:$B$874,2,FALSE)))=1,"·",0)</f>
        <v>0</v>
      </c>
      <c r="E620" s="53">
        <f>IF(TYPE(SEARCH(E$1,+VLOOKUP($A620,datos14s!$A$2:$B$874,2,FALSE)))=1,"·",0)</f>
        <v>0</v>
      </c>
      <c r="F620" s="53" t="str">
        <f>IF(TYPE(SEARCH(F$1,+VLOOKUP($A620,datos14s!$A$2:$B$874,2,FALSE)))=1,"·",0)</f>
        <v>·</v>
      </c>
      <c r="G620" s="53">
        <f>IF(TYPE(SEARCH(G$1,+VLOOKUP($A620,datos14s!$A$2:$B$874,2,FALSE)))=1,"·",0)</f>
        <v>0</v>
      </c>
      <c r="H620" s="53">
        <f>IF(TYPE(SEARCH(H$1,+VLOOKUP($A620,datos14s!$A$2:$B$874,2,FALSE)))=1,"·",0)</f>
        <v>0</v>
      </c>
      <c r="I620" s="53" t="str">
        <f>IF(TYPE(SEARCH(I$1,+VLOOKUP($A620,datos14s!$A$2:$B$874,2,FALSE)))=1,"·",0)</f>
        <v>·</v>
      </c>
      <c r="J620" s="53">
        <f>IF(TYPE(SEARCH(J$1,+VLOOKUP($A620,datos14s!$A$2:$B$874,2,FALSE)))=1,"·",0)</f>
        <v>0</v>
      </c>
      <c r="K620" s="53" t="str">
        <f>IF(TYPE(SEARCH(K$1,+VLOOKUP($A620,datos14s!$A$2:$B$874,2,FALSE)))=1,"·",0)</f>
        <v>·</v>
      </c>
      <c r="L620" s="53">
        <f>IF(TYPE(SEARCH(L$1,+VLOOKUP($A620,datos14s!$A$2:$B$874,2,FALSE)))=1,"·",0)</f>
        <v>0</v>
      </c>
      <c r="M620" s="53">
        <f>IF(TYPE(SEARCH(M$1,+VLOOKUP($A620,datos14s!$A$2:$B$874,2,FALSE)))=1,"·",0)</f>
        <v>0</v>
      </c>
      <c r="N620" s="53">
        <f>IF(TYPE(SEARCH(N$1,+VLOOKUP($A620,datos14s!$A$2:$B$874,2,FALSE)))=1,"·",0)</f>
        <v>0</v>
      </c>
      <c r="O620" s="53">
        <f>IF(TYPE(SEARCH(O$1,+VLOOKUP($A620,datos14s!$A$2:$B$874,2,FALSE)))=1,"·",0)</f>
        <v>0</v>
      </c>
      <c r="P620" s="53">
        <f>IF(TYPE(SEARCH(P$1,+VLOOKUP($A620,datos14s!$A$2:$B$874,2,FALSE)))=1,"·",0)</f>
        <v>0</v>
      </c>
      <c r="Q620" s="53">
        <f>IF(TYPE(SEARCH(Q$1,+VLOOKUP($A620,datos14s!$A$2:$B$874,2,FALSE)))=1,"·",0)</f>
        <v>0</v>
      </c>
      <c r="R620" s="53">
        <f>IF(TYPE(SEARCH(R$1,+VLOOKUP($A620,datos14s!$A$2:$B$874,2,FALSE)))=1,"·",0)</f>
        <v>0</v>
      </c>
      <c r="S620" s="53">
        <f>IF(TYPE(SEARCH(S$1,+VLOOKUP($A620,datos14s!$A$2:$B$874,2,FALSE)))=1,"·",0)</f>
        <v>0</v>
      </c>
      <c r="T620" s="53">
        <f>IF(TYPE(SEARCH(T$1,+VLOOKUP($A620,datos14s!$A$2:$B$874,2,FALSE)))=1,"·",0)</f>
        <v>0</v>
      </c>
      <c r="U620" s="53">
        <f>IF(TYPE(SEARCH(U$1,+VLOOKUP($A620,datos14s!$A$2:$B$874,2,FALSE)))=1,"·",0)</f>
        <v>0</v>
      </c>
      <c r="V620" s="53">
        <f>IF(TYPE(SEARCH(V$1,+VLOOKUP($A620,datos14s!$A$2:$B$874,2,FALSE)))=1,"·",0)</f>
        <v>0</v>
      </c>
      <c r="W620" s="53">
        <f>IF(TYPE(SEARCH(W$1,+VLOOKUP($A620,datos14s!$A$2:$B$874,2,FALSE)))=1,"·",0)</f>
        <v>0</v>
      </c>
      <c r="X620" s="53">
        <f>IF(TYPE(SEARCH(X$1,+VLOOKUP($A620,datos14s!$A$2:$B$874,2,FALSE)))=1,"·",0)</f>
        <v>0</v>
      </c>
      <c r="Y620" s="53">
        <f>IF(TYPE(SEARCH(Y$1,+VLOOKUP($A620,datos14s!$A$2:$B$874,2,FALSE)))=1,"·",0)</f>
        <v>0</v>
      </c>
      <c r="Z620" s="53">
        <f>IF(TYPE(SEARCH(Z$1,+VLOOKUP($A620,datos14s!$A$2:$B$874,2,FALSE)))=1,"·",0)</f>
        <v>0</v>
      </c>
      <c r="AA620" s="53">
        <f>IF(TYPE(SEARCH(AA$1,+VLOOKUP($A620,datos14s!$A$2:$B$874,2,FALSE)))=1,"·",0)</f>
        <v>0</v>
      </c>
      <c r="AB620" s="53">
        <f>IF(TYPE(SEARCH(AB$1,+VLOOKUP($A620,datos14s!$A$2:$B$874,2,FALSE)))=1,"·",0)</f>
        <v>0</v>
      </c>
      <c r="AC620" s="53">
        <f>IF(TYPE(SEARCH(AC$1,+VLOOKUP($A620,datos14s!$A$2:$B$874,2,FALSE)))=1,"·",0)</f>
        <v>0</v>
      </c>
      <c r="AD620" s="53">
        <f>IF(TYPE(SEARCH(AD$1,+VLOOKUP($A620,datos14s!$A$2:$B$874,2,FALSE)))=1,"·",0)</f>
        <v>0</v>
      </c>
      <c r="AE620" s="53">
        <f>IF(TYPE(SEARCH(AE$1,+VLOOKUP($A620,datos14s!$A$2:$B$874,2,FALSE)))=1,"·",0)</f>
        <v>0</v>
      </c>
    </row>
    <row r="621" spans="1:31" s="9" customFormat="1">
      <c r="A621" s="60" t="s">
        <v>220</v>
      </c>
      <c r="B621" s="53">
        <f>IF(TYPE(SEARCH(B$1,+VLOOKUP($A621,datos14s!$A$2:$B$874,2,FALSE)))=1,"·",0)</f>
        <v>0</v>
      </c>
      <c r="C621" s="53">
        <f>IF(TYPE(SEARCH(C$1,+VLOOKUP($A621,datos14s!$A$2:$B$874,2,FALSE)))=1,"·",0)</f>
        <v>0</v>
      </c>
      <c r="D621" s="53">
        <f>IF(TYPE(SEARCH(D$1,+VLOOKUP($A621,datos14s!$A$2:$B$874,2,FALSE)))=1,"·",0)</f>
        <v>0</v>
      </c>
      <c r="E621" s="53">
        <f>IF(TYPE(SEARCH(E$1,+VLOOKUP($A621,datos14s!$A$2:$B$874,2,FALSE)))=1,"·",0)</f>
        <v>0</v>
      </c>
      <c r="F621" s="53">
        <f>IF(TYPE(SEARCH(F$1,+VLOOKUP($A621,datos14s!$A$2:$B$874,2,FALSE)))=1,"·",0)</f>
        <v>0</v>
      </c>
      <c r="G621" s="53">
        <f>IF(TYPE(SEARCH(G$1,+VLOOKUP($A621,datos14s!$A$2:$B$874,2,FALSE)))=1,"·",0)</f>
        <v>0</v>
      </c>
      <c r="H621" s="53">
        <f>IF(TYPE(SEARCH(H$1,+VLOOKUP($A621,datos14s!$A$2:$B$874,2,FALSE)))=1,"·",0)</f>
        <v>0</v>
      </c>
      <c r="I621" s="53">
        <f>IF(TYPE(SEARCH(I$1,+VLOOKUP($A621,datos14s!$A$2:$B$874,2,FALSE)))=1,"·",0)</f>
        <v>0</v>
      </c>
      <c r="J621" s="53">
        <f>IF(TYPE(SEARCH(J$1,+VLOOKUP($A621,datos14s!$A$2:$B$874,2,FALSE)))=1,"·",0)</f>
        <v>0</v>
      </c>
      <c r="K621" s="53" t="str">
        <f>IF(TYPE(SEARCH(K$1,+VLOOKUP($A621,datos14s!$A$2:$B$874,2,FALSE)))=1,"·",0)</f>
        <v>·</v>
      </c>
      <c r="L621" s="53">
        <f>IF(TYPE(SEARCH(L$1,+VLOOKUP($A621,datos14s!$A$2:$B$874,2,FALSE)))=1,"·",0)</f>
        <v>0</v>
      </c>
      <c r="M621" s="53">
        <f>IF(TYPE(SEARCH(M$1,+VLOOKUP($A621,datos14s!$A$2:$B$874,2,FALSE)))=1,"·",0)</f>
        <v>0</v>
      </c>
      <c r="N621" s="53">
        <f>IF(TYPE(SEARCH(N$1,+VLOOKUP($A621,datos14s!$A$2:$B$874,2,FALSE)))=1,"·",0)</f>
        <v>0</v>
      </c>
      <c r="O621" s="53">
        <f>IF(TYPE(SEARCH(O$1,+VLOOKUP($A621,datos14s!$A$2:$B$874,2,FALSE)))=1,"·",0)</f>
        <v>0</v>
      </c>
      <c r="P621" s="53">
        <f>IF(TYPE(SEARCH(P$1,+VLOOKUP($A621,datos14s!$A$2:$B$874,2,FALSE)))=1,"·",0)</f>
        <v>0</v>
      </c>
      <c r="Q621" s="53">
        <f>IF(TYPE(SEARCH(Q$1,+VLOOKUP($A621,datos14s!$A$2:$B$874,2,FALSE)))=1,"·",0)</f>
        <v>0</v>
      </c>
      <c r="R621" s="53">
        <f>IF(TYPE(SEARCH(R$1,+VLOOKUP($A621,datos14s!$A$2:$B$874,2,FALSE)))=1,"·",0)</f>
        <v>0</v>
      </c>
      <c r="S621" s="53">
        <f>IF(TYPE(SEARCH(S$1,+VLOOKUP($A621,datos14s!$A$2:$B$874,2,FALSE)))=1,"·",0)</f>
        <v>0</v>
      </c>
      <c r="T621" s="53">
        <f>IF(TYPE(SEARCH(T$1,+VLOOKUP($A621,datos14s!$A$2:$B$874,2,FALSE)))=1,"·",0)</f>
        <v>0</v>
      </c>
      <c r="U621" s="53">
        <f>IF(TYPE(SEARCH(U$1,+VLOOKUP($A621,datos14s!$A$2:$B$874,2,FALSE)))=1,"·",0)</f>
        <v>0</v>
      </c>
      <c r="V621" s="53">
        <f>IF(TYPE(SEARCH(V$1,+VLOOKUP($A621,datos14s!$A$2:$B$874,2,FALSE)))=1,"·",0)</f>
        <v>0</v>
      </c>
      <c r="W621" s="53">
        <f>IF(TYPE(SEARCH(W$1,+VLOOKUP($A621,datos14s!$A$2:$B$874,2,FALSE)))=1,"·",0)</f>
        <v>0</v>
      </c>
      <c r="X621" s="53">
        <f>IF(TYPE(SEARCH(X$1,+VLOOKUP($A621,datos14s!$A$2:$B$874,2,FALSE)))=1,"·",0)</f>
        <v>0</v>
      </c>
      <c r="Y621" s="53">
        <f>IF(TYPE(SEARCH(Y$1,+VLOOKUP($A621,datos14s!$A$2:$B$874,2,FALSE)))=1,"·",0)</f>
        <v>0</v>
      </c>
      <c r="Z621" s="53">
        <f>IF(TYPE(SEARCH(Z$1,+VLOOKUP($A621,datos14s!$A$2:$B$874,2,FALSE)))=1,"·",0)</f>
        <v>0</v>
      </c>
      <c r="AA621" s="53">
        <f>IF(TYPE(SEARCH(AA$1,+VLOOKUP($A621,datos14s!$A$2:$B$874,2,FALSE)))=1,"·",0)</f>
        <v>0</v>
      </c>
      <c r="AB621" s="53">
        <f>IF(TYPE(SEARCH(AB$1,+VLOOKUP($A621,datos14s!$A$2:$B$874,2,FALSE)))=1,"·",0)</f>
        <v>0</v>
      </c>
      <c r="AC621" s="53">
        <f>IF(TYPE(SEARCH(AC$1,+VLOOKUP($A621,datos14s!$A$2:$B$874,2,FALSE)))=1,"·",0)</f>
        <v>0</v>
      </c>
      <c r="AD621" s="53">
        <f>IF(TYPE(SEARCH(AD$1,+VLOOKUP($A621,datos14s!$A$2:$B$874,2,FALSE)))=1,"·",0)</f>
        <v>0</v>
      </c>
      <c r="AE621" s="53">
        <f>IF(TYPE(SEARCH(AE$1,+VLOOKUP($A621,datos14s!$A$2:$B$874,2,FALSE)))=1,"·",0)</f>
        <v>0</v>
      </c>
    </row>
    <row r="622" spans="1:31" s="9" customFormat="1">
      <c r="A622" s="60" t="s">
        <v>221</v>
      </c>
      <c r="B622" s="53">
        <f>IF(TYPE(SEARCH(B$1,+VLOOKUP($A622,datos14s!$A$2:$B$874,2,FALSE)))=1,"·",0)</f>
        <v>0</v>
      </c>
      <c r="C622" s="53">
        <f>IF(TYPE(SEARCH(C$1,+VLOOKUP($A622,datos14s!$A$2:$B$874,2,FALSE)))=1,"·",0)</f>
        <v>0</v>
      </c>
      <c r="D622" s="53">
        <f>IF(TYPE(SEARCH(D$1,+VLOOKUP($A622,datos14s!$A$2:$B$874,2,FALSE)))=1,"·",0)</f>
        <v>0</v>
      </c>
      <c r="E622" s="53">
        <f>IF(TYPE(SEARCH(E$1,+VLOOKUP($A622,datos14s!$A$2:$B$874,2,FALSE)))=1,"·",0)</f>
        <v>0</v>
      </c>
      <c r="F622" s="53" t="str">
        <f>IF(TYPE(SEARCH(F$1,+VLOOKUP($A622,datos14s!$A$2:$B$874,2,FALSE)))=1,"·",0)</f>
        <v>·</v>
      </c>
      <c r="G622" s="53">
        <f>IF(TYPE(SEARCH(G$1,+VLOOKUP($A622,datos14s!$A$2:$B$874,2,FALSE)))=1,"·",0)</f>
        <v>0</v>
      </c>
      <c r="H622" s="53">
        <f>IF(TYPE(SEARCH(H$1,+VLOOKUP($A622,datos14s!$A$2:$B$874,2,FALSE)))=1,"·",0)</f>
        <v>0</v>
      </c>
      <c r="I622" s="53">
        <f>IF(TYPE(SEARCH(I$1,+VLOOKUP($A622,datos14s!$A$2:$B$874,2,FALSE)))=1,"·",0)</f>
        <v>0</v>
      </c>
      <c r="J622" s="53">
        <f>IF(TYPE(SEARCH(J$1,+VLOOKUP($A622,datos14s!$A$2:$B$874,2,FALSE)))=1,"·",0)</f>
        <v>0</v>
      </c>
      <c r="K622" s="53">
        <f>IF(TYPE(SEARCH(K$1,+VLOOKUP($A622,datos14s!$A$2:$B$874,2,FALSE)))=1,"·",0)</f>
        <v>0</v>
      </c>
      <c r="L622" s="53">
        <f>IF(TYPE(SEARCH(L$1,+VLOOKUP($A622,datos14s!$A$2:$B$874,2,FALSE)))=1,"·",0)</f>
        <v>0</v>
      </c>
      <c r="M622" s="53">
        <f>IF(TYPE(SEARCH(M$1,+VLOOKUP($A622,datos14s!$A$2:$B$874,2,FALSE)))=1,"·",0)</f>
        <v>0</v>
      </c>
      <c r="N622" s="53">
        <f>IF(TYPE(SEARCH(N$1,+VLOOKUP($A622,datos14s!$A$2:$B$874,2,FALSE)))=1,"·",0)</f>
        <v>0</v>
      </c>
      <c r="O622" s="53">
        <f>IF(TYPE(SEARCH(O$1,+VLOOKUP($A622,datos14s!$A$2:$B$874,2,FALSE)))=1,"·",0)</f>
        <v>0</v>
      </c>
      <c r="P622" s="53">
        <f>IF(TYPE(SEARCH(P$1,+VLOOKUP($A622,datos14s!$A$2:$B$874,2,FALSE)))=1,"·",0)</f>
        <v>0</v>
      </c>
      <c r="Q622" s="53">
        <f>IF(TYPE(SEARCH(Q$1,+VLOOKUP($A622,datos14s!$A$2:$B$874,2,FALSE)))=1,"·",0)</f>
        <v>0</v>
      </c>
      <c r="R622" s="53">
        <f>IF(TYPE(SEARCH(R$1,+VLOOKUP($A622,datos14s!$A$2:$B$874,2,FALSE)))=1,"·",0)</f>
        <v>0</v>
      </c>
      <c r="S622" s="53">
        <f>IF(TYPE(SEARCH(S$1,+VLOOKUP($A622,datos14s!$A$2:$B$874,2,FALSE)))=1,"·",0)</f>
        <v>0</v>
      </c>
      <c r="T622" s="53">
        <f>IF(TYPE(SEARCH(T$1,+VLOOKUP($A622,datos14s!$A$2:$B$874,2,FALSE)))=1,"·",0)</f>
        <v>0</v>
      </c>
      <c r="U622" s="53">
        <f>IF(TYPE(SEARCH(U$1,+VLOOKUP($A622,datos14s!$A$2:$B$874,2,FALSE)))=1,"·",0)</f>
        <v>0</v>
      </c>
      <c r="V622" s="53">
        <f>IF(TYPE(SEARCH(V$1,+VLOOKUP($A622,datos14s!$A$2:$B$874,2,FALSE)))=1,"·",0)</f>
        <v>0</v>
      </c>
      <c r="W622" s="53">
        <f>IF(TYPE(SEARCH(W$1,+VLOOKUP($A622,datos14s!$A$2:$B$874,2,FALSE)))=1,"·",0)</f>
        <v>0</v>
      </c>
      <c r="X622" s="53">
        <f>IF(TYPE(SEARCH(X$1,+VLOOKUP($A622,datos14s!$A$2:$B$874,2,FALSE)))=1,"·",0)</f>
        <v>0</v>
      </c>
      <c r="Y622" s="53">
        <f>IF(TYPE(SEARCH(Y$1,+VLOOKUP($A622,datos14s!$A$2:$B$874,2,FALSE)))=1,"·",0)</f>
        <v>0</v>
      </c>
      <c r="Z622" s="53">
        <f>IF(TYPE(SEARCH(Z$1,+VLOOKUP($A622,datos14s!$A$2:$B$874,2,FALSE)))=1,"·",0)</f>
        <v>0</v>
      </c>
      <c r="AA622" s="53">
        <f>IF(TYPE(SEARCH(AA$1,+VLOOKUP($A622,datos14s!$A$2:$B$874,2,FALSE)))=1,"·",0)</f>
        <v>0</v>
      </c>
      <c r="AB622" s="53">
        <f>IF(TYPE(SEARCH(AB$1,+VLOOKUP($A622,datos14s!$A$2:$B$874,2,FALSE)))=1,"·",0)</f>
        <v>0</v>
      </c>
      <c r="AC622" s="53">
        <f>IF(TYPE(SEARCH(AC$1,+VLOOKUP($A622,datos14s!$A$2:$B$874,2,FALSE)))=1,"·",0)</f>
        <v>0</v>
      </c>
      <c r="AD622" s="53">
        <f>IF(TYPE(SEARCH(AD$1,+VLOOKUP($A622,datos14s!$A$2:$B$874,2,FALSE)))=1,"·",0)</f>
        <v>0</v>
      </c>
      <c r="AE622" s="53">
        <f>IF(TYPE(SEARCH(AE$1,+VLOOKUP($A622,datos14s!$A$2:$B$874,2,FALSE)))=1,"·",0)</f>
        <v>0</v>
      </c>
    </row>
    <row r="623" spans="1:31" s="9" customFormat="1">
      <c r="A623" s="60" t="s">
        <v>222</v>
      </c>
      <c r="B623" s="53">
        <f>IF(TYPE(SEARCH(B$1,+VLOOKUP($A623,datos14s!$A$2:$B$874,2,FALSE)))=1,"·",0)</f>
        <v>0</v>
      </c>
      <c r="C623" s="53">
        <f>IF(TYPE(SEARCH(C$1,+VLOOKUP($A623,datos14s!$A$2:$B$874,2,FALSE)))=1,"·",0)</f>
        <v>0</v>
      </c>
      <c r="D623" s="53">
        <f>IF(TYPE(SEARCH(D$1,+VLOOKUP($A623,datos14s!$A$2:$B$874,2,FALSE)))=1,"·",0)</f>
        <v>0</v>
      </c>
      <c r="E623" s="53">
        <f>IF(TYPE(SEARCH(E$1,+VLOOKUP($A623,datos14s!$A$2:$B$874,2,FALSE)))=1,"·",0)</f>
        <v>0</v>
      </c>
      <c r="F623" s="53" t="str">
        <f>IF(TYPE(SEARCH(F$1,+VLOOKUP($A623,datos14s!$A$2:$B$874,2,FALSE)))=1,"·",0)</f>
        <v>·</v>
      </c>
      <c r="G623" s="53">
        <f>IF(TYPE(SEARCH(G$1,+VLOOKUP($A623,datos14s!$A$2:$B$874,2,FALSE)))=1,"·",0)</f>
        <v>0</v>
      </c>
      <c r="H623" s="53">
        <f>IF(TYPE(SEARCH(H$1,+VLOOKUP($A623,datos14s!$A$2:$B$874,2,FALSE)))=1,"·",0)</f>
        <v>0</v>
      </c>
      <c r="I623" s="53">
        <f>IF(TYPE(SEARCH(I$1,+VLOOKUP($A623,datos14s!$A$2:$B$874,2,FALSE)))=1,"·",0)</f>
        <v>0</v>
      </c>
      <c r="J623" s="53">
        <f>IF(TYPE(SEARCH(J$1,+VLOOKUP($A623,datos14s!$A$2:$B$874,2,FALSE)))=1,"·",0)</f>
        <v>0</v>
      </c>
      <c r="K623" s="53">
        <f>IF(TYPE(SEARCH(K$1,+VLOOKUP($A623,datos14s!$A$2:$B$874,2,FALSE)))=1,"·",0)</f>
        <v>0</v>
      </c>
      <c r="L623" s="53" t="str">
        <f>IF(TYPE(SEARCH(L$1,+VLOOKUP($A623,datos14s!$A$2:$B$874,2,FALSE)))=1,"·",0)</f>
        <v>·</v>
      </c>
      <c r="M623" s="53">
        <f>IF(TYPE(SEARCH(M$1,+VLOOKUP($A623,datos14s!$A$2:$B$874,2,FALSE)))=1,"·",0)</f>
        <v>0</v>
      </c>
      <c r="N623" s="53">
        <f>IF(TYPE(SEARCH(N$1,+VLOOKUP($A623,datos14s!$A$2:$B$874,2,FALSE)))=1,"·",0)</f>
        <v>0</v>
      </c>
      <c r="O623" s="53">
        <f>IF(TYPE(SEARCH(O$1,+VLOOKUP($A623,datos14s!$A$2:$B$874,2,FALSE)))=1,"·",0)</f>
        <v>0</v>
      </c>
      <c r="P623" s="53">
        <f>IF(TYPE(SEARCH(P$1,+VLOOKUP($A623,datos14s!$A$2:$B$874,2,FALSE)))=1,"·",0)</f>
        <v>0</v>
      </c>
      <c r="Q623" s="53">
        <f>IF(TYPE(SEARCH(Q$1,+VLOOKUP($A623,datos14s!$A$2:$B$874,2,FALSE)))=1,"·",0)</f>
        <v>0</v>
      </c>
      <c r="R623" s="53">
        <f>IF(TYPE(SEARCH(R$1,+VLOOKUP($A623,datos14s!$A$2:$B$874,2,FALSE)))=1,"·",0)</f>
        <v>0</v>
      </c>
      <c r="S623" s="53">
        <f>IF(TYPE(SEARCH(S$1,+VLOOKUP($A623,datos14s!$A$2:$B$874,2,FALSE)))=1,"·",0)</f>
        <v>0</v>
      </c>
      <c r="T623" s="53">
        <f>IF(TYPE(SEARCH(T$1,+VLOOKUP($A623,datos14s!$A$2:$B$874,2,FALSE)))=1,"·",0)</f>
        <v>0</v>
      </c>
      <c r="U623" s="53">
        <f>IF(TYPE(SEARCH(U$1,+VLOOKUP($A623,datos14s!$A$2:$B$874,2,FALSE)))=1,"·",0)</f>
        <v>0</v>
      </c>
      <c r="V623" s="53">
        <f>IF(TYPE(SEARCH(V$1,+VLOOKUP($A623,datos14s!$A$2:$B$874,2,FALSE)))=1,"·",0)</f>
        <v>0</v>
      </c>
      <c r="W623" s="53">
        <f>IF(TYPE(SEARCH(W$1,+VLOOKUP($A623,datos14s!$A$2:$B$874,2,FALSE)))=1,"·",0)</f>
        <v>0</v>
      </c>
      <c r="X623" s="53">
        <f>IF(TYPE(SEARCH(X$1,+VLOOKUP($A623,datos14s!$A$2:$B$874,2,FALSE)))=1,"·",0)</f>
        <v>0</v>
      </c>
      <c r="Y623" s="53">
        <f>IF(TYPE(SEARCH(Y$1,+VLOOKUP($A623,datos14s!$A$2:$B$874,2,FALSE)))=1,"·",0)</f>
        <v>0</v>
      </c>
      <c r="Z623" s="53">
        <f>IF(TYPE(SEARCH(Z$1,+VLOOKUP($A623,datos14s!$A$2:$B$874,2,FALSE)))=1,"·",0)</f>
        <v>0</v>
      </c>
      <c r="AA623" s="53">
        <f>IF(TYPE(SEARCH(AA$1,+VLOOKUP($A623,datos14s!$A$2:$B$874,2,FALSE)))=1,"·",0)</f>
        <v>0</v>
      </c>
      <c r="AB623" s="53">
        <f>IF(TYPE(SEARCH(AB$1,+VLOOKUP($A623,datos14s!$A$2:$B$874,2,FALSE)))=1,"·",0)</f>
        <v>0</v>
      </c>
      <c r="AC623" s="53">
        <f>IF(TYPE(SEARCH(AC$1,+VLOOKUP($A623,datos14s!$A$2:$B$874,2,FALSE)))=1,"·",0)</f>
        <v>0</v>
      </c>
      <c r="AD623" s="53">
        <f>IF(TYPE(SEARCH(AD$1,+VLOOKUP($A623,datos14s!$A$2:$B$874,2,FALSE)))=1,"·",0)</f>
        <v>0</v>
      </c>
      <c r="AE623" s="53">
        <f>IF(TYPE(SEARCH(AE$1,+VLOOKUP($A623,datos14s!$A$2:$B$874,2,FALSE)))=1,"·",0)</f>
        <v>0</v>
      </c>
    </row>
    <row r="624" spans="1:31" s="9" customFormat="1">
      <c r="A624" s="60" t="s">
        <v>223</v>
      </c>
      <c r="B624" s="53">
        <f>IF(TYPE(SEARCH(B$1,+VLOOKUP($A624,datos14s!$A$2:$B$874,2,FALSE)))=1,"·",0)</f>
        <v>0</v>
      </c>
      <c r="C624" s="53">
        <f>IF(TYPE(SEARCH(C$1,+VLOOKUP($A624,datos14s!$A$2:$B$874,2,FALSE)))=1,"·",0)</f>
        <v>0</v>
      </c>
      <c r="D624" s="53">
        <f>IF(TYPE(SEARCH(D$1,+VLOOKUP($A624,datos14s!$A$2:$B$874,2,FALSE)))=1,"·",0)</f>
        <v>0</v>
      </c>
      <c r="E624" s="53">
        <f>IF(TYPE(SEARCH(E$1,+VLOOKUP($A624,datos14s!$A$2:$B$874,2,FALSE)))=1,"·",0)</f>
        <v>0</v>
      </c>
      <c r="F624" s="53" t="str">
        <f>IF(TYPE(SEARCH(F$1,+VLOOKUP($A624,datos14s!$A$2:$B$874,2,FALSE)))=1,"·",0)</f>
        <v>·</v>
      </c>
      <c r="G624" s="53">
        <f>IF(TYPE(SEARCH(G$1,+VLOOKUP($A624,datos14s!$A$2:$B$874,2,FALSE)))=1,"·",0)</f>
        <v>0</v>
      </c>
      <c r="H624" s="53">
        <f>IF(TYPE(SEARCH(H$1,+VLOOKUP($A624,datos14s!$A$2:$B$874,2,FALSE)))=1,"·",0)</f>
        <v>0</v>
      </c>
      <c r="I624" s="53">
        <f>IF(TYPE(SEARCH(I$1,+VLOOKUP($A624,datos14s!$A$2:$B$874,2,FALSE)))=1,"·",0)</f>
        <v>0</v>
      </c>
      <c r="J624" s="53">
        <f>IF(TYPE(SEARCH(J$1,+VLOOKUP($A624,datos14s!$A$2:$B$874,2,FALSE)))=1,"·",0)</f>
        <v>0</v>
      </c>
      <c r="K624" s="53">
        <f>IF(TYPE(SEARCH(K$1,+VLOOKUP($A624,datos14s!$A$2:$B$874,2,FALSE)))=1,"·",0)</f>
        <v>0</v>
      </c>
      <c r="L624" s="53">
        <f>IF(TYPE(SEARCH(L$1,+VLOOKUP($A624,datos14s!$A$2:$B$874,2,FALSE)))=1,"·",0)</f>
        <v>0</v>
      </c>
      <c r="M624" s="53">
        <f>IF(TYPE(SEARCH(M$1,+VLOOKUP($A624,datos14s!$A$2:$B$874,2,FALSE)))=1,"·",0)</f>
        <v>0</v>
      </c>
      <c r="N624" s="53">
        <f>IF(TYPE(SEARCH(N$1,+VLOOKUP($A624,datos14s!$A$2:$B$874,2,FALSE)))=1,"·",0)</f>
        <v>0</v>
      </c>
      <c r="O624" s="53">
        <f>IF(TYPE(SEARCH(O$1,+VLOOKUP($A624,datos14s!$A$2:$B$874,2,FALSE)))=1,"·",0)</f>
        <v>0</v>
      </c>
      <c r="P624" s="53">
        <f>IF(TYPE(SEARCH(P$1,+VLOOKUP($A624,datos14s!$A$2:$B$874,2,FALSE)))=1,"·",0)</f>
        <v>0</v>
      </c>
      <c r="Q624" s="53">
        <f>IF(TYPE(SEARCH(Q$1,+VLOOKUP($A624,datos14s!$A$2:$B$874,2,FALSE)))=1,"·",0)</f>
        <v>0</v>
      </c>
      <c r="R624" s="53">
        <f>IF(TYPE(SEARCH(R$1,+VLOOKUP($A624,datos14s!$A$2:$B$874,2,FALSE)))=1,"·",0)</f>
        <v>0</v>
      </c>
      <c r="S624" s="53">
        <f>IF(TYPE(SEARCH(S$1,+VLOOKUP($A624,datos14s!$A$2:$B$874,2,FALSE)))=1,"·",0)</f>
        <v>0</v>
      </c>
      <c r="T624" s="53">
        <f>IF(TYPE(SEARCH(T$1,+VLOOKUP($A624,datos14s!$A$2:$B$874,2,FALSE)))=1,"·",0)</f>
        <v>0</v>
      </c>
      <c r="U624" s="53">
        <f>IF(TYPE(SEARCH(U$1,+VLOOKUP($A624,datos14s!$A$2:$B$874,2,FALSE)))=1,"·",0)</f>
        <v>0</v>
      </c>
      <c r="V624" s="53">
        <f>IF(TYPE(SEARCH(V$1,+VLOOKUP($A624,datos14s!$A$2:$B$874,2,FALSE)))=1,"·",0)</f>
        <v>0</v>
      </c>
      <c r="W624" s="53">
        <f>IF(TYPE(SEARCH(W$1,+VLOOKUP($A624,datos14s!$A$2:$B$874,2,FALSE)))=1,"·",0)</f>
        <v>0</v>
      </c>
      <c r="X624" s="53">
        <f>IF(TYPE(SEARCH(X$1,+VLOOKUP($A624,datos14s!$A$2:$B$874,2,FALSE)))=1,"·",0)</f>
        <v>0</v>
      </c>
      <c r="Y624" s="53">
        <f>IF(TYPE(SEARCH(Y$1,+VLOOKUP($A624,datos14s!$A$2:$B$874,2,FALSE)))=1,"·",0)</f>
        <v>0</v>
      </c>
      <c r="Z624" s="53">
        <f>IF(TYPE(SEARCH(Z$1,+VLOOKUP($A624,datos14s!$A$2:$B$874,2,FALSE)))=1,"·",0)</f>
        <v>0</v>
      </c>
      <c r="AA624" s="53">
        <f>IF(TYPE(SEARCH(AA$1,+VLOOKUP($A624,datos14s!$A$2:$B$874,2,FALSE)))=1,"·",0)</f>
        <v>0</v>
      </c>
      <c r="AB624" s="53">
        <f>IF(TYPE(SEARCH(AB$1,+VLOOKUP($A624,datos14s!$A$2:$B$874,2,FALSE)))=1,"·",0)</f>
        <v>0</v>
      </c>
      <c r="AC624" s="53">
        <f>IF(TYPE(SEARCH(AC$1,+VLOOKUP($A624,datos14s!$A$2:$B$874,2,FALSE)))=1,"·",0)</f>
        <v>0</v>
      </c>
      <c r="AD624" s="53">
        <f>IF(TYPE(SEARCH(AD$1,+VLOOKUP($A624,datos14s!$A$2:$B$874,2,FALSE)))=1,"·",0)</f>
        <v>0</v>
      </c>
      <c r="AE624" s="53">
        <f>IF(TYPE(SEARCH(AE$1,+VLOOKUP($A624,datos14s!$A$2:$B$874,2,FALSE)))=1,"·",0)</f>
        <v>0</v>
      </c>
    </row>
    <row r="625" spans="1:31" s="9" customFormat="1">
      <c r="A625" s="60" t="s">
        <v>224</v>
      </c>
      <c r="B625" s="53" t="str">
        <f>IF(TYPE(SEARCH(B$1,+VLOOKUP($A625,datos14s!$A$2:$B$874,2,FALSE)))=1,"·",0)</f>
        <v>·</v>
      </c>
      <c r="C625" s="53">
        <f>IF(TYPE(SEARCH(C$1,+VLOOKUP($A625,datos14s!$A$2:$B$874,2,FALSE)))=1,"·",0)</f>
        <v>0</v>
      </c>
      <c r="D625" s="53">
        <f>IF(TYPE(SEARCH(D$1,+VLOOKUP($A625,datos14s!$A$2:$B$874,2,FALSE)))=1,"·",0)</f>
        <v>0</v>
      </c>
      <c r="E625" s="53">
        <f>IF(TYPE(SEARCH(E$1,+VLOOKUP($A625,datos14s!$A$2:$B$874,2,FALSE)))=1,"·",0)</f>
        <v>0</v>
      </c>
      <c r="F625" s="53" t="str">
        <f>IF(TYPE(SEARCH(F$1,+VLOOKUP($A625,datos14s!$A$2:$B$874,2,FALSE)))=1,"·",0)</f>
        <v>·</v>
      </c>
      <c r="G625" s="53">
        <f>IF(TYPE(SEARCH(G$1,+VLOOKUP($A625,datos14s!$A$2:$B$874,2,FALSE)))=1,"·",0)</f>
        <v>0</v>
      </c>
      <c r="H625" s="53">
        <f>IF(TYPE(SEARCH(H$1,+VLOOKUP($A625,datos14s!$A$2:$B$874,2,FALSE)))=1,"·",0)</f>
        <v>0</v>
      </c>
      <c r="I625" s="53">
        <f>IF(TYPE(SEARCH(I$1,+VLOOKUP($A625,datos14s!$A$2:$B$874,2,FALSE)))=1,"·",0)</f>
        <v>0</v>
      </c>
      <c r="J625" s="53">
        <f>IF(TYPE(SEARCH(J$1,+VLOOKUP($A625,datos14s!$A$2:$B$874,2,FALSE)))=1,"·",0)</f>
        <v>0</v>
      </c>
      <c r="K625" s="53" t="str">
        <f>IF(TYPE(SEARCH(K$1,+VLOOKUP($A625,datos14s!$A$2:$B$874,2,FALSE)))=1,"·",0)</f>
        <v>·</v>
      </c>
      <c r="L625" s="53">
        <f>IF(TYPE(SEARCH(L$1,+VLOOKUP($A625,datos14s!$A$2:$B$874,2,FALSE)))=1,"·",0)</f>
        <v>0</v>
      </c>
      <c r="M625" s="53">
        <f>IF(TYPE(SEARCH(M$1,+VLOOKUP($A625,datos14s!$A$2:$B$874,2,FALSE)))=1,"·",0)</f>
        <v>0</v>
      </c>
      <c r="N625" s="53">
        <f>IF(TYPE(SEARCH(N$1,+VLOOKUP($A625,datos14s!$A$2:$B$874,2,FALSE)))=1,"·",0)</f>
        <v>0</v>
      </c>
      <c r="O625" s="53">
        <f>IF(TYPE(SEARCH(O$1,+VLOOKUP($A625,datos14s!$A$2:$B$874,2,FALSE)))=1,"·",0)</f>
        <v>0</v>
      </c>
      <c r="P625" s="53">
        <f>IF(TYPE(SEARCH(P$1,+VLOOKUP($A625,datos14s!$A$2:$B$874,2,FALSE)))=1,"·",0)</f>
        <v>0</v>
      </c>
      <c r="Q625" s="53">
        <f>IF(TYPE(SEARCH(Q$1,+VLOOKUP($A625,datos14s!$A$2:$B$874,2,FALSE)))=1,"·",0)</f>
        <v>0</v>
      </c>
      <c r="R625" s="53">
        <f>IF(TYPE(SEARCH(R$1,+VLOOKUP($A625,datos14s!$A$2:$B$874,2,FALSE)))=1,"·",0)</f>
        <v>0</v>
      </c>
      <c r="S625" s="53">
        <f>IF(TYPE(SEARCH(S$1,+VLOOKUP($A625,datos14s!$A$2:$B$874,2,FALSE)))=1,"·",0)</f>
        <v>0</v>
      </c>
      <c r="T625" s="53">
        <f>IF(TYPE(SEARCH(T$1,+VLOOKUP($A625,datos14s!$A$2:$B$874,2,FALSE)))=1,"·",0)</f>
        <v>0</v>
      </c>
      <c r="U625" s="53">
        <f>IF(TYPE(SEARCH(U$1,+VLOOKUP($A625,datos14s!$A$2:$B$874,2,FALSE)))=1,"·",0)</f>
        <v>0</v>
      </c>
      <c r="V625" s="53">
        <f>IF(TYPE(SEARCH(V$1,+VLOOKUP($A625,datos14s!$A$2:$B$874,2,FALSE)))=1,"·",0)</f>
        <v>0</v>
      </c>
      <c r="W625" s="53">
        <f>IF(TYPE(SEARCH(W$1,+VLOOKUP($A625,datos14s!$A$2:$B$874,2,FALSE)))=1,"·",0)</f>
        <v>0</v>
      </c>
      <c r="X625" s="53">
        <f>IF(TYPE(SEARCH(X$1,+VLOOKUP($A625,datos14s!$A$2:$B$874,2,FALSE)))=1,"·",0)</f>
        <v>0</v>
      </c>
      <c r="Y625" s="53">
        <f>IF(TYPE(SEARCH(Y$1,+VLOOKUP($A625,datos14s!$A$2:$B$874,2,FALSE)))=1,"·",0)</f>
        <v>0</v>
      </c>
      <c r="Z625" s="53">
        <f>IF(TYPE(SEARCH(Z$1,+VLOOKUP($A625,datos14s!$A$2:$B$874,2,FALSE)))=1,"·",0)</f>
        <v>0</v>
      </c>
      <c r="AA625" s="53">
        <f>IF(TYPE(SEARCH(AA$1,+VLOOKUP($A625,datos14s!$A$2:$B$874,2,FALSE)))=1,"·",0)</f>
        <v>0</v>
      </c>
      <c r="AB625" s="53">
        <f>IF(TYPE(SEARCH(AB$1,+VLOOKUP($A625,datos14s!$A$2:$B$874,2,FALSE)))=1,"·",0)</f>
        <v>0</v>
      </c>
      <c r="AC625" s="53">
        <f>IF(TYPE(SEARCH(AC$1,+VLOOKUP($A625,datos14s!$A$2:$B$874,2,FALSE)))=1,"·",0)</f>
        <v>0</v>
      </c>
      <c r="AD625" s="53">
        <f>IF(TYPE(SEARCH(AD$1,+VLOOKUP($A625,datos14s!$A$2:$B$874,2,FALSE)))=1,"·",0)</f>
        <v>0</v>
      </c>
      <c r="AE625" s="53" t="str">
        <f>IF(TYPE(SEARCH(AE$1,+VLOOKUP($A625,datos14s!$A$2:$B$874,2,FALSE)))=1,"·",0)</f>
        <v>·</v>
      </c>
    </row>
    <row r="626" spans="1:31" s="9" customFormat="1">
      <c r="A626" s="60" t="s">
        <v>225</v>
      </c>
      <c r="B626" s="53">
        <f>IF(TYPE(SEARCH(B$1,+VLOOKUP($A626,datos14s!$A$2:$B$874,2,FALSE)))=1,"·",0)</f>
        <v>0</v>
      </c>
      <c r="C626" s="53">
        <f>IF(TYPE(SEARCH(C$1,+VLOOKUP($A626,datos14s!$A$2:$B$874,2,FALSE)))=1,"·",0)</f>
        <v>0</v>
      </c>
      <c r="D626" s="53">
        <f>IF(TYPE(SEARCH(D$1,+VLOOKUP($A626,datos14s!$A$2:$B$874,2,FALSE)))=1,"·",0)</f>
        <v>0</v>
      </c>
      <c r="E626" s="53">
        <f>IF(TYPE(SEARCH(E$1,+VLOOKUP($A626,datos14s!$A$2:$B$874,2,FALSE)))=1,"·",0)</f>
        <v>0</v>
      </c>
      <c r="F626" s="53" t="str">
        <f>IF(TYPE(SEARCH(F$1,+VLOOKUP($A626,datos14s!$A$2:$B$874,2,FALSE)))=1,"·",0)</f>
        <v>·</v>
      </c>
      <c r="G626" s="53">
        <f>IF(TYPE(SEARCH(G$1,+VLOOKUP($A626,datos14s!$A$2:$B$874,2,FALSE)))=1,"·",0)</f>
        <v>0</v>
      </c>
      <c r="H626" s="53">
        <f>IF(TYPE(SEARCH(H$1,+VLOOKUP($A626,datos14s!$A$2:$B$874,2,FALSE)))=1,"·",0)</f>
        <v>0</v>
      </c>
      <c r="I626" s="53">
        <f>IF(TYPE(SEARCH(I$1,+VLOOKUP($A626,datos14s!$A$2:$B$874,2,FALSE)))=1,"·",0)</f>
        <v>0</v>
      </c>
      <c r="J626" s="53">
        <f>IF(TYPE(SEARCH(J$1,+VLOOKUP($A626,datos14s!$A$2:$B$874,2,FALSE)))=1,"·",0)</f>
        <v>0</v>
      </c>
      <c r="K626" s="53" t="str">
        <f>IF(TYPE(SEARCH(K$1,+VLOOKUP($A626,datos14s!$A$2:$B$874,2,FALSE)))=1,"·",0)</f>
        <v>·</v>
      </c>
      <c r="L626" s="53">
        <f>IF(TYPE(SEARCH(L$1,+VLOOKUP($A626,datos14s!$A$2:$B$874,2,FALSE)))=1,"·",0)</f>
        <v>0</v>
      </c>
      <c r="M626" s="53">
        <f>IF(TYPE(SEARCH(M$1,+VLOOKUP($A626,datos14s!$A$2:$B$874,2,FALSE)))=1,"·",0)</f>
        <v>0</v>
      </c>
      <c r="N626" s="53">
        <f>IF(TYPE(SEARCH(N$1,+VLOOKUP($A626,datos14s!$A$2:$B$874,2,FALSE)))=1,"·",0)</f>
        <v>0</v>
      </c>
      <c r="O626" s="53">
        <f>IF(TYPE(SEARCH(O$1,+VLOOKUP($A626,datos14s!$A$2:$B$874,2,FALSE)))=1,"·",0)</f>
        <v>0</v>
      </c>
      <c r="P626" s="53">
        <f>IF(TYPE(SEARCH(P$1,+VLOOKUP($A626,datos14s!$A$2:$B$874,2,FALSE)))=1,"·",0)</f>
        <v>0</v>
      </c>
      <c r="Q626" s="53">
        <f>IF(TYPE(SEARCH(Q$1,+VLOOKUP($A626,datos14s!$A$2:$B$874,2,FALSE)))=1,"·",0)</f>
        <v>0</v>
      </c>
      <c r="R626" s="53">
        <f>IF(TYPE(SEARCH(R$1,+VLOOKUP($A626,datos14s!$A$2:$B$874,2,FALSE)))=1,"·",0)</f>
        <v>0</v>
      </c>
      <c r="S626" s="53">
        <f>IF(TYPE(SEARCH(S$1,+VLOOKUP($A626,datos14s!$A$2:$B$874,2,FALSE)))=1,"·",0)</f>
        <v>0</v>
      </c>
      <c r="T626" s="53">
        <f>IF(TYPE(SEARCH(T$1,+VLOOKUP($A626,datos14s!$A$2:$B$874,2,FALSE)))=1,"·",0)</f>
        <v>0</v>
      </c>
      <c r="U626" s="53">
        <f>IF(TYPE(SEARCH(U$1,+VLOOKUP($A626,datos14s!$A$2:$B$874,2,FALSE)))=1,"·",0)</f>
        <v>0</v>
      </c>
      <c r="V626" s="53">
        <f>IF(TYPE(SEARCH(V$1,+VLOOKUP($A626,datos14s!$A$2:$B$874,2,FALSE)))=1,"·",0)</f>
        <v>0</v>
      </c>
      <c r="W626" s="53">
        <f>IF(TYPE(SEARCH(W$1,+VLOOKUP($A626,datos14s!$A$2:$B$874,2,FALSE)))=1,"·",0)</f>
        <v>0</v>
      </c>
      <c r="X626" s="53">
        <f>IF(TYPE(SEARCH(X$1,+VLOOKUP($A626,datos14s!$A$2:$B$874,2,FALSE)))=1,"·",0)</f>
        <v>0</v>
      </c>
      <c r="Y626" s="53">
        <f>IF(TYPE(SEARCH(Y$1,+VLOOKUP($A626,datos14s!$A$2:$B$874,2,FALSE)))=1,"·",0)</f>
        <v>0</v>
      </c>
      <c r="Z626" s="53">
        <f>IF(TYPE(SEARCH(Z$1,+VLOOKUP($A626,datos14s!$A$2:$B$874,2,FALSE)))=1,"·",0)</f>
        <v>0</v>
      </c>
      <c r="AA626" s="53">
        <f>IF(TYPE(SEARCH(AA$1,+VLOOKUP($A626,datos14s!$A$2:$B$874,2,FALSE)))=1,"·",0)</f>
        <v>0</v>
      </c>
      <c r="AB626" s="53">
        <f>IF(TYPE(SEARCH(AB$1,+VLOOKUP($A626,datos14s!$A$2:$B$874,2,FALSE)))=1,"·",0)</f>
        <v>0</v>
      </c>
      <c r="AC626" s="53">
        <f>IF(TYPE(SEARCH(AC$1,+VLOOKUP($A626,datos14s!$A$2:$B$874,2,FALSE)))=1,"·",0)</f>
        <v>0</v>
      </c>
      <c r="AD626" s="53">
        <f>IF(TYPE(SEARCH(AD$1,+VLOOKUP($A626,datos14s!$A$2:$B$874,2,FALSE)))=1,"·",0)</f>
        <v>0</v>
      </c>
      <c r="AE626" s="53">
        <f>IF(TYPE(SEARCH(AE$1,+VLOOKUP($A626,datos14s!$A$2:$B$874,2,FALSE)))=1,"·",0)</f>
        <v>0</v>
      </c>
    </row>
    <row r="627" spans="1:31" s="9" customFormat="1">
      <c r="A627" s="60" t="s">
        <v>226</v>
      </c>
      <c r="B627" s="53" t="str">
        <f>IF(TYPE(SEARCH(B$1,+VLOOKUP($A627,datos14s!$A$2:$B$874,2,FALSE)))=1,"·",0)</f>
        <v>·</v>
      </c>
      <c r="C627" s="53">
        <f>IF(TYPE(SEARCH(C$1,+VLOOKUP($A627,datos14s!$A$2:$B$874,2,FALSE)))=1,"·",0)</f>
        <v>0</v>
      </c>
      <c r="D627" s="53">
        <f>IF(TYPE(SEARCH(D$1,+VLOOKUP($A627,datos14s!$A$2:$B$874,2,FALSE)))=1,"·",0)</f>
        <v>0</v>
      </c>
      <c r="E627" s="53">
        <f>IF(TYPE(SEARCH(E$1,+VLOOKUP($A627,datos14s!$A$2:$B$874,2,FALSE)))=1,"·",0)</f>
        <v>0</v>
      </c>
      <c r="F627" s="53" t="str">
        <f>IF(TYPE(SEARCH(F$1,+VLOOKUP($A627,datos14s!$A$2:$B$874,2,FALSE)))=1,"·",0)</f>
        <v>·</v>
      </c>
      <c r="G627" s="53">
        <f>IF(TYPE(SEARCH(G$1,+VLOOKUP($A627,datos14s!$A$2:$B$874,2,FALSE)))=1,"·",0)</f>
        <v>0</v>
      </c>
      <c r="H627" s="53">
        <f>IF(TYPE(SEARCH(H$1,+VLOOKUP($A627,datos14s!$A$2:$B$874,2,FALSE)))=1,"·",0)</f>
        <v>0</v>
      </c>
      <c r="I627" s="53">
        <f>IF(TYPE(SEARCH(I$1,+VLOOKUP($A627,datos14s!$A$2:$B$874,2,FALSE)))=1,"·",0)</f>
        <v>0</v>
      </c>
      <c r="J627" s="53">
        <f>IF(TYPE(SEARCH(J$1,+VLOOKUP($A627,datos14s!$A$2:$B$874,2,FALSE)))=1,"·",0)</f>
        <v>0</v>
      </c>
      <c r="K627" s="53">
        <f>IF(TYPE(SEARCH(K$1,+VLOOKUP($A627,datos14s!$A$2:$B$874,2,FALSE)))=1,"·",0)</f>
        <v>0</v>
      </c>
      <c r="L627" s="53">
        <f>IF(TYPE(SEARCH(L$1,+VLOOKUP($A627,datos14s!$A$2:$B$874,2,FALSE)))=1,"·",0)</f>
        <v>0</v>
      </c>
      <c r="M627" s="53">
        <f>IF(TYPE(SEARCH(M$1,+VLOOKUP($A627,datos14s!$A$2:$B$874,2,FALSE)))=1,"·",0)</f>
        <v>0</v>
      </c>
      <c r="N627" s="53">
        <f>IF(TYPE(SEARCH(N$1,+VLOOKUP($A627,datos14s!$A$2:$B$874,2,FALSE)))=1,"·",0)</f>
        <v>0</v>
      </c>
      <c r="O627" s="53">
        <f>IF(TYPE(SEARCH(O$1,+VLOOKUP($A627,datos14s!$A$2:$B$874,2,FALSE)))=1,"·",0)</f>
        <v>0</v>
      </c>
      <c r="P627" s="53">
        <f>IF(TYPE(SEARCH(P$1,+VLOOKUP($A627,datos14s!$A$2:$B$874,2,FALSE)))=1,"·",0)</f>
        <v>0</v>
      </c>
      <c r="Q627" s="53">
        <f>IF(TYPE(SEARCH(Q$1,+VLOOKUP($A627,datos14s!$A$2:$B$874,2,FALSE)))=1,"·",0)</f>
        <v>0</v>
      </c>
      <c r="R627" s="53">
        <f>IF(TYPE(SEARCH(R$1,+VLOOKUP($A627,datos14s!$A$2:$B$874,2,FALSE)))=1,"·",0)</f>
        <v>0</v>
      </c>
      <c r="S627" s="53">
        <f>IF(TYPE(SEARCH(S$1,+VLOOKUP($A627,datos14s!$A$2:$B$874,2,FALSE)))=1,"·",0)</f>
        <v>0</v>
      </c>
      <c r="T627" s="53">
        <f>IF(TYPE(SEARCH(T$1,+VLOOKUP($A627,datos14s!$A$2:$B$874,2,FALSE)))=1,"·",0)</f>
        <v>0</v>
      </c>
      <c r="U627" s="53">
        <f>IF(TYPE(SEARCH(U$1,+VLOOKUP($A627,datos14s!$A$2:$B$874,2,FALSE)))=1,"·",0)</f>
        <v>0</v>
      </c>
      <c r="V627" s="53">
        <f>IF(TYPE(SEARCH(V$1,+VLOOKUP($A627,datos14s!$A$2:$B$874,2,FALSE)))=1,"·",0)</f>
        <v>0</v>
      </c>
      <c r="W627" s="53">
        <f>IF(TYPE(SEARCH(W$1,+VLOOKUP($A627,datos14s!$A$2:$B$874,2,FALSE)))=1,"·",0)</f>
        <v>0</v>
      </c>
      <c r="X627" s="53">
        <f>IF(TYPE(SEARCH(X$1,+VLOOKUP($A627,datos14s!$A$2:$B$874,2,FALSE)))=1,"·",0)</f>
        <v>0</v>
      </c>
      <c r="Y627" s="53">
        <f>IF(TYPE(SEARCH(Y$1,+VLOOKUP($A627,datos14s!$A$2:$B$874,2,FALSE)))=1,"·",0)</f>
        <v>0</v>
      </c>
      <c r="Z627" s="53">
        <f>IF(TYPE(SEARCH(Z$1,+VLOOKUP($A627,datos14s!$A$2:$B$874,2,FALSE)))=1,"·",0)</f>
        <v>0</v>
      </c>
      <c r="AA627" s="53">
        <f>IF(TYPE(SEARCH(AA$1,+VLOOKUP($A627,datos14s!$A$2:$B$874,2,FALSE)))=1,"·",0)</f>
        <v>0</v>
      </c>
      <c r="AB627" s="53">
        <f>IF(TYPE(SEARCH(AB$1,+VLOOKUP($A627,datos14s!$A$2:$B$874,2,FALSE)))=1,"·",0)</f>
        <v>0</v>
      </c>
      <c r="AC627" s="53">
        <f>IF(TYPE(SEARCH(AC$1,+VLOOKUP($A627,datos14s!$A$2:$B$874,2,FALSE)))=1,"·",0)</f>
        <v>0</v>
      </c>
      <c r="AD627" s="53">
        <f>IF(TYPE(SEARCH(AD$1,+VLOOKUP($A627,datos14s!$A$2:$B$874,2,FALSE)))=1,"·",0)</f>
        <v>0</v>
      </c>
      <c r="AE627" s="53">
        <f>IF(TYPE(SEARCH(AE$1,+VLOOKUP($A627,datos14s!$A$2:$B$874,2,FALSE)))=1,"·",0)</f>
        <v>0</v>
      </c>
    </row>
    <row r="628" spans="1:31" s="9" customFormat="1">
      <c r="A628" s="60" t="s">
        <v>227</v>
      </c>
      <c r="B628" s="53">
        <f>IF(TYPE(SEARCH(B$1,+VLOOKUP($A628,datos14s!$A$2:$B$874,2,FALSE)))=1,"·",0)</f>
        <v>0</v>
      </c>
      <c r="C628" s="53">
        <f>IF(TYPE(SEARCH(C$1,+VLOOKUP($A628,datos14s!$A$2:$B$874,2,FALSE)))=1,"·",0)</f>
        <v>0</v>
      </c>
      <c r="D628" s="53">
        <f>IF(TYPE(SEARCH(D$1,+VLOOKUP($A628,datos14s!$A$2:$B$874,2,FALSE)))=1,"·",0)</f>
        <v>0</v>
      </c>
      <c r="E628" s="53">
        <f>IF(TYPE(SEARCH(E$1,+VLOOKUP($A628,datos14s!$A$2:$B$874,2,FALSE)))=1,"·",0)</f>
        <v>0</v>
      </c>
      <c r="F628" s="53" t="str">
        <f>IF(TYPE(SEARCH(F$1,+VLOOKUP($A628,datos14s!$A$2:$B$874,2,FALSE)))=1,"·",0)</f>
        <v>·</v>
      </c>
      <c r="G628" s="53">
        <f>IF(TYPE(SEARCH(G$1,+VLOOKUP($A628,datos14s!$A$2:$B$874,2,FALSE)))=1,"·",0)</f>
        <v>0</v>
      </c>
      <c r="H628" s="53">
        <f>IF(TYPE(SEARCH(H$1,+VLOOKUP($A628,datos14s!$A$2:$B$874,2,FALSE)))=1,"·",0)</f>
        <v>0</v>
      </c>
      <c r="I628" s="53">
        <f>IF(TYPE(SEARCH(I$1,+VLOOKUP($A628,datos14s!$A$2:$B$874,2,FALSE)))=1,"·",0)</f>
        <v>0</v>
      </c>
      <c r="J628" s="53">
        <f>IF(TYPE(SEARCH(J$1,+VLOOKUP($A628,datos14s!$A$2:$B$874,2,FALSE)))=1,"·",0)</f>
        <v>0</v>
      </c>
      <c r="K628" s="53">
        <f>IF(TYPE(SEARCH(K$1,+VLOOKUP($A628,datos14s!$A$2:$B$874,2,FALSE)))=1,"·",0)</f>
        <v>0</v>
      </c>
      <c r="L628" s="53">
        <f>IF(TYPE(SEARCH(L$1,+VLOOKUP($A628,datos14s!$A$2:$B$874,2,FALSE)))=1,"·",0)</f>
        <v>0</v>
      </c>
      <c r="M628" s="53">
        <f>IF(TYPE(SEARCH(M$1,+VLOOKUP($A628,datos14s!$A$2:$B$874,2,FALSE)))=1,"·",0)</f>
        <v>0</v>
      </c>
      <c r="N628" s="53">
        <f>IF(TYPE(SEARCH(N$1,+VLOOKUP($A628,datos14s!$A$2:$B$874,2,FALSE)))=1,"·",0)</f>
        <v>0</v>
      </c>
      <c r="O628" s="53">
        <f>IF(TYPE(SEARCH(O$1,+VLOOKUP($A628,datos14s!$A$2:$B$874,2,FALSE)))=1,"·",0)</f>
        <v>0</v>
      </c>
      <c r="P628" s="53">
        <f>IF(TYPE(SEARCH(P$1,+VLOOKUP($A628,datos14s!$A$2:$B$874,2,FALSE)))=1,"·",0)</f>
        <v>0</v>
      </c>
      <c r="Q628" s="53">
        <f>IF(TYPE(SEARCH(Q$1,+VLOOKUP($A628,datos14s!$A$2:$B$874,2,FALSE)))=1,"·",0)</f>
        <v>0</v>
      </c>
      <c r="R628" s="53">
        <f>IF(TYPE(SEARCH(R$1,+VLOOKUP($A628,datos14s!$A$2:$B$874,2,FALSE)))=1,"·",0)</f>
        <v>0</v>
      </c>
      <c r="S628" s="53">
        <f>IF(TYPE(SEARCH(S$1,+VLOOKUP($A628,datos14s!$A$2:$B$874,2,FALSE)))=1,"·",0)</f>
        <v>0</v>
      </c>
      <c r="T628" s="53">
        <f>IF(TYPE(SEARCH(T$1,+VLOOKUP($A628,datos14s!$A$2:$B$874,2,FALSE)))=1,"·",0)</f>
        <v>0</v>
      </c>
      <c r="U628" s="53">
        <f>IF(TYPE(SEARCH(U$1,+VLOOKUP($A628,datos14s!$A$2:$B$874,2,FALSE)))=1,"·",0)</f>
        <v>0</v>
      </c>
      <c r="V628" s="53">
        <f>IF(TYPE(SEARCH(V$1,+VLOOKUP($A628,datos14s!$A$2:$B$874,2,FALSE)))=1,"·",0)</f>
        <v>0</v>
      </c>
      <c r="W628" s="53">
        <f>IF(TYPE(SEARCH(W$1,+VLOOKUP($A628,datos14s!$A$2:$B$874,2,FALSE)))=1,"·",0)</f>
        <v>0</v>
      </c>
      <c r="X628" s="53">
        <f>IF(TYPE(SEARCH(X$1,+VLOOKUP($A628,datos14s!$A$2:$B$874,2,FALSE)))=1,"·",0)</f>
        <v>0</v>
      </c>
      <c r="Y628" s="53">
        <f>IF(TYPE(SEARCH(Y$1,+VLOOKUP($A628,datos14s!$A$2:$B$874,2,FALSE)))=1,"·",0)</f>
        <v>0</v>
      </c>
      <c r="Z628" s="53">
        <f>IF(TYPE(SEARCH(Z$1,+VLOOKUP($A628,datos14s!$A$2:$B$874,2,FALSE)))=1,"·",0)</f>
        <v>0</v>
      </c>
      <c r="AA628" s="53">
        <f>IF(TYPE(SEARCH(AA$1,+VLOOKUP($A628,datos14s!$A$2:$B$874,2,FALSE)))=1,"·",0)</f>
        <v>0</v>
      </c>
      <c r="AB628" s="53">
        <f>IF(TYPE(SEARCH(AB$1,+VLOOKUP($A628,datos14s!$A$2:$B$874,2,FALSE)))=1,"·",0)</f>
        <v>0</v>
      </c>
      <c r="AC628" s="53">
        <f>IF(TYPE(SEARCH(AC$1,+VLOOKUP($A628,datos14s!$A$2:$B$874,2,FALSE)))=1,"·",0)</f>
        <v>0</v>
      </c>
      <c r="AD628" s="53">
        <f>IF(TYPE(SEARCH(AD$1,+VLOOKUP($A628,datos14s!$A$2:$B$874,2,FALSE)))=1,"·",0)</f>
        <v>0</v>
      </c>
      <c r="AE628" s="53">
        <f>IF(TYPE(SEARCH(AE$1,+VLOOKUP($A628,datos14s!$A$2:$B$874,2,FALSE)))=1,"·",0)</f>
        <v>0</v>
      </c>
    </row>
    <row r="629" spans="1:31" s="9" customFormat="1">
      <c r="A629" s="60" t="s">
        <v>228</v>
      </c>
      <c r="B629" s="53">
        <f>IF(TYPE(SEARCH(B$1,+VLOOKUP($A629,datos14s!$A$2:$B$874,2,FALSE)))=1,"·",0)</f>
        <v>0</v>
      </c>
      <c r="C629" s="53">
        <f>IF(TYPE(SEARCH(C$1,+VLOOKUP($A629,datos14s!$A$2:$B$874,2,FALSE)))=1,"·",0)</f>
        <v>0</v>
      </c>
      <c r="D629" s="53">
        <f>IF(TYPE(SEARCH(D$1,+VLOOKUP($A629,datos14s!$A$2:$B$874,2,FALSE)))=1,"·",0)</f>
        <v>0</v>
      </c>
      <c r="E629" s="53">
        <f>IF(TYPE(SEARCH(E$1,+VLOOKUP($A629,datos14s!$A$2:$B$874,2,FALSE)))=1,"·",0)</f>
        <v>0</v>
      </c>
      <c r="F629" s="53">
        <f>IF(TYPE(SEARCH(F$1,+VLOOKUP($A629,datos14s!$A$2:$B$874,2,FALSE)))=1,"·",0)</f>
        <v>0</v>
      </c>
      <c r="G629" s="53">
        <f>IF(TYPE(SEARCH(G$1,+VLOOKUP($A629,datos14s!$A$2:$B$874,2,FALSE)))=1,"·",0)</f>
        <v>0</v>
      </c>
      <c r="H629" s="53">
        <f>IF(TYPE(SEARCH(H$1,+VLOOKUP($A629,datos14s!$A$2:$B$874,2,FALSE)))=1,"·",0)</f>
        <v>0</v>
      </c>
      <c r="I629" s="53">
        <f>IF(TYPE(SEARCH(I$1,+VLOOKUP($A629,datos14s!$A$2:$B$874,2,FALSE)))=1,"·",0)</f>
        <v>0</v>
      </c>
      <c r="J629" s="53">
        <f>IF(TYPE(SEARCH(J$1,+VLOOKUP($A629,datos14s!$A$2:$B$874,2,FALSE)))=1,"·",0)</f>
        <v>0</v>
      </c>
      <c r="K629" s="53" t="str">
        <f>IF(TYPE(SEARCH(K$1,+VLOOKUP($A629,datos14s!$A$2:$B$874,2,FALSE)))=1,"·",0)</f>
        <v>·</v>
      </c>
      <c r="L629" s="53">
        <f>IF(TYPE(SEARCH(L$1,+VLOOKUP($A629,datos14s!$A$2:$B$874,2,FALSE)))=1,"·",0)</f>
        <v>0</v>
      </c>
      <c r="M629" s="53">
        <f>IF(TYPE(SEARCH(M$1,+VLOOKUP($A629,datos14s!$A$2:$B$874,2,FALSE)))=1,"·",0)</f>
        <v>0</v>
      </c>
      <c r="N629" s="53">
        <f>IF(TYPE(SEARCH(N$1,+VLOOKUP($A629,datos14s!$A$2:$B$874,2,FALSE)))=1,"·",0)</f>
        <v>0</v>
      </c>
      <c r="O629" s="53">
        <f>IF(TYPE(SEARCH(O$1,+VLOOKUP($A629,datos14s!$A$2:$B$874,2,FALSE)))=1,"·",0)</f>
        <v>0</v>
      </c>
      <c r="P629" s="53">
        <f>IF(TYPE(SEARCH(P$1,+VLOOKUP($A629,datos14s!$A$2:$B$874,2,FALSE)))=1,"·",0)</f>
        <v>0</v>
      </c>
      <c r="Q629" s="53">
        <f>IF(TYPE(SEARCH(Q$1,+VLOOKUP($A629,datos14s!$A$2:$B$874,2,FALSE)))=1,"·",0)</f>
        <v>0</v>
      </c>
      <c r="R629" s="53">
        <f>IF(TYPE(SEARCH(R$1,+VLOOKUP($A629,datos14s!$A$2:$B$874,2,FALSE)))=1,"·",0)</f>
        <v>0</v>
      </c>
      <c r="S629" s="53">
        <f>IF(TYPE(SEARCH(S$1,+VLOOKUP($A629,datos14s!$A$2:$B$874,2,FALSE)))=1,"·",0)</f>
        <v>0</v>
      </c>
      <c r="T629" s="53">
        <f>IF(TYPE(SEARCH(T$1,+VLOOKUP($A629,datos14s!$A$2:$B$874,2,FALSE)))=1,"·",0)</f>
        <v>0</v>
      </c>
      <c r="U629" s="53">
        <f>IF(TYPE(SEARCH(U$1,+VLOOKUP($A629,datos14s!$A$2:$B$874,2,FALSE)))=1,"·",0)</f>
        <v>0</v>
      </c>
      <c r="V629" s="53">
        <f>IF(TYPE(SEARCH(V$1,+VLOOKUP($A629,datos14s!$A$2:$B$874,2,FALSE)))=1,"·",0)</f>
        <v>0</v>
      </c>
      <c r="W629" s="53">
        <f>IF(TYPE(SEARCH(W$1,+VLOOKUP($A629,datos14s!$A$2:$B$874,2,FALSE)))=1,"·",0)</f>
        <v>0</v>
      </c>
      <c r="X629" s="53">
        <f>IF(TYPE(SEARCH(X$1,+VLOOKUP($A629,datos14s!$A$2:$B$874,2,FALSE)))=1,"·",0)</f>
        <v>0</v>
      </c>
      <c r="Y629" s="53">
        <f>IF(TYPE(SEARCH(Y$1,+VLOOKUP($A629,datos14s!$A$2:$B$874,2,FALSE)))=1,"·",0)</f>
        <v>0</v>
      </c>
      <c r="Z629" s="53">
        <f>IF(TYPE(SEARCH(Z$1,+VLOOKUP($A629,datos14s!$A$2:$B$874,2,FALSE)))=1,"·",0)</f>
        <v>0</v>
      </c>
      <c r="AA629" s="53">
        <f>IF(TYPE(SEARCH(AA$1,+VLOOKUP($A629,datos14s!$A$2:$B$874,2,FALSE)))=1,"·",0)</f>
        <v>0</v>
      </c>
      <c r="AB629" s="53">
        <f>IF(TYPE(SEARCH(AB$1,+VLOOKUP($A629,datos14s!$A$2:$B$874,2,FALSE)))=1,"·",0)</f>
        <v>0</v>
      </c>
      <c r="AC629" s="53">
        <f>IF(TYPE(SEARCH(AC$1,+VLOOKUP($A629,datos14s!$A$2:$B$874,2,FALSE)))=1,"·",0)</f>
        <v>0</v>
      </c>
      <c r="AD629" s="53">
        <f>IF(TYPE(SEARCH(AD$1,+VLOOKUP($A629,datos14s!$A$2:$B$874,2,FALSE)))=1,"·",0)</f>
        <v>0</v>
      </c>
      <c r="AE629" s="53" t="str">
        <f>IF(TYPE(SEARCH(AE$1,+VLOOKUP($A629,datos14s!$A$2:$B$874,2,FALSE)))=1,"·",0)</f>
        <v>·</v>
      </c>
    </row>
    <row r="630" spans="1:31" s="9" customFormat="1">
      <c r="A630" s="60" t="s">
        <v>229</v>
      </c>
      <c r="B630" s="53">
        <f>IF(TYPE(SEARCH(B$1,+VLOOKUP($A630,datos14s!$A$2:$B$874,2,FALSE)))=1,"·",0)</f>
        <v>0</v>
      </c>
      <c r="C630" s="53">
        <f>IF(TYPE(SEARCH(C$1,+VLOOKUP($A630,datos14s!$A$2:$B$874,2,FALSE)))=1,"·",0)</f>
        <v>0</v>
      </c>
      <c r="D630" s="53">
        <f>IF(TYPE(SEARCH(D$1,+VLOOKUP($A630,datos14s!$A$2:$B$874,2,FALSE)))=1,"·",0)</f>
        <v>0</v>
      </c>
      <c r="E630" s="53">
        <f>IF(TYPE(SEARCH(E$1,+VLOOKUP($A630,datos14s!$A$2:$B$874,2,FALSE)))=1,"·",0)</f>
        <v>0</v>
      </c>
      <c r="F630" s="53" t="str">
        <f>IF(TYPE(SEARCH(F$1,+VLOOKUP($A630,datos14s!$A$2:$B$874,2,FALSE)))=1,"·",0)</f>
        <v>·</v>
      </c>
      <c r="G630" s="53">
        <f>IF(TYPE(SEARCH(G$1,+VLOOKUP($A630,datos14s!$A$2:$B$874,2,FALSE)))=1,"·",0)</f>
        <v>0</v>
      </c>
      <c r="H630" s="53">
        <f>IF(TYPE(SEARCH(H$1,+VLOOKUP($A630,datos14s!$A$2:$B$874,2,FALSE)))=1,"·",0)</f>
        <v>0</v>
      </c>
      <c r="I630" s="53">
        <f>IF(TYPE(SEARCH(I$1,+VLOOKUP($A630,datos14s!$A$2:$B$874,2,FALSE)))=1,"·",0)</f>
        <v>0</v>
      </c>
      <c r="J630" s="53">
        <f>IF(TYPE(SEARCH(J$1,+VLOOKUP($A630,datos14s!$A$2:$B$874,2,FALSE)))=1,"·",0)</f>
        <v>0</v>
      </c>
      <c r="K630" s="53" t="str">
        <f>IF(TYPE(SEARCH(K$1,+VLOOKUP($A630,datos14s!$A$2:$B$874,2,FALSE)))=1,"·",0)</f>
        <v>·</v>
      </c>
      <c r="L630" s="53">
        <f>IF(TYPE(SEARCH(L$1,+VLOOKUP($A630,datos14s!$A$2:$B$874,2,FALSE)))=1,"·",0)</f>
        <v>0</v>
      </c>
      <c r="M630" s="53">
        <f>IF(TYPE(SEARCH(M$1,+VLOOKUP($A630,datos14s!$A$2:$B$874,2,FALSE)))=1,"·",0)</f>
        <v>0</v>
      </c>
      <c r="N630" s="53">
        <f>IF(TYPE(SEARCH(N$1,+VLOOKUP($A630,datos14s!$A$2:$B$874,2,FALSE)))=1,"·",0)</f>
        <v>0</v>
      </c>
      <c r="O630" s="53">
        <f>IF(TYPE(SEARCH(O$1,+VLOOKUP($A630,datos14s!$A$2:$B$874,2,FALSE)))=1,"·",0)</f>
        <v>0</v>
      </c>
      <c r="P630" s="53">
        <f>IF(TYPE(SEARCH(P$1,+VLOOKUP($A630,datos14s!$A$2:$B$874,2,FALSE)))=1,"·",0)</f>
        <v>0</v>
      </c>
      <c r="Q630" s="53">
        <f>IF(TYPE(SEARCH(Q$1,+VLOOKUP($A630,datos14s!$A$2:$B$874,2,FALSE)))=1,"·",0)</f>
        <v>0</v>
      </c>
      <c r="R630" s="53">
        <f>IF(TYPE(SEARCH(R$1,+VLOOKUP($A630,datos14s!$A$2:$B$874,2,FALSE)))=1,"·",0)</f>
        <v>0</v>
      </c>
      <c r="S630" s="53">
        <f>IF(TYPE(SEARCH(S$1,+VLOOKUP($A630,datos14s!$A$2:$B$874,2,FALSE)))=1,"·",0)</f>
        <v>0</v>
      </c>
      <c r="T630" s="53">
        <f>IF(TYPE(SEARCH(T$1,+VLOOKUP($A630,datos14s!$A$2:$B$874,2,FALSE)))=1,"·",0)</f>
        <v>0</v>
      </c>
      <c r="U630" s="53">
        <f>IF(TYPE(SEARCH(U$1,+VLOOKUP($A630,datos14s!$A$2:$B$874,2,FALSE)))=1,"·",0)</f>
        <v>0</v>
      </c>
      <c r="V630" s="53">
        <f>IF(TYPE(SEARCH(V$1,+VLOOKUP($A630,datos14s!$A$2:$B$874,2,FALSE)))=1,"·",0)</f>
        <v>0</v>
      </c>
      <c r="W630" s="53">
        <f>IF(TYPE(SEARCH(W$1,+VLOOKUP($A630,datos14s!$A$2:$B$874,2,FALSE)))=1,"·",0)</f>
        <v>0</v>
      </c>
      <c r="X630" s="53">
        <f>IF(TYPE(SEARCH(X$1,+VLOOKUP($A630,datos14s!$A$2:$B$874,2,FALSE)))=1,"·",0)</f>
        <v>0</v>
      </c>
      <c r="Y630" s="53">
        <f>IF(TYPE(SEARCH(Y$1,+VLOOKUP($A630,datos14s!$A$2:$B$874,2,FALSE)))=1,"·",0)</f>
        <v>0</v>
      </c>
      <c r="Z630" s="53">
        <f>IF(TYPE(SEARCH(Z$1,+VLOOKUP($A630,datos14s!$A$2:$B$874,2,FALSE)))=1,"·",0)</f>
        <v>0</v>
      </c>
      <c r="AA630" s="53">
        <f>IF(TYPE(SEARCH(AA$1,+VLOOKUP($A630,datos14s!$A$2:$B$874,2,FALSE)))=1,"·",0)</f>
        <v>0</v>
      </c>
      <c r="AB630" s="53">
        <f>IF(TYPE(SEARCH(AB$1,+VLOOKUP($A630,datos14s!$A$2:$B$874,2,FALSE)))=1,"·",0)</f>
        <v>0</v>
      </c>
      <c r="AC630" s="53">
        <f>IF(TYPE(SEARCH(AC$1,+VLOOKUP($A630,datos14s!$A$2:$B$874,2,FALSE)))=1,"·",0)</f>
        <v>0</v>
      </c>
      <c r="AD630" s="53">
        <f>IF(TYPE(SEARCH(AD$1,+VLOOKUP($A630,datos14s!$A$2:$B$874,2,FALSE)))=1,"·",0)</f>
        <v>0</v>
      </c>
      <c r="AE630" s="53">
        <f>IF(TYPE(SEARCH(AE$1,+VLOOKUP($A630,datos14s!$A$2:$B$874,2,FALSE)))=1,"·",0)</f>
        <v>0</v>
      </c>
    </row>
    <row r="631" spans="1:31" s="9" customFormat="1">
      <c r="A631" s="60" t="s">
        <v>230</v>
      </c>
      <c r="B631" s="53">
        <f>IF(TYPE(SEARCH(B$1,+VLOOKUP($A631,datos14s!$A$2:$B$874,2,FALSE)))=1,"·",0)</f>
        <v>0</v>
      </c>
      <c r="C631" s="53">
        <f>IF(TYPE(SEARCH(C$1,+VLOOKUP($A631,datos14s!$A$2:$B$874,2,FALSE)))=1,"·",0)</f>
        <v>0</v>
      </c>
      <c r="D631" s="53">
        <f>IF(TYPE(SEARCH(D$1,+VLOOKUP($A631,datos14s!$A$2:$B$874,2,FALSE)))=1,"·",0)</f>
        <v>0</v>
      </c>
      <c r="E631" s="53">
        <f>IF(TYPE(SEARCH(E$1,+VLOOKUP($A631,datos14s!$A$2:$B$874,2,FALSE)))=1,"·",0)</f>
        <v>0</v>
      </c>
      <c r="F631" s="53" t="str">
        <f>IF(TYPE(SEARCH(F$1,+VLOOKUP($A631,datos14s!$A$2:$B$874,2,FALSE)))=1,"·",0)</f>
        <v>·</v>
      </c>
      <c r="G631" s="53">
        <f>IF(TYPE(SEARCH(G$1,+VLOOKUP($A631,datos14s!$A$2:$B$874,2,FALSE)))=1,"·",0)</f>
        <v>0</v>
      </c>
      <c r="H631" s="53">
        <f>IF(TYPE(SEARCH(H$1,+VLOOKUP($A631,datos14s!$A$2:$B$874,2,FALSE)))=1,"·",0)</f>
        <v>0</v>
      </c>
      <c r="I631" s="53">
        <f>IF(TYPE(SEARCH(I$1,+VLOOKUP($A631,datos14s!$A$2:$B$874,2,FALSE)))=1,"·",0)</f>
        <v>0</v>
      </c>
      <c r="J631" s="53" t="str">
        <f>IF(TYPE(SEARCH(J$1,+VLOOKUP($A631,datos14s!$A$2:$B$874,2,FALSE)))=1,"·",0)</f>
        <v>·</v>
      </c>
      <c r="K631" s="53" t="str">
        <f>IF(TYPE(SEARCH(K$1,+VLOOKUP($A631,datos14s!$A$2:$B$874,2,FALSE)))=1,"·",0)</f>
        <v>·</v>
      </c>
      <c r="L631" s="53">
        <f>IF(TYPE(SEARCH(L$1,+VLOOKUP($A631,datos14s!$A$2:$B$874,2,FALSE)))=1,"·",0)</f>
        <v>0</v>
      </c>
      <c r="M631" s="53">
        <f>IF(TYPE(SEARCH(M$1,+VLOOKUP($A631,datos14s!$A$2:$B$874,2,FALSE)))=1,"·",0)</f>
        <v>0</v>
      </c>
      <c r="N631" s="53">
        <f>IF(TYPE(SEARCH(N$1,+VLOOKUP($A631,datos14s!$A$2:$B$874,2,FALSE)))=1,"·",0)</f>
        <v>0</v>
      </c>
      <c r="O631" s="53">
        <f>IF(TYPE(SEARCH(O$1,+VLOOKUP($A631,datos14s!$A$2:$B$874,2,FALSE)))=1,"·",0)</f>
        <v>0</v>
      </c>
      <c r="P631" s="53">
        <f>IF(TYPE(SEARCH(P$1,+VLOOKUP($A631,datos14s!$A$2:$B$874,2,FALSE)))=1,"·",0)</f>
        <v>0</v>
      </c>
      <c r="Q631" s="53">
        <f>IF(TYPE(SEARCH(Q$1,+VLOOKUP($A631,datos14s!$A$2:$B$874,2,FALSE)))=1,"·",0)</f>
        <v>0</v>
      </c>
      <c r="R631" s="53">
        <f>IF(TYPE(SEARCH(R$1,+VLOOKUP($A631,datos14s!$A$2:$B$874,2,FALSE)))=1,"·",0)</f>
        <v>0</v>
      </c>
      <c r="S631" s="53">
        <f>IF(TYPE(SEARCH(S$1,+VLOOKUP($A631,datos14s!$A$2:$B$874,2,FALSE)))=1,"·",0)</f>
        <v>0</v>
      </c>
      <c r="T631" s="53">
        <f>IF(TYPE(SEARCH(T$1,+VLOOKUP($A631,datos14s!$A$2:$B$874,2,FALSE)))=1,"·",0)</f>
        <v>0</v>
      </c>
      <c r="U631" s="53">
        <f>IF(TYPE(SEARCH(U$1,+VLOOKUP($A631,datos14s!$A$2:$B$874,2,FALSE)))=1,"·",0)</f>
        <v>0</v>
      </c>
      <c r="V631" s="53">
        <f>IF(TYPE(SEARCH(V$1,+VLOOKUP($A631,datos14s!$A$2:$B$874,2,FALSE)))=1,"·",0)</f>
        <v>0</v>
      </c>
      <c r="W631" s="53">
        <f>IF(TYPE(SEARCH(W$1,+VLOOKUP($A631,datos14s!$A$2:$B$874,2,FALSE)))=1,"·",0)</f>
        <v>0</v>
      </c>
      <c r="X631" s="53">
        <f>IF(TYPE(SEARCH(X$1,+VLOOKUP($A631,datos14s!$A$2:$B$874,2,FALSE)))=1,"·",0)</f>
        <v>0</v>
      </c>
      <c r="Y631" s="53">
        <f>IF(TYPE(SEARCH(Y$1,+VLOOKUP($A631,datos14s!$A$2:$B$874,2,FALSE)))=1,"·",0)</f>
        <v>0</v>
      </c>
      <c r="Z631" s="53">
        <f>IF(TYPE(SEARCH(Z$1,+VLOOKUP($A631,datos14s!$A$2:$B$874,2,FALSE)))=1,"·",0)</f>
        <v>0</v>
      </c>
      <c r="AA631" s="53">
        <f>IF(TYPE(SEARCH(AA$1,+VLOOKUP($A631,datos14s!$A$2:$B$874,2,FALSE)))=1,"·",0)</f>
        <v>0</v>
      </c>
      <c r="AB631" s="53">
        <f>IF(TYPE(SEARCH(AB$1,+VLOOKUP($A631,datos14s!$A$2:$B$874,2,FALSE)))=1,"·",0)</f>
        <v>0</v>
      </c>
      <c r="AC631" s="53">
        <f>IF(TYPE(SEARCH(AC$1,+VLOOKUP($A631,datos14s!$A$2:$B$874,2,FALSE)))=1,"·",0)</f>
        <v>0</v>
      </c>
      <c r="AD631" s="53">
        <f>IF(TYPE(SEARCH(AD$1,+VLOOKUP($A631,datos14s!$A$2:$B$874,2,FALSE)))=1,"·",0)</f>
        <v>0</v>
      </c>
      <c r="AE631" s="53" t="str">
        <f>IF(TYPE(SEARCH(AE$1,+VLOOKUP($A631,datos14s!$A$2:$B$874,2,FALSE)))=1,"·",0)</f>
        <v>·</v>
      </c>
    </row>
    <row r="632" spans="1:31" s="9" customFormat="1">
      <c r="A632" s="60" t="s">
        <v>231</v>
      </c>
      <c r="B632" s="53" t="str">
        <f>IF(TYPE(SEARCH(B$1,+VLOOKUP($A632,datos14s!$A$2:$B$874,2,FALSE)))=1,"·",0)</f>
        <v>·</v>
      </c>
      <c r="C632" s="53">
        <f>IF(TYPE(SEARCH(C$1,+VLOOKUP($A632,datos14s!$A$2:$B$874,2,FALSE)))=1,"·",0)</f>
        <v>0</v>
      </c>
      <c r="D632" s="53">
        <f>IF(TYPE(SEARCH(D$1,+VLOOKUP($A632,datos14s!$A$2:$B$874,2,FALSE)))=1,"·",0)</f>
        <v>0</v>
      </c>
      <c r="E632" s="53">
        <f>IF(TYPE(SEARCH(E$1,+VLOOKUP($A632,datos14s!$A$2:$B$874,2,FALSE)))=1,"·",0)</f>
        <v>0</v>
      </c>
      <c r="F632" s="53" t="str">
        <f>IF(TYPE(SEARCH(F$1,+VLOOKUP($A632,datos14s!$A$2:$B$874,2,FALSE)))=1,"·",0)</f>
        <v>·</v>
      </c>
      <c r="G632" s="53">
        <f>IF(TYPE(SEARCH(G$1,+VLOOKUP($A632,datos14s!$A$2:$B$874,2,FALSE)))=1,"·",0)</f>
        <v>0</v>
      </c>
      <c r="H632" s="53">
        <f>IF(TYPE(SEARCH(H$1,+VLOOKUP($A632,datos14s!$A$2:$B$874,2,FALSE)))=1,"·",0)</f>
        <v>0</v>
      </c>
      <c r="I632" s="53" t="str">
        <f>IF(TYPE(SEARCH(I$1,+VLOOKUP($A632,datos14s!$A$2:$B$874,2,FALSE)))=1,"·",0)</f>
        <v>·</v>
      </c>
      <c r="J632" s="53" t="str">
        <f>IF(TYPE(SEARCH(J$1,+VLOOKUP($A632,datos14s!$A$2:$B$874,2,FALSE)))=1,"·",0)</f>
        <v>·</v>
      </c>
      <c r="K632" s="53" t="str">
        <f>IF(TYPE(SEARCH(K$1,+VLOOKUP($A632,datos14s!$A$2:$B$874,2,FALSE)))=1,"·",0)</f>
        <v>·</v>
      </c>
      <c r="L632" s="53">
        <f>IF(TYPE(SEARCH(L$1,+VLOOKUP($A632,datos14s!$A$2:$B$874,2,FALSE)))=1,"·",0)</f>
        <v>0</v>
      </c>
      <c r="M632" s="53">
        <f>IF(TYPE(SEARCH(M$1,+VLOOKUP($A632,datos14s!$A$2:$B$874,2,FALSE)))=1,"·",0)</f>
        <v>0</v>
      </c>
      <c r="N632" s="53">
        <f>IF(TYPE(SEARCH(N$1,+VLOOKUP($A632,datos14s!$A$2:$B$874,2,FALSE)))=1,"·",0)</f>
        <v>0</v>
      </c>
      <c r="O632" s="53">
        <f>IF(TYPE(SEARCH(O$1,+VLOOKUP($A632,datos14s!$A$2:$B$874,2,FALSE)))=1,"·",0)</f>
        <v>0</v>
      </c>
      <c r="P632" s="53">
        <f>IF(TYPE(SEARCH(P$1,+VLOOKUP($A632,datos14s!$A$2:$B$874,2,FALSE)))=1,"·",0)</f>
        <v>0</v>
      </c>
      <c r="Q632" s="53">
        <f>IF(TYPE(SEARCH(Q$1,+VLOOKUP($A632,datos14s!$A$2:$B$874,2,FALSE)))=1,"·",0)</f>
        <v>0</v>
      </c>
      <c r="R632" s="53">
        <f>IF(TYPE(SEARCH(R$1,+VLOOKUP($A632,datos14s!$A$2:$B$874,2,FALSE)))=1,"·",0)</f>
        <v>0</v>
      </c>
      <c r="S632" s="53">
        <f>IF(TYPE(SEARCH(S$1,+VLOOKUP($A632,datos14s!$A$2:$B$874,2,FALSE)))=1,"·",0)</f>
        <v>0</v>
      </c>
      <c r="T632" s="53">
        <f>IF(TYPE(SEARCH(T$1,+VLOOKUP($A632,datos14s!$A$2:$B$874,2,FALSE)))=1,"·",0)</f>
        <v>0</v>
      </c>
      <c r="U632" s="53">
        <f>IF(TYPE(SEARCH(U$1,+VLOOKUP($A632,datos14s!$A$2:$B$874,2,FALSE)))=1,"·",0)</f>
        <v>0</v>
      </c>
      <c r="V632" s="53">
        <f>IF(TYPE(SEARCH(V$1,+VLOOKUP($A632,datos14s!$A$2:$B$874,2,FALSE)))=1,"·",0)</f>
        <v>0</v>
      </c>
      <c r="W632" s="53">
        <f>IF(TYPE(SEARCH(W$1,+VLOOKUP($A632,datos14s!$A$2:$B$874,2,FALSE)))=1,"·",0)</f>
        <v>0</v>
      </c>
      <c r="X632" s="53">
        <f>IF(TYPE(SEARCH(X$1,+VLOOKUP($A632,datos14s!$A$2:$B$874,2,FALSE)))=1,"·",0)</f>
        <v>0</v>
      </c>
      <c r="Y632" s="53">
        <f>IF(TYPE(SEARCH(Y$1,+VLOOKUP($A632,datos14s!$A$2:$B$874,2,FALSE)))=1,"·",0)</f>
        <v>0</v>
      </c>
      <c r="Z632" s="53">
        <f>IF(TYPE(SEARCH(Z$1,+VLOOKUP($A632,datos14s!$A$2:$B$874,2,FALSE)))=1,"·",0)</f>
        <v>0</v>
      </c>
      <c r="AA632" s="53">
        <f>IF(TYPE(SEARCH(AA$1,+VLOOKUP($A632,datos14s!$A$2:$B$874,2,FALSE)))=1,"·",0)</f>
        <v>0</v>
      </c>
      <c r="AB632" s="53">
        <f>IF(TYPE(SEARCH(AB$1,+VLOOKUP($A632,datos14s!$A$2:$B$874,2,FALSE)))=1,"·",0)</f>
        <v>0</v>
      </c>
      <c r="AC632" s="53">
        <f>IF(TYPE(SEARCH(AC$1,+VLOOKUP($A632,datos14s!$A$2:$B$874,2,FALSE)))=1,"·",0)</f>
        <v>0</v>
      </c>
      <c r="AD632" s="53">
        <f>IF(TYPE(SEARCH(AD$1,+VLOOKUP($A632,datos14s!$A$2:$B$874,2,FALSE)))=1,"·",0)</f>
        <v>0</v>
      </c>
      <c r="AE632" s="53" t="str">
        <f>IF(TYPE(SEARCH(AE$1,+VLOOKUP($A632,datos14s!$A$2:$B$874,2,FALSE)))=1,"·",0)</f>
        <v>·</v>
      </c>
    </row>
    <row r="633" spans="1:31" s="9" customFormat="1">
      <c r="A633" s="60" t="s">
        <v>232</v>
      </c>
      <c r="B633" s="53">
        <f>IF(TYPE(SEARCH(B$1,+VLOOKUP($A633,datos14s!$A$2:$B$874,2,FALSE)))=1,"·",0)</f>
        <v>0</v>
      </c>
      <c r="C633" s="53">
        <f>IF(TYPE(SEARCH(C$1,+VLOOKUP($A633,datos14s!$A$2:$B$874,2,FALSE)))=1,"·",0)</f>
        <v>0</v>
      </c>
      <c r="D633" s="53" t="str">
        <f>IF(TYPE(SEARCH(D$1,+VLOOKUP($A633,datos14s!$A$2:$B$874,2,FALSE)))=1,"·",0)</f>
        <v>·</v>
      </c>
      <c r="E633" s="53">
        <f>IF(TYPE(SEARCH(E$1,+VLOOKUP($A633,datos14s!$A$2:$B$874,2,FALSE)))=1,"·",0)</f>
        <v>0</v>
      </c>
      <c r="F633" s="53" t="str">
        <f>IF(TYPE(SEARCH(F$1,+VLOOKUP($A633,datos14s!$A$2:$B$874,2,FALSE)))=1,"·",0)</f>
        <v>·</v>
      </c>
      <c r="G633" s="53">
        <f>IF(TYPE(SEARCH(G$1,+VLOOKUP($A633,datos14s!$A$2:$B$874,2,FALSE)))=1,"·",0)</f>
        <v>0</v>
      </c>
      <c r="H633" s="53">
        <f>IF(TYPE(SEARCH(H$1,+VLOOKUP($A633,datos14s!$A$2:$B$874,2,FALSE)))=1,"·",0)</f>
        <v>0</v>
      </c>
      <c r="I633" s="53">
        <f>IF(TYPE(SEARCH(I$1,+VLOOKUP($A633,datos14s!$A$2:$B$874,2,FALSE)))=1,"·",0)</f>
        <v>0</v>
      </c>
      <c r="J633" s="53">
        <f>IF(TYPE(SEARCH(J$1,+VLOOKUP($A633,datos14s!$A$2:$B$874,2,FALSE)))=1,"·",0)</f>
        <v>0</v>
      </c>
      <c r="K633" s="53" t="str">
        <f>IF(TYPE(SEARCH(K$1,+VLOOKUP($A633,datos14s!$A$2:$B$874,2,FALSE)))=1,"·",0)</f>
        <v>·</v>
      </c>
      <c r="L633" s="53">
        <f>IF(TYPE(SEARCH(L$1,+VLOOKUP($A633,datos14s!$A$2:$B$874,2,FALSE)))=1,"·",0)</f>
        <v>0</v>
      </c>
      <c r="M633" s="53">
        <f>IF(TYPE(SEARCH(M$1,+VLOOKUP($A633,datos14s!$A$2:$B$874,2,FALSE)))=1,"·",0)</f>
        <v>0</v>
      </c>
      <c r="N633" s="53">
        <f>IF(TYPE(SEARCH(N$1,+VLOOKUP($A633,datos14s!$A$2:$B$874,2,FALSE)))=1,"·",0)</f>
        <v>0</v>
      </c>
      <c r="O633" s="53">
        <f>IF(TYPE(SEARCH(O$1,+VLOOKUP($A633,datos14s!$A$2:$B$874,2,FALSE)))=1,"·",0)</f>
        <v>0</v>
      </c>
      <c r="P633" s="53">
        <f>IF(TYPE(SEARCH(P$1,+VLOOKUP($A633,datos14s!$A$2:$B$874,2,FALSE)))=1,"·",0)</f>
        <v>0</v>
      </c>
      <c r="Q633" s="53">
        <f>IF(TYPE(SEARCH(Q$1,+VLOOKUP($A633,datos14s!$A$2:$B$874,2,FALSE)))=1,"·",0)</f>
        <v>0</v>
      </c>
      <c r="R633" s="53">
        <f>IF(TYPE(SEARCH(R$1,+VLOOKUP($A633,datos14s!$A$2:$B$874,2,FALSE)))=1,"·",0)</f>
        <v>0</v>
      </c>
      <c r="S633" s="53">
        <f>IF(TYPE(SEARCH(S$1,+VLOOKUP($A633,datos14s!$A$2:$B$874,2,FALSE)))=1,"·",0)</f>
        <v>0</v>
      </c>
      <c r="T633" s="53">
        <f>IF(TYPE(SEARCH(T$1,+VLOOKUP($A633,datos14s!$A$2:$B$874,2,FALSE)))=1,"·",0)</f>
        <v>0</v>
      </c>
      <c r="U633" s="53">
        <f>IF(TYPE(SEARCH(U$1,+VLOOKUP($A633,datos14s!$A$2:$B$874,2,FALSE)))=1,"·",0)</f>
        <v>0</v>
      </c>
      <c r="V633" s="53">
        <f>IF(TYPE(SEARCH(V$1,+VLOOKUP($A633,datos14s!$A$2:$B$874,2,FALSE)))=1,"·",0)</f>
        <v>0</v>
      </c>
      <c r="W633" s="53">
        <f>IF(TYPE(SEARCH(W$1,+VLOOKUP($A633,datos14s!$A$2:$B$874,2,FALSE)))=1,"·",0)</f>
        <v>0</v>
      </c>
      <c r="X633" s="53">
        <f>IF(TYPE(SEARCH(X$1,+VLOOKUP($A633,datos14s!$A$2:$B$874,2,FALSE)))=1,"·",0)</f>
        <v>0</v>
      </c>
      <c r="Y633" s="53">
        <f>IF(TYPE(SEARCH(Y$1,+VLOOKUP($A633,datos14s!$A$2:$B$874,2,FALSE)))=1,"·",0)</f>
        <v>0</v>
      </c>
      <c r="Z633" s="53">
        <f>IF(TYPE(SEARCH(Z$1,+VLOOKUP($A633,datos14s!$A$2:$B$874,2,FALSE)))=1,"·",0)</f>
        <v>0</v>
      </c>
      <c r="AA633" s="53">
        <f>IF(TYPE(SEARCH(AA$1,+VLOOKUP($A633,datos14s!$A$2:$B$874,2,FALSE)))=1,"·",0)</f>
        <v>0</v>
      </c>
      <c r="AB633" s="53">
        <f>IF(TYPE(SEARCH(AB$1,+VLOOKUP($A633,datos14s!$A$2:$B$874,2,FALSE)))=1,"·",0)</f>
        <v>0</v>
      </c>
      <c r="AC633" s="53">
        <f>IF(TYPE(SEARCH(AC$1,+VLOOKUP($A633,datos14s!$A$2:$B$874,2,FALSE)))=1,"·",0)</f>
        <v>0</v>
      </c>
      <c r="AD633" s="53">
        <f>IF(TYPE(SEARCH(AD$1,+VLOOKUP($A633,datos14s!$A$2:$B$874,2,FALSE)))=1,"·",0)</f>
        <v>0</v>
      </c>
      <c r="AE633" s="53">
        <f>IF(TYPE(SEARCH(AE$1,+VLOOKUP($A633,datos14s!$A$2:$B$874,2,FALSE)))=1,"·",0)</f>
        <v>0</v>
      </c>
    </row>
    <row r="634" spans="1:31" s="9" customFormat="1">
      <c r="A634" s="60" t="s">
        <v>233</v>
      </c>
      <c r="B634" s="53">
        <f>IF(TYPE(SEARCH(B$1,+VLOOKUP($A634,datos14s!$A$2:$B$874,2,FALSE)))=1,"·",0)</f>
        <v>0</v>
      </c>
      <c r="C634" s="53">
        <f>IF(TYPE(SEARCH(C$1,+VLOOKUP($A634,datos14s!$A$2:$B$874,2,FALSE)))=1,"·",0)</f>
        <v>0</v>
      </c>
      <c r="D634" s="53">
        <f>IF(TYPE(SEARCH(D$1,+VLOOKUP($A634,datos14s!$A$2:$B$874,2,FALSE)))=1,"·",0)</f>
        <v>0</v>
      </c>
      <c r="E634" s="53">
        <f>IF(TYPE(SEARCH(E$1,+VLOOKUP($A634,datos14s!$A$2:$B$874,2,FALSE)))=1,"·",0)</f>
        <v>0</v>
      </c>
      <c r="F634" s="53" t="str">
        <f>IF(TYPE(SEARCH(F$1,+VLOOKUP($A634,datos14s!$A$2:$B$874,2,FALSE)))=1,"·",0)</f>
        <v>·</v>
      </c>
      <c r="G634" s="53">
        <f>IF(TYPE(SEARCH(G$1,+VLOOKUP($A634,datos14s!$A$2:$B$874,2,FALSE)))=1,"·",0)</f>
        <v>0</v>
      </c>
      <c r="H634" s="53">
        <f>IF(TYPE(SEARCH(H$1,+VLOOKUP($A634,datos14s!$A$2:$B$874,2,FALSE)))=1,"·",0)</f>
        <v>0</v>
      </c>
      <c r="I634" s="53">
        <f>IF(TYPE(SEARCH(I$1,+VLOOKUP($A634,datos14s!$A$2:$B$874,2,FALSE)))=1,"·",0)</f>
        <v>0</v>
      </c>
      <c r="J634" s="53" t="str">
        <f>IF(TYPE(SEARCH(J$1,+VLOOKUP($A634,datos14s!$A$2:$B$874,2,FALSE)))=1,"·",0)</f>
        <v>·</v>
      </c>
      <c r="K634" s="53">
        <f>IF(TYPE(SEARCH(K$1,+VLOOKUP($A634,datos14s!$A$2:$B$874,2,FALSE)))=1,"·",0)</f>
        <v>0</v>
      </c>
      <c r="L634" s="53">
        <f>IF(TYPE(SEARCH(L$1,+VLOOKUP($A634,datos14s!$A$2:$B$874,2,FALSE)))=1,"·",0)</f>
        <v>0</v>
      </c>
      <c r="M634" s="53">
        <f>IF(TYPE(SEARCH(M$1,+VLOOKUP($A634,datos14s!$A$2:$B$874,2,FALSE)))=1,"·",0)</f>
        <v>0</v>
      </c>
      <c r="N634" s="53">
        <f>IF(TYPE(SEARCH(N$1,+VLOOKUP($A634,datos14s!$A$2:$B$874,2,FALSE)))=1,"·",0)</f>
        <v>0</v>
      </c>
      <c r="O634" s="53">
        <f>IF(TYPE(SEARCH(O$1,+VLOOKUP($A634,datos14s!$A$2:$B$874,2,FALSE)))=1,"·",0)</f>
        <v>0</v>
      </c>
      <c r="P634" s="53">
        <f>IF(TYPE(SEARCH(P$1,+VLOOKUP($A634,datos14s!$A$2:$B$874,2,FALSE)))=1,"·",0)</f>
        <v>0</v>
      </c>
      <c r="Q634" s="53">
        <f>IF(TYPE(SEARCH(Q$1,+VLOOKUP($A634,datos14s!$A$2:$B$874,2,FALSE)))=1,"·",0)</f>
        <v>0</v>
      </c>
      <c r="R634" s="53">
        <f>IF(TYPE(SEARCH(R$1,+VLOOKUP($A634,datos14s!$A$2:$B$874,2,FALSE)))=1,"·",0)</f>
        <v>0</v>
      </c>
      <c r="S634" s="53">
        <f>IF(TYPE(SEARCH(S$1,+VLOOKUP($A634,datos14s!$A$2:$B$874,2,FALSE)))=1,"·",0)</f>
        <v>0</v>
      </c>
      <c r="T634" s="53">
        <f>IF(TYPE(SEARCH(T$1,+VLOOKUP($A634,datos14s!$A$2:$B$874,2,FALSE)))=1,"·",0)</f>
        <v>0</v>
      </c>
      <c r="U634" s="53">
        <f>IF(TYPE(SEARCH(U$1,+VLOOKUP($A634,datos14s!$A$2:$B$874,2,FALSE)))=1,"·",0)</f>
        <v>0</v>
      </c>
      <c r="V634" s="53">
        <f>IF(TYPE(SEARCH(V$1,+VLOOKUP($A634,datos14s!$A$2:$B$874,2,FALSE)))=1,"·",0)</f>
        <v>0</v>
      </c>
      <c r="W634" s="53">
        <f>IF(TYPE(SEARCH(W$1,+VLOOKUP($A634,datos14s!$A$2:$B$874,2,FALSE)))=1,"·",0)</f>
        <v>0</v>
      </c>
      <c r="X634" s="53">
        <f>IF(TYPE(SEARCH(X$1,+VLOOKUP($A634,datos14s!$A$2:$B$874,2,FALSE)))=1,"·",0)</f>
        <v>0</v>
      </c>
      <c r="Y634" s="53">
        <f>IF(TYPE(SEARCH(Y$1,+VLOOKUP($A634,datos14s!$A$2:$B$874,2,FALSE)))=1,"·",0)</f>
        <v>0</v>
      </c>
      <c r="Z634" s="53">
        <f>IF(TYPE(SEARCH(Z$1,+VLOOKUP($A634,datos14s!$A$2:$B$874,2,FALSE)))=1,"·",0)</f>
        <v>0</v>
      </c>
      <c r="AA634" s="53">
        <f>IF(TYPE(SEARCH(AA$1,+VLOOKUP($A634,datos14s!$A$2:$B$874,2,FALSE)))=1,"·",0)</f>
        <v>0</v>
      </c>
      <c r="AB634" s="53">
        <f>IF(TYPE(SEARCH(AB$1,+VLOOKUP($A634,datos14s!$A$2:$B$874,2,FALSE)))=1,"·",0)</f>
        <v>0</v>
      </c>
      <c r="AC634" s="53">
        <f>IF(TYPE(SEARCH(AC$1,+VLOOKUP($A634,datos14s!$A$2:$B$874,2,FALSE)))=1,"·",0)</f>
        <v>0</v>
      </c>
      <c r="AD634" s="53">
        <f>IF(TYPE(SEARCH(AD$1,+VLOOKUP($A634,datos14s!$A$2:$B$874,2,FALSE)))=1,"·",0)</f>
        <v>0</v>
      </c>
      <c r="AE634" s="53" t="str">
        <f>IF(TYPE(SEARCH(AE$1,+VLOOKUP($A634,datos14s!$A$2:$B$874,2,FALSE)))=1,"·",0)</f>
        <v>·</v>
      </c>
    </row>
    <row r="635" spans="1:31" s="9" customFormat="1">
      <c r="A635" s="60" t="s">
        <v>234</v>
      </c>
      <c r="B635" s="53">
        <f>IF(TYPE(SEARCH(B$1,+VLOOKUP($A635,datos14s!$A$2:$B$874,2,FALSE)))=1,"·",0)</f>
        <v>0</v>
      </c>
      <c r="C635" s="53">
        <f>IF(TYPE(SEARCH(C$1,+VLOOKUP($A635,datos14s!$A$2:$B$874,2,FALSE)))=1,"·",0)</f>
        <v>0</v>
      </c>
      <c r="D635" s="53">
        <f>IF(TYPE(SEARCH(D$1,+VLOOKUP($A635,datos14s!$A$2:$B$874,2,FALSE)))=1,"·",0)</f>
        <v>0</v>
      </c>
      <c r="E635" s="53">
        <f>IF(TYPE(SEARCH(E$1,+VLOOKUP($A635,datos14s!$A$2:$B$874,2,FALSE)))=1,"·",0)</f>
        <v>0</v>
      </c>
      <c r="F635" s="53" t="str">
        <f>IF(TYPE(SEARCH(F$1,+VLOOKUP($A635,datos14s!$A$2:$B$874,2,FALSE)))=1,"·",0)</f>
        <v>·</v>
      </c>
      <c r="G635" s="53">
        <f>IF(TYPE(SEARCH(G$1,+VLOOKUP($A635,datos14s!$A$2:$B$874,2,FALSE)))=1,"·",0)</f>
        <v>0</v>
      </c>
      <c r="H635" s="53">
        <f>IF(TYPE(SEARCH(H$1,+VLOOKUP($A635,datos14s!$A$2:$B$874,2,FALSE)))=1,"·",0)</f>
        <v>0</v>
      </c>
      <c r="I635" s="53">
        <f>IF(TYPE(SEARCH(I$1,+VLOOKUP($A635,datos14s!$A$2:$B$874,2,FALSE)))=1,"·",0)</f>
        <v>0</v>
      </c>
      <c r="J635" s="53">
        <f>IF(TYPE(SEARCH(J$1,+VLOOKUP($A635,datos14s!$A$2:$B$874,2,FALSE)))=1,"·",0)</f>
        <v>0</v>
      </c>
      <c r="K635" s="53" t="str">
        <f>IF(TYPE(SEARCH(K$1,+VLOOKUP($A635,datos14s!$A$2:$B$874,2,FALSE)))=1,"·",0)</f>
        <v>·</v>
      </c>
      <c r="L635" s="53">
        <f>IF(TYPE(SEARCH(L$1,+VLOOKUP($A635,datos14s!$A$2:$B$874,2,FALSE)))=1,"·",0)</f>
        <v>0</v>
      </c>
      <c r="M635" s="53">
        <f>IF(TYPE(SEARCH(M$1,+VLOOKUP($A635,datos14s!$A$2:$B$874,2,FALSE)))=1,"·",0)</f>
        <v>0</v>
      </c>
      <c r="N635" s="53">
        <f>IF(TYPE(SEARCH(N$1,+VLOOKUP($A635,datos14s!$A$2:$B$874,2,FALSE)))=1,"·",0)</f>
        <v>0</v>
      </c>
      <c r="O635" s="53">
        <f>IF(TYPE(SEARCH(O$1,+VLOOKUP($A635,datos14s!$A$2:$B$874,2,FALSE)))=1,"·",0)</f>
        <v>0</v>
      </c>
      <c r="P635" s="53">
        <f>IF(TYPE(SEARCH(P$1,+VLOOKUP($A635,datos14s!$A$2:$B$874,2,FALSE)))=1,"·",0)</f>
        <v>0</v>
      </c>
      <c r="Q635" s="53">
        <f>IF(TYPE(SEARCH(Q$1,+VLOOKUP($A635,datos14s!$A$2:$B$874,2,FALSE)))=1,"·",0)</f>
        <v>0</v>
      </c>
      <c r="R635" s="53">
        <f>IF(TYPE(SEARCH(R$1,+VLOOKUP($A635,datos14s!$A$2:$B$874,2,FALSE)))=1,"·",0)</f>
        <v>0</v>
      </c>
      <c r="S635" s="53">
        <f>IF(TYPE(SEARCH(S$1,+VLOOKUP($A635,datos14s!$A$2:$B$874,2,FALSE)))=1,"·",0)</f>
        <v>0</v>
      </c>
      <c r="T635" s="53">
        <f>IF(TYPE(SEARCH(T$1,+VLOOKUP($A635,datos14s!$A$2:$B$874,2,FALSE)))=1,"·",0)</f>
        <v>0</v>
      </c>
      <c r="U635" s="53">
        <f>IF(TYPE(SEARCH(U$1,+VLOOKUP($A635,datos14s!$A$2:$B$874,2,FALSE)))=1,"·",0)</f>
        <v>0</v>
      </c>
      <c r="V635" s="53">
        <f>IF(TYPE(SEARCH(V$1,+VLOOKUP($A635,datos14s!$A$2:$B$874,2,FALSE)))=1,"·",0)</f>
        <v>0</v>
      </c>
      <c r="W635" s="53">
        <f>IF(TYPE(SEARCH(W$1,+VLOOKUP($A635,datos14s!$A$2:$B$874,2,FALSE)))=1,"·",0)</f>
        <v>0</v>
      </c>
      <c r="X635" s="53">
        <f>IF(TYPE(SEARCH(X$1,+VLOOKUP($A635,datos14s!$A$2:$B$874,2,FALSE)))=1,"·",0)</f>
        <v>0</v>
      </c>
      <c r="Y635" s="53">
        <f>IF(TYPE(SEARCH(Y$1,+VLOOKUP($A635,datos14s!$A$2:$B$874,2,FALSE)))=1,"·",0)</f>
        <v>0</v>
      </c>
      <c r="Z635" s="53">
        <f>IF(TYPE(SEARCH(Z$1,+VLOOKUP($A635,datos14s!$A$2:$B$874,2,FALSE)))=1,"·",0)</f>
        <v>0</v>
      </c>
      <c r="AA635" s="53">
        <f>IF(TYPE(SEARCH(AA$1,+VLOOKUP($A635,datos14s!$A$2:$B$874,2,FALSE)))=1,"·",0)</f>
        <v>0</v>
      </c>
      <c r="AB635" s="53">
        <f>IF(TYPE(SEARCH(AB$1,+VLOOKUP($A635,datos14s!$A$2:$B$874,2,FALSE)))=1,"·",0)</f>
        <v>0</v>
      </c>
      <c r="AC635" s="53">
        <f>IF(TYPE(SEARCH(AC$1,+VLOOKUP($A635,datos14s!$A$2:$B$874,2,FALSE)))=1,"·",0)</f>
        <v>0</v>
      </c>
      <c r="AD635" s="53">
        <f>IF(TYPE(SEARCH(AD$1,+VLOOKUP($A635,datos14s!$A$2:$B$874,2,FALSE)))=1,"·",0)</f>
        <v>0</v>
      </c>
      <c r="AE635" s="53">
        <f>IF(TYPE(SEARCH(AE$1,+VLOOKUP($A635,datos14s!$A$2:$B$874,2,FALSE)))=1,"·",0)</f>
        <v>0</v>
      </c>
    </row>
    <row r="636" spans="1:31" s="9" customFormat="1">
      <c r="A636" s="60" t="s">
        <v>235</v>
      </c>
      <c r="B636" s="53">
        <f>IF(TYPE(SEARCH(B$1,+VLOOKUP($A636,datos14s!$A$2:$B$874,2,FALSE)))=1,"·",0)</f>
        <v>0</v>
      </c>
      <c r="C636" s="53">
        <f>IF(TYPE(SEARCH(C$1,+VLOOKUP($A636,datos14s!$A$2:$B$874,2,FALSE)))=1,"·",0)</f>
        <v>0</v>
      </c>
      <c r="D636" s="53">
        <f>IF(TYPE(SEARCH(D$1,+VLOOKUP($A636,datos14s!$A$2:$B$874,2,FALSE)))=1,"·",0)</f>
        <v>0</v>
      </c>
      <c r="E636" s="53">
        <f>IF(TYPE(SEARCH(E$1,+VLOOKUP($A636,datos14s!$A$2:$B$874,2,FALSE)))=1,"·",0)</f>
        <v>0</v>
      </c>
      <c r="F636" s="53" t="str">
        <f>IF(TYPE(SEARCH(F$1,+VLOOKUP($A636,datos14s!$A$2:$B$874,2,FALSE)))=1,"·",0)</f>
        <v>·</v>
      </c>
      <c r="G636" s="53">
        <f>IF(TYPE(SEARCH(G$1,+VLOOKUP($A636,datos14s!$A$2:$B$874,2,FALSE)))=1,"·",0)</f>
        <v>0</v>
      </c>
      <c r="H636" s="53">
        <f>IF(TYPE(SEARCH(H$1,+VLOOKUP($A636,datos14s!$A$2:$B$874,2,FALSE)))=1,"·",0)</f>
        <v>0</v>
      </c>
      <c r="I636" s="53">
        <f>IF(TYPE(SEARCH(I$1,+VLOOKUP($A636,datos14s!$A$2:$B$874,2,FALSE)))=1,"·",0)</f>
        <v>0</v>
      </c>
      <c r="J636" s="53">
        <f>IF(TYPE(SEARCH(J$1,+VLOOKUP($A636,datos14s!$A$2:$B$874,2,FALSE)))=1,"·",0)</f>
        <v>0</v>
      </c>
      <c r="K636" s="53" t="str">
        <f>IF(TYPE(SEARCH(K$1,+VLOOKUP($A636,datos14s!$A$2:$B$874,2,FALSE)))=1,"·",0)</f>
        <v>·</v>
      </c>
      <c r="L636" s="53">
        <f>IF(TYPE(SEARCH(L$1,+VLOOKUP($A636,datos14s!$A$2:$B$874,2,FALSE)))=1,"·",0)</f>
        <v>0</v>
      </c>
      <c r="M636" s="53">
        <f>IF(TYPE(SEARCH(M$1,+VLOOKUP($A636,datos14s!$A$2:$B$874,2,FALSE)))=1,"·",0)</f>
        <v>0</v>
      </c>
      <c r="N636" s="53">
        <f>IF(TYPE(SEARCH(N$1,+VLOOKUP($A636,datos14s!$A$2:$B$874,2,FALSE)))=1,"·",0)</f>
        <v>0</v>
      </c>
      <c r="O636" s="53">
        <f>IF(TYPE(SEARCH(O$1,+VLOOKUP($A636,datos14s!$A$2:$B$874,2,FALSE)))=1,"·",0)</f>
        <v>0</v>
      </c>
      <c r="P636" s="53">
        <f>IF(TYPE(SEARCH(P$1,+VLOOKUP($A636,datos14s!$A$2:$B$874,2,FALSE)))=1,"·",0)</f>
        <v>0</v>
      </c>
      <c r="Q636" s="53">
        <f>IF(TYPE(SEARCH(Q$1,+VLOOKUP($A636,datos14s!$A$2:$B$874,2,FALSE)))=1,"·",0)</f>
        <v>0</v>
      </c>
      <c r="R636" s="53">
        <f>IF(TYPE(SEARCH(R$1,+VLOOKUP($A636,datos14s!$A$2:$B$874,2,FALSE)))=1,"·",0)</f>
        <v>0</v>
      </c>
      <c r="S636" s="53">
        <f>IF(TYPE(SEARCH(S$1,+VLOOKUP($A636,datos14s!$A$2:$B$874,2,FALSE)))=1,"·",0)</f>
        <v>0</v>
      </c>
      <c r="T636" s="53">
        <f>IF(TYPE(SEARCH(T$1,+VLOOKUP($A636,datos14s!$A$2:$B$874,2,FALSE)))=1,"·",0)</f>
        <v>0</v>
      </c>
      <c r="U636" s="53">
        <f>IF(TYPE(SEARCH(U$1,+VLOOKUP($A636,datos14s!$A$2:$B$874,2,FALSE)))=1,"·",0)</f>
        <v>0</v>
      </c>
      <c r="V636" s="53">
        <f>IF(TYPE(SEARCH(V$1,+VLOOKUP($A636,datos14s!$A$2:$B$874,2,FALSE)))=1,"·",0)</f>
        <v>0</v>
      </c>
      <c r="W636" s="53">
        <f>IF(TYPE(SEARCH(W$1,+VLOOKUP($A636,datos14s!$A$2:$B$874,2,FALSE)))=1,"·",0)</f>
        <v>0</v>
      </c>
      <c r="X636" s="53">
        <f>IF(TYPE(SEARCH(X$1,+VLOOKUP($A636,datos14s!$A$2:$B$874,2,FALSE)))=1,"·",0)</f>
        <v>0</v>
      </c>
      <c r="Y636" s="53">
        <f>IF(TYPE(SEARCH(Y$1,+VLOOKUP($A636,datos14s!$A$2:$B$874,2,FALSE)))=1,"·",0)</f>
        <v>0</v>
      </c>
      <c r="Z636" s="53">
        <f>IF(TYPE(SEARCH(Z$1,+VLOOKUP($A636,datos14s!$A$2:$B$874,2,FALSE)))=1,"·",0)</f>
        <v>0</v>
      </c>
      <c r="AA636" s="53">
        <f>IF(TYPE(SEARCH(AA$1,+VLOOKUP($A636,datos14s!$A$2:$B$874,2,FALSE)))=1,"·",0)</f>
        <v>0</v>
      </c>
      <c r="AB636" s="53">
        <f>IF(TYPE(SEARCH(AB$1,+VLOOKUP($A636,datos14s!$A$2:$B$874,2,FALSE)))=1,"·",0)</f>
        <v>0</v>
      </c>
      <c r="AC636" s="53">
        <f>IF(TYPE(SEARCH(AC$1,+VLOOKUP($A636,datos14s!$A$2:$B$874,2,FALSE)))=1,"·",0)</f>
        <v>0</v>
      </c>
      <c r="AD636" s="53">
        <f>IF(TYPE(SEARCH(AD$1,+VLOOKUP($A636,datos14s!$A$2:$B$874,2,FALSE)))=1,"·",0)</f>
        <v>0</v>
      </c>
      <c r="AE636" s="53">
        <f>IF(TYPE(SEARCH(AE$1,+VLOOKUP($A636,datos14s!$A$2:$B$874,2,FALSE)))=1,"·",0)</f>
        <v>0</v>
      </c>
    </row>
    <row r="637" spans="1:31" s="9" customFormat="1">
      <c r="A637" s="60" t="s">
        <v>236</v>
      </c>
      <c r="B637" s="53">
        <f>IF(TYPE(SEARCH(B$1,+VLOOKUP($A637,datos14s!$A$2:$B$874,2,FALSE)))=1,"·",0)</f>
        <v>0</v>
      </c>
      <c r="C637" s="53">
        <f>IF(TYPE(SEARCH(C$1,+VLOOKUP($A637,datos14s!$A$2:$B$874,2,FALSE)))=1,"·",0)</f>
        <v>0</v>
      </c>
      <c r="D637" s="53">
        <f>IF(TYPE(SEARCH(D$1,+VLOOKUP($A637,datos14s!$A$2:$B$874,2,FALSE)))=1,"·",0)</f>
        <v>0</v>
      </c>
      <c r="E637" s="53">
        <f>IF(TYPE(SEARCH(E$1,+VLOOKUP($A637,datos14s!$A$2:$B$874,2,FALSE)))=1,"·",0)</f>
        <v>0</v>
      </c>
      <c r="F637" s="53" t="str">
        <f>IF(TYPE(SEARCH(F$1,+VLOOKUP($A637,datos14s!$A$2:$B$874,2,FALSE)))=1,"·",0)</f>
        <v>·</v>
      </c>
      <c r="G637" s="53">
        <f>IF(TYPE(SEARCH(G$1,+VLOOKUP($A637,datos14s!$A$2:$B$874,2,FALSE)))=1,"·",0)</f>
        <v>0</v>
      </c>
      <c r="H637" s="53">
        <f>IF(TYPE(SEARCH(H$1,+VLOOKUP($A637,datos14s!$A$2:$B$874,2,FALSE)))=1,"·",0)</f>
        <v>0</v>
      </c>
      <c r="I637" s="53">
        <f>IF(TYPE(SEARCH(I$1,+VLOOKUP($A637,datos14s!$A$2:$B$874,2,FALSE)))=1,"·",0)</f>
        <v>0</v>
      </c>
      <c r="J637" s="53">
        <f>IF(TYPE(SEARCH(J$1,+VLOOKUP($A637,datos14s!$A$2:$B$874,2,FALSE)))=1,"·",0)</f>
        <v>0</v>
      </c>
      <c r="K637" s="53" t="str">
        <f>IF(TYPE(SEARCH(K$1,+VLOOKUP($A637,datos14s!$A$2:$B$874,2,FALSE)))=1,"·",0)</f>
        <v>·</v>
      </c>
      <c r="L637" s="53">
        <f>IF(TYPE(SEARCH(L$1,+VLOOKUP($A637,datos14s!$A$2:$B$874,2,FALSE)))=1,"·",0)</f>
        <v>0</v>
      </c>
      <c r="M637" s="53">
        <f>IF(TYPE(SEARCH(M$1,+VLOOKUP($A637,datos14s!$A$2:$B$874,2,FALSE)))=1,"·",0)</f>
        <v>0</v>
      </c>
      <c r="N637" s="53">
        <f>IF(TYPE(SEARCH(N$1,+VLOOKUP($A637,datos14s!$A$2:$B$874,2,FALSE)))=1,"·",0)</f>
        <v>0</v>
      </c>
      <c r="O637" s="53">
        <f>IF(TYPE(SEARCH(O$1,+VLOOKUP($A637,datos14s!$A$2:$B$874,2,FALSE)))=1,"·",0)</f>
        <v>0</v>
      </c>
      <c r="P637" s="53">
        <f>IF(TYPE(SEARCH(P$1,+VLOOKUP($A637,datos14s!$A$2:$B$874,2,FALSE)))=1,"·",0)</f>
        <v>0</v>
      </c>
      <c r="Q637" s="53">
        <f>IF(TYPE(SEARCH(Q$1,+VLOOKUP($A637,datos14s!$A$2:$B$874,2,FALSE)))=1,"·",0)</f>
        <v>0</v>
      </c>
      <c r="R637" s="53">
        <f>IF(TYPE(SEARCH(R$1,+VLOOKUP($A637,datos14s!$A$2:$B$874,2,FALSE)))=1,"·",0)</f>
        <v>0</v>
      </c>
      <c r="S637" s="53">
        <f>IF(TYPE(SEARCH(S$1,+VLOOKUP($A637,datos14s!$A$2:$B$874,2,FALSE)))=1,"·",0)</f>
        <v>0</v>
      </c>
      <c r="T637" s="53">
        <f>IF(TYPE(SEARCH(T$1,+VLOOKUP($A637,datos14s!$A$2:$B$874,2,FALSE)))=1,"·",0)</f>
        <v>0</v>
      </c>
      <c r="U637" s="53">
        <f>IF(TYPE(SEARCH(U$1,+VLOOKUP($A637,datos14s!$A$2:$B$874,2,FALSE)))=1,"·",0)</f>
        <v>0</v>
      </c>
      <c r="V637" s="53">
        <f>IF(TYPE(SEARCH(V$1,+VLOOKUP($A637,datos14s!$A$2:$B$874,2,FALSE)))=1,"·",0)</f>
        <v>0</v>
      </c>
      <c r="W637" s="53">
        <f>IF(TYPE(SEARCH(W$1,+VLOOKUP($A637,datos14s!$A$2:$B$874,2,FALSE)))=1,"·",0)</f>
        <v>0</v>
      </c>
      <c r="X637" s="53">
        <f>IF(TYPE(SEARCH(X$1,+VLOOKUP($A637,datos14s!$A$2:$B$874,2,FALSE)))=1,"·",0)</f>
        <v>0</v>
      </c>
      <c r="Y637" s="53">
        <f>IF(TYPE(SEARCH(Y$1,+VLOOKUP($A637,datos14s!$A$2:$B$874,2,FALSE)))=1,"·",0)</f>
        <v>0</v>
      </c>
      <c r="Z637" s="53">
        <f>IF(TYPE(SEARCH(Z$1,+VLOOKUP($A637,datos14s!$A$2:$B$874,2,FALSE)))=1,"·",0)</f>
        <v>0</v>
      </c>
      <c r="AA637" s="53">
        <f>IF(TYPE(SEARCH(AA$1,+VLOOKUP($A637,datos14s!$A$2:$B$874,2,FALSE)))=1,"·",0)</f>
        <v>0</v>
      </c>
      <c r="AB637" s="53">
        <f>IF(TYPE(SEARCH(AB$1,+VLOOKUP($A637,datos14s!$A$2:$B$874,2,FALSE)))=1,"·",0)</f>
        <v>0</v>
      </c>
      <c r="AC637" s="53">
        <f>IF(TYPE(SEARCH(AC$1,+VLOOKUP($A637,datos14s!$A$2:$B$874,2,FALSE)))=1,"·",0)</f>
        <v>0</v>
      </c>
      <c r="AD637" s="53">
        <f>IF(TYPE(SEARCH(AD$1,+VLOOKUP($A637,datos14s!$A$2:$B$874,2,FALSE)))=1,"·",0)</f>
        <v>0</v>
      </c>
      <c r="AE637" s="53">
        <f>IF(TYPE(SEARCH(AE$1,+VLOOKUP($A637,datos14s!$A$2:$B$874,2,FALSE)))=1,"·",0)</f>
        <v>0</v>
      </c>
    </row>
    <row r="638" spans="1:31" s="9" customFormat="1">
      <c r="A638" s="60" t="s">
        <v>237</v>
      </c>
      <c r="B638" s="53" t="str">
        <f>IF(TYPE(SEARCH(B$1,+VLOOKUP($A638,datos14s!$A$2:$B$874,2,FALSE)))=1,"·",0)</f>
        <v>·</v>
      </c>
      <c r="C638" s="53">
        <f>IF(TYPE(SEARCH(C$1,+VLOOKUP($A638,datos14s!$A$2:$B$874,2,FALSE)))=1,"·",0)</f>
        <v>0</v>
      </c>
      <c r="D638" s="53">
        <f>IF(TYPE(SEARCH(D$1,+VLOOKUP($A638,datos14s!$A$2:$B$874,2,FALSE)))=1,"·",0)</f>
        <v>0</v>
      </c>
      <c r="E638" s="53">
        <f>IF(TYPE(SEARCH(E$1,+VLOOKUP($A638,datos14s!$A$2:$B$874,2,FALSE)))=1,"·",0)</f>
        <v>0</v>
      </c>
      <c r="F638" s="53" t="str">
        <f>IF(TYPE(SEARCH(F$1,+VLOOKUP($A638,datos14s!$A$2:$B$874,2,FALSE)))=1,"·",0)</f>
        <v>·</v>
      </c>
      <c r="G638" s="53">
        <f>IF(TYPE(SEARCH(G$1,+VLOOKUP($A638,datos14s!$A$2:$B$874,2,FALSE)))=1,"·",0)</f>
        <v>0</v>
      </c>
      <c r="H638" s="53">
        <f>IF(TYPE(SEARCH(H$1,+VLOOKUP($A638,datos14s!$A$2:$B$874,2,FALSE)))=1,"·",0)</f>
        <v>0</v>
      </c>
      <c r="I638" s="53">
        <f>IF(TYPE(SEARCH(I$1,+VLOOKUP($A638,datos14s!$A$2:$B$874,2,FALSE)))=1,"·",0)</f>
        <v>0</v>
      </c>
      <c r="J638" s="53">
        <f>IF(TYPE(SEARCH(J$1,+VLOOKUP($A638,datos14s!$A$2:$B$874,2,FALSE)))=1,"·",0)</f>
        <v>0</v>
      </c>
      <c r="K638" s="53">
        <f>IF(TYPE(SEARCH(K$1,+VLOOKUP($A638,datos14s!$A$2:$B$874,2,FALSE)))=1,"·",0)</f>
        <v>0</v>
      </c>
      <c r="L638" s="53">
        <f>IF(TYPE(SEARCH(L$1,+VLOOKUP($A638,datos14s!$A$2:$B$874,2,FALSE)))=1,"·",0)</f>
        <v>0</v>
      </c>
      <c r="M638" s="53">
        <f>IF(TYPE(SEARCH(M$1,+VLOOKUP($A638,datos14s!$A$2:$B$874,2,FALSE)))=1,"·",0)</f>
        <v>0</v>
      </c>
      <c r="N638" s="53">
        <f>IF(TYPE(SEARCH(N$1,+VLOOKUP($A638,datos14s!$A$2:$B$874,2,FALSE)))=1,"·",0)</f>
        <v>0</v>
      </c>
      <c r="O638" s="53">
        <f>IF(TYPE(SEARCH(O$1,+VLOOKUP($A638,datos14s!$A$2:$B$874,2,FALSE)))=1,"·",0)</f>
        <v>0</v>
      </c>
      <c r="P638" s="53">
        <f>IF(TYPE(SEARCH(P$1,+VLOOKUP($A638,datos14s!$A$2:$B$874,2,FALSE)))=1,"·",0)</f>
        <v>0</v>
      </c>
      <c r="Q638" s="53">
        <f>IF(TYPE(SEARCH(Q$1,+VLOOKUP($A638,datos14s!$A$2:$B$874,2,FALSE)))=1,"·",0)</f>
        <v>0</v>
      </c>
      <c r="R638" s="53">
        <f>IF(TYPE(SEARCH(R$1,+VLOOKUP($A638,datos14s!$A$2:$B$874,2,FALSE)))=1,"·",0)</f>
        <v>0</v>
      </c>
      <c r="S638" s="53">
        <f>IF(TYPE(SEARCH(S$1,+VLOOKUP($A638,datos14s!$A$2:$B$874,2,FALSE)))=1,"·",0)</f>
        <v>0</v>
      </c>
      <c r="T638" s="53">
        <f>IF(TYPE(SEARCH(T$1,+VLOOKUP($A638,datos14s!$A$2:$B$874,2,FALSE)))=1,"·",0)</f>
        <v>0</v>
      </c>
      <c r="U638" s="53">
        <f>IF(TYPE(SEARCH(U$1,+VLOOKUP($A638,datos14s!$A$2:$B$874,2,FALSE)))=1,"·",0)</f>
        <v>0</v>
      </c>
      <c r="V638" s="53">
        <f>IF(TYPE(SEARCH(V$1,+VLOOKUP($A638,datos14s!$A$2:$B$874,2,FALSE)))=1,"·",0)</f>
        <v>0</v>
      </c>
      <c r="W638" s="53">
        <f>IF(TYPE(SEARCH(W$1,+VLOOKUP($A638,datos14s!$A$2:$B$874,2,FALSE)))=1,"·",0)</f>
        <v>0</v>
      </c>
      <c r="X638" s="53">
        <f>IF(TYPE(SEARCH(X$1,+VLOOKUP($A638,datos14s!$A$2:$B$874,2,FALSE)))=1,"·",0)</f>
        <v>0</v>
      </c>
      <c r="Y638" s="53">
        <f>IF(TYPE(SEARCH(Y$1,+VLOOKUP($A638,datos14s!$A$2:$B$874,2,FALSE)))=1,"·",0)</f>
        <v>0</v>
      </c>
      <c r="Z638" s="53">
        <f>IF(TYPE(SEARCH(Z$1,+VLOOKUP($A638,datos14s!$A$2:$B$874,2,FALSE)))=1,"·",0)</f>
        <v>0</v>
      </c>
      <c r="AA638" s="53">
        <f>IF(TYPE(SEARCH(AA$1,+VLOOKUP($A638,datos14s!$A$2:$B$874,2,FALSE)))=1,"·",0)</f>
        <v>0</v>
      </c>
      <c r="AB638" s="53">
        <f>IF(TYPE(SEARCH(AB$1,+VLOOKUP($A638,datos14s!$A$2:$B$874,2,FALSE)))=1,"·",0)</f>
        <v>0</v>
      </c>
      <c r="AC638" s="53">
        <f>IF(TYPE(SEARCH(AC$1,+VLOOKUP($A638,datos14s!$A$2:$B$874,2,FALSE)))=1,"·",0)</f>
        <v>0</v>
      </c>
      <c r="AD638" s="53">
        <f>IF(TYPE(SEARCH(AD$1,+VLOOKUP($A638,datos14s!$A$2:$B$874,2,FALSE)))=1,"·",0)</f>
        <v>0</v>
      </c>
      <c r="AE638" s="53" t="str">
        <f>IF(TYPE(SEARCH(AE$1,+VLOOKUP($A638,datos14s!$A$2:$B$874,2,FALSE)))=1,"·",0)</f>
        <v>·</v>
      </c>
    </row>
    <row r="639" spans="1:31" s="9" customFormat="1">
      <c r="A639" s="60" t="s">
        <v>238</v>
      </c>
      <c r="B639" s="53">
        <f>IF(TYPE(SEARCH(B$1,+VLOOKUP($A639,datos14s!$A$2:$B$874,2,FALSE)))=1,"·",0)</f>
        <v>0</v>
      </c>
      <c r="C639" s="53">
        <f>IF(TYPE(SEARCH(C$1,+VLOOKUP($A639,datos14s!$A$2:$B$874,2,FALSE)))=1,"·",0)</f>
        <v>0</v>
      </c>
      <c r="D639" s="53">
        <f>IF(TYPE(SEARCH(D$1,+VLOOKUP($A639,datos14s!$A$2:$B$874,2,FALSE)))=1,"·",0)</f>
        <v>0</v>
      </c>
      <c r="E639" s="53">
        <f>IF(TYPE(SEARCH(E$1,+VLOOKUP($A639,datos14s!$A$2:$B$874,2,FALSE)))=1,"·",0)</f>
        <v>0</v>
      </c>
      <c r="F639" s="53" t="str">
        <f>IF(TYPE(SEARCH(F$1,+VLOOKUP($A639,datos14s!$A$2:$B$874,2,FALSE)))=1,"·",0)</f>
        <v>·</v>
      </c>
      <c r="G639" s="53">
        <f>IF(TYPE(SEARCH(G$1,+VLOOKUP($A639,datos14s!$A$2:$B$874,2,FALSE)))=1,"·",0)</f>
        <v>0</v>
      </c>
      <c r="H639" s="53">
        <f>IF(TYPE(SEARCH(H$1,+VLOOKUP($A639,datos14s!$A$2:$B$874,2,FALSE)))=1,"·",0)</f>
        <v>0</v>
      </c>
      <c r="I639" s="53">
        <f>IF(TYPE(SEARCH(I$1,+VLOOKUP($A639,datos14s!$A$2:$B$874,2,FALSE)))=1,"·",0)</f>
        <v>0</v>
      </c>
      <c r="J639" s="53">
        <f>IF(TYPE(SEARCH(J$1,+VLOOKUP($A639,datos14s!$A$2:$B$874,2,FALSE)))=1,"·",0)</f>
        <v>0</v>
      </c>
      <c r="K639" s="53" t="str">
        <f>IF(TYPE(SEARCH(K$1,+VLOOKUP($A639,datos14s!$A$2:$B$874,2,FALSE)))=1,"·",0)</f>
        <v>·</v>
      </c>
      <c r="L639" s="53">
        <f>IF(TYPE(SEARCH(L$1,+VLOOKUP($A639,datos14s!$A$2:$B$874,2,FALSE)))=1,"·",0)</f>
        <v>0</v>
      </c>
      <c r="M639" s="53">
        <f>IF(TYPE(SEARCH(M$1,+VLOOKUP($A639,datos14s!$A$2:$B$874,2,FALSE)))=1,"·",0)</f>
        <v>0</v>
      </c>
      <c r="N639" s="53">
        <f>IF(TYPE(SEARCH(N$1,+VLOOKUP($A639,datos14s!$A$2:$B$874,2,FALSE)))=1,"·",0)</f>
        <v>0</v>
      </c>
      <c r="O639" s="53">
        <f>IF(TYPE(SEARCH(O$1,+VLOOKUP($A639,datos14s!$A$2:$B$874,2,FALSE)))=1,"·",0)</f>
        <v>0</v>
      </c>
      <c r="P639" s="53">
        <f>IF(TYPE(SEARCH(P$1,+VLOOKUP($A639,datos14s!$A$2:$B$874,2,FALSE)))=1,"·",0)</f>
        <v>0</v>
      </c>
      <c r="Q639" s="53">
        <f>IF(TYPE(SEARCH(Q$1,+VLOOKUP($A639,datos14s!$A$2:$B$874,2,FALSE)))=1,"·",0)</f>
        <v>0</v>
      </c>
      <c r="R639" s="53">
        <f>IF(TYPE(SEARCH(R$1,+VLOOKUP($A639,datos14s!$A$2:$B$874,2,FALSE)))=1,"·",0)</f>
        <v>0</v>
      </c>
      <c r="S639" s="53">
        <f>IF(TYPE(SEARCH(S$1,+VLOOKUP($A639,datos14s!$A$2:$B$874,2,FALSE)))=1,"·",0)</f>
        <v>0</v>
      </c>
      <c r="T639" s="53">
        <f>IF(TYPE(SEARCH(T$1,+VLOOKUP($A639,datos14s!$A$2:$B$874,2,FALSE)))=1,"·",0)</f>
        <v>0</v>
      </c>
      <c r="U639" s="53">
        <f>IF(TYPE(SEARCH(U$1,+VLOOKUP($A639,datos14s!$A$2:$B$874,2,FALSE)))=1,"·",0)</f>
        <v>0</v>
      </c>
      <c r="V639" s="53">
        <f>IF(TYPE(SEARCH(V$1,+VLOOKUP($A639,datos14s!$A$2:$B$874,2,FALSE)))=1,"·",0)</f>
        <v>0</v>
      </c>
      <c r="W639" s="53">
        <f>IF(TYPE(SEARCH(W$1,+VLOOKUP($A639,datos14s!$A$2:$B$874,2,FALSE)))=1,"·",0)</f>
        <v>0</v>
      </c>
      <c r="X639" s="53">
        <f>IF(TYPE(SEARCH(X$1,+VLOOKUP($A639,datos14s!$A$2:$B$874,2,FALSE)))=1,"·",0)</f>
        <v>0</v>
      </c>
      <c r="Y639" s="53">
        <f>IF(TYPE(SEARCH(Y$1,+VLOOKUP($A639,datos14s!$A$2:$B$874,2,FALSE)))=1,"·",0)</f>
        <v>0</v>
      </c>
      <c r="Z639" s="53">
        <f>IF(TYPE(SEARCH(Z$1,+VLOOKUP($A639,datos14s!$A$2:$B$874,2,FALSE)))=1,"·",0)</f>
        <v>0</v>
      </c>
      <c r="AA639" s="53">
        <f>IF(TYPE(SEARCH(AA$1,+VLOOKUP($A639,datos14s!$A$2:$B$874,2,FALSE)))=1,"·",0)</f>
        <v>0</v>
      </c>
      <c r="AB639" s="53">
        <f>IF(TYPE(SEARCH(AB$1,+VLOOKUP($A639,datos14s!$A$2:$B$874,2,FALSE)))=1,"·",0)</f>
        <v>0</v>
      </c>
      <c r="AC639" s="53">
        <f>IF(TYPE(SEARCH(AC$1,+VLOOKUP($A639,datos14s!$A$2:$B$874,2,FALSE)))=1,"·",0)</f>
        <v>0</v>
      </c>
      <c r="AD639" s="53">
        <f>IF(TYPE(SEARCH(AD$1,+VLOOKUP($A639,datos14s!$A$2:$B$874,2,FALSE)))=1,"·",0)</f>
        <v>0</v>
      </c>
      <c r="AE639" s="53" t="str">
        <f>IF(TYPE(SEARCH(AE$1,+VLOOKUP($A639,datos14s!$A$2:$B$874,2,FALSE)))=1,"·",0)</f>
        <v>·</v>
      </c>
    </row>
    <row r="640" spans="1:31" s="9" customFormat="1">
      <c r="A640" s="60" t="s">
        <v>239</v>
      </c>
      <c r="B640" s="53">
        <f>IF(TYPE(SEARCH(B$1,+VLOOKUP($A640,datos14s!$A$2:$B$874,2,FALSE)))=1,"·",0)</f>
        <v>0</v>
      </c>
      <c r="C640" s="53">
        <f>IF(TYPE(SEARCH(C$1,+VLOOKUP($A640,datos14s!$A$2:$B$874,2,FALSE)))=1,"·",0)</f>
        <v>0</v>
      </c>
      <c r="D640" s="53">
        <f>IF(TYPE(SEARCH(D$1,+VLOOKUP($A640,datos14s!$A$2:$B$874,2,FALSE)))=1,"·",0)</f>
        <v>0</v>
      </c>
      <c r="E640" s="53">
        <f>IF(TYPE(SEARCH(E$1,+VLOOKUP($A640,datos14s!$A$2:$B$874,2,FALSE)))=1,"·",0)</f>
        <v>0</v>
      </c>
      <c r="F640" s="53" t="str">
        <f>IF(TYPE(SEARCH(F$1,+VLOOKUP($A640,datos14s!$A$2:$B$874,2,FALSE)))=1,"·",0)</f>
        <v>·</v>
      </c>
      <c r="G640" s="53">
        <f>IF(TYPE(SEARCH(G$1,+VLOOKUP($A640,datos14s!$A$2:$B$874,2,FALSE)))=1,"·",0)</f>
        <v>0</v>
      </c>
      <c r="H640" s="53">
        <f>IF(TYPE(SEARCH(H$1,+VLOOKUP($A640,datos14s!$A$2:$B$874,2,FALSE)))=1,"·",0)</f>
        <v>0</v>
      </c>
      <c r="I640" s="53">
        <f>IF(TYPE(SEARCH(I$1,+VLOOKUP($A640,datos14s!$A$2:$B$874,2,FALSE)))=1,"·",0)</f>
        <v>0</v>
      </c>
      <c r="J640" s="53">
        <f>IF(TYPE(SEARCH(J$1,+VLOOKUP($A640,datos14s!$A$2:$B$874,2,FALSE)))=1,"·",0)</f>
        <v>0</v>
      </c>
      <c r="K640" s="53" t="str">
        <f>IF(TYPE(SEARCH(K$1,+VLOOKUP($A640,datos14s!$A$2:$B$874,2,FALSE)))=1,"·",0)</f>
        <v>·</v>
      </c>
      <c r="L640" s="53">
        <f>IF(TYPE(SEARCH(L$1,+VLOOKUP($A640,datos14s!$A$2:$B$874,2,FALSE)))=1,"·",0)</f>
        <v>0</v>
      </c>
      <c r="M640" s="53">
        <f>IF(TYPE(SEARCH(M$1,+VLOOKUP($A640,datos14s!$A$2:$B$874,2,FALSE)))=1,"·",0)</f>
        <v>0</v>
      </c>
      <c r="N640" s="53">
        <f>IF(TYPE(SEARCH(N$1,+VLOOKUP($A640,datos14s!$A$2:$B$874,2,FALSE)))=1,"·",0)</f>
        <v>0</v>
      </c>
      <c r="O640" s="53">
        <f>IF(TYPE(SEARCH(O$1,+VLOOKUP($A640,datos14s!$A$2:$B$874,2,FALSE)))=1,"·",0)</f>
        <v>0</v>
      </c>
      <c r="P640" s="53">
        <f>IF(TYPE(SEARCH(P$1,+VLOOKUP($A640,datos14s!$A$2:$B$874,2,FALSE)))=1,"·",0)</f>
        <v>0</v>
      </c>
      <c r="Q640" s="53">
        <f>IF(TYPE(SEARCH(Q$1,+VLOOKUP($A640,datos14s!$A$2:$B$874,2,FALSE)))=1,"·",0)</f>
        <v>0</v>
      </c>
      <c r="R640" s="53">
        <f>IF(TYPE(SEARCH(R$1,+VLOOKUP($A640,datos14s!$A$2:$B$874,2,FALSE)))=1,"·",0)</f>
        <v>0</v>
      </c>
      <c r="S640" s="53">
        <f>IF(TYPE(SEARCH(S$1,+VLOOKUP($A640,datos14s!$A$2:$B$874,2,FALSE)))=1,"·",0)</f>
        <v>0</v>
      </c>
      <c r="T640" s="53">
        <f>IF(TYPE(SEARCH(T$1,+VLOOKUP($A640,datos14s!$A$2:$B$874,2,FALSE)))=1,"·",0)</f>
        <v>0</v>
      </c>
      <c r="U640" s="53">
        <f>IF(TYPE(SEARCH(U$1,+VLOOKUP($A640,datos14s!$A$2:$B$874,2,FALSE)))=1,"·",0)</f>
        <v>0</v>
      </c>
      <c r="V640" s="53">
        <f>IF(TYPE(SEARCH(V$1,+VLOOKUP($A640,datos14s!$A$2:$B$874,2,FALSE)))=1,"·",0)</f>
        <v>0</v>
      </c>
      <c r="W640" s="53">
        <f>IF(TYPE(SEARCH(W$1,+VLOOKUP($A640,datos14s!$A$2:$B$874,2,FALSE)))=1,"·",0)</f>
        <v>0</v>
      </c>
      <c r="X640" s="53">
        <f>IF(TYPE(SEARCH(X$1,+VLOOKUP($A640,datos14s!$A$2:$B$874,2,FALSE)))=1,"·",0)</f>
        <v>0</v>
      </c>
      <c r="Y640" s="53">
        <f>IF(TYPE(SEARCH(Y$1,+VLOOKUP($A640,datos14s!$A$2:$B$874,2,FALSE)))=1,"·",0)</f>
        <v>0</v>
      </c>
      <c r="Z640" s="53">
        <f>IF(TYPE(SEARCH(Z$1,+VLOOKUP($A640,datos14s!$A$2:$B$874,2,FALSE)))=1,"·",0)</f>
        <v>0</v>
      </c>
      <c r="AA640" s="53">
        <f>IF(TYPE(SEARCH(AA$1,+VLOOKUP($A640,datos14s!$A$2:$B$874,2,FALSE)))=1,"·",0)</f>
        <v>0</v>
      </c>
      <c r="AB640" s="53">
        <f>IF(TYPE(SEARCH(AB$1,+VLOOKUP($A640,datos14s!$A$2:$B$874,2,FALSE)))=1,"·",0)</f>
        <v>0</v>
      </c>
      <c r="AC640" s="53">
        <f>IF(TYPE(SEARCH(AC$1,+VLOOKUP($A640,datos14s!$A$2:$B$874,2,FALSE)))=1,"·",0)</f>
        <v>0</v>
      </c>
      <c r="AD640" s="53">
        <f>IF(TYPE(SEARCH(AD$1,+VLOOKUP($A640,datos14s!$A$2:$B$874,2,FALSE)))=1,"·",0)</f>
        <v>0</v>
      </c>
      <c r="AE640" s="53" t="str">
        <f>IF(TYPE(SEARCH(AE$1,+VLOOKUP($A640,datos14s!$A$2:$B$874,2,FALSE)))=1,"·",0)</f>
        <v>·</v>
      </c>
    </row>
    <row r="641" spans="1:31" s="9" customFormat="1">
      <c r="A641" s="60" t="s">
        <v>240</v>
      </c>
      <c r="B641" s="53">
        <f>IF(TYPE(SEARCH(B$1,+VLOOKUP($A641,datos14s!$A$2:$B$874,2,FALSE)))=1,"·",0)</f>
        <v>0</v>
      </c>
      <c r="C641" s="53">
        <f>IF(TYPE(SEARCH(C$1,+VLOOKUP($A641,datos14s!$A$2:$B$874,2,FALSE)))=1,"·",0)</f>
        <v>0</v>
      </c>
      <c r="D641" s="53">
        <f>IF(TYPE(SEARCH(D$1,+VLOOKUP($A641,datos14s!$A$2:$B$874,2,FALSE)))=1,"·",0)</f>
        <v>0</v>
      </c>
      <c r="E641" s="53">
        <f>IF(TYPE(SEARCH(E$1,+VLOOKUP($A641,datos14s!$A$2:$B$874,2,FALSE)))=1,"·",0)</f>
        <v>0</v>
      </c>
      <c r="F641" s="53" t="str">
        <f>IF(TYPE(SEARCH(F$1,+VLOOKUP($A641,datos14s!$A$2:$B$874,2,FALSE)))=1,"·",0)</f>
        <v>·</v>
      </c>
      <c r="G641" s="53">
        <f>IF(TYPE(SEARCH(G$1,+VLOOKUP($A641,datos14s!$A$2:$B$874,2,FALSE)))=1,"·",0)</f>
        <v>0</v>
      </c>
      <c r="H641" s="53">
        <f>IF(TYPE(SEARCH(H$1,+VLOOKUP($A641,datos14s!$A$2:$B$874,2,FALSE)))=1,"·",0)</f>
        <v>0</v>
      </c>
      <c r="I641" s="53" t="str">
        <f>IF(TYPE(SEARCH(I$1,+VLOOKUP($A641,datos14s!$A$2:$B$874,2,FALSE)))=1,"·",0)</f>
        <v>·</v>
      </c>
      <c r="J641" s="53">
        <f>IF(TYPE(SEARCH(J$1,+VLOOKUP($A641,datos14s!$A$2:$B$874,2,FALSE)))=1,"·",0)</f>
        <v>0</v>
      </c>
      <c r="K641" s="53" t="str">
        <f>IF(TYPE(SEARCH(K$1,+VLOOKUP($A641,datos14s!$A$2:$B$874,2,FALSE)))=1,"·",0)</f>
        <v>·</v>
      </c>
      <c r="L641" s="53">
        <f>IF(TYPE(SEARCH(L$1,+VLOOKUP($A641,datos14s!$A$2:$B$874,2,FALSE)))=1,"·",0)</f>
        <v>0</v>
      </c>
      <c r="M641" s="53">
        <f>IF(TYPE(SEARCH(M$1,+VLOOKUP($A641,datos14s!$A$2:$B$874,2,FALSE)))=1,"·",0)</f>
        <v>0</v>
      </c>
      <c r="N641" s="53">
        <f>IF(TYPE(SEARCH(N$1,+VLOOKUP($A641,datos14s!$A$2:$B$874,2,FALSE)))=1,"·",0)</f>
        <v>0</v>
      </c>
      <c r="O641" s="53">
        <f>IF(TYPE(SEARCH(O$1,+VLOOKUP($A641,datos14s!$A$2:$B$874,2,FALSE)))=1,"·",0)</f>
        <v>0</v>
      </c>
      <c r="P641" s="53">
        <f>IF(TYPE(SEARCH(P$1,+VLOOKUP($A641,datos14s!$A$2:$B$874,2,FALSE)))=1,"·",0)</f>
        <v>0</v>
      </c>
      <c r="Q641" s="53">
        <f>IF(TYPE(SEARCH(Q$1,+VLOOKUP($A641,datos14s!$A$2:$B$874,2,FALSE)))=1,"·",0)</f>
        <v>0</v>
      </c>
      <c r="R641" s="53">
        <f>IF(TYPE(SEARCH(R$1,+VLOOKUP($A641,datos14s!$A$2:$B$874,2,FALSE)))=1,"·",0)</f>
        <v>0</v>
      </c>
      <c r="S641" s="53">
        <f>IF(TYPE(SEARCH(S$1,+VLOOKUP($A641,datos14s!$A$2:$B$874,2,FALSE)))=1,"·",0)</f>
        <v>0</v>
      </c>
      <c r="T641" s="53">
        <f>IF(TYPE(SEARCH(T$1,+VLOOKUP($A641,datos14s!$A$2:$B$874,2,FALSE)))=1,"·",0)</f>
        <v>0</v>
      </c>
      <c r="U641" s="53">
        <f>IF(TYPE(SEARCH(U$1,+VLOOKUP($A641,datos14s!$A$2:$B$874,2,FALSE)))=1,"·",0)</f>
        <v>0</v>
      </c>
      <c r="V641" s="53">
        <f>IF(TYPE(SEARCH(V$1,+VLOOKUP($A641,datos14s!$A$2:$B$874,2,FALSE)))=1,"·",0)</f>
        <v>0</v>
      </c>
      <c r="W641" s="53">
        <f>IF(TYPE(SEARCH(W$1,+VLOOKUP($A641,datos14s!$A$2:$B$874,2,FALSE)))=1,"·",0)</f>
        <v>0</v>
      </c>
      <c r="X641" s="53">
        <f>IF(TYPE(SEARCH(X$1,+VLOOKUP($A641,datos14s!$A$2:$B$874,2,FALSE)))=1,"·",0)</f>
        <v>0</v>
      </c>
      <c r="Y641" s="53">
        <f>IF(TYPE(SEARCH(Y$1,+VLOOKUP($A641,datos14s!$A$2:$B$874,2,FALSE)))=1,"·",0)</f>
        <v>0</v>
      </c>
      <c r="Z641" s="53">
        <f>IF(TYPE(SEARCH(Z$1,+VLOOKUP($A641,datos14s!$A$2:$B$874,2,FALSE)))=1,"·",0)</f>
        <v>0</v>
      </c>
      <c r="AA641" s="53">
        <f>IF(TYPE(SEARCH(AA$1,+VLOOKUP($A641,datos14s!$A$2:$B$874,2,FALSE)))=1,"·",0)</f>
        <v>0</v>
      </c>
      <c r="AB641" s="53">
        <f>IF(TYPE(SEARCH(AB$1,+VLOOKUP($A641,datos14s!$A$2:$B$874,2,FALSE)))=1,"·",0)</f>
        <v>0</v>
      </c>
      <c r="AC641" s="53">
        <f>IF(TYPE(SEARCH(AC$1,+VLOOKUP($A641,datos14s!$A$2:$B$874,2,FALSE)))=1,"·",0)</f>
        <v>0</v>
      </c>
      <c r="AD641" s="53">
        <f>IF(TYPE(SEARCH(AD$1,+VLOOKUP($A641,datos14s!$A$2:$B$874,2,FALSE)))=1,"·",0)</f>
        <v>0</v>
      </c>
      <c r="AE641" s="53">
        <f>IF(TYPE(SEARCH(AE$1,+VLOOKUP($A641,datos14s!$A$2:$B$874,2,FALSE)))=1,"·",0)</f>
        <v>0</v>
      </c>
    </row>
    <row r="642" spans="1:31" s="9" customFormat="1">
      <c r="A642" s="60" t="s">
        <v>241</v>
      </c>
      <c r="B642" s="53">
        <f>IF(TYPE(SEARCH(B$1,+VLOOKUP($A642,datos14s!$A$2:$B$874,2,FALSE)))=1,"·",0)</f>
        <v>0</v>
      </c>
      <c r="C642" s="53">
        <f>IF(TYPE(SEARCH(C$1,+VLOOKUP($A642,datos14s!$A$2:$B$874,2,FALSE)))=1,"·",0)</f>
        <v>0</v>
      </c>
      <c r="D642" s="53">
        <f>IF(TYPE(SEARCH(D$1,+VLOOKUP($A642,datos14s!$A$2:$B$874,2,FALSE)))=1,"·",0)</f>
        <v>0</v>
      </c>
      <c r="E642" s="53">
        <f>IF(TYPE(SEARCH(E$1,+VLOOKUP($A642,datos14s!$A$2:$B$874,2,FALSE)))=1,"·",0)</f>
        <v>0</v>
      </c>
      <c r="F642" s="53">
        <f>IF(TYPE(SEARCH(F$1,+VLOOKUP($A642,datos14s!$A$2:$B$874,2,FALSE)))=1,"·",0)</f>
        <v>0</v>
      </c>
      <c r="G642" s="53">
        <f>IF(TYPE(SEARCH(G$1,+VLOOKUP($A642,datos14s!$A$2:$B$874,2,FALSE)))=1,"·",0)</f>
        <v>0</v>
      </c>
      <c r="H642" s="53">
        <f>IF(TYPE(SEARCH(H$1,+VLOOKUP($A642,datos14s!$A$2:$B$874,2,FALSE)))=1,"·",0)</f>
        <v>0</v>
      </c>
      <c r="I642" s="53">
        <f>IF(TYPE(SEARCH(I$1,+VLOOKUP($A642,datos14s!$A$2:$B$874,2,FALSE)))=1,"·",0)</f>
        <v>0</v>
      </c>
      <c r="J642" s="53">
        <f>IF(TYPE(SEARCH(J$1,+VLOOKUP($A642,datos14s!$A$2:$B$874,2,FALSE)))=1,"·",0)</f>
        <v>0</v>
      </c>
      <c r="K642" s="53" t="str">
        <f>IF(TYPE(SEARCH(K$1,+VLOOKUP($A642,datos14s!$A$2:$B$874,2,FALSE)))=1,"·",0)</f>
        <v>·</v>
      </c>
      <c r="L642" s="53">
        <f>IF(TYPE(SEARCH(L$1,+VLOOKUP($A642,datos14s!$A$2:$B$874,2,FALSE)))=1,"·",0)</f>
        <v>0</v>
      </c>
      <c r="M642" s="53">
        <f>IF(TYPE(SEARCH(M$1,+VLOOKUP($A642,datos14s!$A$2:$B$874,2,FALSE)))=1,"·",0)</f>
        <v>0</v>
      </c>
      <c r="N642" s="53">
        <f>IF(TYPE(SEARCH(N$1,+VLOOKUP($A642,datos14s!$A$2:$B$874,2,FALSE)))=1,"·",0)</f>
        <v>0</v>
      </c>
      <c r="O642" s="53">
        <f>IF(TYPE(SEARCH(O$1,+VLOOKUP($A642,datos14s!$A$2:$B$874,2,FALSE)))=1,"·",0)</f>
        <v>0</v>
      </c>
      <c r="P642" s="53">
        <f>IF(TYPE(SEARCH(P$1,+VLOOKUP($A642,datos14s!$A$2:$B$874,2,FALSE)))=1,"·",0)</f>
        <v>0</v>
      </c>
      <c r="Q642" s="53">
        <f>IF(TYPE(SEARCH(Q$1,+VLOOKUP($A642,datos14s!$A$2:$B$874,2,FALSE)))=1,"·",0)</f>
        <v>0</v>
      </c>
      <c r="R642" s="53">
        <f>IF(TYPE(SEARCH(R$1,+VLOOKUP($A642,datos14s!$A$2:$B$874,2,FALSE)))=1,"·",0)</f>
        <v>0</v>
      </c>
      <c r="S642" s="53">
        <f>IF(TYPE(SEARCH(S$1,+VLOOKUP($A642,datos14s!$A$2:$B$874,2,FALSE)))=1,"·",0)</f>
        <v>0</v>
      </c>
      <c r="T642" s="53">
        <f>IF(TYPE(SEARCH(T$1,+VLOOKUP($A642,datos14s!$A$2:$B$874,2,FALSE)))=1,"·",0)</f>
        <v>0</v>
      </c>
      <c r="U642" s="53">
        <f>IF(TYPE(SEARCH(U$1,+VLOOKUP($A642,datos14s!$A$2:$B$874,2,FALSE)))=1,"·",0)</f>
        <v>0</v>
      </c>
      <c r="V642" s="53">
        <f>IF(TYPE(SEARCH(V$1,+VLOOKUP($A642,datos14s!$A$2:$B$874,2,FALSE)))=1,"·",0)</f>
        <v>0</v>
      </c>
      <c r="W642" s="53">
        <f>IF(TYPE(SEARCH(W$1,+VLOOKUP($A642,datos14s!$A$2:$B$874,2,FALSE)))=1,"·",0)</f>
        <v>0</v>
      </c>
      <c r="X642" s="53">
        <f>IF(TYPE(SEARCH(X$1,+VLOOKUP($A642,datos14s!$A$2:$B$874,2,FALSE)))=1,"·",0)</f>
        <v>0</v>
      </c>
      <c r="Y642" s="53">
        <f>IF(TYPE(SEARCH(Y$1,+VLOOKUP($A642,datos14s!$A$2:$B$874,2,FALSE)))=1,"·",0)</f>
        <v>0</v>
      </c>
      <c r="Z642" s="53">
        <f>IF(TYPE(SEARCH(Z$1,+VLOOKUP($A642,datos14s!$A$2:$B$874,2,FALSE)))=1,"·",0)</f>
        <v>0</v>
      </c>
      <c r="AA642" s="53">
        <f>IF(TYPE(SEARCH(AA$1,+VLOOKUP($A642,datos14s!$A$2:$B$874,2,FALSE)))=1,"·",0)</f>
        <v>0</v>
      </c>
      <c r="AB642" s="53">
        <f>IF(TYPE(SEARCH(AB$1,+VLOOKUP($A642,datos14s!$A$2:$B$874,2,FALSE)))=1,"·",0)</f>
        <v>0</v>
      </c>
      <c r="AC642" s="53">
        <f>IF(TYPE(SEARCH(AC$1,+VLOOKUP($A642,datos14s!$A$2:$B$874,2,FALSE)))=1,"·",0)</f>
        <v>0</v>
      </c>
      <c r="AD642" s="53">
        <f>IF(TYPE(SEARCH(AD$1,+VLOOKUP($A642,datos14s!$A$2:$B$874,2,FALSE)))=1,"·",0)</f>
        <v>0</v>
      </c>
      <c r="AE642" s="53" t="str">
        <f>IF(TYPE(SEARCH(AE$1,+VLOOKUP($A642,datos14s!$A$2:$B$874,2,FALSE)))=1,"·",0)</f>
        <v>·</v>
      </c>
    </row>
    <row r="643" spans="1:31" s="9" customFormat="1">
      <c r="A643" s="60" t="s">
        <v>242</v>
      </c>
      <c r="B643" s="53">
        <f>IF(TYPE(SEARCH(B$1,+VLOOKUP($A643,datos14s!$A$2:$B$874,2,FALSE)))=1,"·",0)</f>
        <v>0</v>
      </c>
      <c r="C643" s="53">
        <f>IF(TYPE(SEARCH(C$1,+VLOOKUP($A643,datos14s!$A$2:$B$874,2,FALSE)))=1,"·",0)</f>
        <v>0</v>
      </c>
      <c r="D643" s="53">
        <f>IF(TYPE(SEARCH(D$1,+VLOOKUP($A643,datos14s!$A$2:$B$874,2,FALSE)))=1,"·",0)</f>
        <v>0</v>
      </c>
      <c r="E643" s="53">
        <f>IF(TYPE(SEARCH(E$1,+VLOOKUP($A643,datos14s!$A$2:$B$874,2,FALSE)))=1,"·",0)</f>
        <v>0</v>
      </c>
      <c r="F643" s="53">
        <f>IF(TYPE(SEARCH(F$1,+VLOOKUP($A643,datos14s!$A$2:$B$874,2,FALSE)))=1,"·",0)</f>
        <v>0</v>
      </c>
      <c r="G643" s="53">
        <f>IF(TYPE(SEARCH(G$1,+VLOOKUP($A643,datos14s!$A$2:$B$874,2,FALSE)))=1,"·",0)</f>
        <v>0</v>
      </c>
      <c r="H643" s="53">
        <f>IF(TYPE(SEARCH(H$1,+VLOOKUP($A643,datos14s!$A$2:$B$874,2,FALSE)))=1,"·",0)</f>
        <v>0</v>
      </c>
      <c r="I643" s="53" t="str">
        <f>IF(TYPE(SEARCH(I$1,+VLOOKUP($A643,datos14s!$A$2:$B$874,2,FALSE)))=1,"·",0)</f>
        <v>·</v>
      </c>
      <c r="J643" s="53">
        <f>IF(TYPE(SEARCH(J$1,+VLOOKUP($A643,datos14s!$A$2:$B$874,2,FALSE)))=1,"·",0)</f>
        <v>0</v>
      </c>
      <c r="K643" s="53">
        <f>IF(TYPE(SEARCH(K$1,+VLOOKUP($A643,datos14s!$A$2:$B$874,2,FALSE)))=1,"·",0)</f>
        <v>0</v>
      </c>
      <c r="L643" s="53">
        <f>IF(TYPE(SEARCH(L$1,+VLOOKUP($A643,datos14s!$A$2:$B$874,2,FALSE)))=1,"·",0)</f>
        <v>0</v>
      </c>
      <c r="M643" s="53">
        <f>IF(TYPE(SEARCH(M$1,+VLOOKUP($A643,datos14s!$A$2:$B$874,2,FALSE)))=1,"·",0)</f>
        <v>0</v>
      </c>
      <c r="N643" s="53">
        <f>IF(TYPE(SEARCH(N$1,+VLOOKUP($A643,datos14s!$A$2:$B$874,2,FALSE)))=1,"·",0)</f>
        <v>0</v>
      </c>
      <c r="O643" s="53">
        <f>IF(TYPE(SEARCH(O$1,+VLOOKUP($A643,datos14s!$A$2:$B$874,2,FALSE)))=1,"·",0)</f>
        <v>0</v>
      </c>
      <c r="P643" s="53">
        <f>IF(TYPE(SEARCH(P$1,+VLOOKUP($A643,datos14s!$A$2:$B$874,2,FALSE)))=1,"·",0)</f>
        <v>0</v>
      </c>
      <c r="Q643" s="53">
        <f>IF(TYPE(SEARCH(Q$1,+VLOOKUP($A643,datos14s!$A$2:$B$874,2,FALSE)))=1,"·",0)</f>
        <v>0</v>
      </c>
      <c r="R643" s="53">
        <f>IF(TYPE(SEARCH(R$1,+VLOOKUP($A643,datos14s!$A$2:$B$874,2,FALSE)))=1,"·",0)</f>
        <v>0</v>
      </c>
      <c r="S643" s="53">
        <f>IF(TYPE(SEARCH(S$1,+VLOOKUP($A643,datos14s!$A$2:$B$874,2,FALSE)))=1,"·",0)</f>
        <v>0</v>
      </c>
      <c r="T643" s="53">
        <f>IF(TYPE(SEARCH(T$1,+VLOOKUP($A643,datos14s!$A$2:$B$874,2,FALSE)))=1,"·",0)</f>
        <v>0</v>
      </c>
      <c r="U643" s="53">
        <f>IF(TYPE(SEARCH(U$1,+VLOOKUP($A643,datos14s!$A$2:$B$874,2,FALSE)))=1,"·",0)</f>
        <v>0</v>
      </c>
      <c r="V643" s="53">
        <f>IF(TYPE(SEARCH(V$1,+VLOOKUP($A643,datos14s!$A$2:$B$874,2,FALSE)))=1,"·",0)</f>
        <v>0</v>
      </c>
      <c r="W643" s="53">
        <f>IF(TYPE(SEARCH(W$1,+VLOOKUP($A643,datos14s!$A$2:$B$874,2,FALSE)))=1,"·",0)</f>
        <v>0</v>
      </c>
      <c r="X643" s="53">
        <f>IF(TYPE(SEARCH(X$1,+VLOOKUP($A643,datos14s!$A$2:$B$874,2,FALSE)))=1,"·",0)</f>
        <v>0</v>
      </c>
      <c r="Y643" s="53">
        <f>IF(TYPE(SEARCH(Y$1,+VLOOKUP($A643,datos14s!$A$2:$B$874,2,FALSE)))=1,"·",0)</f>
        <v>0</v>
      </c>
      <c r="Z643" s="53">
        <f>IF(TYPE(SEARCH(Z$1,+VLOOKUP($A643,datos14s!$A$2:$B$874,2,FALSE)))=1,"·",0)</f>
        <v>0</v>
      </c>
      <c r="AA643" s="53">
        <f>IF(TYPE(SEARCH(AA$1,+VLOOKUP($A643,datos14s!$A$2:$B$874,2,FALSE)))=1,"·",0)</f>
        <v>0</v>
      </c>
      <c r="AB643" s="53">
        <f>IF(TYPE(SEARCH(AB$1,+VLOOKUP($A643,datos14s!$A$2:$B$874,2,FALSE)))=1,"·",0)</f>
        <v>0</v>
      </c>
      <c r="AC643" s="53">
        <f>IF(TYPE(SEARCH(AC$1,+VLOOKUP($A643,datos14s!$A$2:$B$874,2,FALSE)))=1,"·",0)</f>
        <v>0</v>
      </c>
      <c r="AD643" s="53">
        <f>IF(TYPE(SEARCH(AD$1,+VLOOKUP($A643,datos14s!$A$2:$B$874,2,FALSE)))=1,"·",0)</f>
        <v>0</v>
      </c>
      <c r="AE643" s="53">
        <f>IF(TYPE(SEARCH(AE$1,+VLOOKUP($A643,datos14s!$A$2:$B$874,2,FALSE)))=1,"·",0)</f>
        <v>0</v>
      </c>
    </row>
    <row r="644" spans="1:31" s="9" customFormat="1">
      <c r="A644" s="60" t="s">
        <v>243</v>
      </c>
      <c r="B644" s="53">
        <f>IF(TYPE(SEARCH(B$1,+VLOOKUP($A644,datos14s!$A$2:$B$874,2,FALSE)))=1,"·",0)</f>
        <v>0</v>
      </c>
      <c r="C644" s="53">
        <f>IF(TYPE(SEARCH(C$1,+VLOOKUP($A644,datos14s!$A$2:$B$874,2,FALSE)))=1,"·",0)</f>
        <v>0</v>
      </c>
      <c r="D644" s="53">
        <f>IF(TYPE(SEARCH(D$1,+VLOOKUP($A644,datos14s!$A$2:$B$874,2,FALSE)))=1,"·",0)</f>
        <v>0</v>
      </c>
      <c r="E644" s="53">
        <f>IF(TYPE(SEARCH(E$1,+VLOOKUP($A644,datos14s!$A$2:$B$874,2,FALSE)))=1,"·",0)</f>
        <v>0</v>
      </c>
      <c r="F644" s="53">
        <f>IF(TYPE(SEARCH(F$1,+VLOOKUP($A644,datos14s!$A$2:$B$874,2,FALSE)))=1,"·",0)</f>
        <v>0</v>
      </c>
      <c r="G644" s="53">
        <f>IF(TYPE(SEARCH(G$1,+VLOOKUP($A644,datos14s!$A$2:$B$874,2,FALSE)))=1,"·",0)</f>
        <v>0</v>
      </c>
      <c r="H644" s="53">
        <f>IF(TYPE(SEARCH(H$1,+VLOOKUP($A644,datos14s!$A$2:$B$874,2,FALSE)))=1,"·",0)</f>
        <v>0</v>
      </c>
      <c r="I644" s="53">
        <f>IF(TYPE(SEARCH(I$1,+VLOOKUP($A644,datos14s!$A$2:$B$874,2,FALSE)))=1,"·",0)</f>
        <v>0</v>
      </c>
      <c r="J644" s="53">
        <f>IF(TYPE(SEARCH(J$1,+VLOOKUP($A644,datos14s!$A$2:$B$874,2,FALSE)))=1,"·",0)</f>
        <v>0</v>
      </c>
      <c r="K644" s="53" t="str">
        <f>IF(TYPE(SEARCH(K$1,+VLOOKUP($A644,datos14s!$A$2:$B$874,2,FALSE)))=1,"·",0)</f>
        <v>·</v>
      </c>
      <c r="L644" s="53">
        <f>IF(TYPE(SEARCH(L$1,+VLOOKUP($A644,datos14s!$A$2:$B$874,2,FALSE)))=1,"·",0)</f>
        <v>0</v>
      </c>
      <c r="M644" s="53">
        <f>IF(TYPE(SEARCH(M$1,+VLOOKUP($A644,datos14s!$A$2:$B$874,2,FALSE)))=1,"·",0)</f>
        <v>0</v>
      </c>
      <c r="N644" s="53">
        <f>IF(TYPE(SEARCH(N$1,+VLOOKUP($A644,datos14s!$A$2:$B$874,2,FALSE)))=1,"·",0)</f>
        <v>0</v>
      </c>
      <c r="O644" s="53">
        <f>IF(TYPE(SEARCH(O$1,+VLOOKUP($A644,datos14s!$A$2:$B$874,2,FALSE)))=1,"·",0)</f>
        <v>0</v>
      </c>
      <c r="P644" s="53">
        <f>IF(TYPE(SEARCH(P$1,+VLOOKUP($A644,datos14s!$A$2:$B$874,2,FALSE)))=1,"·",0)</f>
        <v>0</v>
      </c>
      <c r="Q644" s="53">
        <f>IF(TYPE(SEARCH(Q$1,+VLOOKUP($A644,datos14s!$A$2:$B$874,2,FALSE)))=1,"·",0)</f>
        <v>0</v>
      </c>
      <c r="R644" s="53">
        <f>IF(TYPE(SEARCH(R$1,+VLOOKUP($A644,datos14s!$A$2:$B$874,2,FALSE)))=1,"·",0)</f>
        <v>0</v>
      </c>
      <c r="S644" s="53">
        <f>IF(TYPE(SEARCH(S$1,+VLOOKUP($A644,datos14s!$A$2:$B$874,2,FALSE)))=1,"·",0)</f>
        <v>0</v>
      </c>
      <c r="T644" s="53">
        <f>IF(TYPE(SEARCH(T$1,+VLOOKUP($A644,datos14s!$A$2:$B$874,2,FALSE)))=1,"·",0)</f>
        <v>0</v>
      </c>
      <c r="U644" s="53">
        <f>IF(TYPE(SEARCH(U$1,+VLOOKUP($A644,datos14s!$A$2:$B$874,2,FALSE)))=1,"·",0)</f>
        <v>0</v>
      </c>
      <c r="V644" s="53">
        <f>IF(TYPE(SEARCH(V$1,+VLOOKUP($A644,datos14s!$A$2:$B$874,2,FALSE)))=1,"·",0)</f>
        <v>0</v>
      </c>
      <c r="W644" s="53">
        <f>IF(TYPE(SEARCH(W$1,+VLOOKUP($A644,datos14s!$A$2:$B$874,2,FALSE)))=1,"·",0)</f>
        <v>0</v>
      </c>
      <c r="X644" s="53">
        <f>IF(TYPE(SEARCH(X$1,+VLOOKUP($A644,datos14s!$A$2:$B$874,2,FALSE)))=1,"·",0)</f>
        <v>0</v>
      </c>
      <c r="Y644" s="53">
        <f>IF(TYPE(SEARCH(Y$1,+VLOOKUP($A644,datos14s!$A$2:$B$874,2,FALSE)))=1,"·",0)</f>
        <v>0</v>
      </c>
      <c r="Z644" s="53">
        <f>IF(TYPE(SEARCH(Z$1,+VLOOKUP($A644,datos14s!$A$2:$B$874,2,FALSE)))=1,"·",0)</f>
        <v>0</v>
      </c>
      <c r="AA644" s="53">
        <f>IF(TYPE(SEARCH(AA$1,+VLOOKUP($A644,datos14s!$A$2:$B$874,2,FALSE)))=1,"·",0)</f>
        <v>0</v>
      </c>
      <c r="AB644" s="53">
        <f>IF(TYPE(SEARCH(AB$1,+VLOOKUP($A644,datos14s!$A$2:$B$874,2,FALSE)))=1,"·",0)</f>
        <v>0</v>
      </c>
      <c r="AC644" s="53">
        <f>IF(TYPE(SEARCH(AC$1,+VLOOKUP($A644,datos14s!$A$2:$B$874,2,FALSE)))=1,"·",0)</f>
        <v>0</v>
      </c>
      <c r="AD644" s="53">
        <f>IF(TYPE(SEARCH(AD$1,+VLOOKUP($A644,datos14s!$A$2:$B$874,2,FALSE)))=1,"·",0)</f>
        <v>0</v>
      </c>
      <c r="AE644" s="53" t="str">
        <f>IF(TYPE(SEARCH(AE$1,+VLOOKUP($A644,datos14s!$A$2:$B$874,2,FALSE)))=1,"·",0)</f>
        <v>·</v>
      </c>
    </row>
    <row r="645" spans="1:31" s="9" customFormat="1">
      <c r="A645" s="60" t="s">
        <v>244</v>
      </c>
      <c r="B645" s="53" t="str">
        <f>IF(TYPE(SEARCH(B$1,+VLOOKUP($A645,datos14s!$A$2:$B$874,2,FALSE)))=1,"·",0)</f>
        <v>·</v>
      </c>
      <c r="C645" s="53">
        <f>IF(TYPE(SEARCH(C$1,+VLOOKUP($A645,datos14s!$A$2:$B$874,2,FALSE)))=1,"·",0)</f>
        <v>0</v>
      </c>
      <c r="D645" s="53">
        <f>IF(TYPE(SEARCH(D$1,+VLOOKUP($A645,datos14s!$A$2:$B$874,2,FALSE)))=1,"·",0)</f>
        <v>0</v>
      </c>
      <c r="E645" s="53">
        <f>IF(TYPE(SEARCH(E$1,+VLOOKUP($A645,datos14s!$A$2:$B$874,2,FALSE)))=1,"·",0)</f>
        <v>0</v>
      </c>
      <c r="F645" s="53" t="str">
        <f>IF(TYPE(SEARCH(F$1,+VLOOKUP($A645,datos14s!$A$2:$B$874,2,FALSE)))=1,"·",0)</f>
        <v>·</v>
      </c>
      <c r="G645" s="53">
        <f>IF(TYPE(SEARCH(G$1,+VLOOKUP($A645,datos14s!$A$2:$B$874,2,FALSE)))=1,"·",0)</f>
        <v>0</v>
      </c>
      <c r="H645" s="53">
        <f>IF(TYPE(SEARCH(H$1,+VLOOKUP($A645,datos14s!$A$2:$B$874,2,FALSE)))=1,"·",0)</f>
        <v>0</v>
      </c>
      <c r="I645" s="53">
        <f>IF(TYPE(SEARCH(I$1,+VLOOKUP($A645,datos14s!$A$2:$B$874,2,FALSE)))=1,"·",0)</f>
        <v>0</v>
      </c>
      <c r="J645" s="53">
        <f>IF(TYPE(SEARCH(J$1,+VLOOKUP($A645,datos14s!$A$2:$B$874,2,FALSE)))=1,"·",0)</f>
        <v>0</v>
      </c>
      <c r="K645" s="53">
        <f>IF(TYPE(SEARCH(K$1,+VLOOKUP($A645,datos14s!$A$2:$B$874,2,FALSE)))=1,"·",0)</f>
        <v>0</v>
      </c>
      <c r="L645" s="53">
        <f>IF(TYPE(SEARCH(L$1,+VLOOKUP($A645,datos14s!$A$2:$B$874,2,FALSE)))=1,"·",0)</f>
        <v>0</v>
      </c>
      <c r="M645" s="53">
        <f>IF(TYPE(SEARCH(M$1,+VLOOKUP($A645,datos14s!$A$2:$B$874,2,FALSE)))=1,"·",0)</f>
        <v>0</v>
      </c>
      <c r="N645" s="53">
        <f>IF(TYPE(SEARCH(N$1,+VLOOKUP($A645,datos14s!$A$2:$B$874,2,FALSE)))=1,"·",0)</f>
        <v>0</v>
      </c>
      <c r="O645" s="53">
        <f>IF(TYPE(SEARCH(O$1,+VLOOKUP($A645,datos14s!$A$2:$B$874,2,FALSE)))=1,"·",0)</f>
        <v>0</v>
      </c>
      <c r="P645" s="53">
        <f>IF(TYPE(SEARCH(P$1,+VLOOKUP($A645,datos14s!$A$2:$B$874,2,FALSE)))=1,"·",0)</f>
        <v>0</v>
      </c>
      <c r="Q645" s="53">
        <f>IF(TYPE(SEARCH(Q$1,+VLOOKUP($A645,datos14s!$A$2:$B$874,2,FALSE)))=1,"·",0)</f>
        <v>0</v>
      </c>
      <c r="R645" s="53">
        <f>IF(TYPE(SEARCH(R$1,+VLOOKUP($A645,datos14s!$A$2:$B$874,2,FALSE)))=1,"·",0)</f>
        <v>0</v>
      </c>
      <c r="S645" s="53">
        <f>IF(TYPE(SEARCH(S$1,+VLOOKUP($A645,datos14s!$A$2:$B$874,2,FALSE)))=1,"·",0)</f>
        <v>0</v>
      </c>
      <c r="T645" s="53">
        <f>IF(TYPE(SEARCH(T$1,+VLOOKUP($A645,datos14s!$A$2:$B$874,2,FALSE)))=1,"·",0)</f>
        <v>0</v>
      </c>
      <c r="U645" s="53">
        <f>IF(TYPE(SEARCH(U$1,+VLOOKUP($A645,datos14s!$A$2:$B$874,2,FALSE)))=1,"·",0)</f>
        <v>0</v>
      </c>
      <c r="V645" s="53">
        <f>IF(TYPE(SEARCH(V$1,+VLOOKUP($A645,datos14s!$A$2:$B$874,2,FALSE)))=1,"·",0)</f>
        <v>0</v>
      </c>
      <c r="W645" s="53">
        <f>IF(TYPE(SEARCH(W$1,+VLOOKUP($A645,datos14s!$A$2:$B$874,2,FALSE)))=1,"·",0)</f>
        <v>0</v>
      </c>
      <c r="X645" s="53">
        <f>IF(TYPE(SEARCH(X$1,+VLOOKUP($A645,datos14s!$A$2:$B$874,2,FALSE)))=1,"·",0)</f>
        <v>0</v>
      </c>
      <c r="Y645" s="53">
        <f>IF(TYPE(SEARCH(Y$1,+VLOOKUP($A645,datos14s!$A$2:$B$874,2,FALSE)))=1,"·",0)</f>
        <v>0</v>
      </c>
      <c r="Z645" s="53">
        <f>IF(TYPE(SEARCH(Z$1,+VLOOKUP($A645,datos14s!$A$2:$B$874,2,FALSE)))=1,"·",0)</f>
        <v>0</v>
      </c>
      <c r="AA645" s="53">
        <f>IF(TYPE(SEARCH(AA$1,+VLOOKUP($A645,datos14s!$A$2:$B$874,2,FALSE)))=1,"·",0)</f>
        <v>0</v>
      </c>
      <c r="AB645" s="53">
        <f>IF(TYPE(SEARCH(AB$1,+VLOOKUP($A645,datos14s!$A$2:$B$874,2,FALSE)))=1,"·",0)</f>
        <v>0</v>
      </c>
      <c r="AC645" s="53">
        <f>IF(TYPE(SEARCH(AC$1,+VLOOKUP($A645,datos14s!$A$2:$B$874,2,FALSE)))=1,"·",0)</f>
        <v>0</v>
      </c>
      <c r="AD645" s="53">
        <f>IF(TYPE(SEARCH(AD$1,+VLOOKUP($A645,datos14s!$A$2:$B$874,2,FALSE)))=1,"·",0)</f>
        <v>0</v>
      </c>
      <c r="AE645" s="53" t="str">
        <f>IF(TYPE(SEARCH(AE$1,+VLOOKUP($A645,datos14s!$A$2:$B$874,2,FALSE)))=1,"·",0)</f>
        <v>·</v>
      </c>
    </row>
    <row r="646" spans="1:31" s="9" customFormat="1">
      <c r="A646" s="60" t="s">
        <v>245</v>
      </c>
      <c r="B646" s="53">
        <f>IF(TYPE(SEARCH(B$1,+VLOOKUP($A646,datos14s!$A$2:$B$874,2,FALSE)))=1,"·",0)</f>
        <v>0</v>
      </c>
      <c r="C646" s="53">
        <f>IF(TYPE(SEARCH(C$1,+VLOOKUP($A646,datos14s!$A$2:$B$874,2,FALSE)))=1,"·",0)</f>
        <v>0</v>
      </c>
      <c r="D646" s="53">
        <f>IF(TYPE(SEARCH(D$1,+VLOOKUP($A646,datos14s!$A$2:$B$874,2,FALSE)))=1,"·",0)</f>
        <v>0</v>
      </c>
      <c r="E646" s="53">
        <f>IF(TYPE(SEARCH(E$1,+VLOOKUP($A646,datos14s!$A$2:$B$874,2,FALSE)))=1,"·",0)</f>
        <v>0</v>
      </c>
      <c r="F646" s="53">
        <f>IF(TYPE(SEARCH(F$1,+VLOOKUP($A646,datos14s!$A$2:$B$874,2,FALSE)))=1,"·",0)</f>
        <v>0</v>
      </c>
      <c r="G646" s="53">
        <f>IF(TYPE(SEARCH(G$1,+VLOOKUP($A646,datos14s!$A$2:$B$874,2,FALSE)))=1,"·",0)</f>
        <v>0</v>
      </c>
      <c r="H646" s="53">
        <f>IF(TYPE(SEARCH(H$1,+VLOOKUP($A646,datos14s!$A$2:$B$874,2,FALSE)))=1,"·",0)</f>
        <v>0</v>
      </c>
      <c r="I646" s="53">
        <f>IF(TYPE(SEARCH(I$1,+VLOOKUP($A646,datos14s!$A$2:$B$874,2,FALSE)))=1,"·",0)</f>
        <v>0</v>
      </c>
      <c r="J646" s="53">
        <f>IF(TYPE(SEARCH(J$1,+VLOOKUP($A646,datos14s!$A$2:$B$874,2,FALSE)))=1,"·",0)</f>
        <v>0</v>
      </c>
      <c r="K646" s="53" t="str">
        <f>IF(TYPE(SEARCH(K$1,+VLOOKUP($A646,datos14s!$A$2:$B$874,2,FALSE)))=1,"·",0)</f>
        <v>·</v>
      </c>
      <c r="L646" s="53">
        <f>IF(TYPE(SEARCH(L$1,+VLOOKUP($A646,datos14s!$A$2:$B$874,2,FALSE)))=1,"·",0)</f>
        <v>0</v>
      </c>
      <c r="M646" s="53">
        <f>IF(TYPE(SEARCH(M$1,+VLOOKUP($A646,datos14s!$A$2:$B$874,2,FALSE)))=1,"·",0)</f>
        <v>0</v>
      </c>
      <c r="N646" s="53">
        <f>IF(TYPE(SEARCH(N$1,+VLOOKUP($A646,datos14s!$A$2:$B$874,2,FALSE)))=1,"·",0)</f>
        <v>0</v>
      </c>
      <c r="O646" s="53">
        <f>IF(TYPE(SEARCH(O$1,+VLOOKUP($A646,datos14s!$A$2:$B$874,2,FALSE)))=1,"·",0)</f>
        <v>0</v>
      </c>
      <c r="P646" s="53">
        <f>IF(TYPE(SEARCH(P$1,+VLOOKUP($A646,datos14s!$A$2:$B$874,2,FALSE)))=1,"·",0)</f>
        <v>0</v>
      </c>
      <c r="Q646" s="53">
        <f>IF(TYPE(SEARCH(Q$1,+VLOOKUP($A646,datos14s!$A$2:$B$874,2,FALSE)))=1,"·",0)</f>
        <v>0</v>
      </c>
      <c r="R646" s="53">
        <f>IF(TYPE(SEARCH(R$1,+VLOOKUP($A646,datos14s!$A$2:$B$874,2,FALSE)))=1,"·",0)</f>
        <v>0</v>
      </c>
      <c r="S646" s="53">
        <f>IF(TYPE(SEARCH(S$1,+VLOOKUP($A646,datos14s!$A$2:$B$874,2,FALSE)))=1,"·",0)</f>
        <v>0</v>
      </c>
      <c r="T646" s="53">
        <f>IF(TYPE(SEARCH(T$1,+VLOOKUP($A646,datos14s!$A$2:$B$874,2,FALSE)))=1,"·",0)</f>
        <v>0</v>
      </c>
      <c r="U646" s="53">
        <f>IF(TYPE(SEARCH(U$1,+VLOOKUP($A646,datos14s!$A$2:$B$874,2,FALSE)))=1,"·",0)</f>
        <v>0</v>
      </c>
      <c r="V646" s="53">
        <f>IF(TYPE(SEARCH(V$1,+VLOOKUP($A646,datos14s!$A$2:$B$874,2,FALSE)))=1,"·",0)</f>
        <v>0</v>
      </c>
      <c r="W646" s="53">
        <f>IF(TYPE(SEARCH(W$1,+VLOOKUP($A646,datos14s!$A$2:$B$874,2,FALSE)))=1,"·",0)</f>
        <v>0</v>
      </c>
      <c r="X646" s="53">
        <f>IF(TYPE(SEARCH(X$1,+VLOOKUP($A646,datos14s!$A$2:$B$874,2,FALSE)))=1,"·",0)</f>
        <v>0</v>
      </c>
      <c r="Y646" s="53">
        <f>IF(TYPE(SEARCH(Y$1,+VLOOKUP($A646,datos14s!$A$2:$B$874,2,FALSE)))=1,"·",0)</f>
        <v>0</v>
      </c>
      <c r="Z646" s="53">
        <f>IF(TYPE(SEARCH(Z$1,+VLOOKUP($A646,datos14s!$A$2:$B$874,2,FALSE)))=1,"·",0)</f>
        <v>0</v>
      </c>
      <c r="AA646" s="53">
        <f>IF(TYPE(SEARCH(AA$1,+VLOOKUP($A646,datos14s!$A$2:$B$874,2,FALSE)))=1,"·",0)</f>
        <v>0</v>
      </c>
      <c r="AB646" s="53">
        <f>IF(TYPE(SEARCH(AB$1,+VLOOKUP($A646,datos14s!$A$2:$B$874,2,FALSE)))=1,"·",0)</f>
        <v>0</v>
      </c>
      <c r="AC646" s="53">
        <f>IF(TYPE(SEARCH(AC$1,+VLOOKUP($A646,datos14s!$A$2:$B$874,2,FALSE)))=1,"·",0)</f>
        <v>0</v>
      </c>
      <c r="AD646" s="53">
        <f>IF(TYPE(SEARCH(AD$1,+VLOOKUP($A646,datos14s!$A$2:$B$874,2,FALSE)))=1,"·",0)</f>
        <v>0</v>
      </c>
      <c r="AE646" s="53" t="str">
        <f>IF(TYPE(SEARCH(AE$1,+VLOOKUP($A646,datos14s!$A$2:$B$874,2,FALSE)))=1,"·",0)</f>
        <v>·</v>
      </c>
    </row>
    <row r="647" spans="1:31" s="9" customFormat="1">
      <c r="A647" s="60" t="s">
        <v>246</v>
      </c>
      <c r="B647" s="53" t="str">
        <f>IF(TYPE(SEARCH(B$1,+VLOOKUP($A647,datos14s!$A$2:$B$874,2,FALSE)))=1,"·",0)</f>
        <v>·</v>
      </c>
      <c r="C647" s="53">
        <f>IF(TYPE(SEARCH(C$1,+VLOOKUP($A647,datos14s!$A$2:$B$874,2,FALSE)))=1,"·",0)</f>
        <v>0</v>
      </c>
      <c r="D647" s="53">
        <f>IF(TYPE(SEARCH(D$1,+VLOOKUP($A647,datos14s!$A$2:$B$874,2,FALSE)))=1,"·",0)</f>
        <v>0</v>
      </c>
      <c r="E647" s="53">
        <f>IF(TYPE(SEARCH(E$1,+VLOOKUP($A647,datos14s!$A$2:$B$874,2,FALSE)))=1,"·",0)</f>
        <v>0</v>
      </c>
      <c r="F647" s="53">
        <f>IF(TYPE(SEARCH(F$1,+VLOOKUP($A647,datos14s!$A$2:$B$874,2,FALSE)))=1,"·",0)</f>
        <v>0</v>
      </c>
      <c r="G647" s="53">
        <f>IF(TYPE(SEARCH(G$1,+VLOOKUP($A647,datos14s!$A$2:$B$874,2,FALSE)))=1,"·",0)</f>
        <v>0</v>
      </c>
      <c r="H647" s="53">
        <f>IF(TYPE(SEARCH(H$1,+VLOOKUP($A647,datos14s!$A$2:$B$874,2,FALSE)))=1,"·",0)</f>
        <v>0</v>
      </c>
      <c r="I647" s="53">
        <f>IF(TYPE(SEARCH(I$1,+VLOOKUP($A647,datos14s!$A$2:$B$874,2,FALSE)))=1,"·",0)</f>
        <v>0</v>
      </c>
      <c r="J647" s="53">
        <f>IF(TYPE(SEARCH(J$1,+VLOOKUP($A647,datos14s!$A$2:$B$874,2,FALSE)))=1,"·",0)</f>
        <v>0</v>
      </c>
      <c r="K647" s="53">
        <f>IF(TYPE(SEARCH(K$1,+VLOOKUP($A647,datos14s!$A$2:$B$874,2,FALSE)))=1,"·",0)</f>
        <v>0</v>
      </c>
      <c r="L647" s="53">
        <f>IF(TYPE(SEARCH(L$1,+VLOOKUP($A647,datos14s!$A$2:$B$874,2,FALSE)))=1,"·",0)</f>
        <v>0</v>
      </c>
      <c r="M647" s="53">
        <f>IF(TYPE(SEARCH(M$1,+VLOOKUP($A647,datos14s!$A$2:$B$874,2,FALSE)))=1,"·",0)</f>
        <v>0</v>
      </c>
      <c r="N647" s="53">
        <f>IF(TYPE(SEARCH(N$1,+VLOOKUP($A647,datos14s!$A$2:$B$874,2,FALSE)))=1,"·",0)</f>
        <v>0</v>
      </c>
      <c r="O647" s="53">
        <f>IF(TYPE(SEARCH(O$1,+VLOOKUP($A647,datos14s!$A$2:$B$874,2,FALSE)))=1,"·",0)</f>
        <v>0</v>
      </c>
      <c r="P647" s="53">
        <f>IF(TYPE(SEARCH(P$1,+VLOOKUP($A647,datos14s!$A$2:$B$874,2,FALSE)))=1,"·",0)</f>
        <v>0</v>
      </c>
      <c r="Q647" s="53">
        <f>IF(TYPE(SEARCH(Q$1,+VLOOKUP($A647,datos14s!$A$2:$B$874,2,FALSE)))=1,"·",0)</f>
        <v>0</v>
      </c>
      <c r="R647" s="53">
        <f>IF(TYPE(SEARCH(R$1,+VLOOKUP($A647,datos14s!$A$2:$B$874,2,FALSE)))=1,"·",0)</f>
        <v>0</v>
      </c>
      <c r="S647" s="53">
        <f>IF(TYPE(SEARCH(S$1,+VLOOKUP($A647,datos14s!$A$2:$B$874,2,FALSE)))=1,"·",0)</f>
        <v>0</v>
      </c>
      <c r="T647" s="53">
        <f>IF(TYPE(SEARCH(T$1,+VLOOKUP($A647,datos14s!$A$2:$B$874,2,FALSE)))=1,"·",0)</f>
        <v>0</v>
      </c>
      <c r="U647" s="53">
        <f>IF(TYPE(SEARCH(U$1,+VLOOKUP($A647,datos14s!$A$2:$B$874,2,FALSE)))=1,"·",0)</f>
        <v>0</v>
      </c>
      <c r="V647" s="53">
        <f>IF(TYPE(SEARCH(V$1,+VLOOKUP($A647,datos14s!$A$2:$B$874,2,FALSE)))=1,"·",0)</f>
        <v>0</v>
      </c>
      <c r="W647" s="53">
        <f>IF(TYPE(SEARCH(W$1,+VLOOKUP($A647,datos14s!$A$2:$B$874,2,FALSE)))=1,"·",0)</f>
        <v>0</v>
      </c>
      <c r="X647" s="53">
        <f>IF(TYPE(SEARCH(X$1,+VLOOKUP($A647,datos14s!$A$2:$B$874,2,FALSE)))=1,"·",0)</f>
        <v>0</v>
      </c>
      <c r="Y647" s="53">
        <f>IF(TYPE(SEARCH(Y$1,+VLOOKUP($A647,datos14s!$A$2:$B$874,2,FALSE)))=1,"·",0)</f>
        <v>0</v>
      </c>
      <c r="Z647" s="53">
        <f>IF(TYPE(SEARCH(Z$1,+VLOOKUP($A647,datos14s!$A$2:$B$874,2,FALSE)))=1,"·",0)</f>
        <v>0</v>
      </c>
      <c r="AA647" s="53">
        <f>IF(TYPE(SEARCH(AA$1,+VLOOKUP($A647,datos14s!$A$2:$B$874,2,FALSE)))=1,"·",0)</f>
        <v>0</v>
      </c>
      <c r="AB647" s="53">
        <f>IF(TYPE(SEARCH(AB$1,+VLOOKUP($A647,datos14s!$A$2:$B$874,2,FALSE)))=1,"·",0)</f>
        <v>0</v>
      </c>
      <c r="AC647" s="53">
        <f>IF(TYPE(SEARCH(AC$1,+VLOOKUP($A647,datos14s!$A$2:$B$874,2,FALSE)))=1,"·",0)</f>
        <v>0</v>
      </c>
      <c r="AD647" s="53">
        <f>IF(TYPE(SEARCH(AD$1,+VLOOKUP($A647,datos14s!$A$2:$B$874,2,FALSE)))=1,"·",0)</f>
        <v>0</v>
      </c>
      <c r="AE647" s="53" t="str">
        <f>IF(TYPE(SEARCH(AE$1,+VLOOKUP($A647,datos14s!$A$2:$B$874,2,FALSE)))=1,"·",0)</f>
        <v>·</v>
      </c>
    </row>
    <row r="648" spans="1:31" s="9" customFormat="1">
      <c r="A648" s="60" t="s">
        <v>247</v>
      </c>
      <c r="B648" s="53">
        <f>IF(TYPE(SEARCH(B$1,+VLOOKUP($A648,datos14s!$A$2:$B$874,2,FALSE)))=1,"·",0)</f>
        <v>0</v>
      </c>
      <c r="C648" s="53">
        <f>IF(TYPE(SEARCH(C$1,+VLOOKUP($A648,datos14s!$A$2:$B$874,2,FALSE)))=1,"·",0)</f>
        <v>0</v>
      </c>
      <c r="D648" s="53">
        <f>IF(TYPE(SEARCH(D$1,+VLOOKUP($A648,datos14s!$A$2:$B$874,2,FALSE)))=1,"·",0)</f>
        <v>0</v>
      </c>
      <c r="E648" s="53">
        <f>IF(TYPE(SEARCH(E$1,+VLOOKUP($A648,datos14s!$A$2:$B$874,2,FALSE)))=1,"·",0)</f>
        <v>0</v>
      </c>
      <c r="F648" s="53">
        <f>IF(TYPE(SEARCH(F$1,+VLOOKUP($A648,datos14s!$A$2:$B$874,2,FALSE)))=1,"·",0)</f>
        <v>0</v>
      </c>
      <c r="G648" s="53">
        <f>IF(TYPE(SEARCH(G$1,+VLOOKUP($A648,datos14s!$A$2:$B$874,2,FALSE)))=1,"·",0)</f>
        <v>0</v>
      </c>
      <c r="H648" s="53">
        <f>IF(TYPE(SEARCH(H$1,+VLOOKUP($A648,datos14s!$A$2:$B$874,2,FALSE)))=1,"·",0)</f>
        <v>0</v>
      </c>
      <c r="I648" s="53">
        <f>IF(TYPE(SEARCH(I$1,+VLOOKUP($A648,datos14s!$A$2:$B$874,2,FALSE)))=1,"·",0)</f>
        <v>0</v>
      </c>
      <c r="J648" s="53" t="str">
        <f>IF(TYPE(SEARCH(J$1,+VLOOKUP($A648,datos14s!$A$2:$B$874,2,FALSE)))=1,"·",0)</f>
        <v>·</v>
      </c>
      <c r="K648" s="53">
        <f>IF(TYPE(SEARCH(K$1,+VLOOKUP($A648,datos14s!$A$2:$B$874,2,FALSE)))=1,"·",0)</f>
        <v>0</v>
      </c>
      <c r="L648" s="53">
        <f>IF(TYPE(SEARCH(L$1,+VLOOKUP($A648,datos14s!$A$2:$B$874,2,FALSE)))=1,"·",0)</f>
        <v>0</v>
      </c>
      <c r="M648" s="53">
        <f>IF(TYPE(SEARCH(M$1,+VLOOKUP($A648,datos14s!$A$2:$B$874,2,FALSE)))=1,"·",0)</f>
        <v>0</v>
      </c>
      <c r="N648" s="53">
        <f>IF(TYPE(SEARCH(N$1,+VLOOKUP($A648,datos14s!$A$2:$B$874,2,FALSE)))=1,"·",0)</f>
        <v>0</v>
      </c>
      <c r="O648" s="53">
        <f>IF(TYPE(SEARCH(O$1,+VLOOKUP($A648,datos14s!$A$2:$B$874,2,FALSE)))=1,"·",0)</f>
        <v>0</v>
      </c>
      <c r="P648" s="53">
        <f>IF(TYPE(SEARCH(P$1,+VLOOKUP($A648,datos14s!$A$2:$B$874,2,FALSE)))=1,"·",0)</f>
        <v>0</v>
      </c>
      <c r="Q648" s="53">
        <f>IF(TYPE(SEARCH(Q$1,+VLOOKUP($A648,datos14s!$A$2:$B$874,2,FALSE)))=1,"·",0)</f>
        <v>0</v>
      </c>
      <c r="R648" s="53">
        <f>IF(TYPE(SEARCH(R$1,+VLOOKUP($A648,datos14s!$A$2:$B$874,2,FALSE)))=1,"·",0)</f>
        <v>0</v>
      </c>
      <c r="S648" s="53">
        <f>IF(TYPE(SEARCH(S$1,+VLOOKUP($A648,datos14s!$A$2:$B$874,2,FALSE)))=1,"·",0)</f>
        <v>0</v>
      </c>
      <c r="T648" s="53">
        <f>IF(TYPE(SEARCH(T$1,+VLOOKUP($A648,datos14s!$A$2:$B$874,2,FALSE)))=1,"·",0)</f>
        <v>0</v>
      </c>
      <c r="U648" s="53">
        <f>IF(TYPE(SEARCH(U$1,+VLOOKUP($A648,datos14s!$A$2:$B$874,2,FALSE)))=1,"·",0)</f>
        <v>0</v>
      </c>
      <c r="V648" s="53">
        <f>IF(TYPE(SEARCH(V$1,+VLOOKUP($A648,datos14s!$A$2:$B$874,2,FALSE)))=1,"·",0)</f>
        <v>0</v>
      </c>
      <c r="W648" s="53">
        <f>IF(TYPE(SEARCH(W$1,+VLOOKUP($A648,datos14s!$A$2:$B$874,2,FALSE)))=1,"·",0)</f>
        <v>0</v>
      </c>
      <c r="X648" s="53">
        <f>IF(TYPE(SEARCH(X$1,+VLOOKUP($A648,datos14s!$A$2:$B$874,2,FALSE)))=1,"·",0)</f>
        <v>0</v>
      </c>
      <c r="Y648" s="53">
        <f>IF(TYPE(SEARCH(Y$1,+VLOOKUP($A648,datos14s!$A$2:$B$874,2,FALSE)))=1,"·",0)</f>
        <v>0</v>
      </c>
      <c r="Z648" s="53">
        <f>IF(TYPE(SEARCH(Z$1,+VLOOKUP($A648,datos14s!$A$2:$B$874,2,FALSE)))=1,"·",0)</f>
        <v>0</v>
      </c>
      <c r="AA648" s="53">
        <f>IF(TYPE(SEARCH(AA$1,+VLOOKUP($A648,datos14s!$A$2:$B$874,2,FALSE)))=1,"·",0)</f>
        <v>0</v>
      </c>
      <c r="AB648" s="53">
        <f>IF(TYPE(SEARCH(AB$1,+VLOOKUP($A648,datos14s!$A$2:$B$874,2,FALSE)))=1,"·",0)</f>
        <v>0</v>
      </c>
      <c r="AC648" s="53">
        <f>IF(TYPE(SEARCH(AC$1,+VLOOKUP($A648,datos14s!$A$2:$B$874,2,FALSE)))=1,"·",0)</f>
        <v>0</v>
      </c>
      <c r="AD648" s="53">
        <f>IF(TYPE(SEARCH(AD$1,+VLOOKUP($A648,datos14s!$A$2:$B$874,2,FALSE)))=1,"·",0)</f>
        <v>0</v>
      </c>
      <c r="AE648" s="53" t="str">
        <f>IF(TYPE(SEARCH(AE$1,+VLOOKUP($A648,datos14s!$A$2:$B$874,2,FALSE)))=1,"·",0)</f>
        <v>·</v>
      </c>
    </row>
    <row r="649" spans="1:31" s="9" customFormat="1">
      <c r="A649" s="60" t="s">
        <v>248</v>
      </c>
      <c r="B649" s="53">
        <f>IF(TYPE(SEARCH(B$1,+VLOOKUP($A649,datos14s!$A$2:$B$874,2,FALSE)))=1,"·",0)</f>
        <v>0</v>
      </c>
      <c r="C649" s="53">
        <f>IF(TYPE(SEARCH(C$1,+VLOOKUP($A649,datos14s!$A$2:$B$874,2,FALSE)))=1,"·",0)</f>
        <v>0</v>
      </c>
      <c r="D649" s="53">
        <f>IF(TYPE(SEARCH(D$1,+VLOOKUP($A649,datos14s!$A$2:$B$874,2,FALSE)))=1,"·",0)</f>
        <v>0</v>
      </c>
      <c r="E649" s="53">
        <f>IF(TYPE(SEARCH(E$1,+VLOOKUP($A649,datos14s!$A$2:$B$874,2,FALSE)))=1,"·",0)</f>
        <v>0</v>
      </c>
      <c r="F649" s="53">
        <f>IF(TYPE(SEARCH(F$1,+VLOOKUP($A649,datos14s!$A$2:$B$874,2,FALSE)))=1,"·",0)</f>
        <v>0</v>
      </c>
      <c r="G649" s="53">
        <f>IF(TYPE(SEARCH(G$1,+VLOOKUP($A649,datos14s!$A$2:$B$874,2,FALSE)))=1,"·",0)</f>
        <v>0</v>
      </c>
      <c r="H649" s="53">
        <f>IF(TYPE(SEARCH(H$1,+VLOOKUP($A649,datos14s!$A$2:$B$874,2,FALSE)))=1,"·",0)</f>
        <v>0</v>
      </c>
      <c r="I649" s="53">
        <f>IF(TYPE(SEARCH(I$1,+VLOOKUP($A649,datos14s!$A$2:$B$874,2,FALSE)))=1,"·",0)</f>
        <v>0</v>
      </c>
      <c r="J649" s="53" t="str">
        <f>IF(TYPE(SEARCH(J$1,+VLOOKUP($A649,datos14s!$A$2:$B$874,2,FALSE)))=1,"·",0)</f>
        <v>·</v>
      </c>
      <c r="K649" s="53">
        <f>IF(TYPE(SEARCH(K$1,+VLOOKUP($A649,datos14s!$A$2:$B$874,2,FALSE)))=1,"·",0)</f>
        <v>0</v>
      </c>
      <c r="L649" s="53">
        <f>IF(TYPE(SEARCH(L$1,+VLOOKUP($A649,datos14s!$A$2:$B$874,2,FALSE)))=1,"·",0)</f>
        <v>0</v>
      </c>
      <c r="M649" s="53">
        <f>IF(TYPE(SEARCH(M$1,+VLOOKUP($A649,datos14s!$A$2:$B$874,2,FALSE)))=1,"·",0)</f>
        <v>0</v>
      </c>
      <c r="N649" s="53">
        <f>IF(TYPE(SEARCH(N$1,+VLOOKUP($A649,datos14s!$A$2:$B$874,2,FALSE)))=1,"·",0)</f>
        <v>0</v>
      </c>
      <c r="O649" s="53">
        <f>IF(TYPE(SEARCH(O$1,+VLOOKUP($A649,datos14s!$A$2:$B$874,2,FALSE)))=1,"·",0)</f>
        <v>0</v>
      </c>
      <c r="P649" s="53">
        <f>IF(TYPE(SEARCH(P$1,+VLOOKUP($A649,datos14s!$A$2:$B$874,2,FALSE)))=1,"·",0)</f>
        <v>0</v>
      </c>
      <c r="Q649" s="53">
        <f>IF(TYPE(SEARCH(Q$1,+VLOOKUP($A649,datos14s!$A$2:$B$874,2,FALSE)))=1,"·",0)</f>
        <v>0</v>
      </c>
      <c r="R649" s="53">
        <f>IF(TYPE(SEARCH(R$1,+VLOOKUP($A649,datos14s!$A$2:$B$874,2,FALSE)))=1,"·",0)</f>
        <v>0</v>
      </c>
      <c r="S649" s="53">
        <f>IF(TYPE(SEARCH(S$1,+VLOOKUP($A649,datos14s!$A$2:$B$874,2,FALSE)))=1,"·",0)</f>
        <v>0</v>
      </c>
      <c r="T649" s="53">
        <f>IF(TYPE(SEARCH(T$1,+VLOOKUP($A649,datos14s!$A$2:$B$874,2,FALSE)))=1,"·",0)</f>
        <v>0</v>
      </c>
      <c r="U649" s="53">
        <f>IF(TYPE(SEARCH(U$1,+VLOOKUP($A649,datos14s!$A$2:$B$874,2,FALSE)))=1,"·",0)</f>
        <v>0</v>
      </c>
      <c r="V649" s="53">
        <f>IF(TYPE(SEARCH(V$1,+VLOOKUP($A649,datos14s!$A$2:$B$874,2,FALSE)))=1,"·",0)</f>
        <v>0</v>
      </c>
      <c r="W649" s="53">
        <f>IF(TYPE(SEARCH(W$1,+VLOOKUP($A649,datos14s!$A$2:$B$874,2,FALSE)))=1,"·",0)</f>
        <v>0</v>
      </c>
      <c r="X649" s="53">
        <f>IF(TYPE(SEARCH(X$1,+VLOOKUP($A649,datos14s!$A$2:$B$874,2,FALSE)))=1,"·",0)</f>
        <v>0</v>
      </c>
      <c r="Y649" s="53">
        <f>IF(TYPE(SEARCH(Y$1,+VLOOKUP($A649,datos14s!$A$2:$B$874,2,FALSE)))=1,"·",0)</f>
        <v>0</v>
      </c>
      <c r="Z649" s="53">
        <f>IF(TYPE(SEARCH(Z$1,+VLOOKUP($A649,datos14s!$A$2:$B$874,2,FALSE)))=1,"·",0)</f>
        <v>0</v>
      </c>
      <c r="AA649" s="53">
        <f>IF(TYPE(SEARCH(AA$1,+VLOOKUP($A649,datos14s!$A$2:$B$874,2,FALSE)))=1,"·",0)</f>
        <v>0</v>
      </c>
      <c r="AB649" s="53">
        <f>IF(TYPE(SEARCH(AB$1,+VLOOKUP($A649,datos14s!$A$2:$B$874,2,FALSE)))=1,"·",0)</f>
        <v>0</v>
      </c>
      <c r="AC649" s="53">
        <f>IF(TYPE(SEARCH(AC$1,+VLOOKUP($A649,datos14s!$A$2:$B$874,2,FALSE)))=1,"·",0)</f>
        <v>0</v>
      </c>
      <c r="AD649" s="53">
        <f>IF(TYPE(SEARCH(AD$1,+VLOOKUP($A649,datos14s!$A$2:$B$874,2,FALSE)))=1,"·",0)</f>
        <v>0</v>
      </c>
      <c r="AE649" s="53" t="str">
        <f>IF(TYPE(SEARCH(AE$1,+VLOOKUP($A649,datos14s!$A$2:$B$874,2,FALSE)))=1,"·",0)</f>
        <v>·</v>
      </c>
    </row>
    <row r="650" spans="1:31" s="9" customFormat="1">
      <c r="A650" s="60" t="s">
        <v>249</v>
      </c>
      <c r="B650" s="53">
        <f>IF(TYPE(SEARCH(B$1,+VLOOKUP($A650,datos14s!$A$2:$B$874,2,FALSE)))=1,"·",0)</f>
        <v>0</v>
      </c>
      <c r="C650" s="53">
        <f>IF(TYPE(SEARCH(C$1,+VLOOKUP($A650,datos14s!$A$2:$B$874,2,FALSE)))=1,"·",0)</f>
        <v>0</v>
      </c>
      <c r="D650" s="53">
        <f>IF(TYPE(SEARCH(D$1,+VLOOKUP($A650,datos14s!$A$2:$B$874,2,FALSE)))=1,"·",0)</f>
        <v>0</v>
      </c>
      <c r="E650" s="53">
        <f>IF(TYPE(SEARCH(E$1,+VLOOKUP($A650,datos14s!$A$2:$B$874,2,FALSE)))=1,"·",0)</f>
        <v>0</v>
      </c>
      <c r="F650" s="53">
        <f>IF(TYPE(SEARCH(F$1,+VLOOKUP($A650,datos14s!$A$2:$B$874,2,FALSE)))=1,"·",0)</f>
        <v>0</v>
      </c>
      <c r="G650" s="53">
        <f>IF(TYPE(SEARCH(G$1,+VLOOKUP($A650,datos14s!$A$2:$B$874,2,FALSE)))=1,"·",0)</f>
        <v>0</v>
      </c>
      <c r="H650" s="53">
        <f>IF(TYPE(SEARCH(H$1,+VLOOKUP($A650,datos14s!$A$2:$B$874,2,FALSE)))=1,"·",0)</f>
        <v>0</v>
      </c>
      <c r="I650" s="53">
        <f>IF(TYPE(SEARCH(I$1,+VLOOKUP($A650,datos14s!$A$2:$B$874,2,FALSE)))=1,"·",0)</f>
        <v>0</v>
      </c>
      <c r="J650" s="53">
        <f>IF(TYPE(SEARCH(J$1,+VLOOKUP($A650,datos14s!$A$2:$B$874,2,FALSE)))=1,"·",0)</f>
        <v>0</v>
      </c>
      <c r="K650" s="53" t="str">
        <f>IF(TYPE(SEARCH(K$1,+VLOOKUP($A650,datos14s!$A$2:$B$874,2,FALSE)))=1,"·",0)</f>
        <v>·</v>
      </c>
      <c r="L650" s="53">
        <f>IF(TYPE(SEARCH(L$1,+VLOOKUP($A650,datos14s!$A$2:$B$874,2,FALSE)))=1,"·",0)</f>
        <v>0</v>
      </c>
      <c r="M650" s="53">
        <f>IF(TYPE(SEARCH(M$1,+VLOOKUP($A650,datos14s!$A$2:$B$874,2,FALSE)))=1,"·",0)</f>
        <v>0</v>
      </c>
      <c r="N650" s="53">
        <f>IF(TYPE(SEARCH(N$1,+VLOOKUP($A650,datos14s!$A$2:$B$874,2,FALSE)))=1,"·",0)</f>
        <v>0</v>
      </c>
      <c r="O650" s="53">
        <f>IF(TYPE(SEARCH(O$1,+VLOOKUP($A650,datos14s!$A$2:$B$874,2,FALSE)))=1,"·",0)</f>
        <v>0</v>
      </c>
      <c r="P650" s="53">
        <f>IF(TYPE(SEARCH(P$1,+VLOOKUP($A650,datos14s!$A$2:$B$874,2,FALSE)))=1,"·",0)</f>
        <v>0</v>
      </c>
      <c r="Q650" s="53">
        <f>IF(TYPE(SEARCH(Q$1,+VLOOKUP($A650,datos14s!$A$2:$B$874,2,FALSE)))=1,"·",0)</f>
        <v>0</v>
      </c>
      <c r="R650" s="53">
        <f>IF(TYPE(SEARCH(R$1,+VLOOKUP($A650,datos14s!$A$2:$B$874,2,FALSE)))=1,"·",0)</f>
        <v>0</v>
      </c>
      <c r="S650" s="53">
        <f>IF(TYPE(SEARCH(S$1,+VLOOKUP($A650,datos14s!$A$2:$B$874,2,FALSE)))=1,"·",0)</f>
        <v>0</v>
      </c>
      <c r="T650" s="53">
        <f>IF(TYPE(SEARCH(T$1,+VLOOKUP($A650,datos14s!$A$2:$B$874,2,FALSE)))=1,"·",0)</f>
        <v>0</v>
      </c>
      <c r="U650" s="53">
        <f>IF(TYPE(SEARCH(U$1,+VLOOKUP($A650,datos14s!$A$2:$B$874,2,FALSE)))=1,"·",0)</f>
        <v>0</v>
      </c>
      <c r="V650" s="53">
        <f>IF(TYPE(SEARCH(V$1,+VLOOKUP($A650,datos14s!$A$2:$B$874,2,FALSE)))=1,"·",0)</f>
        <v>0</v>
      </c>
      <c r="W650" s="53">
        <f>IF(TYPE(SEARCH(W$1,+VLOOKUP($A650,datos14s!$A$2:$B$874,2,FALSE)))=1,"·",0)</f>
        <v>0</v>
      </c>
      <c r="X650" s="53">
        <f>IF(TYPE(SEARCH(X$1,+VLOOKUP($A650,datos14s!$A$2:$B$874,2,FALSE)))=1,"·",0)</f>
        <v>0</v>
      </c>
      <c r="Y650" s="53">
        <f>IF(TYPE(SEARCH(Y$1,+VLOOKUP($A650,datos14s!$A$2:$B$874,2,FALSE)))=1,"·",0)</f>
        <v>0</v>
      </c>
      <c r="Z650" s="53">
        <f>IF(TYPE(SEARCH(Z$1,+VLOOKUP($A650,datos14s!$A$2:$B$874,2,FALSE)))=1,"·",0)</f>
        <v>0</v>
      </c>
      <c r="AA650" s="53">
        <f>IF(TYPE(SEARCH(AA$1,+VLOOKUP($A650,datos14s!$A$2:$B$874,2,FALSE)))=1,"·",0)</f>
        <v>0</v>
      </c>
      <c r="AB650" s="53">
        <f>IF(TYPE(SEARCH(AB$1,+VLOOKUP($A650,datos14s!$A$2:$B$874,2,FALSE)))=1,"·",0)</f>
        <v>0</v>
      </c>
      <c r="AC650" s="53">
        <f>IF(TYPE(SEARCH(AC$1,+VLOOKUP($A650,datos14s!$A$2:$B$874,2,FALSE)))=1,"·",0)</f>
        <v>0</v>
      </c>
      <c r="AD650" s="53">
        <f>IF(TYPE(SEARCH(AD$1,+VLOOKUP($A650,datos14s!$A$2:$B$874,2,FALSE)))=1,"·",0)</f>
        <v>0</v>
      </c>
      <c r="AE650" s="53" t="str">
        <f>IF(TYPE(SEARCH(AE$1,+VLOOKUP($A650,datos14s!$A$2:$B$874,2,FALSE)))=1,"·",0)</f>
        <v>·</v>
      </c>
    </row>
    <row r="651" spans="1:31" s="9" customFormat="1">
      <c r="A651" s="60" t="s">
        <v>250</v>
      </c>
      <c r="B651" s="53" t="str">
        <f>IF(TYPE(SEARCH(B$1,+VLOOKUP($A651,datos14s!$A$2:$B$874,2,FALSE)))=1,"·",0)</f>
        <v>·</v>
      </c>
      <c r="C651" s="53">
        <f>IF(TYPE(SEARCH(C$1,+VLOOKUP($A651,datos14s!$A$2:$B$874,2,FALSE)))=1,"·",0)</f>
        <v>0</v>
      </c>
      <c r="D651" s="53">
        <f>IF(TYPE(SEARCH(D$1,+VLOOKUP($A651,datos14s!$A$2:$B$874,2,FALSE)))=1,"·",0)</f>
        <v>0</v>
      </c>
      <c r="E651" s="53">
        <f>IF(TYPE(SEARCH(E$1,+VLOOKUP($A651,datos14s!$A$2:$B$874,2,FALSE)))=1,"·",0)</f>
        <v>0</v>
      </c>
      <c r="F651" s="53">
        <f>IF(TYPE(SEARCH(F$1,+VLOOKUP($A651,datos14s!$A$2:$B$874,2,FALSE)))=1,"·",0)</f>
        <v>0</v>
      </c>
      <c r="G651" s="53">
        <f>IF(TYPE(SEARCH(G$1,+VLOOKUP($A651,datos14s!$A$2:$B$874,2,FALSE)))=1,"·",0)</f>
        <v>0</v>
      </c>
      <c r="H651" s="53">
        <f>IF(TYPE(SEARCH(H$1,+VLOOKUP($A651,datos14s!$A$2:$B$874,2,FALSE)))=1,"·",0)</f>
        <v>0</v>
      </c>
      <c r="I651" s="53" t="str">
        <f>IF(TYPE(SEARCH(I$1,+VLOOKUP($A651,datos14s!$A$2:$B$874,2,FALSE)))=1,"·",0)</f>
        <v>·</v>
      </c>
      <c r="J651" s="53">
        <f>IF(TYPE(SEARCH(J$1,+VLOOKUP($A651,datos14s!$A$2:$B$874,2,FALSE)))=1,"·",0)</f>
        <v>0</v>
      </c>
      <c r="K651" s="53">
        <f>IF(TYPE(SEARCH(K$1,+VLOOKUP($A651,datos14s!$A$2:$B$874,2,FALSE)))=1,"·",0)</f>
        <v>0</v>
      </c>
      <c r="L651" s="53">
        <f>IF(TYPE(SEARCH(L$1,+VLOOKUP($A651,datos14s!$A$2:$B$874,2,FALSE)))=1,"·",0)</f>
        <v>0</v>
      </c>
      <c r="M651" s="53">
        <f>IF(TYPE(SEARCH(M$1,+VLOOKUP($A651,datos14s!$A$2:$B$874,2,FALSE)))=1,"·",0)</f>
        <v>0</v>
      </c>
      <c r="N651" s="53">
        <f>IF(TYPE(SEARCH(N$1,+VLOOKUP($A651,datos14s!$A$2:$B$874,2,FALSE)))=1,"·",0)</f>
        <v>0</v>
      </c>
      <c r="O651" s="53">
        <f>IF(TYPE(SEARCH(O$1,+VLOOKUP($A651,datos14s!$A$2:$B$874,2,FALSE)))=1,"·",0)</f>
        <v>0</v>
      </c>
      <c r="P651" s="53">
        <f>IF(TYPE(SEARCH(P$1,+VLOOKUP($A651,datos14s!$A$2:$B$874,2,FALSE)))=1,"·",0)</f>
        <v>0</v>
      </c>
      <c r="Q651" s="53">
        <f>IF(TYPE(SEARCH(Q$1,+VLOOKUP($A651,datos14s!$A$2:$B$874,2,FALSE)))=1,"·",0)</f>
        <v>0</v>
      </c>
      <c r="R651" s="53">
        <f>IF(TYPE(SEARCH(R$1,+VLOOKUP($A651,datos14s!$A$2:$B$874,2,FALSE)))=1,"·",0)</f>
        <v>0</v>
      </c>
      <c r="S651" s="53">
        <f>IF(TYPE(SEARCH(S$1,+VLOOKUP($A651,datos14s!$A$2:$B$874,2,FALSE)))=1,"·",0)</f>
        <v>0</v>
      </c>
      <c r="T651" s="53">
        <f>IF(TYPE(SEARCH(T$1,+VLOOKUP($A651,datos14s!$A$2:$B$874,2,FALSE)))=1,"·",0)</f>
        <v>0</v>
      </c>
      <c r="U651" s="53">
        <f>IF(TYPE(SEARCH(U$1,+VLOOKUP($A651,datos14s!$A$2:$B$874,2,FALSE)))=1,"·",0)</f>
        <v>0</v>
      </c>
      <c r="V651" s="53">
        <f>IF(TYPE(SEARCH(V$1,+VLOOKUP($A651,datos14s!$A$2:$B$874,2,FALSE)))=1,"·",0)</f>
        <v>0</v>
      </c>
      <c r="W651" s="53">
        <f>IF(TYPE(SEARCH(W$1,+VLOOKUP($A651,datos14s!$A$2:$B$874,2,FALSE)))=1,"·",0)</f>
        <v>0</v>
      </c>
      <c r="X651" s="53">
        <f>IF(TYPE(SEARCH(X$1,+VLOOKUP($A651,datos14s!$A$2:$B$874,2,FALSE)))=1,"·",0)</f>
        <v>0</v>
      </c>
      <c r="Y651" s="53">
        <f>IF(TYPE(SEARCH(Y$1,+VLOOKUP($A651,datos14s!$A$2:$B$874,2,FALSE)))=1,"·",0)</f>
        <v>0</v>
      </c>
      <c r="Z651" s="53">
        <f>IF(TYPE(SEARCH(Z$1,+VLOOKUP($A651,datos14s!$A$2:$B$874,2,FALSE)))=1,"·",0)</f>
        <v>0</v>
      </c>
      <c r="AA651" s="53">
        <f>IF(TYPE(SEARCH(AA$1,+VLOOKUP($A651,datos14s!$A$2:$B$874,2,FALSE)))=1,"·",0)</f>
        <v>0</v>
      </c>
      <c r="AB651" s="53">
        <f>IF(TYPE(SEARCH(AB$1,+VLOOKUP($A651,datos14s!$A$2:$B$874,2,FALSE)))=1,"·",0)</f>
        <v>0</v>
      </c>
      <c r="AC651" s="53">
        <f>IF(TYPE(SEARCH(AC$1,+VLOOKUP($A651,datos14s!$A$2:$B$874,2,FALSE)))=1,"·",0)</f>
        <v>0</v>
      </c>
      <c r="AD651" s="53">
        <f>IF(TYPE(SEARCH(AD$1,+VLOOKUP($A651,datos14s!$A$2:$B$874,2,FALSE)))=1,"·",0)</f>
        <v>0</v>
      </c>
      <c r="AE651" s="53" t="str">
        <f>IF(TYPE(SEARCH(AE$1,+VLOOKUP($A651,datos14s!$A$2:$B$874,2,FALSE)))=1,"·",0)</f>
        <v>·</v>
      </c>
    </row>
    <row r="652" spans="1:31" s="9" customFormat="1">
      <c r="A652" s="60" t="s">
        <v>251</v>
      </c>
      <c r="B652" s="53">
        <f>IF(TYPE(SEARCH(B$1,+VLOOKUP($A652,datos14s!$A$2:$B$874,2,FALSE)))=1,"·",0)</f>
        <v>0</v>
      </c>
      <c r="C652" s="53">
        <f>IF(TYPE(SEARCH(C$1,+VLOOKUP($A652,datos14s!$A$2:$B$874,2,FALSE)))=1,"·",0)</f>
        <v>0</v>
      </c>
      <c r="D652" s="53" t="str">
        <f>IF(TYPE(SEARCH(D$1,+VLOOKUP($A652,datos14s!$A$2:$B$874,2,FALSE)))=1,"·",0)</f>
        <v>·</v>
      </c>
      <c r="E652" s="53">
        <f>IF(TYPE(SEARCH(E$1,+VLOOKUP($A652,datos14s!$A$2:$B$874,2,FALSE)))=1,"·",0)</f>
        <v>0</v>
      </c>
      <c r="F652" s="53">
        <f>IF(TYPE(SEARCH(F$1,+VLOOKUP($A652,datos14s!$A$2:$B$874,2,FALSE)))=1,"·",0)</f>
        <v>0</v>
      </c>
      <c r="G652" s="53">
        <f>IF(TYPE(SEARCH(G$1,+VLOOKUP($A652,datos14s!$A$2:$B$874,2,FALSE)))=1,"·",0)</f>
        <v>0</v>
      </c>
      <c r="H652" s="53">
        <f>IF(TYPE(SEARCH(H$1,+VLOOKUP($A652,datos14s!$A$2:$B$874,2,FALSE)))=1,"·",0)</f>
        <v>0</v>
      </c>
      <c r="I652" s="53" t="str">
        <f>IF(TYPE(SEARCH(I$1,+VLOOKUP($A652,datos14s!$A$2:$B$874,2,FALSE)))=1,"·",0)</f>
        <v>·</v>
      </c>
      <c r="J652" s="53" t="str">
        <f>IF(TYPE(SEARCH(J$1,+VLOOKUP($A652,datos14s!$A$2:$B$874,2,FALSE)))=1,"·",0)</f>
        <v>·</v>
      </c>
      <c r="K652" s="53">
        <f>IF(TYPE(SEARCH(K$1,+VLOOKUP($A652,datos14s!$A$2:$B$874,2,FALSE)))=1,"·",0)</f>
        <v>0</v>
      </c>
      <c r="L652" s="53">
        <f>IF(TYPE(SEARCH(L$1,+VLOOKUP($A652,datos14s!$A$2:$B$874,2,FALSE)))=1,"·",0)</f>
        <v>0</v>
      </c>
      <c r="M652" s="53">
        <f>IF(TYPE(SEARCH(M$1,+VLOOKUP($A652,datos14s!$A$2:$B$874,2,FALSE)))=1,"·",0)</f>
        <v>0</v>
      </c>
      <c r="N652" s="53">
        <f>IF(TYPE(SEARCH(N$1,+VLOOKUP($A652,datos14s!$A$2:$B$874,2,FALSE)))=1,"·",0)</f>
        <v>0</v>
      </c>
      <c r="O652" s="53">
        <f>IF(TYPE(SEARCH(O$1,+VLOOKUP($A652,datos14s!$A$2:$B$874,2,FALSE)))=1,"·",0)</f>
        <v>0</v>
      </c>
      <c r="P652" s="53">
        <f>IF(TYPE(SEARCH(P$1,+VLOOKUP($A652,datos14s!$A$2:$B$874,2,FALSE)))=1,"·",0)</f>
        <v>0</v>
      </c>
      <c r="Q652" s="53">
        <f>IF(TYPE(SEARCH(Q$1,+VLOOKUP($A652,datos14s!$A$2:$B$874,2,FALSE)))=1,"·",0)</f>
        <v>0</v>
      </c>
      <c r="R652" s="53">
        <f>IF(TYPE(SEARCH(R$1,+VLOOKUP($A652,datos14s!$A$2:$B$874,2,FALSE)))=1,"·",0)</f>
        <v>0</v>
      </c>
      <c r="S652" s="53">
        <f>IF(TYPE(SEARCH(S$1,+VLOOKUP($A652,datos14s!$A$2:$B$874,2,FALSE)))=1,"·",0)</f>
        <v>0</v>
      </c>
      <c r="T652" s="53">
        <f>IF(TYPE(SEARCH(T$1,+VLOOKUP($A652,datos14s!$A$2:$B$874,2,FALSE)))=1,"·",0)</f>
        <v>0</v>
      </c>
      <c r="U652" s="53">
        <f>IF(TYPE(SEARCH(U$1,+VLOOKUP($A652,datos14s!$A$2:$B$874,2,FALSE)))=1,"·",0)</f>
        <v>0</v>
      </c>
      <c r="V652" s="53">
        <f>IF(TYPE(SEARCH(V$1,+VLOOKUP($A652,datos14s!$A$2:$B$874,2,FALSE)))=1,"·",0)</f>
        <v>0</v>
      </c>
      <c r="W652" s="53">
        <f>IF(TYPE(SEARCH(W$1,+VLOOKUP($A652,datos14s!$A$2:$B$874,2,FALSE)))=1,"·",0)</f>
        <v>0</v>
      </c>
      <c r="X652" s="53">
        <f>IF(TYPE(SEARCH(X$1,+VLOOKUP($A652,datos14s!$A$2:$B$874,2,FALSE)))=1,"·",0)</f>
        <v>0</v>
      </c>
      <c r="Y652" s="53">
        <f>IF(TYPE(SEARCH(Y$1,+VLOOKUP($A652,datos14s!$A$2:$B$874,2,FALSE)))=1,"·",0)</f>
        <v>0</v>
      </c>
      <c r="Z652" s="53">
        <f>IF(TYPE(SEARCH(Z$1,+VLOOKUP($A652,datos14s!$A$2:$B$874,2,FALSE)))=1,"·",0)</f>
        <v>0</v>
      </c>
      <c r="AA652" s="53">
        <f>IF(TYPE(SEARCH(AA$1,+VLOOKUP($A652,datos14s!$A$2:$B$874,2,FALSE)))=1,"·",0)</f>
        <v>0</v>
      </c>
      <c r="AB652" s="53">
        <f>IF(TYPE(SEARCH(AB$1,+VLOOKUP($A652,datos14s!$A$2:$B$874,2,FALSE)))=1,"·",0)</f>
        <v>0</v>
      </c>
      <c r="AC652" s="53">
        <f>IF(TYPE(SEARCH(AC$1,+VLOOKUP($A652,datos14s!$A$2:$B$874,2,FALSE)))=1,"·",0)</f>
        <v>0</v>
      </c>
      <c r="AD652" s="53">
        <f>IF(TYPE(SEARCH(AD$1,+VLOOKUP($A652,datos14s!$A$2:$B$874,2,FALSE)))=1,"·",0)</f>
        <v>0</v>
      </c>
      <c r="AE652" s="53">
        <f>IF(TYPE(SEARCH(AE$1,+VLOOKUP($A652,datos14s!$A$2:$B$874,2,FALSE)))=1,"·",0)</f>
        <v>0</v>
      </c>
    </row>
    <row r="653" spans="1:31" s="9" customFormat="1">
      <c r="A653" s="60" t="s">
        <v>252</v>
      </c>
      <c r="B653" s="53">
        <f>IF(TYPE(SEARCH(B$1,+VLOOKUP($A653,datos14s!$A$2:$B$874,2,FALSE)))=1,"·",0)</f>
        <v>0</v>
      </c>
      <c r="C653" s="53">
        <f>IF(TYPE(SEARCH(C$1,+VLOOKUP($A653,datos14s!$A$2:$B$874,2,FALSE)))=1,"·",0)</f>
        <v>0</v>
      </c>
      <c r="D653" s="53">
        <f>IF(TYPE(SEARCH(D$1,+VLOOKUP($A653,datos14s!$A$2:$B$874,2,FALSE)))=1,"·",0)</f>
        <v>0</v>
      </c>
      <c r="E653" s="53">
        <f>IF(TYPE(SEARCH(E$1,+VLOOKUP($A653,datos14s!$A$2:$B$874,2,FALSE)))=1,"·",0)</f>
        <v>0</v>
      </c>
      <c r="F653" s="53">
        <f>IF(TYPE(SEARCH(F$1,+VLOOKUP($A653,datos14s!$A$2:$B$874,2,FALSE)))=1,"·",0)</f>
        <v>0</v>
      </c>
      <c r="G653" s="53">
        <f>IF(TYPE(SEARCH(G$1,+VLOOKUP($A653,datos14s!$A$2:$B$874,2,FALSE)))=1,"·",0)</f>
        <v>0</v>
      </c>
      <c r="H653" s="53">
        <f>IF(TYPE(SEARCH(H$1,+VLOOKUP($A653,datos14s!$A$2:$B$874,2,FALSE)))=1,"·",0)</f>
        <v>0</v>
      </c>
      <c r="I653" s="53" t="str">
        <f>IF(TYPE(SEARCH(I$1,+VLOOKUP($A653,datos14s!$A$2:$B$874,2,FALSE)))=1,"·",0)</f>
        <v>·</v>
      </c>
      <c r="J653" s="53">
        <f>IF(TYPE(SEARCH(J$1,+VLOOKUP($A653,datos14s!$A$2:$B$874,2,FALSE)))=1,"·",0)</f>
        <v>0</v>
      </c>
      <c r="K653" s="53" t="str">
        <f>IF(TYPE(SEARCH(K$1,+VLOOKUP($A653,datos14s!$A$2:$B$874,2,FALSE)))=1,"·",0)</f>
        <v>·</v>
      </c>
      <c r="L653" s="53">
        <f>IF(TYPE(SEARCH(L$1,+VLOOKUP($A653,datos14s!$A$2:$B$874,2,FALSE)))=1,"·",0)</f>
        <v>0</v>
      </c>
      <c r="M653" s="53">
        <f>IF(TYPE(SEARCH(M$1,+VLOOKUP($A653,datos14s!$A$2:$B$874,2,FALSE)))=1,"·",0)</f>
        <v>0</v>
      </c>
      <c r="N653" s="53">
        <f>IF(TYPE(SEARCH(N$1,+VLOOKUP($A653,datos14s!$A$2:$B$874,2,FALSE)))=1,"·",0)</f>
        <v>0</v>
      </c>
      <c r="O653" s="53">
        <f>IF(TYPE(SEARCH(O$1,+VLOOKUP($A653,datos14s!$A$2:$B$874,2,FALSE)))=1,"·",0)</f>
        <v>0</v>
      </c>
      <c r="P653" s="53">
        <f>IF(TYPE(SEARCH(P$1,+VLOOKUP($A653,datos14s!$A$2:$B$874,2,FALSE)))=1,"·",0)</f>
        <v>0</v>
      </c>
      <c r="Q653" s="53">
        <f>IF(TYPE(SEARCH(Q$1,+VLOOKUP($A653,datos14s!$A$2:$B$874,2,FALSE)))=1,"·",0)</f>
        <v>0</v>
      </c>
      <c r="R653" s="53">
        <f>IF(TYPE(SEARCH(R$1,+VLOOKUP($A653,datos14s!$A$2:$B$874,2,FALSE)))=1,"·",0)</f>
        <v>0</v>
      </c>
      <c r="S653" s="53">
        <f>IF(TYPE(SEARCH(S$1,+VLOOKUP($A653,datos14s!$A$2:$B$874,2,FALSE)))=1,"·",0)</f>
        <v>0</v>
      </c>
      <c r="T653" s="53">
        <f>IF(TYPE(SEARCH(T$1,+VLOOKUP($A653,datos14s!$A$2:$B$874,2,FALSE)))=1,"·",0)</f>
        <v>0</v>
      </c>
      <c r="U653" s="53">
        <f>IF(TYPE(SEARCH(U$1,+VLOOKUP($A653,datos14s!$A$2:$B$874,2,FALSE)))=1,"·",0)</f>
        <v>0</v>
      </c>
      <c r="V653" s="53">
        <f>IF(TYPE(SEARCH(V$1,+VLOOKUP($A653,datos14s!$A$2:$B$874,2,FALSE)))=1,"·",0)</f>
        <v>0</v>
      </c>
      <c r="W653" s="53">
        <f>IF(TYPE(SEARCH(W$1,+VLOOKUP($A653,datos14s!$A$2:$B$874,2,FALSE)))=1,"·",0)</f>
        <v>0</v>
      </c>
      <c r="X653" s="53">
        <f>IF(TYPE(SEARCH(X$1,+VLOOKUP($A653,datos14s!$A$2:$B$874,2,FALSE)))=1,"·",0)</f>
        <v>0</v>
      </c>
      <c r="Y653" s="53">
        <f>IF(TYPE(SEARCH(Y$1,+VLOOKUP($A653,datos14s!$A$2:$B$874,2,FALSE)))=1,"·",0)</f>
        <v>0</v>
      </c>
      <c r="Z653" s="53">
        <f>IF(TYPE(SEARCH(Z$1,+VLOOKUP($A653,datos14s!$A$2:$B$874,2,FALSE)))=1,"·",0)</f>
        <v>0</v>
      </c>
      <c r="AA653" s="53">
        <f>IF(TYPE(SEARCH(AA$1,+VLOOKUP($A653,datos14s!$A$2:$B$874,2,FALSE)))=1,"·",0)</f>
        <v>0</v>
      </c>
      <c r="AB653" s="53">
        <f>IF(TYPE(SEARCH(AB$1,+VLOOKUP($A653,datos14s!$A$2:$B$874,2,FALSE)))=1,"·",0)</f>
        <v>0</v>
      </c>
      <c r="AC653" s="53">
        <f>IF(TYPE(SEARCH(AC$1,+VLOOKUP($A653,datos14s!$A$2:$B$874,2,FALSE)))=1,"·",0)</f>
        <v>0</v>
      </c>
      <c r="AD653" s="53">
        <f>IF(TYPE(SEARCH(AD$1,+VLOOKUP($A653,datos14s!$A$2:$B$874,2,FALSE)))=1,"·",0)</f>
        <v>0</v>
      </c>
      <c r="AE653" s="53">
        <f>IF(TYPE(SEARCH(AE$1,+VLOOKUP($A653,datos14s!$A$2:$B$874,2,FALSE)))=1,"·",0)</f>
        <v>0</v>
      </c>
    </row>
    <row r="654" spans="1:31" s="9" customFormat="1">
      <c r="A654" s="60" t="s">
        <v>253</v>
      </c>
      <c r="B654" s="53">
        <f>IF(TYPE(SEARCH(B$1,+VLOOKUP($A654,datos14s!$A$2:$B$874,2,FALSE)))=1,"·",0)</f>
        <v>0</v>
      </c>
      <c r="C654" s="53">
        <f>IF(TYPE(SEARCH(C$1,+VLOOKUP($A654,datos14s!$A$2:$B$874,2,FALSE)))=1,"·",0)</f>
        <v>0</v>
      </c>
      <c r="D654" s="53">
        <f>IF(TYPE(SEARCH(D$1,+VLOOKUP($A654,datos14s!$A$2:$B$874,2,FALSE)))=1,"·",0)</f>
        <v>0</v>
      </c>
      <c r="E654" s="53">
        <f>IF(TYPE(SEARCH(E$1,+VLOOKUP($A654,datos14s!$A$2:$B$874,2,FALSE)))=1,"·",0)</f>
        <v>0</v>
      </c>
      <c r="F654" s="53" t="str">
        <f>IF(TYPE(SEARCH(F$1,+VLOOKUP($A654,datos14s!$A$2:$B$874,2,FALSE)))=1,"·",0)</f>
        <v>·</v>
      </c>
      <c r="G654" s="53">
        <f>IF(TYPE(SEARCH(G$1,+VLOOKUP($A654,datos14s!$A$2:$B$874,2,FALSE)))=1,"·",0)</f>
        <v>0</v>
      </c>
      <c r="H654" s="53">
        <f>IF(TYPE(SEARCH(H$1,+VLOOKUP($A654,datos14s!$A$2:$B$874,2,FALSE)))=1,"·",0)</f>
        <v>0</v>
      </c>
      <c r="I654" s="53">
        <f>IF(TYPE(SEARCH(I$1,+VLOOKUP($A654,datos14s!$A$2:$B$874,2,FALSE)))=1,"·",0)</f>
        <v>0</v>
      </c>
      <c r="J654" s="53">
        <f>IF(TYPE(SEARCH(J$1,+VLOOKUP($A654,datos14s!$A$2:$B$874,2,FALSE)))=1,"·",0)</f>
        <v>0</v>
      </c>
      <c r="K654" s="53" t="str">
        <f>IF(TYPE(SEARCH(K$1,+VLOOKUP($A654,datos14s!$A$2:$B$874,2,FALSE)))=1,"·",0)</f>
        <v>·</v>
      </c>
      <c r="L654" s="53">
        <f>IF(TYPE(SEARCH(L$1,+VLOOKUP($A654,datos14s!$A$2:$B$874,2,FALSE)))=1,"·",0)</f>
        <v>0</v>
      </c>
      <c r="M654" s="53">
        <f>IF(TYPE(SEARCH(M$1,+VLOOKUP($A654,datos14s!$A$2:$B$874,2,FALSE)))=1,"·",0)</f>
        <v>0</v>
      </c>
      <c r="N654" s="53" t="str">
        <f>IF(TYPE(SEARCH(N$1,+VLOOKUP($A654,datos14s!$A$2:$B$874,2,FALSE)))=1,"·",0)</f>
        <v>·</v>
      </c>
      <c r="O654" s="53">
        <f>IF(TYPE(SEARCH(O$1,+VLOOKUP($A654,datos14s!$A$2:$B$874,2,FALSE)))=1,"·",0)</f>
        <v>0</v>
      </c>
      <c r="P654" s="53">
        <f>IF(TYPE(SEARCH(P$1,+VLOOKUP($A654,datos14s!$A$2:$B$874,2,FALSE)))=1,"·",0)</f>
        <v>0</v>
      </c>
      <c r="Q654" s="53">
        <f>IF(TYPE(SEARCH(Q$1,+VLOOKUP($A654,datos14s!$A$2:$B$874,2,FALSE)))=1,"·",0)</f>
        <v>0</v>
      </c>
      <c r="R654" s="53">
        <f>IF(TYPE(SEARCH(R$1,+VLOOKUP($A654,datos14s!$A$2:$B$874,2,FALSE)))=1,"·",0)</f>
        <v>0</v>
      </c>
      <c r="S654" s="53">
        <f>IF(TYPE(SEARCH(S$1,+VLOOKUP($A654,datos14s!$A$2:$B$874,2,FALSE)))=1,"·",0)</f>
        <v>0</v>
      </c>
      <c r="T654" s="53">
        <f>IF(TYPE(SEARCH(T$1,+VLOOKUP($A654,datos14s!$A$2:$B$874,2,FALSE)))=1,"·",0)</f>
        <v>0</v>
      </c>
      <c r="U654" s="53">
        <f>IF(TYPE(SEARCH(U$1,+VLOOKUP($A654,datos14s!$A$2:$B$874,2,FALSE)))=1,"·",0)</f>
        <v>0</v>
      </c>
      <c r="V654" s="53">
        <f>IF(TYPE(SEARCH(V$1,+VLOOKUP($A654,datos14s!$A$2:$B$874,2,FALSE)))=1,"·",0)</f>
        <v>0</v>
      </c>
      <c r="W654" s="53">
        <f>IF(TYPE(SEARCH(W$1,+VLOOKUP($A654,datos14s!$A$2:$B$874,2,FALSE)))=1,"·",0)</f>
        <v>0</v>
      </c>
      <c r="X654" s="53">
        <f>IF(TYPE(SEARCH(X$1,+VLOOKUP($A654,datos14s!$A$2:$B$874,2,FALSE)))=1,"·",0)</f>
        <v>0</v>
      </c>
      <c r="Y654" s="53">
        <f>IF(TYPE(SEARCH(Y$1,+VLOOKUP($A654,datos14s!$A$2:$B$874,2,FALSE)))=1,"·",0)</f>
        <v>0</v>
      </c>
      <c r="Z654" s="53">
        <f>IF(TYPE(SEARCH(Z$1,+VLOOKUP($A654,datos14s!$A$2:$B$874,2,FALSE)))=1,"·",0)</f>
        <v>0</v>
      </c>
      <c r="AA654" s="53">
        <f>IF(TYPE(SEARCH(AA$1,+VLOOKUP($A654,datos14s!$A$2:$B$874,2,FALSE)))=1,"·",0)</f>
        <v>0</v>
      </c>
      <c r="AB654" s="53">
        <f>IF(TYPE(SEARCH(AB$1,+VLOOKUP($A654,datos14s!$A$2:$B$874,2,FALSE)))=1,"·",0)</f>
        <v>0</v>
      </c>
      <c r="AC654" s="53">
        <f>IF(TYPE(SEARCH(AC$1,+VLOOKUP($A654,datos14s!$A$2:$B$874,2,FALSE)))=1,"·",0)</f>
        <v>0</v>
      </c>
      <c r="AD654" s="53">
        <f>IF(TYPE(SEARCH(AD$1,+VLOOKUP($A654,datos14s!$A$2:$B$874,2,FALSE)))=1,"·",0)</f>
        <v>0</v>
      </c>
      <c r="AE654" s="53">
        <f>IF(TYPE(SEARCH(AE$1,+VLOOKUP($A654,datos14s!$A$2:$B$874,2,FALSE)))=1,"·",0)</f>
        <v>0</v>
      </c>
    </row>
    <row r="655" spans="1:31" s="9" customFormat="1">
      <c r="A655" s="60" t="s">
        <v>254</v>
      </c>
      <c r="B655" s="53" t="str">
        <f>IF(TYPE(SEARCH(B$1,+VLOOKUP($A655,datos14s!$A$2:$B$874,2,FALSE)))=1,"·",0)</f>
        <v>·</v>
      </c>
      <c r="C655" s="53">
        <f>IF(TYPE(SEARCH(C$1,+VLOOKUP($A655,datos14s!$A$2:$B$874,2,FALSE)))=1,"·",0)</f>
        <v>0</v>
      </c>
      <c r="D655" s="53">
        <f>IF(TYPE(SEARCH(D$1,+VLOOKUP($A655,datos14s!$A$2:$B$874,2,FALSE)))=1,"·",0)</f>
        <v>0</v>
      </c>
      <c r="E655" s="53">
        <f>IF(TYPE(SEARCH(E$1,+VLOOKUP($A655,datos14s!$A$2:$B$874,2,FALSE)))=1,"·",0)</f>
        <v>0</v>
      </c>
      <c r="F655" s="53">
        <f>IF(TYPE(SEARCH(F$1,+VLOOKUP($A655,datos14s!$A$2:$B$874,2,FALSE)))=1,"·",0)</f>
        <v>0</v>
      </c>
      <c r="G655" s="53">
        <f>IF(TYPE(SEARCH(G$1,+VLOOKUP($A655,datos14s!$A$2:$B$874,2,FALSE)))=1,"·",0)</f>
        <v>0</v>
      </c>
      <c r="H655" s="53">
        <f>IF(TYPE(SEARCH(H$1,+VLOOKUP($A655,datos14s!$A$2:$B$874,2,FALSE)))=1,"·",0)</f>
        <v>0</v>
      </c>
      <c r="I655" s="53">
        <f>IF(TYPE(SEARCH(I$1,+VLOOKUP($A655,datos14s!$A$2:$B$874,2,FALSE)))=1,"·",0)</f>
        <v>0</v>
      </c>
      <c r="J655" s="53">
        <f>IF(TYPE(SEARCH(J$1,+VLOOKUP($A655,datos14s!$A$2:$B$874,2,FALSE)))=1,"·",0)</f>
        <v>0</v>
      </c>
      <c r="K655" s="53" t="str">
        <f>IF(TYPE(SEARCH(K$1,+VLOOKUP($A655,datos14s!$A$2:$B$874,2,FALSE)))=1,"·",0)</f>
        <v>·</v>
      </c>
      <c r="L655" s="53">
        <f>IF(TYPE(SEARCH(L$1,+VLOOKUP($A655,datos14s!$A$2:$B$874,2,FALSE)))=1,"·",0)</f>
        <v>0</v>
      </c>
      <c r="M655" s="53">
        <f>IF(TYPE(SEARCH(M$1,+VLOOKUP($A655,datos14s!$A$2:$B$874,2,FALSE)))=1,"·",0)</f>
        <v>0</v>
      </c>
      <c r="N655" s="53">
        <f>IF(TYPE(SEARCH(N$1,+VLOOKUP($A655,datos14s!$A$2:$B$874,2,FALSE)))=1,"·",0)</f>
        <v>0</v>
      </c>
      <c r="O655" s="53">
        <f>IF(TYPE(SEARCH(O$1,+VLOOKUP($A655,datos14s!$A$2:$B$874,2,FALSE)))=1,"·",0)</f>
        <v>0</v>
      </c>
      <c r="P655" s="53">
        <f>IF(TYPE(SEARCH(P$1,+VLOOKUP($A655,datos14s!$A$2:$B$874,2,FALSE)))=1,"·",0)</f>
        <v>0</v>
      </c>
      <c r="Q655" s="53">
        <f>IF(TYPE(SEARCH(Q$1,+VLOOKUP($A655,datos14s!$A$2:$B$874,2,FALSE)))=1,"·",0)</f>
        <v>0</v>
      </c>
      <c r="R655" s="53">
        <f>IF(TYPE(SEARCH(R$1,+VLOOKUP($A655,datos14s!$A$2:$B$874,2,FALSE)))=1,"·",0)</f>
        <v>0</v>
      </c>
      <c r="S655" s="53">
        <f>IF(TYPE(SEARCH(S$1,+VLOOKUP($A655,datos14s!$A$2:$B$874,2,FALSE)))=1,"·",0)</f>
        <v>0</v>
      </c>
      <c r="T655" s="53">
        <f>IF(TYPE(SEARCH(T$1,+VLOOKUP($A655,datos14s!$A$2:$B$874,2,FALSE)))=1,"·",0)</f>
        <v>0</v>
      </c>
      <c r="U655" s="53">
        <f>IF(TYPE(SEARCH(U$1,+VLOOKUP($A655,datos14s!$A$2:$B$874,2,FALSE)))=1,"·",0)</f>
        <v>0</v>
      </c>
      <c r="V655" s="53">
        <f>IF(TYPE(SEARCH(V$1,+VLOOKUP($A655,datos14s!$A$2:$B$874,2,FALSE)))=1,"·",0)</f>
        <v>0</v>
      </c>
      <c r="W655" s="53">
        <f>IF(TYPE(SEARCH(W$1,+VLOOKUP($A655,datos14s!$A$2:$B$874,2,FALSE)))=1,"·",0)</f>
        <v>0</v>
      </c>
      <c r="X655" s="53">
        <f>IF(TYPE(SEARCH(X$1,+VLOOKUP($A655,datos14s!$A$2:$B$874,2,FALSE)))=1,"·",0)</f>
        <v>0</v>
      </c>
      <c r="Y655" s="53">
        <f>IF(TYPE(SEARCH(Y$1,+VLOOKUP($A655,datos14s!$A$2:$B$874,2,FALSE)))=1,"·",0)</f>
        <v>0</v>
      </c>
      <c r="Z655" s="53">
        <f>IF(TYPE(SEARCH(Z$1,+VLOOKUP($A655,datos14s!$A$2:$B$874,2,FALSE)))=1,"·",0)</f>
        <v>0</v>
      </c>
      <c r="AA655" s="53">
        <f>IF(TYPE(SEARCH(AA$1,+VLOOKUP($A655,datos14s!$A$2:$B$874,2,FALSE)))=1,"·",0)</f>
        <v>0</v>
      </c>
      <c r="AB655" s="53">
        <f>IF(TYPE(SEARCH(AB$1,+VLOOKUP($A655,datos14s!$A$2:$B$874,2,FALSE)))=1,"·",0)</f>
        <v>0</v>
      </c>
      <c r="AC655" s="53">
        <f>IF(TYPE(SEARCH(AC$1,+VLOOKUP($A655,datos14s!$A$2:$B$874,2,FALSE)))=1,"·",0)</f>
        <v>0</v>
      </c>
      <c r="AD655" s="53">
        <f>IF(TYPE(SEARCH(AD$1,+VLOOKUP($A655,datos14s!$A$2:$B$874,2,FALSE)))=1,"·",0)</f>
        <v>0</v>
      </c>
      <c r="AE655" s="53" t="str">
        <f>IF(TYPE(SEARCH(AE$1,+VLOOKUP($A655,datos14s!$A$2:$B$874,2,FALSE)))=1,"·",0)</f>
        <v>·</v>
      </c>
    </row>
    <row r="656" spans="1:31" s="9" customFormat="1">
      <c r="A656" s="60" t="s">
        <v>1351</v>
      </c>
      <c r="B656" s="53">
        <f>IF(TYPE(SEARCH(B$1,+VLOOKUP($A656,datos14s!$A$2:$B$874,2,FALSE)))=1,"·",0)</f>
        <v>0</v>
      </c>
      <c r="C656" s="53">
        <f>IF(TYPE(SEARCH(C$1,+VLOOKUP($A656,datos14s!$A$2:$B$874,2,FALSE)))=1,"·",0)</f>
        <v>0</v>
      </c>
      <c r="D656" s="53">
        <f>IF(TYPE(SEARCH(D$1,+VLOOKUP($A656,datos14s!$A$2:$B$874,2,FALSE)))=1,"·",0)</f>
        <v>0</v>
      </c>
      <c r="E656" s="53">
        <f>IF(TYPE(SEARCH(E$1,+VLOOKUP($A656,datos14s!$A$2:$B$874,2,FALSE)))=1,"·",0)</f>
        <v>0</v>
      </c>
      <c r="F656" s="53" t="str">
        <f>IF(TYPE(SEARCH(F$1,+VLOOKUP($A656,datos14s!$A$2:$B$874,2,FALSE)))=1,"·",0)</f>
        <v>·</v>
      </c>
      <c r="G656" s="53" t="str">
        <f>IF(TYPE(SEARCH(G$1,+VLOOKUP($A656,datos14s!$A$2:$B$874,2,FALSE)))=1,"·",0)</f>
        <v>·</v>
      </c>
      <c r="H656" s="53">
        <f>IF(TYPE(SEARCH(H$1,+VLOOKUP($A656,datos14s!$A$2:$B$874,2,FALSE)))=1,"·",0)</f>
        <v>0</v>
      </c>
      <c r="I656" s="53">
        <f>IF(TYPE(SEARCH(I$1,+VLOOKUP($A656,datos14s!$A$2:$B$874,2,FALSE)))=1,"·",0)</f>
        <v>0</v>
      </c>
      <c r="J656" s="53">
        <f>IF(TYPE(SEARCH(J$1,+VLOOKUP($A656,datos14s!$A$2:$B$874,2,FALSE)))=1,"·",0)</f>
        <v>0</v>
      </c>
      <c r="K656" s="53">
        <f>IF(TYPE(SEARCH(K$1,+VLOOKUP($A656,datos14s!$A$2:$B$874,2,FALSE)))=1,"·",0)</f>
        <v>0</v>
      </c>
      <c r="L656" s="53">
        <f>IF(TYPE(SEARCH(L$1,+VLOOKUP($A656,datos14s!$A$2:$B$874,2,FALSE)))=1,"·",0)</f>
        <v>0</v>
      </c>
      <c r="M656" s="53">
        <f>IF(TYPE(SEARCH(M$1,+VLOOKUP($A656,datos14s!$A$2:$B$874,2,FALSE)))=1,"·",0)</f>
        <v>0</v>
      </c>
      <c r="N656" s="53">
        <f>IF(TYPE(SEARCH(N$1,+VLOOKUP($A656,datos14s!$A$2:$B$874,2,FALSE)))=1,"·",0)</f>
        <v>0</v>
      </c>
      <c r="O656" s="53">
        <f>IF(TYPE(SEARCH(O$1,+VLOOKUP($A656,datos14s!$A$2:$B$874,2,FALSE)))=1,"·",0)</f>
        <v>0</v>
      </c>
      <c r="P656" s="53">
        <f>IF(TYPE(SEARCH(P$1,+VLOOKUP($A656,datos14s!$A$2:$B$874,2,FALSE)))=1,"·",0)</f>
        <v>0</v>
      </c>
      <c r="Q656" s="53">
        <f>IF(TYPE(SEARCH(Q$1,+VLOOKUP($A656,datos14s!$A$2:$B$874,2,FALSE)))=1,"·",0)</f>
        <v>0</v>
      </c>
      <c r="R656" s="53">
        <f>IF(TYPE(SEARCH(R$1,+VLOOKUP($A656,datos14s!$A$2:$B$874,2,FALSE)))=1,"·",0)</f>
        <v>0</v>
      </c>
      <c r="S656" s="53">
        <f>IF(TYPE(SEARCH(S$1,+VLOOKUP($A656,datos14s!$A$2:$B$874,2,FALSE)))=1,"·",0)</f>
        <v>0</v>
      </c>
      <c r="T656" s="53">
        <f>IF(TYPE(SEARCH(T$1,+VLOOKUP($A656,datos14s!$A$2:$B$874,2,FALSE)))=1,"·",0)</f>
        <v>0</v>
      </c>
      <c r="U656" s="53">
        <f>IF(TYPE(SEARCH(U$1,+VLOOKUP($A656,datos14s!$A$2:$B$874,2,FALSE)))=1,"·",0)</f>
        <v>0</v>
      </c>
      <c r="V656" s="53">
        <f>IF(TYPE(SEARCH(V$1,+VLOOKUP($A656,datos14s!$A$2:$B$874,2,FALSE)))=1,"·",0)</f>
        <v>0</v>
      </c>
      <c r="W656" s="53">
        <f>IF(TYPE(SEARCH(W$1,+VLOOKUP($A656,datos14s!$A$2:$B$874,2,FALSE)))=1,"·",0)</f>
        <v>0</v>
      </c>
      <c r="X656" s="53">
        <f>IF(TYPE(SEARCH(X$1,+VLOOKUP($A656,datos14s!$A$2:$B$874,2,FALSE)))=1,"·",0)</f>
        <v>0</v>
      </c>
      <c r="Y656" s="53">
        <f>IF(TYPE(SEARCH(Y$1,+VLOOKUP($A656,datos14s!$A$2:$B$874,2,FALSE)))=1,"·",0)</f>
        <v>0</v>
      </c>
      <c r="Z656" s="53">
        <f>IF(TYPE(SEARCH(Z$1,+VLOOKUP($A656,datos14s!$A$2:$B$874,2,FALSE)))=1,"·",0)</f>
        <v>0</v>
      </c>
      <c r="AA656" s="53">
        <f>IF(TYPE(SEARCH(AA$1,+VLOOKUP($A656,datos14s!$A$2:$B$874,2,FALSE)))=1,"·",0)</f>
        <v>0</v>
      </c>
      <c r="AB656" s="53">
        <f>IF(TYPE(SEARCH(AB$1,+VLOOKUP($A656,datos14s!$A$2:$B$874,2,FALSE)))=1,"·",0)</f>
        <v>0</v>
      </c>
      <c r="AC656" s="53">
        <f>IF(TYPE(SEARCH(AC$1,+VLOOKUP($A656,datos14s!$A$2:$B$874,2,FALSE)))=1,"·",0)</f>
        <v>0</v>
      </c>
      <c r="AD656" s="53">
        <f>IF(TYPE(SEARCH(AD$1,+VLOOKUP($A656,datos14s!$A$2:$B$874,2,FALSE)))=1,"·",0)</f>
        <v>0</v>
      </c>
      <c r="AE656" s="53">
        <f>IF(TYPE(SEARCH(AE$1,+VLOOKUP($A656,datos14s!$A$2:$B$874,2,FALSE)))=1,"·",0)</f>
        <v>0</v>
      </c>
    </row>
    <row r="657" spans="1:31" s="9" customFormat="1">
      <c r="A657" s="60" t="s">
        <v>1352</v>
      </c>
      <c r="B657" s="53">
        <f>IF(TYPE(SEARCH(B$1,+VLOOKUP($A657,datos14s!$A$2:$B$874,2,FALSE)))=1,"·",0)</f>
        <v>0</v>
      </c>
      <c r="C657" s="53">
        <f>IF(TYPE(SEARCH(C$1,+VLOOKUP($A657,datos14s!$A$2:$B$874,2,FALSE)))=1,"·",0)</f>
        <v>0</v>
      </c>
      <c r="D657" s="53">
        <f>IF(TYPE(SEARCH(D$1,+VLOOKUP($A657,datos14s!$A$2:$B$874,2,FALSE)))=1,"·",0)</f>
        <v>0</v>
      </c>
      <c r="E657" s="53">
        <f>IF(TYPE(SEARCH(E$1,+VLOOKUP($A657,datos14s!$A$2:$B$874,2,FALSE)))=1,"·",0)</f>
        <v>0</v>
      </c>
      <c r="F657" s="53" t="str">
        <f>IF(TYPE(SEARCH(F$1,+VLOOKUP($A657,datos14s!$A$2:$B$874,2,FALSE)))=1,"·",0)</f>
        <v>·</v>
      </c>
      <c r="G657" s="53" t="str">
        <f>IF(TYPE(SEARCH(G$1,+VLOOKUP($A657,datos14s!$A$2:$B$874,2,FALSE)))=1,"·",0)</f>
        <v>·</v>
      </c>
      <c r="H657" s="53">
        <f>IF(TYPE(SEARCH(H$1,+VLOOKUP($A657,datos14s!$A$2:$B$874,2,FALSE)))=1,"·",0)</f>
        <v>0</v>
      </c>
      <c r="I657" s="53">
        <f>IF(TYPE(SEARCH(I$1,+VLOOKUP($A657,datos14s!$A$2:$B$874,2,FALSE)))=1,"·",0)</f>
        <v>0</v>
      </c>
      <c r="J657" s="53">
        <f>IF(TYPE(SEARCH(J$1,+VLOOKUP($A657,datos14s!$A$2:$B$874,2,FALSE)))=1,"·",0)</f>
        <v>0</v>
      </c>
      <c r="K657" s="53">
        <f>IF(TYPE(SEARCH(K$1,+VLOOKUP($A657,datos14s!$A$2:$B$874,2,FALSE)))=1,"·",0)</f>
        <v>0</v>
      </c>
      <c r="L657" s="53">
        <f>IF(TYPE(SEARCH(L$1,+VLOOKUP($A657,datos14s!$A$2:$B$874,2,FALSE)))=1,"·",0)</f>
        <v>0</v>
      </c>
      <c r="M657" s="53">
        <f>IF(TYPE(SEARCH(M$1,+VLOOKUP($A657,datos14s!$A$2:$B$874,2,FALSE)))=1,"·",0)</f>
        <v>0</v>
      </c>
      <c r="N657" s="53">
        <f>IF(TYPE(SEARCH(N$1,+VLOOKUP($A657,datos14s!$A$2:$B$874,2,FALSE)))=1,"·",0)</f>
        <v>0</v>
      </c>
      <c r="O657" s="53">
        <f>IF(TYPE(SEARCH(O$1,+VLOOKUP($A657,datos14s!$A$2:$B$874,2,FALSE)))=1,"·",0)</f>
        <v>0</v>
      </c>
      <c r="P657" s="53">
        <f>IF(TYPE(SEARCH(P$1,+VLOOKUP($A657,datos14s!$A$2:$B$874,2,FALSE)))=1,"·",0)</f>
        <v>0</v>
      </c>
      <c r="Q657" s="53">
        <f>IF(TYPE(SEARCH(Q$1,+VLOOKUP($A657,datos14s!$A$2:$B$874,2,FALSE)))=1,"·",0)</f>
        <v>0</v>
      </c>
      <c r="R657" s="53">
        <f>IF(TYPE(SEARCH(R$1,+VLOOKUP($A657,datos14s!$A$2:$B$874,2,FALSE)))=1,"·",0)</f>
        <v>0</v>
      </c>
      <c r="S657" s="53">
        <f>IF(TYPE(SEARCH(S$1,+VLOOKUP($A657,datos14s!$A$2:$B$874,2,FALSE)))=1,"·",0)</f>
        <v>0</v>
      </c>
      <c r="T657" s="53">
        <f>IF(TYPE(SEARCH(T$1,+VLOOKUP($A657,datos14s!$A$2:$B$874,2,FALSE)))=1,"·",0)</f>
        <v>0</v>
      </c>
      <c r="U657" s="53">
        <f>IF(TYPE(SEARCH(U$1,+VLOOKUP($A657,datos14s!$A$2:$B$874,2,FALSE)))=1,"·",0)</f>
        <v>0</v>
      </c>
      <c r="V657" s="53">
        <f>IF(TYPE(SEARCH(V$1,+VLOOKUP($A657,datos14s!$A$2:$B$874,2,FALSE)))=1,"·",0)</f>
        <v>0</v>
      </c>
      <c r="W657" s="53">
        <f>IF(TYPE(SEARCH(W$1,+VLOOKUP($A657,datos14s!$A$2:$B$874,2,FALSE)))=1,"·",0)</f>
        <v>0</v>
      </c>
      <c r="X657" s="53">
        <f>IF(TYPE(SEARCH(X$1,+VLOOKUP($A657,datos14s!$A$2:$B$874,2,FALSE)))=1,"·",0)</f>
        <v>0</v>
      </c>
      <c r="Y657" s="53">
        <f>IF(TYPE(SEARCH(Y$1,+VLOOKUP($A657,datos14s!$A$2:$B$874,2,FALSE)))=1,"·",0)</f>
        <v>0</v>
      </c>
      <c r="Z657" s="53">
        <f>IF(TYPE(SEARCH(Z$1,+VLOOKUP($A657,datos14s!$A$2:$B$874,2,FALSE)))=1,"·",0)</f>
        <v>0</v>
      </c>
      <c r="AA657" s="53">
        <f>IF(TYPE(SEARCH(AA$1,+VLOOKUP($A657,datos14s!$A$2:$B$874,2,FALSE)))=1,"·",0)</f>
        <v>0</v>
      </c>
      <c r="AB657" s="53">
        <f>IF(TYPE(SEARCH(AB$1,+VLOOKUP($A657,datos14s!$A$2:$B$874,2,FALSE)))=1,"·",0)</f>
        <v>0</v>
      </c>
      <c r="AC657" s="53">
        <f>IF(TYPE(SEARCH(AC$1,+VLOOKUP($A657,datos14s!$A$2:$B$874,2,FALSE)))=1,"·",0)</f>
        <v>0</v>
      </c>
      <c r="AD657" s="53">
        <f>IF(TYPE(SEARCH(AD$1,+VLOOKUP($A657,datos14s!$A$2:$B$874,2,FALSE)))=1,"·",0)</f>
        <v>0</v>
      </c>
      <c r="AE657" s="53">
        <f>IF(TYPE(SEARCH(AE$1,+VLOOKUP($A657,datos14s!$A$2:$B$874,2,FALSE)))=1,"·",0)</f>
        <v>0</v>
      </c>
    </row>
    <row r="658" spans="1:31" s="9" customFormat="1">
      <c r="A658" s="60" t="s">
        <v>1353</v>
      </c>
      <c r="B658" s="53">
        <f>IF(TYPE(SEARCH(B$1,+VLOOKUP($A658,datos14s!$A$2:$B$874,2,FALSE)))=1,"·",0)</f>
        <v>0</v>
      </c>
      <c r="C658" s="53">
        <f>IF(TYPE(SEARCH(C$1,+VLOOKUP($A658,datos14s!$A$2:$B$874,2,FALSE)))=1,"·",0)</f>
        <v>0</v>
      </c>
      <c r="D658" s="53">
        <f>IF(TYPE(SEARCH(D$1,+VLOOKUP($A658,datos14s!$A$2:$B$874,2,FALSE)))=1,"·",0)</f>
        <v>0</v>
      </c>
      <c r="E658" s="53">
        <f>IF(TYPE(SEARCH(E$1,+VLOOKUP($A658,datos14s!$A$2:$B$874,2,FALSE)))=1,"·",0)</f>
        <v>0</v>
      </c>
      <c r="F658" s="53" t="str">
        <f>IF(TYPE(SEARCH(F$1,+VLOOKUP($A658,datos14s!$A$2:$B$874,2,FALSE)))=1,"·",0)</f>
        <v>·</v>
      </c>
      <c r="G658" s="53">
        <f>IF(TYPE(SEARCH(G$1,+VLOOKUP($A658,datos14s!$A$2:$B$874,2,FALSE)))=1,"·",0)</f>
        <v>0</v>
      </c>
      <c r="H658" s="53">
        <f>IF(TYPE(SEARCH(H$1,+VLOOKUP($A658,datos14s!$A$2:$B$874,2,FALSE)))=1,"·",0)</f>
        <v>0</v>
      </c>
      <c r="I658" s="53">
        <f>IF(TYPE(SEARCH(I$1,+VLOOKUP($A658,datos14s!$A$2:$B$874,2,FALSE)))=1,"·",0)</f>
        <v>0</v>
      </c>
      <c r="J658" s="53">
        <f>IF(TYPE(SEARCH(J$1,+VLOOKUP($A658,datos14s!$A$2:$B$874,2,FALSE)))=1,"·",0)</f>
        <v>0</v>
      </c>
      <c r="K658" s="53">
        <f>IF(TYPE(SEARCH(K$1,+VLOOKUP($A658,datos14s!$A$2:$B$874,2,FALSE)))=1,"·",0)</f>
        <v>0</v>
      </c>
      <c r="L658" s="53">
        <f>IF(TYPE(SEARCH(L$1,+VLOOKUP($A658,datos14s!$A$2:$B$874,2,FALSE)))=1,"·",0)</f>
        <v>0</v>
      </c>
      <c r="M658" s="53">
        <f>IF(TYPE(SEARCH(M$1,+VLOOKUP($A658,datos14s!$A$2:$B$874,2,FALSE)))=1,"·",0)</f>
        <v>0</v>
      </c>
      <c r="N658" s="53">
        <f>IF(TYPE(SEARCH(N$1,+VLOOKUP($A658,datos14s!$A$2:$B$874,2,FALSE)))=1,"·",0)</f>
        <v>0</v>
      </c>
      <c r="O658" s="53" t="str">
        <f>IF(TYPE(SEARCH(O$1,+VLOOKUP($A658,datos14s!$A$2:$B$874,2,FALSE)))=1,"·",0)</f>
        <v>·</v>
      </c>
      <c r="P658" s="53">
        <f>IF(TYPE(SEARCH(P$1,+VLOOKUP($A658,datos14s!$A$2:$B$874,2,FALSE)))=1,"·",0)</f>
        <v>0</v>
      </c>
      <c r="Q658" s="53">
        <f>IF(TYPE(SEARCH(Q$1,+VLOOKUP($A658,datos14s!$A$2:$B$874,2,FALSE)))=1,"·",0)</f>
        <v>0</v>
      </c>
      <c r="R658" s="53">
        <f>IF(TYPE(SEARCH(R$1,+VLOOKUP($A658,datos14s!$A$2:$B$874,2,FALSE)))=1,"·",0)</f>
        <v>0</v>
      </c>
      <c r="S658" s="53">
        <f>IF(TYPE(SEARCH(S$1,+VLOOKUP($A658,datos14s!$A$2:$B$874,2,FALSE)))=1,"·",0)</f>
        <v>0</v>
      </c>
      <c r="T658" s="53">
        <f>IF(TYPE(SEARCH(T$1,+VLOOKUP($A658,datos14s!$A$2:$B$874,2,FALSE)))=1,"·",0)</f>
        <v>0</v>
      </c>
      <c r="U658" s="53">
        <f>IF(TYPE(SEARCH(U$1,+VLOOKUP($A658,datos14s!$A$2:$B$874,2,FALSE)))=1,"·",0)</f>
        <v>0</v>
      </c>
      <c r="V658" s="53">
        <f>IF(TYPE(SEARCH(V$1,+VLOOKUP($A658,datos14s!$A$2:$B$874,2,FALSE)))=1,"·",0)</f>
        <v>0</v>
      </c>
      <c r="W658" s="53">
        <f>IF(TYPE(SEARCH(W$1,+VLOOKUP($A658,datos14s!$A$2:$B$874,2,FALSE)))=1,"·",0)</f>
        <v>0</v>
      </c>
      <c r="X658" s="53">
        <f>IF(TYPE(SEARCH(X$1,+VLOOKUP($A658,datos14s!$A$2:$B$874,2,FALSE)))=1,"·",0)</f>
        <v>0</v>
      </c>
      <c r="Y658" s="53">
        <f>IF(TYPE(SEARCH(Y$1,+VLOOKUP($A658,datos14s!$A$2:$B$874,2,FALSE)))=1,"·",0)</f>
        <v>0</v>
      </c>
      <c r="Z658" s="53">
        <f>IF(TYPE(SEARCH(Z$1,+VLOOKUP($A658,datos14s!$A$2:$B$874,2,FALSE)))=1,"·",0)</f>
        <v>0</v>
      </c>
      <c r="AA658" s="53">
        <f>IF(TYPE(SEARCH(AA$1,+VLOOKUP($A658,datos14s!$A$2:$B$874,2,FALSE)))=1,"·",0)</f>
        <v>0</v>
      </c>
      <c r="AB658" s="53">
        <f>IF(TYPE(SEARCH(AB$1,+VLOOKUP($A658,datos14s!$A$2:$B$874,2,FALSE)))=1,"·",0)</f>
        <v>0</v>
      </c>
      <c r="AC658" s="53">
        <f>IF(TYPE(SEARCH(AC$1,+VLOOKUP($A658,datos14s!$A$2:$B$874,2,FALSE)))=1,"·",0)</f>
        <v>0</v>
      </c>
      <c r="AD658" s="53">
        <f>IF(TYPE(SEARCH(AD$1,+VLOOKUP($A658,datos14s!$A$2:$B$874,2,FALSE)))=1,"·",0)</f>
        <v>0</v>
      </c>
      <c r="AE658" s="53">
        <f>IF(TYPE(SEARCH(AE$1,+VLOOKUP($A658,datos14s!$A$2:$B$874,2,FALSE)))=1,"·",0)</f>
        <v>0</v>
      </c>
    </row>
    <row r="659" spans="1:31" s="9" customFormat="1">
      <c r="A659" s="60" t="s">
        <v>1354</v>
      </c>
      <c r="B659" s="53">
        <f>IF(TYPE(SEARCH(B$1,+VLOOKUP($A659,datos14s!$A$2:$B$874,2,FALSE)))=1,"·",0)</f>
        <v>0</v>
      </c>
      <c r="C659" s="53">
        <f>IF(TYPE(SEARCH(C$1,+VLOOKUP($A659,datos14s!$A$2:$B$874,2,FALSE)))=1,"·",0)</f>
        <v>0</v>
      </c>
      <c r="D659" s="53" t="str">
        <f>IF(TYPE(SEARCH(D$1,+VLOOKUP($A659,datos14s!$A$2:$B$874,2,FALSE)))=1,"·",0)</f>
        <v>·</v>
      </c>
      <c r="E659" s="53">
        <f>IF(TYPE(SEARCH(E$1,+VLOOKUP($A659,datos14s!$A$2:$B$874,2,FALSE)))=1,"·",0)</f>
        <v>0</v>
      </c>
      <c r="F659" s="53" t="str">
        <f>IF(TYPE(SEARCH(F$1,+VLOOKUP($A659,datos14s!$A$2:$B$874,2,FALSE)))=1,"·",0)</f>
        <v>·</v>
      </c>
      <c r="G659" s="53" t="str">
        <f>IF(TYPE(SEARCH(G$1,+VLOOKUP($A659,datos14s!$A$2:$B$874,2,FALSE)))=1,"·",0)</f>
        <v>·</v>
      </c>
      <c r="H659" s="53">
        <f>IF(TYPE(SEARCH(H$1,+VLOOKUP($A659,datos14s!$A$2:$B$874,2,FALSE)))=1,"·",0)</f>
        <v>0</v>
      </c>
      <c r="I659" s="53">
        <f>IF(TYPE(SEARCH(I$1,+VLOOKUP($A659,datos14s!$A$2:$B$874,2,FALSE)))=1,"·",0)</f>
        <v>0</v>
      </c>
      <c r="J659" s="53">
        <f>IF(TYPE(SEARCH(J$1,+VLOOKUP($A659,datos14s!$A$2:$B$874,2,FALSE)))=1,"·",0)</f>
        <v>0</v>
      </c>
      <c r="K659" s="53">
        <f>IF(TYPE(SEARCH(K$1,+VLOOKUP($A659,datos14s!$A$2:$B$874,2,FALSE)))=1,"·",0)</f>
        <v>0</v>
      </c>
      <c r="L659" s="53">
        <f>IF(TYPE(SEARCH(L$1,+VLOOKUP($A659,datos14s!$A$2:$B$874,2,FALSE)))=1,"·",0)</f>
        <v>0</v>
      </c>
      <c r="M659" s="53">
        <f>IF(TYPE(SEARCH(M$1,+VLOOKUP($A659,datos14s!$A$2:$B$874,2,FALSE)))=1,"·",0)</f>
        <v>0</v>
      </c>
      <c r="N659" s="53">
        <f>IF(TYPE(SEARCH(N$1,+VLOOKUP($A659,datos14s!$A$2:$B$874,2,FALSE)))=1,"·",0)</f>
        <v>0</v>
      </c>
      <c r="O659" s="53">
        <f>IF(TYPE(SEARCH(O$1,+VLOOKUP($A659,datos14s!$A$2:$B$874,2,FALSE)))=1,"·",0)</f>
        <v>0</v>
      </c>
      <c r="P659" s="53">
        <f>IF(TYPE(SEARCH(P$1,+VLOOKUP($A659,datos14s!$A$2:$B$874,2,FALSE)))=1,"·",0)</f>
        <v>0</v>
      </c>
      <c r="Q659" s="53">
        <f>IF(TYPE(SEARCH(Q$1,+VLOOKUP($A659,datos14s!$A$2:$B$874,2,FALSE)))=1,"·",0)</f>
        <v>0</v>
      </c>
      <c r="R659" s="53">
        <f>IF(TYPE(SEARCH(R$1,+VLOOKUP($A659,datos14s!$A$2:$B$874,2,FALSE)))=1,"·",0)</f>
        <v>0</v>
      </c>
      <c r="S659" s="53">
        <f>IF(TYPE(SEARCH(S$1,+VLOOKUP($A659,datos14s!$A$2:$B$874,2,FALSE)))=1,"·",0)</f>
        <v>0</v>
      </c>
      <c r="T659" s="53">
        <f>IF(TYPE(SEARCH(T$1,+VLOOKUP($A659,datos14s!$A$2:$B$874,2,FALSE)))=1,"·",0)</f>
        <v>0</v>
      </c>
      <c r="U659" s="53">
        <f>IF(TYPE(SEARCH(U$1,+VLOOKUP($A659,datos14s!$A$2:$B$874,2,FALSE)))=1,"·",0)</f>
        <v>0</v>
      </c>
      <c r="V659" s="53">
        <f>IF(TYPE(SEARCH(V$1,+VLOOKUP($A659,datos14s!$A$2:$B$874,2,FALSE)))=1,"·",0)</f>
        <v>0</v>
      </c>
      <c r="W659" s="53">
        <f>IF(TYPE(SEARCH(W$1,+VLOOKUP($A659,datos14s!$A$2:$B$874,2,FALSE)))=1,"·",0)</f>
        <v>0</v>
      </c>
      <c r="X659" s="53">
        <f>IF(TYPE(SEARCH(X$1,+VLOOKUP($A659,datos14s!$A$2:$B$874,2,FALSE)))=1,"·",0)</f>
        <v>0</v>
      </c>
      <c r="Y659" s="53">
        <f>IF(TYPE(SEARCH(Y$1,+VLOOKUP($A659,datos14s!$A$2:$B$874,2,FALSE)))=1,"·",0)</f>
        <v>0</v>
      </c>
      <c r="Z659" s="53">
        <f>IF(TYPE(SEARCH(Z$1,+VLOOKUP($A659,datos14s!$A$2:$B$874,2,FALSE)))=1,"·",0)</f>
        <v>0</v>
      </c>
      <c r="AA659" s="53">
        <f>IF(TYPE(SEARCH(AA$1,+VLOOKUP($A659,datos14s!$A$2:$B$874,2,FALSE)))=1,"·",0)</f>
        <v>0</v>
      </c>
      <c r="AB659" s="53">
        <f>IF(TYPE(SEARCH(AB$1,+VLOOKUP($A659,datos14s!$A$2:$B$874,2,FALSE)))=1,"·",0)</f>
        <v>0</v>
      </c>
      <c r="AC659" s="53">
        <f>IF(TYPE(SEARCH(AC$1,+VLOOKUP($A659,datos14s!$A$2:$B$874,2,FALSE)))=1,"·",0)</f>
        <v>0</v>
      </c>
      <c r="AD659" s="53">
        <f>IF(TYPE(SEARCH(AD$1,+VLOOKUP($A659,datos14s!$A$2:$B$874,2,FALSE)))=1,"·",0)</f>
        <v>0</v>
      </c>
      <c r="AE659" s="53">
        <f>IF(TYPE(SEARCH(AE$1,+VLOOKUP($A659,datos14s!$A$2:$B$874,2,FALSE)))=1,"·",0)</f>
        <v>0</v>
      </c>
    </row>
    <row r="660" spans="1:31" s="9" customFormat="1">
      <c r="A660" s="60" t="s">
        <v>1355</v>
      </c>
      <c r="B660" s="53">
        <f>IF(TYPE(SEARCH(B$1,+VLOOKUP($A660,datos14s!$A$2:$B$874,2,FALSE)))=1,"·",0)</f>
        <v>0</v>
      </c>
      <c r="C660" s="53">
        <f>IF(TYPE(SEARCH(C$1,+VLOOKUP($A660,datos14s!$A$2:$B$874,2,FALSE)))=1,"·",0)</f>
        <v>0</v>
      </c>
      <c r="D660" s="53">
        <f>IF(TYPE(SEARCH(D$1,+VLOOKUP($A660,datos14s!$A$2:$B$874,2,FALSE)))=1,"·",0)</f>
        <v>0</v>
      </c>
      <c r="E660" s="53">
        <f>IF(TYPE(SEARCH(E$1,+VLOOKUP($A660,datos14s!$A$2:$B$874,2,FALSE)))=1,"·",0)</f>
        <v>0</v>
      </c>
      <c r="F660" s="53" t="str">
        <f>IF(TYPE(SEARCH(F$1,+VLOOKUP($A660,datos14s!$A$2:$B$874,2,FALSE)))=1,"·",0)</f>
        <v>·</v>
      </c>
      <c r="G660" s="53" t="str">
        <f>IF(TYPE(SEARCH(G$1,+VLOOKUP($A660,datos14s!$A$2:$B$874,2,FALSE)))=1,"·",0)</f>
        <v>·</v>
      </c>
      <c r="H660" s="53">
        <f>IF(TYPE(SEARCH(H$1,+VLOOKUP($A660,datos14s!$A$2:$B$874,2,FALSE)))=1,"·",0)</f>
        <v>0</v>
      </c>
      <c r="I660" s="53" t="str">
        <f>IF(TYPE(SEARCH(I$1,+VLOOKUP($A660,datos14s!$A$2:$B$874,2,FALSE)))=1,"·",0)</f>
        <v>·</v>
      </c>
      <c r="J660" s="53">
        <f>IF(TYPE(SEARCH(J$1,+VLOOKUP($A660,datos14s!$A$2:$B$874,2,FALSE)))=1,"·",0)</f>
        <v>0</v>
      </c>
      <c r="K660" s="53">
        <f>IF(TYPE(SEARCH(K$1,+VLOOKUP($A660,datos14s!$A$2:$B$874,2,FALSE)))=1,"·",0)</f>
        <v>0</v>
      </c>
      <c r="L660" s="53">
        <f>IF(TYPE(SEARCH(L$1,+VLOOKUP($A660,datos14s!$A$2:$B$874,2,FALSE)))=1,"·",0)</f>
        <v>0</v>
      </c>
      <c r="M660" s="53">
        <f>IF(TYPE(SEARCH(M$1,+VLOOKUP($A660,datos14s!$A$2:$B$874,2,FALSE)))=1,"·",0)</f>
        <v>0</v>
      </c>
      <c r="N660" s="53">
        <f>IF(TYPE(SEARCH(N$1,+VLOOKUP($A660,datos14s!$A$2:$B$874,2,FALSE)))=1,"·",0)</f>
        <v>0</v>
      </c>
      <c r="O660" s="53">
        <f>IF(TYPE(SEARCH(O$1,+VLOOKUP($A660,datos14s!$A$2:$B$874,2,FALSE)))=1,"·",0)</f>
        <v>0</v>
      </c>
      <c r="P660" s="53">
        <f>IF(TYPE(SEARCH(P$1,+VLOOKUP($A660,datos14s!$A$2:$B$874,2,FALSE)))=1,"·",0)</f>
        <v>0</v>
      </c>
      <c r="Q660" s="53">
        <f>IF(TYPE(SEARCH(Q$1,+VLOOKUP($A660,datos14s!$A$2:$B$874,2,FALSE)))=1,"·",0)</f>
        <v>0</v>
      </c>
      <c r="R660" s="53">
        <f>IF(TYPE(SEARCH(R$1,+VLOOKUP($A660,datos14s!$A$2:$B$874,2,FALSE)))=1,"·",0)</f>
        <v>0</v>
      </c>
      <c r="S660" s="53">
        <f>IF(TYPE(SEARCH(S$1,+VLOOKUP($A660,datos14s!$A$2:$B$874,2,FALSE)))=1,"·",0)</f>
        <v>0</v>
      </c>
      <c r="T660" s="53">
        <f>IF(TYPE(SEARCH(T$1,+VLOOKUP($A660,datos14s!$A$2:$B$874,2,FALSE)))=1,"·",0)</f>
        <v>0</v>
      </c>
      <c r="U660" s="53">
        <f>IF(TYPE(SEARCH(U$1,+VLOOKUP($A660,datos14s!$A$2:$B$874,2,FALSE)))=1,"·",0)</f>
        <v>0</v>
      </c>
      <c r="V660" s="53">
        <f>IF(TYPE(SEARCH(V$1,+VLOOKUP($A660,datos14s!$A$2:$B$874,2,FALSE)))=1,"·",0)</f>
        <v>0</v>
      </c>
      <c r="W660" s="53">
        <f>IF(TYPE(SEARCH(W$1,+VLOOKUP($A660,datos14s!$A$2:$B$874,2,FALSE)))=1,"·",0)</f>
        <v>0</v>
      </c>
      <c r="X660" s="53">
        <f>IF(TYPE(SEARCH(X$1,+VLOOKUP($A660,datos14s!$A$2:$B$874,2,FALSE)))=1,"·",0)</f>
        <v>0</v>
      </c>
      <c r="Y660" s="53">
        <f>IF(TYPE(SEARCH(Y$1,+VLOOKUP($A660,datos14s!$A$2:$B$874,2,FALSE)))=1,"·",0)</f>
        <v>0</v>
      </c>
      <c r="Z660" s="53">
        <f>IF(TYPE(SEARCH(Z$1,+VLOOKUP($A660,datos14s!$A$2:$B$874,2,FALSE)))=1,"·",0)</f>
        <v>0</v>
      </c>
      <c r="AA660" s="53">
        <f>IF(TYPE(SEARCH(AA$1,+VLOOKUP($A660,datos14s!$A$2:$B$874,2,FALSE)))=1,"·",0)</f>
        <v>0</v>
      </c>
      <c r="AB660" s="53">
        <f>IF(TYPE(SEARCH(AB$1,+VLOOKUP($A660,datos14s!$A$2:$B$874,2,FALSE)))=1,"·",0)</f>
        <v>0</v>
      </c>
      <c r="AC660" s="53">
        <f>IF(TYPE(SEARCH(AC$1,+VLOOKUP($A660,datos14s!$A$2:$B$874,2,FALSE)))=1,"·",0)</f>
        <v>0</v>
      </c>
      <c r="AD660" s="53">
        <f>IF(TYPE(SEARCH(AD$1,+VLOOKUP($A660,datos14s!$A$2:$B$874,2,FALSE)))=1,"·",0)</f>
        <v>0</v>
      </c>
      <c r="AE660" s="53">
        <f>IF(TYPE(SEARCH(AE$1,+VLOOKUP($A660,datos14s!$A$2:$B$874,2,FALSE)))=1,"·",0)</f>
        <v>0</v>
      </c>
    </row>
    <row r="661" spans="1:31" s="9" customFormat="1">
      <c r="A661" s="60" t="s">
        <v>1356</v>
      </c>
      <c r="B661" s="53">
        <f>IF(TYPE(SEARCH(B$1,+VLOOKUP($A661,datos14s!$A$2:$B$874,2,FALSE)))=1,"·",0)</f>
        <v>0</v>
      </c>
      <c r="C661" s="53">
        <f>IF(TYPE(SEARCH(C$1,+VLOOKUP($A661,datos14s!$A$2:$B$874,2,FALSE)))=1,"·",0)</f>
        <v>0</v>
      </c>
      <c r="D661" s="53" t="str">
        <f>IF(TYPE(SEARCH(D$1,+VLOOKUP($A661,datos14s!$A$2:$B$874,2,FALSE)))=1,"·",0)</f>
        <v>·</v>
      </c>
      <c r="E661" s="53">
        <f>IF(TYPE(SEARCH(E$1,+VLOOKUP($A661,datos14s!$A$2:$B$874,2,FALSE)))=1,"·",0)</f>
        <v>0</v>
      </c>
      <c r="F661" s="53" t="str">
        <f>IF(TYPE(SEARCH(F$1,+VLOOKUP($A661,datos14s!$A$2:$B$874,2,FALSE)))=1,"·",0)</f>
        <v>·</v>
      </c>
      <c r="G661" s="53" t="str">
        <f>IF(TYPE(SEARCH(G$1,+VLOOKUP($A661,datos14s!$A$2:$B$874,2,FALSE)))=1,"·",0)</f>
        <v>·</v>
      </c>
      <c r="H661" s="53">
        <f>IF(TYPE(SEARCH(H$1,+VLOOKUP($A661,datos14s!$A$2:$B$874,2,FALSE)))=1,"·",0)</f>
        <v>0</v>
      </c>
      <c r="I661" s="53">
        <f>IF(TYPE(SEARCH(I$1,+VLOOKUP($A661,datos14s!$A$2:$B$874,2,FALSE)))=1,"·",0)</f>
        <v>0</v>
      </c>
      <c r="J661" s="53">
        <f>IF(TYPE(SEARCH(J$1,+VLOOKUP($A661,datos14s!$A$2:$B$874,2,FALSE)))=1,"·",0)</f>
        <v>0</v>
      </c>
      <c r="K661" s="53">
        <f>IF(TYPE(SEARCH(K$1,+VLOOKUP($A661,datos14s!$A$2:$B$874,2,FALSE)))=1,"·",0)</f>
        <v>0</v>
      </c>
      <c r="L661" s="53">
        <f>IF(TYPE(SEARCH(L$1,+VLOOKUP($A661,datos14s!$A$2:$B$874,2,FALSE)))=1,"·",0)</f>
        <v>0</v>
      </c>
      <c r="M661" s="53">
        <f>IF(TYPE(SEARCH(M$1,+VLOOKUP($A661,datos14s!$A$2:$B$874,2,FALSE)))=1,"·",0)</f>
        <v>0</v>
      </c>
      <c r="N661" s="53">
        <f>IF(TYPE(SEARCH(N$1,+VLOOKUP($A661,datos14s!$A$2:$B$874,2,FALSE)))=1,"·",0)</f>
        <v>0</v>
      </c>
      <c r="O661" s="53">
        <f>IF(TYPE(SEARCH(O$1,+VLOOKUP($A661,datos14s!$A$2:$B$874,2,FALSE)))=1,"·",0)</f>
        <v>0</v>
      </c>
      <c r="P661" s="53">
        <f>IF(TYPE(SEARCH(P$1,+VLOOKUP($A661,datos14s!$A$2:$B$874,2,FALSE)))=1,"·",0)</f>
        <v>0</v>
      </c>
      <c r="Q661" s="53">
        <f>IF(TYPE(SEARCH(Q$1,+VLOOKUP($A661,datos14s!$A$2:$B$874,2,FALSE)))=1,"·",0)</f>
        <v>0</v>
      </c>
      <c r="R661" s="53">
        <f>IF(TYPE(SEARCH(R$1,+VLOOKUP($A661,datos14s!$A$2:$B$874,2,FALSE)))=1,"·",0)</f>
        <v>0</v>
      </c>
      <c r="S661" s="53">
        <f>IF(TYPE(SEARCH(S$1,+VLOOKUP($A661,datos14s!$A$2:$B$874,2,FALSE)))=1,"·",0)</f>
        <v>0</v>
      </c>
      <c r="T661" s="53">
        <f>IF(TYPE(SEARCH(T$1,+VLOOKUP($A661,datos14s!$A$2:$B$874,2,FALSE)))=1,"·",0)</f>
        <v>0</v>
      </c>
      <c r="U661" s="53">
        <f>IF(TYPE(SEARCH(U$1,+VLOOKUP($A661,datos14s!$A$2:$B$874,2,FALSE)))=1,"·",0)</f>
        <v>0</v>
      </c>
      <c r="V661" s="53">
        <f>IF(TYPE(SEARCH(V$1,+VLOOKUP($A661,datos14s!$A$2:$B$874,2,FALSE)))=1,"·",0)</f>
        <v>0</v>
      </c>
      <c r="W661" s="53">
        <f>IF(TYPE(SEARCH(W$1,+VLOOKUP($A661,datos14s!$A$2:$B$874,2,FALSE)))=1,"·",0)</f>
        <v>0</v>
      </c>
      <c r="X661" s="53">
        <f>IF(TYPE(SEARCH(X$1,+VLOOKUP($A661,datos14s!$A$2:$B$874,2,FALSE)))=1,"·",0)</f>
        <v>0</v>
      </c>
      <c r="Y661" s="53">
        <f>IF(TYPE(SEARCH(Y$1,+VLOOKUP($A661,datos14s!$A$2:$B$874,2,FALSE)))=1,"·",0)</f>
        <v>0</v>
      </c>
      <c r="Z661" s="53">
        <f>IF(TYPE(SEARCH(Z$1,+VLOOKUP($A661,datos14s!$A$2:$B$874,2,FALSE)))=1,"·",0)</f>
        <v>0</v>
      </c>
      <c r="AA661" s="53">
        <f>IF(TYPE(SEARCH(AA$1,+VLOOKUP($A661,datos14s!$A$2:$B$874,2,FALSE)))=1,"·",0)</f>
        <v>0</v>
      </c>
      <c r="AB661" s="53">
        <f>IF(TYPE(SEARCH(AB$1,+VLOOKUP($A661,datos14s!$A$2:$B$874,2,FALSE)))=1,"·",0)</f>
        <v>0</v>
      </c>
      <c r="AC661" s="53">
        <f>IF(TYPE(SEARCH(AC$1,+VLOOKUP($A661,datos14s!$A$2:$B$874,2,FALSE)))=1,"·",0)</f>
        <v>0</v>
      </c>
      <c r="AD661" s="53">
        <f>IF(TYPE(SEARCH(AD$1,+VLOOKUP($A661,datos14s!$A$2:$B$874,2,FALSE)))=1,"·",0)</f>
        <v>0</v>
      </c>
      <c r="AE661" s="53">
        <f>IF(TYPE(SEARCH(AE$1,+VLOOKUP($A661,datos14s!$A$2:$B$874,2,FALSE)))=1,"·",0)</f>
        <v>0</v>
      </c>
    </row>
    <row r="662" spans="1:31" s="9" customFormat="1">
      <c r="A662" s="60" t="s">
        <v>1357</v>
      </c>
      <c r="B662" s="53">
        <f>IF(TYPE(SEARCH(B$1,+VLOOKUP($A662,datos14s!$A$2:$B$874,2,FALSE)))=1,"·",0)</f>
        <v>0</v>
      </c>
      <c r="C662" s="53">
        <f>IF(TYPE(SEARCH(C$1,+VLOOKUP($A662,datos14s!$A$2:$B$874,2,FALSE)))=1,"·",0)</f>
        <v>0</v>
      </c>
      <c r="D662" s="53">
        <f>IF(TYPE(SEARCH(D$1,+VLOOKUP($A662,datos14s!$A$2:$B$874,2,FALSE)))=1,"·",0)</f>
        <v>0</v>
      </c>
      <c r="E662" s="53">
        <f>IF(TYPE(SEARCH(E$1,+VLOOKUP($A662,datos14s!$A$2:$B$874,2,FALSE)))=1,"·",0)</f>
        <v>0</v>
      </c>
      <c r="F662" s="53" t="str">
        <f>IF(TYPE(SEARCH(F$1,+VLOOKUP($A662,datos14s!$A$2:$B$874,2,FALSE)))=1,"·",0)</f>
        <v>·</v>
      </c>
      <c r="G662" s="53" t="str">
        <f>IF(TYPE(SEARCH(G$1,+VLOOKUP($A662,datos14s!$A$2:$B$874,2,FALSE)))=1,"·",0)</f>
        <v>·</v>
      </c>
      <c r="H662" s="53">
        <f>IF(TYPE(SEARCH(H$1,+VLOOKUP($A662,datos14s!$A$2:$B$874,2,FALSE)))=1,"·",0)</f>
        <v>0</v>
      </c>
      <c r="I662" s="53">
        <f>IF(TYPE(SEARCH(I$1,+VLOOKUP($A662,datos14s!$A$2:$B$874,2,FALSE)))=1,"·",0)</f>
        <v>0</v>
      </c>
      <c r="J662" s="53">
        <f>IF(TYPE(SEARCH(J$1,+VLOOKUP($A662,datos14s!$A$2:$B$874,2,FALSE)))=1,"·",0)</f>
        <v>0</v>
      </c>
      <c r="K662" s="53">
        <f>IF(TYPE(SEARCH(K$1,+VLOOKUP($A662,datos14s!$A$2:$B$874,2,FALSE)))=1,"·",0)</f>
        <v>0</v>
      </c>
      <c r="L662" s="53">
        <f>IF(TYPE(SEARCH(L$1,+VLOOKUP($A662,datos14s!$A$2:$B$874,2,FALSE)))=1,"·",0)</f>
        <v>0</v>
      </c>
      <c r="M662" s="53">
        <f>IF(TYPE(SEARCH(M$1,+VLOOKUP($A662,datos14s!$A$2:$B$874,2,FALSE)))=1,"·",0)</f>
        <v>0</v>
      </c>
      <c r="N662" s="53">
        <f>IF(TYPE(SEARCH(N$1,+VLOOKUP($A662,datos14s!$A$2:$B$874,2,FALSE)))=1,"·",0)</f>
        <v>0</v>
      </c>
      <c r="O662" s="53">
        <f>IF(TYPE(SEARCH(O$1,+VLOOKUP($A662,datos14s!$A$2:$B$874,2,FALSE)))=1,"·",0)</f>
        <v>0</v>
      </c>
      <c r="P662" s="53">
        <f>IF(TYPE(SEARCH(P$1,+VLOOKUP($A662,datos14s!$A$2:$B$874,2,FALSE)))=1,"·",0)</f>
        <v>0</v>
      </c>
      <c r="Q662" s="53">
        <f>IF(TYPE(SEARCH(Q$1,+VLOOKUP($A662,datos14s!$A$2:$B$874,2,FALSE)))=1,"·",0)</f>
        <v>0</v>
      </c>
      <c r="R662" s="53">
        <f>IF(TYPE(SEARCH(R$1,+VLOOKUP($A662,datos14s!$A$2:$B$874,2,FALSE)))=1,"·",0)</f>
        <v>0</v>
      </c>
      <c r="S662" s="53">
        <f>IF(TYPE(SEARCH(S$1,+VLOOKUP($A662,datos14s!$A$2:$B$874,2,FALSE)))=1,"·",0)</f>
        <v>0</v>
      </c>
      <c r="T662" s="53">
        <f>IF(TYPE(SEARCH(T$1,+VLOOKUP($A662,datos14s!$A$2:$B$874,2,FALSE)))=1,"·",0)</f>
        <v>0</v>
      </c>
      <c r="U662" s="53">
        <f>IF(TYPE(SEARCH(U$1,+VLOOKUP($A662,datos14s!$A$2:$B$874,2,FALSE)))=1,"·",0)</f>
        <v>0</v>
      </c>
      <c r="V662" s="53">
        <f>IF(TYPE(SEARCH(V$1,+VLOOKUP($A662,datos14s!$A$2:$B$874,2,FALSE)))=1,"·",0)</f>
        <v>0</v>
      </c>
      <c r="W662" s="53">
        <f>IF(TYPE(SEARCH(W$1,+VLOOKUP($A662,datos14s!$A$2:$B$874,2,FALSE)))=1,"·",0)</f>
        <v>0</v>
      </c>
      <c r="X662" s="53">
        <f>IF(TYPE(SEARCH(X$1,+VLOOKUP($A662,datos14s!$A$2:$B$874,2,FALSE)))=1,"·",0)</f>
        <v>0</v>
      </c>
      <c r="Y662" s="53">
        <f>IF(TYPE(SEARCH(Y$1,+VLOOKUP($A662,datos14s!$A$2:$B$874,2,FALSE)))=1,"·",0)</f>
        <v>0</v>
      </c>
      <c r="Z662" s="53">
        <f>IF(TYPE(SEARCH(Z$1,+VLOOKUP($A662,datos14s!$A$2:$B$874,2,FALSE)))=1,"·",0)</f>
        <v>0</v>
      </c>
      <c r="AA662" s="53">
        <f>IF(TYPE(SEARCH(AA$1,+VLOOKUP($A662,datos14s!$A$2:$B$874,2,FALSE)))=1,"·",0)</f>
        <v>0</v>
      </c>
      <c r="AB662" s="53">
        <f>IF(TYPE(SEARCH(AB$1,+VLOOKUP($A662,datos14s!$A$2:$B$874,2,FALSE)))=1,"·",0)</f>
        <v>0</v>
      </c>
      <c r="AC662" s="53">
        <f>IF(TYPE(SEARCH(AC$1,+VLOOKUP($A662,datos14s!$A$2:$B$874,2,FALSE)))=1,"·",0)</f>
        <v>0</v>
      </c>
      <c r="AD662" s="53">
        <f>IF(TYPE(SEARCH(AD$1,+VLOOKUP($A662,datos14s!$A$2:$B$874,2,FALSE)))=1,"·",0)</f>
        <v>0</v>
      </c>
      <c r="AE662" s="53">
        <f>IF(TYPE(SEARCH(AE$1,+VLOOKUP($A662,datos14s!$A$2:$B$874,2,FALSE)))=1,"·",0)</f>
        <v>0</v>
      </c>
    </row>
    <row r="663" spans="1:31" s="9" customFormat="1">
      <c r="A663" s="60" t="s">
        <v>1358</v>
      </c>
      <c r="B663" s="53">
        <f>IF(TYPE(SEARCH(B$1,+VLOOKUP($A663,datos14s!$A$2:$B$874,2,FALSE)))=1,"·",0)</f>
        <v>0</v>
      </c>
      <c r="C663" s="53">
        <f>IF(TYPE(SEARCH(C$1,+VLOOKUP($A663,datos14s!$A$2:$B$874,2,FALSE)))=1,"·",0)</f>
        <v>0</v>
      </c>
      <c r="D663" s="53" t="str">
        <f>IF(TYPE(SEARCH(D$1,+VLOOKUP($A663,datos14s!$A$2:$B$874,2,FALSE)))=1,"·",0)</f>
        <v>·</v>
      </c>
      <c r="E663" s="53">
        <f>IF(TYPE(SEARCH(E$1,+VLOOKUP($A663,datos14s!$A$2:$B$874,2,FALSE)))=1,"·",0)</f>
        <v>0</v>
      </c>
      <c r="F663" s="53" t="str">
        <f>IF(TYPE(SEARCH(F$1,+VLOOKUP($A663,datos14s!$A$2:$B$874,2,FALSE)))=1,"·",0)</f>
        <v>·</v>
      </c>
      <c r="G663" s="53" t="str">
        <f>IF(TYPE(SEARCH(G$1,+VLOOKUP($A663,datos14s!$A$2:$B$874,2,FALSE)))=1,"·",0)</f>
        <v>·</v>
      </c>
      <c r="H663" s="53">
        <f>IF(TYPE(SEARCH(H$1,+VLOOKUP($A663,datos14s!$A$2:$B$874,2,FALSE)))=1,"·",0)</f>
        <v>0</v>
      </c>
      <c r="I663" s="53">
        <f>IF(TYPE(SEARCH(I$1,+VLOOKUP($A663,datos14s!$A$2:$B$874,2,FALSE)))=1,"·",0)</f>
        <v>0</v>
      </c>
      <c r="J663" s="53">
        <f>IF(TYPE(SEARCH(J$1,+VLOOKUP($A663,datos14s!$A$2:$B$874,2,FALSE)))=1,"·",0)</f>
        <v>0</v>
      </c>
      <c r="K663" s="53">
        <f>IF(TYPE(SEARCH(K$1,+VLOOKUP($A663,datos14s!$A$2:$B$874,2,FALSE)))=1,"·",0)</f>
        <v>0</v>
      </c>
      <c r="L663" s="53">
        <f>IF(TYPE(SEARCH(L$1,+VLOOKUP($A663,datos14s!$A$2:$B$874,2,FALSE)))=1,"·",0)</f>
        <v>0</v>
      </c>
      <c r="M663" s="53">
        <f>IF(TYPE(SEARCH(M$1,+VLOOKUP($A663,datos14s!$A$2:$B$874,2,FALSE)))=1,"·",0)</f>
        <v>0</v>
      </c>
      <c r="N663" s="53">
        <f>IF(TYPE(SEARCH(N$1,+VLOOKUP($A663,datos14s!$A$2:$B$874,2,FALSE)))=1,"·",0)</f>
        <v>0</v>
      </c>
      <c r="O663" s="53">
        <f>IF(TYPE(SEARCH(O$1,+VLOOKUP($A663,datos14s!$A$2:$B$874,2,FALSE)))=1,"·",0)</f>
        <v>0</v>
      </c>
      <c r="P663" s="53">
        <f>IF(TYPE(SEARCH(P$1,+VLOOKUP($A663,datos14s!$A$2:$B$874,2,FALSE)))=1,"·",0)</f>
        <v>0</v>
      </c>
      <c r="Q663" s="53">
        <f>IF(TYPE(SEARCH(Q$1,+VLOOKUP($A663,datos14s!$A$2:$B$874,2,FALSE)))=1,"·",0)</f>
        <v>0</v>
      </c>
      <c r="R663" s="53">
        <f>IF(TYPE(SEARCH(R$1,+VLOOKUP($A663,datos14s!$A$2:$B$874,2,FALSE)))=1,"·",0)</f>
        <v>0</v>
      </c>
      <c r="S663" s="53">
        <f>IF(TYPE(SEARCH(S$1,+VLOOKUP($A663,datos14s!$A$2:$B$874,2,FALSE)))=1,"·",0)</f>
        <v>0</v>
      </c>
      <c r="T663" s="53">
        <f>IF(TYPE(SEARCH(T$1,+VLOOKUP($A663,datos14s!$A$2:$B$874,2,FALSE)))=1,"·",0)</f>
        <v>0</v>
      </c>
      <c r="U663" s="53">
        <f>IF(TYPE(SEARCH(U$1,+VLOOKUP($A663,datos14s!$A$2:$B$874,2,FALSE)))=1,"·",0)</f>
        <v>0</v>
      </c>
      <c r="V663" s="53">
        <f>IF(TYPE(SEARCH(V$1,+VLOOKUP($A663,datos14s!$A$2:$B$874,2,FALSE)))=1,"·",0)</f>
        <v>0</v>
      </c>
      <c r="W663" s="53">
        <f>IF(TYPE(SEARCH(W$1,+VLOOKUP($A663,datos14s!$A$2:$B$874,2,FALSE)))=1,"·",0)</f>
        <v>0</v>
      </c>
      <c r="X663" s="53">
        <f>IF(TYPE(SEARCH(X$1,+VLOOKUP($A663,datos14s!$A$2:$B$874,2,FALSE)))=1,"·",0)</f>
        <v>0</v>
      </c>
      <c r="Y663" s="53">
        <f>IF(TYPE(SEARCH(Y$1,+VLOOKUP($A663,datos14s!$A$2:$B$874,2,FALSE)))=1,"·",0)</f>
        <v>0</v>
      </c>
      <c r="Z663" s="53">
        <f>IF(TYPE(SEARCH(Z$1,+VLOOKUP($A663,datos14s!$A$2:$B$874,2,FALSE)))=1,"·",0)</f>
        <v>0</v>
      </c>
      <c r="AA663" s="53">
        <f>IF(TYPE(SEARCH(AA$1,+VLOOKUP($A663,datos14s!$A$2:$B$874,2,FALSE)))=1,"·",0)</f>
        <v>0</v>
      </c>
      <c r="AB663" s="53">
        <f>IF(TYPE(SEARCH(AB$1,+VLOOKUP($A663,datos14s!$A$2:$B$874,2,FALSE)))=1,"·",0)</f>
        <v>0</v>
      </c>
      <c r="AC663" s="53">
        <f>IF(TYPE(SEARCH(AC$1,+VLOOKUP($A663,datos14s!$A$2:$B$874,2,FALSE)))=1,"·",0)</f>
        <v>0</v>
      </c>
      <c r="AD663" s="53">
        <f>IF(TYPE(SEARCH(AD$1,+VLOOKUP($A663,datos14s!$A$2:$B$874,2,FALSE)))=1,"·",0)</f>
        <v>0</v>
      </c>
      <c r="AE663" s="53">
        <f>IF(TYPE(SEARCH(AE$1,+VLOOKUP($A663,datos14s!$A$2:$B$874,2,FALSE)))=1,"·",0)</f>
        <v>0</v>
      </c>
    </row>
    <row r="664" spans="1:31" s="9" customFormat="1">
      <c r="A664" s="60" t="s">
        <v>1359</v>
      </c>
      <c r="B664" s="53">
        <f>IF(TYPE(SEARCH(B$1,+VLOOKUP($A664,datos14s!$A$2:$B$874,2,FALSE)))=1,"·",0)</f>
        <v>0</v>
      </c>
      <c r="C664" s="53">
        <f>IF(TYPE(SEARCH(C$1,+VLOOKUP($A664,datos14s!$A$2:$B$874,2,FALSE)))=1,"·",0)</f>
        <v>0</v>
      </c>
      <c r="D664" s="53">
        <f>IF(TYPE(SEARCH(D$1,+VLOOKUP($A664,datos14s!$A$2:$B$874,2,FALSE)))=1,"·",0)</f>
        <v>0</v>
      </c>
      <c r="E664" s="53">
        <f>IF(TYPE(SEARCH(E$1,+VLOOKUP($A664,datos14s!$A$2:$B$874,2,FALSE)))=1,"·",0)</f>
        <v>0</v>
      </c>
      <c r="F664" s="53" t="str">
        <f>IF(TYPE(SEARCH(F$1,+VLOOKUP($A664,datos14s!$A$2:$B$874,2,FALSE)))=1,"·",0)</f>
        <v>·</v>
      </c>
      <c r="G664" s="53" t="str">
        <f>IF(TYPE(SEARCH(G$1,+VLOOKUP($A664,datos14s!$A$2:$B$874,2,FALSE)))=1,"·",0)</f>
        <v>·</v>
      </c>
      <c r="H664" s="53">
        <f>IF(TYPE(SEARCH(H$1,+VLOOKUP($A664,datos14s!$A$2:$B$874,2,FALSE)))=1,"·",0)</f>
        <v>0</v>
      </c>
      <c r="I664" s="53">
        <f>IF(TYPE(SEARCH(I$1,+VLOOKUP($A664,datos14s!$A$2:$B$874,2,FALSE)))=1,"·",0)</f>
        <v>0</v>
      </c>
      <c r="J664" s="53">
        <f>IF(TYPE(SEARCH(J$1,+VLOOKUP($A664,datos14s!$A$2:$B$874,2,FALSE)))=1,"·",0)</f>
        <v>0</v>
      </c>
      <c r="K664" s="53">
        <f>IF(TYPE(SEARCH(K$1,+VLOOKUP($A664,datos14s!$A$2:$B$874,2,FALSE)))=1,"·",0)</f>
        <v>0</v>
      </c>
      <c r="L664" s="53" t="str">
        <f>IF(TYPE(SEARCH(L$1,+VLOOKUP($A664,datos14s!$A$2:$B$874,2,FALSE)))=1,"·",0)</f>
        <v>·</v>
      </c>
      <c r="M664" s="53">
        <f>IF(TYPE(SEARCH(M$1,+VLOOKUP($A664,datos14s!$A$2:$B$874,2,FALSE)))=1,"·",0)</f>
        <v>0</v>
      </c>
      <c r="N664" s="53">
        <f>IF(TYPE(SEARCH(N$1,+VLOOKUP($A664,datos14s!$A$2:$B$874,2,FALSE)))=1,"·",0)</f>
        <v>0</v>
      </c>
      <c r="O664" s="53">
        <f>IF(TYPE(SEARCH(O$1,+VLOOKUP($A664,datos14s!$A$2:$B$874,2,FALSE)))=1,"·",0)</f>
        <v>0</v>
      </c>
      <c r="P664" s="53">
        <f>IF(TYPE(SEARCH(P$1,+VLOOKUP($A664,datos14s!$A$2:$B$874,2,FALSE)))=1,"·",0)</f>
        <v>0</v>
      </c>
      <c r="Q664" s="53">
        <f>IF(TYPE(SEARCH(Q$1,+VLOOKUP($A664,datos14s!$A$2:$B$874,2,FALSE)))=1,"·",0)</f>
        <v>0</v>
      </c>
      <c r="R664" s="53">
        <f>IF(TYPE(SEARCH(R$1,+VLOOKUP($A664,datos14s!$A$2:$B$874,2,FALSE)))=1,"·",0)</f>
        <v>0</v>
      </c>
      <c r="S664" s="53">
        <f>IF(TYPE(SEARCH(S$1,+VLOOKUP($A664,datos14s!$A$2:$B$874,2,FALSE)))=1,"·",0)</f>
        <v>0</v>
      </c>
      <c r="T664" s="53">
        <f>IF(TYPE(SEARCH(T$1,+VLOOKUP($A664,datos14s!$A$2:$B$874,2,FALSE)))=1,"·",0)</f>
        <v>0</v>
      </c>
      <c r="U664" s="53">
        <f>IF(TYPE(SEARCH(U$1,+VLOOKUP($A664,datos14s!$A$2:$B$874,2,FALSE)))=1,"·",0)</f>
        <v>0</v>
      </c>
      <c r="V664" s="53">
        <f>IF(TYPE(SEARCH(V$1,+VLOOKUP($A664,datos14s!$A$2:$B$874,2,FALSE)))=1,"·",0)</f>
        <v>0</v>
      </c>
      <c r="W664" s="53">
        <f>IF(TYPE(SEARCH(W$1,+VLOOKUP($A664,datos14s!$A$2:$B$874,2,FALSE)))=1,"·",0)</f>
        <v>0</v>
      </c>
      <c r="X664" s="53">
        <f>IF(TYPE(SEARCH(X$1,+VLOOKUP($A664,datos14s!$A$2:$B$874,2,FALSE)))=1,"·",0)</f>
        <v>0</v>
      </c>
      <c r="Y664" s="53">
        <f>IF(TYPE(SEARCH(Y$1,+VLOOKUP($A664,datos14s!$A$2:$B$874,2,FALSE)))=1,"·",0)</f>
        <v>0</v>
      </c>
      <c r="Z664" s="53">
        <f>IF(TYPE(SEARCH(Z$1,+VLOOKUP($A664,datos14s!$A$2:$B$874,2,FALSE)))=1,"·",0)</f>
        <v>0</v>
      </c>
      <c r="AA664" s="53">
        <f>IF(TYPE(SEARCH(AA$1,+VLOOKUP($A664,datos14s!$A$2:$B$874,2,FALSE)))=1,"·",0)</f>
        <v>0</v>
      </c>
      <c r="AB664" s="53">
        <f>IF(TYPE(SEARCH(AB$1,+VLOOKUP($A664,datos14s!$A$2:$B$874,2,FALSE)))=1,"·",0)</f>
        <v>0</v>
      </c>
      <c r="AC664" s="53">
        <f>IF(TYPE(SEARCH(AC$1,+VLOOKUP($A664,datos14s!$A$2:$B$874,2,FALSE)))=1,"·",0)</f>
        <v>0</v>
      </c>
      <c r="AD664" s="53">
        <f>IF(TYPE(SEARCH(AD$1,+VLOOKUP($A664,datos14s!$A$2:$B$874,2,FALSE)))=1,"·",0)</f>
        <v>0</v>
      </c>
      <c r="AE664" s="53">
        <f>IF(TYPE(SEARCH(AE$1,+VLOOKUP($A664,datos14s!$A$2:$B$874,2,FALSE)))=1,"·",0)</f>
        <v>0</v>
      </c>
    </row>
    <row r="665" spans="1:31" s="9" customFormat="1">
      <c r="A665" s="60" t="s">
        <v>1360</v>
      </c>
      <c r="B665" s="53">
        <f>IF(TYPE(SEARCH(B$1,+VLOOKUP($A665,datos14s!$A$2:$B$874,2,FALSE)))=1,"·",0)</f>
        <v>0</v>
      </c>
      <c r="C665" s="53">
        <f>IF(TYPE(SEARCH(C$1,+VLOOKUP($A665,datos14s!$A$2:$B$874,2,FALSE)))=1,"·",0)</f>
        <v>0</v>
      </c>
      <c r="D665" s="53" t="str">
        <f>IF(TYPE(SEARCH(D$1,+VLOOKUP($A665,datos14s!$A$2:$B$874,2,FALSE)))=1,"·",0)</f>
        <v>·</v>
      </c>
      <c r="E665" s="53">
        <f>IF(TYPE(SEARCH(E$1,+VLOOKUP($A665,datos14s!$A$2:$B$874,2,FALSE)))=1,"·",0)</f>
        <v>0</v>
      </c>
      <c r="F665" s="53" t="str">
        <f>IF(TYPE(SEARCH(F$1,+VLOOKUP($A665,datos14s!$A$2:$B$874,2,FALSE)))=1,"·",0)</f>
        <v>·</v>
      </c>
      <c r="G665" s="53">
        <f>IF(TYPE(SEARCH(G$1,+VLOOKUP($A665,datos14s!$A$2:$B$874,2,FALSE)))=1,"·",0)</f>
        <v>0</v>
      </c>
      <c r="H665" s="53">
        <f>IF(TYPE(SEARCH(H$1,+VLOOKUP($A665,datos14s!$A$2:$B$874,2,FALSE)))=1,"·",0)</f>
        <v>0</v>
      </c>
      <c r="I665" s="53">
        <f>IF(TYPE(SEARCH(I$1,+VLOOKUP($A665,datos14s!$A$2:$B$874,2,FALSE)))=1,"·",0)</f>
        <v>0</v>
      </c>
      <c r="J665" s="53">
        <f>IF(TYPE(SEARCH(J$1,+VLOOKUP($A665,datos14s!$A$2:$B$874,2,FALSE)))=1,"·",0)</f>
        <v>0</v>
      </c>
      <c r="K665" s="53">
        <f>IF(TYPE(SEARCH(K$1,+VLOOKUP($A665,datos14s!$A$2:$B$874,2,FALSE)))=1,"·",0)</f>
        <v>0</v>
      </c>
      <c r="L665" s="53">
        <f>IF(TYPE(SEARCH(L$1,+VLOOKUP($A665,datos14s!$A$2:$B$874,2,FALSE)))=1,"·",0)</f>
        <v>0</v>
      </c>
      <c r="M665" s="53">
        <f>IF(TYPE(SEARCH(M$1,+VLOOKUP($A665,datos14s!$A$2:$B$874,2,FALSE)))=1,"·",0)</f>
        <v>0</v>
      </c>
      <c r="N665" s="53">
        <f>IF(TYPE(SEARCH(N$1,+VLOOKUP($A665,datos14s!$A$2:$B$874,2,FALSE)))=1,"·",0)</f>
        <v>0</v>
      </c>
      <c r="O665" s="53" t="str">
        <f>IF(TYPE(SEARCH(O$1,+VLOOKUP($A665,datos14s!$A$2:$B$874,2,FALSE)))=1,"·",0)</f>
        <v>·</v>
      </c>
      <c r="P665" s="53">
        <f>IF(TYPE(SEARCH(P$1,+VLOOKUP($A665,datos14s!$A$2:$B$874,2,FALSE)))=1,"·",0)</f>
        <v>0</v>
      </c>
      <c r="Q665" s="53">
        <f>IF(TYPE(SEARCH(Q$1,+VLOOKUP($A665,datos14s!$A$2:$B$874,2,FALSE)))=1,"·",0)</f>
        <v>0</v>
      </c>
      <c r="R665" s="53">
        <f>IF(TYPE(SEARCH(R$1,+VLOOKUP($A665,datos14s!$A$2:$B$874,2,FALSE)))=1,"·",0)</f>
        <v>0</v>
      </c>
      <c r="S665" s="53">
        <f>IF(TYPE(SEARCH(S$1,+VLOOKUP($A665,datos14s!$A$2:$B$874,2,FALSE)))=1,"·",0)</f>
        <v>0</v>
      </c>
      <c r="T665" s="53">
        <f>IF(TYPE(SEARCH(T$1,+VLOOKUP($A665,datos14s!$A$2:$B$874,2,FALSE)))=1,"·",0)</f>
        <v>0</v>
      </c>
      <c r="U665" s="53">
        <f>IF(TYPE(SEARCH(U$1,+VLOOKUP($A665,datos14s!$A$2:$B$874,2,FALSE)))=1,"·",0)</f>
        <v>0</v>
      </c>
      <c r="V665" s="53">
        <f>IF(TYPE(SEARCH(V$1,+VLOOKUP($A665,datos14s!$A$2:$B$874,2,FALSE)))=1,"·",0)</f>
        <v>0</v>
      </c>
      <c r="W665" s="53">
        <f>IF(TYPE(SEARCH(W$1,+VLOOKUP($A665,datos14s!$A$2:$B$874,2,FALSE)))=1,"·",0)</f>
        <v>0</v>
      </c>
      <c r="X665" s="53">
        <f>IF(TYPE(SEARCH(X$1,+VLOOKUP($A665,datos14s!$A$2:$B$874,2,FALSE)))=1,"·",0)</f>
        <v>0</v>
      </c>
      <c r="Y665" s="53">
        <f>IF(TYPE(SEARCH(Y$1,+VLOOKUP($A665,datos14s!$A$2:$B$874,2,FALSE)))=1,"·",0)</f>
        <v>0</v>
      </c>
      <c r="Z665" s="53">
        <f>IF(TYPE(SEARCH(Z$1,+VLOOKUP($A665,datos14s!$A$2:$B$874,2,FALSE)))=1,"·",0)</f>
        <v>0</v>
      </c>
      <c r="AA665" s="53">
        <f>IF(TYPE(SEARCH(AA$1,+VLOOKUP($A665,datos14s!$A$2:$B$874,2,FALSE)))=1,"·",0)</f>
        <v>0</v>
      </c>
      <c r="AB665" s="53">
        <f>IF(TYPE(SEARCH(AB$1,+VLOOKUP($A665,datos14s!$A$2:$B$874,2,FALSE)))=1,"·",0)</f>
        <v>0</v>
      </c>
      <c r="AC665" s="53">
        <f>IF(TYPE(SEARCH(AC$1,+VLOOKUP($A665,datos14s!$A$2:$B$874,2,FALSE)))=1,"·",0)</f>
        <v>0</v>
      </c>
      <c r="AD665" s="53">
        <f>IF(TYPE(SEARCH(AD$1,+VLOOKUP($A665,datos14s!$A$2:$B$874,2,FALSE)))=1,"·",0)</f>
        <v>0</v>
      </c>
      <c r="AE665" s="53">
        <f>IF(TYPE(SEARCH(AE$1,+VLOOKUP($A665,datos14s!$A$2:$B$874,2,FALSE)))=1,"·",0)</f>
        <v>0</v>
      </c>
    </row>
    <row r="666" spans="1:31" s="9" customFormat="1">
      <c r="A666" s="60" t="s">
        <v>1361</v>
      </c>
      <c r="B666" s="53">
        <f>IF(TYPE(SEARCH(B$1,+VLOOKUP($A666,datos14s!$A$2:$B$874,2,FALSE)))=1,"·",0)</f>
        <v>0</v>
      </c>
      <c r="C666" s="53">
        <f>IF(TYPE(SEARCH(C$1,+VLOOKUP($A666,datos14s!$A$2:$B$874,2,FALSE)))=1,"·",0)</f>
        <v>0</v>
      </c>
      <c r="D666" s="53">
        <f>IF(TYPE(SEARCH(D$1,+VLOOKUP($A666,datos14s!$A$2:$B$874,2,FALSE)))=1,"·",0)</f>
        <v>0</v>
      </c>
      <c r="E666" s="53">
        <f>IF(TYPE(SEARCH(E$1,+VLOOKUP($A666,datos14s!$A$2:$B$874,2,FALSE)))=1,"·",0)</f>
        <v>0</v>
      </c>
      <c r="F666" s="53" t="str">
        <f>IF(TYPE(SEARCH(F$1,+VLOOKUP($A666,datos14s!$A$2:$B$874,2,FALSE)))=1,"·",0)</f>
        <v>·</v>
      </c>
      <c r="G666" s="53" t="str">
        <f>IF(TYPE(SEARCH(G$1,+VLOOKUP($A666,datos14s!$A$2:$B$874,2,FALSE)))=1,"·",0)</f>
        <v>·</v>
      </c>
      <c r="H666" s="53">
        <f>IF(TYPE(SEARCH(H$1,+VLOOKUP($A666,datos14s!$A$2:$B$874,2,FALSE)))=1,"·",0)</f>
        <v>0</v>
      </c>
      <c r="I666" s="53">
        <f>IF(TYPE(SEARCH(I$1,+VLOOKUP($A666,datos14s!$A$2:$B$874,2,FALSE)))=1,"·",0)</f>
        <v>0</v>
      </c>
      <c r="J666" s="53">
        <f>IF(TYPE(SEARCH(J$1,+VLOOKUP($A666,datos14s!$A$2:$B$874,2,FALSE)))=1,"·",0)</f>
        <v>0</v>
      </c>
      <c r="K666" s="53">
        <f>IF(TYPE(SEARCH(K$1,+VLOOKUP($A666,datos14s!$A$2:$B$874,2,FALSE)))=1,"·",0)</f>
        <v>0</v>
      </c>
      <c r="L666" s="53">
        <f>IF(TYPE(SEARCH(L$1,+VLOOKUP($A666,datos14s!$A$2:$B$874,2,FALSE)))=1,"·",0)</f>
        <v>0</v>
      </c>
      <c r="M666" s="53">
        <f>IF(TYPE(SEARCH(M$1,+VLOOKUP($A666,datos14s!$A$2:$B$874,2,FALSE)))=1,"·",0)</f>
        <v>0</v>
      </c>
      <c r="N666" s="53">
        <f>IF(TYPE(SEARCH(N$1,+VLOOKUP($A666,datos14s!$A$2:$B$874,2,FALSE)))=1,"·",0)</f>
        <v>0</v>
      </c>
      <c r="O666" s="53" t="str">
        <f>IF(TYPE(SEARCH(O$1,+VLOOKUP($A666,datos14s!$A$2:$B$874,2,FALSE)))=1,"·",0)</f>
        <v>·</v>
      </c>
      <c r="P666" s="53">
        <f>IF(TYPE(SEARCH(P$1,+VLOOKUP($A666,datos14s!$A$2:$B$874,2,FALSE)))=1,"·",0)</f>
        <v>0</v>
      </c>
      <c r="Q666" s="53">
        <f>IF(TYPE(SEARCH(Q$1,+VLOOKUP($A666,datos14s!$A$2:$B$874,2,FALSE)))=1,"·",0)</f>
        <v>0</v>
      </c>
      <c r="R666" s="53">
        <f>IF(TYPE(SEARCH(R$1,+VLOOKUP($A666,datos14s!$A$2:$B$874,2,FALSE)))=1,"·",0)</f>
        <v>0</v>
      </c>
      <c r="S666" s="53">
        <f>IF(TYPE(SEARCH(S$1,+VLOOKUP($A666,datos14s!$A$2:$B$874,2,FALSE)))=1,"·",0)</f>
        <v>0</v>
      </c>
      <c r="T666" s="53">
        <f>IF(TYPE(SEARCH(T$1,+VLOOKUP($A666,datos14s!$A$2:$B$874,2,FALSE)))=1,"·",0)</f>
        <v>0</v>
      </c>
      <c r="U666" s="53">
        <f>IF(TYPE(SEARCH(U$1,+VLOOKUP($A666,datos14s!$A$2:$B$874,2,FALSE)))=1,"·",0)</f>
        <v>0</v>
      </c>
      <c r="V666" s="53">
        <f>IF(TYPE(SEARCH(V$1,+VLOOKUP($A666,datos14s!$A$2:$B$874,2,FALSE)))=1,"·",0)</f>
        <v>0</v>
      </c>
      <c r="W666" s="53">
        <f>IF(TYPE(SEARCH(W$1,+VLOOKUP($A666,datos14s!$A$2:$B$874,2,FALSE)))=1,"·",0)</f>
        <v>0</v>
      </c>
      <c r="X666" s="53">
        <f>IF(TYPE(SEARCH(X$1,+VLOOKUP($A666,datos14s!$A$2:$B$874,2,FALSE)))=1,"·",0)</f>
        <v>0</v>
      </c>
      <c r="Y666" s="53">
        <f>IF(TYPE(SEARCH(Y$1,+VLOOKUP($A666,datos14s!$A$2:$B$874,2,FALSE)))=1,"·",0)</f>
        <v>0</v>
      </c>
      <c r="Z666" s="53">
        <f>IF(TYPE(SEARCH(Z$1,+VLOOKUP($A666,datos14s!$A$2:$B$874,2,FALSE)))=1,"·",0)</f>
        <v>0</v>
      </c>
      <c r="AA666" s="53">
        <f>IF(TYPE(SEARCH(AA$1,+VLOOKUP($A666,datos14s!$A$2:$B$874,2,FALSE)))=1,"·",0)</f>
        <v>0</v>
      </c>
      <c r="AB666" s="53">
        <f>IF(TYPE(SEARCH(AB$1,+VLOOKUP($A666,datos14s!$A$2:$B$874,2,FALSE)))=1,"·",0)</f>
        <v>0</v>
      </c>
      <c r="AC666" s="53">
        <f>IF(TYPE(SEARCH(AC$1,+VLOOKUP($A666,datos14s!$A$2:$B$874,2,FALSE)))=1,"·",0)</f>
        <v>0</v>
      </c>
      <c r="AD666" s="53">
        <f>IF(TYPE(SEARCH(AD$1,+VLOOKUP($A666,datos14s!$A$2:$B$874,2,FALSE)))=1,"·",0)</f>
        <v>0</v>
      </c>
      <c r="AE666" s="53">
        <f>IF(TYPE(SEARCH(AE$1,+VLOOKUP($A666,datos14s!$A$2:$B$874,2,FALSE)))=1,"·",0)</f>
        <v>0</v>
      </c>
    </row>
    <row r="667" spans="1:31" s="9" customFormat="1">
      <c r="A667" s="60" t="s">
        <v>1362</v>
      </c>
      <c r="B667" s="53">
        <f>IF(TYPE(SEARCH(B$1,+VLOOKUP($A667,datos14s!$A$2:$B$874,2,FALSE)))=1,"·",0)</f>
        <v>0</v>
      </c>
      <c r="C667" s="53">
        <f>IF(TYPE(SEARCH(C$1,+VLOOKUP($A667,datos14s!$A$2:$B$874,2,FALSE)))=1,"·",0)</f>
        <v>0</v>
      </c>
      <c r="D667" s="53">
        <f>IF(TYPE(SEARCH(D$1,+VLOOKUP($A667,datos14s!$A$2:$B$874,2,FALSE)))=1,"·",0)</f>
        <v>0</v>
      </c>
      <c r="E667" s="53">
        <f>IF(TYPE(SEARCH(E$1,+VLOOKUP($A667,datos14s!$A$2:$B$874,2,FALSE)))=1,"·",0)</f>
        <v>0</v>
      </c>
      <c r="F667" s="53" t="str">
        <f>IF(TYPE(SEARCH(F$1,+VLOOKUP($A667,datos14s!$A$2:$B$874,2,FALSE)))=1,"·",0)</f>
        <v>·</v>
      </c>
      <c r="G667" s="53" t="str">
        <f>IF(TYPE(SEARCH(G$1,+VLOOKUP($A667,datos14s!$A$2:$B$874,2,FALSE)))=1,"·",0)</f>
        <v>·</v>
      </c>
      <c r="H667" s="53">
        <f>IF(TYPE(SEARCH(H$1,+VLOOKUP($A667,datos14s!$A$2:$B$874,2,FALSE)))=1,"·",0)</f>
        <v>0</v>
      </c>
      <c r="I667" s="53">
        <f>IF(TYPE(SEARCH(I$1,+VLOOKUP($A667,datos14s!$A$2:$B$874,2,FALSE)))=1,"·",0)</f>
        <v>0</v>
      </c>
      <c r="J667" s="53">
        <f>IF(TYPE(SEARCH(J$1,+VLOOKUP($A667,datos14s!$A$2:$B$874,2,FALSE)))=1,"·",0)</f>
        <v>0</v>
      </c>
      <c r="K667" s="53">
        <f>IF(TYPE(SEARCH(K$1,+VLOOKUP($A667,datos14s!$A$2:$B$874,2,FALSE)))=1,"·",0)</f>
        <v>0</v>
      </c>
      <c r="L667" s="53" t="str">
        <f>IF(TYPE(SEARCH(L$1,+VLOOKUP($A667,datos14s!$A$2:$B$874,2,FALSE)))=1,"·",0)</f>
        <v>·</v>
      </c>
      <c r="M667" s="53">
        <f>IF(TYPE(SEARCH(M$1,+VLOOKUP($A667,datos14s!$A$2:$B$874,2,FALSE)))=1,"·",0)</f>
        <v>0</v>
      </c>
      <c r="N667" s="53">
        <f>IF(TYPE(SEARCH(N$1,+VLOOKUP($A667,datos14s!$A$2:$B$874,2,FALSE)))=1,"·",0)</f>
        <v>0</v>
      </c>
      <c r="O667" s="53">
        <f>IF(TYPE(SEARCH(O$1,+VLOOKUP($A667,datos14s!$A$2:$B$874,2,FALSE)))=1,"·",0)</f>
        <v>0</v>
      </c>
      <c r="P667" s="53">
        <f>IF(TYPE(SEARCH(P$1,+VLOOKUP($A667,datos14s!$A$2:$B$874,2,FALSE)))=1,"·",0)</f>
        <v>0</v>
      </c>
      <c r="Q667" s="53">
        <f>IF(TYPE(SEARCH(Q$1,+VLOOKUP($A667,datos14s!$A$2:$B$874,2,FALSE)))=1,"·",0)</f>
        <v>0</v>
      </c>
      <c r="R667" s="53">
        <f>IF(TYPE(SEARCH(R$1,+VLOOKUP($A667,datos14s!$A$2:$B$874,2,FALSE)))=1,"·",0)</f>
        <v>0</v>
      </c>
      <c r="S667" s="53">
        <f>IF(TYPE(SEARCH(S$1,+VLOOKUP($A667,datos14s!$A$2:$B$874,2,FALSE)))=1,"·",0)</f>
        <v>0</v>
      </c>
      <c r="T667" s="53">
        <f>IF(TYPE(SEARCH(T$1,+VLOOKUP($A667,datos14s!$A$2:$B$874,2,FALSE)))=1,"·",0)</f>
        <v>0</v>
      </c>
      <c r="U667" s="53">
        <f>IF(TYPE(SEARCH(U$1,+VLOOKUP($A667,datos14s!$A$2:$B$874,2,FALSE)))=1,"·",0)</f>
        <v>0</v>
      </c>
      <c r="V667" s="53">
        <f>IF(TYPE(SEARCH(V$1,+VLOOKUP($A667,datos14s!$A$2:$B$874,2,FALSE)))=1,"·",0)</f>
        <v>0</v>
      </c>
      <c r="W667" s="53">
        <f>IF(TYPE(SEARCH(W$1,+VLOOKUP($A667,datos14s!$A$2:$B$874,2,FALSE)))=1,"·",0)</f>
        <v>0</v>
      </c>
      <c r="X667" s="53">
        <f>IF(TYPE(SEARCH(X$1,+VLOOKUP($A667,datos14s!$A$2:$B$874,2,FALSE)))=1,"·",0)</f>
        <v>0</v>
      </c>
      <c r="Y667" s="53">
        <f>IF(TYPE(SEARCH(Y$1,+VLOOKUP($A667,datos14s!$A$2:$B$874,2,FALSE)))=1,"·",0)</f>
        <v>0</v>
      </c>
      <c r="Z667" s="53">
        <f>IF(TYPE(SEARCH(Z$1,+VLOOKUP($A667,datos14s!$A$2:$B$874,2,FALSE)))=1,"·",0)</f>
        <v>0</v>
      </c>
      <c r="AA667" s="53">
        <f>IF(TYPE(SEARCH(AA$1,+VLOOKUP($A667,datos14s!$A$2:$B$874,2,FALSE)))=1,"·",0)</f>
        <v>0</v>
      </c>
      <c r="AB667" s="53">
        <f>IF(TYPE(SEARCH(AB$1,+VLOOKUP($A667,datos14s!$A$2:$B$874,2,FALSE)))=1,"·",0)</f>
        <v>0</v>
      </c>
      <c r="AC667" s="53">
        <f>IF(TYPE(SEARCH(AC$1,+VLOOKUP($A667,datos14s!$A$2:$B$874,2,FALSE)))=1,"·",0)</f>
        <v>0</v>
      </c>
      <c r="AD667" s="53">
        <f>IF(TYPE(SEARCH(AD$1,+VLOOKUP($A667,datos14s!$A$2:$B$874,2,FALSE)))=1,"·",0)</f>
        <v>0</v>
      </c>
      <c r="AE667" s="53">
        <f>IF(TYPE(SEARCH(AE$1,+VLOOKUP($A667,datos14s!$A$2:$B$874,2,FALSE)))=1,"·",0)</f>
        <v>0</v>
      </c>
    </row>
    <row r="668" spans="1:31" s="9" customFormat="1">
      <c r="A668" s="60" t="s">
        <v>1363</v>
      </c>
      <c r="B668" s="53">
        <f>IF(TYPE(SEARCH(B$1,+VLOOKUP($A668,datos14s!$A$2:$B$874,2,FALSE)))=1,"·",0)</f>
        <v>0</v>
      </c>
      <c r="C668" s="53">
        <f>IF(TYPE(SEARCH(C$1,+VLOOKUP($A668,datos14s!$A$2:$B$874,2,FALSE)))=1,"·",0)</f>
        <v>0</v>
      </c>
      <c r="D668" s="53">
        <f>IF(TYPE(SEARCH(D$1,+VLOOKUP($A668,datos14s!$A$2:$B$874,2,FALSE)))=1,"·",0)</f>
        <v>0</v>
      </c>
      <c r="E668" s="53">
        <f>IF(TYPE(SEARCH(E$1,+VLOOKUP($A668,datos14s!$A$2:$B$874,2,FALSE)))=1,"·",0)</f>
        <v>0</v>
      </c>
      <c r="F668" s="53">
        <f>IF(TYPE(SEARCH(F$1,+VLOOKUP($A668,datos14s!$A$2:$B$874,2,FALSE)))=1,"·",0)</f>
        <v>0</v>
      </c>
      <c r="G668" s="53">
        <f>IF(TYPE(SEARCH(G$1,+VLOOKUP($A668,datos14s!$A$2:$B$874,2,FALSE)))=1,"·",0)</f>
        <v>0</v>
      </c>
      <c r="H668" s="53">
        <f>IF(TYPE(SEARCH(H$1,+VLOOKUP($A668,datos14s!$A$2:$B$874,2,FALSE)))=1,"·",0)</f>
        <v>0</v>
      </c>
      <c r="I668" s="53">
        <f>IF(TYPE(SEARCH(I$1,+VLOOKUP($A668,datos14s!$A$2:$B$874,2,FALSE)))=1,"·",0)</f>
        <v>0</v>
      </c>
      <c r="J668" s="53">
        <f>IF(TYPE(SEARCH(J$1,+VLOOKUP($A668,datos14s!$A$2:$B$874,2,FALSE)))=1,"·",0)</f>
        <v>0</v>
      </c>
      <c r="K668" s="53">
        <f>IF(TYPE(SEARCH(K$1,+VLOOKUP($A668,datos14s!$A$2:$B$874,2,FALSE)))=1,"·",0)</f>
        <v>0</v>
      </c>
      <c r="L668" s="53">
        <f>IF(TYPE(SEARCH(L$1,+VLOOKUP($A668,datos14s!$A$2:$B$874,2,FALSE)))=1,"·",0)</f>
        <v>0</v>
      </c>
      <c r="M668" s="53">
        <f>IF(TYPE(SEARCH(M$1,+VLOOKUP($A668,datos14s!$A$2:$B$874,2,FALSE)))=1,"·",0)</f>
        <v>0</v>
      </c>
      <c r="N668" s="53">
        <f>IF(TYPE(SEARCH(N$1,+VLOOKUP($A668,datos14s!$A$2:$B$874,2,FALSE)))=1,"·",0)</f>
        <v>0</v>
      </c>
      <c r="O668" s="53" t="str">
        <f>IF(TYPE(SEARCH(O$1,+VLOOKUP($A668,datos14s!$A$2:$B$874,2,FALSE)))=1,"·",0)</f>
        <v>·</v>
      </c>
      <c r="P668" s="53">
        <f>IF(TYPE(SEARCH(P$1,+VLOOKUP($A668,datos14s!$A$2:$B$874,2,FALSE)))=1,"·",0)</f>
        <v>0</v>
      </c>
      <c r="Q668" s="53">
        <f>IF(TYPE(SEARCH(Q$1,+VLOOKUP($A668,datos14s!$A$2:$B$874,2,FALSE)))=1,"·",0)</f>
        <v>0</v>
      </c>
      <c r="R668" s="53">
        <f>IF(TYPE(SEARCH(R$1,+VLOOKUP($A668,datos14s!$A$2:$B$874,2,FALSE)))=1,"·",0)</f>
        <v>0</v>
      </c>
      <c r="S668" s="53">
        <f>IF(TYPE(SEARCH(S$1,+VLOOKUP($A668,datos14s!$A$2:$B$874,2,FALSE)))=1,"·",0)</f>
        <v>0</v>
      </c>
      <c r="T668" s="53">
        <f>IF(TYPE(SEARCH(T$1,+VLOOKUP($A668,datos14s!$A$2:$B$874,2,FALSE)))=1,"·",0)</f>
        <v>0</v>
      </c>
      <c r="U668" s="53">
        <f>IF(TYPE(SEARCH(U$1,+VLOOKUP($A668,datos14s!$A$2:$B$874,2,FALSE)))=1,"·",0)</f>
        <v>0</v>
      </c>
      <c r="V668" s="53">
        <f>IF(TYPE(SEARCH(V$1,+VLOOKUP($A668,datos14s!$A$2:$B$874,2,FALSE)))=1,"·",0)</f>
        <v>0</v>
      </c>
      <c r="W668" s="53">
        <f>IF(TYPE(SEARCH(W$1,+VLOOKUP($A668,datos14s!$A$2:$B$874,2,FALSE)))=1,"·",0)</f>
        <v>0</v>
      </c>
      <c r="X668" s="53">
        <f>IF(TYPE(SEARCH(X$1,+VLOOKUP($A668,datos14s!$A$2:$B$874,2,FALSE)))=1,"·",0)</f>
        <v>0</v>
      </c>
      <c r="Y668" s="53">
        <f>IF(TYPE(SEARCH(Y$1,+VLOOKUP($A668,datos14s!$A$2:$B$874,2,FALSE)))=1,"·",0)</f>
        <v>0</v>
      </c>
      <c r="Z668" s="53">
        <f>IF(TYPE(SEARCH(Z$1,+VLOOKUP($A668,datos14s!$A$2:$B$874,2,FALSE)))=1,"·",0)</f>
        <v>0</v>
      </c>
      <c r="AA668" s="53">
        <f>IF(TYPE(SEARCH(AA$1,+VLOOKUP($A668,datos14s!$A$2:$B$874,2,FALSE)))=1,"·",0)</f>
        <v>0</v>
      </c>
      <c r="AB668" s="53">
        <f>IF(TYPE(SEARCH(AB$1,+VLOOKUP($A668,datos14s!$A$2:$B$874,2,FALSE)))=1,"·",0)</f>
        <v>0</v>
      </c>
      <c r="AC668" s="53">
        <f>IF(TYPE(SEARCH(AC$1,+VLOOKUP($A668,datos14s!$A$2:$B$874,2,FALSE)))=1,"·",0)</f>
        <v>0</v>
      </c>
      <c r="AD668" s="53">
        <f>IF(TYPE(SEARCH(AD$1,+VLOOKUP($A668,datos14s!$A$2:$B$874,2,FALSE)))=1,"·",0)</f>
        <v>0</v>
      </c>
      <c r="AE668" s="53">
        <f>IF(TYPE(SEARCH(AE$1,+VLOOKUP($A668,datos14s!$A$2:$B$874,2,FALSE)))=1,"·",0)</f>
        <v>0</v>
      </c>
    </row>
    <row r="669" spans="1:31" s="9" customFormat="1">
      <c r="A669" s="60" t="s">
        <v>1364</v>
      </c>
      <c r="B669" s="53">
        <f>IF(TYPE(SEARCH(B$1,+VLOOKUP($A669,datos14s!$A$2:$B$874,2,FALSE)))=1,"·",0)</f>
        <v>0</v>
      </c>
      <c r="C669" s="53">
        <f>IF(TYPE(SEARCH(C$1,+VLOOKUP($A669,datos14s!$A$2:$B$874,2,FALSE)))=1,"·",0)</f>
        <v>0</v>
      </c>
      <c r="D669" s="53">
        <f>IF(TYPE(SEARCH(D$1,+VLOOKUP($A669,datos14s!$A$2:$B$874,2,FALSE)))=1,"·",0)</f>
        <v>0</v>
      </c>
      <c r="E669" s="53">
        <f>IF(TYPE(SEARCH(E$1,+VLOOKUP($A669,datos14s!$A$2:$B$874,2,FALSE)))=1,"·",0)</f>
        <v>0</v>
      </c>
      <c r="F669" s="53" t="str">
        <f>IF(TYPE(SEARCH(F$1,+VLOOKUP($A669,datos14s!$A$2:$B$874,2,FALSE)))=1,"·",0)</f>
        <v>·</v>
      </c>
      <c r="G669" s="53" t="str">
        <f>IF(TYPE(SEARCH(G$1,+VLOOKUP($A669,datos14s!$A$2:$B$874,2,FALSE)))=1,"·",0)</f>
        <v>·</v>
      </c>
      <c r="H669" s="53">
        <f>IF(TYPE(SEARCH(H$1,+VLOOKUP($A669,datos14s!$A$2:$B$874,2,FALSE)))=1,"·",0)</f>
        <v>0</v>
      </c>
      <c r="I669" s="53">
        <f>IF(TYPE(SEARCH(I$1,+VLOOKUP($A669,datos14s!$A$2:$B$874,2,FALSE)))=1,"·",0)</f>
        <v>0</v>
      </c>
      <c r="J669" s="53">
        <f>IF(TYPE(SEARCH(J$1,+VLOOKUP($A669,datos14s!$A$2:$B$874,2,FALSE)))=1,"·",0)</f>
        <v>0</v>
      </c>
      <c r="K669" s="53">
        <f>IF(TYPE(SEARCH(K$1,+VLOOKUP($A669,datos14s!$A$2:$B$874,2,FALSE)))=1,"·",0)</f>
        <v>0</v>
      </c>
      <c r="L669" s="53">
        <f>IF(TYPE(SEARCH(L$1,+VLOOKUP($A669,datos14s!$A$2:$B$874,2,FALSE)))=1,"·",0)</f>
        <v>0</v>
      </c>
      <c r="M669" s="53">
        <f>IF(TYPE(SEARCH(M$1,+VLOOKUP($A669,datos14s!$A$2:$B$874,2,FALSE)))=1,"·",0)</f>
        <v>0</v>
      </c>
      <c r="N669" s="53">
        <f>IF(TYPE(SEARCH(N$1,+VLOOKUP($A669,datos14s!$A$2:$B$874,2,FALSE)))=1,"·",0)</f>
        <v>0</v>
      </c>
      <c r="O669" s="53" t="str">
        <f>IF(TYPE(SEARCH(O$1,+VLOOKUP($A669,datos14s!$A$2:$B$874,2,FALSE)))=1,"·",0)</f>
        <v>·</v>
      </c>
      <c r="P669" s="53">
        <f>IF(TYPE(SEARCH(P$1,+VLOOKUP($A669,datos14s!$A$2:$B$874,2,FALSE)))=1,"·",0)</f>
        <v>0</v>
      </c>
      <c r="Q669" s="53">
        <f>IF(TYPE(SEARCH(Q$1,+VLOOKUP($A669,datos14s!$A$2:$B$874,2,FALSE)))=1,"·",0)</f>
        <v>0</v>
      </c>
      <c r="R669" s="53">
        <f>IF(TYPE(SEARCH(R$1,+VLOOKUP($A669,datos14s!$A$2:$B$874,2,FALSE)))=1,"·",0)</f>
        <v>0</v>
      </c>
      <c r="S669" s="53">
        <f>IF(TYPE(SEARCH(S$1,+VLOOKUP($A669,datos14s!$A$2:$B$874,2,FALSE)))=1,"·",0)</f>
        <v>0</v>
      </c>
      <c r="T669" s="53">
        <f>IF(TYPE(SEARCH(T$1,+VLOOKUP($A669,datos14s!$A$2:$B$874,2,FALSE)))=1,"·",0)</f>
        <v>0</v>
      </c>
      <c r="U669" s="53">
        <f>IF(TYPE(SEARCH(U$1,+VLOOKUP($A669,datos14s!$A$2:$B$874,2,FALSE)))=1,"·",0)</f>
        <v>0</v>
      </c>
      <c r="V669" s="53">
        <f>IF(TYPE(SEARCH(V$1,+VLOOKUP($A669,datos14s!$A$2:$B$874,2,FALSE)))=1,"·",0)</f>
        <v>0</v>
      </c>
      <c r="W669" s="53">
        <f>IF(TYPE(SEARCH(W$1,+VLOOKUP($A669,datos14s!$A$2:$B$874,2,FALSE)))=1,"·",0)</f>
        <v>0</v>
      </c>
      <c r="X669" s="53">
        <f>IF(TYPE(SEARCH(X$1,+VLOOKUP($A669,datos14s!$A$2:$B$874,2,FALSE)))=1,"·",0)</f>
        <v>0</v>
      </c>
      <c r="Y669" s="53">
        <f>IF(TYPE(SEARCH(Y$1,+VLOOKUP($A669,datos14s!$A$2:$B$874,2,FALSE)))=1,"·",0)</f>
        <v>0</v>
      </c>
      <c r="Z669" s="53">
        <f>IF(TYPE(SEARCH(Z$1,+VLOOKUP($A669,datos14s!$A$2:$B$874,2,FALSE)))=1,"·",0)</f>
        <v>0</v>
      </c>
      <c r="AA669" s="53">
        <f>IF(TYPE(SEARCH(AA$1,+VLOOKUP($A669,datos14s!$A$2:$B$874,2,FALSE)))=1,"·",0)</f>
        <v>0</v>
      </c>
      <c r="AB669" s="53">
        <f>IF(TYPE(SEARCH(AB$1,+VLOOKUP($A669,datos14s!$A$2:$B$874,2,FALSE)))=1,"·",0)</f>
        <v>0</v>
      </c>
      <c r="AC669" s="53">
        <f>IF(TYPE(SEARCH(AC$1,+VLOOKUP($A669,datos14s!$A$2:$B$874,2,FALSE)))=1,"·",0)</f>
        <v>0</v>
      </c>
      <c r="AD669" s="53">
        <f>IF(TYPE(SEARCH(AD$1,+VLOOKUP($A669,datos14s!$A$2:$B$874,2,FALSE)))=1,"·",0)</f>
        <v>0</v>
      </c>
      <c r="AE669" s="53">
        <f>IF(TYPE(SEARCH(AE$1,+VLOOKUP($A669,datos14s!$A$2:$B$874,2,FALSE)))=1,"·",0)</f>
        <v>0</v>
      </c>
    </row>
    <row r="670" spans="1:31" s="9" customFormat="1">
      <c r="A670" s="60" t="s">
        <v>1365</v>
      </c>
      <c r="B670" s="53">
        <f>IF(TYPE(SEARCH(B$1,+VLOOKUP($A670,datos14s!$A$2:$B$874,2,FALSE)))=1,"·",0)</f>
        <v>0</v>
      </c>
      <c r="C670" s="53">
        <f>IF(TYPE(SEARCH(C$1,+VLOOKUP($A670,datos14s!$A$2:$B$874,2,FALSE)))=1,"·",0)</f>
        <v>0</v>
      </c>
      <c r="D670" s="53">
        <f>IF(TYPE(SEARCH(D$1,+VLOOKUP($A670,datos14s!$A$2:$B$874,2,FALSE)))=1,"·",0)</f>
        <v>0</v>
      </c>
      <c r="E670" s="53">
        <f>IF(TYPE(SEARCH(E$1,+VLOOKUP($A670,datos14s!$A$2:$B$874,2,FALSE)))=1,"·",0)</f>
        <v>0</v>
      </c>
      <c r="F670" s="53" t="str">
        <f>IF(TYPE(SEARCH(F$1,+VLOOKUP($A670,datos14s!$A$2:$B$874,2,FALSE)))=1,"·",0)</f>
        <v>·</v>
      </c>
      <c r="G670" s="53">
        <f>IF(TYPE(SEARCH(G$1,+VLOOKUP($A670,datos14s!$A$2:$B$874,2,FALSE)))=1,"·",0)</f>
        <v>0</v>
      </c>
      <c r="H670" s="53">
        <f>IF(TYPE(SEARCH(H$1,+VLOOKUP($A670,datos14s!$A$2:$B$874,2,FALSE)))=1,"·",0)</f>
        <v>0</v>
      </c>
      <c r="I670" s="53">
        <f>IF(TYPE(SEARCH(I$1,+VLOOKUP($A670,datos14s!$A$2:$B$874,2,FALSE)))=1,"·",0)</f>
        <v>0</v>
      </c>
      <c r="J670" s="53">
        <f>IF(TYPE(SEARCH(J$1,+VLOOKUP($A670,datos14s!$A$2:$B$874,2,FALSE)))=1,"·",0)</f>
        <v>0</v>
      </c>
      <c r="K670" s="53">
        <f>IF(TYPE(SEARCH(K$1,+VLOOKUP($A670,datos14s!$A$2:$B$874,2,FALSE)))=1,"·",0)</f>
        <v>0</v>
      </c>
      <c r="L670" s="53">
        <f>IF(TYPE(SEARCH(L$1,+VLOOKUP($A670,datos14s!$A$2:$B$874,2,FALSE)))=1,"·",0)</f>
        <v>0</v>
      </c>
      <c r="M670" s="53">
        <f>IF(TYPE(SEARCH(M$1,+VLOOKUP($A670,datos14s!$A$2:$B$874,2,FALSE)))=1,"·",0)</f>
        <v>0</v>
      </c>
      <c r="N670" s="53">
        <f>IF(TYPE(SEARCH(N$1,+VLOOKUP($A670,datos14s!$A$2:$B$874,2,FALSE)))=1,"·",0)</f>
        <v>0</v>
      </c>
      <c r="O670" s="53" t="str">
        <f>IF(TYPE(SEARCH(O$1,+VLOOKUP($A670,datos14s!$A$2:$B$874,2,FALSE)))=1,"·",0)</f>
        <v>·</v>
      </c>
      <c r="P670" s="53">
        <f>IF(TYPE(SEARCH(P$1,+VLOOKUP($A670,datos14s!$A$2:$B$874,2,FALSE)))=1,"·",0)</f>
        <v>0</v>
      </c>
      <c r="Q670" s="53">
        <f>IF(TYPE(SEARCH(Q$1,+VLOOKUP($A670,datos14s!$A$2:$B$874,2,FALSE)))=1,"·",0)</f>
        <v>0</v>
      </c>
      <c r="R670" s="53">
        <f>IF(TYPE(SEARCH(R$1,+VLOOKUP($A670,datos14s!$A$2:$B$874,2,FALSE)))=1,"·",0)</f>
        <v>0</v>
      </c>
      <c r="S670" s="53">
        <f>IF(TYPE(SEARCH(S$1,+VLOOKUP($A670,datos14s!$A$2:$B$874,2,FALSE)))=1,"·",0)</f>
        <v>0</v>
      </c>
      <c r="T670" s="53">
        <f>IF(TYPE(SEARCH(T$1,+VLOOKUP($A670,datos14s!$A$2:$B$874,2,FALSE)))=1,"·",0)</f>
        <v>0</v>
      </c>
      <c r="U670" s="53">
        <f>IF(TYPE(SEARCH(U$1,+VLOOKUP($A670,datos14s!$A$2:$B$874,2,FALSE)))=1,"·",0)</f>
        <v>0</v>
      </c>
      <c r="V670" s="53">
        <f>IF(TYPE(SEARCH(V$1,+VLOOKUP($A670,datos14s!$A$2:$B$874,2,FALSE)))=1,"·",0)</f>
        <v>0</v>
      </c>
      <c r="W670" s="53">
        <f>IF(TYPE(SEARCH(W$1,+VLOOKUP($A670,datos14s!$A$2:$B$874,2,FALSE)))=1,"·",0)</f>
        <v>0</v>
      </c>
      <c r="X670" s="53">
        <f>IF(TYPE(SEARCH(X$1,+VLOOKUP($A670,datos14s!$A$2:$B$874,2,FALSE)))=1,"·",0)</f>
        <v>0</v>
      </c>
      <c r="Y670" s="53">
        <f>IF(TYPE(SEARCH(Y$1,+VLOOKUP($A670,datos14s!$A$2:$B$874,2,FALSE)))=1,"·",0)</f>
        <v>0</v>
      </c>
      <c r="Z670" s="53">
        <f>IF(TYPE(SEARCH(Z$1,+VLOOKUP($A670,datos14s!$A$2:$B$874,2,FALSE)))=1,"·",0)</f>
        <v>0</v>
      </c>
      <c r="AA670" s="53">
        <f>IF(TYPE(SEARCH(AA$1,+VLOOKUP($A670,datos14s!$A$2:$B$874,2,FALSE)))=1,"·",0)</f>
        <v>0</v>
      </c>
      <c r="AB670" s="53">
        <f>IF(TYPE(SEARCH(AB$1,+VLOOKUP($A670,datos14s!$A$2:$B$874,2,FALSE)))=1,"·",0)</f>
        <v>0</v>
      </c>
      <c r="AC670" s="53">
        <f>IF(TYPE(SEARCH(AC$1,+VLOOKUP($A670,datos14s!$A$2:$B$874,2,FALSE)))=1,"·",0)</f>
        <v>0</v>
      </c>
      <c r="AD670" s="53">
        <f>IF(TYPE(SEARCH(AD$1,+VLOOKUP($A670,datos14s!$A$2:$B$874,2,FALSE)))=1,"·",0)</f>
        <v>0</v>
      </c>
      <c r="AE670" s="53">
        <f>IF(TYPE(SEARCH(AE$1,+VLOOKUP($A670,datos14s!$A$2:$B$874,2,FALSE)))=1,"·",0)</f>
        <v>0</v>
      </c>
    </row>
    <row r="671" spans="1:31" s="9" customFormat="1">
      <c r="A671" s="60" t="s">
        <v>1366</v>
      </c>
      <c r="B671" s="53">
        <f>IF(TYPE(SEARCH(B$1,+VLOOKUP($A671,datos14s!$A$2:$B$874,2,FALSE)))=1,"·",0)</f>
        <v>0</v>
      </c>
      <c r="C671" s="53">
        <f>IF(TYPE(SEARCH(C$1,+VLOOKUP($A671,datos14s!$A$2:$B$874,2,FALSE)))=1,"·",0)</f>
        <v>0</v>
      </c>
      <c r="D671" s="53">
        <f>IF(TYPE(SEARCH(D$1,+VLOOKUP($A671,datos14s!$A$2:$B$874,2,FALSE)))=1,"·",0)</f>
        <v>0</v>
      </c>
      <c r="E671" s="53">
        <f>IF(TYPE(SEARCH(E$1,+VLOOKUP($A671,datos14s!$A$2:$B$874,2,FALSE)))=1,"·",0)</f>
        <v>0</v>
      </c>
      <c r="F671" s="53" t="str">
        <f>IF(TYPE(SEARCH(F$1,+VLOOKUP($A671,datos14s!$A$2:$B$874,2,FALSE)))=1,"·",0)</f>
        <v>·</v>
      </c>
      <c r="G671" s="53" t="str">
        <f>IF(TYPE(SEARCH(G$1,+VLOOKUP($A671,datos14s!$A$2:$B$874,2,FALSE)))=1,"·",0)</f>
        <v>·</v>
      </c>
      <c r="H671" s="53">
        <f>IF(TYPE(SEARCH(H$1,+VLOOKUP($A671,datos14s!$A$2:$B$874,2,FALSE)))=1,"·",0)</f>
        <v>0</v>
      </c>
      <c r="I671" s="53">
        <f>IF(TYPE(SEARCH(I$1,+VLOOKUP($A671,datos14s!$A$2:$B$874,2,FALSE)))=1,"·",0)</f>
        <v>0</v>
      </c>
      <c r="J671" s="53">
        <f>IF(TYPE(SEARCH(J$1,+VLOOKUP($A671,datos14s!$A$2:$B$874,2,FALSE)))=1,"·",0)</f>
        <v>0</v>
      </c>
      <c r="K671" s="53">
        <f>IF(TYPE(SEARCH(K$1,+VLOOKUP($A671,datos14s!$A$2:$B$874,2,FALSE)))=1,"·",0)</f>
        <v>0</v>
      </c>
      <c r="L671" s="53">
        <f>IF(TYPE(SEARCH(L$1,+VLOOKUP($A671,datos14s!$A$2:$B$874,2,FALSE)))=1,"·",0)</f>
        <v>0</v>
      </c>
      <c r="M671" s="53">
        <f>IF(TYPE(SEARCH(M$1,+VLOOKUP($A671,datos14s!$A$2:$B$874,2,FALSE)))=1,"·",0)</f>
        <v>0</v>
      </c>
      <c r="N671" s="53">
        <f>IF(TYPE(SEARCH(N$1,+VLOOKUP($A671,datos14s!$A$2:$B$874,2,FALSE)))=1,"·",0)</f>
        <v>0</v>
      </c>
      <c r="O671" s="53">
        <f>IF(TYPE(SEARCH(O$1,+VLOOKUP($A671,datos14s!$A$2:$B$874,2,FALSE)))=1,"·",0)</f>
        <v>0</v>
      </c>
      <c r="P671" s="53">
        <f>IF(TYPE(SEARCH(P$1,+VLOOKUP($A671,datos14s!$A$2:$B$874,2,FALSE)))=1,"·",0)</f>
        <v>0</v>
      </c>
      <c r="Q671" s="53">
        <f>IF(TYPE(SEARCH(Q$1,+VLOOKUP($A671,datos14s!$A$2:$B$874,2,FALSE)))=1,"·",0)</f>
        <v>0</v>
      </c>
      <c r="R671" s="53">
        <f>IF(TYPE(SEARCH(R$1,+VLOOKUP($A671,datos14s!$A$2:$B$874,2,FALSE)))=1,"·",0)</f>
        <v>0</v>
      </c>
      <c r="S671" s="53">
        <f>IF(TYPE(SEARCH(S$1,+VLOOKUP($A671,datos14s!$A$2:$B$874,2,FALSE)))=1,"·",0)</f>
        <v>0</v>
      </c>
      <c r="T671" s="53">
        <f>IF(TYPE(SEARCH(T$1,+VLOOKUP($A671,datos14s!$A$2:$B$874,2,FALSE)))=1,"·",0)</f>
        <v>0</v>
      </c>
      <c r="U671" s="53">
        <f>IF(TYPE(SEARCH(U$1,+VLOOKUP($A671,datos14s!$A$2:$B$874,2,FALSE)))=1,"·",0)</f>
        <v>0</v>
      </c>
      <c r="V671" s="53">
        <f>IF(TYPE(SEARCH(V$1,+VLOOKUP($A671,datos14s!$A$2:$B$874,2,FALSE)))=1,"·",0)</f>
        <v>0</v>
      </c>
      <c r="W671" s="53">
        <f>IF(TYPE(SEARCH(W$1,+VLOOKUP($A671,datos14s!$A$2:$B$874,2,FALSE)))=1,"·",0)</f>
        <v>0</v>
      </c>
      <c r="X671" s="53">
        <f>IF(TYPE(SEARCH(X$1,+VLOOKUP($A671,datos14s!$A$2:$B$874,2,FALSE)))=1,"·",0)</f>
        <v>0</v>
      </c>
      <c r="Y671" s="53">
        <f>IF(TYPE(SEARCH(Y$1,+VLOOKUP($A671,datos14s!$A$2:$B$874,2,FALSE)))=1,"·",0)</f>
        <v>0</v>
      </c>
      <c r="Z671" s="53">
        <f>IF(TYPE(SEARCH(Z$1,+VLOOKUP($A671,datos14s!$A$2:$B$874,2,FALSE)))=1,"·",0)</f>
        <v>0</v>
      </c>
      <c r="AA671" s="53">
        <f>IF(TYPE(SEARCH(AA$1,+VLOOKUP($A671,datos14s!$A$2:$B$874,2,FALSE)))=1,"·",0)</f>
        <v>0</v>
      </c>
      <c r="AB671" s="53">
        <f>IF(TYPE(SEARCH(AB$1,+VLOOKUP($A671,datos14s!$A$2:$B$874,2,FALSE)))=1,"·",0)</f>
        <v>0</v>
      </c>
      <c r="AC671" s="53">
        <f>IF(TYPE(SEARCH(AC$1,+VLOOKUP($A671,datos14s!$A$2:$B$874,2,FALSE)))=1,"·",0)</f>
        <v>0</v>
      </c>
      <c r="AD671" s="53">
        <f>IF(TYPE(SEARCH(AD$1,+VLOOKUP($A671,datos14s!$A$2:$B$874,2,FALSE)))=1,"·",0)</f>
        <v>0</v>
      </c>
      <c r="AE671" s="53">
        <f>IF(TYPE(SEARCH(AE$1,+VLOOKUP($A671,datos14s!$A$2:$B$874,2,FALSE)))=1,"·",0)</f>
        <v>0</v>
      </c>
    </row>
    <row r="672" spans="1:31" s="9" customFormat="1">
      <c r="A672" s="60" t="s">
        <v>1367</v>
      </c>
      <c r="B672" s="53">
        <f>IF(TYPE(SEARCH(B$1,+VLOOKUP($A672,datos14s!$A$2:$B$874,2,FALSE)))=1,"·",0)</f>
        <v>0</v>
      </c>
      <c r="C672" s="53">
        <f>IF(TYPE(SEARCH(C$1,+VLOOKUP($A672,datos14s!$A$2:$B$874,2,FALSE)))=1,"·",0)</f>
        <v>0</v>
      </c>
      <c r="D672" s="53">
        <f>IF(TYPE(SEARCH(D$1,+VLOOKUP($A672,datos14s!$A$2:$B$874,2,FALSE)))=1,"·",0)</f>
        <v>0</v>
      </c>
      <c r="E672" s="53">
        <f>IF(TYPE(SEARCH(E$1,+VLOOKUP($A672,datos14s!$A$2:$B$874,2,FALSE)))=1,"·",0)</f>
        <v>0</v>
      </c>
      <c r="F672" s="53" t="str">
        <f>IF(TYPE(SEARCH(F$1,+VLOOKUP($A672,datos14s!$A$2:$B$874,2,FALSE)))=1,"·",0)</f>
        <v>·</v>
      </c>
      <c r="G672" s="53" t="str">
        <f>IF(TYPE(SEARCH(G$1,+VLOOKUP($A672,datos14s!$A$2:$B$874,2,FALSE)))=1,"·",0)</f>
        <v>·</v>
      </c>
      <c r="H672" s="53">
        <f>IF(TYPE(SEARCH(H$1,+VLOOKUP($A672,datos14s!$A$2:$B$874,2,FALSE)))=1,"·",0)</f>
        <v>0</v>
      </c>
      <c r="I672" s="53">
        <f>IF(TYPE(SEARCH(I$1,+VLOOKUP($A672,datos14s!$A$2:$B$874,2,FALSE)))=1,"·",0)</f>
        <v>0</v>
      </c>
      <c r="J672" s="53">
        <f>IF(TYPE(SEARCH(J$1,+VLOOKUP($A672,datos14s!$A$2:$B$874,2,FALSE)))=1,"·",0)</f>
        <v>0</v>
      </c>
      <c r="K672" s="53">
        <f>IF(TYPE(SEARCH(K$1,+VLOOKUP($A672,datos14s!$A$2:$B$874,2,FALSE)))=1,"·",0)</f>
        <v>0</v>
      </c>
      <c r="L672" s="53">
        <f>IF(TYPE(SEARCH(L$1,+VLOOKUP($A672,datos14s!$A$2:$B$874,2,FALSE)))=1,"·",0)</f>
        <v>0</v>
      </c>
      <c r="M672" s="53">
        <f>IF(TYPE(SEARCH(M$1,+VLOOKUP($A672,datos14s!$A$2:$B$874,2,FALSE)))=1,"·",0)</f>
        <v>0</v>
      </c>
      <c r="N672" s="53">
        <f>IF(TYPE(SEARCH(N$1,+VLOOKUP($A672,datos14s!$A$2:$B$874,2,FALSE)))=1,"·",0)</f>
        <v>0</v>
      </c>
      <c r="O672" s="53">
        <f>IF(TYPE(SEARCH(O$1,+VLOOKUP($A672,datos14s!$A$2:$B$874,2,FALSE)))=1,"·",0)</f>
        <v>0</v>
      </c>
      <c r="P672" s="53">
        <f>IF(TYPE(SEARCH(P$1,+VLOOKUP($A672,datos14s!$A$2:$B$874,2,FALSE)))=1,"·",0)</f>
        <v>0</v>
      </c>
      <c r="Q672" s="53">
        <f>IF(TYPE(SEARCH(Q$1,+VLOOKUP($A672,datos14s!$A$2:$B$874,2,FALSE)))=1,"·",0)</f>
        <v>0</v>
      </c>
      <c r="R672" s="53">
        <f>IF(TYPE(SEARCH(R$1,+VLOOKUP($A672,datos14s!$A$2:$B$874,2,FALSE)))=1,"·",0)</f>
        <v>0</v>
      </c>
      <c r="S672" s="53">
        <f>IF(TYPE(SEARCH(S$1,+VLOOKUP($A672,datos14s!$A$2:$B$874,2,FALSE)))=1,"·",0)</f>
        <v>0</v>
      </c>
      <c r="T672" s="53">
        <f>IF(TYPE(SEARCH(T$1,+VLOOKUP($A672,datos14s!$A$2:$B$874,2,FALSE)))=1,"·",0)</f>
        <v>0</v>
      </c>
      <c r="U672" s="53">
        <f>IF(TYPE(SEARCH(U$1,+VLOOKUP($A672,datos14s!$A$2:$B$874,2,FALSE)))=1,"·",0)</f>
        <v>0</v>
      </c>
      <c r="V672" s="53">
        <f>IF(TYPE(SEARCH(V$1,+VLOOKUP($A672,datos14s!$A$2:$B$874,2,FALSE)))=1,"·",0)</f>
        <v>0</v>
      </c>
      <c r="W672" s="53">
        <f>IF(TYPE(SEARCH(W$1,+VLOOKUP($A672,datos14s!$A$2:$B$874,2,FALSE)))=1,"·",0)</f>
        <v>0</v>
      </c>
      <c r="X672" s="53">
        <f>IF(TYPE(SEARCH(X$1,+VLOOKUP($A672,datos14s!$A$2:$B$874,2,FALSE)))=1,"·",0)</f>
        <v>0</v>
      </c>
      <c r="Y672" s="53">
        <f>IF(TYPE(SEARCH(Y$1,+VLOOKUP($A672,datos14s!$A$2:$B$874,2,FALSE)))=1,"·",0)</f>
        <v>0</v>
      </c>
      <c r="Z672" s="53">
        <f>IF(TYPE(SEARCH(Z$1,+VLOOKUP($A672,datos14s!$A$2:$B$874,2,FALSE)))=1,"·",0)</f>
        <v>0</v>
      </c>
      <c r="AA672" s="53">
        <f>IF(TYPE(SEARCH(AA$1,+VLOOKUP($A672,datos14s!$A$2:$B$874,2,FALSE)))=1,"·",0)</f>
        <v>0</v>
      </c>
      <c r="AB672" s="53">
        <f>IF(TYPE(SEARCH(AB$1,+VLOOKUP($A672,datos14s!$A$2:$B$874,2,FALSE)))=1,"·",0)</f>
        <v>0</v>
      </c>
      <c r="AC672" s="53">
        <f>IF(TYPE(SEARCH(AC$1,+VLOOKUP($A672,datos14s!$A$2:$B$874,2,FALSE)))=1,"·",0)</f>
        <v>0</v>
      </c>
      <c r="AD672" s="53">
        <f>IF(TYPE(SEARCH(AD$1,+VLOOKUP($A672,datos14s!$A$2:$B$874,2,FALSE)))=1,"·",0)</f>
        <v>0</v>
      </c>
      <c r="AE672" s="53">
        <f>IF(TYPE(SEARCH(AE$1,+VLOOKUP($A672,datos14s!$A$2:$B$874,2,FALSE)))=1,"·",0)</f>
        <v>0</v>
      </c>
    </row>
    <row r="673" spans="1:31" s="9" customFormat="1">
      <c r="A673" s="60" t="s">
        <v>1368</v>
      </c>
      <c r="B673" s="53">
        <f>IF(TYPE(SEARCH(B$1,+VLOOKUP($A673,datos14s!$A$2:$B$874,2,FALSE)))=1,"·",0)</f>
        <v>0</v>
      </c>
      <c r="C673" s="53">
        <f>IF(TYPE(SEARCH(C$1,+VLOOKUP($A673,datos14s!$A$2:$B$874,2,FALSE)))=1,"·",0)</f>
        <v>0</v>
      </c>
      <c r="D673" s="53">
        <f>IF(TYPE(SEARCH(D$1,+VLOOKUP($A673,datos14s!$A$2:$B$874,2,FALSE)))=1,"·",0)</f>
        <v>0</v>
      </c>
      <c r="E673" s="53">
        <f>IF(TYPE(SEARCH(E$1,+VLOOKUP($A673,datos14s!$A$2:$B$874,2,FALSE)))=1,"·",0)</f>
        <v>0</v>
      </c>
      <c r="F673" s="53" t="str">
        <f>IF(TYPE(SEARCH(F$1,+VLOOKUP($A673,datos14s!$A$2:$B$874,2,FALSE)))=1,"·",0)</f>
        <v>·</v>
      </c>
      <c r="G673" s="53" t="str">
        <f>IF(TYPE(SEARCH(G$1,+VLOOKUP($A673,datos14s!$A$2:$B$874,2,FALSE)))=1,"·",0)</f>
        <v>·</v>
      </c>
      <c r="H673" s="53">
        <f>IF(TYPE(SEARCH(H$1,+VLOOKUP($A673,datos14s!$A$2:$B$874,2,FALSE)))=1,"·",0)</f>
        <v>0</v>
      </c>
      <c r="I673" s="53">
        <f>IF(TYPE(SEARCH(I$1,+VLOOKUP($A673,datos14s!$A$2:$B$874,2,FALSE)))=1,"·",0)</f>
        <v>0</v>
      </c>
      <c r="J673" s="53">
        <f>IF(TYPE(SEARCH(J$1,+VLOOKUP($A673,datos14s!$A$2:$B$874,2,FALSE)))=1,"·",0)</f>
        <v>0</v>
      </c>
      <c r="K673" s="53">
        <f>IF(TYPE(SEARCH(K$1,+VLOOKUP($A673,datos14s!$A$2:$B$874,2,FALSE)))=1,"·",0)</f>
        <v>0</v>
      </c>
      <c r="L673" s="53">
        <f>IF(TYPE(SEARCH(L$1,+VLOOKUP($A673,datos14s!$A$2:$B$874,2,FALSE)))=1,"·",0)</f>
        <v>0</v>
      </c>
      <c r="M673" s="53">
        <f>IF(TYPE(SEARCH(M$1,+VLOOKUP($A673,datos14s!$A$2:$B$874,2,FALSE)))=1,"·",0)</f>
        <v>0</v>
      </c>
      <c r="N673" s="53">
        <f>IF(TYPE(SEARCH(N$1,+VLOOKUP($A673,datos14s!$A$2:$B$874,2,FALSE)))=1,"·",0)</f>
        <v>0</v>
      </c>
      <c r="O673" s="53">
        <f>IF(TYPE(SEARCH(O$1,+VLOOKUP($A673,datos14s!$A$2:$B$874,2,FALSE)))=1,"·",0)</f>
        <v>0</v>
      </c>
      <c r="P673" s="53">
        <f>IF(TYPE(SEARCH(P$1,+VLOOKUP($A673,datos14s!$A$2:$B$874,2,FALSE)))=1,"·",0)</f>
        <v>0</v>
      </c>
      <c r="Q673" s="53">
        <f>IF(TYPE(SEARCH(Q$1,+VLOOKUP($A673,datos14s!$A$2:$B$874,2,FALSE)))=1,"·",0)</f>
        <v>0</v>
      </c>
      <c r="R673" s="53">
        <f>IF(TYPE(SEARCH(R$1,+VLOOKUP($A673,datos14s!$A$2:$B$874,2,FALSE)))=1,"·",0)</f>
        <v>0</v>
      </c>
      <c r="S673" s="53">
        <f>IF(TYPE(SEARCH(S$1,+VLOOKUP($A673,datos14s!$A$2:$B$874,2,FALSE)))=1,"·",0)</f>
        <v>0</v>
      </c>
      <c r="T673" s="53">
        <f>IF(TYPE(SEARCH(T$1,+VLOOKUP($A673,datos14s!$A$2:$B$874,2,FALSE)))=1,"·",0)</f>
        <v>0</v>
      </c>
      <c r="U673" s="53">
        <f>IF(TYPE(SEARCH(U$1,+VLOOKUP($A673,datos14s!$A$2:$B$874,2,FALSE)))=1,"·",0)</f>
        <v>0</v>
      </c>
      <c r="V673" s="53">
        <f>IF(TYPE(SEARCH(V$1,+VLOOKUP($A673,datos14s!$A$2:$B$874,2,FALSE)))=1,"·",0)</f>
        <v>0</v>
      </c>
      <c r="W673" s="53">
        <f>IF(TYPE(SEARCH(W$1,+VLOOKUP($A673,datos14s!$A$2:$B$874,2,FALSE)))=1,"·",0)</f>
        <v>0</v>
      </c>
      <c r="X673" s="53">
        <f>IF(TYPE(SEARCH(X$1,+VLOOKUP($A673,datos14s!$A$2:$B$874,2,FALSE)))=1,"·",0)</f>
        <v>0</v>
      </c>
      <c r="Y673" s="53">
        <f>IF(TYPE(SEARCH(Y$1,+VLOOKUP($A673,datos14s!$A$2:$B$874,2,FALSE)))=1,"·",0)</f>
        <v>0</v>
      </c>
      <c r="Z673" s="53">
        <f>IF(TYPE(SEARCH(Z$1,+VLOOKUP($A673,datos14s!$A$2:$B$874,2,FALSE)))=1,"·",0)</f>
        <v>0</v>
      </c>
      <c r="AA673" s="53">
        <f>IF(TYPE(SEARCH(AA$1,+VLOOKUP($A673,datos14s!$A$2:$B$874,2,FALSE)))=1,"·",0)</f>
        <v>0</v>
      </c>
      <c r="AB673" s="53">
        <f>IF(TYPE(SEARCH(AB$1,+VLOOKUP($A673,datos14s!$A$2:$B$874,2,FALSE)))=1,"·",0)</f>
        <v>0</v>
      </c>
      <c r="AC673" s="53">
        <f>IF(TYPE(SEARCH(AC$1,+VLOOKUP($A673,datos14s!$A$2:$B$874,2,FALSE)))=1,"·",0)</f>
        <v>0</v>
      </c>
      <c r="AD673" s="53">
        <f>IF(TYPE(SEARCH(AD$1,+VLOOKUP($A673,datos14s!$A$2:$B$874,2,FALSE)))=1,"·",0)</f>
        <v>0</v>
      </c>
      <c r="AE673" s="53">
        <f>IF(TYPE(SEARCH(AE$1,+VLOOKUP($A673,datos14s!$A$2:$B$874,2,FALSE)))=1,"·",0)</f>
        <v>0</v>
      </c>
    </row>
    <row r="674" spans="1:31" s="9" customFormat="1">
      <c r="A674" s="60" t="s">
        <v>1369</v>
      </c>
      <c r="B674" s="53">
        <f>IF(TYPE(SEARCH(B$1,+VLOOKUP($A674,datos14s!$A$2:$B$874,2,FALSE)))=1,"·",0)</f>
        <v>0</v>
      </c>
      <c r="C674" s="53">
        <f>IF(TYPE(SEARCH(C$1,+VLOOKUP($A674,datos14s!$A$2:$B$874,2,FALSE)))=1,"·",0)</f>
        <v>0</v>
      </c>
      <c r="D674" s="53">
        <f>IF(TYPE(SEARCH(D$1,+VLOOKUP($A674,datos14s!$A$2:$B$874,2,FALSE)))=1,"·",0)</f>
        <v>0</v>
      </c>
      <c r="E674" s="53">
        <f>IF(TYPE(SEARCH(E$1,+VLOOKUP($A674,datos14s!$A$2:$B$874,2,FALSE)))=1,"·",0)</f>
        <v>0</v>
      </c>
      <c r="F674" s="53">
        <f>IF(TYPE(SEARCH(F$1,+VLOOKUP($A674,datos14s!$A$2:$B$874,2,FALSE)))=1,"·",0)</f>
        <v>0</v>
      </c>
      <c r="G674" s="53">
        <f>IF(TYPE(SEARCH(G$1,+VLOOKUP($A674,datos14s!$A$2:$B$874,2,FALSE)))=1,"·",0)</f>
        <v>0</v>
      </c>
      <c r="H674" s="53">
        <f>IF(TYPE(SEARCH(H$1,+VLOOKUP($A674,datos14s!$A$2:$B$874,2,FALSE)))=1,"·",0)</f>
        <v>0</v>
      </c>
      <c r="I674" s="53">
        <f>IF(TYPE(SEARCH(I$1,+VLOOKUP($A674,datos14s!$A$2:$B$874,2,FALSE)))=1,"·",0)</f>
        <v>0</v>
      </c>
      <c r="J674" s="53">
        <f>IF(TYPE(SEARCH(J$1,+VLOOKUP($A674,datos14s!$A$2:$B$874,2,FALSE)))=1,"·",0)</f>
        <v>0</v>
      </c>
      <c r="K674" s="53">
        <f>IF(TYPE(SEARCH(K$1,+VLOOKUP($A674,datos14s!$A$2:$B$874,2,FALSE)))=1,"·",0)</f>
        <v>0</v>
      </c>
      <c r="L674" s="53">
        <f>IF(TYPE(SEARCH(L$1,+VLOOKUP($A674,datos14s!$A$2:$B$874,2,FALSE)))=1,"·",0)</f>
        <v>0</v>
      </c>
      <c r="M674" s="53">
        <f>IF(TYPE(SEARCH(M$1,+VLOOKUP($A674,datos14s!$A$2:$B$874,2,FALSE)))=1,"·",0)</f>
        <v>0</v>
      </c>
      <c r="N674" s="53">
        <f>IF(TYPE(SEARCH(N$1,+VLOOKUP($A674,datos14s!$A$2:$B$874,2,FALSE)))=1,"·",0)</f>
        <v>0</v>
      </c>
      <c r="O674" s="53">
        <f>IF(TYPE(SEARCH(O$1,+VLOOKUP($A674,datos14s!$A$2:$B$874,2,FALSE)))=1,"·",0)</f>
        <v>0</v>
      </c>
      <c r="P674" s="53">
        <f>IF(TYPE(SEARCH(P$1,+VLOOKUP($A674,datos14s!$A$2:$B$874,2,FALSE)))=1,"·",0)</f>
        <v>0</v>
      </c>
      <c r="Q674" s="53">
        <f>IF(TYPE(SEARCH(Q$1,+VLOOKUP($A674,datos14s!$A$2:$B$874,2,FALSE)))=1,"·",0)</f>
        <v>0</v>
      </c>
      <c r="R674" s="53">
        <f>IF(TYPE(SEARCH(R$1,+VLOOKUP($A674,datos14s!$A$2:$B$874,2,FALSE)))=1,"·",0)</f>
        <v>0</v>
      </c>
      <c r="S674" s="53">
        <f>IF(TYPE(SEARCH(S$1,+VLOOKUP($A674,datos14s!$A$2:$B$874,2,FALSE)))=1,"·",0)</f>
        <v>0</v>
      </c>
      <c r="T674" s="53">
        <f>IF(TYPE(SEARCH(T$1,+VLOOKUP($A674,datos14s!$A$2:$B$874,2,FALSE)))=1,"·",0)</f>
        <v>0</v>
      </c>
      <c r="U674" s="53">
        <f>IF(TYPE(SEARCH(U$1,+VLOOKUP($A674,datos14s!$A$2:$B$874,2,FALSE)))=1,"·",0)</f>
        <v>0</v>
      </c>
      <c r="V674" s="53">
        <f>IF(TYPE(SEARCH(V$1,+VLOOKUP($A674,datos14s!$A$2:$B$874,2,FALSE)))=1,"·",0)</f>
        <v>0</v>
      </c>
      <c r="W674" s="53">
        <f>IF(TYPE(SEARCH(W$1,+VLOOKUP($A674,datos14s!$A$2:$B$874,2,FALSE)))=1,"·",0)</f>
        <v>0</v>
      </c>
      <c r="X674" s="53">
        <f>IF(TYPE(SEARCH(X$1,+VLOOKUP($A674,datos14s!$A$2:$B$874,2,FALSE)))=1,"·",0)</f>
        <v>0</v>
      </c>
      <c r="Y674" s="53">
        <f>IF(TYPE(SEARCH(Y$1,+VLOOKUP($A674,datos14s!$A$2:$B$874,2,FALSE)))=1,"·",0)</f>
        <v>0</v>
      </c>
      <c r="Z674" s="53">
        <f>IF(TYPE(SEARCH(Z$1,+VLOOKUP($A674,datos14s!$A$2:$B$874,2,FALSE)))=1,"·",0)</f>
        <v>0</v>
      </c>
      <c r="AA674" s="53">
        <f>IF(TYPE(SEARCH(AA$1,+VLOOKUP($A674,datos14s!$A$2:$B$874,2,FALSE)))=1,"·",0)</f>
        <v>0</v>
      </c>
      <c r="AB674" s="53">
        <f>IF(TYPE(SEARCH(AB$1,+VLOOKUP($A674,datos14s!$A$2:$B$874,2,FALSE)))=1,"·",0)</f>
        <v>0</v>
      </c>
      <c r="AC674" s="53">
        <f>IF(TYPE(SEARCH(AC$1,+VLOOKUP($A674,datos14s!$A$2:$B$874,2,FALSE)))=1,"·",0)</f>
        <v>0</v>
      </c>
      <c r="AD674" s="53">
        <f>IF(TYPE(SEARCH(AD$1,+VLOOKUP($A674,datos14s!$A$2:$B$874,2,FALSE)))=1,"·",0)</f>
        <v>0</v>
      </c>
      <c r="AE674" s="53">
        <f>IF(TYPE(SEARCH(AE$1,+VLOOKUP($A674,datos14s!$A$2:$B$874,2,FALSE)))=1,"·",0)</f>
        <v>0</v>
      </c>
    </row>
    <row r="675" spans="1:31" s="9" customFormat="1">
      <c r="A675" s="60" t="s">
        <v>1370</v>
      </c>
      <c r="B675" s="53">
        <f>IF(TYPE(SEARCH(B$1,+VLOOKUP($A675,datos14s!$A$2:$B$874,2,FALSE)))=1,"·",0)</f>
        <v>0</v>
      </c>
      <c r="C675" s="53">
        <f>IF(TYPE(SEARCH(C$1,+VLOOKUP($A675,datos14s!$A$2:$B$874,2,FALSE)))=1,"·",0)</f>
        <v>0</v>
      </c>
      <c r="D675" s="53">
        <f>IF(TYPE(SEARCH(D$1,+VLOOKUP($A675,datos14s!$A$2:$B$874,2,FALSE)))=1,"·",0)</f>
        <v>0</v>
      </c>
      <c r="E675" s="53">
        <f>IF(TYPE(SEARCH(E$1,+VLOOKUP($A675,datos14s!$A$2:$B$874,2,FALSE)))=1,"·",0)</f>
        <v>0</v>
      </c>
      <c r="F675" s="53">
        <f>IF(TYPE(SEARCH(F$1,+VLOOKUP($A675,datos14s!$A$2:$B$874,2,FALSE)))=1,"·",0)</f>
        <v>0</v>
      </c>
      <c r="G675" s="53">
        <f>IF(TYPE(SEARCH(G$1,+VLOOKUP($A675,datos14s!$A$2:$B$874,2,FALSE)))=1,"·",0)</f>
        <v>0</v>
      </c>
      <c r="H675" s="53">
        <f>IF(TYPE(SEARCH(H$1,+VLOOKUP($A675,datos14s!$A$2:$B$874,2,FALSE)))=1,"·",0)</f>
        <v>0</v>
      </c>
      <c r="I675" s="53">
        <f>IF(TYPE(SEARCH(I$1,+VLOOKUP($A675,datos14s!$A$2:$B$874,2,FALSE)))=1,"·",0)</f>
        <v>0</v>
      </c>
      <c r="J675" s="53">
        <f>IF(TYPE(SEARCH(J$1,+VLOOKUP($A675,datos14s!$A$2:$B$874,2,FALSE)))=1,"·",0)</f>
        <v>0</v>
      </c>
      <c r="K675" s="53">
        <f>IF(TYPE(SEARCH(K$1,+VLOOKUP($A675,datos14s!$A$2:$B$874,2,FALSE)))=1,"·",0)</f>
        <v>0</v>
      </c>
      <c r="L675" s="53">
        <f>IF(TYPE(SEARCH(L$1,+VLOOKUP($A675,datos14s!$A$2:$B$874,2,FALSE)))=1,"·",0)</f>
        <v>0</v>
      </c>
      <c r="M675" s="53">
        <f>IF(TYPE(SEARCH(M$1,+VLOOKUP($A675,datos14s!$A$2:$B$874,2,FALSE)))=1,"·",0)</f>
        <v>0</v>
      </c>
      <c r="N675" s="53">
        <f>IF(TYPE(SEARCH(N$1,+VLOOKUP($A675,datos14s!$A$2:$B$874,2,FALSE)))=1,"·",0)</f>
        <v>0</v>
      </c>
      <c r="O675" s="53">
        <f>IF(TYPE(SEARCH(O$1,+VLOOKUP($A675,datos14s!$A$2:$B$874,2,FALSE)))=1,"·",0)</f>
        <v>0</v>
      </c>
      <c r="P675" s="53">
        <f>IF(TYPE(SEARCH(P$1,+VLOOKUP($A675,datos14s!$A$2:$B$874,2,FALSE)))=1,"·",0)</f>
        <v>0</v>
      </c>
      <c r="Q675" s="53">
        <f>IF(TYPE(SEARCH(Q$1,+VLOOKUP($A675,datos14s!$A$2:$B$874,2,FALSE)))=1,"·",0)</f>
        <v>0</v>
      </c>
      <c r="R675" s="53">
        <f>IF(TYPE(SEARCH(R$1,+VLOOKUP($A675,datos14s!$A$2:$B$874,2,FALSE)))=1,"·",0)</f>
        <v>0</v>
      </c>
      <c r="S675" s="53">
        <f>IF(TYPE(SEARCH(S$1,+VLOOKUP($A675,datos14s!$A$2:$B$874,2,FALSE)))=1,"·",0)</f>
        <v>0</v>
      </c>
      <c r="T675" s="53">
        <f>IF(TYPE(SEARCH(T$1,+VLOOKUP($A675,datos14s!$A$2:$B$874,2,FALSE)))=1,"·",0)</f>
        <v>0</v>
      </c>
      <c r="U675" s="53">
        <f>IF(TYPE(SEARCH(U$1,+VLOOKUP($A675,datos14s!$A$2:$B$874,2,FALSE)))=1,"·",0)</f>
        <v>0</v>
      </c>
      <c r="V675" s="53">
        <f>IF(TYPE(SEARCH(V$1,+VLOOKUP($A675,datos14s!$A$2:$B$874,2,FALSE)))=1,"·",0)</f>
        <v>0</v>
      </c>
      <c r="W675" s="53">
        <f>IF(TYPE(SEARCH(W$1,+VLOOKUP($A675,datos14s!$A$2:$B$874,2,FALSE)))=1,"·",0)</f>
        <v>0</v>
      </c>
      <c r="X675" s="53">
        <f>IF(TYPE(SEARCH(X$1,+VLOOKUP($A675,datos14s!$A$2:$B$874,2,FALSE)))=1,"·",0)</f>
        <v>0</v>
      </c>
      <c r="Y675" s="53">
        <f>IF(TYPE(SEARCH(Y$1,+VLOOKUP($A675,datos14s!$A$2:$B$874,2,FALSE)))=1,"·",0)</f>
        <v>0</v>
      </c>
      <c r="Z675" s="53">
        <f>IF(TYPE(SEARCH(Z$1,+VLOOKUP($A675,datos14s!$A$2:$B$874,2,FALSE)))=1,"·",0)</f>
        <v>0</v>
      </c>
      <c r="AA675" s="53">
        <f>IF(TYPE(SEARCH(AA$1,+VLOOKUP($A675,datos14s!$A$2:$B$874,2,FALSE)))=1,"·",0)</f>
        <v>0</v>
      </c>
      <c r="AB675" s="53">
        <f>IF(TYPE(SEARCH(AB$1,+VLOOKUP($A675,datos14s!$A$2:$B$874,2,FALSE)))=1,"·",0)</f>
        <v>0</v>
      </c>
      <c r="AC675" s="53">
        <f>IF(TYPE(SEARCH(AC$1,+VLOOKUP($A675,datos14s!$A$2:$B$874,2,FALSE)))=1,"·",0)</f>
        <v>0</v>
      </c>
      <c r="AD675" s="53">
        <f>IF(TYPE(SEARCH(AD$1,+VLOOKUP($A675,datos14s!$A$2:$B$874,2,FALSE)))=1,"·",0)</f>
        <v>0</v>
      </c>
      <c r="AE675" s="53">
        <f>IF(TYPE(SEARCH(AE$1,+VLOOKUP($A675,datos14s!$A$2:$B$874,2,FALSE)))=1,"·",0)</f>
        <v>0</v>
      </c>
    </row>
    <row r="676" spans="1:31" s="9" customFormat="1">
      <c r="A676" s="60" t="s">
        <v>1371</v>
      </c>
      <c r="B676" s="53">
        <f>IF(TYPE(SEARCH(B$1,+VLOOKUP($A676,datos14s!$A$2:$B$874,2,FALSE)))=1,"·",0)</f>
        <v>0</v>
      </c>
      <c r="C676" s="53">
        <f>IF(TYPE(SEARCH(C$1,+VLOOKUP($A676,datos14s!$A$2:$B$874,2,FALSE)))=1,"·",0)</f>
        <v>0</v>
      </c>
      <c r="D676" s="53">
        <f>IF(TYPE(SEARCH(D$1,+VLOOKUP($A676,datos14s!$A$2:$B$874,2,FALSE)))=1,"·",0)</f>
        <v>0</v>
      </c>
      <c r="E676" s="53">
        <f>IF(TYPE(SEARCH(E$1,+VLOOKUP($A676,datos14s!$A$2:$B$874,2,FALSE)))=1,"·",0)</f>
        <v>0</v>
      </c>
      <c r="F676" s="53">
        <f>IF(TYPE(SEARCH(F$1,+VLOOKUP($A676,datos14s!$A$2:$B$874,2,FALSE)))=1,"·",0)</f>
        <v>0</v>
      </c>
      <c r="G676" s="53">
        <f>IF(TYPE(SEARCH(G$1,+VLOOKUP($A676,datos14s!$A$2:$B$874,2,FALSE)))=1,"·",0)</f>
        <v>0</v>
      </c>
      <c r="H676" s="53">
        <f>IF(TYPE(SEARCH(H$1,+VLOOKUP($A676,datos14s!$A$2:$B$874,2,FALSE)))=1,"·",0)</f>
        <v>0</v>
      </c>
      <c r="I676" s="53">
        <f>IF(TYPE(SEARCH(I$1,+VLOOKUP($A676,datos14s!$A$2:$B$874,2,FALSE)))=1,"·",0)</f>
        <v>0</v>
      </c>
      <c r="J676" s="53">
        <f>IF(TYPE(SEARCH(J$1,+VLOOKUP($A676,datos14s!$A$2:$B$874,2,FALSE)))=1,"·",0)</f>
        <v>0</v>
      </c>
      <c r="K676" s="53">
        <f>IF(TYPE(SEARCH(K$1,+VLOOKUP($A676,datos14s!$A$2:$B$874,2,FALSE)))=1,"·",0)</f>
        <v>0</v>
      </c>
      <c r="L676" s="53">
        <f>IF(TYPE(SEARCH(L$1,+VLOOKUP($A676,datos14s!$A$2:$B$874,2,FALSE)))=1,"·",0)</f>
        <v>0</v>
      </c>
      <c r="M676" s="53">
        <f>IF(TYPE(SEARCH(M$1,+VLOOKUP($A676,datos14s!$A$2:$B$874,2,FALSE)))=1,"·",0)</f>
        <v>0</v>
      </c>
      <c r="N676" s="53">
        <f>IF(TYPE(SEARCH(N$1,+VLOOKUP($A676,datos14s!$A$2:$B$874,2,FALSE)))=1,"·",0)</f>
        <v>0</v>
      </c>
      <c r="O676" s="53">
        <f>IF(TYPE(SEARCH(O$1,+VLOOKUP($A676,datos14s!$A$2:$B$874,2,FALSE)))=1,"·",0)</f>
        <v>0</v>
      </c>
      <c r="P676" s="53">
        <f>IF(TYPE(SEARCH(P$1,+VLOOKUP($A676,datos14s!$A$2:$B$874,2,FALSE)))=1,"·",0)</f>
        <v>0</v>
      </c>
      <c r="Q676" s="53">
        <f>IF(TYPE(SEARCH(Q$1,+VLOOKUP($A676,datos14s!$A$2:$B$874,2,FALSE)))=1,"·",0)</f>
        <v>0</v>
      </c>
      <c r="R676" s="53">
        <f>IF(TYPE(SEARCH(R$1,+VLOOKUP($A676,datos14s!$A$2:$B$874,2,FALSE)))=1,"·",0)</f>
        <v>0</v>
      </c>
      <c r="S676" s="53">
        <f>IF(TYPE(SEARCH(S$1,+VLOOKUP($A676,datos14s!$A$2:$B$874,2,FALSE)))=1,"·",0)</f>
        <v>0</v>
      </c>
      <c r="T676" s="53">
        <f>IF(TYPE(SEARCH(T$1,+VLOOKUP($A676,datos14s!$A$2:$B$874,2,FALSE)))=1,"·",0)</f>
        <v>0</v>
      </c>
      <c r="U676" s="53">
        <f>IF(TYPE(SEARCH(U$1,+VLOOKUP($A676,datos14s!$A$2:$B$874,2,FALSE)))=1,"·",0)</f>
        <v>0</v>
      </c>
      <c r="V676" s="53">
        <f>IF(TYPE(SEARCH(V$1,+VLOOKUP($A676,datos14s!$A$2:$B$874,2,FALSE)))=1,"·",0)</f>
        <v>0</v>
      </c>
      <c r="W676" s="53">
        <f>IF(TYPE(SEARCH(W$1,+VLOOKUP($A676,datos14s!$A$2:$B$874,2,FALSE)))=1,"·",0)</f>
        <v>0</v>
      </c>
      <c r="X676" s="53">
        <f>IF(TYPE(SEARCH(X$1,+VLOOKUP($A676,datos14s!$A$2:$B$874,2,FALSE)))=1,"·",0)</f>
        <v>0</v>
      </c>
      <c r="Y676" s="53">
        <f>IF(TYPE(SEARCH(Y$1,+VLOOKUP($A676,datos14s!$A$2:$B$874,2,FALSE)))=1,"·",0)</f>
        <v>0</v>
      </c>
      <c r="Z676" s="53">
        <f>IF(TYPE(SEARCH(Z$1,+VLOOKUP($A676,datos14s!$A$2:$B$874,2,FALSE)))=1,"·",0)</f>
        <v>0</v>
      </c>
      <c r="AA676" s="53">
        <f>IF(TYPE(SEARCH(AA$1,+VLOOKUP($A676,datos14s!$A$2:$B$874,2,FALSE)))=1,"·",0)</f>
        <v>0</v>
      </c>
      <c r="AB676" s="53">
        <f>IF(TYPE(SEARCH(AB$1,+VLOOKUP($A676,datos14s!$A$2:$B$874,2,FALSE)))=1,"·",0)</f>
        <v>0</v>
      </c>
      <c r="AC676" s="53">
        <f>IF(TYPE(SEARCH(AC$1,+VLOOKUP($A676,datos14s!$A$2:$B$874,2,FALSE)))=1,"·",0)</f>
        <v>0</v>
      </c>
      <c r="AD676" s="53">
        <f>IF(TYPE(SEARCH(AD$1,+VLOOKUP($A676,datos14s!$A$2:$B$874,2,FALSE)))=1,"·",0)</f>
        <v>0</v>
      </c>
      <c r="AE676" s="53">
        <f>IF(TYPE(SEARCH(AE$1,+VLOOKUP($A676,datos14s!$A$2:$B$874,2,FALSE)))=1,"·",0)</f>
        <v>0</v>
      </c>
    </row>
    <row r="677" spans="1:31" s="9" customFormat="1">
      <c r="A677" s="60" t="s">
        <v>1372</v>
      </c>
      <c r="B677" s="53">
        <f>IF(TYPE(SEARCH(B$1,+VLOOKUP($A677,datos14s!$A$2:$B$874,2,FALSE)))=1,"·",0)</f>
        <v>0</v>
      </c>
      <c r="C677" s="53">
        <f>IF(TYPE(SEARCH(C$1,+VLOOKUP($A677,datos14s!$A$2:$B$874,2,FALSE)))=1,"·",0)</f>
        <v>0</v>
      </c>
      <c r="D677" s="53">
        <f>IF(TYPE(SEARCH(D$1,+VLOOKUP($A677,datos14s!$A$2:$B$874,2,FALSE)))=1,"·",0)</f>
        <v>0</v>
      </c>
      <c r="E677" s="53">
        <f>IF(TYPE(SEARCH(E$1,+VLOOKUP($A677,datos14s!$A$2:$B$874,2,FALSE)))=1,"·",0)</f>
        <v>0</v>
      </c>
      <c r="F677" s="53">
        <f>IF(TYPE(SEARCH(F$1,+VLOOKUP($A677,datos14s!$A$2:$B$874,2,FALSE)))=1,"·",0)</f>
        <v>0</v>
      </c>
      <c r="G677" s="53">
        <f>IF(TYPE(SEARCH(G$1,+VLOOKUP($A677,datos14s!$A$2:$B$874,2,FALSE)))=1,"·",0)</f>
        <v>0</v>
      </c>
      <c r="H677" s="53">
        <f>IF(TYPE(SEARCH(H$1,+VLOOKUP($A677,datos14s!$A$2:$B$874,2,FALSE)))=1,"·",0)</f>
        <v>0</v>
      </c>
      <c r="I677" s="53">
        <f>IF(TYPE(SEARCH(I$1,+VLOOKUP($A677,datos14s!$A$2:$B$874,2,FALSE)))=1,"·",0)</f>
        <v>0</v>
      </c>
      <c r="J677" s="53">
        <f>IF(TYPE(SEARCH(J$1,+VLOOKUP($A677,datos14s!$A$2:$B$874,2,FALSE)))=1,"·",0)</f>
        <v>0</v>
      </c>
      <c r="K677" s="53">
        <f>IF(TYPE(SEARCH(K$1,+VLOOKUP($A677,datos14s!$A$2:$B$874,2,FALSE)))=1,"·",0)</f>
        <v>0</v>
      </c>
      <c r="L677" s="53">
        <f>IF(TYPE(SEARCH(L$1,+VLOOKUP($A677,datos14s!$A$2:$B$874,2,FALSE)))=1,"·",0)</f>
        <v>0</v>
      </c>
      <c r="M677" s="53">
        <f>IF(TYPE(SEARCH(M$1,+VLOOKUP($A677,datos14s!$A$2:$B$874,2,FALSE)))=1,"·",0)</f>
        <v>0</v>
      </c>
      <c r="N677" s="53">
        <f>IF(TYPE(SEARCH(N$1,+VLOOKUP($A677,datos14s!$A$2:$B$874,2,FALSE)))=1,"·",0)</f>
        <v>0</v>
      </c>
      <c r="O677" s="53">
        <f>IF(TYPE(SEARCH(O$1,+VLOOKUP($A677,datos14s!$A$2:$B$874,2,FALSE)))=1,"·",0)</f>
        <v>0</v>
      </c>
      <c r="P677" s="53">
        <f>IF(TYPE(SEARCH(P$1,+VLOOKUP($A677,datos14s!$A$2:$B$874,2,FALSE)))=1,"·",0)</f>
        <v>0</v>
      </c>
      <c r="Q677" s="53">
        <f>IF(TYPE(SEARCH(Q$1,+VLOOKUP($A677,datos14s!$A$2:$B$874,2,FALSE)))=1,"·",0)</f>
        <v>0</v>
      </c>
      <c r="R677" s="53">
        <f>IF(TYPE(SEARCH(R$1,+VLOOKUP($A677,datos14s!$A$2:$B$874,2,FALSE)))=1,"·",0)</f>
        <v>0</v>
      </c>
      <c r="S677" s="53">
        <f>IF(TYPE(SEARCH(S$1,+VLOOKUP($A677,datos14s!$A$2:$B$874,2,FALSE)))=1,"·",0)</f>
        <v>0</v>
      </c>
      <c r="T677" s="53">
        <f>IF(TYPE(SEARCH(T$1,+VLOOKUP($A677,datos14s!$A$2:$B$874,2,FALSE)))=1,"·",0)</f>
        <v>0</v>
      </c>
      <c r="U677" s="53">
        <f>IF(TYPE(SEARCH(U$1,+VLOOKUP($A677,datos14s!$A$2:$B$874,2,FALSE)))=1,"·",0)</f>
        <v>0</v>
      </c>
      <c r="V677" s="53">
        <f>IF(TYPE(SEARCH(V$1,+VLOOKUP($A677,datos14s!$A$2:$B$874,2,FALSE)))=1,"·",0)</f>
        <v>0</v>
      </c>
      <c r="W677" s="53">
        <f>IF(TYPE(SEARCH(W$1,+VLOOKUP($A677,datos14s!$A$2:$B$874,2,FALSE)))=1,"·",0)</f>
        <v>0</v>
      </c>
      <c r="X677" s="53">
        <f>IF(TYPE(SEARCH(X$1,+VLOOKUP($A677,datos14s!$A$2:$B$874,2,FALSE)))=1,"·",0)</f>
        <v>0</v>
      </c>
      <c r="Y677" s="53">
        <f>IF(TYPE(SEARCH(Y$1,+VLOOKUP($A677,datos14s!$A$2:$B$874,2,FALSE)))=1,"·",0)</f>
        <v>0</v>
      </c>
      <c r="Z677" s="53">
        <f>IF(TYPE(SEARCH(Z$1,+VLOOKUP($A677,datos14s!$A$2:$B$874,2,FALSE)))=1,"·",0)</f>
        <v>0</v>
      </c>
      <c r="AA677" s="53">
        <f>IF(TYPE(SEARCH(AA$1,+VLOOKUP($A677,datos14s!$A$2:$B$874,2,FALSE)))=1,"·",0)</f>
        <v>0</v>
      </c>
      <c r="AB677" s="53">
        <f>IF(TYPE(SEARCH(AB$1,+VLOOKUP($A677,datos14s!$A$2:$B$874,2,FALSE)))=1,"·",0)</f>
        <v>0</v>
      </c>
      <c r="AC677" s="53">
        <f>IF(TYPE(SEARCH(AC$1,+VLOOKUP($A677,datos14s!$A$2:$B$874,2,FALSE)))=1,"·",0)</f>
        <v>0</v>
      </c>
      <c r="AD677" s="53">
        <f>IF(TYPE(SEARCH(AD$1,+VLOOKUP($A677,datos14s!$A$2:$B$874,2,FALSE)))=1,"·",0)</f>
        <v>0</v>
      </c>
      <c r="AE677" s="53">
        <f>IF(TYPE(SEARCH(AE$1,+VLOOKUP($A677,datos14s!$A$2:$B$874,2,FALSE)))=1,"·",0)</f>
        <v>0</v>
      </c>
    </row>
    <row r="678" spans="1:31" s="9" customFormat="1">
      <c r="A678" s="186" t="s">
        <v>255</v>
      </c>
      <c r="B678" s="53">
        <f>IF(TYPE(SEARCH(B$1,+VLOOKUP($A678,datos14s!$A$2:$B$874,2,FALSE)))=1,"·",0)</f>
        <v>0</v>
      </c>
      <c r="C678" s="53">
        <f>IF(TYPE(SEARCH(C$1,+VLOOKUP($A678,datos14s!$A$2:$B$874,2,FALSE)))=1,"·",0)</f>
        <v>0</v>
      </c>
      <c r="D678" s="53">
        <f>IF(TYPE(SEARCH(D$1,+VLOOKUP($A678,datos14s!$A$2:$B$874,2,FALSE)))=1,"·",0)</f>
        <v>0</v>
      </c>
      <c r="E678" s="53">
        <f>IF(TYPE(SEARCH(E$1,+VLOOKUP($A678,datos14s!$A$2:$B$874,2,FALSE)))=1,"·",0)</f>
        <v>0</v>
      </c>
      <c r="F678" s="53" t="str">
        <f>IF(TYPE(SEARCH(F$1,+VLOOKUP($A678,datos14s!$A$2:$B$874,2,FALSE)))=1,"·",0)</f>
        <v>·</v>
      </c>
      <c r="G678" s="53" t="str">
        <f>IF(TYPE(SEARCH(G$1,+VLOOKUP($A678,datos14s!$A$2:$B$874,2,FALSE)))=1,"·",0)</f>
        <v>·</v>
      </c>
      <c r="H678" s="53" t="str">
        <f>IF(TYPE(SEARCH(H$1,+VLOOKUP($A678,datos14s!$A$2:$B$874,2,FALSE)))=1,"·",0)</f>
        <v>·</v>
      </c>
      <c r="I678" s="53">
        <f>IF(TYPE(SEARCH(I$1,+VLOOKUP($A678,datos14s!$A$2:$B$874,2,FALSE)))=1,"·",0)</f>
        <v>0</v>
      </c>
      <c r="J678" s="53">
        <f>IF(TYPE(SEARCH(J$1,+VLOOKUP($A678,datos14s!$A$2:$B$874,2,FALSE)))=1,"·",0)</f>
        <v>0</v>
      </c>
      <c r="K678" s="53">
        <f>IF(TYPE(SEARCH(K$1,+VLOOKUP($A678,datos14s!$A$2:$B$874,2,FALSE)))=1,"·",0)</f>
        <v>0</v>
      </c>
      <c r="L678" s="53">
        <f>IF(TYPE(SEARCH(L$1,+VLOOKUP($A678,datos14s!$A$2:$B$874,2,FALSE)))=1,"·",0)</f>
        <v>0</v>
      </c>
      <c r="M678" s="53">
        <f>IF(TYPE(SEARCH(M$1,+VLOOKUP($A678,datos14s!$A$2:$B$874,2,FALSE)))=1,"·",0)</f>
        <v>0</v>
      </c>
      <c r="N678" s="53">
        <f>IF(TYPE(SEARCH(N$1,+VLOOKUP($A678,datos14s!$A$2:$B$874,2,FALSE)))=1,"·",0)</f>
        <v>0</v>
      </c>
      <c r="O678" s="53">
        <f>IF(TYPE(SEARCH(O$1,+VLOOKUP($A678,datos14s!$A$2:$B$874,2,FALSE)))=1,"·",0)</f>
        <v>0</v>
      </c>
      <c r="P678" s="53">
        <f>IF(TYPE(SEARCH(P$1,+VLOOKUP($A678,datos14s!$A$2:$B$874,2,FALSE)))=1,"·",0)</f>
        <v>0</v>
      </c>
      <c r="Q678" s="53">
        <f>IF(TYPE(SEARCH(Q$1,+VLOOKUP($A678,datos14s!$A$2:$B$874,2,FALSE)))=1,"·",0)</f>
        <v>0</v>
      </c>
      <c r="R678" s="53">
        <f>IF(TYPE(SEARCH(R$1,+VLOOKUP($A678,datos14s!$A$2:$B$874,2,FALSE)))=1,"·",0)</f>
        <v>0</v>
      </c>
      <c r="S678" s="53">
        <f>IF(TYPE(SEARCH(S$1,+VLOOKUP($A678,datos14s!$A$2:$B$874,2,FALSE)))=1,"·",0)</f>
        <v>0</v>
      </c>
      <c r="T678" s="53">
        <f>IF(TYPE(SEARCH(T$1,+VLOOKUP($A678,datos14s!$A$2:$B$874,2,FALSE)))=1,"·",0)</f>
        <v>0</v>
      </c>
      <c r="U678" s="53">
        <f>IF(TYPE(SEARCH(U$1,+VLOOKUP($A678,datos14s!$A$2:$B$874,2,FALSE)))=1,"·",0)</f>
        <v>0</v>
      </c>
      <c r="V678" s="53">
        <f>IF(TYPE(SEARCH(V$1,+VLOOKUP($A678,datos14s!$A$2:$B$874,2,FALSE)))=1,"·",0)</f>
        <v>0</v>
      </c>
      <c r="W678" s="53">
        <f>IF(TYPE(SEARCH(W$1,+VLOOKUP($A678,datos14s!$A$2:$B$874,2,FALSE)))=1,"·",0)</f>
        <v>0</v>
      </c>
      <c r="X678" s="53">
        <f>IF(TYPE(SEARCH(X$1,+VLOOKUP($A678,datos14s!$A$2:$B$874,2,FALSE)))=1,"·",0)</f>
        <v>0</v>
      </c>
      <c r="Y678" s="53">
        <f>IF(TYPE(SEARCH(Y$1,+VLOOKUP($A678,datos14s!$A$2:$B$874,2,FALSE)))=1,"·",0)</f>
        <v>0</v>
      </c>
      <c r="Z678" s="53">
        <f>IF(TYPE(SEARCH(Z$1,+VLOOKUP($A678,datos14s!$A$2:$B$874,2,FALSE)))=1,"·",0)</f>
        <v>0</v>
      </c>
      <c r="AA678" s="53">
        <f>IF(TYPE(SEARCH(AA$1,+VLOOKUP($A678,datos14s!$A$2:$B$874,2,FALSE)))=1,"·",0)</f>
        <v>0</v>
      </c>
      <c r="AB678" s="53">
        <f>IF(TYPE(SEARCH(AB$1,+VLOOKUP($A678,datos14s!$A$2:$B$874,2,FALSE)))=1,"·",0)</f>
        <v>0</v>
      </c>
      <c r="AC678" s="53">
        <f>IF(TYPE(SEARCH(AC$1,+VLOOKUP($A678,datos14s!$A$2:$B$874,2,FALSE)))=1,"·",0)</f>
        <v>0</v>
      </c>
      <c r="AD678" s="53">
        <f>IF(TYPE(SEARCH(AD$1,+VLOOKUP($A678,datos14s!$A$2:$B$874,2,FALSE)))=1,"·",0)</f>
        <v>0</v>
      </c>
      <c r="AE678" s="53">
        <f>IF(TYPE(SEARCH(AE$1,+VLOOKUP($A678,datos14s!$A$2:$B$874,2,FALSE)))=1,"·",0)</f>
        <v>0</v>
      </c>
    </row>
    <row r="679" spans="1:31" s="9" customFormat="1">
      <c r="A679" s="186" t="s">
        <v>256</v>
      </c>
      <c r="B679" s="53">
        <f>IF(TYPE(SEARCH(B$1,+VLOOKUP($A679,datos14s!$A$2:$B$874,2,FALSE)))=1,"·",0)</f>
        <v>0</v>
      </c>
      <c r="C679" s="53">
        <f>IF(TYPE(SEARCH(C$1,+VLOOKUP($A679,datos14s!$A$2:$B$874,2,FALSE)))=1,"·",0)</f>
        <v>0</v>
      </c>
      <c r="D679" s="53">
        <f>IF(TYPE(SEARCH(D$1,+VLOOKUP($A679,datos14s!$A$2:$B$874,2,FALSE)))=1,"·",0)</f>
        <v>0</v>
      </c>
      <c r="E679" s="53">
        <f>IF(TYPE(SEARCH(E$1,+VLOOKUP($A679,datos14s!$A$2:$B$874,2,FALSE)))=1,"·",0)</f>
        <v>0</v>
      </c>
      <c r="F679" s="53" t="str">
        <f>IF(TYPE(SEARCH(F$1,+VLOOKUP($A679,datos14s!$A$2:$B$874,2,FALSE)))=1,"·",0)</f>
        <v>·</v>
      </c>
      <c r="G679" s="53" t="str">
        <f>IF(TYPE(SEARCH(G$1,+VLOOKUP($A679,datos14s!$A$2:$B$874,2,FALSE)))=1,"·",0)</f>
        <v>·</v>
      </c>
      <c r="H679" s="53" t="str">
        <f>IF(TYPE(SEARCH(H$1,+VLOOKUP($A679,datos14s!$A$2:$B$874,2,FALSE)))=1,"·",0)</f>
        <v>·</v>
      </c>
      <c r="I679" s="53">
        <f>IF(TYPE(SEARCH(I$1,+VLOOKUP($A679,datos14s!$A$2:$B$874,2,FALSE)))=1,"·",0)</f>
        <v>0</v>
      </c>
      <c r="J679" s="53">
        <f>IF(TYPE(SEARCH(J$1,+VLOOKUP($A679,datos14s!$A$2:$B$874,2,FALSE)))=1,"·",0)</f>
        <v>0</v>
      </c>
      <c r="K679" s="53">
        <f>IF(TYPE(SEARCH(K$1,+VLOOKUP($A679,datos14s!$A$2:$B$874,2,FALSE)))=1,"·",0)</f>
        <v>0</v>
      </c>
      <c r="L679" s="53">
        <f>IF(TYPE(SEARCH(L$1,+VLOOKUP($A679,datos14s!$A$2:$B$874,2,FALSE)))=1,"·",0)</f>
        <v>0</v>
      </c>
      <c r="M679" s="53">
        <f>IF(TYPE(SEARCH(M$1,+VLOOKUP($A679,datos14s!$A$2:$B$874,2,FALSE)))=1,"·",0)</f>
        <v>0</v>
      </c>
      <c r="N679" s="53">
        <f>IF(TYPE(SEARCH(N$1,+VLOOKUP($A679,datos14s!$A$2:$B$874,2,FALSE)))=1,"·",0)</f>
        <v>0</v>
      </c>
      <c r="O679" s="53">
        <f>IF(TYPE(SEARCH(O$1,+VLOOKUP($A679,datos14s!$A$2:$B$874,2,FALSE)))=1,"·",0)</f>
        <v>0</v>
      </c>
      <c r="P679" s="53">
        <f>IF(TYPE(SEARCH(P$1,+VLOOKUP($A679,datos14s!$A$2:$B$874,2,FALSE)))=1,"·",0)</f>
        <v>0</v>
      </c>
      <c r="Q679" s="53">
        <f>IF(TYPE(SEARCH(Q$1,+VLOOKUP($A679,datos14s!$A$2:$B$874,2,FALSE)))=1,"·",0)</f>
        <v>0</v>
      </c>
      <c r="R679" s="53">
        <f>IF(TYPE(SEARCH(R$1,+VLOOKUP($A679,datos14s!$A$2:$B$874,2,FALSE)))=1,"·",0)</f>
        <v>0</v>
      </c>
      <c r="S679" s="53">
        <f>IF(TYPE(SEARCH(S$1,+VLOOKUP($A679,datos14s!$A$2:$B$874,2,FALSE)))=1,"·",0)</f>
        <v>0</v>
      </c>
      <c r="T679" s="53">
        <f>IF(TYPE(SEARCH(T$1,+VLOOKUP($A679,datos14s!$A$2:$B$874,2,FALSE)))=1,"·",0)</f>
        <v>0</v>
      </c>
      <c r="U679" s="53">
        <f>IF(TYPE(SEARCH(U$1,+VLOOKUP($A679,datos14s!$A$2:$B$874,2,FALSE)))=1,"·",0)</f>
        <v>0</v>
      </c>
      <c r="V679" s="53">
        <f>IF(TYPE(SEARCH(V$1,+VLOOKUP($A679,datos14s!$A$2:$B$874,2,FALSE)))=1,"·",0)</f>
        <v>0</v>
      </c>
      <c r="W679" s="53">
        <f>IF(TYPE(SEARCH(W$1,+VLOOKUP($A679,datos14s!$A$2:$B$874,2,FALSE)))=1,"·",0)</f>
        <v>0</v>
      </c>
      <c r="X679" s="53">
        <f>IF(TYPE(SEARCH(X$1,+VLOOKUP($A679,datos14s!$A$2:$B$874,2,FALSE)))=1,"·",0)</f>
        <v>0</v>
      </c>
      <c r="Y679" s="53">
        <f>IF(TYPE(SEARCH(Y$1,+VLOOKUP($A679,datos14s!$A$2:$B$874,2,FALSE)))=1,"·",0)</f>
        <v>0</v>
      </c>
      <c r="Z679" s="53">
        <f>IF(TYPE(SEARCH(Z$1,+VLOOKUP($A679,datos14s!$A$2:$B$874,2,FALSE)))=1,"·",0)</f>
        <v>0</v>
      </c>
      <c r="AA679" s="53">
        <f>IF(TYPE(SEARCH(AA$1,+VLOOKUP($A679,datos14s!$A$2:$B$874,2,FALSE)))=1,"·",0)</f>
        <v>0</v>
      </c>
      <c r="AB679" s="53">
        <f>IF(TYPE(SEARCH(AB$1,+VLOOKUP($A679,datos14s!$A$2:$B$874,2,FALSE)))=1,"·",0)</f>
        <v>0</v>
      </c>
      <c r="AC679" s="53">
        <f>IF(TYPE(SEARCH(AC$1,+VLOOKUP($A679,datos14s!$A$2:$B$874,2,FALSE)))=1,"·",0)</f>
        <v>0</v>
      </c>
      <c r="AD679" s="53">
        <f>IF(TYPE(SEARCH(AD$1,+VLOOKUP($A679,datos14s!$A$2:$B$874,2,FALSE)))=1,"·",0)</f>
        <v>0</v>
      </c>
      <c r="AE679" s="53">
        <f>IF(TYPE(SEARCH(AE$1,+VLOOKUP($A679,datos14s!$A$2:$B$874,2,FALSE)))=1,"·",0)</f>
        <v>0</v>
      </c>
    </row>
    <row r="680" spans="1:31" s="9" customFormat="1">
      <c r="A680" s="186" t="s">
        <v>257</v>
      </c>
      <c r="B680" s="53">
        <f>IF(TYPE(SEARCH(B$1,+VLOOKUP($A680,datos14s!$A$2:$B$874,2,FALSE)))=1,"·",0)</f>
        <v>0</v>
      </c>
      <c r="C680" s="53">
        <f>IF(TYPE(SEARCH(C$1,+VLOOKUP($A680,datos14s!$A$2:$B$874,2,FALSE)))=1,"·",0)</f>
        <v>0</v>
      </c>
      <c r="D680" s="53" t="str">
        <f>IF(TYPE(SEARCH(D$1,+VLOOKUP($A680,datos14s!$A$2:$B$874,2,FALSE)))=1,"·",0)</f>
        <v>·</v>
      </c>
      <c r="E680" s="53">
        <f>IF(TYPE(SEARCH(E$1,+VLOOKUP($A680,datos14s!$A$2:$B$874,2,FALSE)))=1,"·",0)</f>
        <v>0</v>
      </c>
      <c r="F680" s="53" t="str">
        <f>IF(TYPE(SEARCH(F$1,+VLOOKUP($A680,datos14s!$A$2:$B$874,2,FALSE)))=1,"·",0)</f>
        <v>·</v>
      </c>
      <c r="G680" s="53" t="str">
        <f>IF(TYPE(SEARCH(G$1,+VLOOKUP($A680,datos14s!$A$2:$B$874,2,FALSE)))=1,"·",0)</f>
        <v>·</v>
      </c>
      <c r="H680" s="53">
        <f>IF(TYPE(SEARCH(H$1,+VLOOKUP($A680,datos14s!$A$2:$B$874,2,FALSE)))=1,"·",0)</f>
        <v>0</v>
      </c>
      <c r="I680" s="53">
        <f>IF(TYPE(SEARCH(I$1,+VLOOKUP($A680,datos14s!$A$2:$B$874,2,FALSE)))=1,"·",0)</f>
        <v>0</v>
      </c>
      <c r="J680" s="53">
        <f>IF(TYPE(SEARCH(J$1,+VLOOKUP($A680,datos14s!$A$2:$B$874,2,FALSE)))=1,"·",0)</f>
        <v>0</v>
      </c>
      <c r="K680" s="53">
        <f>IF(TYPE(SEARCH(K$1,+VLOOKUP($A680,datos14s!$A$2:$B$874,2,FALSE)))=1,"·",0)</f>
        <v>0</v>
      </c>
      <c r="L680" s="53">
        <f>IF(TYPE(SEARCH(L$1,+VLOOKUP($A680,datos14s!$A$2:$B$874,2,FALSE)))=1,"·",0)</f>
        <v>0</v>
      </c>
      <c r="M680" s="53">
        <f>IF(TYPE(SEARCH(M$1,+VLOOKUP($A680,datos14s!$A$2:$B$874,2,FALSE)))=1,"·",0)</f>
        <v>0</v>
      </c>
      <c r="N680" s="53">
        <f>IF(TYPE(SEARCH(N$1,+VLOOKUP($A680,datos14s!$A$2:$B$874,2,FALSE)))=1,"·",0)</f>
        <v>0</v>
      </c>
      <c r="O680" s="53">
        <f>IF(TYPE(SEARCH(O$1,+VLOOKUP($A680,datos14s!$A$2:$B$874,2,FALSE)))=1,"·",0)</f>
        <v>0</v>
      </c>
      <c r="P680" s="53">
        <f>IF(TYPE(SEARCH(P$1,+VLOOKUP($A680,datos14s!$A$2:$B$874,2,FALSE)))=1,"·",0)</f>
        <v>0</v>
      </c>
      <c r="Q680" s="53">
        <f>IF(TYPE(SEARCH(Q$1,+VLOOKUP($A680,datos14s!$A$2:$B$874,2,FALSE)))=1,"·",0)</f>
        <v>0</v>
      </c>
      <c r="R680" s="53">
        <f>IF(TYPE(SEARCH(R$1,+VLOOKUP($A680,datos14s!$A$2:$B$874,2,FALSE)))=1,"·",0)</f>
        <v>0</v>
      </c>
      <c r="S680" s="53">
        <f>IF(TYPE(SEARCH(S$1,+VLOOKUP($A680,datos14s!$A$2:$B$874,2,FALSE)))=1,"·",0)</f>
        <v>0</v>
      </c>
      <c r="T680" s="53">
        <f>IF(TYPE(SEARCH(T$1,+VLOOKUP($A680,datos14s!$A$2:$B$874,2,FALSE)))=1,"·",0)</f>
        <v>0</v>
      </c>
      <c r="U680" s="53">
        <f>IF(TYPE(SEARCH(U$1,+VLOOKUP($A680,datos14s!$A$2:$B$874,2,FALSE)))=1,"·",0)</f>
        <v>0</v>
      </c>
      <c r="V680" s="53">
        <f>IF(TYPE(SEARCH(V$1,+VLOOKUP($A680,datos14s!$A$2:$B$874,2,FALSE)))=1,"·",0)</f>
        <v>0</v>
      </c>
      <c r="W680" s="53">
        <f>IF(TYPE(SEARCH(W$1,+VLOOKUP($A680,datos14s!$A$2:$B$874,2,FALSE)))=1,"·",0)</f>
        <v>0</v>
      </c>
      <c r="X680" s="53">
        <f>IF(TYPE(SEARCH(X$1,+VLOOKUP($A680,datos14s!$A$2:$B$874,2,FALSE)))=1,"·",0)</f>
        <v>0</v>
      </c>
      <c r="Y680" s="53">
        <f>IF(TYPE(SEARCH(Y$1,+VLOOKUP($A680,datos14s!$A$2:$B$874,2,FALSE)))=1,"·",0)</f>
        <v>0</v>
      </c>
      <c r="Z680" s="53">
        <f>IF(TYPE(SEARCH(Z$1,+VLOOKUP($A680,datos14s!$A$2:$B$874,2,FALSE)))=1,"·",0)</f>
        <v>0</v>
      </c>
      <c r="AA680" s="53">
        <f>IF(TYPE(SEARCH(AA$1,+VLOOKUP($A680,datos14s!$A$2:$B$874,2,FALSE)))=1,"·",0)</f>
        <v>0</v>
      </c>
      <c r="AB680" s="53">
        <f>IF(TYPE(SEARCH(AB$1,+VLOOKUP($A680,datos14s!$A$2:$B$874,2,FALSE)))=1,"·",0)</f>
        <v>0</v>
      </c>
      <c r="AC680" s="53">
        <f>IF(TYPE(SEARCH(AC$1,+VLOOKUP($A680,datos14s!$A$2:$B$874,2,FALSE)))=1,"·",0)</f>
        <v>0</v>
      </c>
      <c r="AD680" s="53">
        <f>IF(TYPE(SEARCH(AD$1,+VLOOKUP($A680,datos14s!$A$2:$B$874,2,FALSE)))=1,"·",0)</f>
        <v>0</v>
      </c>
      <c r="AE680" s="53">
        <f>IF(TYPE(SEARCH(AE$1,+VLOOKUP($A680,datos14s!$A$2:$B$874,2,FALSE)))=1,"·",0)</f>
        <v>0</v>
      </c>
    </row>
    <row r="681" spans="1:31" s="9" customFormat="1">
      <c r="A681" s="186" t="s">
        <v>258</v>
      </c>
      <c r="B681" s="53">
        <f>IF(TYPE(SEARCH(B$1,+VLOOKUP($A681,datos14s!$A$2:$B$874,2,FALSE)))=1,"·",0)</f>
        <v>0</v>
      </c>
      <c r="C681" s="53">
        <f>IF(TYPE(SEARCH(C$1,+VLOOKUP($A681,datos14s!$A$2:$B$874,2,FALSE)))=1,"·",0)</f>
        <v>0</v>
      </c>
      <c r="D681" s="53">
        <f>IF(TYPE(SEARCH(D$1,+VLOOKUP($A681,datos14s!$A$2:$B$874,2,FALSE)))=1,"·",0)</f>
        <v>0</v>
      </c>
      <c r="E681" s="53">
        <f>IF(TYPE(SEARCH(E$1,+VLOOKUP($A681,datos14s!$A$2:$B$874,2,FALSE)))=1,"·",0)</f>
        <v>0</v>
      </c>
      <c r="F681" s="53" t="str">
        <f>IF(TYPE(SEARCH(F$1,+VLOOKUP($A681,datos14s!$A$2:$B$874,2,FALSE)))=1,"·",0)</f>
        <v>·</v>
      </c>
      <c r="G681" s="53" t="str">
        <f>IF(TYPE(SEARCH(G$1,+VLOOKUP($A681,datos14s!$A$2:$B$874,2,FALSE)))=1,"·",0)</f>
        <v>·</v>
      </c>
      <c r="H681" s="53" t="str">
        <f>IF(TYPE(SEARCH(H$1,+VLOOKUP($A681,datos14s!$A$2:$B$874,2,FALSE)))=1,"·",0)</f>
        <v>·</v>
      </c>
      <c r="I681" s="53">
        <f>IF(TYPE(SEARCH(I$1,+VLOOKUP($A681,datos14s!$A$2:$B$874,2,FALSE)))=1,"·",0)</f>
        <v>0</v>
      </c>
      <c r="J681" s="53">
        <f>IF(TYPE(SEARCH(J$1,+VLOOKUP($A681,datos14s!$A$2:$B$874,2,FALSE)))=1,"·",0)</f>
        <v>0</v>
      </c>
      <c r="K681" s="53">
        <f>IF(TYPE(SEARCH(K$1,+VLOOKUP($A681,datos14s!$A$2:$B$874,2,FALSE)))=1,"·",0)</f>
        <v>0</v>
      </c>
      <c r="L681" s="53">
        <f>IF(TYPE(SEARCH(L$1,+VLOOKUP($A681,datos14s!$A$2:$B$874,2,FALSE)))=1,"·",0)</f>
        <v>0</v>
      </c>
      <c r="M681" s="53">
        <f>IF(TYPE(SEARCH(M$1,+VLOOKUP($A681,datos14s!$A$2:$B$874,2,FALSE)))=1,"·",0)</f>
        <v>0</v>
      </c>
      <c r="N681" s="53">
        <f>IF(TYPE(SEARCH(N$1,+VLOOKUP($A681,datos14s!$A$2:$B$874,2,FALSE)))=1,"·",0)</f>
        <v>0</v>
      </c>
      <c r="O681" s="53">
        <f>IF(TYPE(SEARCH(O$1,+VLOOKUP($A681,datos14s!$A$2:$B$874,2,FALSE)))=1,"·",0)</f>
        <v>0</v>
      </c>
      <c r="P681" s="53">
        <f>IF(TYPE(SEARCH(P$1,+VLOOKUP($A681,datos14s!$A$2:$B$874,2,FALSE)))=1,"·",0)</f>
        <v>0</v>
      </c>
      <c r="Q681" s="53">
        <f>IF(TYPE(SEARCH(Q$1,+VLOOKUP($A681,datos14s!$A$2:$B$874,2,FALSE)))=1,"·",0)</f>
        <v>0</v>
      </c>
      <c r="R681" s="53">
        <f>IF(TYPE(SEARCH(R$1,+VLOOKUP($A681,datos14s!$A$2:$B$874,2,FALSE)))=1,"·",0)</f>
        <v>0</v>
      </c>
      <c r="S681" s="53">
        <f>IF(TYPE(SEARCH(S$1,+VLOOKUP($A681,datos14s!$A$2:$B$874,2,FALSE)))=1,"·",0)</f>
        <v>0</v>
      </c>
      <c r="T681" s="53">
        <f>IF(TYPE(SEARCH(T$1,+VLOOKUP($A681,datos14s!$A$2:$B$874,2,FALSE)))=1,"·",0)</f>
        <v>0</v>
      </c>
      <c r="U681" s="53">
        <f>IF(TYPE(SEARCH(U$1,+VLOOKUP($A681,datos14s!$A$2:$B$874,2,FALSE)))=1,"·",0)</f>
        <v>0</v>
      </c>
      <c r="V681" s="53">
        <f>IF(TYPE(SEARCH(V$1,+VLOOKUP($A681,datos14s!$A$2:$B$874,2,FALSE)))=1,"·",0)</f>
        <v>0</v>
      </c>
      <c r="W681" s="53">
        <f>IF(TYPE(SEARCH(W$1,+VLOOKUP($A681,datos14s!$A$2:$B$874,2,FALSE)))=1,"·",0)</f>
        <v>0</v>
      </c>
      <c r="X681" s="53">
        <f>IF(TYPE(SEARCH(X$1,+VLOOKUP($A681,datos14s!$A$2:$B$874,2,FALSE)))=1,"·",0)</f>
        <v>0</v>
      </c>
      <c r="Y681" s="53">
        <f>IF(TYPE(SEARCH(Y$1,+VLOOKUP($A681,datos14s!$A$2:$B$874,2,FALSE)))=1,"·",0)</f>
        <v>0</v>
      </c>
      <c r="Z681" s="53">
        <f>IF(TYPE(SEARCH(Z$1,+VLOOKUP($A681,datos14s!$A$2:$B$874,2,FALSE)))=1,"·",0)</f>
        <v>0</v>
      </c>
      <c r="AA681" s="53">
        <f>IF(TYPE(SEARCH(AA$1,+VLOOKUP($A681,datos14s!$A$2:$B$874,2,FALSE)))=1,"·",0)</f>
        <v>0</v>
      </c>
      <c r="AB681" s="53">
        <f>IF(TYPE(SEARCH(AB$1,+VLOOKUP($A681,datos14s!$A$2:$B$874,2,FALSE)))=1,"·",0)</f>
        <v>0</v>
      </c>
      <c r="AC681" s="53">
        <f>IF(TYPE(SEARCH(AC$1,+VLOOKUP($A681,datos14s!$A$2:$B$874,2,FALSE)))=1,"·",0)</f>
        <v>0</v>
      </c>
      <c r="AD681" s="53">
        <f>IF(TYPE(SEARCH(AD$1,+VLOOKUP($A681,datos14s!$A$2:$B$874,2,FALSE)))=1,"·",0)</f>
        <v>0</v>
      </c>
      <c r="AE681" s="53">
        <f>IF(TYPE(SEARCH(AE$1,+VLOOKUP($A681,datos14s!$A$2:$B$874,2,FALSE)))=1,"·",0)</f>
        <v>0</v>
      </c>
    </row>
    <row r="682" spans="1:31" s="9" customFormat="1">
      <c r="A682" s="186" t="s">
        <v>259</v>
      </c>
      <c r="B682" s="53">
        <f>IF(TYPE(SEARCH(B$1,+VLOOKUP($A682,datos14s!$A$2:$B$874,2,FALSE)))=1,"·",0)</f>
        <v>0</v>
      </c>
      <c r="C682" s="53">
        <f>IF(TYPE(SEARCH(C$1,+VLOOKUP($A682,datos14s!$A$2:$B$874,2,FALSE)))=1,"·",0)</f>
        <v>0</v>
      </c>
      <c r="D682" s="53" t="str">
        <f>IF(TYPE(SEARCH(D$1,+VLOOKUP($A682,datos14s!$A$2:$B$874,2,FALSE)))=1,"·",0)</f>
        <v>·</v>
      </c>
      <c r="E682" s="53">
        <f>IF(TYPE(SEARCH(E$1,+VLOOKUP($A682,datos14s!$A$2:$B$874,2,FALSE)))=1,"·",0)</f>
        <v>0</v>
      </c>
      <c r="F682" s="53" t="str">
        <f>IF(TYPE(SEARCH(F$1,+VLOOKUP($A682,datos14s!$A$2:$B$874,2,FALSE)))=1,"·",0)</f>
        <v>·</v>
      </c>
      <c r="G682" s="53" t="str">
        <f>IF(TYPE(SEARCH(G$1,+VLOOKUP($A682,datos14s!$A$2:$B$874,2,FALSE)))=1,"·",0)</f>
        <v>·</v>
      </c>
      <c r="H682" s="53">
        <f>IF(TYPE(SEARCH(H$1,+VLOOKUP($A682,datos14s!$A$2:$B$874,2,FALSE)))=1,"·",0)</f>
        <v>0</v>
      </c>
      <c r="I682" s="53">
        <f>IF(TYPE(SEARCH(I$1,+VLOOKUP($A682,datos14s!$A$2:$B$874,2,FALSE)))=1,"·",0)</f>
        <v>0</v>
      </c>
      <c r="J682" s="53">
        <f>IF(TYPE(SEARCH(J$1,+VLOOKUP($A682,datos14s!$A$2:$B$874,2,FALSE)))=1,"·",0)</f>
        <v>0</v>
      </c>
      <c r="K682" s="53">
        <f>IF(TYPE(SEARCH(K$1,+VLOOKUP($A682,datos14s!$A$2:$B$874,2,FALSE)))=1,"·",0)</f>
        <v>0</v>
      </c>
      <c r="L682" s="53">
        <f>IF(TYPE(SEARCH(L$1,+VLOOKUP($A682,datos14s!$A$2:$B$874,2,FALSE)))=1,"·",0)</f>
        <v>0</v>
      </c>
      <c r="M682" s="53">
        <f>IF(TYPE(SEARCH(M$1,+VLOOKUP($A682,datos14s!$A$2:$B$874,2,FALSE)))=1,"·",0)</f>
        <v>0</v>
      </c>
      <c r="N682" s="53">
        <f>IF(TYPE(SEARCH(N$1,+VLOOKUP($A682,datos14s!$A$2:$B$874,2,FALSE)))=1,"·",0)</f>
        <v>0</v>
      </c>
      <c r="O682" s="53">
        <f>IF(TYPE(SEARCH(O$1,+VLOOKUP($A682,datos14s!$A$2:$B$874,2,FALSE)))=1,"·",0)</f>
        <v>0</v>
      </c>
      <c r="P682" s="53">
        <f>IF(TYPE(SEARCH(P$1,+VLOOKUP($A682,datos14s!$A$2:$B$874,2,FALSE)))=1,"·",0)</f>
        <v>0</v>
      </c>
      <c r="Q682" s="53">
        <f>IF(TYPE(SEARCH(Q$1,+VLOOKUP($A682,datos14s!$A$2:$B$874,2,FALSE)))=1,"·",0)</f>
        <v>0</v>
      </c>
      <c r="R682" s="53">
        <f>IF(TYPE(SEARCH(R$1,+VLOOKUP($A682,datos14s!$A$2:$B$874,2,FALSE)))=1,"·",0)</f>
        <v>0</v>
      </c>
      <c r="S682" s="53">
        <f>IF(TYPE(SEARCH(S$1,+VLOOKUP($A682,datos14s!$A$2:$B$874,2,FALSE)))=1,"·",0)</f>
        <v>0</v>
      </c>
      <c r="T682" s="53">
        <f>IF(TYPE(SEARCH(T$1,+VLOOKUP($A682,datos14s!$A$2:$B$874,2,FALSE)))=1,"·",0)</f>
        <v>0</v>
      </c>
      <c r="U682" s="53">
        <f>IF(TYPE(SEARCH(U$1,+VLOOKUP($A682,datos14s!$A$2:$B$874,2,FALSE)))=1,"·",0)</f>
        <v>0</v>
      </c>
      <c r="V682" s="53">
        <f>IF(TYPE(SEARCH(V$1,+VLOOKUP($A682,datos14s!$A$2:$B$874,2,FALSE)))=1,"·",0)</f>
        <v>0</v>
      </c>
      <c r="W682" s="53">
        <f>IF(TYPE(SEARCH(W$1,+VLOOKUP($A682,datos14s!$A$2:$B$874,2,FALSE)))=1,"·",0)</f>
        <v>0</v>
      </c>
      <c r="X682" s="53">
        <f>IF(TYPE(SEARCH(X$1,+VLOOKUP($A682,datos14s!$A$2:$B$874,2,FALSE)))=1,"·",0)</f>
        <v>0</v>
      </c>
      <c r="Y682" s="53">
        <f>IF(TYPE(SEARCH(Y$1,+VLOOKUP($A682,datos14s!$A$2:$B$874,2,FALSE)))=1,"·",0)</f>
        <v>0</v>
      </c>
      <c r="Z682" s="53">
        <f>IF(TYPE(SEARCH(Z$1,+VLOOKUP($A682,datos14s!$A$2:$B$874,2,FALSE)))=1,"·",0)</f>
        <v>0</v>
      </c>
      <c r="AA682" s="53">
        <f>IF(TYPE(SEARCH(AA$1,+VLOOKUP($A682,datos14s!$A$2:$B$874,2,FALSE)))=1,"·",0)</f>
        <v>0</v>
      </c>
      <c r="AB682" s="53">
        <f>IF(TYPE(SEARCH(AB$1,+VLOOKUP($A682,datos14s!$A$2:$B$874,2,FALSE)))=1,"·",0)</f>
        <v>0</v>
      </c>
      <c r="AC682" s="53">
        <f>IF(TYPE(SEARCH(AC$1,+VLOOKUP($A682,datos14s!$A$2:$B$874,2,FALSE)))=1,"·",0)</f>
        <v>0</v>
      </c>
      <c r="AD682" s="53">
        <f>IF(TYPE(SEARCH(AD$1,+VLOOKUP($A682,datos14s!$A$2:$B$874,2,FALSE)))=1,"·",0)</f>
        <v>0</v>
      </c>
      <c r="AE682" s="53">
        <f>IF(TYPE(SEARCH(AE$1,+VLOOKUP($A682,datos14s!$A$2:$B$874,2,FALSE)))=1,"·",0)</f>
        <v>0</v>
      </c>
    </row>
    <row r="683" spans="1:31" s="9" customFormat="1">
      <c r="A683" s="186" t="s">
        <v>260</v>
      </c>
      <c r="B683" s="53">
        <f>IF(TYPE(SEARCH(B$1,+VLOOKUP($A683,datos14s!$A$2:$B$874,2,FALSE)))=1,"·",0)</f>
        <v>0</v>
      </c>
      <c r="C683" s="53">
        <f>IF(TYPE(SEARCH(C$1,+VLOOKUP($A683,datos14s!$A$2:$B$874,2,FALSE)))=1,"·",0)</f>
        <v>0</v>
      </c>
      <c r="D683" s="53">
        <f>IF(TYPE(SEARCH(D$1,+VLOOKUP($A683,datos14s!$A$2:$B$874,2,FALSE)))=1,"·",0)</f>
        <v>0</v>
      </c>
      <c r="E683" s="53">
        <f>IF(TYPE(SEARCH(E$1,+VLOOKUP($A683,datos14s!$A$2:$B$874,2,FALSE)))=1,"·",0)</f>
        <v>0</v>
      </c>
      <c r="F683" s="53" t="str">
        <f>IF(TYPE(SEARCH(F$1,+VLOOKUP($A683,datos14s!$A$2:$B$874,2,FALSE)))=1,"·",0)</f>
        <v>·</v>
      </c>
      <c r="G683" s="53" t="str">
        <f>IF(TYPE(SEARCH(G$1,+VLOOKUP($A683,datos14s!$A$2:$B$874,2,FALSE)))=1,"·",0)</f>
        <v>·</v>
      </c>
      <c r="H683" s="53">
        <f>IF(TYPE(SEARCH(H$1,+VLOOKUP($A683,datos14s!$A$2:$B$874,2,FALSE)))=1,"·",0)</f>
        <v>0</v>
      </c>
      <c r="I683" s="53" t="str">
        <f>IF(TYPE(SEARCH(I$1,+VLOOKUP($A683,datos14s!$A$2:$B$874,2,FALSE)))=1,"·",0)</f>
        <v>·</v>
      </c>
      <c r="J683" s="53">
        <f>IF(TYPE(SEARCH(J$1,+VLOOKUP($A683,datos14s!$A$2:$B$874,2,FALSE)))=1,"·",0)</f>
        <v>0</v>
      </c>
      <c r="K683" s="53">
        <f>IF(TYPE(SEARCH(K$1,+VLOOKUP($A683,datos14s!$A$2:$B$874,2,FALSE)))=1,"·",0)</f>
        <v>0</v>
      </c>
      <c r="L683" s="53">
        <f>IF(TYPE(SEARCH(L$1,+VLOOKUP($A683,datos14s!$A$2:$B$874,2,FALSE)))=1,"·",0)</f>
        <v>0</v>
      </c>
      <c r="M683" s="53">
        <f>IF(TYPE(SEARCH(M$1,+VLOOKUP($A683,datos14s!$A$2:$B$874,2,FALSE)))=1,"·",0)</f>
        <v>0</v>
      </c>
      <c r="N683" s="53">
        <f>IF(TYPE(SEARCH(N$1,+VLOOKUP($A683,datos14s!$A$2:$B$874,2,FALSE)))=1,"·",0)</f>
        <v>0</v>
      </c>
      <c r="O683" s="53">
        <f>IF(TYPE(SEARCH(O$1,+VLOOKUP($A683,datos14s!$A$2:$B$874,2,FALSE)))=1,"·",0)</f>
        <v>0</v>
      </c>
      <c r="P683" s="53">
        <f>IF(TYPE(SEARCH(P$1,+VLOOKUP($A683,datos14s!$A$2:$B$874,2,FALSE)))=1,"·",0)</f>
        <v>0</v>
      </c>
      <c r="Q683" s="53">
        <f>IF(TYPE(SEARCH(Q$1,+VLOOKUP($A683,datos14s!$A$2:$B$874,2,FALSE)))=1,"·",0)</f>
        <v>0</v>
      </c>
      <c r="R683" s="53">
        <f>IF(TYPE(SEARCH(R$1,+VLOOKUP($A683,datos14s!$A$2:$B$874,2,FALSE)))=1,"·",0)</f>
        <v>0</v>
      </c>
      <c r="S683" s="53">
        <f>IF(TYPE(SEARCH(S$1,+VLOOKUP($A683,datos14s!$A$2:$B$874,2,FALSE)))=1,"·",0)</f>
        <v>0</v>
      </c>
      <c r="T683" s="53">
        <f>IF(TYPE(SEARCH(T$1,+VLOOKUP($A683,datos14s!$A$2:$B$874,2,FALSE)))=1,"·",0)</f>
        <v>0</v>
      </c>
      <c r="U683" s="53">
        <f>IF(TYPE(SEARCH(U$1,+VLOOKUP($A683,datos14s!$A$2:$B$874,2,FALSE)))=1,"·",0)</f>
        <v>0</v>
      </c>
      <c r="V683" s="53">
        <f>IF(TYPE(SEARCH(V$1,+VLOOKUP($A683,datos14s!$A$2:$B$874,2,FALSE)))=1,"·",0)</f>
        <v>0</v>
      </c>
      <c r="W683" s="53">
        <f>IF(TYPE(SEARCH(W$1,+VLOOKUP($A683,datos14s!$A$2:$B$874,2,FALSE)))=1,"·",0)</f>
        <v>0</v>
      </c>
      <c r="X683" s="53">
        <f>IF(TYPE(SEARCH(X$1,+VLOOKUP($A683,datos14s!$A$2:$B$874,2,FALSE)))=1,"·",0)</f>
        <v>0</v>
      </c>
      <c r="Y683" s="53">
        <f>IF(TYPE(SEARCH(Y$1,+VLOOKUP($A683,datos14s!$A$2:$B$874,2,FALSE)))=1,"·",0)</f>
        <v>0</v>
      </c>
      <c r="Z683" s="53">
        <f>IF(TYPE(SEARCH(Z$1,+VLOOKUP($A683,datos14s!$A$2:$B$874,2,FALSE)))=1,"·",0)</f>
        <v>0</v>
      </c>
      <c r="AA683" s="53">
        <f>IF(TYPE(SEARCH(AA$1,+VLOOKUP($A683,datos14s!$A$2:$B$874,2,FALSE)))=1,"·",0)</f>
        <v>0</v>
      </c>
      <c r="AB683" s="53">
        <f>IF(TYPE(SEARCH(AB$1,+VLOOKUP($A683,datos14s!$A$2:$B$874,2,FALSE)))=1,"·",0)</f>
        <v>0</v>
      </c>
      <c r="AC683" s="53">
        <f>IF(TYPE(SEARCH(AC$1,+VLOOKUP($A683,datos14s!$A$2:$B$874,2,FALSE)))=1,"·",0)</f>
        <v>0</v>
      </c>
      <c r="AD683" s="53">
        <f>IF(TYPE(SEARCH(AD$1,+VLOOKUP($A683,datos14s!$A$2:$B$874,2,FALSE)))=1,"·",0)</f>
        <v>0</v>
      </c>
      <c r="AE683" s="53">
        <f>IF(TYPE(SEARCH(AE$1,+VLOOKUP($A683,datos14s!$A$2:$B$874,2,FALSE)))=1,"·",0)</f>
        <v>0</v>
      </c>
    </row>
    <row r="684" spans="1:31" s="9" customFormat="1">
      <c r="A684" s="186" t="s">
        <v>261</v>
      </c>
      <c r="B684" s="53">
        <f>IF(TYPE(SEARCH(B$1,+VLOOKUP($A684,datos14s!$A$2:$B$874,2,FALSE)))=1,"·",0)</f>
        <v>0</v>
      </c>
      <c r="C684" s="53">
        <f>IF(TYPE(SEARCH(C$1,+VLOOKUP($A684,datos14s!$A$2:$B$874,2,FALSE)))=1,"·",0)</f>
        <v>0</v>
      </c>
      <c r="D684" s="53" t="str">
        <f>IF(TYPE(SEARCH(D$1,+VLOOKUP($A684,datos14s!$A$2:$B$874,2,FALSE)))=1,"·",0)</f>
        <v>·</v>
      </c>
      <c r="E684" s="53">
        <f>IF(TYPE(SEARCH(E$1,+VLOOKUP($A684,datos14s!$A$2:$B$874,2,FALSE)))=1,"·",0)</f>
        <v>0</v>
      </c>
      <c r="F684" s="53" t="str">
        <f>IF(TYPE(SEARCH(F$1,+VLOOKUP($A684,datos14s!$A$2:$B$874,2,FALSE)))=1,"·",0)</f>
        <v>·</v>
      </c>
      <c r="G684" s="53" t="str">
        <f>IF(TYPE(SEARCH(G$1,+VLOOKUP($A684,datos14s!$A$2:$B$874,2,FALSE)))=1,"·",0)</f>
        <v>·</v>
      </c>
      <c r="H684" s="53">
        <f>IF(TYPE(SEARCH(H$1,+VLOOKUP($A684,datos14s!$A$2:$B$874,2,FALSE)))=1,"·",0)</f>
        <v>0</v>
      </c>
      <c r="I684" s="53">
        <f>IF(TYPE(SEARCH(I$1,+VLOOKUP($A684,datos14s!$A$2:$B$874,2,FALSE)))=1,"·",0)</f>
        <v>0</v>
      </c>
      <c r="J684" s="53">
        <f>IF(TYPE(SEARCH(J$1,+VLOOKUP($A684,datos14s!$A$2:$B$874,2,FALSE)))=1,"·",0)</f>
        <v>0</v>
      </c>
      <c r="K684" s="53">
        <f>IF(TYPE(SEARCH(K$1,+VLOOKUP($A684,datos14s!$A$2:$B$874,2,FALSE)))=1,"·",0)</f>
        <v>0</v>
      </c>
      <c r="L684" s="53">
        <f>IF(TYPE(SEARCH(L$1,+VLOOKUP($A684,datos14s!$A$2:$B$874,2,FALSE)))=1,"·",0)</f>
        <v>0</v>
      </c>
      <c r="M684" s="53">
        <f>IF(TYPE(SEARCH(M$1,+VLOOKUP($A684,datos14s!$A$2:$B$874,2,FALSE)))=1,"·",0)</f>
        <v>0</v>
      </c>
      <c r="N684" s="53">
        <f>IF(TYPE(SEARCH(N$1,+VLOOKUP($A684,datos14s!$A$2:$B$874,2,FALSE)))=1,"·",0)</f>
        <v>0</v>
      </c>
      <c r="O684" s="53">
        <f>IF(TYPE(SEARCH(O$1,+VLOOKUP($A684,datos14s!$A$2:$B$874,2,FALSE)))=1,"·",0)</f>
        <v>0</v>
      </c>
      <c r="P684" s="53">
        <f>IF(TYPE(SEARCH(P$1,+VLOOKUP($A684,datos14s!$A$2:$B$874,2,FALSE)))=1,"·",0)</f>
        <v>0</v>
      </c>
      <c r="Q684" s="53">
        <f>IF(TYPE(SEARCH(Q$1,+VLOOKUP($A684,datos14s!$A$2:$B$874,2,FALSE)))=1,"·",0)</f>
        <v>0</v>
      </c>
      <c r="R684" s="53">
        <f>IF(TYPE(SEARCH(R$1,+VLOOKUP($A684,datos14s!$A$2:$B$874,2,FALSE)))=1,"·",0)</f>
        <v>0</v>
      </c>
      <c r="S684" s="53">
        <f>IF(TYPE(SEARCH(S$1,+VLOOKUP($A684,datos14s!$A$2:$B$874,2,FALSE)))=1,"·",0)</f>
        <v>0</v>
      </c>
      <c r="T684" s="53">
        <f>IF(TYPE(SEARCH(T$1,+VLOOKUP($A684,datos14s!$A$2:$B$874,2,FALSE)))=1,"·",0)</f>
        <v>0</v>
      </c>
      <c r="U684" s="53">
        <f>IF(TYPE(SEARCH(U$1,+VLOOKUP($A684,datos14s!$A$2:$B$874,2,FALSE)))=1,"·",0)</f>
        <v>0</v>
      </c>
      <c r="V684" s="53">
        <f>IF(TYPE(SEARCH(V$1,+VLOOKUP($A684,datos14s!$A$2:$B$874,2,FALSE)))=1,"·",0)</f>
        <v>0</v>
      </c>
      <c r="W684" s="53">
        <f>IF(TYPE(SEARCH(W$1,+VLOOKUP($A684,datos14s!$A$2:$B$874,2,FALSE)))=1,"·",0)</f>
        <v>0</v>
      </c>
      <c r="X684" s="53">
        <f>IF(TYPE(SEARCH(X$1,+VLOOKUP($A684,datos14s!$A$2:$B$874,2,FALSE)))=1,"·",0)</f>
        <v>0</v>
      </c>
      <c r="Y684" s="53">
        <f>IF(TYPE(SEARCH(Y$1,+VLOOKUP($A684,datos14s!$A$2:$B$874,2,FALSE)))=1,"·",0)</f>
        <v>0</v>
      </c>
      <c r="Z684" s="53">
        <f>IF(TYPE(SEARCH(Z$1,+VLOOKUP($A684,datos14s!$A$2:$B$874,2,FALSE)))=1,"·",0)</f>
        <v>0</v>
      </c>
      <c r="AA684" s="53">
        <f>IF(TYPE(SEARCH(AA$1,+VLOOKUP($A684,datos14s!$A$2:$B$874,2,FALSE)))=1,"·",0)</f>
        <v>0</v>
      </c>
      <c r="AB684" s="53">
        <f>IF(TYPE(SEARCH(AB$1,+VLOOKUP($A684,datos14s!$A$2:$B$874,2,FALSE)))=1,"·",0)</f>
        <v>0</v>
      </c>
      <c r="AC684" s="53">
        <f>IF(TYPE(SEARCH(AC$1,+VLOOKUP($A684,datos14s!$A$2:$B$874,2,FALSE)))=1,"·",0)</f>
        <v>0</v>
      </c>
      <c r="AD684" s="53">
        <f>IF(TYPE(SEARCH(AD$1,+VLOOKUP($A684,datos14s!$A$2:$B$874,2,FALSE)))=1,"·",0)</f>
        <v>0</v>
      </c>
      <c r="AE684" s="53">
        <f>IF(TYPE(SEARCH(AE$1,+VLOOKUP($A684,datos14s!$A$2:$B$874,2,FALSE)))=1,"·",0)</f>
        <v>0</v>
      </c>
    </row>
    <row r="685" spans="1:31" s="9" customFormat="1">
      <c r="A685" s="186" t="s">
        <v>262</v>
      </c>
      <c r="B685" s="53">
        <f>IF(TYPE(SEARCH(B$1,+VLOOKUP($A685,datos14s!$A$2:$B$874,2,FALSE)))=1,"·",0)</f>
        <v>0</v>
      </c>
      <c r="C685" s="53">
        <f>IF(TYPE(SEARCH(C$1,+VLOOKUP($A685,datos14s!$A$2:$B$874,2,FALSE)))=1,"·",0)</f>
        <v>0</v>
      </c>
      <c r="D685" s="53">
        <f>IF(TYPE(SEARCH(D$1,+VLOOKUP($A685,datos14s!$A$2:$B$874,2,FALSE)))=1,"·",0)</f>
        <v>0</v>
      </c>
      <c r="E685" s="53">
        <f>IF(TYPE(SEARCH(E$1,+VLOOKUP($A685,datos14s!$A$2:$B$874,2,FALSE)))=1,"·",0)</f>
        <v>0</v>
      </c>
      <c r="F685" s="53" t="str">
        <f>IF(TYPE(SEARCH(F$1,+VLOOKUP($A685,datos14s!$A$2:$B$874,2,FALSE)))=1,"·",0)</f>
        <v>·</v>
      </c>
      <c r="G685" s="53" t="str">
        <f>IF(TYPE(SEARCH(G$1,+VLOOKUP($A685,datos14s!$A$2:$B$874,2,FALSE)))=1,"·",0)</f>
        <v>·</v>
      </c>
      <c r="H685" s="53" t="str">
        <f>IF(TYPE(SEARCH(H$1,+VLOOKUP($A685,datos14s!$A$2:$B$874,2,FALSE)))=1,"·",0)</f>
        <v>·</v>
      </c>
      <c r="I685" s="53">
        <f>IF(TYPE(SEARCH(I$1,+VLOOKUP($A685,datos14s!$A$2:$B$874,2,FALSE)))=1,"·",0)</f>
        <v>0</v>
      </c>
      <c r="J685" s="53">
        <f>IF(TYPE(SEARCH(J$1,+VLOOKUP($A685,datos14s!$A$2:$B$874,2,FALSE)))=1,"·",0)</f>
        <v>0</v>
      </c>
      <c r="K685" s="53">
        <f>IF(TYPE(SEARCH(K$1,+VLOOKUP($A685,datos14s!$A$2:$B$874,2,FALSE)))=1,"·",0)</f>
        <v>0</v>
      </c>
      <c r="L685" s="53">
        <f>IF(TYPE(SEARCH(L$1,+VLOOKUP($A685,datos14s!$A$2:$B$874,2,FALSE)))=1,"·",0)</f>
        <v>0</v>
      </c>
      <c r="M685" s="53">
        <f>IF(TYPE(SEARCH(M$1,+VLOOKUP($A685,datos14s!$A$2:$B$874,2,FALSE)))=1,"·",0)</f>
        <v>0</v>
      </c>
      <c r="N685" s="53">
        <f>IF(TYPE(SEARCH(N$1,+VLOOKUP($A685,datos14s!$A$2:$B$874,2,FALSE)))=1,"·",0)</f>
        <v>0</v>
      </c>
      <c r="O685" s="53">
        <f>IF(TYPE(SEARCH(O$1,+VLOOKUP($A685,datos14s!$A$2:$B$874,2,FALSE)))=1,"·",0)</f>
        <v>0</v>
      </c>
      <c r="P685" s="53">
        <f>IF(TYPE(SEARCH(P$1,+VLOOKUP($A685,datos14s!$A$2:$B$874,2,FALSE)))=1,"·",0)</f>
        <v>0</v>
      </c>
      <c r="Q685" s="53">
        <f>IF(TYPE(SEARCH(Q$1,+VLOOKUP($A685,datos14s!$A$2:$B$874,2,FALSE)))=1,"·",0)</f>
        <v>0</v>
      </c>
      <c r="R685" s="53">
        <f>IF(TYPE(SEARCH(R$1,+VLOOKUP($A685,datos14s!$A$2:$B$874,2,FALSE)))=1,"·",0)</f>
        <v>0</v>
      </c>
      <c r="S685" s="53">
        <f>IF(TYPE(SEARCH(S$1,+VLOOKUP($A685,datos14s!$A$2:$B$874,2,FALSE)))=1,"·",0)</f>
        <v>0</v>
      </c>
      <c r="T685" s="53">
        <f>IF(TYPE(SEARCH(T$1,+VLOOKUP($A685,datos14s!$A$2:$B$874,2,FALSE)))=1,"·",0)</f>
        <v>0</v>
      </c>
      <c r="U685" s="53">
        <f>IF(TYPE(SEARCH(U$1,+VLOOKUP($A685,datos14s!$A$2:$B$874,2,FALSE)))=1,"·",0)</f>
        <v>0</v>
      </c>
      <c r="V685" s="53">
        <f>IF(TYPE(SEARCH(V$1,+VLOOKUP($A685,datos14s!$A$2:$B$874,2,FALSE)))=1,"·",0)</f>
        <v>0</v>
      </c>
      <c r="W685" s="53">
        <f>IF(TYPE(SEARCH(W$1,+VLOOKUP($A685,datos14s!$A$2:$B$874,2,FALSE)))=1,"·",0)</f>
        <v>0</v>
      </c>
      <c r="X685" s="53">
        <f>IF(TYPE(SEARCH(X$1,+VLOOKUP($A685,datos14s!$A$2:$B$874,2,FALSE)))=1,"·",0)</f>
        <v>0</v>
      </c>
      <c r="Y685" s="53">
        <f>IF(TYPE(SEARCH(Y$1,+VLOOKUP($A685,datos14s!$A$2:$B$874,2,FALSE)))=1,"·",0)</f>
        <v>0</v>
      </c>
      <c r="Z685" s="53">
        <f>IF(TYPE(SEARCH(Z$1,+VLOOKUP($A685,datos14s!$A$2:$B$874,2,FALSE)))=1,"·",0)</f>
        <v>0</v>
      </c>
      <c r="AA685" s="53">
        <f>IF(TYPE(SEARCH(AA$1,+VLOOKUP($A685,datos14s!$A$2:$B$874,2,FALSE)))=1,"·",0)</f>
        <v>0</v>
      </c>
      <c r="AB685" s="53">
        <f>IF(TYPE(SEARCH(AB$1,+VLOOKUP($A685,datos14s!$A$2:$B$874,2,FALSE)))=1,"·",0)</f>
        <v>0</v>
      </c>
      <c r="AC685" s="53">
        <f>IF(TYPE(SEARCH(AC$1,+VLOOKUP($A685,datos14s!$A$2:$B$874,2,FALSE)))=1,"·",0)</f>
        <v>0</v>
      </c>
      <c r="AD685" s="53">
        <f>IF(TYPE(SEARCH(AD$1,+VLOOKUP($A685,datos14s!$A$2:$B$874,2,FALSE)))=1,"·",0)</f>
        <v>0</v>
      </c>
      <c r="AE685" s="53">
        <f>IF(TYPE(SEARCH(AE$1,+VLOOKUP($A685,datos14s!$A$2:$B$874,2,FALSE)))=1,"·",0)</f>
        <v>0</v>
      </c>
    </row>
    <row r="686" spans="1:31" s="9" customFormat="1">
      <c r="A686" s="186" t="s">
        <v>263</v>
      </c>
      <c r="B686" s="53">
        <f>IF(TYPE(SEARCH(B$1,+VLOOKUP($A686,datos14s!$A$2:$B$874,2,FALSE)))=1,"·",0)</f>
        <v>0</v>
      </c>
      <c r="C686" s="53">
        <f>IF(TYPE(SEARCH(C$1,+VLOOKUP($A686,datos14s!$A$2:$B$874,2,FALSE)))=1,"·",0)</f>
        <v>0</v>
      </c>
      <c r="D686" s="53">
        <f>IF(TYPE(SEARCH(D$1,+VLOOKUP($A686,datos14s!$A$2:$B$874,2,FALSE)))=1,"·",0)</f>
        <v>0</v>
      </c>
      <c r="E686" s="53">
        <f>IF(TYPE(SEARCH(E$1,+VLOOKUP($A686,datos14s!$A$2:$B$874,2,FALSE)))=1,"·",0)</f>
        <v>0</v>
      </c>
      <c r="F686" s="53" t="str">
        <f>IF(TYPE(SEARCH(F$1,+VLOOKUP($A686,datos14s!$A$2:$B$874,2,FALSE)))=1,"·",0)</f>
        <v>·</v>
      </c>
      <c r="G686" s="53">
        <f>IF(TYPE(SEARCH(G$1,+VLOOKUP($A686,datos14s!$A$2:$B$874,2,FALSE)))=1,"·",0)</f>
        <v>0</v>
      </c>
      <c r="H686" s="53" t="str">
        <f>IF(TYPE(SEARCH(H$1,+VLOOKUP($A686,datos14s!$A$2:$B$874,2,FALSE)))=1,"·",0)</f>
        <v>·</v>
      </c>
      <c r="I686" s="53">
        <f>IF(TYPE(SEARCH(I$1,+VLOOKUP($A686,datos14s!$A$2:$B$874,2,FALSE)))=1,"·",0)</f>
        <v>0</v>
      </c>
      <c r="J686" s="53">
        <f>IF(TYPE(SEARCH(J$1,+VLOOKUP($A686,datos14s!$A$2:$B$874,2,FALSE)))=1,"·",0)</f>
        <v>0</v>
      </c>
      <c r="K686" s="53">
        <f>IF(TYPE(SEARCH(K$1,+VLOOKUP($A686,datos14s!$A$2:$B$874,2,FALSE)))=1,"·",0)</f>
        <v>0</v>
      </c>
      <c r="L686" s="53">
        <f>IF(TYPE(SEARCH(L$1,+VLOOKUP($A686,datos14s!$A$2:$B$874,2,FALSE)))=1,"·",0)</f>
        <v>0</v>
      </c>
      <c r="M686" s="53">
        <f>IF(TYPE(SEARCH(M$1,+VLOOKUP($A686,datos14s!$A$2:$B$874,2,FALSE)))=1,"·",0)</f>
        <v>0</v>
      </c>
      <c r="N686" s="53">
        <f>IF(TYPE(SEARCH(N$1,+VLOOKUP($A686,datos14s!$A$2:$B$874,2,FALSE)))=1,"·",0)</f>
        <v>0</v>
      </c>
      <c r="O686" s="53" t="str">
        <f>IF(TYPE(SEARCH(O$1,+VLOOKUP($A686,datos14s!$A$2:$B$874,2,FALSE)))=1,"·",0)</f>
        <v>·</v>
      </c>
      <c r="P686" s="53">
        <f>IF(TYPE(SEARCH(P$1,+VLOOKUP($A686,datos14s!$A$2:$B$874,2,FALSE)))=1,"·",0)</f>
        <v>0</v>
      </c>
      <c r="Q686" s="53">
        <f>IF(TYPE(SEARCH(Q$1,+VLOOKUP($A686,datos14s!$A$2:$B$874,2,FALSE)))=1,"·",0)</f>
        <v>0</v>
      </c>
      <c r="R686" s="53">
        <f>IF(TYPE(SEARCH(R$1,+VLOOKUP($A686,datos14s!$A$2:$B$874,2,FALSE)))=1,"·",0)</f>
        <v>0</v>
      </c>
      <c r="S686" s="53">
        <f>IF(TYPE(SEARCH(S$1,+VLOOKUP($A686,datos14s!$A$2:$B$874,2,FALSE)))=1,"·",0)</f>
        <v>0</v>
      </c>
      <c r="T686" s="53">
        <f>IF(TYPE(SEARCH(T$1,+VLOOKUP($A686,datos14s!$A$2:$B$874,2,FALSE)))=1,"·",0)</f>
        <v>0</v>
      </c>
      <c r="U686" s="53">
        <f>IF(TYPE(SEARCH(U$1,+VLOOKUP($A686,datos14s!$A$2:$B$874,2,FALSE)))=1,"·",0)</f>
        <v>0</v>
      </c>
      <c r="V686" s="53">
        <f>IF(TYPE(SEARCH(V$1,+VLOOKUP($A686,datos14s!$A$2:$B$874,2,FALSE)))=1,"·",0)</f>
        <v>0</v>
      </c>
      <c r="W686" s="53">
        <f>IF(TYPE(SEARCH(W$1,+VLOOKUP($A686,datos14s!$A$2:$B$874,2,FALSE)))=1,"·",0)</f>
        <v>0</v>
      </c>
      <c r="X686" s="53">
        <f>IF(TYPE(SEARCH(X$1,+VLOOKUP($A686,datos14s!$A$2:$B$874,2,FALSE)))=1,"·",0)</f>
        <v>0</v>
      </c>
      <c r="Y686" s="53">
        <f>IF(TYPE(SEARCH(Y$1,+VLOOKUP($A686,datos14s!$A$2:$B$874,2,FALSE)))=1,"·",0)</f>
        <v>0</v>
      </c>
      <c r="Z686" s="53">
        <f>IF(TYPE(SEARCH(Z$1,+VLOOKUP($A686,datos14s!$A$2:$B$874,2,FALSE)))=1,"·",0)</f>
        <v>0</v>
      </c>
      <c r="AA686" s="53">
        <f>IF(TYPE(SEARCH(AA$1,+VLOOKUP($A686,datos14s!$A$2:$B$874,2,FALSE)))=1,"·",0)</f>
        <v>0</v>
      </c>
      <c r="AB686" s="53">
        <f>IF(TYPE(SEARCH(AB$1,+VLOOKUP($A686,datos14s!$A$2:$B$874,2,FALSE)))=1,"·",0)</f>
        <v>0</v>
      </c>
      <c r="AC686" s="53">
        <f>IF(TYPE(SEARCH(AC$1,+VLOOKUP($A686,datos14s!$A$2:$B$874,2,FALSE)))=1,"·",0)</f>
        <v>0</v>
      </c>
      <c r="AD686" s="53">
        <f>IF(TYPE(SEARCH(AD$1,+VLOOKUP($A686,datos14s!$A$2:$B$874,2,FALSE)))=1,"·",0)</f>
        <v>0</v>
      </c>
      <c r="AE686" s="53">
        <f>IF(TYPE(SEARCH(AE$1,+VLOOKUP($A686,datos14s!$A$2:$B$874,2,FALSE)))=1,"·",0)</f>
        <v>0</v>
      </c>
    </row>
    <row r="687" spans="1:31" s="9" customFormat="1">
      <c r="A687" s="186" t="s">
        <v>264</v>
      </c>
      <c r="B687" s="53">
        <f>IF(TYPE(SEARCH(B$1,+VLOOKUP($A687,datos14s!$A$2:$B$874,2,FALSE)))=1,"·",0)</f>
        <v>0</v>
      </c>
      <c r="C687" s="53">
        <f>IF(TYPE(SEARCH(C$1,+VLOOKUP($A687,datos14s!$A$2:$B$874,2,FALSE)))=1,"·",0)</f>
        <v>0</v>
      </c>
      <c r="D687" s="53">
        <f>IF(TYPE(SEARCH(D$1,+VLOOKUP($A687,datos14s!$A$2:$B$874,2,FALSE)))=1,"·",0)</f>
        <v>0</v>
      </c>
      <c r="E687" s="53">
        <f>IF(TYPE(SEARCH(E$1,+VLOOKUP($A687,datos14s!$A$2:$B$874,2,FALSE)))=1,"·",0)</f>
        <v>0</v>
      </c>
      <c r="F687" s="53" t="str">
        <f>IF(TYPE(SEARCH(F$1,+VLOOKUP($A687,datos14s!$A$2:$B$874,2,FALSE)))=1,"·",0)</f>
        <v>·</v>
      </c>
      <c r="G687" s="53">
        <f>IF(TYPE(SEARCH(G$1,+VLOOKUP($A687,datos14s!$A$2:$B$874,2,FALSE)))=1,"·",0)</f>
        <v>0</v>
      </c>
      <c r="H687" s="53" t="str">
        <f>IF(TYPE(SEARCH(H$1,+VLOOKUP($A687,datos14s!$A$2:$B$874,2,FALSE)))=1,"·",0)</f>
        <v>·</v>
      </c>
      <c r="I687" s="53">
        <f>IF(TYPE(SEARCH(I$1,+VLOOKUP($A687,datos14s!$A$2:$B$874,2,FALSE)))=1,"·",0)</f>
        <v>0</v>
      </c>
      <c r="J687" s="53">
        <f>IF(TYPE(SEARCH(J$1,+VLOOKUP($A687,datos14s!$A$2:$B$874,2,FALSE)))=1,"·",0)</f>
        <v>0</v>
      </c>
      <c r="K687" s="53">
        <f>IF(TYPE(SEARCH(K$1,+VLOOKUP($A687,datos14s!$A$2:$B$874,2,FALSE)))=1,"·",0)</f>
        <v>0</v>
      </c>
      <c r="L687" s="53">
        <f>IF(TYPE(SEARCH(L$1,+VLOOKUP($A687,datos14s!$A$2:$B$874,2,FALSE)))=1,"·",0)</f>
        <v>0</v>
      </c>
      <c r="M687" s="53">
        <f>IF(TYPE(SEARCH(M$1,+VLOOKUP($A687,datos14s!$A$2:$B$874,2,FALSE)))=1,"·",0)</f>
        <v>0</v>
      </c>
      <c r="N687" s="53">
        <f>IF(TYPE(SEARCH(N$1,+VLOOKUP($A687,datos14s!$A$2:$B$874,2,FALSE)))=1,"·",0)</f>
        <v>0</v>
      </c>
      <c r="O687" s="53" t="str">
        <f>IF(TYPE(SEARCH(O$1,+VLOOKUP($A687,datos14s!$A$2:$B$874,2,FALSE)))=1,"·",0)</f>
        <v>·</v>
      </c>
      <c r="P687" s="53">
        <f>IF(TYPE(SEARCH(P$1,+VLOOKUP($A687,datos14s!$A$2:$B$874,2,FALSE)))=1,"·",0)</f>
        <v>0</v>
      </c>
      <c r="Q687" s="53">
        <f>IF(TYPE(SEARCH(Q$1,+VLOOKUP($A687,datos14s!$A$2:$B$874,2,FALSE)))=1,"·",0)</f>
        <v>0</v>
      </c>
      <c r="R687" s="53">
        <f>IF(TYPE(SEARCH(R$1,+VLOOKUP($A687,datos14s!$A$2:$B$874,2,FALSE)))=1,"·",0)</f>
        <v>0</v>
      </c>
      <c r="S687" s="53">
        <f>IF(TYPE(SEARCH(S$1,+VLOOKUP($A687,datos14s!$A$2:$B$874,2,FALSE)))=1,"·",0)</f>
        <v>0</v>
      </c>
      <c r="T687" s="53">
        <f>IF(TYPE(SEARCH(T$1,+VLOOKUP($A687,datos14s!$A$2:$B$874,2,FALSE)))=1,"·",0)</f>
        <v>0</v>
      </c>
      <c r="U687" s="53">
        <f>IF(TYPE(SEARCH(U$1,+VLOOKUP($A687,datos14s!$A$2:$B$874,2,FALSE)))=1,"·",0)</f>
        <v>0</v>
      </c>
      <c r="V687" s="53">
        <f>IF(TYPE(SEARCH(V$1,+VLOOKUP($A687,datos14s!$A$2:$B$874,2,FALSE)))=1,"·",0)</f>
        <v>0</v>
      </c>
      <c r="W687" s="53">
        <f>IF(TYPE(SEARCH(W$1,+VLOOKUP($A687,datos14s!$A$2:$B$874,2,FALSE)))=1,"·",0)</f>
        <v>0</v>
      </c>
      <c r="X687" s="53">
        <f>IF(TYPE(SEARCH(X$1,+VLOOKUP($A687,datos14s!$A$2:$B$874,2,FALSE)))=1,"·",0)</f>
        <v>0</v>
      </c>
      <c r="Y687" s="53">
        <f>IF(TYPE(SEARCH(Y$1,+VLOOKUP($A687,datos14s!$A$2:$B$874,2,FALSE)))=1,"·",0)</f>
        <v>0</v>
      </c>
      <c r="Z687" s="53">
        <f>IF(TYPE(SEARCH(Z$1,+VLOOKUP($A687,datos14s!$A$2:$B$874,2,FALSE)))=1,"·",0)</f>
        <v>0</v>
      </c>
      <c r="AA687" s="53">
        <f>IF(TYPE(SEARCH(AA$1,+VLOOKUP($A687,datos14s!$A$2:$B$874,2,FALSE)))=1,"·",0)</f>
        <v>0</v>
      </c>
      <c r="AB687" s="53">
        <f>IF(TYPE(SEARCH(AB$1,+VLOOKUP($A687,datos14s!$A$2:$B$874,2,FALSE)))=1,"·",0)</f>
        <v>0</v>
      </c>
      <c r="AC687" s="53">
        <f>IF(TYPE(SEARCH(AC$1,+VLOOKUP($A687,datos14s!$A$2:$B$874,2,FALSE)))=1,"·",0)</f>
        <v>0</v>
      </c>
      <c r="AD687" s="53">
        <f>IF(TYPE(SEARCH(AD$1,+VLOOKUP($A687,datos14s!$A$2:$B$874,2,FALSE)))=1,"·",0)</f>
        <v>0</v>
      </c>
      <c r="AE687" s="53">
        <f>IF(TYPE(SEARCH(AE$1,+VLOOKUP($A687,datos14s!$A$2:$B$874,2,FALSE)))=1,"·",0)</f>
        <v>0</v>
      </c>
    </row>
    <row r="688" spans="1:31" s="9" customFormat="1">
      <c r="A688" s="186" t="s">
        <v>265</v>
      </c>
      <c r="B688" s="53">
        <f>IF(TYPE(SEARCH(B$1,+VLOOKUP($A688,datos14s!$A$2:$B$874,2,FALSE)))=1,"·",0)</f>
        <v>0</v>
      </c>
      <c r="C688" s="53">
        <f>IF(TYPE(SEARCH(C$1,+VLOOKUP($A688,datos14s!$A$2:$B$874,2,FALSE)))=1,"·",0)</f>
        <v>0</v>
      </c>
      <c r="D688" s="53">
        <f>IF(TYPE(SEARCH(D$1,+VLOOKUP($A688,datos14s!$A$2:$B$874,2,FALSE)))=1,"·",0)</f>
        <v>0</v>
      </c>
      <c r="E688" s="53">
        <f>IF(TYPE(SEARCH(E$1,+VLOOKUP($A688,datos14s!$A$2:$B$874,2,FALSE)))=1,"·",0)</f>
        <v>0</v>
      </c>
      <c r="F688" s="53" t="str">
        <f>IF(TYPE(SEARCH(F$1,+VLOOKUP($A688,datos14s!$A$2:$B$874,2,FALSE)))=1,"·",0)</f>
        <v>·</v>
      </c>
      <c r="G688" s="53" t="str">
        <f>IF(TYPE(SEARCH(G$1,+VLOOKUP($A688,datos14s!$A$2:$B$874,2,FALSE)))=1,"·",0)</f>
        <v>·</v>
      </c>
      <c r="H688" s="53" t="str">
        <f>IF(TYPE(SEARCH(H$1,+VLOOKUP($A688,datos14s!$A$2:$B$874,2,FALSE)))=1,"·",0)</f>
        <v>·</v>
      </c>
      <c r="I688" s="53">
        <f>IF(TYPE(SEARCH(I$1,+VLOOKUP($A688,datos14s!$A$2:$B$874,2,FALSE)))=1,"·",0)</f>
        <v>0</v>
      </c>
      <c r="J688" s="53">
        <f>IF(TYPE(SEARCH(J$1,+VLOOKUP($A688,datos14s!$A$2:$B$874,2,FALSE)))=1,"·",0)</f>
        <v>0</v>
      </c>
      <c r="K688" s="53">
        <f>IF(TYPE(SEARCH(K$1,+VLOOKUP($A688,datos14s!$A$2:$B$874,2,FALSE)))=1,"·",0)</f>
        <v>0</v>
      </c>
      <c r="L688" s="53">
        <f>IF(TYPE(SEARCH(L$1,+VLOOKUP($A688,datos14s!$A$2:$B$874,2,FALSE)))=1,"·",0)</f>
        <v>0</v>
      </c>
      <c r="M688" s="53">
        <f>IF(TYPE(SEARCH(M$1,+VLOOKUP($A688,datos14s!$A$2:$B$874,2,FALSE)))=1,"·",0)</f>
        <v>0</v>
      </c>
      <c r="N688" s="53">
        <f>IF(TYPE(SEARCH(N$1,+VLOOKUP($A688,datos14s!$A$2:$B$874,2,FALSE)))=1,"·",0)</f>
        <v>0</v>
      </c>
      <c r="O688" s="53">
        <f>IF(TYPE(SEARCH(O$1,+VLOOKUP($A688,datos14s!$A$2:$B$874,2,FALSE)))=1,"·",0)</f>
        <v>0</v>
      </c>
      <c r="P688" s="53">
        <f>IF(TYPE(SEARCH(P$1,+VLOOKUP($A688,datos14s!$A$2:$B$874,2,FALSE)))=1,"·",0)</f>
        <v>0</v>
      </c>
      <c r="Q688" s="53">
        <f>IF(TYPE(SEARCH(Q$1,+VLOOKUP($A688,datos14s!$A$2:$B$874,2,FALSE)))=1,"·",0)</f>
        <v>0</v>
      </c>
      <c r="R688" s="53">
        <f>IF(TYPE(SEARCH(R$1,+VLOOKUP($A688,datos14s!$A$2:$B$874,2,FALSE)))=1,"·",0)</f>
        <v>0</v>
      </c>
      <c r="S688" s="53">
        <f>IF(TYPE(SEARCH(S$1,+VLOOKUP($A688,datos14s!$A$2:$B$874,2,FALSE)))=1,"·",0)</f>
        <v>0</v>
      </c>
      <c r="T688" s="53">
        <f>IF(TYPE(SEARCH(T$1,+VLOOKUP($A688,datos14s!$A$2:$B$874,2,FALSE)))=1,"·",0)</f>
        <v>0</v>
      </c>
      <c r="U688" s="53">
        <f>IF(TYPE(SEARCH(U$1,+VLOOKUP($A688,datos14s!$A$2:$B$874,2,FALSE)))=1,"·",0)</f>
        <v>0</v>
      </c>
      <c r="V688" s="53">
        <f>IF(TYPE(SEARCH(V$1,+VLOOKUP($A688,datos14s!$A$2:$B$874,2,FALSE)))=1,"·",0)</f>
        <v>0</v>
      </c>
      <c r="W688" s="53">
        <f>IF(TYPE(SEARCH(W$1,+VLOOKUP($A688,datos14s!$A$2:$B$874,2,FALSE)))=1,"·",0)</f>
        <v>0</v>
      </c>
      <c r="X688" s="53">
        <f>IF(TYPE(SEARCH(X$1,+VLOOKUP($A688,datos14s!$A$2:$B$874,2,FALSE)))=1,"·",0)</f>
        <v>0</v>
      </c>
      <c r="Y688" s="53">
        <f>IF(TYPE(SEARCH(Y$1,+VLOOKUP($A688,datos14s!$A$2:$B$874,2,FALSE)))=1,"·",0)</f>
        <v>0</v>
      </c>
      <c r="Z688" s="53">
        <f>IF(TYPE(SEARCH(Z$1,+VLOOKUP($A688,datos14s!$A$2:$B$874,2,FALSE)))=1,"·",0)</f>
        <v>0</v>
      </c>
      <c r="AA688" s="53">
        <f>IF(TYPE(SEARCH(AA$1,+VLOOKUP($A688,datos14s!$A$2:$B$874,2,FALSE)))=1,"·",0)</f>
        <v>0</v>
      </c>
      <c r="AB688" s="53">
        <f>IF(TYPE(SEARCH(AB$1,+VLOOKUP($A688,datos14s!$A$2:$B$874,2,FALSE)))=1,"·",0)</f>
        <v>0</v>
      </c>
      <c r="AC688" s="53">
        <f>IF(TYPE(SEARCH(AC$1,+VLOOKUP($A688,datos14s!$A$2:$B$874,2,FALSE)))=1,"·",0)</f>
        <v>0</v>
      </c>
      <c r="AD688" s="53">
        <f>IF(TYPE(SEARCH(AD$1,+VLOOKUP($A688,datos14s!$A$2:$B$874,2,FALSE)))=1,"·",0)</f>
        <v>0</v>
      </c>
      <c r="AE688" s="53">
        <f>IF(TYPE(SEARCH(AE$1,+VLOOKUP($A688,datos14s!$A$2:$B$874,2,FALSE)))=1,"·",0)</f>
        <v>0</v>
      </c>
    </row>
    <row r="689" spans="1:31" s="9" customFormat="1">
      <c r="A689" s="186" t="s">
        <v>266</v>
      </c>
      <c r="B689" s="53">
        <f>IF(TYPE(SEARCH(B$1,+VLOOKUP($A689,datos14s!$A$2:$B$874,2,FALSE)))=1,"·",0)</f>
        <v>0</v>
      </c>
      <c r="C689" s="53">
        <f>IF(TYPE(SEARCH(C$1,+VLOOKUP($A689,datos14s!$A$2:$B$874,2,FALSE)))=1,"·",0)</f>
        <v>0</v>
      </c>
      <c r="D689" s="53" t="str">
        <f>IF(TYPE(SEARCH(D$1,+VLOOKUP($A689,datos14s!$A$2:$B$874,2,FALSE)))=1,"·",0)</f>
        <v>·</v>
      </c>
      <c r="E689" s="53">
        <f>IF(TYPE(SEARCH(E$1,+VLOOKUP($A689,datos14s!$A$2:$B$874,2,FALSE)))=1,"·",0)</f>
        <v>0</v>
      </c>
      <c r="F689" s="53" t="str">
        <f>IF(TYPE(SEARCH(F$1,+VLOOKUP($A689,datos14s!$A$2:$B$874,2,FALSE)))=1,"·",0)</f>
        <v>·</v>
      </c>
      <c r="G689" s="53" t="str">
        <f>IF(TYPE(SEARCH(G$1,+VLOOKUP($A689,datos14s!$A$2:$B$874,2,FALSE)))=1,"·",0)</f>
        <v>·</v>
      </c>
      <c r="H689" s="53">
        <f>IF(TYPE(SEARCH(H$1,+VLOOKUP($A689,datos14s!$A$2:$B$874,2,FALSE)))=1,"·",0)</f>
        <v>0</v>
      </c>
      <c r="I689" s="53">
        <f>IF(TYPE(SEARCH(I$1,+VLOOKUP($A689,datos14s!$A$2:$B$874,2,FALSE)))=1,"·",0)</f>
        <v>0</v>
      </c>
      <c r="J689" s="53">
        <f>IF(TYPE(SEARCH(J$1,+VLOOKUP($A689,datos14s!$A$2:$B$874,2,FALSE)))=1,"·",0)</f>
        <v>0</v>
      </c>
      <c r="K689" s="53">
        <f>IF(TYPE(SEARCH(K$1,+VLOOKUP($A689,datos14s!$A$2:$B$874,2,FALSE)))=1,"·",0)</f>
        <v>0</v>
      </c>
      <c r="L689" s="53">
        <f>IF(TYPE(SEARCH(L$1,+VLOOKUP($A689,datos14s!$A$2:$B$874,2,FALSE)))=1,"·",0)</f>
        <v>0</v>
      </c>
      <c r="M689" s="53">
        <f>IF(TYPE(SEARCH(M$1,+VLOOKUP($A689,datos14s!$A$2:$B$874,2,FALSE)))=1,"·",0)</f>
        <v>0</v>
      </c>
      <c r="N689" s="53">
        <f>IF(TYPE(SEARCH(N$1,+VLOOKUP($A689,datos14s!$A$2:$B$874,2,FALSE)))=1,"·",0)</f>
        <v>0</v>
      </c>
      <c r="O689" s="53">
        <f>IF(TYPE(SEARCH(O$1,+VLOOKUP($A689,datos14s!$A$2:$B$874,2,FALSE)))=1,"·",0)</f>
        <v>0</v>
      </c>
      <c r="P689" s="53">
        <f>IF(TYPE(SEARCH(P$1,+VLOOKUP($A689,datos14s!$A$2:$B$874,2,FALSE)))=1,"·",0)</f>
        <v>0</v>
      </c>
      <c r="Q689" s="53">
        <f>IF(TYPE(SEARCH(Q$1,+VLOOKUP($A689,datos14s!$A$2:$B$874,2,FALSE)))=1,"·",0)</f>
        <v>0</v>
      </c>
      <c r="R689" s="53">
        <f>IF(TYPE(SEARCH(R$1,+VLOOKUP($A689,datos14s!$A$2:$B$874,2,FALSE)))=1,"·",0)</f>
        <v>0</v>
      </c>
      <c r="S689" s="53">
        <f>IF(TYPE(SEARCH(S$1,+VLOOKUP($A689,datos14s!$A$2:$B$874,2,FALSE)))=1,"·",0)</f>
        <v>0</v>
      </c>
      <c r="T689" s="53">
        <f>IF(TYPE(SEARCH(T$1,+VLOOKUP($A689,datos14s!$A$2:$B$874,2,FALSE)))=1,"·",0)</f>
        <v>0</v>
      </c>
      <c r="U689" s="53">
        <f>IF(TYPE(SEARCH(U$1,+VLOOKUP($A689,datos14s!$A$2:$B$874,2,FALSE)))=1,"·",0)</f>
        <v>0</v>
      </c>
      <c r="V689" s="53">
        <f>IF(TYPE(SEARCH(V$1,+VLOOKUP($A689,datos14s!$A$2:$B$874,2,FALSE)))=1,"·",0)</f>
        <v>0</v>
      </c>
      <c r="W689" s="53">
        <f>IF(TYPE(SEARCH(W$1,+VLOOKUP($A689,datos14s!$A$2:$B$874,2,FALSE)))=1,"·",0)</f>
        <v>0</v>
      </c>
      <c r="X689" s="53">
        <f>IF(TYPE(SEARCH(X$1,+VLOOKUP($A689,datos14s!$A$2:$B$874,2,FALSE)))=1,"·",0)</f>
        <v>0</v>
      </c>
      <c r="Y689" s="53">
        <f>IF(TYPE(SEARCH(Y$1,+VLOOKUP($A689,datos14s!$A$2:$B$874,2,FALSE)))=1,"·",0)</f>
        <v>0</v>
      </c>
      <c r="Z689" s="53">
        <f>IF(TYPE(SEARCH(Z$1,+VLOOKUP($A689,datos14s!$A$2:$B$874,2,FALSE)))=1,"·",0)</f>
        <v>0</v>
      </c>
      <c r="AA689" s="53">
        <f>IF(TYPE(SEARCH(AA$1,+VLOOKUP($A689,datos14s!$A$2:$B$874,2,FALSE)))=1,"·",0)</f>
        <v>0</v>
      </c>
      <c r="AB689" s="53">
        <f>IF(TYPE(SEARCH(AB$1,+VLOOKUP($A689,datos14s!$A$2:$B$874,2,FALSE)))=1,"·",0)</f>
        <v>0</v>
      </c>
      <c r="AC689" s="53">
        <f>IF(TYPE(SEARCH(AC$1,+VLOOKUP($A689,datos14s!$A$2:$B$874,2,FALSE)))=1,"·",0)</f>
        <v>0</v>
      </c>
      <c r="AD689" s="53">
        <f>IF(TYPE(SEARCH(AD$1,+VLOOKUP($A689,datos14s!$A$2:$B$874,2,FALSE)))=1,"·",0)</f>
        <v>0</v>
      </c>
      <c r="AE689" s="53">
        <f>IF(TYPE(SEARCH(AE$1,+VLOOKUP($A689,datos14s!$A$2:$B$874,2,FALSE)))=1,"·",0)</f>
        <v>0</v>
      </c>
    </row>
    <row r="690" spans="1:31" s="9" customFormat="1">
      <c r="A690" s="186" t="s">
        <v>267</v>
      </c>
      <c r="B690" s="53">
        <f>IF(TYPE(SEARCH(B$1,+VLOOKUP($A690,datos14s!$A$2:$B$874,2,FALSE)))=1,"·",0)</f>
        <v>0</v>
      </c>
      <c r="C690" s="53">
        <f>IF(TYPE(SEARCH(C$1,+VLOOKUP($A690,datos14s!$A$2:$B$874,2,FALSE)))=1,"·",0)</f>
        <v>0</v>
      </c>
      <c r="D690" s="53">
        <f>IF(TYPE(SEARCH(D$1,+VLOOKUP($A690,datos14s!$A$2:$B$874,2,FALSE)))=1,"·",0)</f>
        <v>0</v>
      </c>
      <c r="E690" s="53">
        <f>IF(TYPE(SEARCH(E$1,+VLOOKUP($A690,datos14s!$A$2:$B$874,2,FALSE)))=1,"·",0)</f>
        <v>0</v>
      </c>
      <c r="F690" s="53" t="str">
        <f>IF(TYPE(SEARCH(F$1,+VLOOKUP($A690,datos14s!$A$2:$B$874,2,FALSE)))=1,"·",0)</f>
        <v>·</v>
      </c>
      <c r="G690" s="53">
        <f>IF(TYPE(SEARCH(G$1,+VLOOKUP($A690,datos14s!$A$2:$B$874,2,FALSE)))=1,"·",0)</f>
        <v>0</v>
      </c>
      <c r="H690" s="53">
        <f>IF(TYPE(SEARCH(H$1,+VLOOKUP($A690,datos14s!$A$2:$B$874,2,FALSE)))=1,"·",0)</f>
        <v>0</v>
      </c>
      <c r="I690" s="53">
        <f>IF(TYPE(SEARCH(I$1,+VLOOKUP($A690,datos14s!$A$2:$B$874,2,FALSE)))=1,"·",0)</f>
        <v>0</v>
      </c>
      <c r="J690" s="53">
        <f>IF(TYPE(SEARCH(J$1,+VLOOKUP($A690,datos14s!$A$2:$B$874,2,FALSE)))=1,"·",0)</f>
        <v>0</v>
      </c>
      <c r="K690" s="53">
        <f>IF(TYPE(SEARCH(K$1,+VLOOKUP($A690,datos14s!$A$2:$B$874,2,FALSE)))=1,"·",0)</f>
        <v>0</v>
      </c>
      <c r="L690" s="53">
        <f>IF(TYPE(SEARCH(L$1,+VLOOKUP($A690,datos14s!$A$2:$B$874,2,FALSE)))=1,"·",0)</f>
        <v>0</v>
      </c>
      <c r="M690" s="53">
        <f>IF(TYPE(SEARCH(M$1,+VLOOKUP($A690,datos14s!$A$2:$B$874,2,FALSE)))=1,"·",0)</f>
        <v>0</v>
      </c>
      <c r="N690" s="53">
        <f>IF(TYPE(SEARCH(N$1,+VLOOKUP($A690,datos14s!$A$2:$B$874,2,FALSE)))=1,"·",0)</f>
        <v>0</v>
      </c>
      <c r="O690" s="53">
        <f>IF(TYPE(SEARCH(O$1,+VLOOKUP($A690,datos14s!$A$2:$B$874,2,FALSE)))=1,"·",0)</f>
        <v>0</v>
      </c>
      <c r="P690" s="53">
        <f>IF(TYPE(SEARCH(P$1,+VLOOKUP($A690,datos14s!$A$2:$B$874,2,FALSE)))=1,"·",0)</f>
        <v>0</v>
      </c>
      <c r="Q690" s="53">
        <f>IF(TYPE(SEARCH(Q$1,+VLOOKUP($A690,datos14s!$A$2:$B$874,2,FALSE)))=1,"·",0)</f>
        <v>0</v>
      </c>
      <c r="R690" s="53">
        <f>IF(TYPE(SEARCH(R$1,+VLOOKUP($A690,datos14s!$A$2:$B$874,2,FALSE)))=1,"·",0)</f>
        <v>0</v>
      </c>
      <c r="S690" s="53">
        <f>IF(TYPE(SEARCH(S$1,+VLOOKUP($A690,datos14s!$A$2:$B$874,2,FALSE)))=1,"·",0)</f>
        <v>0</v>
      </c>
      <c r="T690" s="53">
        <f>IF(TYPE(SEARCH(T$1,+VLOOKUP($A690,datos14s!$A$2:$B$874,2,FALSE)))=1,"·",0)</f>
        <v>0</v>
      </c>
      <c r="U690" s="53">
        <f>IF(TYPE(SEARCH(U$1,+VLOOKUP($A690,datos14s!$A$2:$B$874,2,FALSE)))=1,"·",0)</f>
        <v>0</v>
      </c>
      <c r="V690" s="53">
        <f>IF(TYPE(SEARCH(V$1,+VLOOKUP($A690,datos14s!$A$2:$B$874,2,FALSE)))=1,"·",0)</f>
        <v>0</v>
      </c>
      <c r="W690" s="53">
        <f>IF(TYPE(SEARCH(W$1,+VLOOKUP($A690,datos14s!$A$2:$B$874,2,FALSE)))=1,"·",0)</f>
        <v>0</v>
      </c>
      <c r="X690" s="53">
        <f>IF(TYPE(SEARCH(X$1,+VLOOKUP($A690,datos14s!$A$2:$B$874,2,FALSE)))=1,"·",0)</f>
        <v>0</v>
      </c>
      <c r="Y690" s="53">
        <f>IF(TYPE(SEARCH(Y$1,+VLOOKUP($A690,datos14s!$A$2:$B$874,2,FALSE)))=1,"·",0)</f>
        <v>0</v>
      </c>
      <c r="Z690" s="53">
        <f>IF(TYPE(SEARCH(Z$1,+VLOOKUP($A690,datos14s!$A$2:$B$874,2,FALSE)))=1,"·",0)</f>
        <v>0</v>
      </c>
      <c r="AA690" s="53">
        <f>IF(TYPE(SEARCH(AA$1,+VLOOKUP($A690,datos14s!$A$2:$B$874,2,FALSE)))=1,"·",0)</f>
        <v>0</v>
      </c>
      <c r="AB690" s="53">
        <f>IF(TYPE(SEARCH(AB$1,+VLOOKUP($A690,datos14s!$A$2:$B$874,2,FALSE)))=1,"·",0)</f>
        <v>0</v>
      </c>
      <c r="AC690" s="53">
        <f>IF(TYPE(SEARCH(AC$1,+VLOOKUP($A690,datos14s!$A$2:$B$874,2,FALSE)))=1,"·",0)</f>
        <v>0</v>
      </c>
      <c r="AD690" s="53">
        <f>IF(TYPE(SEARCH(AD$1,+VLOOKUP($A690,datos14s!$A$2:$B$874,2,FALSE)))=1,"·",0)</f>
        <v>0</v>
      </c>
      <c r="AE690" s="53">
        <f>IF(TYPE(SEARCH(AE$1,+VLOOKUP($A690,datos14s!$A$2:$B$874,2,FALSE)))=1,"·",0)</f>
        <v>0</v>
      </c>
    </row>
    <row r="691" spans="1:31" s="9" customFormat="1">
      <c r="A691" s="186" t="s">
        <v>268</v>
      </c>
      <c r="B691" s="53">
        <f>IF(TYPE(SEARCH(B$1,+VLOOKUP($A691,datos14s!$A$2:$B$874,2,FALSE)))=1,"·",0)</f>
        <v>0</v>
      </c>
      <c r="C691" s="53">
        <f>IF(TYPE(SEARCH(C$1,+VLOOKUP($A691,datos14s!$A$2:$B$874,2,FALSE)))=1,"·",0)</f>
        <v>0</v>
      </c>
      <c r="D691" s="53">
        <f>IF(TYPE(SEARCH(D$1,+VLOOKUP($A691,datos14s!$A$2:$B$874,2,FALSE)))=1,"·",0)</f>
        <v>0</v>
      </c>
      <c r="E691" s="53">
        <f>IF(TYPE(SEARCH(E$1,+VLOOKUP($A691,datos14s!$A$2:$B$874,2,FALSE)))=1,"·",0)</f>
        <v>0</v>
      </c>
      <c r="F691" s="53" t="str">
        <f>IF(TYPE(SEARCH(F$1,+VLOOKUP($A691,datos14s!$A$2:$B$874,2,FALSE)))=1,"·",0)</f>
        <v>·</v>
      </c>
      <c r="G691" s="53" t="str">
        <f>IF(TYPE(SEARCH(G$1,+VLOOKUP($A691,datos14s!$A$2:$B$874,2,FALSE)))=1,"·",0)</f>
        <v>·</v>
      </c>
      <c r="H691" s="53">
        <f>IF(TYPE(SEARCH(H$1,+VLOOKUP($A691,datos14s!$A$2:$B$874,2,FALSE)))=1,"·",0)</f>
        <v>0</v>
      </c>
      <c r="I691" s="53">
        <f>IF(TYPE(SEARCH(I$1,+VLOOKUP($A691,datos14s!$A$2:$B$874,2,FALSE)))=1,"·",0)</f>
        <v>0</v>
      </c>
      <c r="J691" s="53">
        <f>IF(TYPE(SEARCH(J$1,+VLOOKUP($A691,datos14s!$A$2:$B$874,2,FALSE)))=1,"·",0)</f>
        <v>0</v>
      </c>
      <c r="K691" s="53">
        <f>IF(TYPE(SEARCH(K$1,+VLOOKUP($A691,datos14s!$A$2:$B$874,2,FALSE)))=1,"·",0)</f>
        <v>0</v>
      </c>
      <c r="L691" s="53">
        <f>IF(TYPE(SEARCH(L$1,+VLOOKUP($A691,datos14s!$A$2:$B$874,2,FALSE)))=1,"·",0)</f>
        <v>0</v>
      </c>
      <c r="M691" s="53">
        <f>IF(TYPE(SEARCH(M$1,+VLOOKUP($A691,datos14s!$A$2:$B$874,2,FALSE)))=1,"·",0)</f>
        <v>0</v>
      </c>
      <c r="N691" s="53">
        <f>IF(TYPE(SEARCH(N$1,+VLOOKUP($A691,datos14s!$A$2:$B$874,2,FALSE)))=1,"·",0)</f>
        <v>0</v>
      </c>
      <c r="O691" s="53" t="str">
        <f>IF(TYPE(SEARCH(O$1,+VLOOKUP($A691,datos14s!$A$2:$B$874,2,FALSE)))=1,"·",0)</f>
        <v>·</v>
      </c>
      <c r="P691" s="53">
        <f>IF(TYPE(SEARCH(P$1,+VLOOKUP($A691,datos14s!$A$2:$B$874,2,FALSE)))=1,"·",0)</f>
        <v>0</v>
      </c>
      <c r="Q691" s="53">
        <f>IF(TYPE(SEARCH(Q$1,+VLOOKUP($A691,datos14s!$A$2:$B$874,2,FALSE)))=1,"·",0)</f>
        <v>0</v>
      </c>
      <c r="R691" s="53">
        <f>IF(TYPE(SEARCH(R$1,+VLOOKUP($A691,datos14s!$A$2:$B$874,2,FALSE)))=1,"·",0)</f>
        <v>0</v>
      </c>
      <c r="S691" s="53">
        <f>IF(TYPE(SEARCH(S$1,+VLOOKUP($A691,datos14s!$A$2:$B$874,2,FALSE)))=1,"·",0)</f>
        <v>0</v>
      </c>
      <c r="T691" s="53">
        <f>IF(TYPE(SEARCH(T$1,+VLOOKUP($A691,datos14s!$A$2:$B$874,2,FALSE)))=1,"·",0)</f>
        <v>0</v>
      </c>
      <c r="U691" s="53">
        <f>IF(TYPE(SEARCH(U$1,+VLOOKUP($A691,datos14s!$A$2:$B$874,2,FALSE)))=1,"·",0)</f>
        <v>0</v>
      </c>
      <c r="V691" s="53">
        <f>IF(TYPE(SEARCH(V$1,+VLOOKUP($A691,datos14s!$A$2:$B$874,2,FALSE)))=1,"·",0)</f>
        <v>0</v>
      </c>
      <c r="W691" s="53">
        <f>IF(TYPE(SEARCH(W$1,+VLOOKUP($A691,datos14s!$A$2:$B$874,2,FALSE)))=1,"·",0)</f>
        <v>0</v>
      </c>
      <c r="X691" s="53">
        <f>IF(TYPE(SEARCH(X$1,+VLOOKUP($A691,datos14s!$A$2:$B$874,2,FALSE)))=1,"·",0)</f>
        <v>0</v>
      </c>
      <c r="Y691" s="53">
        <f>IF(TYPE(SEARCH(Y$1,+VLOOKUP($A691,datos14s!$A$2:$B$874,2,FALSE)))=1,"·",0)</f>
        <v>0</v>
      </c>
      <c r="Z691" s="53">
        <f>IF(TYPE(SEARCH(Z$1,+VLOOKUP($A691,datos14s!$A$2:$B$874,2,FALSE)))=1,"·",0)</f>
        <v>0</v>
      </c>
      <c r="AA691" s="53">
        <f>IF(TYPE(SEARCH(AA$1,+VLOOKUP($A691,datos14s!$A$2:$B$874,2,FALSE)))=1,"·",0)</f>
        <v>0</v>
      </c>
      <c r="AB691" s="53">
        <f>IF(TYPE(SEARCH(AB$1,+VLOOKUP($A691,datos14s!$A$2:$B$874,2,FALSE)))=1,"·",0)</f>
        <v>0</v>
      </c>
      <c r="AC691" s="53">
        <f>IF(TYPE(SEARCH(AC$1,+VLOOKUP($A691,datos14s!$A$2:$B$874,2,FALSE)))=1,"·",0)</f>
        <v>0</v>
      </c>
      <c r="AD691" s="53">
        <f>IF(TYPE(SEARCH(AD$1,+VLOOKUP($A691,datos14s!$A$2:$B$874,2,FALSE)))=1,"·",0)</f>
        <v>0</v>
      </c>
      <c r="AE691" s="53">
        <f>IF(TYPE(SEARCH(AE$1,+VLOOKUP($A691,datos14s!$A$2:$B$874,2,FALSE)))=1,"·",0)</f>
        <v>0</v>
      </c>
    </row>
    <row r="692" spans="1:31" s="9" customFormat="1">
      <c r="A692" s="186" t="s">
        <v>269</v>
      </c>
      <c r="B692" s="53">
        <f>IF(TYPE(SEARCH(B$1,+VLOOKUP($A692,datos14s!$A$2:$B$874,2,FALSE)))=1,"·",0)</f>
        <v>0</v>
      </c>
      <c r="C692" s="53">
        <f>IF(TYPE(SEARCH(C$1,+VLOOKUP($A692,datos14s!$A$2:$B$874,2,FALSE)))=1,"·",0)</f>
        <v>0</v>
      </c>
      <c r="D692" s="53">
        <f>IF(TYPE(SEARCH(D$1,+VLOOKUP($A692,datos14s!$A$2:$B$874,2,FALSE)))=1,"·",0)</f>
        <v>0</v>
      </c>
      <c r="E692" s="53">
        <f>IF(TYPE(SEARCH(E$1,+VLOOKUP($A692,datos14s!$A$2:$B$874,2,FALSE)))=1,"·",0)</f>
        <v>0</v>
      </c>
      <c r="F692" s="53" t="str">
        <f>IF(TYPE(SEARCH(F$1,+VLOOKUP($A692,datos14s!$A$2:$B$874,2,FALSE)))=1,"·",0)</f>
        <v>·</v>
      </c>
      <c r="G692" s="53">
        <f>IF(TYPE(SEARCH(G$1,+VLOOKUP($A692,datos14s!$A$2:$B$874,2,FALSE)))=1,"·",0)</f>
        <v>0</v>
      </c>
      <c r="H692" s="53">
        <f>IF(TYPE(SEARCH(H$1,+VLOOKUP($A692,datos14s!$A$2:$B$874,2,FALSE)))=1,"·",0)</f>
        <v>0</v>
      </c>
      <c r="I692" s="53">
        <f>IF(TYPE(SEARCH(I$1,+VLOOKUP($A692,datos14s!$A$2:$B$874,2,FALSE)))=1,"·",0)</f>
        <v>0</v>
      </c>
      <c r="J692" s="53">
        <f>IF(TYPE(SEARCH(J$1,+VLOOKUP($A692,datos14s!$A$2:$B$874,2,FALSE)))=1,"·",0)</f>
        <v>0</v>
      </c>
      <c r="K692" s="53">
        <f>IF(TYPE(SEARCH(K$1,+VLOOKUP($A692,datos14s!$A$2:$B$874,2,FALSE)))=1,"·",0)</f>
        <v>0</v>
      </c>
      <c r="L692" s="53">
        <f>IF(TYPE(SEARCH(L$1,+VLOOKUP($A692,datos14s!$A$2:$B$874,2,FALSE)))=1,"·",0)</f>
        <v>0</v>
      </c>
      <c r="M692" s="53">
        <f>IF(TYPE(SEARCH(M$1,+VLOOKUP($A692,datos14s!$A$2:$B$874,2,FALSE)))=1,"·",0)</f>
        <v>0</v>
      </c>
      <c r="N692" s="53">
        <f>IF(TYPE(SEARCH(N$1,+VLOOKUP($A692,datos14s!$A$2:$B$874,2,FALSE)))=1,"·",0)</f>
        <v>0</v>
      </c>
      <c r="O692" s="53">
        <f>IF(TYPE(SEARCH(O$1,+VLOOKUP($A692,datos14s!$A$2:$B$874,2,FALSE)))=1,"·",0)</f>
        <v>0</v>
      </c>
      <c r="P692" s="53">
        <f>IF(TYPE(SEARCH(P$1,+VLOOKUP($A692,datos14s!$A$2:$B$874,2,FALSE)))=1,"·",0)</f>
        <v>0</v>
      </c>
      <c r="Q692" s="53">
        <f>IF(TYPE(SEARCH(Q$1,+VLOOKUP($A692,datos14s!$A$2:$B$874,2,FALSE)))=1,"·",0)</f>
        <v>0</v>
      </c>
      <c r="R692" s="53">
        <f>IF(TYPE(SEARCH(R$1,+VLOOKUP($A692,datos14s!$A$2:$B$874,2,FALSE)))=1,"·",0)</f>
        <v>0</v>
      </c>
      <c r="S692" s="53">
        <f>IF(TYPE(SEARCH(S$1,+VLOOKUP($A692,datos14s!$A$2:$B$874,2,FALSE)))=1,"·",0)</f>
        <v>0</v>
      </c>
      <c r="T692" s="53">
        <f>IF(TYPE(SEARCH(T$1,+VLOOKUP($A692,datos14s!$A$2:$B$874,2,FALSE)))=1,"·",0)</f>
        <v>0</v>
      </c>
      <c r="U692" s="53">
        <f>IF(TYPE(SEARCH(U$1,+VLOOKUP($A692,datos14s!$A$2:$B$874,2,FALSE)))=1,"·",0)</f>
        <v>0</v>
      </c>
      <c r="V692" s="53">
        <f>IF(TYPE(SEARCH(V$1,+VLOOKUP($A692,datos14s!$A$2:$B$874,2,FALSE)))=1,"·",0)</f>
        <v>0</v>
      </c>
      <c r="W692" s="53">
        <f>IF(TYPE(SEARCH(W$1,+VLOOKUP($A692,datos14s!$A$2:$B$874,2,FALSE)))=1,"·",0)</f>
        <v>0</v>
      </c>
      <c r="X692" s="53">
        <f>IF(TYPE(SEARCH(X$1,+VLOOKUP($A692,datos14s!$A$2:$B$874,2,FALSE)))=1,"·",0)</f>
        <v>0</v>
      </c>
      <c r="Y692" s="53">
        <f>IF(TYPE(SEARCH(Y$1,+VLOOKUP($A692,datos14s!$A$2:$B$874,2,FALSE)))=1,"·",0)</f>
        <v>0</v>
      </c>
      <c r="Z692" s="53">
        <f>IF(TYPE(SEARCH(Z$1,+VLOOKUP($A692,datos14s!$A$2:$B$874,2,FALSE)))=1,"·",0)</f>
        <v>0</v>
      </c>
      <c r="AA692" s="53">
        <f>IF(TYPE(SEARCH(AA$1,+VLOOKUP($A692,datos14s!$A$2:$B$874,2,FALSE)))=1,"·",0)</f>
        <v>0</v>
      </c>
      <c r="AB692" s="53">
        <f>IF(TYPE(SEARCH(AB$1,+VLOOKUP($A692,datos14s!$A$2:$B$874,2,FALSE)))=1,"·",0)</f>
        <v>0</v>
      </c>
      <c r="AC692" s="53">
        <f>IF(TYPE(SEARCH(AC$1,+VLOOKUP($A692,datos14s!$A$2:$B$874,2,FALSE)))=1,"·",0)</f>
        <v>0</v>
      </c>
      <c r="AD692" s="53">
        <f>IF(TYPE(SEARCH(AD$1,+VLOOKUP($A692,datos14s!$A$2:$B$874,2,FALSE)))=1,"·",0)</f>
        <v>0</v>
      </c>
      <c r="AE692" s="53">
        <f>IF(TYPE(SEARCH(AE$1,+VLOOKUP($A692,datos14s!$A$2:$B$874,2,FALSE)))=1,"·",0)</f>
        <v>0</v>
      </c>
    </row>
    <row r="693" spans="1:31" s="9" customFormat="1">
      <c r="A693" s="186" t="s">
        <v>270</v>
      </c>
      <c r="B693" s="53">
        <f>IF(TYPE(SEARCH(B$1,+VLOOKUP($A693,datos14s!$A$2:$B$874,2,FALSE)))=1,"·",0)</f>
        <v>0</v>
      </c>
      <c r="C693" s="53">
        <f>IF(TYPE(SEARCH(C$1,+VLOOKUP($A693,datos14s!$A$2:$B$874,2,FALSE)))=1,"·",0)</f>
        <v>0</v>
      </c>
      <c r="D693" s="53">
        <f>IF(TYPE(SEARCH(D$1,+VLOOKUP($A693,datos14s!$A$2:$B$874,2,FALSE)))=1,"·",0)</f>
        <v>0</v>
      </c>
      <c r="E693" s="53">
        <f>IF(TYPE(SEARCH(E$1,+VLOOKUP($A693,datos14s!$A$2:$B$874,2,FALSE)))=1,"·",0)</f>
        <v>0</v>
      </c>
      <c r="F693" s="53" t="str">
        <f>IF(TYPE(SEARCH(F$1,+VLOOKUP($A693,datos14s!$A$2:$B$874,2,FALSE)))=1,"·",0)</f>
        <v>·</v>
      </c>
      <c r="G693" s="53">
        <f>IF(TYPE(SEARCH(G$1,+VLOOKUP($A693,datos14s!$A$2:$B$874,2,FALSE)))=1,"·",0)</f>
        <v>0</v>
      </c>
      <c r="H693" s="53">
        <f>IF(TYPE(SEARCH(H$1,+VLOOKUP($A693,datos14s!$A$2:$B$874,2,FALSE)))=1,"·",0)</f>
        <v>0</v>
      </c>
      <c r="I693" s="53" t="str">
        <f>IF(TYPE(SEARCH(I$1,+VLOOKUP($A693,datos14s!$A$2:$B$874,2,FALSE)))=1,"·",0)</f>
        <v>·</v>
      </c>
      <c r="J693" s="53">
        <f>IF(TYPE(SEARCH(J$1,+VLOOKUP($A693,datos14s!$A$2:$B$874,2,FALSE)))=1,"·",0)</f>
        <v>0</v>
      </c>
      <c r="K693" s="53">
        <f>IF(TYPE(SEARCH(K$1,+VLOOKUP($A693,datos14s!$A$2:$B$874,2,FALSE)))=1,"·",0)</f>
        <v>0</v>
      </c>
      <c r="L693" s="53">
        <f>IF(TYPE(SEARCH(L$1,+VLOOKUP($A693,datos14s!$A$2:$B$874,2,FALSE)))=1,"·",0)</f>
        <v>0</v>
      </c>
      <c r="M693" s="53">
        <f>IF(TYPE(SEARCH(M$1,+VLOOKUP($A693,datos14s!$A$2:$B$874,2,FALSE)))=1,"·",0)</f>
        <v>0</v>
      </c>
      <c r="N693" s="53">
        <f>IF(TYPE(SEARCH(N$1,+VLOOKUP($A693,datos14s!$A$2:$B$874,2,FALSE)))=1,"·",0)</f>
        <v>0</v>
      </c>
      <c r="O693" s="53">
        <f>IF(TYPE(SEARCH(O$1,+VLOOKUP($A693,datos14s!$A$2:$B$874,2,FALSE)))=1,"·",0)</f>
        <v>0</v>
      </c>
      <c r="P693" s="53">
        <f>IF(TYPE(SEARCH(P$1,+VLOOKUP($A693,datos14s!$A$2:$B$874,2,FALSE)))=1,"·",0)</f>
        <v>0</v>
      </c>
      <c r="Q693" s="53">
        <f>IF(TYPE(SEARCH(Q$1,+VLOOKUP($A693,datos14s!$A$2:$B$874,2,FALSE)))=1,"·",0)</f>
        <v>0</v>
      </c>
      <c r="R693" s="53">
        <f>IF(TYPE(SEARCH(R$1,+VLOOKUP($A693,datos14s!$A$2:$B$874,2,FALSE)))=1,"·",0)</f>
        <v>0</v>
      </c>
      <c r="S693" s="53">
        <f>IF(TYPE(SEARCH(S$1,+VLOOKUP($A693,datos14s!$A$2:$B$874,2,FALSE)))=1,"·",0)</f>
        <v>0</v>
      </c>
      <c r="T693" s="53">
        <f>IF(TYPE(SEARCH(T$1,+VLOOKUP($A693,datos14s!$A$2:$B$874,2,FALSE)))=1,"·",0)</f>
        <v>0</v>
      </c>
      <c r="U693" s="53">
        <f>IF(TYPE(SEARCH(U$1,+VLOOKUP($A693,datos14s!$A$2:$B$874,2,FALSE)))=1,"·",0)</f>
        <v>0</v>
      </c>
      <c r="V693" s="53">
        <f>IF(TYPE(SEARCH(V$1,+VLOOKUP($A693,datos14s!$A$2:$B$874,2,FALSE)))=1,"·",0)</f>
        <v>0</v>
      </c>
      <c r="W693" s="53">
        <f>IF(TYPE(SEARCH(W$1,+VLOOKUP($A693,datos14s!$A$2:$B$874,2,FALSE)))=1,"·",0)</f>
        <v>0</v>
      </c>
      <c r="X693" s="53">
        <f>IF(TYPE(SEARCH(X$1,+VLOOKUP($A693,datos14s!$A$2:$B$874,2,FALSE)))=1,"·",0)</f>
        <v>0</v>
      </c>
      <c r="Y693" s="53">
        <f>IF(TYPE(SEARCH(Y$1,+VLOOKUP($A693,datos14s!$A$2:$B$874,2,FALSE)))=1,"·",0)</f>
        <v>0</v>
      </c>
      <c r="Z693" s="53">
        <f>IF(TYPE(SEARCH(Z$1,+VLOOKUP($A693,datos14s!$A$2:$B$874,2,FALSE)))=1,"·",0)</f>
        <v>0</v>
      </c>
      <c r="AA693" s="53">
        <f>IF(TYPE(SEARCH(AA$1,+VLOOKUP($A693,datos14s!$A$2:$B$874,2,FALSE)))=1,"·",0)</f>
        <v>0</v>
      </c>
      <c r="AB693" s="53">
        <f>IF(TYPE(SEARCH(AB$1,+VLOOKUP($A693,datos14s!$A$2:$B$874,2,FALSE)))=1,"·",0)</f>
        <v>0</v>
      </c>
      <c r="AC693" s="53">
        <f>IF(TYPE(SEARCH(AC$1,+VLOOKUP($A693,datos14s!$A$2:$B$874,2,FALSE)))=1,"·",0)</f>
        <v>0</v>
      </c>
      <c r="AD693" s="53">
        <f>IF(TYPE(SEARCH(AD$1,+VLOOKUP($A693,datos14s!$A$2:$B$874,2,FALSE)))=1,"·",0)</f>
        <v>0</v>
      </c>
      <c r="AE693" s="53">
        <f>IF(TYPE(SEARCH(AE$1,+VLOOKUP($A693,datos14s!$A$2:$B$874,2,FALSE)))=1,"·",0)</f>
        <v>0</v>
      </c>
    </row>
    <row r="694" spans="1:31" s="9" customFormat="1">
      <c r="A694" s="186" t="s">
        <v>271</v>
      </c>
      <c r="B694" s="53">
        <f>IF(TYPE(SEARCH(B$1,+VLOOKUP($A694,datos14s!$A$2:$B$874,2,FALSE)))=1,"·",0)</f>
        <v>0</v>
      </c>
      <c r="C694" s="53">
        <f>IF(TYPE(SEARCH(C$1,+VLOOKUP($A694,datos14s!$A$2:$B$874,2,FALSE)))=1,"·",0)</f>
        <v>0</v>
      </c>
      <c r="D694" s="53" t="str">
        <f>IF(TYPE(SEARCH(D$1,+VLOOKUP($A694,datos14s!$A$2:$B$874,2,FALSE)))=1,"·",0)</f>
        <v>·</v>
      </c>
      <c r="E694" s="53">
        <f>IF(TYPE(SEARCH(E$1,+VLOOKUP($A694,datos14s!$A$2:$B$874,2,FALSE)))=1,"·",0)</f>
        <v>0</v>
      </c>
      <c r="F694" s="53" t="str">
        <f>IF(TYPE(SEARCH(F$1,+VLOOKUP($A694,datos14s!$A$2:$B$874,2,FALSE)))=1,"·",0)</f>
        <v>·</v>
      </c>
      <c r="G694" s="53" t="str">
        <f>IF(TYPE(SEARCH(G$1,+VLOOKUP($A694,datos14s!$A$2:$B$874,2,FALSE)))=1,"·",0)</f>
        <v>·</v>
      </c>
      <c r="H694" s="53">
        <f>IF(TYPE(SEARCH(H$1,+VLOOKUP($A694,datos14s!$A$2:$B$874,2,FALSE)))=1,"·",0)</f>
        <v>0</v>
      </c>
      <c r="I694" s="53">
        <f>IF(TYPE(SEARCH(I$1,+VLOOKUP($A694,datos14s!$A$2:$B$874,2,FALSE)))=1,"·",0)</f>
        <v>0</v>
      </c>
      <c r="J694" s="53">
        <f>IF(TYPE(SEARCH(J$1,+VLOOKUP($A694,datos14s!$A$2:$B$874,2,FALSE)))=1,"·",0)</f>
        <v>0</v>
      </c>
      <c r="K694" s="53">
        <f>IF(TYPE(SEARCH(K$1,+VLOOKUP($A694,datos14s!$A$2:$B$874,2,FALSE)))=1,"·",0)</f>
        <v>0</v>
      </c>
      <c r="L694" s="53">
        <f>IF(TYPE(SEARCH(L$1,+VLOOKUP($A694,datos14s!$A$2:$B$874,2,FALSE)))=1,"·",0)</f>
        <v>0</v>
      </c>
      <c r="M694" s="53">
        <f>IF(TYPE(SEARCH(M$1,+VLOOKUP($A694,datos14s!$A$2:$B$874,2,FALSE)))=1,"·",0)</f>
        <v>0</v>
      </c>
      <c r="N694" s="53">
        <f>IF(TYPE(SEARCH(N$1,+VLOOKUP($A694,datos14s!$A$2:$B$874,2,FALSE)))=1,"·",0)</f>
        <v>0</v>
      </c>
      <c r="O694" s="53">
        <f>IF(TYPE(SEARCH(O$1,+VLOOKUP($A694,datos14s!$A$2:$B$874,2,FALSE)))=1,"·",0)</f>
        <v>0</v>
      </c>
      <c r="P694" s="53">
        <f>IF(TYPE(SEARCH(P$1,+VLOOKUP($A694,datos14s!$A$2:$B$874,2,FALSE)))=1,"·",0)</f>
        <v>0</v>
      </c>
      <c r="Q694" s="53">
        <f>IF(TYPE(SEARCH(Q$1,+VLOOKUP($A694,datos14s!$A$2:$B$874,2,FALSE)))=1,"·",0)</f>
        <v>0</v>
      </c>
      <c r="R694" s="53">
        <f>IF(TYPE(SEARCH(R$1,+VLOOKUP($A694,datos14s!$A$2:$B$874,2,FALSE)))=1,"·",0)</f>
        <v>0</v>
      </c>
      <c r="S694" s="53">
        <f>IF(TYPE(SEARCH(S$1,+VLOOKUP($A694,datos14s!$A$2:$B$874,2,FALSE)))=1,"·",0)</f>
        <v>0</v>
      </c>
      <c r="T694" s="53">
        <f>IF(TYPE(SEARCH(T$1,+VLOOKUP($A694,datos14s!$A$2:$B$874,2,FALSE)))=1,"·",0)</f>
        <v>0</v>
      </c>
      <c r="U694" s="53">
        <f>IF(TYPE(SEARCH(U$1,+VLOOKUP($A694,datos14s!$A$2:$B$874,2,FALSE)))=1,"·",0)</f>
        <v>0</v>
      </c>
      <c r="V694" s="53">
        <f>IF(TYPE(SEARCH(V$1,+VLOOKUP($A694,datos14s!$A$2:$B$874,2,FALSE)))=1,"·",0)</f>
        <v>0</v>
      </c>
      <c r="W694" s="53">
        <f>IF(TYPE(SEARCH(W$1,+VLOOKUP($A694,datos14s!$A$2:$B$874,2,FALSE)))=1,"·",0)</f>
        <v>0</v>
      </c>
      <c r="X694" s="53">
        <f>IF(TYPE(SEARCH(X$1,+VLOOKUP($A694,datos14s!$A$2:$B$874,2,FALSE)))=1,"·",0)</f>
        <v>0</v>
      </c>
      <c r="Y694" s="53">
        <f>IF(TYPE(SEARCH(Y$1,+VLOOKUP($A694,datos14s!$A$2:$B$874,2,FALSE)))=1,"·",0)</f>
        <v>0</v>
      </c>
      <c r="Z694" s="53">
        <f>IF(TYPE(SEARCH(Z$1,+VLOOKUP($A694,datos14s!$A$2:$B$874,2,FALSE)))=1,"·",0)</f>
        <v>0</v>
      </c>
      <c r="AA694" s="53">
        <f>IF(TYPE(SEARCH(AA$1,+VLOOKUP($A694,datos14s!$A$2:$B$874,2,FALSE)))=1,"·",0)</f>
        <v>0</v>
      </c>
      <c r="AB694" s="53">
        <f>IF(TYPE(SEARCH(AB$1,+VLOOKUP($A694,datos14s!$A$2:$B$874,2,FALSE)))=1,"·",0)</f>
        <v>0</v>
      </c>
      <c r="AC694" s="53">
        <f>IF(TYPE(SEARCH(AC$1,+VLOOKUP($A694,datos14s!$A$2:$B$874,2,FALSE)))=1,"·",0)</f>
        <v>0</v>
      </c>
      <c r="AD694" s="53">
        <f>IF(TYPE(SEARCH(AD$1,+VLOOKUP($A694,datos14s!$A$2:$B$874,2,FALSE)))=1,"·",0)</f>
        <v>0</v>
      </c>
      <c r="AE694" s="53">
        <f>IF(TYPE(SEARCH(AE$1,+VLOOKUP($A694,datos14s!$A$2:$B$874,2,FALSE)))=1,"·",0)</f>
        <v>0</v>
      </c>
    </row>
    <row r="695" spans="1:31" s="9" customFormat="1">
      <c r="A695" s="186" t="s">
        <v>272</v>
      </c>
      <c r="B695" s="53">
        <f>IF(TYPE(SEARCH(B$1,+VLOOKUP($A695,datos14s!$A$2:$B$874,2,FALSE)))=1,"·",0)</f>
        <v>0</v>
      </c>
      <c r="C695" s="53">
        <f>IF(TYPE(SEARCH(C$1,+VLOOKUP($A695,datos14s!$A$2:$B$874,2,FALSE)))=1,"·",0)</f>
        <v>0</v>
      </c>
      <c r="D695" s="53">
        <f>IF(TYPE(SEARCH(D$1,+VLOOKUP($A695,datos14s!$A$2:$B$874,2,FALSE)))=1,"·",0)</f>
        <v>0</v>
      </c>
      <c r="E695" s="53">
        <f>IF(TYPE(SEARCH(E$1,+VLOOKUP($A695,datos14s!$A$2:$B$874,2,FALSE)))=1,"·",0)</f>
        <v>0</v>
      </c>
      <c r="F695" s="53" t="str">
        <f>IF(TYPE(SEARCH(F$1,+VLOOKUP($A695,datos14s!$A$2:$B$874,2,FALSE)))=1,"·",0)</f>
        <v>·</v>
      </c>
      <c r="G695" s="53" t="str">
        <f>IF(TYPE(SEARCH(G$1,+VLOOKUP($A695,datos14s!$A$2:$B$874,2,FALSE)))=1,"·",0)</f>
        <v>·</v>
      </c>
      <c r="H695" s="53" t="str">
        <f>IF(TYPE(SEARCH(H$1,+VLOOKUP($A695,datos14s!$A$2:$B$874,2,FALSE)))=1,"·",0)</f>
        <v>·</v>
      </c>
      <c r="I695" s="53">
        <f>IF(TYPE(SEARCH(I$1,+VLOOKUP($A695,datos14s!$A$2:$B$874,2,FALSE)))=1,"·",0)</f>
        <v>0</v>
      </c>
      <c r="J695" s="53">
        <f>IF(TYPE(SEARCH(J$1,+VLOOKUP($A695,datos14s!$A$2:$B$874,2,FALSE)))=1,"·",0)</f>
        <v>0</v>
      </c>
      <c r="K695" s="53">
        <f>IF(TYPE(SEARCH(K$1,+VLOOKUP($A695,datos14s!$A$2:$B$874,2,FALSE)))=1,"·",0)</f>
        <v>0</v>
      </c>
      <c r="L695" s="53">
        <f>IF(TYPE(SEARCH(L$1,+VLOOKUP($A695,datos14s!$A$2:$B$874,2,FALSE)))=1,"·",0)</f>
        <v>0</v>
      </c>
      <c r="M695" s="53">
        <f>IF(TYPE(SEARCH(M$1,+VLOOKUP($A695,datos14s!$A$2:$B$874,2,FALSE)))=1,"·",0)</f>
        <v>0</v>
      </c>
      <c r="N695" s="53">
        <f>IF(TYPE(SEARCH(N$1,+VLOOKUP($A695,datos14s!$A$2:$B$874,2,FALSE)))=1,"·",0)</f>
        <v>0</v>
      </c>
      <c r="O695" s="53">
        <f>IF(TYPE(SEARCH(O$1,+VLOOKUP($A695,datos14s!$A$2:$B$874,2,FALSE)))=1,"·",0)</f>
        <v>0</v>
      </c>
      <c r="P695" s="53">
        <f>IF(TYPE(SEARCH(P$1,+VLOOKUP($A695,datos14s!$A$2:$B$874,2,FALSE)))=1,"·",0)</f>
        <v>0</v>
      </c>
      <c r="Q695" s="53">
        <f>IF(TYPE(SEARCH(Q$1,+VLOOKUP($A695,datos14s!$A$2:$B$874,2,FALSE)))=1,"·",0)</f>
        <v>0</v>
      </c>
      <c r="R695" s="53">
        <f>IF(TYPE(SEARCH(R$1,+VLOOKUP($A695,datos14s!$A$2:$B$874,2,FALSE)))=1,"·",0)</f>
        <v>0</v>
      </c>
      <c r="S695" s="53">
        <f>IF(TYPE(SEARCH(S$1,+VLOOKUP($A695,datos14s!$A$2:$B$874,2,FALSE)))=1,"·",0)</f>
        <v>0</v>
      </c>
      <c r="T695" s="53">
        <f>IF(TYPE(SEARCH(T$1,+VLOOKUP($A695,datos14s!$A$2:$B$874,2,FALSE)))=1,"·",0)</f>
        <v>0</v>
      </c>
      <c r="U695" s="53">
        <f>IF(TYPE(SEARCH(U$1,+VLOOKUP($A695,datos14s!$A$2:$B$874,2,FALSE)))=1,"·",0)</f>
        <v>0</v>
      </c>
      <c r="V695" s="53">
        <f>IF(TYPE(SEARCH(V$1,+VLOOKUP($A695,datos14s!$A$2:$B$874,2,FALSE)))=1,"·",0)</f>
        <v>0</v>
      </c>
      <c r="W695" s="53">
        <f>IF(TYPE(SEARCH(W$1,+VLOOKUP($A695,datos14s!$A$2:$B$874,2,FALSE)))=1,"·",0)</f>
        <v>0</v>
      </c>
      <c r="X695" s="53">
        <f>IF(TYPE(SEARCH(X$1,+VLOOKUP($A695,datos14s!$A$2:$B$874,2,FALSE)))=1,"·",0)</f>
        <v>0</v>
      </c>
      <c r="Y695" s="53">
        <f>IF(TYPE(SEARCH(Y$1,+VLOOKUP($A695,datos14s!$A$2:$B$874,2,FALSE)))=1,"·",0)</f>
        <v>0</v>
      </c>
      <c r="Z695" s="53">
        <f>IF(TYPE(SEARCH(Z$1,+VLOOKUP($A695,datos14s!$A$2:$B$874,2,FALSE)))=1,"·",0)</f>
        <v>0</v>
      </c>
      <c r="AA695" s="53">
        <f>IF(TYPE(SEARCH(AA$1,+VLOOKUP($A695,datos14s!$A$2:$B$874,2,FALSE)))=1,"·",0)</f>
        <v>0</v>
      </c>
      <c r="AB695" s="53">
        <f>IF(TYPE(SEARCH(AB$1,+VLOOKUP($A695,datos14s!$A$2:$B$874,2,FALSE)))=1,"·",0)</f>
        <v>0</v>
      </c>
      <c r="AC695" s="53">
        <f>IF(TYPE(SEARCH(AC$1,+VLOOKUP($A695,datos14s!$A$2:$B$874,2,FALSE)))=1,"·",0)</f>
        <v>0</v>
      </c>
      <c r="AD695" s="53">
        <f>IF(TYPE(SEARCH(AD$1,+VLOOKUP($A695,datos14s!$A$2:$B$874,2,FALSE)))=1,"·",0)</f>
        <v>0</v>
      </c>
      <c r="AE695" s="53">
        <f>IF(TYPE(SEARCH(AE$1,+VLOOKUP($A695,datos14s!$A$2:$B$874,2,FALSE)))=1,"·",0)</f>
        <v>0</v>
      </c>
    </row>
    <row r="696" spans="1:31" s="9" customFormat="1">
      <c r="A696" s="186" t="s">
        <v>273</v>
      </c>
      <c r="B696" s="53">
        <f>IF(TYPE(SEARCH(B$1,+VLOOKUP($A696,datos14s!$A$2:$B$874,2,FALSE)))=1,"·",0)</f>
        <v>0</v>
      </c>
      <c r="C696" s="53">
        <f>IF(TYPE(SEARCH(C$1,+VLOOKUP($A696,datos14s!$A$2:$B$874,2,FALSE)))=1,"·",0)</f>
        <v>0</v>
      </c>
      <c r="D696" s="53">
        <f>IF(TYPE(SEARCH(D$1,+VLOOKUP($A696,datos14s!$A$2:$B$874,2,FALSE)))=1,"·",0)</f>
        <v>0</v>
      </c>
      <c r="E696" s="53">
        <f>IF(TYPE(SEARCH(E$1,+VLOOKUP($A696,datos14s!$A$2:$B$874,2,FALSE)))=1,"·",0)</f>
        <v>0</v>
      </c>
      <c r="F696" s="53" t="str">
        <f>IF(TYPE(SEARCH(F$1,+VLOOKUP($A696,datos14s!$A$2:$B$874,2,FALSE)))=1,"·",0)</f>
        <v>·</v>
      </c>
      <c r="G696" s="53">
        <f>IF(TYPE(SEARCH(G$1,+VLOOKUP($A696,datos14s!$A$2:$B$874,2,FALSE)))=1,"·",0)</f>
        <v>0</v>
      </c>
      <c r="H696" s="53">
        <f>IF(TYPE(SEARCH(H$1,+VLOOKUP($A696,datos14s!$A$2:$B$874,2,FALSE)))=1,"·",0)</f>
        <v>0</v>
      </c>
      <c r="I696" s="53">
        <f>IF(TYPE(SEARCH(I$1,+VLOOKUP($A696,datos14s!$A$2:$B$874,2,FALSE)))=1,"·",0)</f>
        <v>0</v>
      </c>
      <c r="J696" s="53">
        <f>IF(TYPE(SEARCH(J$1,+VLOOKUP($A696,datos14s!$A$2:$B$874,2,FALSE)))=1,"·",0)</f>
        <v>0</v>
      </c>
      <c r="K696" s="53">
        <f>IF(TYPE(SEARCH(K$1,+VLOOKUP($A696,datos14s!$A$2:$B$874,2,FALSE)))=1,"·",0)</f>
        <v>0</v>
      </c>
      <c r="L696" s="53">
        <f>IF(TYPE(SEARCH(L$1,+VLOOKUP($A696,datos14s!$A$2:$B$874,2,FALSE)))=1,"·",0)</f>
        <v>0</v>
      </c>
      <c r="M696" s="53">
        <f>IF(TYPE(SEARCH(M$1,+VLOOKUP($A696,datos14s!$A$2:$B$874,2,FALSE)))=1,"·",0)</f>
        <v>0</v>
      </c>
      <c r="N696" s="53">
        <f>IF(TYPE(SEARCH(N$1,+VLOOKUP($A696,datos14s!$A$2:$B$874,2,FALSE)))=1,"·",0)</f>
        <v>0</v>
      </c>
      <c r="O696" s="53">
        <f>IF(TYPE(SEARCH(O$1,+VLOOKUP($A696,datos14s!$A$2:$B$874,2,FALSE)))=1,"·",0)</f>
        <v>0</v>
      </c>
      <c r="P696" s="53">
        <f>IF(TYPE(SEARCH(P$1,+VLOOKUP($A696,datos14s!$A$2:$B$874,2,FALSE)))=1,"·",0)</f>
        <v>0</v>
      </c>
      <c r="Q696" s="53">
        <f>IF(TYPE(SEARCH(Q$1,+VLOOKUP($A696,datos14s!$A$2:$B$874,2,FALSE)))=1,"·",0)</f>
        <v>0</v>
      </c>
      <c r="R696" s="53">
        <f>IF(TYPE(SEARCH(R$1,+VLOOKUP($A696,datos14s!$A$2:$B$874,2,FALSE)))=1,"·",0)</f>
        <v>0</v>
      </c>
      <c r="S696" s="53">
        <f>IF(TYPE(SEARCH(S$1,+VLOOKUP($A696,datos14s!$A$2:$B$874,2,FALSE)))=1,"·",0)</f>
        <v>0</v>
      </c>
      <c r="T696" s="53">
        <f>IF(TYPE(SEARCH(T$1,+VLOOKUP($A696,datos14s!$A$2:$B$874,2,FALSE)))=1,"·",0)</f>
        <v>0</v>
      </c>
      <c r="U696" s="53">
        <f>IF(TYPE(SEARCH(U$1,+VLOOKUP($A696,datos14s!$A$2:$B$874,2,FALSE)))=1,"·",0)</f>
        <v>0</v>
      </c>
      <c r="V696" s="53">
        <f>IF(TYPE(SEARCH(V$1,+VLOOKUP($A696,datos14s!$A$2:$B$874,2,FALSE)))=1,"·",0)</f>
        <v>0</v>
      </c>
      <c r="W696" s="53">
        <f>IF(TYPE(SEARCH(W$1,+VLOOKUP($A696,datos14s!$A$2:$B$874,2,FALSE)))=1,"·",0)</f>
        <v>0</v>
      </c>
      <c r="X696" s="53">
        <f>IF(TYPE(SEARCH(X$1,+VLOOKUP($A696,datos14s!$A$2:$B$874,2,FALSE)))=1,"·",0)</f>
        <v>0</v>
      </c>
      <c r="Y696" s="53">
        <f>IF(TYPE(SEARCH(Y$1,+VLOOKUP($A696,datos14s!$A$2:$B$874,2,FALSE)))=1,"·",0)</f>
        <v>0</v>
      </c>
      <c r="Z696" s="53">
        <f>IF(TYPE(SEARCH(Z$1,+VLOOKUP($A696,datos14s!$A$2:$B$874,2,FALSE)))=1,"·",0)</f>
        <v>0</v>
      </c>
      <c r="AA696" s="53">
        <f>IF(TYPE(SEARCH(AA$1,+VLOOKUP($A696,datos14s!$A$2:$B$874,2,FALSE)))=1,"·",0)</f>
        <v>0</v>
      </c>
      <c r="AB696" s="53">
        <f>IF(TYPE(SEARCH(AB$1,+VLOOKUP($A696,datos14s!$A$2:$B$874,2,FALSE)))=1,"·",0)</f>
        <v>0</v>
      </c>
      <c r="AC696" s="53">
        <f>IF(TYPE(SEARCH(AC$1,+VLOOKUP($A696,datos14s!$A$2:$B$874,2,FALSE)))=1,"·",0)</f>
        <v>0</v>
      </c>
      <c r="AD696" s="53">
        <f>IF(TYPE(SEARCH(AD$1,+VLOOKUP($A696,datos14s!$A$2:$B$874,2,FALSE)))=1,"·",0)</f>
        <v>0</v>
      </c>
      <c r="AE696" s="53">
        <f>IF(TYPE(SEARCH(AE$1,+VLOOKUP($A696,datos14s!$A$2:$B$874,2,FALSE)))=1,"·",0)</f>
        <v>0</v>
      </c>
    </row>
    <row r="697" spans="1:31" s="9" customFormat="1">
      <c r="A697" s="186" t="s">
        <v>274</v>
      </c>
      <c r="B697" s="53">
        <f>IF(TYPE(SEARCH(B$1,+VLOOKUP($A697,datos14s!$A$2:$B$874,2,FALSE)))=1,"·",0)</f>
        <v>0</v>
      </c>
      <c r="C697" s="53">
        <f>IF(TYPE(SEARCH(C$1,+VLOOKUP($A697,datos14s!$A$2:$B$874,2,FALSE)))=1,"·",0)</f>
        <v>0</v>
      </c>
      <c r="D697" s="53">
        <f>IF(TYPE(SEARCH(D$1,+VLOOKUP($A697,datos14s!$A$2:$B$874,2,FALSE)))=1,"·",0)</f>
        <v>0</v>
      </c>
      <c r="E697" s="53">
        <f>IF(TYPE(SEARCH(E$1,+VLOOKUP($A697,datos14s!$A$2:$B$874,2,FALSE)))=1,"·",0)</f>
        <v>0</v>
      </c>
      <c r="F697" s="53" t="str">
        <f>IF(TYPE(SEARCH(F$1,+VLOOKUP($A697,datos14s!$A$2:$B$874,2,FALSE)))=1,"·",0)</f>
        <v>·</v>
      </c>
      <c r="G697" s="53">
        <f>IF(TYPE(SEARCH(G$1,+VLOOKUP($A697,datos14s!$A$2:$B$874,2,FALSE)))=1,"·",0)</f>
        <v>0</v>
      </c>
      <c r="H697" s="53">
        <f>IF(TYPE(SEARCH(H$1,+VLOOKUP($A697,datos14s!$A$2:$B$874,2,FALSE)))=1,"·",0)</f>
        <v>0</v>
      </c>
      <c r="I697" s="53">
        <f>IF(TYPE(SEARCH(I$1,+VLOOKUP($A697,datos14s!$A$2:$B$874,2,FALSE)))=1,"·",0)</f>
        <v>0</v>
      </c>
      <c r="J697" s="53">
        <f>IF(TYPE(SEARCH(J$1,+VLOOKUP($A697,datos14s!$A$2:$B$874,2,FALSE)))=1,"·",0)</f>
        <v>0</v>
      </c>
      <c r="K697" s="53">
        <f>IF(TYPE(SEARCH(K$1,+VLOOKUP($A697,datos14s!$A$2:$B$874,2,FALSE)))=1,"·",0)</f>
        <v>0</v>
      </c>
      <c r="L697" s="53" t="str">
        <f>IF(TYPE(SEARCH(L$1,+VLOOKUP($A697,datos14s!$A$2:$B$874,2,FALSE)))=1,"·",0)</f>
        <v>·</v>
      </c>
      <c r="M697" s="53">
        <f>IF(TYPE(SEARCH(M$1,+VLOOKUP($A697,datos14s!$A$2:$B$874,2,FALSE)))=1,"·",0)</f>
        <v>0</v>
      </c>
      <c r="N697" s="53">
        <f>IF(TYPE(SEARCH(N$1,+VLOOKUP($A697,datos14s!$A$2:$B$874,2,FALSE)))=1,"·",0)</f>
        <v>0</v>
      </c>
      <c r="O697" s="53" t="str">
        <f>IF(TYPE(SEARCH(O$1,+VLOOKUP($A697,datos14s!$A$2:$B$874,2,FALSE)))=1,"·",0)</f>
        <v>·</v>
      </c>
      <c r="P697" s="53">
        <f>IF(TYPE(SEARCH(P$1,+VLOOKUP($A697,datos14s!$A$2:$B$874,2,FALSE)))=1,"·",0)</f>
        <v>0</v>
      </c>
      <c r="Q697" s="53">
        <f>IF(TYPE(SEARCH(Q$1,+VLOOKUP($A697,datos14s!$A$2:$B$874,2,FALSE)))=1,"·",0)</f>
        <v>0</v>
      </c>
      <c r="R697" s="53">
        <f>IF(TYPE(SEARCH(R$1,+VLOOKUP($A697,datos14s!$A$2:$B$874,2,FALSE)))=1,"·",0)</f>
        <v>0</v>
      </c>
      <c r="S697" s="53">
        <f>IF(TYPE(SEARCH(S$1,+VLOOKUP($A697,datos14s!$A$2:$B$874,2,FALSE)))=1,"·",0)</f>
        <v>0</v>
      </c>
      <c r="T697" s="53">
        <f>IF(TYPE(SEARCH(T$1,+VLOOKUP($A697,datos14s!$A$2:$B$874,2,FALSE)))=1,"·",0)</f>
        <v>0</v>
      </c>
      <c r="U697" s="53">
        <f>IF(TYPE(SEARCH(U$1,+VLOOKUP($A697,datos14s!$A$2:$B$874,2,FALSE)))=1,"·",0)</f>
        <v>0</v>
      </c>
      <c r="V697" s="53">
        <f>IF(TYPE(SEARCH(V$1,+VLOOKUP($A697,datos14s!$A$2:$B$874,2,FALSE)))=1,"·",0)</f>
        <v>0</v>
      </c>
      <c r="W697" s="53">
        <f>IF(TYPE(SEARCH(W$1,+VLOOKUP($A697,datos14s!$A$2:$B$874,2,FALSE)))=1,"·",0)</f>
        <v>0</v>
      </c>
      <c r="X697" s="53">
        <f>IF(TYPE(SEARCH(X$1,+VLOOKUP($A697,datos14s!$A$2:$B$874,2,FALSE)))=1,"·",0)</f>
        <v>0</v>
      </c>
      <c r="Y697" s="53">
        <f>IF(TYPE(SEARCH(Y$1,+VLOOKUP($A697,datos14s!$A$2:$B$874,2,FALSE)))=1,"·",0)</f>
        <v>0</v>
      </c>
      <c r="Z697" s="53">
        <f>IF(TYPE(SEARCH(Z$1,+VLOOKUP($A697,datos14s!$A$2:$B$874,2,FALSE)))=1,"·",0)</f>
        <v>0</v>
      </c>
      <c r="AA697" s="53">
        <f>IF(TYPE(SEARCH(AA$1,+VLOOKUP($A697,datos14s!$A$2:$B$874,2,FALSE)))=1,"·",0)</f>
        <v>0</v>
      </c>
      <c r="AB697" s="53">
        <f>IF(TYPE(SEARCH(AB$1,+VLOOKUP($A697,datos14s!$A$2:$B$874,2,FALSE)))=1,"·",0)</f>
        <v>0</v>
      </c>
      <c r="AC697" s="53">
        <f>IF(TYPE(SEARCH(AC$1,+VLOOKUP($A697,datos14s!$A$2:$B$874,2,FALSE)))=1,"·",0)</f>
        <v>0</v>
      </c>
      <c r="AD697" s="53">
        <f>IF(TYPE(SEARCH(AD$1,+VLOOKUP($A697,datos14s!$A$2:$B$874,2,FALSE)))=1,"·",0)</f>
        <v>0</v>
      </c>
      <c r="AE697" s="53">
        <f>IF(TYPE(SEARCH(AE$1,+VLOOKUP($A697,datos14s!$A$2:$B$874,2,FALSE)))=1,"·",0)</f>
        <v>0</v>
      </c>
    </row>
    <row r="698" spans="1:31" s="9" customFormat="1">
      <c r="A698" s="186" t="s">
        <v>275</v>
      </c>
      <c r="B698" s="53">
        <f>IF(TYPE(SEARCH(B$1,+VLOOKUP($A698,datos14s!$A$2:$B$874,2,FALSE)))=1,"·",0)</f>
        <v>0</v>
      </c>
      <c r="C698" s="53">
        <f>IF(TYPE(SEARCH(C$1,+VLOOKUP($A698,datos14s!$A$2:$B$874,2,FALSE)))=1,"·",0)</f>
        <v>0</v>
      </c>
      <c r="D698" s="53">
        <f>IF(TYPE(SEARCH(D$1,+VLOOKUP($A698,datos14s!$A$2:$B$874,2,FALSE)))=1,"·",0)</f>
        <v>0</v>
      </c>
      <c r="E698" s="53">
        <f>IF(TYPE(SEARCH(E$1,+VLOOKUP($A698,datos14s!$A$2:$B$874,2,FALSE)))=1,"·",0)</f>
        <v>0</v>
      </c>
      <c r="F698" s="53" t="str">
        <f>IF(TYPE(SEARCH(F$1,+VLOOKUP($A698,datos14s!$A$2:$B$874,2,FALSE)))=1,"·",0)</f>
        <v>·</v>
      </c>
      <c r="G698" s="53">
        <f>IF(TYPE(SEARCH(G$1,+VLOOKUP($A698,datos14s!$A$2:$B$874,2,FALSE)))=1,"·",0)</f>
        <v>0</v>
      </c>
      <c r="H698" s="53">
        <f>IF(TYPE(SEARCH(H$1,+VLOOKUP($A698,datos14s!$A$2:$B$874,2,FALSE)))=1,"·",0)</f>
        <v>0</v>
      </c>
      <c r="I698" s="53">
        <f>IF(TYPE(SEARCH(I$1,+VLOOKUP($A698,datos14s!$A$2:$B$874,2,FALSE)))=1,"·",0)</f>
        <v>0</v>
      </c>
      <c r="J698" s="53">
        <f>IF(TYPE(SEARCH(J$1,+VLOOKUP($A698,datos14s!$A$2:$B$874,2,FALSE)))=1,"·",0)</f>
        <v>0</v>
      </c>
      <c r="K698" s="53">
        <f>IF(TYPE(SEARCH(K$1,+VLOOKUP($A698,datos14s!$A$2:$B$874,2,FALSE)))=1,"·",0)</f>
        <v>0</v>
      </c>
      <c r="L698" s="53">
        <f>IF(TYPE(SEARCH(L$1,+VLOOKUP($A698,datos14s!$A$2:$B$874,2,FALSE)))=1,"·",0)</f>
        <v>0</v>
      </c>
      <c r="M698" s="53">
        <f>IF(TYPE(SEARCH(M$1,+VLOOKUP($A698,datos14s!$A$2:$B$874,2,FALSE)))=1,"·",0)</f>
        <v>0</v>
      </c>
      <c r="N698" s="53">
        <f>IF(TYPE(SEARCH(N$1,+VLOOKUP($A698,datos14s!$A$2:$B$874,2,FALSE)))=1,"·",0)</f>
        <v>0</v>
      </c>
      <c r="O698" s="53">
        <f>IF(TYPE(SEARCH(O$1,+VLOOKUP($A698,datos14s!$A$2:$B$874,2,FALSE)))=1,"·",0)</f>
        <v>0</v>
      </c>
      <c r="P698" s="53">
        <f>IF(TYPE(SEARCH(P$1,+VLOOKUP($A698,datos14s!$A$2:$B$874,2,FALSE)))=1,"·",0)</f>
        <v>0</v>
      </c>
      <c r="Q698" s="53">
        <f>IF(TYPE(SEARCH(Q$1,+VLOOKUP($A698,datos14s!$A$2:$B$874,2,FALSE)))=1,"·",0)</f>
        <v>0</v>
      </c>
      <c r="R698" s="53">
        <f>IF(TYPE(SEARCH(R$1,+VLOOKUP($A698,datos14s!$A$2:$B$874,2,FALSE)))=1,"·",0)</f>
        <v>0</v>
      </c>
      <c r="S698" s="53">
        <f>IF(TYPE(SEARCH(S$1,+VLOOKUP($A698,datos14s!$A$2:$B$874,2,FALSE)))=1,"·",0)</f>
        <v>0</v>
      </c>
      <c r="T698" s="53">
        <f>IF(TYPE(SEARCH(T$1,+VLOOKUP($A698,datos14s!$A$2:$B$874,2,FALSE)))=1,"·",0)</f>
        <v>0</v>
      </c>
      <c r="U698" s="53">
        <f>IF(TYPE(SEARCH(U$1,+VLOOKUP($A698,datos14s!$A$2:$B$874,2,FALSE)))=1,"·",0)</f>
        <v>0</v>
      </c>
      <c r="V698" s="53">
        <f>IF(TYPE(SEARCH(V$1,+VLOOKUP($A698,datos14s!$A$2:$B$874,2,FALSE)))=1,"·",0)</f>
        <v>0</v>
      </c>
      <c r="W698" s="53">
        <f>IF(TYPE(SEARCH(W$1,+VLOOKUP($A698,datos14s!$A$2:$B$874,2,FALSE)))=1,"·",0)</f>
        <v>0</v>
      </c>
      <c r="X698" s="53">
        <f>IF(TYPE(SEARCH(X$1,+VLOOKUP($A698,datos14s!$A$2:$B$874,2,FALSE)))=1,"·",0)</f>
        <v>0</v>
      </c>
      <c r="Y698" s="53">
        <f>IF(TYPE(SEARCH(Y$1,+VLOOKUP($A698,datos14s!$A$2:$B$874,2,FALSE)))=1,"·",0)</f>
        <v>0</v>
      </c>
      <c r="Z698" s="53">
        <f>IF(TYPE(SEARCH(Z$1,+VLOOKUP($A698,datos14s!$A$2:$B$874,2,FALSE)))=1,"·",0)</f>
        <v>0</v>
      </c>
      <c r="AA698" s="53">
        <f>IF(TYPE(SEARCH(AA$1,+VLOOKUP($A698,datos14s!$A$2:$B$874,2,FALSE)))=1,"·",0)</f>
        <v>0</v>
      </c>
      <c r="AB698" s="53">
        <f>IF(TYPE(SEARCH(AB$1,+VLOOKUP($A698,datos14s!$A$2:$B$874,2,FALSE)))=1,"·",0)</f>
        <v>0</v>
      </c>
      <c r="AC698" s="53">
        <f>IF(TYPE(SEARCH(AC$1,+VLOOKUP($A698,datos14s!$A$2:$B$874,2,FALSE)))=1,"·",0)</f>
        <v>0</v>
      </c>
      <c r="AD698" s="53">
        <f>IF(TYPE(SEARCH(AD$1,+VLOOKUP($A698,datos14s!$A$2:$B$874,2,FALSE)))=1,"·",0)</f>
        <v>0</v>
      </c>
      <c r="AE698" s="53">
        <f>IF(TYPE(SEARCH(AE$1,+VLOOKUP($A698,datos14s!$A$2:$B$874,2,FALSE)))=1,"·",0)</f>
        <v>0</v>
      </c>
    </row>
    <row r="699" spans="1:31" s="9" customFormat="1">
      <c r="A699" s="186" t="s">
        <v>276</v>
      </c>
      <c r="B699" s="53">
        <f>IF(TYPE(SEARCH(B$1,+VLOOKUP($A699,datos14s!$A$2:$B$874,2,FALSE)))=1,"·",0)</f>
        <v>0</v>
      </c>
      <c r="C699" s="53">
        <f>IF(TYPE(SEARCH(C$1,+VLOOKUP($A699,datos14s!$A$2:$B$874,2,FALSE)))=1,"·",0)</f>
        <v>0</v>
      </c>
      <c r="D699" s="53">
        <f>IF(TYPE(SEARCH(D$1,+VLOOKUP($A699,datos14s!$A$2:$B$874,2,FALSE)))=1,"·",0)</f>
        <v>0</v>
      </c>
      <c r="E699" s="53">
        <f>IF(TYPE(SEARCH(E$1,+VLOOKUP($A699,datos14s!$A$2:$B$874,2,FALSE)))=1,"·",0)</f>
        <v>0</v>
      </c>
      <c r="F699" s="53" t="str">
        <f>IF(TYPE(SEARCH(F$1,+VLOOKUP($A699,datos14s!$A$2:$B$874,2,FALSE)))=1,"·",0)</f>
        <v>·</v>
      </c>
      <c r="G699" s="53">
        <f>IF(TYPE(SEARCH(G$1,+VLOOKUP($A699,datos14s!$A$2:$B$874,2,FALSE)))=1,"·",0)</f>
        <v>0</v>
      </c>
      <c r="H699" s="53">
        <f>IF(TYPE(SEARCH(H$1,+VLOOKUP($A699,datos14s!$A$2:$B$874,2,FALSE)))=1,"·",0)</f>
        <v>0</v>
      </c>
      <c r="I699" s="53">
        <f>IF(TYPE(SEARCH(I$1,+VLOOKUP($A699,datos14s!$A$2:$B$874,2,FALSE)))=1,"·",0)</f>
        <v>0</v>
      </c>
      <c r="J699" s="53">
        <f>IF(TYPE(SEARCH(J$1,+VLOOKUP($A699,datos14s!$A$2:$B$874,2,FALSE)))=1,"·",0)</f>
        <v>0</v>
      </c>
      <c r="K699" s="53">
        <f>IF(TYPE(SEARCH(K$1,+VLOOKUP($A699,datos14s!$A$2:$B$874,2,FALSE)))=1,"·",0)</f>
        <v>0</v>
      </c>
      <c r="L699" s="53">
        <f>IF(TYPE(SEARCH(L$1,+VLOOKUP($A699,datos14s!$A$2:$B$874,2,FALSE)))=1,"·",0)</f>
        <v>0</v>
      </c>
      <c r="M699" s="53">
        <f>IF(TYPE(SEARCH(M$1,+VLOOKUP($A699,datos14s!$A$2:$B$874,2,FALSE)))=1,"·",0)</f>
        <v>0</v>
      </c>
      <c r="N699" s="53">
        <f>IF(TYPE(SEARCH(N$1,+VLOOKUP($A699,datos14s!$A$2:$B$874,2,FALSE)))=1,"·",0)</f>
        <v>0</v>
      </c>
      <c r="O699" s="53">
        <f>IF(TYPE(SEARCH(O$1,+VLOOKUP($A699,datos14s!$A$2:$B$874,2,FALSE)))=1,"·",0)</f>
        <v>0</v>
      </c>
      <c r="P699" s="53">
        <f>IF(TYPE(SEARCH(P$1,+VLOOKUP($A699,datos14s!$A$2:$B$874,2,FALSE)))=1,"·",0)</f>
        <v>0</v>
      </c>
      <c r="Q699" s="53">
        <f>IF(TYPE(SEARCH(Q$1,+VLOOKUP($A699,datos14s!$A$2:$B$874,2,FALSE)))=1,"·",0)</f>
        <v>0</v>
      </c>
      <c r="R699" s="53">
        <f>IF(TYPE(SEARCH(R$1,+VLOOKUP($A699,datos14s!$A$2:$B$874,2,FALSE)))=1,"·",0)</f>
        <v>0</v>
      </c>
      <c r="S699" s="53">
        <f>IF(TYPE(SEARCH(S$1,+VLOOKUP($A699,datos14s!$A$2:$B$874,2,FALSE)))=1,"·",0)</f>
        <v>0</v>
      </c>
      <c r="T699" s="53">
        <f>IF(TYPE(SEARCH(T$1,+VLOOKUP($A699,datos14s!$A$2:$B$874,2,FALSE)))=1,"·",0)</f>
        <v>0</v>
      </c>
      <c r="U699" s="53">
        <f>IF(TYPE(SEARCH(U$1,+VLOOKUP($A699,datos14s!$A$2:$B$874,2,FALSE)))=1,"·",0)</f>
        <v>0</v>
      </c>
      <c r="V699" s="53">
        <f>IF(TYPE(SEARCH(V$1,+VLOOKUP($A699,datos14s!$A$2:$B$874,2,FALSE)))=1,"·",0)</f>
        <v>0</v>
      </c>
      <c r="W699" s="53">
        <f>IF(TYPE(SEARCH(W$1,+VLOOKUP($A699,datos14s!$A$2:$B$874,2,FALSE)))=1,"·",0)</f>
        <v>0</v>
      </c>
      <c r="X699" s="53">
        <f>IF(TYPE(SEARCH(X$1,+VLOOKUP($A699,datos14s!$A$2:$B$874,2,FALSE)))=1,"·",0)</f>
        <v>0</v>
      </c>
      <c r="Y699" s="53">
        <f>IF(TYPE(SEARCH(Y$1,+VLOOKUP($A699,datos14s!$A$2:$B$874,2,FALSE)))=1,"·",0)</f>
        <v>0</v>
      </c>
      <c r="Z699" s="53" t="str">
        <f>IF(TYPE(SEARCH(Z$1,+VLOOKUP($A699,datos14s!$A$2:$B$874,2,FALSE)))=1,"·",0)</f>
        <v>·</v>
      </c>
      <c r="AA699" s="53">
        <f>IF(TYPE(SEARCH(AA$1,+VLOOKUP($A699,datos14s!$A$2:$B$874,2,FALSE)))=1,"·",0)</f>
        <v>0</v>
      </c>
      <c r="AB699" s="53">
        <f>IF(TYPE(SEARCH(AB$1,+VLOOKUP($A699,datos14s!$A$2:$B$874,2,FALSE)))=1,"·",0)</f>
        <v>0</v>
      </c>
      <c r="AC699" s="53">
        <f>IF(TYPE(SEARCH(AC$1,+VLOOKUP($A699,datos14s!$A$2:$B$874,2,FALSE)))=1,"·",0)</f>
        <v>0</v>
      </c>
      <c r="AD699" s="53">
        <f>IF(TYPE(SEARCH(AD$1,+VLOOKUP($A699,datos14s!$A$2:$B$874,2,FALSE)))=1,"·",0)</f>
        <v>0</v>
      </c>
      <c r="AE699" s="53">
        <f>IF(TYPE(SEARCH(AE$1,+VLOOKUP($A699,datos14s!$A$2:$B$874,2,FALSE)))=1,"·",0)</f>
        <v>0</v>
      </c>
    </row>
    <row r="700" spans="1:31" s="9" customFormat="1">
      <c r="A700" s="186" t="s">
        <v>277</v>
      </c>
      <c r="B700" s="53">
        <f>IF(TYPE(SEARCH(B$1,+VLOOKUP($A700,datos14s!$A$2:$B$874,2,FALSE)))=1,"·",0)</f>
        <v>0</v>
      </c>
      <c r="C700" s="53">
        <f>IF(TYPE(SEARCH(C$1,+VLOOKUP($A700,datos14s!$A$2:$B$874,2,FALSE)))=1,"·",0)</f>
        <v>0</v>
      </c>
      <c r="D700" s="53">
        <f>IF(TYPE(SEARCH(D$1,+VLOOKUP($A700,datos14s!$A$2:$B$874,2,FALSE)))=1,"·",0)</f>
        <v>0</v>
      </c>
      <c r="E700" s="53">
        <f>IF(TYPE(SEARCH(E$1,+VLOOKUP($A700,datos14s!$A$2:$B$874,2,FALSE)))=1,"·",0)</f>
        <v>0</v>
      </c>
      <c r="F700" s="53">
        <f>IF(TYPE(SEARCH(F$1,+VLOOKUP($A700,datos14s!$A$2:$B$874,2,FALSE)))=1,"·",0)</f>
        <v>0</v>
      </c>
      <c r="G700" s="53">
        <f>IF(TYPE(SEARCH(G$1,+VLOOKUP($A700,datos14s!$A$2:$B$874,2,FALSE)))=1,"·",0)</f>
        <v>0</v>
      </c>
      <c r="H700" s="53">
        <f>IF(TYPE(SEARCH(H$1,+VLOOKUP($A700,datos14s!$A$2:$B$874,2,FALSE)))=1,"·",0)</f>
        <v>0</v>
      </c>
      <c r="I700" s="53">
        <f>IF(TYPE(SEARCH(I$1,+VLOOKUP($A700,datos14s!$A$2:$B$874,2,FALSE)))=1,"·",0)</f>
        <v>0</v>
      </c>
      <c r="J700" s="53">
        <f>IF(TYPE(SEARCH(J$1,+VLOOKUP($A700,datos14s!$A$2:$B$874,2,FALSE)))=1,"·",0)</f>
        <v>0</v>
      </c>
      <c r="K700" s="53">
        <f>IF(TYPE(SEARCH(K$1,+VLOOKUP($A700,datos14s!$A$2:$B$874,2,FALSE)))=1,"·",0)</f>
        <v>0</v>
      </c>
      <c r="L700" s="53">
        <f>IF(TYPE(SEARCH(L$1,+VLOOKUP($A700,datos14s!$A$2:$B$874,2,FALSE)))=1,"·",0)</f>
        <v>0</v>
      </c>
      <c r="M700" s="53">
        <f>IF(TYPE(SEARCH(M$1,+VLOOKUP($A700,datos14s!$A$2:$B$874,2,FALSE)))=1,"·",0)</f>
        <v>0</v>
      </c>
      <c r="N700" s="53">
        <f>IF(TYPE(SEARCH(N$1,+VLOOKUP($A700,datos14s!$A$2:$B$874,2,FALSE)))=1,"·",0)</f>
        <v>0</v>
      </c>
      <c r="O700" s="53">
        <f>IF(TYPE(SEARCH(O$1,+VLOOKUP($A700,datos14s!$A$2:$B$874,2,FALSE)))=1,"·",0)</f>
        <v>0</v>
      </c>
      <c r="P700" s="53">
        <f>IF(TYPE(SEARCH(P$1,+VLOOKUP($A700,datos14s!$A$2:$B$874,2,FALSE)))=1,"·",0)</f>
        <v>0</v>
      </c>
      <c r="Q700" s="53">
        <f>IF(TYPE(SEARCH(Q$1,+VLOOKUP($A700,datos14s!$A$2:$B$874,2,FALSE)))=1,"·",0)</f>
        <v>0</v>
      </c>
      <c r="R700" s="53">
        <f>IF(TYPE(SEARCH(R$1,+VLOOKUP($A700,datos14s!$A$2:$B$874,2,FALSE)))=1,"·",0)</f>
        <v>0</v>
      </c>
      <c r="S700" s="53">
        <f>IF(TYPE(SEARCH(S$1,+VLOOKUP($A700,datos14s!$A$2:$B$874,2,FALSE)))=1,"·",0)</f>
        <v>0</v>
      </c>
      <c r="T700" s="53">
        <f>IF(TYPE(SEARCH(T$1,+VLOOKUP($A700,datos14s!$A$2:$B$874,2,FALSE)))=1,"·",0)</f>
        <v>0</v>
      </c>
      <c r="U700" s="53">
        <f>IF(TYPE(SEARCH(U$1,+VLOOKUP($A700,datos14s!$A$2:$B$874,2,FALSE)))=1,"·",0)</f>
        <v>0</v>
      </c>
      <c r="V700" s="53">
        <f>IF(TYPE(SEARCH(V$1,+VLOOKUP($A700,datos14s!$A$2:$B$874,2,FALSE)))=1,"·",0)</f>
        <v>0</v>
      </c>
      <c r="W700" s="53">
        <f>IF(TYPE(SEARCH(W$1,+VLOOKUP($A700,datos14s!$A$2:$B$874,2,FALSE)))=1,"·",0)</f>
        <v>0</v>
      </c>
      <c r="X700" s="53">
        <f>IF(TYPE(SEARCH(X$1,+VLOOKUP($A700,datos14s!$A$2:$B$874,2,FALSE)))=1,"·",0)</f>
        <v>0</v>
      </c>
      <c r="Y700" s="53">
        <f>IF(TYPE(SEARCH(Y$1,+VLOOKUP($A700,datos14s!$A$2:$B$874,2,FALSE)))=1,"·",0)</f>
        <v>0</v>
      </c>
      <c r="Z700" s="53">
        <f>IF(TYPE(SEARCH(Z$1,+VLOOKUP($A700,datos14s!$A$2:$B$874,2,FALSE)))=1,"·",0)</f>
        <v>0</v>
      </c>
      <c r="AA700" s="53">
        <f>IF(TYPE(SEARCH(AA$1,+VLOOKUP($A700,datos14s!$A$2:$B$874,2,FALSE)))=1,"·",0)</f>
        <v>0</v>
      </c>
      <c r="AB700" s="53">
        <f>IF(TYPE(SEARCH(AB$1,+VLOOKUP($A700,datos14s!$A$2:$B$874,2,FALSE)))=1,"·",0)</f>
        <v>0</v>
      </c>
      <c r="AC700" s="53">
        <f>IF(TYPE(SEARCH(AC$1,+VLOOKUP($A700,datos14s!$A$2:$B$874,2,FALSE)))=1,"·",0)</f>
        <v>0</v>
      </c>
      <c r="AD700" s="53">
        <f>IF(TYPE(SEARCH(AD$1,+VLOOKUP($A700,datos14s!$A$2:$B$874,2,FALSE)))=1,"·",0)</f>
        <v>0</v>
      </c>
      <c r="AE700" s="53">
        <f>IF(TYPE(SEARCH(AE$1,+VLOOKUP($A700,datos14s!$A$2:$B$874,2,FALSE)))=1,"·",0)</f>
        <v>0</v>
      </c>
    </row>
    <row r="701" spans="1:31" s="9" customFormat="1">
      <c r="A701" s="60" t="s">
        <v>1373</v>
      </c>
      <c r="B701" s="53" t="str">
        <f>IF(TYPE(SEARCH(B$1,+VLOOKUP($A701,datos14s!$A$2:$B$874,2,FALSE)))=1,"·",0)</f>
        <v>·</v>
      </c>
      <c r="C701" s="53">
        <f>IF(TYPE(SEARCH(C$1,+VLOOKUP($A701,datos14s!$A$2:$B$874,2,FALSE)))=1,"·",0)</f>
        <v>0</v>
      </c>
      <c r="D701" s="53">
        <f>IF(TYPE(SEARCH(D$1,+VLOOKUP($A701,datos14s!$A$2:$B$874,2,FALSE)))=1,"·",0)</f>
        <v>0</v>
      </c>
      <c r="E701" s="53">
        <f>IF(TYPE(SEARCH(E$1,+VLOOKUP($A701,datos14s!$A$2:$B$874,2,FALSE)))=1,"·",0)</f>
        <v>0</v>
      </c>
      <c r="F701" s="53">
        <f>IF(TYPE(SEARCH(F$1,+VLOOKUP($A701,datos14s!$A$2:$B$874,2,FALSE)))=1,"·",0)</f>
        <v>0</v>
      </c>
      <c r="G701" s="53">
        <f>IF(TYPE(SEARCH(G$1,+VLOOKUP($A701,datos14s!$A$2:$B$874,2,FALSE)))=1,"·",0)</f>
        <v>0</v>
      </c>
      <c r="H701" s="53">
        <f>IF(TYPE(SEARCH(H$1,+VLOOKUP($A701,datos14s!$A$2:$B$874,2,FALSE)))=1,"·",0)</f>
        <v>0</v>
      </c>
      <c r="I701" s="53">
        <f>IF(TYPE(SEARCH(I$1,+VLOOKUP($A701,datos14s!$A$2:$B$874,2,FALSE)))=1,"·",0)</f>
        <v>0</v>
      </c>
      <c r="J701" s="53">
        <f>IF(TYPE(SEARCH(J$1,+VLOOKUP($A701,datos14s!$A$2:$B$874,2,FALSE)))=1,"·",0)</f>
        <v>0</v>
      </c>
      <c r="K701" s="53">
        <f>IF(TYPE(SEARCH(K$1,+VLOOKUP($A701,datos14s!$A$2:$B$874,2,FALSE)))=1,"·",0)</f>
        <v>0</v>
      </c>
      <c r="L701" s="53">
        <f>IF(TYPE(SEARCH(L$1,+VLOOKUP($A701,datos14s!$A$2:$B$874,2,FALSE)))=1,"·",0)</f>
        <v>0</v>
      </c>
      <c r="M701" s="53">
        <f>IF(TYPE(SEARCH(M$1,+VLOOKUP($A701,datos14s!$A$2:$B$874,2,FALSE)))=1,"·",0)</f>
        <v>0</v>
      </c>
      <c r="N701" s="53">
        <f>IF(TYPE(SEARCH(N$1,+VLOOKUP($A701,datos14s!$A$2:$B$874,2,FALSE)))=1,"·",0)</f>
        <v>0</v>
      </c>
      <c r="O701" s="53">
        <f>IF(TYPE(SEARCH(O$1,+VLOOKUP($A701,datos14s!$A$2:$B$874,2,FALSE)))=1,"·",0)</f>
        <v>0</v>
      </c>
      <c r="P701" s="53">
        <f>IF(TYPE(SEARCH(P$1,+VLOOKUP($A701,datos14s!$A$2:$B$874,2,FALSE)))=1,"·",0)</f>
        <v>0</v>
      </c>
      <c r="Q701" s="53">
        <f>IF(TYPE(SEARCH(Q$1,+VLOOKUP($A701,datos14s!$A$2:$B$874,2,FALSE)))=1,"·",0)</f>
        <v>0</v>
      </c>
      <c r="R701" s="53">
        <f>IF(TYPE(SEARCH(R$1,+VLOOKUP($A701,datos14s!$A$2:$B$874,2,FALSE)))=1,"·",0)</f>
        <v>0</v>
      </c>
      <c r="S701" s="53">
        <f>IF(TYPE(SEARCH(S$1,+VLOOKUP($A701,datos14s!$A$2:$B$874,2,FALSE)))=1,"·",0)</f>
        <v>0</v>
      </c>
      <c r="T701" s="53">
        <f>IF(TYPE(SEARCH(T$1,+VLOOKUP($A701,datos14s!$A$2:$B$874,2,FALSE)))=1,"·",0)</f>
        <v>0</v>
      </c>
      <c r="U701" s="53">
        <f>IF(TYPE(SEARCH(U$1,+VLOOKUP($A701,datos14s!$A$2:$B$874,2,FALSE)))=1,"·",0)</f>
        <v>0</v>
      </c>
      <c r="V701" s="53">
        <f>IF(TYPE(SEARCH(V$1,+VLOOKUP($A701,datos14s!$A$2:$B$874,2,FALSE)))=1,"·",0)</f>
        <v>0</v>
      </c>
      <c r="W701" s="53">
        <f>IF(TYPE(SEARCH(W$1,+VLOOKUP($A701,datos14s!$A$2:$B$874,2,FALSE)))=1,"·",0)</f>
        <v>0</v>
      </c>
      <c r="X701" s="53">
        <f>IF(TYPE(SEARCH(X$1,+VLOOKUP($A701,datos14s!$A$2:$B$874,2,FALSE)))=1,"·",0)</f>
        <v>0</v>
      </c>
      <c r="Y701" s="53">
        <f>IF(TYPE(SEARCH(Y$1,+VLOOKUP($A701,datos14s!$A$2:$B$874,2,FALSE)))=1,"·",0)</f>
        <v>0</v>
      </c>
      <c r="Z701" s="53">
        <f>IF(TYPE(SEARCH(Z$1,+VLOOKUP($A701,datos14s!$A$2:$B$874,2,FALSE)))=1,"·",0)</f>
        <v>0</v>
      </c>
      <c r="AA701" s="53">
        <f>IF(TYPE(SEARCH(AA$1,+VLOOKUP($A701,datos14s!$A$2:$B$874,2,FALSE)))=1,"·",0)</f>
        <v>0</v>
      </c>
      <c r="AB701" s="53">
        <f>IF(TYPE(SEARCH(AB$1,+VLOOKUP($A701,datos14s!$A$2:$B$874,2,FALSE)))=1,"·",0)</f>
        <v>0</v>
      </c>
      <c r="AC701" s="53">
        <f>IF(TYPE(SEARCH(AC$1,+VLOOKUP($A701,datos14s!$A$2:$B$874,2,FALSE)))=1,"·",0)</f>
        <v>0</v>
      </c>
      <c r="AD701" s="53">
        <f>IF(TYPE(SEARCH(AD$1,+VLOOKUP($A701,datos14s!$A$2:$B$874,2,FALSE)))=1,"·",0)</f>
        <v>0</v>
      </c>
      <c r="AE701" s="53">
        <f>IF(TYPE(SEARCH(AE$1,+VLOOKUP($A701,datos14s!$A$2:$B$874,2,FALSE)))=1,"·",0)</f>
        <v>0</v>
      </c>
    </row>
    <row r="702" spans="1:31" s="9" customFormat="1">
      <c r="A702" s="60" t="s">
        <v>1374</v>
      </c>
      <c r="B702" s="53">
        <f>IF(TYPE(SEARCH(B$1,+VLOOKUP($A702,datos14s!$A$2:$B$874,2,FALSE)))=1,"·",0)</f>
        <v>0</v>
      </c>
      <c r="C702" s="53">
        <f>IF(TYPE(SEARCH(C$1,+VLOOKUP($A702,datos14s!$A$2:$B$874,2,FALSE)))=1,"·",0)</f>
        <v>0</v>
      </c>
      <c r="D702" s="53">
        <f>IF(TYPE(SEARCH(D$1,+VLOOKUP($A702,datos14s!$A$2:$B$874,2,FALSE)))=1,"·",0)</f>
        <v>0</v>
      </c>
      <c r="E702" s="53">
        <f>IF(TYPE(SEARCH(E$1,+VLOOKUP($A702,datos14s!$A$2:$B$874,2,FALSE)))=1,"·",0)</f>
        <v>0</v>
      </c>
      <c r="F702" s="53">
        <f>IF(TYPE(SEARCH(F$1,+VLOOKUP($A702,datos14s!$A$2:$B$874,2,FALSE)))=1,"·",0)</f>
        <v>0</v>
      </c>
      <c r="G702" s="53">
        <f>IF(TYPE(SEARCH(G$1,+VLOOKUP($A702,datos14s!$A$2:$B$874,2,FALSE)))=1,"·",0)</f>
        <v>0</v>
      </c>
      <c r="H702" s="53">
        <f>IF(TYPE(SEARCH(H$1,+VLOOKUP($A702,datos14s!$A$2:$B$874,2,FALSE)))=1,"·",0)</f>
        <v>0</v>
      </c>
      <c r="I702" s="53">
        <f>IF(TYPE(SEARCH(I$1,+VLOOKUP($A702,datos14s!$A$2:$B$874,2,FALSE)))=1,"·",0)</f>
        <v>0</v>
      </c>
      <c r="J702" s="53">
        <f>IF(TYPE(SEARCH(J$1,+VLOOKUP($A702,datos14s!$A$2:$B$874,2,FALSE)))=1,"·",0)</f>
        <v>0</v>
      </c>
      <c r="K702" s="53" t="str">
        <f>IF(TYPE(SEARCH(K$1,+VLOOKUP($A702,datos14s!$A$2:$B$874,2,FALSE)))=1,"·",0)</f>
        <v>·</v>
      </c>
      <c r="L702" s="53" t="str">
        <f>IF(TYPE(SEARCH(L$1,+VLOOKUP($A702,datos14s!$A$2:$B$874,2,FALSE)))=1,"·",0)</f>
        <v>·</v>
      </c>
      <c r="M702" s="53">
        <f>IF(TYPE(SEARCH(M$1,+VLOOKUP($A702,datos14s!$A$2:$B$874,2,FALSE)))=1,"·",0)</f>
        <v>0</v>
      </c>
      <c r="N702" s="53">
        <f>IF(TYPE(SEARCH(N$1,+VLOOKUP($A702,datos14s!$A$2:$B$874,2,FALSE)))=1,"·",0)</f>
        <v>0</v>
      </c>
      <c r="O702" s="53">
        <f>IF(TYPE(SEARCH(O$1,+VLOOKUP($A702,datos14s!$A$2:$B$874,2,FALSE)))=1,"·",0)</f>
        <v>0</v>
      </c>
      <c r="P702" s="53">
        <f>IF(TYPE(SEARCH(P$1,+VLOOKUP($A702,datos14s!$A$2:$B$874,2,FALSE)))=1,"·",0)</f>
        <v>0</v>
      </c>
      <c r="Q702" s="53">
        <f>IF(TYPE(SEARCH(Q$1,+VLOOKUP($A702,datos14s!$A$2:$B$874,2,FALSE)))=1,"·",0)</f>
        <v>0</v>
      </c>
      <c r="R702" s="53">
        <f>IF(TYPE(SEARCH(R$1,+VLOOKUP($A702,datos14s!$A$2:$B$874,2,FALSE)))=1,"·",0)</f>
        <v>0</v>
      </c>
      <c r="S702" s="53">
        <f>IF(TYPE(SEARCH(S$1,+VLOOKUP($A702,datos14s!$A$2:$B$874,2,FALSE)))=1,"·",0)</f>
        <v>0</v>
      </c>
      <c r="T702" s="53">
        <f>IF(TYPE(SEARCH(T$1,+VLOOKUP($A702,datos14s!$A$2:$B$874,2,FALSE)))=1,"·",0)</f>
        <v>0</v>
      </c>
      <c r="U702" s="53">
        <f>IF(TYPE(SEARCH(U$1,+VLOOKUP($A702,datos14s!$A$2:$B$874,2,FALSE)))=1,"·",0)</f>
        <v>0</v>
      </c>
      <c r="V702" s="53">
        <f>IF(TYPE(SEARCH(V$1,+VLOOKUP($A702,datos14s!$A$2:$B$874,2,FALSE)))=1,"·",0)</f>
        <v>0</v>
      </c>
      <c r="W702" s="53">
        <f>IF(TYPE(SEARCH(W$1,+VLOOKUP($A702,datos14s!$A$2:$B$874,2,FALSE)))=1,"·",0)</f>
        <v>0</v>
      </c>
      <c r="X702" s="53">
        <f>IF(TYPE(SEARCH(X$1,+VLOOKUP($A702,datos14s!$A$2:$B$874,2,FALSE)))=1,"·",0)</f>
        <v>0</v>
      </c>
      <c r="Y702" s="53">
        <f>IF(TYPE(SEARCH(Y$1,+VLOOKUP($A702,datos14s!$A$2:$B$874,2,FALSE)))=1,"·",0)</f>
        <v>0</v>
      </c>
      <c r="Z702" s="53">
        <f>IF(TYPE(SEARCH(Z$1,+VLOOKUP($A702,datos14s!$A$2:$B$874,2,FALSE)))=1,"·",0)</f>
        <v>0</v>
      </c>
      <c r="AA702" s="53">
        <f>IF(TYPE(SEARCH(AA$1,+VLOOKUP($A702,datos14s!$A$2:$B$874,2,FALSE)))=1,"·",0)</f>
        <v>0</v>
      </c>
      <c r="AB702" s="53">
        <f>IF(TYPE(SEARCH(AB$1,+VLOOKUP($A702,datos14s!$A$2:$B$874,2,FALSE)))=1,"·",0)</f>
        <v>0</v>
      </c>
      <c r="AC702" s="53">
        <f>IF(TYPE(SEARCH(AC$1,+VLOOKUP($A702,datos14s!$A$2:$B$874,2,FALSE)))=1,"·",0)</f>
        <v>0</v>
      </c>
      <c r="AD702" s="53">
        <f>IF(TYPE(SEARCH(AD$1,+VLOOKUP($A702,datos14s!$A$2:$B$874,2,FALSE)))=1,"·",0)</f>
        <v>0</v>
      </c>
      <c r="AE702" s="53">
        <f>IF(TYPE(SEARCH(AE$1,+VLOOKUP($A702,datos14s!$A$2:$B$874,2,FALSE)))=1,"·",0)</f>
        <v>0</v>
      </c>
    </row>
    <row r="703" spans="1:31" s="9" customFormat="1">
      <c r="A703" s="60" t="s">
        <v>1375</v>
      </c>
      <c r="B703" s="53">
        <f>IF(TYPE(SEARCH(B$1,+VLOOKUP($A703,datos14s!$A$2:$B$874,2,FALSE)))=1,"·",0)</f>
        <v>0</v>
      </c>
      <c r="C703" s="53">
        <f>IF(TYPE(SEARCH(C$1,+VLOOKUP($A703,datos14s!$A$2:$B$874,2,FALSE)))=1,"·",0)</f>
        <v>0</v>
      </c>
      <c r="D703" s="53">
        <f>IF(TYPE(SEARCH(D$1,+VLOOKUP($A703,datos14s!$A$2:$B$874,2,FALSE)))=1,"·",0)</f>
        <v>0</v>
      </c>
      <c r="E703" s="53">
        <f>IF(TYPE(SEARCH(E$1,+VLOOKUP($A703,datos14s!$A$2:$B$874,2,FALSE)))=1,"·",0)</f>
        <v>0</v>
      </c>
      <c r="F703" s="53">
        <f>IF(TYPE(SEARCH(F$1,+VLOOKUP($A703,datos14s!$A$2:$B$874,2,FALSE)))=1,"·",0)</f>
        <v>0</v>
      </c>
      <c r="G703" s="53">
        <f>IF(TYPE(SEARCH(G$1,+VLOOKUP($A703,datos14s!$A$2:$B$874,2,FALSE)))=1,"·",0)</f>
        <v>0</v>
      </c>
      <c r="H703" s="53">
        <f>IF(TYPE(SEARCH(H$1,+VLOOKUP($A703,datos14s!$A$2:$B$874,2,FALSE)))=1,"·",0)</f>
        <v>0</v>
      </c>
      <c r="I703" s="53">
        <f>IF(TYPE(SEARCH(I$1,+VLOOKUP($A703,datos14s!$A$2:$B$874,2,FALSE)))=1,"·",0)</f>
        <v>0</v>
      </c>
      <c r="J703" s="53">
        <f>IF(TYPE(SEARCH(J$1,+VLOOKUP($A703,datos14s!$A$2:$B$874,2,FALSE)))=1,"·",0)</f>
        <v>0</v>
      </c>
      <c r="K703" s="53" t="str">
        <f>IF(TYPE(SEARCH(K$1,+VLOOKUP($A703,datos14s!$A$2:$B$874,2,FALSE)))=1,"·",0)</f>
        <v>·</v>
      </c>
      <c r="L703" s="53">
        <f>IF(TYPE(SEARCH(L$1,+VLOOKUP($A703,datos14s!$A$2:$B$874,2,FALSE)))=1,"·",0)</f>
        <v>0</v>
      </c>
      <c r="M703" s="53">
        <f>IF(TYPE(SEARCH(M$1,+VLOOKUP($A703,datos14s!$A$2:$B$874,2,FALSE)))=1,"·",0)</f>
        <v>0</v>
      </c>
      <c r="N703" s="53">
        <f>IF(TYPE(SEARCH(N$1,+VLOOKUP($A703,datos14s!$A$2:$B$874,2,FALSE)))=1,"·",0)</f>
        <v>0</v>
      </c>
      <c r="O703" s="53">
        <f>IF(TYPE(SEARCH(O$1,+VLOOKUP($A703,datos14s!$A$2:$B$874,2,FALSE)))=1,"·",0)</f>
        <v>0</v>
      </c>
      <c r="P703" s="53">
        <f>IF(TYPE(SEARCH(P$1,+VLOOKUP($A703,datos14s!$A$2:$B$874,2,FALSE)))=1,"·",0)</f>
        <v>0</v>
      </c>
      <c r="Q703" s="53">
        <f>IF(TYPE(SEARCH(Q$1,+VLOOKUP($A703,datos14s!$A$2:$B$874,2,FALSE)))=1,"·",0)</f>
        <v>0</v>
      </c>
      <c r="R703" s="53">
        <f>IF(TYPE(SEARCH(R$1,+VLOOKUP($A703,datos14s!$A$2:$B$874,2,FALSE)))=1,"·",0)</f>
        <v>0</v>
      </c>
      <c r="S703" s="53">
        <f>IF(TYPE(SEARCH(S$1,+VLOOKUP($A703,datos14s!$A$2:$B$874,2,FALSE)))=1,"·",0)</f>
        <v>0</v>
      </c>
      <c r="T703" s="53">
        <f>IF(TYPE(SEARCH(T$1,+VLOOKUP($A703,datos14s!$A$2:$B$874,2,FALSE)))=1,"·",0)</f>
        <v>0</v>
      </c>
      <c r="U703" s="53">
        <f>IF(TYPE(SEARCH(U$1,+VLOOKUP($A703,datos14s!$A$2:$B$874,2,FALSE)))=1,"·",0)</f>
        <v>0</v>
      </c>
      <c r="V703" s="53">
        <f>IF(TYPE(SEARCH(V$1,+VLOOKUP($A703,datos14s!$A$2:$B$874,2,FALSE)))=1,"·",0)</f>
        <v>0</v>
      </c>
      <c r="W703" s="53">
        <f>IF(TYPE(SEARCH(W$1,+VLOOKUP($A703,datos14s!$A$2:$B$874,2,FALSE)))=1,"·",0)</f>
        <v>0</v>
      </c>
      <c r="X703" s="53">
        <f>IF(TYPE(SEARCH(X$1,+VLOOKUP($A703,datos14s!$A$2:$B$874,2,FALSE)))=1,"·",0)</f>
        <v>0</v>
      </c>
      <c r="Y703" s="53">
        <f>IF(TYPE(SEARCH(Y$1,+VLOOKUP($A703,datos14s!$A$2:$B$874,2,FALSE)))=1,"·",0)</f>
        <v>0</v>
      </c>
      <c r="Z703" s="53">
        <f>IF(TYPE(SEARCH(Z$1,+VLOOKUP($A703,datos14s!$A$2:$B$874,2,FALSE)))=1,"·",0)</f>
        <v>0</v>
      </c>
      <c r="AA703" s="53">
        <f>IF(TYPE(SEARCH(AA$1,+VLOOKUP($A703,datos14s!$A$2:$B$874,2,FALSE)))=1,"·",0)</f>
        <v>0</v>
      </c>
      <c r="AB703" s="53">
        <f>IF(TYPE(SEARCH(AB$1,+VLOOKUP($A703,datos14s!$A$2:$B$874,2,FALSE)))=1,"·",0)</f>
        <v>0</v>
      </c>
      <c r="AC703" s="53">
        <f>IF(TYPE(SEARCH(AC$1,+VLOOKUP($A703,datos14s!$A$2:$B$874,2,FALSE)))=1,"·",0)</f>
        <v>0</v>
      </c>
      <c r="AD703" s="53">
        <f>IF(TYPE(SEARCH(AD$1,+VLOOKUP($A703,datos14s!$A$2:$B$874,2,FALSE)))=1,"·",0)</f>
        <v>0</v>
      </c>
      <c r="AE703" s="53">
        <f>IF(TYPE(SEARCH(AE$1,+VLOOKUP($A703,datos14s!$A$2:$B$874,2,FALSE)))=1,"·",0)</f>
        <v>0</v>
      </c>
    </row>
    <row r="704" spans="1:31" s="9" customFormat="1">
      <c r="A704" s="186" t="s">
        <v>278</v>
      </c>
      <c r="B704" s="53">
        <f>IF(TYPE(SEARCH(B$1,+VLOOKUP($A704,datos14s!$A$2:$B$874,2,FALSE)))=1,"·",0)</f>
        <v>0</v>
      </c>
      <c r="C704" s="53">
        <f>IF(TYPE(SEARCH(C$1,+VLOOKUP($A704,datos14s!$A$2:$B$874,2,FALSE)))=1,"·",0)</f>
        <v>0</v>
      </c>
      <c r="D704" s="53">
        <f>IF(TYPE(SEARCH(D$1,+VLOOKUP($A704,datos14s!$A$2:$B$874,2,FALSE)))=1,"·",0)</f>
        <v>0</v>
      </c>
      <c r="E704" s="53">
        <f>IF(TYPE(SEARCH(E$1,+VLOOKUP($A704,datos14s!$A$2:$B$874,2,FALSE)))=1,"·",0)</f>
        <v>0</v>
      </c>
      <c r="F704" s="53">
        <f>IF(TYPE(SEARCH(F$1,+VLOOKUP($A704,datos14s!$A$2:$B$874,2,FALSE)))=1,"·",0)</f>
        <v>0</v>
      </c>
      <c r="G704" s="53">
        <f>IF(TYPE(SEARCH(G$1,+VLOOKUP($A704,datos14s!$A$2:$B$874,2,FALSE)))=1,"·",0)</f>
        <v>0</v>
      </c>
      <c r="H704" s="53">
        <f>IF(TYPE(SEARCH(H$1,+VLOOKUP($A704,datos14s!$A$2:$B$874,2,FALSE)))=1,"·",0)</f>
        <v>0</v>
      </c>
      <c r="I704" s="53">
        <f>IF(TYPE(SEARCH(I$1,+VLOOKUP($A704,datos14s!$A$2:$B$874,2,FALSE)))=1,"·",0)</f>
        <v>0</v>
      </c>
      <c r="J704" s="53">
        <f>IF(TYPE(SEARCH(J$1,+VLOOKUP($A704,datos14s!$A$2:$B$874,2,FALSE)))=1,"·",0)</f>
        <v>0</v>
      </c>
      <c r="K704" s="53">
        <f>IF(TYPE(SEARCH(K$1,+VLOOKUP($A704,datos14s!$A$2:$B$874,2,FALSE)))=1,"·",0)</f>
        <v>0</v>
      </c>
      <c r="L704" s="53" t="str">
        <f>IF(TYPE(SEARCH(L$1,+VLOOKUP($A704,datos14s!$A$2:$B$874,2,FALSE)))=1,"·",0)</f>
        <v>·</v>
      </c>
      <c r="M704" s="53">
        <f>IF(TYPE(SEARCH(M$1,+VLOOKUP($A704,datos14s!$A$2:$B$874,2,FALSE)))=1,"·",0)</f>
        <v>0</v>
      </c>
      <c r="N704" s="53">
        <f>IF(TYPE(SEARCH(N$1,+VLOOKUP($A704,datos14s!$A$2:$B$874,2,FALSE)))=1,"·",0)</f>
        <v>0</v>
      </c>
      <c r="O704" s="53">
        <f>IF(TYPE(SEARCH(O$1,+VLOOKUP($A704,datos14s!$A$2:$B$874,2,FALSE)))=1,"·",0)</f>
        <v>0</v>
      </c>
      <c r="P704" s="53">
        <f>IF(TYPE(SEARCH(P$1,+VLOOKUP($A704,datos14s!$A$2:$B$874,2,FALSE)))=1,"·",0)</f>
        <v>0</v>
      </c>
      <c r="Q704" s="53">
        <f>IF(TYPE(SEARCH(Q$1,+VLOOKUP($A704,datos14s!$A$2:$B$874,2,FALSE)))=1,"·",0)</f>
        <v>0</v>
      </c>
      <c r="R704" s="53">
        <f>IF(TYPE(SEARCH(R$1,+VLOOKUP($A704,datos14s!$A$2:$B$874,2,FALSE)))=1,"·",0)</f>
        <v>0</v>
      </c>
      <c r="S704" s="53">
        <f>IF(TYPE(SEARCH(S$1,+VLOOKUP($A704,datos14s!$A$2:$B$874,2,FALSE)))=1,"·",0)</f>
        <v>0</v>
      </c>
      <c r="T704" s="53">
        <f>IF(TYPE(SEARCH(T$1,+VLOOKUP($A704,datos14s!$A$2:$B$874,2,FALSE)))=1,"·",0)</f>
        <v>0</v>
      </c>
      <c r="U704" s="53">
        <f>IF(TYPE(SEARCH(U$1,+VLOOKUP($A704,datos14s!$A$2:$B$874,2,FALSE)))=1,"·",0)</f>
        <v>0</v>
      </c>
      <c r="V704" s="53">
        <f>IF(TYPE(SEARCH(V$1,+VLOOKUP($A704,datos14s!$A$2:$B$874,2,FALSE)))=1,"·",0)</f>
        <v>0</v>
      </c>
      <c r="W704" s="53" t="str">
        <f>IF(TYPE(SEARCH(W$1,+VLOOKUP($A704,datos14s!$A$2:$B$874,2,FALSE)))=1,"·",0)</f>
        <v>·</v>
      </c>
      <c r="X704" s="53">
        <f>IF(TYPE(SEARCH(X$1,+VLOOKUP($A704,datos14s!$A$2:$B$874,2,FALSE)))=1,"·",0)</f>
        <v>0</v>
      </c>
      <c r="Y704" s="53">
        <f>IF(TYPE(SEARCH(Y$1,+VLOOKUP($A704,datos14s!$A$2:$B$874,2,FALSE)))=1,"·",0)</f>
        <v>0</v>
      </c>
      <c r="Z704" s="53">
        <f>IF(TYPE(SEARCH(Z$1,+VLOOKUP($A704,datos14s!$A$2:$B$874,2,FALSE)))=1,"·",0)</f>
        <v>0</v>
      </c>
      <c r="AA704" s="53">
        <f>IF(TYPE(SEARCH(AA$1,+VLOOKUP($A704,datos14s!$A$2:$B$874,2,FALSE)))=1,"·",0)</f>
        <v>0</v>
      </c>
      <c r="AB704" s="53">
        <f>IF(TYPE(SEARCH(AB$1,+VLOOKUP($A704,datos14s!$A$2:$B$874,2,FALSE)))=1,"·",0)</f>
        <v>0</v>
      </c>
      <c r="AC704" s="53">
        <f>IF(TYPE(SEARCH(AC$1,+VLOOKUP($A704,datos14s!$A$2:$B$874,2,FALSE)))=1,"·",0)</f>
        <v>0</v>
      </c>
      <c r="AD704" s="53">
        <f>IF(TYPE(SEARCH(AD$1,+VLOOKUP($A704,datos14s!$A$2:$B$874,2,FALSE)))=1,"·",0)</f>
        <v>0</v>
      </c>
      <c r="AE704" s="53" t="str">
        <f>IF(TYPE(SEARCH(AE$1,+VLOOKUP($A704,datos14s!$A$2:$B$874,2,FALSE)))=1,"·",0)</f>
        <v>·</v>
      </c>
    </row>
    <row r="705" spans="1:31" s="9" customFormat="1">
      <c r="A705" s="186" t="s">
        <v>279</v>
      </c>
      <c r="B705" s="53">
        <f>IF(TYPE(SEARCH(B$1,+VLOOKUP($A705,datos14s!$A$2:$B$874,2,FALSE)))=1,"·",0)</f>
        <v>0</v>
      </c>
      <c r="C705" s="53">
        <f>IF(TYPE(SEARCH(C$1,+VLOOKUP($A705,datos14s!$A$2:$B$874,2,FALSE)))=1,"·",0)</f>
        <v>0</v>
      </c>
      <c r="D705" s="53">
        <f>IF(TYPE(SEARCH(D$1,+VLOOKUP($A705,datos14s!$A$2:$B$874,2,FALSE)))=1,"·",0)</f>
        <v>0</v>
      </c>
      <c r="E705" s="53">
        <f>IF(TYPE(SEARCH(E$1,+VLOOKUP($A705,datos14s!$A$2:$B$874,2,FALSE)))=1,"·",0)</f>
        <v>0</v>
      </c>
      <c r="F705" s="53">
        <f>IF(TYPE(SEARCH(F$1,+VLOOKUP($A705,datos14s!$A$2:$B$874,2,FALSE)))=1,"·",0)</f>
        <v>0</v>
      </c>
      <c r="G705" s="53">
        <f>IF(TYPE(SEARCH(G$1,+VLOOKUP($A705,datos14s!$A$2:$B$874,2,FALSE)))=1,"·",0)</f>
        <v>0</v>
      </c>
      <c r="H705" s="53" t="str">
        <f>IF(TYPE(SEARCH(H$1,+VLOOKUP($A705,datos14s!$A$2:$B$874,2,FALSE)))=1,"·",0)</f>
        <v>·</v>
      </c>
      <c r="I705" s="53">
        <f>IF(TYPE(SEARCH(I$1,+VLOOKUP($A705,datos14s!$A$2:$B$874,2,FALSE)))=1,"·",0)</f>
        <v>0</v>
      </c>
      <c r="J705" s="53">
        <f>IF(TYPE(SEARCH(J$1,+VLOOKUP($A705,datos14s!$A$2:$B$874,2,FALSE)))=1,"·",0)</f>
        <v>0</v>
      </c>
      <c r="K705" s="53">
        <f>IF(TYPE(SEARCH(K$1,+VLOOKUP($A705,datos14s!$A$2:$B$874,2,FALSE)))=1,"·",0)</f>
        <v>0</v>
      </c>
      <c r="L705" s="53" t="str">
        <f>IF(TYPE(SEARCH(L$1,+VLOOKUP($A705,datos14s!$A$2:$B$874,2,FALSE)))=1,"·",0)</f>
        <v>·</v>
      </c>
      <c r="M705" s="53">
        <f>IF(TYPE(SEARCH(M$1,+VLOOKUP($A705,datos14s!$A$2:$B$874,2,FALSE)))=1,"·",0)</f>
        <v>0</v>
      </c>
      <c r="N705" s="53">
        <f>IF(TYPE(SEARCH(N$1,+VLOOKUP($A705,datos14s!$A$2:$B$874,2,FALSE)))=1,"·",0)</f>
        <v>0</v>
      </c>
      <c r="O705" s="53">
        <f>IF(TYPE(SEARCH(O$1,+VLOOKUP($A705,datos14s!$A$2:$B$874,2,FALSE)))=1,"·",0)</f>
        <v>0</v>
      </c>
      <c r="P705" s="53">
        <f>IF(TYPE(SEARCH(P$1,+VLOOKUP($A705,datos14s!$A$2:$B$874,2,FALSE)))=1,"·",0)</f>
        <v>0</v>
      </c>
      <c r="Q705" s="53">
        <f>IF(TYPE(SEARCH(Q$1,+VLOOKUP($A705,datos14s!$A$2:$B$874,2,FALSE)))=1,"·",0)</f>
        <v>0</v>
      </c>
      <c r="R705" s="53">
        <f>IF(TYPE(SEARCH(R$1,+VLOOKUP($A705,datos14s!$A$2:$B$874,2,FALSE)))=1,"·",0)</f>
        <v>0</v>
      </c>
      <c r="S705" s="53">
        <f>IF(TYPE(SEARCH(S$1,+VLOOKUP($A705,datos14s!$A$2:$B$874,2,FALSE)))=1,"·",0)</f>
        <v>0</v>
      </c>
      <c r="T705" s="53">
        <f>IF(TYPE(SEARCH(T$1,+VLOOKUP($A705,datos14s!$A$2:$B$874,2,FALSE)))=1,"·",0)</f>
        <v>0</v>
      </c>
      <c r="U705" s="53">
        <f>IF(TYPE(SEARCH(U$1,+VLOOKUP($A705,datos14s!$A$2:$B$874,2,FALSE)))=1,"·",0)</f>
        <v>0</v>
      </c>
      <c r="V705" s="53">
        <f>IF(TYPE(SEARCH(V$1,+VLOOKUP($A705,datos14s!$A$2:$B$874,2,FALSE)))=1,"·",0)</f>
        <v>0</v>
      </c>
      <c r="W705" s="53">
        <f>IF(TYPE(SEARCH(W$1,+VLOOKUP($A705,datos14s!$A$2:$B$874,2,FALSE)))=1,"·",0)</f>
        <v>0</v>
      </c>
      <c r="X705" s="53">
        <f>IF(TYPE(SEARCH(X$1,+VLOOKUP($A705,datos14s!$A$2:$B$874,2,FALSE)))=1,"·",0)</f>
        <v>0</v>
      </c>
      <c r="Y705" s="53">
        <f>IF(TYPE(SEARCH(Y$1,+VLOOKUP($A705,datos14s!$A$2:$B$874,2,FALSE)))=1,"·",0)</f>
        <v>0</v>
      </c>
      <c r="Z705" s="53">
        <f>IF(TYPE(SEARCH(Z$1,+VLOOKUP($A705,datos14s!$A$2:$B$874,2,FALSE)))=1,"·",0)</f>
        <v>0</v>
      </c>
      <c r="AA705" s="53">
        <f>IF(TYPE(SEARCH(AA$1,+VLOOKUP($A705,datos14s!$A$2:$B$874,2,FALSE)))=1,"·",0)</f>
        <v>0</v>
      </c>
      <c r="AB705" s="53">
        <f>IF(TYPE(SEARCH(AB$1,+VLOOKUP($A705,datos14s!$A$2:$B$874,2,FALSE)))=1,"·",0)</f>
        <v>0</v>
      </c>
      <c r="AC705" s="53">
        <f>IF(TYPE(SEARCH(AC$1,+VLOOKUP($A705,datos14s!$A$2:$B$874,2,FALSE)))=1,"·",0)</f>
        <v>0</v>
      </c>
      <c r="AD705" s="53">
        <f>IF(TYPE(SEARCH(AD$1,+VLOOKUP($A705,datos14s!$A$2:$B$874,2,FALSE)))=1,"·",0)</f>
        <v>0</v>
      </c>
      <c r="AE705" s="53" t="str">
        <f>IF(TYPE(SEARCH(AE$1,+VLOOKUP($A705,datos14s!$A$2:$B$874,2,FALSE)))=1,"·",0)</f>
        <v>·</v>
      </c>
    </row>
    <row r="706" spans="1:31" s="9" customFormat="1">
      <c r="A706" s="186" t="s">
        <v>280</v>
      </c>
      <c r="B706" s="53">
        <f>IF(TYPE(SEARCH(B$1,+VLOOKUP($A706,datos14s!$A$2:$B$874,2,FALSE)))=1,"·",0)</f>
        <v>0</v>
      </c>
      <c r="C706" s="53">
        <f>IF(TYPE(SEARCH(C$1,+VLOOKUP($A706,datos14s!$A$2:$B$874,2,FALSE)))=1,"·",0)</f>
        <v>0</v>
      </c>
      <c r="D706" s="53">
        <f>IF(TYPE(SEARCH(D$1,+VLOOKUP($A706,datos14s!$A$2:$B$874,2,FALSE)))=1,"·",0)</f>
        <v>0</v>
      </c>
      <c r="E706" s="53">
        <f>IF(TYPE(SEARCH(E$1,+VLOOKUP($A706,datos14s!$A$2:$B$874,2,FALSE)))=1,"·",0)</f>
        <v>0</v>
      </c>
      <c r="F706" s="53">
        <f>IF(TYPE(SEARCH(F$1,+VLOOKUP($A706,datos14s!$A$2:$B$874,2,FALSE)))=1,"·",0)</f>
        <v>0</v>
      </c>
      <c r="G706" s="53">
        <f>IF(TYPE(SEARCH(G$1,+VLOOKUP($A706,datos14s!$A$2:$B$874,2,FALSE)))=1,"·",0)</f>
        <v>0</v>
      </c>
      <c r="H706" s="53">
        <f>IF(TYPE(SEARCH(H$1,+VLOOKUP($A706,datos14s!$A$2:$B$874,2,FALSE)))=1,"·",0)</f>
        <v>0</v>
      </c>
      <c r="I706" s="53">
        <f>IF(TYPE(SEARCH(I$1,+VLOOKUP($A706,datos14s!$A$2:$B$874,2,FALSE)))=1,"·",0)</f>
        <v>0</v>
      </c>
      <c r="J706" s="53">
        <f>IF(TYPE(SEARCH(J$1,+VLOOKUP($A706,datos14s!$A$2:$B$874,2,FALSE)))=1,"·",0)</f>
        <v>0</v>
      </c>
      <c r="K706" s="53">
        <f>IF(TYPE(SEARCH(K$1,+VLOOKUP($A706,datos14s!$A$2:$B$874,2,FALSE)))=1,"·",0)</f>
        <v>0</v>
      </c>
      <c r="L706" s="53">
        <f>IF(TYPE(SEARCH(L$1,+VLOOKUP($A706,datos14s!$A$2:$B$874,2,FALSE)))=1,"·",0)</f>
        <v>0</v>
      </c>
      <c r="M706" s="53">
        <f>IF(TYPE(SEARCH(M$1,+VLOOKUP($A706,datos14s!$A$2:$B$874,2,FALSE)))=1,"·",0)</f>
        <v>0</v>
      </c>
      <c r="N706" s="53">
        <f>IF(TYPE(SEARCH(N$1,+VLOOKUP($A706,datos14s!$A$2:$B$874,2,FALSE)))=1,"·",0)</f>
        <v>0</v>
      </c>
      <c r="O706" s="53">
        <f>IF(TYPE(SEARCH(O$1,+VLOOKUP($A706,datos14s!$A$2:$B$874,2,FALSE)))=1,"·",0)</f>
        <v>0</v>
      </c>
      <c r="P706" s="53">
        <f>IF(TYPE(SEARCH(P$1,+VLOOKUP($A706,datos14s!$A$2:$B$874,2,FALSE)))=1,"·",0)</f>
        <v>0</v>
      </c>
      <c r="Q706" s="53">
        <f>IF(TYPE(SEARCH(Q$1,+VLOOKUP($A706,datos14s!$A$2:$B$874,2,FALSE)))=1,"·",0)</f>
        <v>0</v>
      </c>
      <c r="R706" s="53">
        <f>IF(TYPE(SEARCH(R$1,+VLOOKUP($A706,datos14s!$A$2:$B$874,2,FALSE)))=1,"·",0)</f>
        <v>0</v>
      </c>
      <c r="S706" s="53">
        <f>IF(TYPE(SEARCH(S$1,+VLOOKUP($A706,datos14s!$A$2:$B$874,2,FALSE)))=1,"·",0)</f>
        <v>0</v>
      </c>
      <c r="T706" s="53">
        <f>IF(TYPE(SEARCH(T$1,+VLOOKUP($A706,datos14s!$A$2:$B$874,2,FALSE)))=1,"·",0)</f>
        <v>0</v>
      </c>
      <c r="U706" s="53">
        <f>IF(TYPE(SEARCH(U$1,+VLOOKUP($A706,datos14s!$A$2:$B$874,2,FALSE)))=1,"·",0)</f>
        <v>0</v>
      </c>
      <c r="V706" s="53">
        <f>IF(TYPE(SEARCH(V$1,+VLOOKUP($A706,datos14s!$A$2:$B$874,2,FALSE)))=1,"·",0)</f>
        <v>0</v>
      </c>
      <c r="W706" s="53">
        <f>IF(TYPE(SEARCH(W$1,+VLOOKUP($A706,datos14s!$A$2:$B$874,2,FALSE)))=1,"·",0)</f>
        <v>0</v>
      </c>
      <c r="X706" s="53">
        <f>IF(TYPE(SEARCH(X$1,+VLOOKUP($A706,datos14s!$A$2:$B$874,2,FALSE)))=1,"·",0)</f>
        <v>0</v>
      </c>
      <c r="Y706" s="53">
        <f>IF(TYPE(SEARCH(Y$1,+VLOOKUP($A706,datos14s!$A$2:$B$874,2,FALSE)))=1,"·",0)</f>
        <v>0</v>
      </c>
      <c r="Z706" s="53">
        <f>IF(TYPE(SEARCH(Z$1,+VLOOKUP($A706,datos14s!$A$2:$B$874,2,FALSE)))=1,"·",0)</f>
        <v>0</v>
      </c>
      <c r="AA706" s="53">
        <f>IF(TYPE(SEARCH(AA$1,+VLOOKUP($A706,datos14s!$A$2:$B$874,2,FALSE)))=1,"·",0)</f>
        <v>0</v>
      </c>
      <c r="AB706" s="53">
        <f>IF(TYPE(SEARCH(AB$1,+VLOOKUP($A706,datos14s!$A$2:$B$874,2,FALSE)))=1,"·",0)</f>
        <v>0</v>
      </c>
      <c r="AC706" s="53">
        <f>IF(TYPE(SEARCH(AC$1,+VLOOKUP($A706,datos14s!$A$2:$B$874,2,FALSE)))=1,"·",0)</f>
        <v>0</v>
      </c>
      <c r="AD706" s="53">
        <f>IF(TYPE(SEARCH(AD$1,+VLOOKUP($A706,datos14s!$A$2:$B$874,2,FALSE)))=1,"·",0)</f>
        <v>0</v>
      </c>
      <c r="AE706" s="53" t="str">
        <f>IF(TYPE(SEARCH(AE$1,+VLOOKUP($A706,datos14s!$A$2:$B$874,2,FALSE)))=1,"·",0)</f>
        <v>·</v>
      </c>
    </row>
    <row r="707" spans="1:31" s="9" customFormat="1">
      <c r="A707" s="186" t="s">
        <v>281</v>
      </c>
      <c r="B707" s="53">
        <f>IF(TYPE(SEARCH(B$1,+VLOOKUP($A707,datos14s!$A$2:$B$874,2,FALSE)))=1,"·",0)</f>
        <v>0</v>
      </c>
      <c r="C707" s="53">
        <f>IF(TYPE(SEARCH(C$1,+VLOOKUP($A707,datos14s!$A$2:$B$874,2,FALSE)))=1,"·",0)</f>
        <v>0</v>
      </c>
      <c r="D707" s="53">
        <f>IF(TYPE(SEARCH(D$1,+VLOOKUP($A707,datos14s!$A$2:$B$874,2,FALSE)))=1,"·",0)</f>
        <v>0</v>
      </c>
      <c r="E707" s="53">
        <f>IF(TYPE(SEARCH(E$1,+VLOOKUP($A707,datos14s!$A$2:$B$874,2,FALSE)))=1,"·",0)</f>
        <v>0</v>
      </c>
      <c r="F707" s="53" t="str">
        <f>IF(TYPE(SEARCH(F$1,+VLOOKUP($A707,datos14s!$A$2:$B$874,2,FALSE)))=1,"·",0)</f>
        <v>·</v>
      </c>
      <c r="G707" s="53">
        <f>IF(TYPE(SEARCH(G$1,+VLOOKUP($A707,datos14s!$A$2:$B$874,2,FALSE)))=1,"·",0)</f>
        <v>0</v>
      </c>
      <c r="H707" s="53">
        <f>IF(TYPE(SEARCH(H$1,+VLOOKUP($A707,datos14s!$A$2:$B$874,2,FALSE)))=1,"·",0)</f>
        <v>0</v>
      </c>
      <c r="I707" s="53">
        <f>IF(TYPE(SEARCH(I$1,+VLOOKUP($A707,datos14s!$A$2:$B$874,2,FALSE)))=1,"·",0)</f>
        <v>0</v>
      </c>
      <c r="J707" s="53">
        <f>IF(TYPE(SEARCH(J$1,+VLOOKUP($A707,datos14s!$A$2:$B$874,2,FALSE)))=1,"·",0)</f>
        <v>0</v>
      </c>
      <c r="K707" s="53">
        <f>IF(TYPE(SEARCH(K$1,+VLOOKUP($A707,datos14s!$A$2:$B$874,2,FALSE)))=1,"·",0)</f>
        <v>0</v>
      </c>
      <c r="L707" s="53" t="str">
        <f>IF(TYPE(SEARCH(L$1,+VLOOKUP($A707,datos14s!$A$2:$B$874,2,FALSE)))=1,"·",0)</f>
        <v>·</v>
      </c>
      <c r="M707" s="53">
        <f>IF(TYPE(SEARCH(M$1,+VLOOKUP($A707,datos14s!$A$2:$B$874,2,FALSE)))=1,"·",0)</f>
        <v>0</v>
      </c>
      <c r="N707" s="53">
        <f>IF(TYPE(SEARCH(N$1,+VLOOKUP($A707,datos14s!$A$2:$B$874,2,FALSE)))=1,"·",0)</f>
        <v>0</v>
      </c>
      <c r="O707" s="53">
        <f>IF(TYPE(SEARCH(O$1,+VLOOKUP($A707,datos14s!$A$2:$B$874,2,FALSE)))=1,"·",0)</f>
        <v>0</v>
      </c>
      <c r="P707" s="53">
        <f>IF(TYPE(SEARCH(P$1,+VLOOKUP($A707,datos14s!$A$2:$B$874,2,FALSE)))=1,"·",0)</f>
        <v>0</v>
      </c>
      <c r="Q707" s="53">
        <f>IF(TYPE(SEARCH(Q$1,+VLOOKUP($A707,datos14s!$A$2:$B$874,2,FALSE)))=1,"·",0)</f>
        <v>0</v>
      </c>
      <c r="R707" s="53">
        <f>IF(TYPE(SEARCH(R$1,+VLOOKUP($A707,datos14s!$A$2:$B$874,2,FALSE)))=1,"·",0)</f>
        <v>0</v>
      </c>
      <c r="S707" s="53">
        <f>IF(TYPE(SEARCH(S$1,+VLOOKUP($A707,datos14s!$A$2:$B$874,2,FALSE)))=1,"·",0)</f>
        <v>0</v>
      </c>
      <c r="T707" s="53">
        <f>IF(TYPE(SEARCH(T$1,+VLOOKUP($A707,datos14s!$A$2:$B$874,2,FALSE)))=1,"·",0)</f>
        <v>0</v>
      </c>
      <c r="U707" s="53">
        <f>IF(TYPE(SEARCH(U$1,+VLOOKUP($A707,datos14s!$A$2:$B$874,2,FALSE)))=1,"·",0)</f>
        <v>0</v>
      </c>
      <c r="V707" s="53">
        <f>IF(TYPE(SEARCH(V$1,+VLOOKUP($A707,datos14s!$A$2:$B$874,2,FALSE)))=1,"·",0)</f>
        <v>0</v>
      </c>
      <c r="W707" s="53">
        <f>IF(TYPE(SEARCH(W$1,+VLOOKUP($A707,datos14s!$A$2:$B$874,2,FALSE)))=1,"·",0)</f>
        <v>0</v>
      </c>
      <c r="X707" s="53">
        <f>IF(TYPE(SEARCH(X$1,+VLOOKUP($A707,datos14s!$A$2:$B$874,2,FALSE)))=1,"·",0)</f>
        <v>0</v>
      </c>
      <c r="Y707" s="53">
        <f>IF(TYPE(SEARCH(Y$1,+VLOOKUP($A707,datos14s!$A$2:$B$874,2,FALSE)))=1,"·",0)</f>
        <v>0</v>
      </c>
      <c r="Z707" s="53">
        <f>IF(TYPE(SEARCH(Z$1,+VLOOKUP($A707,datos14s!$A$2:$B$874,2,FALSE)))=1,"·",0)</f>
        <v>0</v>
      </c>
      <c r="AA707" s="53">
        <f>IF(TYPE(SEARCH(AA$1,+VLOOKUP($A707,datos14s!$A$2:$B$874,2,FALSE)))=1,"·",0)</f>
        <v>0</v>
      </c>
      <c r="AB707" s="53">
        <f>IF(TYPE(SEARCH(AB$1,+VLOOKUP($A707,datos14s!$A$2:$B$874,2,FALSE)))=1,"·",0)</f>
        <v>0</v>
      </c>
      <c r="AC707" s="53">
        <f>IF(TYPE(SEARCH(AC$1,+VLOOKUP($A707,datos14s!$A$2:$B$874,2,FALSE)))=1,"·",0)</f>
        <v>0</v>
      </c>
      <c r="AD707" s="53">
        <f>IF(TYPE(SEARCH(AD$1,+VLOOKUP($A707,datos14s!$A$2:$B$874,2,FALSE)))=1,"·",0)</f>
        <v>0</v>
      </c>
      <c r="AE707" s="53">
        <f>IF(TYPE(SEARCH(AE$1,+VLOOKUP($A707,datos14s!$A$2:$B$874,2,FALSE)))=1,"·",0)</f>
        <v>0</v>
      </c>
    </row>
    <row r="708" spans="1:31" s="9" customFormat="1">
      <c r="A708" s="186" t="s">
        <v>282</v>
      </c>
      <c r="B708" s="53">
        <f>IF(TYPE(SEARCH(B$1,+VLOOKUP($A708,datos14s!$A$2:$B$874,2,FALSE)))=1,"·",0)</f>
        <v>0</v>
      </c>
      <c r="C708" s="53">
        <f>IF(TYPE(SEARCH(C$1,+VLOOKUP($A708,datos14s!$A$2:$B$874,2,FALSE)))=1,"·",0)</f>
        <v>0</v>
      </c>
      <c r="D708" s="53">
        <f>IF(TYPE(SEARCH(D$1,+VLOOKUP($A708,datos14s!$A$2:$B$874,2,FALSE)))=1,"·",0)</f>
        <v>0</v>
      </c>
      <c r="E708" s="53">
        <f>IF(TYPE(SEARCH(E$1,+VLOOKUP($A708,datos14s!$A$2:$B$874,2,FALSE)))=1,"·",0)</f>
        <v>0</v>
      </c>
      <c r="F708" s="53" t="str">
        <f>IF(TYPE(SEARCH(F$1,+VLOOKUP($A708,datos14s!$A$2:$B$874,2,FALSE)))=1,"·",0)</f>
        <v>·</v>
      </c>
      <c r="G708" s="53">
        <f>IF(TYPE(SEARCH(G$1,+VLOOKUP($A708,datos14s!$A$2:$B$874,2,FALSE)))=1,"·",0)</f>
        <v>0</v>
      </c>
      <c r="H708" s="53">
        <f>IF(TYPE(SEARCH(H$1,+VLOOKUP($A708,datos14s!$A$2:$B$874,2,FALSE)))=1,"·",0)</f>
        <v>0</v>
      </c>
      <c r="I708" s="53">
        <f>IF(TYPE(SEARCH(I$1,+VLOOKUP($A708,datos14s!$A$2:$B$874,2,FALSE)))=1,"·",0)</f>
        <v>0</v>
      </c>
      <c r="J708" s="53">
        <f>IF(TYPE(SEARCH(J$1,+VLOOKUP($A708,datos14s!$A$2:$B$874,2,FALSE)))=1,"·",0)</f>
        <v>0</v>
      </c>
      <c r="K708" s="53">
        <f>IF(TYPE(SEARCH(K$1,+VLOOKUP($A708,datos14s!$A$2:$B$874,2,FALSE)))=1,"·",0)</f>
        <v>0</v>
      </c>
      <c r="L708" s="53" t="str">
        <f>IF(TYPE(SEARCH(L$1,+VLOOKUP($A708,datos14s!$A$2:$B$874,2,FALSE)))=1,"·",0)</f>
        <v>·</v>
      </c>
      <c r="M708" s="53">
        <f>IF(TYPE(SEARCH(M$1,+VLOOKUP($A708,datos14s!$A$2:$B$874,2,FALSE)))=1,"·",0)</f>
        <v>0</v>
      </c>
      <c r="N708" s="53">
        <f>IF(TYPE(SEARCH(N$1,+VLOOKUP($A708,datos14s!$A$2:$B$874,2,FALSE)))=1,"·",0)</f>
        <v>0</v>
      </c>
      <c r="O708" s="53">
        <f>IF(TYPE(SEARCH(O$1,+VLOOKUP($A708,datos14s!$A$2:$B$874,2,FALSE)))=1,"·",0)</f>
        <v>0</v>
      </c>
      <c r="P708" s="53">
        <f>IF(TYPE(SEARCH(P$1,+VLOOKUP($A708,datos14s!$A$2:$B$874,2,FALSE)))=1,"·",0)</f>
        <v>0</v>
      </c>
      <c r="Q708" s="53">
        <f>IF(TYPE(SEARCH(Q$1,+VLOOKUP($A708,datos14s!$A$2:$B$874,2,FALSE)))=1,"·",0)</f>
        <v>0</v>
      </c>
      <c r="R708" s="53">
        <f>IF(TYPE(SEARCH(R$1,+VLOOKUP($A708,datos14s!$A$2:$B$874,2,FALSE)))=1,"·",0)</f>
        <v>0</v>
      </c>
      <c r="S708" s="53">
        <f>IF(TYPE(SEARCH(S$1,+VLOOKUP($A708,datos14s!$A$2:$B$874,2,FALSE)))=1,"·",0)</f>
        <v>0</v>
      </c>
      <c r="T708" s="53">
        <f>IF(TYPE(SEARCH(T$1,+VLOOKUP($A708,datos14s!$A$2:$B$874,2,FALSE)))=1,"·",0)</f>
        <v>0</v>
      </c>
      <c r="U708" s="53">
        <f>IF(TYPE(SEARCH(U$1,+VLOOKUP($A708,datos14s!$A$2:$B$874,2,FALSE)))=1,"·",0)</f>
        <v>0</v>
      </c>
      <c r="V708" s="53">
        <f>IF(TYPE(SEARCH(V$1,+VLOOKUP($A708,datos14s!$A$2:$B$874,2,FALSE)))=1,"·",0)</f>
        <v>0</v>
      </c>
      <c r="W708" s="53">
        <f>IF(TYPE(SEARCH(W$1,+VLOOKUP($A708,datos14s!$A$2:$B$874,2,FALSE)))=1,"·",0)</f>
        <v>0</v>
      </c>
      <c r="X708" s="53">
        <f>IF(TYPE(SEARCH(X$1,+VLOOKUP($A708,datos14s!$A$2:$B$874,2,FALSE)))=1,"·",0)</f>
        <v>0</v>
      </c>
      <c r="Y708" s="53">
        <f>IF(TYPE(SEARCH(Y$1,+VLOOKUP($A708,datos14s!$A$2:$B$874,2,FALSE)))=1,"·",0)</f>
        <v>0</v>
      </c>
      <c r="Z708" s="53">
        <f>IF(TYPE(SEARCH(Z$1,+VLOOKUP($A708,datos14s!$A$2:$B$874,2,FALSE)))=1,"·",0)</f>
        <v>0</v>
      </c>
      <c r="AA708" s="53">
        <f>IF(TYPE(SEARCH(AA$1,+VLOOKUP($A708,datos14s!$A$2:$B$874,2,FALSE)))=1,"·",0)</f>
        <v>0</v>
      </c>
      <c r="AB708" s="53">
        <f>IF(TYPE(SEARCH(AB$1,+VLOOKUP($A708,datos14s!$A$2:$B$874,2,FALSE)))=1,"·",0)</f>
        <v>0</v>
      </c>
      <c r="AC708" s="53">
        <f>IF(TYPE(SEARCH(AC$1,+VLOOKUP($A708,datos14s!$A$2:$B$874,2,FALSE)))=1,"·",0)</f>
        <v>0</v>
      </c>
      <c r="AD708" s="53">
        <f>IF(TYPE(SEARCH(AD$1,+VLOOKUP($A708,datos14s!$A$2:$B$874,2,FALSE)))=1,"·",0)</f>
        <v>0</v>
      </c>
      <c r="AE708" s="53">
        <f>IF(TYPE(SEARCH(AE$1,+VLOOKUP($A708,datos14s!$A$2:$B$874,2,FALSE)))=1,"·",0)</f>
        <v>0</v>
      </c>
    </row>
    <row r="709" spans="1:31" s="9" customFormat="1">
      <c r="A709" s="186" t="s">
        <v>283</v>
      </c>
      <c r="B709" s="53">
        <f>IF(TYPE(SEARCH(B$1,+VLOOKUP($A709,datos14s!$A$2:$B$874,2,FALSE)))=1,"·",0)</f>
        <v>0</v>
      </c>
      <c r="C709" s="53">
        <f>IF(TYPE(SEARCH(C$1,+VLOOKUP($A709,datos14s!$A$2:$B$874,2,FALSE)))=1,"·",0)</f>
        <v>0</v>
      </c>
      <c r="D709" s="53">
        <f>IF(TYPE(SEARCH(D$1,+VLOOKUP($A709,datos14s!$A$2:$B$874,2,FALSE)))=1,"·",0)</f>
        <v>0</v>
      </c>
      <c r="E709" s="53">
        <f>IF(TYPE(SEARCH(E$1,+VLOOKUP($A709,datos14s!$A$2:$B$874,2,FALSE)))=1,"·",0)</f>
        <v>0</v>
      </c>
      <c r="F709" s="53" t="str">
        <f>IF(TYPE(SEARCH(F$1,+VLOOKUP($A709,datos14s!$A$2:$B$874,2,FALSE)))=1,"·",0)</f>
        <v>·</v>
      </c>
      <c r="G709" s="53">
        <f>IF(TYPE(SEARCH(G$1,+VLOOKUP($A709,datos14s!$A$2:$B$874,2,FALSE)))=1,"·",0)</f>
        <v>0</v>
      </c>
      <c r="H709" s="53">
        <f>IF(TYPE(SEARCH(H$1,+VLOOKUP($A709,datos14s!$A$2:$B$874,2,FALSE)))=1,"·",0)</f>
        <v>0</v>
      </c>
      <c r="I709" s="53">
        <f>IF(TYPE(SEARCH(I$1,+VLOOKUP($A709,datos14s!$A$2:$B$874,2,FALSE)))=1,"·",0)</f>
        <v>0</v>
      </c>
      <c r="J709" s="53">
        <f>IF(TYPE(SEARCH(J$1,+VLOOKUP($A709,datos14s!$A$2:$B$874,2,FALSE)))=1,"·",0)</f>
        <v>0</v>
      </c>
      <c r="K709" s="53">
        <f>IF(TYPE(SEARCH(K$1,+VLOOKUP($A709,datos14s!$A$2:$B$874,2,FALSE)))=1,"·",0)</f>
        <v>0</v>
      </c>
      <c r="L709" s="53" t="str">
        <f>IF(TYPE(SEARCH(L$1,+VLOOKUP($A709,datos14s!$A$2:$B$874,2,FALSE)))=1,"·",0)</f>
        <v>·</v>
      </c>
      <c r="M709" s="53">
        <f>IF(TYPE(SEARCH(M$1,+VLOOKUP($A709,datos14s!$A$2:$B$874,2,FALSE)))=1,"·",0)</f>
        <v>0</v>
      </c>
      <c r="N709" s="53">
        <f>IF(TYPE(SEARCH(N$1,+VLOOKUP($A709,datos14s!$A$2:$B$874,2,FALSE)))=1,"·",0)</f>
        <v>0</v>
      </c>
      <c r="O709" s="53" t="str">
        <f>IF(TYPE(SEARCH(O$1,+VLOOKUP($A709,datos14s!$A$2:$B$874,2,FALSE)))=1,"·",0)</f>
        <v>·</v>
      </c>
      <c r="P709" s="53">
        <f>IF(TYPE(SEARCH(P$1,+VLOOKUP($A709,datos14s!$A$2:$B$874,2,FALSE)))=1,"·",0)</f>
        <v>0</v>
      </c>
      <c r="Q709" s="53">
        <f>IF(TYPE(SEARCH(Q$1,+VLOOKUP($A709,datos14s!$A$2:$B$874,2,FALSE)))=1,"·",0)</f>
        <v>0</v>
      </c>
      <c r="R709" s="53">
        <f>IF(TYPE(SEARCH(R$1,+VLOOKUP($A709,datos14s!$A$2:$B$874,2,FALSE)))=1,"·",0)</f>
        <v>0</v>
      </c>
      <c r="S709" s="53">
        <f>IF(TYPE(SEARCH(S$1,+VLOOKUP($A709,datos14s!$A$2:$B$874,2,FALSE)))=1,"·",0)</f>
        <v>0</v>
      </c>
      <c r="T709" s="53">
        <f>IF(TYPE(SEARCH(T$1,+VLOOKUP($A709,datos14s!$A$2:$B$874,2,FALSE)))=1,"·",0)</f>
        <v>0</v>
      </c>
      <c r="U709" s="53">
        <f>IF(TYPE(SEARCH(U$1,+VLOOKUP($A709,datos14s!$A$2:$B$874,2,FALSE)))=1,"·",0)</f>
        <v>0</v>
      </c>
      <c r="V709" s="53">
        <f>IF(TYPE(SEARCH(V$1,+VLOOKUP($A709,datos14s!$A$2:$B$874,2,FALSE)))=1,"·",0)</f>
        <v>0</v>
      </c>
      <c r="W709" s="53">
        <f>IF(TYPE(SEARCH(W$1,+VLOOKUP($A709,datos14s!$A$2:$B$874,2,FALSE)))=1,"·",0)</f>
        <v>0</v>
      </c>
      <c r="X709" s="53">
        <f>IF(TYPE(SEARCH(X$1,+VLOOKUP($A709,datos14s!$A$2:$B$874,2,FALSE)))=1,"·",0)</f>
        <v>0</v>
      </c>
      <c r="Y709" s="53">
        <f>IF(TYPE(SEARCH(Y$1,+VLOOKUP($A709,datos14s!$A$2:$B$874,2,FALSE)))=1,"·",0)</f>
        <v>0</v>
      </c>
      <c r="Z709" s="53">
        <f>IF(TYPE(SEARCH(Z$1,+VLOOKUP($A709,datos14s!$A$2:$B$874,2,FALSE)))=1,"·",0)</f>
        <v>0</v>
      </c>
      <c r="AA709" s="53">
        <f>IF(TYPE(SEARCH(AA$1,+VLOOKUP($A709,datos14s!$A$2:$B$874,2,FALSE)))=1,"·",0)</f>
        <v>0</v>
      </c>
      <c r="AB709" s="53">
        <f>IF(TYPE(SEARCH(AB$1,+VLOOKUP($A709,datos14s!$A$2:$B$874,2,FALSE)))=1,"·",0)</f>
        <v>0</v>
      </c>
      <c r="AC709" s="53">
        <f>IF(TYPE(SEARCH(AC$1,+VLOOKUP($A709,datos14s!$A$2:$B$874,2,FALSE)))=1,"·",0)</f>
        <v>0</v>
      </c>
      <c r="AD709" s="53">
        <f>IF(TYPE(SEARCH(AD$1,+VLOOKUP($A709,datos14s!$A$2:$B$874,2,FALSE)))=1,"·",0)</f>
        <v>0</v>
      </c>
      <c r="AE709" s="53">
        <f>IF(TYPE(SEARCH(AE$1,+VLOOKUP($A709,datos14s!$A$2:$B$874,2,FALSE)))=1,"·",0)</f>
        <v>0</v>
      </c>
    </row>
    <row r="710" spans="1:31" s="9" customFormat="1">
      <c r="A710" s="186" t="s">
        <v>284</v>
      </c>
      <c r="B710" s="53">
        <f>IF(TYPE(SEARCH(B$1,+VLOOKUP($A710,datos14s!$A$2:$B$874,2,FALSE)))=1,"·",0)</f>
        <v>0</v>
      </c>
      <c r="C710" s="53">
        <f>IF(TYPE(SEARCH(C$1,+VLOOKUP($A710,datos14s!$A$2:$B$874,2,FALSE)))=1,"·",0)</f>
        <v>0</v>
      </c>
      <c r="D710" s="53">
        <f>IF(TYPE(SEARCH(D$1,+VLOOKUP($A710,datos14s!$A$2:$B$874,2,FALSE)))=1,"·",0)</f>
        <v>0</v>
      </c>
      <c r="E710" s="53">
        <f>IF(TYPE(SEARCH(E$1,+VLOOKUP($A710,datos14s!$A$2:$B$874,2,FALSE)))=1,"·",0)</f>
        <v>0</v>
      </c>
      <c r="F710" s="53" t="str">
        <f>IF(TYPE(SEARCH(F$1,+VLOOKUP($A710,datos14s!$A$2:$B$874,2,FALSE)))=1,"·",0)</f>
        <v>·</v>
      </c>
      <c r="G710" s="53" t="str">
        <f>IF(TYPE(SEARCH(G$1,+VLOOKUP($A710,datos14s!$A$2:$B$874,2,FALSE)))=1,"·",0)</f>
        <v>·</v>
      </c>
      <c r="H710" s="53">
        <f>IF(TYPE(SEARCH(H$1,+VLOOKUP($A710,datos14s!$A$2:$B$874,2,FALSE)))=1,"·",0)</f>
        <v>0</v>
      </c>
      <c r="I710" s="53" t="str">
        <f>IF(TYPE(SEARCH(I$1,+VLOOKUP($A710,datos14s!$A$2:$B$874,2,FALSE)))=1,"·",0)</f>
        <v>·</v>
      </c>
      <c r="J710" s="53">
        <f>IF(TYPE(SEARCH(J$1,+VLOOKUP($A710,datos14s!$A$2:$B$874,2,FALSE)))=1,"·",0)</f>
        <v>0</v>
      </c>
      <c r="K710" s="53">
        <f>IF(TYPE(SEARCH(K$1,+VLOOKUP($A710,datos14s!$A$2:$B$874,2,FALSE)))=1,"·",0)</f>
        <v>0</v>
      </c>
      <c r="L710" s="53">
        <f>IF(TYPE(SEARCH(L$1,+VLOOKUP($A710,datos14s!$A$2:$B$874,2,FALSE)))=1,"·",0)</f>
        <v>0</v>
      </c>
      <c r="M710" s="53">
        <f>IF(TYPE(SEARCH(M$1,+VLOOKUP($A710,datos14s!$A$2:$B$874,2,FALSE)))=1,"·",0)</f>
        <v>0</v>
      </c>
      <c r="N710" s="53">
        <f>IF(TYPE(SEARCH(N$1,+VLOOKUP($A710,datos14s!$A$2:$B$874,2,FALSE)))=1,"·",0)</f>
        <v>0</v>
      </c>
      <c r="O710" s="53">
        <f>IF(TYPE(SEARCH(O$1,+VLOOKUP($A710,datos14s!$A$2:$B$874,2,FALSE)))=1,"·",0)</f>
        <v>0</v>
      </c>
      <c r="P710" s="53">
        <f>IF(TYPE(SEARCH(P$1,+VLOOKUP($A710,datos14s!$A$2:$B$874,2,FALSE)))=1,"·",0)</f>
        <v>0</v>
      </c>
      <c r="Q710" s="53">
        <f>IF(TYPE(SEARCH(Q$1,+VLOOKUP($A710,datos14s!$A$2:$B$874,2,FALSE)))=1,"·",0)</f>
        <v>0</v>
      </c>
      <c r="R710" s="53">
        <f>IF(TYPE(SEARCH(R$1,+VLOOKUP($A710,datos14s!$A$2:$B$874,2,FALSE)))=1,"·",0)</f>
        <v>0</v>
      </c>
      <c r="S710" s="53">
        <f>IF(TYPE(SEARCH(S$1,+VLOOKUP($A710,datos14s!$A$2:$B$874,2,FALSE)))=1,"·",0)</f>
        <v>0</v>
      </c>
      <c r="T710" s="53">
        <f>IF(TYPE(SEARCH(T$1,+VLOOKUP($A710,datos14s!$A$2:$B$874,2,FALSE)))=1,"·",0)</f>
        <v>0</v>
      </c>
      <c r="U710" s="53">
        <f>IF(TYPE(SEARCH(U$1,+VLOOKUP($A710,datos14s!$A$2:$B$874,2,FALSE)))=1,"·",0)</f>
        <v>0</v>
      </c>
      <c r="V710" s="53">
        <f>IF(TYPE(SEARCH(V$1,+VLOOKUP($A710,datos14s!$A$2:$B$874,2,FALSE)))=1,"·",0)</f>
        <v>0</v>
      </c>
      <c r="W710" s="53">
        <f>IF(TYPE(SEARCH(W$1,+VLOOKUP($A710,datos14s!$A$2:$B$874,2,FALSE)))=1,"·",0)</f>
        <v>0</v>
      </c>
      <c r="X710" s="53">
        <f>IF(TYPE(SEARCH(X$1,+VLOOKUP($A710,datos14s!$A$2:$B$874,2,FALSE)))=1,"·",0)</f>
        <v>0</v>
      </c>
      <c r="Y710" s="53">
        <f>IF(TYPE(SEARCH(Y$1,+VLOOKUP($A710,datos14s!$A$2:$B$874,2,FALSE)))=1,"·",0)</f>
        <v>0</v>
      </c>
      <c r="Z710" s="53">
        <f>IF(TYPE(SEARCH(Z$1,+VLOOKUP($A710,datos14s!$A$2:$B$874,2,FALSE)))=1,"·",0)</f>
        <v>0</v>
      </c>
      <c r="AA710" s="53">
        <f>IF(TYPE(SEARCH(AA$1,+VLOOKUP($A710,datos14s!$A$2:$B$874,2,FALSE)))=1,"·",0)</f>
        <v>0</v>
      </c>
      <c r="AB710" s="53">
        <f>IF(TYPE(SEARCH(AB$1,+VLOOKUP($A710,datos14s!$A$2:$B$874,2,FALSE)))=1,"·",0)</f>
        <v>0</v>
      </c>
      <c r="AC710" s="53">
        <f>IF(TYPE(SEARCH(AC$1,+VLOOKUP($A710,datos14s!$A$2:$B$874,2,FALSE)))=1,"·",0)</f>
        <v>0</v>
      </c>
      <c r="AD710" s="53">
        <f>IF(TYPE(SEARCH(AD$1,+VLOOKUP($A710,datos14s!$A$2:$B$874,2,FALSE)))=1,"·",0)</f>
        <v>0</v>
      </c>
      <c r="AE710" s="53">
        <f>IF(TYPE(SEARCH(AE$1,+VLOOKUP($A710,datos14s!$A$2:$B$874,2,FALSE)))=1,"·",0)</f>
        <v>0</v>
      </c>
    </row>
    <row r="711" spans="1:31" s="9" customFormat="1">
      <c r="A711" s="186" t="s">
        <v>285</v>
      </c>
      <c r="B711" s="53">
        <f>IF(TYPE(SEARCH(B$1,+VLOOKUP($A711,datos14s!$A$2:$B$874,2,FALSE)))=1,"·",0)</f>
        <v>0</v>
      </c>
      <c r="C711" s="53">
        <f>IF(TYPE(SEARCH(C$1,+VLOOKUP($A711,datos14s!$A$2:$B$874,2,FALSE)))=1,"·",0)</f>
        <v>0</v>
      </c>
      <c r="D711" s="53">
        <f>IF(TYPE(SEARCH(D$1,+VLOOKUP($A711,datos14s!$A$2:$B$874,2,FALSE)))=1,"·",0)</f>
        <v>0</v>
      </c>
      <c r="E711" s="53">
        <f>IF(TYPE(SEARCH(E$1,+VLOOKUP($A711,datos14s!$A$2:$B$874,2,FALSE)))=1,"·",0)</f>
        <v>0</v>
      </c>
      <c r="F711" s="53" t="str">
        <f>IF(TYPE(SEARCH(F$1,+VLOOKUP($A711,datos14s!$A$2:$B$874,2,FALSE)))=1,"·",0)</f>
        <v>·</v>
      </c>
      <c r="G711" s="53" t="str">
        <f>IF(TYPE(SEARCH(G$1,+VLOOKUP($A711,datos14s!$A$2:$B$874,2,FALSE)))=1,"·",0)</f>
        <v>·</v>
      </c>
      <c r="H711" s="53">
        <f>IF(TYPE(SEARCH(H$1,+VLOOKUP($A711,datos14s!$A$2:$B$874,2,FALSE)))=1,"·",0)</f>
        <v>0</v>
      </c>
      <c r="I711" s="53">
        <f>IF(TYPE(SEARCH(I$1,+VLOOKUP($A711,datos14s!$A$2:$B$874,2,FALSE)))=1,"·",0)</f>
        <v>0</v>
      </c>
      <c r="J711" s="53">
        <f>IF(TYPE(SEARCH(J$1,+VLOOKUP($A711,datos14s!$A$2:$B$874,2,FALSE)))=1,"·",0)</f>
        <v>0</v>
      </c>
      <c r="K711" s="53">
        <f>IF(TYPE(SEARCH(K$1,+VLOOKUP($A711,datos14s!$A$2:$B$874,2,FALSE)))=1,"·",0)</f>
        <v>0</v>
      </c>
      <c r="L711" s="53">
        <f>IF(TYPE(SEARCH(L$1,+VLOOKUP($A711,datos14s!$A$2:$B$874,2,FALSE)))=1,"·",0)</f>
        <v>0</v>
      </c>
      <c r="M711" s="53">
        <f>IF(TYPE(SEARCH(M$1,+VLOOKUP($A711,datos14s!$A$2:$B$874,2,FALSE)))=1,"·",0)</f>
        <v>0</v>
      </c>
      <c r="N711" s="53">
        <f>IF(TYPE(SEARCH(N$1,+VLOOKUP($A711,datos14s!$A$2:$B$874,2,FALSE)))=1,"·",0)</f>
        <v>0</v>
      </c>
      <c r="O711" s="53" t="str">
        <f>IF(TYPE(SEARCH(O$1,+VLOOKUP($A711,datos14s!$A$2:$B$874,2,FALSE)))=1,"·",0)</f>
        <v>·</v>
      </c>
      <c r="P711" s="53">
        <f>IF(TYPE(SEARCH(P$1,+VLOOKUP($A711,datos14s!$A$2:$B$874,2,FALSE)))=1,"·",0)</f>
        <v>0</v>
      </c>
      <c r="Q711" s="53">
        <f>IF(TYPE(SEARCH(Q$1,+VLOOKUP($A711,datos14s!$A$2:$B$874,2,FALSE)))=1,"·",0)</f>
        <v>0</v>
      </c>
      <c r="R711" s="53">
        <f>IF(TYPE(SEARCH(R$1,+VLOOKUP($A711,datos14s!$A$2:$B$874,2,FALSE)))=1,"·",0)</f>
        <v>0</v>
      </c>
      <c r="S711" s="53">
        <f>IF(TYPE(SEARCH(S$1,+VLOOKUP($A711,datos14s!$A$2:$B$874,2,FALSE)))=1,"·",0)</f>
        <v>0</v>
      </c>
      <c r="T711" s="53">
        <f>IF(TYPE(SEARCH(T$1,+VLOOKUP($A711,datos14s!$A$2:$B$874,2,FALSE)))=1,"·",0)</f>
        <v>0</v>
      </c>
      <c r="U711" s="53">
        <f>IF(TYPE(SEARCH(U$1,+VLOOKUP($A711,datos14s!$A$2:$B$874,2,FALSE)))=1,"·",0)</f>
        <v>0</v>
      </c>
      <c r="V711" s="53">
        <f>IF(TYPE(SEARCH(V$1,+VLOOKUP($A711,datos14s!$A$2:$B$874,2,FALSE)))=1,"·",0)</f>
        <v>0</v>
      </c>
      <c r="W711" s="53">
        <f>IF(TYPE(SEARCH(W$1,+VLOOKUP($A711,datos14s!$A$2:$B$874,2,FALSE)))=1,"·",0)</f>
        <v>0</v>
      </c>
      <c r="X711" s="53">
        <f>IF(TYPE(SEARCH(X$1,+VLOOKUP($A711,datos14s!$A$2:$B$874,2,FALSE)))=1,"·",0)</f>
        <v>0</v>
      </c>
      <c r="Y711" s="53">
        <f>IF(TYPE(SEARCH(Y$1,+VLOOKUP($A711,datos14s!$A$2:$B$874,2,FALSE)))=1,"·",0)</f>
        <v>0</v>
      </c>
      <c r="Z711" s="53">
        <f>IF(TYPE(SEARCH(Z$1,+VLOOKUP($A711,datos14s!$A$2:$B$874,2,FALSE)))=1,"·",0)</f>
        <v>0</v>
      </c>
      <c r="AA711" s="53">
        <f>IF(TYPE(SEARCH(AA$1,+VLOOKUP($A711,datos14s!$A$2:$B$874,2,FALSE)))=1,"·",0)</f>
        <v>0</v>
      </c>
      <c r="AB711" s="53">
        <f>IF(TYPE(SEARCH(AB$1,+VLOOKUP($A711,datos14s!$A$2:$B$874,2,FALSE)))=1,"·",0)</f>
        <v>0</v>
      </c>
      <c r="AC711" s="53">
        <f>IF(TYPE(SEARCH(AC$1,+VLOOKUP($A711,datos14s!$A$2:$B$874,2,FALSE)))=1,"·",0)</f>
        <v>0</v>
      </c>
      <c r="AD711" s="53">
        <f>IF(TYPE(SEARCH(AD$1,+VLOOKUP($A711,datos14s!$A$2:$B$874,2,FALSE)))=1,"·",0)</f>
        <v>0</v>
      </c>
      <c r="AE711" s="53" t="str">
        <f>IF(TYPE(SEARCH(AE$1,+VLOOKUP($A711,datos14s!$A$2:$B$874,2,FALSE)))=1,"·",0)</f>
        <v>·</v>
      </c>
    </row>
    <row r="712" spans="1:31" s="9" customFormat="1">
      <c r="A712" s="186" t="s">
        <v>286</v>
      </c>
      <c r="B712" s="53">
        <f>IF(TYPE(SEARCH(B$1,+VLOOKUP($A712,datos14s!$A$2:$B$874,2,FALSE)))=1,"·",0)</f>
        <v>0</v>
      </c>
      <c r="C712" s="53">
        <f>IF(TYPE(SEARCH(C$1,+VLOOKUP($A712,datos14s!$A$2:$B$874,2,FALSE)))=1,"·",0)</f>
        <v>0</v>
      </c>
      <c r="D712" s="53">
        <f>IF(TYPE(SEARCH(D$1,+VLOOKUP($A712,datos14s!$A$2:$B$874,2,FALSE)))=1,"·",0)</f>
        <v>0</v>
      </c>
      <c r="E712" s="53">
        <f>IF(TYPE(SEARCH(E$1,+VLOOKUP($A712,datos14s!$A$2:$B$874,2,FALSE)))=1,"·",0)</f>
        <v>0</v>
      </c>
      <c r="F712" s="53">
        <f>IF(TYPE(SEARCH(F$1,+VLOOKUP($A712,datos14s!$A$2:$B$874,2,FALSE)))=1,"·",0)</f>
        <v>0</v>
      </c>
      <c r="G712" s="53">
        <f>IF(TYPE(SEARCH(G$1,+VLOOKUP($A712,datos14s!$A$2:$B$874,2,FALSE)))=1,"·",0)</f>
        <v>0</v>
      </c>
      <c r="H712" s="53" t="str">
        <f>IF(TYPE(SEARCH(H$1,+VLOOKUP($A712,datos14s!$A$2:$B$874,2,FALSE)))=1,"·",0)</f>
        <v>·</v>
      </c>
      <c r="I712" s="53">
        <f>IF(TYPE(SEARCH(I$1,+VLOOKUP($A712,datos14s!$A$2:$B$874,2,FALSE)))=1,"·",0)</f>
        <v>0</v>
      </c>
      <c r="J712" s="53">
        <f>IF(TYPE(SEARCH(J$1,+VLOOKUP($A712,datos14s!$A$2:$B$874,2,FALSE)))=1,"·",0)</f>
        <v>0</v>
      </c>
      <c r="K712" s="53">
        <f>IF(TYPE(SEARCH(K$1,+VLOOKUP($A712,datos14s!$A$2:$B$874,2,FALSE)))=1,"·",0)</f>
        <v>0</v>
      </c>
      <c r="L712" s="53">
        <f>IF(TYPE(SEARCH(L$1,+VLOOKUP($A712,datos14s!$A$2:$B$874,2,FALSE)))=1,"·",0)</f>
        <v>0</v>
      </c>
      <c r="M712" s="53">
        <f>IF(TYPE(SEARCH(M$1,+VLOOKUP($A712,datos14s!$A$2:$B$874,2,FALSE)))=1,"·",0)</f>
        <v>0</v>
      </c>
      <c r="N712" s="53">
        <f>IF(TYPE(SEARCH(N$1,+VLOOKUP($A712,datos14s!$A$2:$B$874,2,FALSE)))=1,"·",0)</f>
        <v>0</v>
      </c>
      <c r="O712" s="53">
        <f>IF(TYPE(SEARCH(O$1,+VLOOKUP($A712,datos14s!$A$2:$B$874,2,FALSE)))=1,"·",0)</f>
        <v>0</v>
      </c>
      <c r="P712" s="53">
        <f>IF(TYPE(SEARCH(P$1,+VLOOKUP($A712,datos14s!$A$2:$B$874,2,FALSE)))=1,"·",0)</f>
        <v>0</v>
      </c>
      <c r="Q712" s="53">
        <f>IF(TYPE(SEARCH(Q$1,+VLOOKUP($A712,datos14s!$A$2:$B$874,2,FALSE)))=1,"·",0)</f>
        <v>0</v>
      </c>
      <c r="R712" s="53">
        <f>IF(TYPE(SEARCH(R$1,+VLOOKUP($A712,datos14s!$A$2:$B$874,2,FALSE)))=1,"·",0)</f>
        <v>0</v>
      </c>
      <c r="S712" s="53">
        <f>IF(TYPE(SEARCH(S$1,+VLOOKUP($A712,datos14s!$A$2:$B$874,2,FALSE)))=1,"·",0)</f>
        <v>0</v>
      </c>
      <c r="T712" s="53">
        <f>IF(TYPE(SEARCH(T$1,+VLOOKUP($A712,datos14s!$A$2:$B$874,2,FALSE)))=1,"·",0)</f>
        <v>0</v>
      </c>
      <c r="U712" s="53">
        <f>IF(TYPE(SEARCH(U$1,+VLOOKUP($A712,datos14s!$A$2:$B$874,2,FALSE)))=1,"·",0)</f>
        <v>0</v>
      </c>
      <c r="V712" s="53">
        <f>IF(TYPE(SEARCH(V$1,+VLOOKUP($A712,datos14s!$A$2:$B$874,2,FALSE)))=1,"·",0)</f>
        <v>0</v>
      </c>
      <c r="W712" s="53">
        <f>IF(TYPE(SEARCH(W$1,+VLOOKUP($A712,datos14s!$A$2:$B$874,2,FALSE)))=1,"·",0)</f>
        <v>0</v>
      </c>
      <c r="X712" s="53">
        <f>IF(TYPE(SEARCH(X$1,+VLOOKUP($A712,datos14s!$A$2:$B$874,2,FALSE)))=1,"·",0)</f>
        <v>0</v>
      </c>
      <c r="Y712" s="53">
        <f>IF(TYPE(SEARCH(Y$1,+VLOOKUP($A712,datos14s!$A$2:$B$874,2,FALSE)))=1,"·",0)</f>
        <v>0</v>
      </c>
      <c r="Z712" s="53">
        <f>IF(TYPE(SEARCH(Z$1,+VLOOKUP($A712,datos14s!$A$2:$B$874,2,FALSE)))=1,"·",0)</f>
        <v>0</v>
      </c>
      <c r="AA712" s="53">
        <f>IF(TYPE(SEARCH(AA$1,+VLOOKUP($A712,datos14s!$A$2:$B$874,2,FALSE)))=1,"·",0)</f>
        <v>0</v>
      </c>
      <c r="AB712" s="53">
        <f>IF(TYPE(SEARCH(AB$1,+VLOOKUP($A712,datos14s!$A$2:$B$874,2,FALSE)))=1,"·",0)</f>
        <v>0</v>
      </c>
      <c r="AC712" s="53">
        <f>IF(TYPE(SEARCH(AC$1,+VLOOKUP($A712,datos14s!$A$2:$B$874,2,FALSE)))=1,"·",0)</f>
        <v>0</v>
      </c>
      <c r="AD712" s="53">
        <f>IF(TYPE(SEARCH(AD$1,+VLOOKUP($A712,datos14s!$A$2:$B$874,2,FALSE)))=1,"·",0)</f>
        <v>0</v>
      </c>
      <c r="AE712" s="53" t="str">
        <f>IF(TYPE(SEARCH(AE$1,+VLOOKUP($A712,datos14s!$A$2:$B$874,2,FALSE)))=1,"·",0)</f>
        <v>·</v>
      </c>
    </row>
    <row r="713" spans="1:31" s="9" customFormat="1">
      <c r="A713" s="186" t="s">
        <v>287</v>
      </c>
      <c r="B713" s="53">
        <f>IF(TYPE(SEARCH(B$1,+VLOOKUP($A713,datos14s!$A$2:$B$874,2,FALSE)))=1,"·",0)</f>
        <v>0</v>
      </c>
      <c r="C713" s="53">
        <f>IF(TYPE(SEARCH(C$1,+VLOOKUP($A713,datos14s!$A$2:$B$874,2,FALSE)))=1,"·",0)</f>
        <v>0</v>
      </c>
      <c r="D713" s="53">
        <f>IF(TYPE(SEARCH(D$1,+VLOOKUP($A713,datos14s!$A$2:$B$874,2,FALSE)))=1,"·",0)</f>
        <v>0</v>
      </c>
      <c r="E713" s="53">
        <f>IF(TYPE(SEARCH(E$1,+VLOOKUP($A713,datos14s!$A$2:$B$874,2,FALSE)))=1,"·",0)</f>
        <v>0</v>
      </c>
      <c r="F713" s="53">
        <f>IF(TYPE(SEARCH(F$1,+VLOOKUP($A713,datos14s!$A$2:$B$874,2,FALSE)))=1,"·",0)</f>
        <v>0</v>
      </c>
      <c r="G713" s="53">
        <f>IF(TYPE(SEARCH(G$1,+VLOOKUP($A713,datos14s!$A$2:$B$874,2,FALSE)))=1,"·",0)</f>
        <v>0</v>
      </c>
      <c r="H713" s="53">
        <f>IF(TYPE(SEARCH(H$1,+VLOOKUP($A713,datos14s!$A$2:$B$874,2,FALSE)))=1,"·",0)</f>
        <v>0</v>
      </c>
      <c r="I713" s="53">
        <f>IF(TYPE(SEARCH(I$1,+VLOOKUP($A713,datos14s!$A$2:$B$874,2,FALSE)))=1,"·",0)</f>
        <v>0</v>
      </c>
      <c r="J713" s="53" t="str">
        <f>IF(TYPE(SEARCH(J$1,+VLOOKUP($A713,datos14s!$A$2:$B$874,2,FALSE)))=1,"·",0)</f>
        <v>·</v>
      </c>
      <c r="K713" s="53">
        <f>IF(TYPE(SEARCH(K$1,+VLOOKUP($A713,datos14s!$A$2:$B$874,2,FALSE)))=1,"·",0)</f>
        <v>0</v>
      </c>
      <c r="L713" s="53">
        <f>IF(TYPE(SEARCH(L$1,+VLOOKUP($A713,datos14s!$A$2:$B$874,2,FALSE)))=1,"·",0)</f>
        <v>0</v>
      </c>
      <c r="M713" s="53">
        <f>IF(TYPE(SEARCH(M$1,+VLOOKUP($A713,datos14s!$A$2:$B$874,2,FALSE)))=1,"·",0)</f>
        <v>0</v>
      </c>
      <c r="N713" s="53">
        <f>IF(TYPE(SEARCH(N$1,+VLOOKUP($A713,datos14s!$A$2:$B$874,2,FALSE)))=1,"·",0)</f>
        <v>0</v>
      </c>
      <c r="O713" s="53">
        <f>IF(TYPE(SEARCH(O$1,+VLOOKUP($A713,datos14s!$A$2:$B$874,2,FALSE)))=1,"·",0)</f>
        <v>0</v>
      </c>
      <c r="P713" s="53">
        <f>IF(TYPE(SEARCH(P$1,+VLOOKUP($A713,datos14s!$A$2:$B$874,2,FALSE)))=1,"·",0)</f>
        <v>0</v>
      </c>
      <c r="Q713" s="53">
        <f>IF(TYPE(SEARCH(Q$1,+VLOOKUP($A713,datos14s!$A$2:$B$874,2,FALSE)))=1,"·",0)</f>
        <v>0</v>
      </c>
      <c r="R713" s="53">
        <f>IF(TYPE(SEARCH(R$1,+VLOOKUP($A713,datos14s!$A$2:$B$874,2,FALSE)))=1,"·",0)</f>
        <v>0</v>
      </c>
      <c r="S713" s="53">
        <f>IF(TYPE(SEARCH(S$1,+VLOOKUP($A713,datos14s!$A$2:$B$874,2,FALSE)))=1,"·",0)</f>
        <v>0</v>
      </c>
      <c r="T713" s="53">
        <f>IF(TYPE(SEARCH(T$1,+VLOOKUP($A713,datos14s!$A$2:$B$874,2,FALSE)))=1,"·",0)</f>
        <v>0</v>
      </c>
      <c r="U713" s="53">
        <f>IF(TYPE(SEARCH(U$1,+VLOOKUP($A713,datos14s!$A$2:$B$874,2,FALSE)))=1,"·",0)</f>
        <v>0</v>
      </c>
      <c r="V713" s="53">
        <f>IF(TYPE(SEARCH(V$1,+VLOOKUP($A713,datos14s!$A$2:$B$874,2,FALSE)))=1,"·",0)</f>
        <v>0</v>
      </c>
      <c r="W713" s="53">
        <f>IF(TYPE(SEARCH(W$1,+VLOOKUP($A713,datos14s!$A$2:$B$874,2,FALSE)))=1,"·",0)</f>
        <v>0</v>
      </c>
      <c r="X713" s="53">
        <f>IF(TYPE(SEARCH(X$1,+VLOOKUP($A713,datos14s!$A$2:$B$874,2,FALSE)))=1,"·",0)</f>
        <v>0</v>
      </c>
      <c r="Y713" s="53">
        <f>IF(TYPE(SEARCH(Y$1,+VLOOKUP($A713,datos14s!$A$2:$B$874,2,FALSE)))=1,"·",0)</f>
        <v>0</v>
      </c>
      <c r="Z713" s="53">
        <f>IF(TYPE(SEARCH(Z$1,+VLOOKUP($A713,datos14s!$A$2:$B$874,2,FALSE)))=1,"·",0)</f>
        <v>0</v>
      </c>
      <c r="AA713" s="53">
        <f>IF(TYPE(SEARCH(AA$1,+VLOOKUP($A713,datos14s!$A$2:$B$874,2,FALSE)))=1,"·",0)</f>
        <v>0</v>
      </c>
      <c r="AB713" s="53">
        <f>IF(TYPE(SEARCH(AB$1,+VLOOKUP($A713,datos14s!$A$2:$B$874,2,FALSE)))=1,"·",0)</f>
        <v>0</v>
      </c>
      <c r="AC713" s="53">
        <f>IF(TYPE(SEARCH(AC$1,+VLOOKUP($A713,datos14s!$A$2:$B$874,2,FALSE)))=1,"·",0)</f>
        <v>0</v>
      </c>
      <c r="AD713" s="53">
        <f>IF(TYPE(SEARCH(AD$1,+VLOOKUP($A713,datos14s!$A$2:$B$874,2,FALSE)))=1,"·",0)</f>
        <v>0</v>
      </c>
      <c r="AE713" s="53">
        <f>IF(TYPE(SEARCH(AE$1,+VLOOKUP($A713,datos14s!$A$2:$B$874,2,FALSE)))=1,"·",0)</f>
        <v>0</v>
      </c>
    </row>
    <row r="714" spans="1:31" s="9" customFormat="1">
      <c r="A714" s="186" t="s">
        <v>288</v>
      </c>
      <c r="B714" s="53">
        <f>IF(TYPE(SEARCH(B$1,+VLOOKUP($A714,datos14s!$A$2:$B$874,2,FALSE)))=1,"·",0)</f>
        <v>0</v>
      </c>
      <c r="C714" s="53">
        <f>IF(TYPE(SEARCH(C$1,+VLOOKUP($A714,datos14s!$A$2:$B$874,2,FALSE)))=1,"·",0)</f>
        <v>0</v>
      </c>
      <c r="D714" s="53">
        <f>IF(TYPE(SEARCH(D$1,+VLOOKUP($A714,datos14s!$A$2:$B$874,2,FALSE)))=1,"·",0)</f>
        <v>0</v>
      </c>
      <c r="E714" s="53">
        <f>IF(TYPE(SEARCH(E$1,+VLOOKUP($A714,datos14s!$A$2:$B$874,2,FALSE)))=1,"·",0)</f>
        <v>0</v>
      </c>
      <c r="F714" s="53">
        <f>IF(TYPE(SEARCH(F$1,+VLOOKUP($A714,datos14s!$A$2:$B$874,2,FALSE)))=1,"·",0)</f>
        <v>0</v>
      </c>
      <c r="G714" s="53">
        <f>IF(TYPE(SEARCH(G$1,+VLOOKUP($A714,datos14s!$A$2:$B$874,2,FALSE)))=1,"·",0)</f>
        <v>0</v>
      </c>
      <c r="H714" s="53">
        <f>IF(TYPE(SEARCH(H$1,+VLOOKUP($A714,datos14s!$A$2:$B$874,2,FALSE)))=1,"·",0)</f>
        <v>0</v>
      </c>
      <c r="I714" s="53">
        <f>IF(TYPE(SEARCH(I$1,+VLOOKUP($A714,datos14s!$A$2:$B$874,2,FALSE)))=1,"·",0)</f>
        <v>0</v>
      </c>
      <c r="J714" s="53">
        <f>IF(TYPE(SEARCH(J$1,+VLOOKUP($A714,datos14s!$A$2:$B$874,2,FALSE)))=1,"·",0)</f>
        <v>0</v>
      </c>
      <c r="K714" s="53">
        <f>IF(TYPE(SEARCH(K$1,+VLOOKUP($A714,datos14s!$A$2:$B$874,2,FALSE)))=1,"·",0)</f>
        <v>0</v>
      </c>
      <c r="L714" s="53">
        <f>IF(TYPE(SEARCH(L$1,+VLOOKUP($A714,datos14s!$A$2:$B$874,2,FALSE)))=1,"·",0)</f>
        <v>0</v>
      </c>
      <c r="M714" s="53">
        <f>IF(TYPE(SEARCH(M$1,+VLOOKUP($A714,datos14s!$A$2:$B$874,2,FALSE)))=1,"·",0)</f>
        <v>0</v>
      </c>
      <c r="N714" s="53">
        <f>IF(TYPE(SEARCH(N$1,+VLOOKUP($A714,datos14s!$A$2:$B$874,2,FALSE)))=1,"·",0)</f>
        <v>0</v>
      </c>
      <c r="O714" s="53">
        <f>IF(TYPE(SEARCH(O$1,+VLOOKUP($A714,datos14s!$A$2:$B$874,2,FALSE)))=1,"·",0)</f>
        <v>0</v>
      </c>
      <c r="P714" s="53">
        <f>IF(TYPE(SEARCH(P$1,+VLOOKUP($A714,datos14s!$A$2:$B$874,2,FALSE)))=1,"·",0)</f>
        <v>0</v>
      </c>
      <c r="Q714" s="53">
        <f>IF(TYPE(SEARCH(Q$1,+VLOOKUP($A714,datos14s!$A$2:$B$874,2,FALSE)))=1,"·",0)</f>
        <v>0</v>
      </c>
      <c r="R714" s="53">
        <f>IF(TYPE(SEARCH(R$1,+VLOOKUP($A714,datos14s!$A$2:$B$874,2,FALSE)))=1,"·",0)</f>
        <v>0</v>
      </c>
      <c r="S714" s="53">
        <f>IF(TYPE(SEARCH(S$1,+VLOOKUP($A714,datos14s!$A$2:$B$874,2,FALSE)))=1,"·",0)</f>
        <v>0</v>
      </c>
      <c r="T714" s="53">
        <f>IF(TYPE(SEARCH(T$1,+VLOOKUP($A714,datos14s!$A$2:$B$874,2,FALSE)))=1,"·",0)</f>
        <v>0</v>
      </c>
      <c r="U714" s="53">
        <f>IF(TYPE(SEARCH(U$1,+VLOOKUP($A714,datos14s!$A$2:$B$874,2,FALSE)))=1,"·",0)</f>
        <v>0</v>
      </c>
      <c r="V714" s="53">
        <f>IF(TYPE(SEARCH(V$1,+VLOOKUP($A714,datos14s!$A$2:$B$874,2,FALSE)))=1,"·",0)</f>
        <v>0</v>
      </c>
      <c r="W714" s="53">
        <f>IF(TYPE(SEARCH(W$1,+VLOOKUP($A714,datos14s!$A$2:$B$874,2,FALSE)))=1,"·",0)</f>
        <v>0</v>
      </c>
      <c r="X714" s="53">
        <f>IF(TYPE(SEARCH(X$1,+VLOOKUP($A714,datos14s!$A$2:$B$874,2,FALSE)))=1,"·",0)</f>
        <v>0</v>
      </c>
      <c r="Y714" s="53">
        <f>IF(TYPE(SEARCH(Y$1,+VLOOKUP($A714,datos14s!$A$2:$B$874,2,FALSE)))=1,"·",0)</f>
        <v>0</v>
      </c>
      <c r="Z714" s="53">
        <f>IF(TYPE(SEARCH(Z$1,+VLOOKUP($A714,datos14s!$A$2:$B$874,2,FALSE)))=1,"·",0)</f>
        <v>0</v>
      </c>
      <c r="AA714" s="53">
        <f>IF(TYPE(SEARCH(AA$1,+VLOOKUP($A714,datos14s!$A$2:$B$874,2,FALSE)))=1,"·",0)</f>
        <v>0</v>
      </c>
      <c r="AB714" s="53">
        <f>IF(TYPE(SEARCH(AB$1,+VLOOKUP($A714,datos14s!$A$2:$B$874,2,FALSE)))=1,"·",0)</f>
        <v>0</v>
      </c>
      <c r="AC714" s="53">
        <f>IF(TYPE(SEARCH(AC$1,+VLOOKUP($A714,datos14s!$A$2:$B$874,2,FALSE)))=1,"·",0)</f>
        <v>0</v>
      </c>
      <c r="AD714" s="53">
        <f>IF(TYPE(SEARCH(AD$1,+VLOOKUP($A714,datos14s!$A$2:$B$874,2,FALSE)))=1,"·",0)</f>
        <v>0</v>
      </c>
      <c r="AE714" s="53">
        <f>IF(TYPE(SEARCH(AE$1,+VLOOKUP($A714,datos14s!$A$2:$B$874,2,FALSE)))=1,"·",0)</f>
        <v>0</v>
      </c>
    </row>
    <row r="715" spans="1:31" s="9" customFormat="1">
      <c r="A715" s="186" t="s">
        <v>289</v>
      </c>
      <c r="B715" s="53">
        <f>IF(TYPE(SEARCH(B$1,+VLOOKUP($A715,datos14s!$A$2:$B$874,2,FALSE)))=1,"·",0)</f>
        <v>0</v>
      </c>
      <c r="C715" s="53">
        <f>IF(TYPE(SEARCH(C$1,+VLOOKUP($A715,datos14s!$A$2:$B$874,2,FALSE)))=1,"·",0)</f>
        <v>0</v>
      </c>
      <c r="D715" s="53">
        <f>IF(TYPE(SEARCH(D$1,+VLOOKUP($A715,datos14s!$A$2:$B$874,2,FALSE)))=1,"·",0)</f>
        <v>0</v>
      </c>
      <c r="E715" s="53">
        <f>IF(TYPE(SEARCH(E$1,+VLOOKUP($A715,datos14s!$A$2:$B$874,2,FALSE)))=1,"·",0)</f>
        <v>0</v>
      </c>
      <c r="F715" s="53">
        <f>IF(TYPE(SEARCH(F$1,+VLOOKUP($A715,datos14s!$A$2:$B$874,2,FALSE)))=1,"·",0)</f>
        <v>0</v>
      </c>
      <c r="G715" s="53">
        <f>IF(TYPE(SEARCH(G$1,+VLOOKUP($A715,datos14s!$A$2:$B$874,2,FALSE)))=1,"·",0)</f>
        <v>0</v>
      </c>
      <c r="H715" s="53">
        <f>IF(TYPE(SEARCH(H$1,+VLOOKUP($A715,datos14s!$A$2:$B$874,2,FALSE)))=1,"·",0)</f>
        <v>0</v>
      </c>
      <c r="I715" s="53">
        <f>IF(TYPE(SEARCH(I$1,+VLOOKUP($A715,datos14s!$A$2:$B$874,2,FALSE)))=1,"·",0)</f>
        <v>0</v>
      </c>
      <c r="J715" s="53">
        <f>IF(TYPE(SEARCH(J$1,+VLOOKUP($A715,datos14s!$A$2:$B$874,2,FALSE)))=1,"·",0)</f>
        <v>0</v>
      </c>
      <c r="K715" s="53">
        <f>IF(TYPE(SEARCH(K$1,+VLOOKUP($A715,datos14s!$A$2:$B$874,2,FALSE)))=1,"·",0)</f>
        <v>0</v>
      </c>
      <c r="L715" s="53">
        <f>IF(TYPE(SEARCH(L$1,+VLOOKUP($A715,datos14s!$A$2:$B$874,2,FALSE)))=1,"·",0)</f>
        <v>0</v>
      </c>
      <c r="M715" s="53">
        <f>IF(TYPE(SEARCH(M$1,+VLOOKUP($A715,datos14s!$A$2:$B$874,2,FALSE)))=1,"·",0)</f>
        <v>0</v>
      </c>
      <c r="N715" s="53">
        <f>IF(TYPE(SEARCH(N$1,+VLOOKUP($A715,datos14s!$A$2:$B$874,2,FALSE)))=1,"·",0)</f>
        <v>0</v>
      </c>
      <c r="O715" s="53">
        <f>IF(TYPE(SEARCH(O$1,+VLOOKUP($A715,datos14s!$A$2:$B$874,2,FALSE)))=1,"·",0)</f>
        <v>0</v>
      </c>
      <c r="P715" s="53">
        <f>IF(TYPE(SEARCH(P$1,+VLOOKUP($A715,datos14s!$A$2:$B$874,2,FALSE)))=1,"·",0)</f>
        <v>0</v>
      </c>
      <c r="Q715" s="53">
        <f>IF(TYPE(SEARCH(Q$1,+VLOOKUP($A715,datos14s!$A$2:$B$874,2,FALSE)))=1,"·",0)</f>
        <v>0</v>
      </c>
      <c r="R715" s="53">
        <f>IF(TYPE(SEARCH(R$1,+VLOOKUP($A715,datos14s!$A$2:$B$874,2,FALSE)))=1,"·",0)</f>
        <v>0</v>
      </c>
      <c r="S715" s="53">
        <f>IF(TYPE(SEARCH(S$1,+VLOOKUP($A715,datos14s!$A$2:$B$874,2,FALSE)))=1,"·",0)</f>
        <v>0</v>
      </c>
      <c r="T715" s="53">
        <f>IF(TYPE(SEARCH(T$1,+VLOOKUP($A715,datos14s!$A$2:$B$874,2,FALSE)))=1,"·",0)</f>
        <v>0</v>
      </c>
      <c r="U715" s="53">
        <f>IF(TYPE(SEARCH(U$1,+VLOOKUP($A715,datos14s!$A$2:$B$874,2,FALSE)))=1,"·",0)</f>
        <v>0</v>
      </c>
      <c r="V715" s="53">
        <f>IF(TYPE(SEARCH(V$1,+VLOOKUP($A715,datos14s!$A$2:$B$874,2,FALSE)))=1,"·",0)</f>
        <v>0</v>
      </c>
      <c r="W715" s="53">
        <f>IF(TYPE(SEARCH(W$1,+VLOOKUP($A715,datos14s!$A$2:$B$874,2,FALSE)))=1,"·",0)</f>
        <v>0</v>
      </c>
      <c r="X715" s="53">
        <f>IF(TYPE(SEARCH(X$1,+VLOOKUP($A715,datos14s!$A$2:$B$874,2,FALSE)))=1,"·",0)</f>
        <v>0</v>
      </c>
      <c r="Y715" s="53">
        <f>IF(TYPE(SEARCH(Y$1,+VLOOKUP($A715,datos14s!$A$2:$B$874,2,FALSE)))=1,"·",0)</f>
        <v>0</v>
      </c>
      <c r="Z715" s="53">
        <f>IF(TYPE(SEARCH(Z$1,+VLOOKUP($A715,datos14s!$A$2:$B$874,2,FALSE)))=1,"·",0)</f>
        <v>0</v>
      </c>
      <c r="AA715" s="53">
        <f>IF(TYPE(SEARCH(AA$1,+VLOOKUP($A715,datos14s!$A$2:$B$874,2,FALSE)))=1,"·",0)</f>
        <v>0</v>
      </c>
      <c r="AB715" s="53">
        <f>IF(TYPE(SEARCH(AB$1,+VLOOKUP($A715,datos14s!$A$2:$B$874,2,FALSE)))=1,"·",0)</f>
        <v>0</v>
      </c>
      <c r="AC715" s="53">
        <f>IF(TYPE(SEARCH(AC$1,+VLOOKUP($A715,datos14s!$A$2:$B$874,2,FALSE)))=1,"·",0)</f>
        <v>0</v>
      </c>
      <c r="AD715" s="53">
        <f>IF(TYPE(SEARCH(AD$1,+VLOOKUP($A715,datos14s!$A$2:$B$874,2,FALSE)))=1,"·",0)</f>
        <v>0</v>
      </c>
      <c r="AE715" s="53">
        <f>IF(TYPE(SEARCH(AE$1,+VLOOKUP($A715,datos14s!$A$2:$B$874,2,FALSE)))=1,"·",0)</f>
        <v>0</v>
      </c>
    </row>
    <row r="716" spans="1:31" s="9" customFormat="1">
      <c r="A716" s="186" t="s">
        <v>290</v>
      </c>
      <c r="B716" s="53">
        <f>IF(TYPE(SEARCH(B$1,+VLOOKUP($A716,datos14s!$A$2:$B$874,2,FALSE)))=1,"·",0)</f>
        <v>0</v>
      </c>
      <c r="C716" s="53">
        <f>IF(TYPE(SEARCH(C$1,+VLOOKUP($A716,datos14s!$A$2:$B$874,2,FALSE)))=1,"·",0)</f>
        <v>0</v>
      </c>
      <c r="D716" s="53">
        <f>IF(TYPE(SEARCH(D$1,+VLOOKUP($A716,datos14s!$A$2:$B$874,2,FALSE)))=1,"·",0)</f>
        <v>0</v>
      </c>
      <c r="E716" s="53">
        <f>IF(TYPE(SEARCH(E$1,+VLOOKUP($A716,datos14s!$A$2:$B$874,2,FALSE)))=1,"·",0)</f>
        <v>0</v>
      </c>
      <c r="F716" s="53">
        <f>IF(TYPE(SEARCH(F$1,+VLOOKUP($A716,datos14s!$A$2:$B$874,2,FALSE)))=1,"·",0)</f>
        <v>0</v>
      </c>
      <c r="G716" s="53">
        <f>IF(TYPE(SEARCH(G$1,+VLOOKUP($A716,datos14s!$A$2:$B$874,2,FALSE)))=1,"·",0)</f>
        <v>0</v>
      </c>
      <c r="H716" s="53">
        <f>IF(TYPE(SEARCH(H$1,+VLOOKUP($A716,datos14s!$A$2:$B$874,2,FALSE)))=1,"·",0)</f>
        <v>0</v>
      </c>
      <c r="I716" s="53">
        <f>IF(TYPE(SEARCH(I$1,+VLOOKUP($A716,datos14s!$A$2:$B$874,2,FALSE)))=1,"·",0)</f>
        <v>0</v>
      </c>
      <c r="J716" s="53">
        <f>IF(TYPE(SEARCH(J$1,+VLOOKUP($A716,datos14s!$A$2:$B$874,2,FALSE)))=1,"·",0)</f>
        <v>0</v>
      </c>
      <c r="K716" s="53">
        <f>IF(TYPE(SEARCH(K$1,+VLOOKUP($A716,datos14s!$A$2:$B$874,2,FALSE)))=1,"·",0)</f>
        <v>0</v>
      </c>
      <c r="L716" s="53">
        <f>IF(TYPE(SEARCH(L$1,+VLOOKUP($A716,datos14s!$A$2:$B$874,2,FALSE)))=1,"·",0)</f>
        <v>0</v>
      </c>
      <c r="M716" s="53">
        <f>IF(TYPE(SEARCH(M$1,+VLOOKUP($A716,datos14s!$A$2:$B$874,2,FALSE)))=1,"·",0)</f>
        <v>0</v>
      </c>
      <c r="N716" s="53">
        <f>IF(TYPE(SEARCH(N$1,+VLOOKUP($A716,datos14s!$A$2:$B$874,2,FALSE)))=1,"·",0)</f>
        <v>0</v>
      </c>
      <c r="O716" s="53">
        <f>IF(TYPE(SEARCH(O$1,+VLOOKUP($A716,datos14s!$A$2:$B$874,2,FALSE)))=1,"·",0)</f>
        <v>0</v>
      </c>
      <c r="P716" s="53">
        <f>IF(TYPE(SEARCH(P$1,+VLOOKUP($A716,datos14s!$A$2:$B$874,2,FALSE)))=1,"·",0)</f>
        <v>0</v>
      </c>
      <c r="Q716" s="53">
        <f>IF(TYPE(SEARCH(Q$1,+VLOOKUP($A716,datos14s!$A$2:$B$874,2,FALSE)))=1,"·",0)</f>
        <v>0</v>
      </c>
      <c r="R716" s="53">
        <f>IF(TYPE(SEARCH(R$1,+VLOOKUP($A716,datos14s!$A$2:$B$874,2,FALSE)))=1,"·",0)</f>
        <v>0</v>
      </c>
      <c r="S716" s="53">
        <f>IF(TYPE(SEARCH(S$1,+VLOOKUP($A716,datos14s!$A$2:$B$874,2,FALSE)))=1,"·",0)</f>
        <v>0</v>
      </c>
      <c r="T716" s="53">
        <f>IF(TYPE(SEARCH(T$1,+VLOOKUP($A716,datos14s!$A$2:$B$874,2,FALSE)))=1,"·",0)</f>
        <v>0</v>
      </c>
      <c r="U716" s="53">
        <f>IF(TYPE(SEARCH(U$1,+VLOOKUP($A716,datos14s!$A$2:$B$874,2,FALSE)))=1,"·",0)</f>
        <v>0</v>
      </c>
      <c r="V716" s="53">
        <f>IF(TYPE(SEARCH(V$1,+VLOOKUP($A716,datos14s!$A$2:$B$874,2,FALSE)))=1,"·",0)</f>
        <v>0</v>
      </c>
      <c r="W716" s="53">
        <f>IF(TYPE(SEARCH(W$1,+VLOOKUP($A716,datos14s!$A$2:$B$874,2,FALSE)))=1,"·",0)</f>
        <v>0</v>
      </c>
      <c r="X716" s="53">
        <f>IF(TYPE(SEARCH(X$1,+VLOOKUP($A716,datos14s!$A$2:$B$874,2,FALSE)))=1,"·",0)</f>
        <v>0</v>
      </c>
      <c r="Y716" s="53">
        <f>IF(TYPE(SEARCH(Y$1,+VLOOKUP($A716,datos14s!$A$2:$B$874,2,FALSE)))=1,"·",0)</f>
        <v>0</v>
      </c>
      <c r="Z716" s="53">
        <f>IF(TYPE(SEARCH(Z$1,+VLOOKUP($A716,datos14s!$A$2:$B$874,2,FALSE)))=1,"·",0)</f>
        <v>0</v>
      </c>
      <c r="AA716" s="53">
        <f>IF(TYPE(SEARCH(AA$1,+VLOOKUP($A716,datos14s!$A$2:$B$874,2,FALSE)))=1,"·",0)</f>
        <v>0</v>
      </c>
      <c r="AB716" s="53">
        <f>IF(TYPE(SEARCH(AB$1,+VLOOKUP($A716,datos14s!$A$2:$B$874,2,FALSE)))=1,"·",0)</f>
        <v>0</v>
      </c>
      <c r="AC716" s="53">
        <f>IF(TYPE(SEARCH(AC$1,+VLOOKUP($A716,datos14s!$A$2:$B$874,2,FALSE)))=1,"·",0)</f>
        <v>0</v>
      </c>
      <c r="AD716" s="53">
        <f>IF(TYPE(SEARCH(AD$1,+VLOOKUP($A716,datos14s!$A$2:$B$874,2,FALSE)))=1,"·",0)</f>
        <v>0</v>
      </c>
      <c r="AE716" s="53">
        <f>IF(TYPE(SEARCH(AE$1,+VLOOKUP($A716,datos14s!$A$2:$B$874,2,FALSE)))=1,"·",0)</f>
        <v>0</v>
      </c>
    </row>
    <row r="717" spans="1:31" s="9" customFormat="1">
      <c r="A717" s="186" t="s">
        <v>292</v>
      </c>
      <c r="B717" s="53">
        <f>IF(TYPE(SEARCH(B$1,+VLOOKUP($A717,datos14s!$A$2:$B$874,2,FALSE)))=1,"·",0)</f>
        <v>0</v>
      </c>
      <c r="C717" s="53">
        <f>IF(TYPE(SEARCH(C$1,+VLOOKUP($A717,datos14s!$A$2:$B$874,2,FALSE)))=1,"·",0)</f>
        <v>0</v>
      </c>
      <c r="D717" s="53" t="str">
        <f>IF(TYPE(SEARCH(D$1,+VLOOKUP($A717,datos14s!$A$2:$B$874,2,FALSE)))=1,"·",0)</f>
        <v>·</v>
      </c>
      <c r="E717" s="53">
        <f>IF(TYPE(SEARCH(E$1,+VLOOKUP($A717,datos14s!$A$2:$B$874,2,FALSE)))=1,"·",0)</f>
        <v>0</v>
      </c>
      <c r="F717" s="53">
        <f>IF(TYPE(SEARCH(F$1,+VLOOKUP($A717,datos14s!$A$2:$B$874,2,FALSE)))=1,"·",0)</f>
        <v>0</v>
      </c>
      <c r="G717" s="53">
        <f>IF(TYPE(SEARCH(G$1,+VLOOKUP($A717,datos14s!$A$2:$B$874,2,FALSE)))=1,"·",0)</f>
        <v>0</v>
      </c>
      <c r="H717" s="53">
        <f>IF(TYPE(SEARCH(H$1,+VLOOKUP($A717,datos14s!$A$2:$B$874,2,FALSE)))=1,"·",0)</f>
        <v>0</v>
      </c>
      <c r="I717" s="53">
        <f>IF(TYPE(SEARCH(I$1,+VLOOKUP($A717,datos14s!$A$2:$B$874,2,FALSE)))=1,"·",0)</f>
        <v>0</v>
      </c>
      <c r="J717" s="53">
        <f>IF(TYPE(SEARCH(J$1,+VLOOKUP($A717,datos14s!$A$2:$B$874,2,FALSE)))=1,"·",0)</f>
        <v>0</v>
      </c>
      <c r="K717" s="53">
        <f>IF(TYPE(SEARCH(K$1,+VLOOKUP($A717,datos14s!$A$2:$B$874,2,FALSE)))=1,"·",0)</f>
        <v>0</v>
      </c>
      <c r="L717" s="53">
        <f>IF(TYPE(SEARCH(L$1,+VLOOKUP($A717,datos14s!$A$2:$B$874,2,FALSE)))=1,"·",0)</f>
        <v>0</v>
      </c>
      <c r="M717" s="53">
        <f>IF(TYPE(SEARCH(M$1,+VLOOKUP($A717,datos14s!$A$2:$B$874,2,FALSE)))=1,"·",0)</f>
        <v>0</v>
      </c>
      <c r="N717" s="53">
        <f>IF(TYPE(SEARCH(N$1,+VLOOKUP($A717,datos14s!$A$2:$B$874,2,FALSE)))=1,"·",0)</f>
        <v>0</v>
      </c>
      <c r="O717" s="53" t="str">
        <f>IF(TYPE(SEARCH(O$1,+VLOOKUP($A717,datos14s!$A$2:$B$874,2,FALSE)))=1,"·",0)</f>
        <v>·</v>
      </c>
      <c r="P717" s="53">
        <f>IF(TYPE(SEARCH(P$1,+VLOOKUP($A717,datos14s!$A$2:$B$874,2,FALSE)))=1,"·",0)</f>
        <v>0</v>
      </c>
      <c r="Q717" s="53" t="str">
        <f>IF(TYPE(SEARCH(Q$1,+VLOOKUP($A717,datos14s!$A$2:$B$874,2,FALSE)))=1,"·",0)</f>
        <v>·</v>
      </c>
      <c r="R717" s="53">
        <f>IF(TYPE(SEARCH(R$1,+VLOOKUP($A717,datos14s!$A$2:$B$874,2,FALSE)))=1,"·",0)</f>
        <v>0</v>
      </c>
      <c r="S717" s="53">
        <f>IF(TYPE(SEARCH(S$1,+VLOOKUP($A717,datos14s!$A$2:$B$874,2,FALSE)))=1,"·",0)</f>
        <v>0</v>
      </c>
      <c r="T717" s="53">
        <f>IF(TYPE(SEARCH(T$1,+VLOOKUP($A717,datos14s!$A$2:$B$874,2,FALSE)))=1,"·",0)</f>
        <v>0</v>
      </c>
      <c r="U717" s="53">
        <f>IF(TYPE(SEARCH(U$1,+VLOOKUP($A717,datos14s!$A$2:$B$874,2,FALSE)))=1,"·",0)</f>
        <v>0</v>
      </c>
      <c r="V717" s="53">
        <f>IF(TYPE(SEARCH(V$1,+VLOOKUP($A717,datos14s!$A$2:$B$874,2,FALSE)))=1,"·",0)</f>
        <v>0</v>
      </c>
      <c r="W717" s="53">
        <f>IF(TYPE(SEARCH(W$1,+VLOOKUP($A717,datos14s!$A$2:$B$874,2,FALSE)))=1,"·",0)</f>
        <v>0</v>
      </c>
      <c r="X717" s="53">
        <f>IF(TYPE(SEARCH(X$1,+VLOOKUP($A717,datos14s!$A$2:$B$874,2,FALSE)))=1,"·",0)</f>
        <v>0</v>
      </c>
      <c r="Y717" s="53">
        <f>IF(TYPE(SEARCH(Y$1,+VLOOKUP($A717,datos14s!$A$2:$B$874,2,FALSE)))=1,"·",0)</f>
        <v>0</v>
      </c>
      <c r="Z717" s="53">
        <f>IF(TYPE(SEARCH(Z$1,+VLOOKUP($A717,datos14s!$A$2:$B$874,2,FALSE)))=1,"·",0)</f>
        <v>0</v>
      </c>
      <c r="AA717" s="53">
        <f>IF(TYPE(SEARCH(AA$1,+VLOOKUP($A717,datos14s!$A$2:$B$874,2,FALSE)))=1,"·",0)</f>
        <v>0</v>
      </c>
      <c r="AB717" s="53">
        <f>IF(TYPE(SEARCH(AB$1,+VLOOKUP($A717,datos14s!$A$2:$B$874,2,FALSE)))=1,"·",0)</f>
        <v>0</v>
      </c>
      <c r="AC717" s="53">
        <f>IF(TYPE(SEARCH(AC$1,+VLOOKUP($A717,datos14s!$A$2:$B$874,2,FALSE)))=1,"·",0)</f>
        <v>0</v>
      </c>
      <c r="AD717" s="53">
        <f>IF(TYPE(SEARCH(AD$1,+VLOOKUP($A717,datos14s!$A$2:$B$874,2,FALSE)))=1,"·",0)</f>
        <v>0</v>
      </c>
      <c r="AE717" s="53" t="str">
        <f>IF(TYPE(SEARCH(AE$1,+VLOOKUP($A717,datos14s!$A$2:$B$874,2,FALSE)))=1,"·",0)</f>
        <v>·</v>
      </c>
    </row>
    <row r="718" spans="1:31" s="9" customFormat="1">
      <c r="A718" s="186" t="s">
        <v>293</v>
      </c>
      <c r="B718" s="53">
        <f>IF(TYPE(SEARCH(B$1,+VLOOKUP($A718,datos14s!$A$2:$B$874,2,FALSE)))=1,"·",0)</f>
        <v>0</v>
      </c>
      <c r="C718" s="53">
        <f>IF(TYPE(SEARCH(C$1,+VLOOKUP($A718,datos14s!$A$2:$B$874,2,FALSE)))=1,"·",0)</f>
        <v>0</v>
      </c>
      <c r="D718" s="53">
        <f>IF(TYPE(SEARCH(D$1,+VLOOKUP($A718,datos14s!$A$2:$B$874,2,FALSE)))=1,"·",0)</f>
        <v>0</v>
      </c>
      <c r="E718" s="53">
        <f>IF(TYPE(SEARCH(E$1,+VLOOKUP($A718,datos14s!$A$2:$B$874,2,FALSE)))=1,"·",0)</f>
        <v>0</v>
      </c>
      <c r="F718" s="53">
        <f>IF(TYPE(SEARCH(F$1,+VLOOKUP($A718,datos14s!$A$2:$B$874,2,FALSE)))=1,"·",0)</f>
        <v>0</v>
      </c>
      <c r="G718" s="53">
        <f>IF(TYPE(SEARCH(G$1,+VLOOKUP($A718,datos14s!$A$2:$B$874,2,FALSE)))=1,"·",0)</f>
        <v>0</v>
      </c>
      <c r="H718" s="53">
        <f>IF(TYPE(SEARCH(H$1,+VLOOKUP($A718,datos14s!$A$2:$B$874,2,FALSE)))=1,"·",0)</f>
        <v>0</v>
      </c>
      <c r="I718" s="53">
        <f>IF(TYPE(SEARCH(I$1,+VLOOKUP($A718,datos14s!$A$2:$B$874,2,FALSE)))=1,"·",0)</f>
        <v>0</v>
      </c>
      <c r="J718" s="53">
        <f>IF(TYPE(SEARCH(J$1,+VLOOKUP($A718,datos14s!$A$2:$B$874,2,FALSE)))=1,"·",0)</f>
        <v>0</v>
      </c>
      <c r="K718" s="53" t="str">
        <f>IF(TYPE(SEARCH(K$1,+VLOOKUP($A718,datos14s!$A$2:$B$874,2,FALSE)))=1,"·",0)</f>
        <v>·</v>
      </c>
      <c r="L718" s="53" t="str">
        <f>IF(TYPE(SEARCH(L$1,+VLOOKUP($A718,datos14s!$A$2:$B$874,2,FALSE)))=1,"·",0)</f>
        <v>·</v>
      </c>
      <c r="M718" s="53">
        <f>IF(TYPE(SEARCH(M$1,+VLOOKUP($A718,datos14s!$A$2:$B$874,2,FALSE)))=1,"·",0)</f>
        <v>0</v>
      </c>
      <c r="N718" s="53">
        <f>IF(TYPE(SEARCH(N$1,+VLOOKUP($A718,datos14s!$A$2:$B$874,2,FALSE)))=1,"·",0)</f>
        <v>0</v>
      </c>
      <c r="O718" s="53">
        <f>IF(TYPE(SEARCH(O$1,+VLOOKUP($A718,datos14s!$A$2:$B$874,2,FALSE)))=1,"·",0)</f>
        <v>0</v>
      </c>
      <c r="P718" s="53">
        <f>IF(TYPE(SEARCH(P$1,+VLOOKUP($A718,datos14s!$A$2:$B$874,2,FALSE)))=1,"·",0)</f>
        <v>0</v>
      </c>
      <c r="Q718" s="53">
        <f>IF(TYPE(SEARCH(Q$1,+VLOOKUP($A718,datos14s!$A$2:$B$874,2,FALSE)))=1,"·",0)</f>
        <v>0</v>
      </c>
      <c r="R718" s="53">
        <f>IF(TYPE(SEARCH(R$1,+VLOOKUP($A718,datos14s!$A$2:$B$874,2,FALSE)))=1,"·",0)</f>
        <v>0</v>
      </c>
      <c r="S718" s="53">
        <f>IF(TYPE(SEARCH(S$1,+VLOOKUP($A718,datos14s!$A$2:$B$874,2,FALSE)))=1,"·",0)</f>
        <v>0</v>
      </c>
      <c r="T718" s="53">
        <f>IF(TYPE(SEARCH(T$1,+VLOOKUP($A718,datos14s!$A$2:$B$874,2,FALSE)))=1,"·",0)</f>
        <v>0</v>
      </c>
      <c r="U718" s="53">
        <f>IF(TYPE(SEARCH(U$1,+VLOOKUP($A718,datos14s!$A$2:$B$874,2,FALSE)))=1,"·",0)</f>
        <v>0</v>
      </c>
      <c r="V718" s="53">
        <f>IF(TYPE(SEARCH(V$1,+VLOOKUP($A718,datos14s!$A$2:$B$874,2,FALSE)))=1,"·",0)</f>
        <v>0</v>
      </c>
      <c r="W718" s="53">
        <f>IF(TYPE(SEARCH(W$1,+VLOOKUP($A718,datos14s!$A$2:$B$874,2,FALSE)))=1,"·",0)</f>
        <v>0</v>
      </c>
      <c r="X718" s="53">
        <f>IF(TYPE(SEARCH(X$1,+VLOOKUP($A718,datos14s!$A$2:$B$874,2,FALSE)))=1,"·",0)</f>
        <v>0</v>
      </c>
      <c r="Y718" s="53">
        <f>IF(TYPE(SEARCH(Y$1,+VLOOKUP($A718,datos14s!$A$2:$B$874,2,FALSE)))=1,"·",0)</f>
        <v>0</v>
      </c>
      <c r="Z718" s="53">
        <f>IF(TYPE(SEARCH(Z$1,+VLOOKUP($A718,datos14s!$A$2:$B$874,2,FALSE)))=1,"·",0)</f>
        <v>0</v>
      </c>
      <c r="AA718" s="53">
        <f>IF(TYPE(SEARCH(AA$1,+VLOOKUP($A718,datos14s!$A$2:$B$874,2,FALSE)))=1,"·",0)</f>
        <v>0</v>
      </c>
      <c r="AB718" s="53">
        <f>IF(TYPE(SEARCH(AB$1,+VLOOKUP($A718,datos14s!$A$2:$B$874,2,FALSE)))=1,"·",0)</f>
        <v>0</v>
      </c>
      <c r="AC718" s="53">
        <f>IF(TYPE(SEARCH(AC$1,+VLOOKUP($A718,datos14s!$A$2:$B$874,2,FALSE)))=1,"·",0)</f>
        <v>0</v>
      </c>
      <c r="AD718" s="53">
        <f>IF(TYPE(SEARCH(AD$1,+VLOOKUP($A718,datos14s!$A$2:$B$874,2,FALSE)))=1,"·",0)</f>
        <v>0</v>
      </c>
      <c r="AE718" s="53" t="str">
        <f>IF(TYPE(SEARCH(AE$1,+VLOOKUP($A718,datos14s!$A$2:$B$874,2,FALSE)))=1,"·",0)</f>
        <v>·</v>
      </c>
    </row>
    <row r="719" spans="1:31" s="9" customFormat="1">
      <c r="A719" s="186" t="s">
        <v>294</v>
      </c>
      <c r="B719" s="53">
        <f>IF(TYPE(SEARCH(B$1,+VLOOKUP($A719,datos14s!$A$2:$B$874,2,FALSE)))=1,"·",0)</f>
        <v>0</v>
      </c>
      <c r="C719" s="53">
        <f>IF(TYPE(SEARCH(C$1,+VLOOKUP($A719,datos14s!$A$2:$B$874,2,FALSE)))=1,"·",0)</f>
        <v>0</v>
      </c>
      <c r="D719" s="53">
        <f>IF(TYPE(SEARCH(D$1,+VLOOKUP($A719,datos14s!$A$2:$B$874,2,FALSE)))=1,"·",0)</f>
        <v>0</v>
      </c>
      <c r="E719" s="53">
        <f>IF(TYPE(SEARCH(E$1,+VLOOKUP($A719,datos14s!$A$2:$B$874,2,FALSE)))=1,"·",0)</f>
        <v>0</v>
      </c>
      <c r="F719" s="53">
        <f>IF(TYPE(SEARCH(F$1,+VLOOKUP($A719,datos14s!$A$2:$B$874,2,FALSE)))=1,"·",0)</f>
        <v>0</v>
      </c>
      <c r="G719" s="53">
        <f>IF(TYPE(SEARCH(G$1,+VLOOKUP($A719,datos14s!$A$2:$B$874,2,FALSE)))=1,"·",0)</f>
        <v>0</v>
      </c>
      <c r="H719" s="53">
        <f>IF(TYPE(SEARCH(H$1,+VLOOKUP($A719,datos14s!$A$2:$B$874,2,FALSE)))=1,"·",0)</f>
        <v>0</v>
      </c>
      <c r="I719" s="53">
        <f>IF(TYPE(SEARCH(I$1,+VLOOKUP($A719,datos14s!$A$2:$B$874,2,FALSE)))=1,"·",0)</f>
        <v>0</v>
      </c>
      <c r="J719" s="53">
        <f>IF(TYPE(SEARCH(J$1,+VLOOKUP($A719,datos14s!$A$2:$B$874,2,FALSE)))=1,"·",0)</f>
        <v>0</v>
      </c>
      <c r="K719" s="53">
        <f>IF(TYPE(SEARCH(K$1,+VLOOKUP($A719,datos14s!$A$2:$B$874,2,FALSE)))=1,"·",0)</f>
        <v>0</v>
      </c>
      <c r="L719" s="53">
        <f>IF(TYPE(SEARCH(L$1,+VLOOKUP($A719,datos14s!$A$2:$B$874,2,FALSE)))=1,"·",0)</f>
        <v>0</v>
      </c>
      <c r="M719" s="53">
        <f>IF(TYPE(SEARCH(M$1,+VLOOKUP($A719,datos14s!$A$2:$B$874,2,FALSE)))=1,"·",0)</f>
        <v>0</v>
      </c>
      <c r="N719" s="53">
        <f>IF(TYPE(SEARCH(N$1,+VLOOKUP($A719,datos14s!$A$2:$B$874,2,FALSE)))=1,"·",0)</f>
        <v>0</v>
      </c>
      <c r="O719" s="53">
        <f>IF(TYPE(SEARCH(O$1,+VLOOKUP($A719,datos14s!$A$2:$B$874,2,FALSE)))=1,"·",0)</f>
        <v>0</v>
      </c>
      <c r="P719" s="53">
        <f>IF(TYPE(SEARCH(P$1,+VLOOKUP($A719,datos14s!$A$2:$B$874,2,FALSE)))=1,"·",0)</f>
        <v>0</v>
      </c>
      <c r="Q719" s="53">
        <f>IF(TYPE(SEARCH(Q$1,+VLOOKUP($A719,datos14s!$A$2:$B$874,2,FALSE)))=1,"·",0)</f>
        <v>0</v>
      </c>
      <c r="R719" s="53">
        <f>IF(TYPE(SEARCH(R$1,+VLOOKUP($A719,datos14s!$A$2:$B$874,2,FALSE)))=1,"·",0)</f>
        <v>0</v>
      </c>
      <c r="S719" s="53">
        <f>IF(TYPE(SEARCH(S$1,+VLOOKUP($A719,datos14s!$A$2:$B$874,2,FALSE)))=1,"·",0)</f>
        <v>0</v>
      </c>
      <c r="T719" s="53">
        <f>IF(TYPE(SEARCH(T$1,+VLOOKUP($A719,datos14s!$A$2:$B$874,2,FALSE)))=1,"·",0)</f>
        <v>0</v>
      </c>
      <c r="U719" s="53">
        <f>IF(TYPE(SEARCH(U$1,+VLOOKUP($A719,datos14s!$A$2:$B$874,2,FALSE)))=1,"·",0)</f>
        <v>0</v>
      </c>
      <c r="V719" s="53">
        <f>IF(TYPE(SEARCH(V$1,+VLOOKUP($A719,datos14s!$A$2:$B$874,2,FALSE)))=1,"·",0)</f>
        <v>0</v>
      </c>
      <c r="W719" s="53">
        <f>IF(TYPE(SEARCH(W$1,+VLOOKUP($A719,datos14s!$A$2:$B$874,2,FALSE)))=1,"·",0)</f>
        <v>0</v>
      </c>
      <c r="X719" s="53">
        <f>IF(TYPE(SEARCH(X$1,+VLOOKUP($A719,datos14s!$A$2:$B$874,2,FALSE)))=1,"·",0)</f>
        <v>0</v>
      </c>
      <c r="Y719" s="53">
        <f>IF(TYPE(SEARCH(Y$1,+VLOOKUP($A719,datos14s!$A$2:$B$874,2,FALSE)))=1,"·",0)</f>
        <v>0</v>
      </c>
      <c r="Z719" s="53">
        <f>IF(TYPE(SEARCH(Z$1,+VLOOKUP($A719,datos14s!$A$2:$B$874,2,FALSE)))=1,"·",0)</f>
        <v>0</v>
      </c>
      <c r="AA719" s="53">
        <f>IF(TYPE(SEARCH(AA$1,+VLOOKUP($A719,datos14s!$A$2:$B$874,2,FALSE)))=1,"·",0)</f>
        <v>0</v>
      </c>
      <c r="AB719" s="53">
        <f>IF(TYPE(SEARCH(AB$1,+VLOOKUP($A719,datos14s!$A$2:$B$874,2,FALSE)))=1,"·",0)</f>
        <v>0</v>
      </c>
      <c r="AC719" s="53">
        <f>IF(TYPE(SEARCH(AC$1,+VLOOKUP($A719,datos14s!$A$2:$B$874,2,FALSE)))=1,"·",0)</f>
        <v>0</v>
      </c>
      <c r="AD719" s="53">
        <f>IF(TYPE(SEARCH(AD$1,+VLOOKUP($A719,datos14s!$A$2:$B$874,2,FALSE)))=1,"·",0)</f>
        <v>0</v>
      </c>
      <c r="AE719" s="53">
        <f>IF(TYPE(SEARCH(AE$1,+VLOOKUP($A719,datos14s!$A$2:$B$874,2,FALSE)))=1,"·",0)</f>
        <v>0</v>
      </c>
    </row>
    <row r="720" spans="1:31" s="9" customFormat="1">
      <c r="A720" s="186" t="s">
        <v>295</v>
      </c>
      <c r="B720" s="53" t="str">
        <f>IF(TYPE(SEARCH(B$1,+VLOOKUP($A720,datos14s!$A$2:$B$874,2,FALSE)))=1,"·",0)</f>
        <v>·</v>
      </c>
      <c r="C720" s="53">
        <f>IF(TYPE(SEARCH(C$1,+VLOOKUP($A720,datos14s!$A$2:$B$874,2,FALSE)))=1,"·",0)</f>
        <v>0</v>
      </c>
      <c r="D720" s="53">
        <f>IF(TYPE(SEARCH(D$1,+VLOOKUP($A720,datos14s!$A$2:$B$874,2,FALSE)))=1,"·",0)</f>
        <v>0</v>
      </c>
      <c r="E720" s="53">
        <f>IF(TYPE(SEARCH(E$1,+VLOOKUP($A720,datos14s!$A$2:$B$874,2,FALSE)))=1,"·",0)</f>
        <v>0</v>
      </c>
      <c r="F720" s="53">
        <f>IF(TYPE(SEARCH(F$1,+VLOOKUP($A720,datos14s!$A$2:$B$874,2,FALSE)))=1,"·",0)</f>
        <v>0</v>
      </c>
      <c r="G720" s="53">
        <f>IF(TYPE(SEARCH(G$1,+VLOOKUP($A720,datos14s!$A$2:$B$874,2,FALSE)))=1,"·",0)</f>
        <v>0</v>
      </c>
      <c r="H720" s="53">
        <f>IF(TYPE(SEARCH(H$1,+VLOOKUP($A720,datos14s!$A$2:$B$874,2,FALSE)))=1,"·",0)</f>
        <v>0</v>
      </c>
      <c r="I720" s="53" t="str">
        <f>IF(TYPE(SEARCH(I$1,+VLOOKUP($A720,datos14s!$A$2:$B$874,2,FALSE)))=1,"·",0)</f>
        <v>·</v>
      </c>
      <c r="J720" s="53">
        <f>IF(TYPE(SEARCH(J$1,+VLOOKUP($A720,datos14s!$A$2:$B$874,2,FALSE)))=1,"·",0)</f>
        <v>0</v>
      </c>
      <c r="K720" s="53">
        <f>IF(TYPE(SEARCH(K$1,+VLOOKUP($A720,datos14s!$A$2:$B$874,2,FALSE)))=1,"·",0)</f>
        <v>0</v>
      </c>
      <c r="L720" s="53">
        <f>IF(TYPE(SEARCH(L$1,+VLOOKUP($A720,datos14s!$A$2:$B$874,2,FALSE)))=1,"·",0)</f>
        <v>0</v>
      </c>
      <c r="M720" s="53">
        <f>IF(TYPE(SEARCH(M$1,+VLOOKUP($A720,datos14s!$A$2:$B$874,2,FALSE)))=1,"·",0)</f>
        <v>0</v>
      </c>
      <c r="N720" s="53">
        <f>IF(TYPE(SEARCH(N$1,+VLOOKUP($A720,datos14s!$A$2:$B$874,2,FALSE)))=1,"·",0)</f>
        <v>0</v>
      </c>
      <c r="O720" s="53">
        <f>IF(TYPE(SEARCH(O$1,+VLOOKUP($A720,datos14s!$A$2:$B$874,2,FALSE)))=1,"·",0)</f>
        <v>0</v>
      </c>
      <c r="P720" s="53">
        <f>IF(TYPE(SEARCH(P$1,+VLOOKUP($A720,datos14s!$A$2:$B$874,2,FALSE)))=1,"·",0)</f>
        <v>0</v>
      </c>
      <c r="Q720" s="53">
        <f>IF(TYPE(SEARCH(Q$1,+VLOOKUP($A720,datos14s!$A$2:$B$874,2,FALSE)))=1,"·",0)</f>
        <v>0</v>
      </c>
      <c r="R720" s="53">
        <f>IF(TYPE(SEARCH(R$1,+VLOOKUP($A720,datos14s!$A$2:$B$874,2,FALSE)))=1,"·",0)</f>
        <v>0</v>
      </c>
      <c r="S720" s="53">
        <f>IF(TYPE(SEARCH(S$1,+VLOOKUP($A720,datos14s!$A$2:$B$874,2,FALSE)))=1,"·",0)</f>
        <v>0</v>
      </c>
      <c r="T720" s="53">
        <f>IF(TYPE(SEARCH(T$1,+VLOOKUP($A720,datos14s!$A$2:$B$874,2,FALSE)))=1,"·",0)</f>
        <v>0</v>
      </c>
      <c r="U720" s="53">
        <f>IF(TYPE(SEARCH(U$1,+VLOOKUP($A720,datos14s!$A$2:$B$874,2,FALSE)))=1,"·",0)</f>
        <v>0</v>
      </c>
      <c r="V720" s="53">
        <f>IF(TYPE(SEARCH(V$1,+VLOOKUP($A720,datos14s!$A$2:$B$874,2,FALSE)))=1,"·",0)</f>
        <v>0</v>
      </c>
      <c r="W720" s="53">
        <f>IF(TYPE(SEARCH(W$1,+VLOOKUP($A720,datos14s!$A$2:$B$874,2,FALSE)))=1,"·",0)</f>
        <v>0</v>
      </c>
      <c r="X720" s="53">
        <f>IF(TYPE(SEARCH(X$1,+VLOOKUP($A720,datos14s!$A$2:$B$874,2,FALSE)))=1,"·",0)</f>
        <v>0</v>
      </c>
      <c r="Y720" s="53">
        <f>IF(TYPE(SEARCH(Y$1,+VLOOKUP($A720,datos14s!$A$2:$B$874,2,FALSE)))=1,"·",0)</f>
        <v>0</v>
      </c>
      <c r="Z720" s="53">
        <f>IF(TYPE(SEARCH(Z$1,+VLOOKUP($A720,datos14s!$A$2:$B$874,2,FALSE)))=1,"·",0)</f>
        <v>0</v>
      </c>
      <c r="AA720" s="53">
        <f>IF(TYPE(SEARCH(AA$1,+VLOOKUP($A720,datos14s!$A$2:$B$874,2,FALSE)))=1,"·",0)</f>
        <v>0</v>
      </c>
      <c r="AB720" s="53">
        <f>IF(TYPE(SEARCH(AB$1,+VLOOKUP($A720,datos14s!$A$2:$B$874,2,FALSE)))=1,"·",0)</f>
        <v>0</v>
      </c>
      <c r="AC720" s="53">
        <f>IF(TYPE(SEARCH(AC$1,+VLOOKUP($A720,datos14s!$A$2:$B$874,2,FALSE)))=1,"·",0)</f>
        <v>0</v>
      </c>
      <c r="AD720" s="53">
        <f>IF(TYPE(SEARCH(AD$1,+VLOOKUP($A720,datos14s!$A$2:$B$874,2,FALSE)))=1,"·",0)</f>
        <v>0</v>
      </c>
      <c r="AE720" s="53">
        <f>IF(TYPE(SEARCH(AE$1,+VLOOKUP($A720,datos14s!$A$2:$B$874,2,FALSE)))=1,"·",0)</f>
        <v>0</v>
      </c>
    </row>
    <row r="721" spans="1:31" s="9" customFormat="1">
      <c r="A721" s="186" t="s">
        <v>296</v>
      </c>
      <c r="B721" s="53" t="str">
        <f>IF(TYPE(SEARCH(B$1,+VLOOKUP($A721,datos14s!$A$2:$B$874,2,FALSE)))=1,"·",0)</f>
        <v>·</v>
      </c>
      <c r="C721" s="53">
        <f>IF(TYPE(SEARCH(C$1,+VLOOKUP($A721,datos14s!$A$2:$B$874,2,FALSE)))=1,"·",0)</f>
        <v>0</v>
      </c>
      <c r="D721" s="53" t="str">
        <f>IF(TYPE(SEARCH(D$1,+VLOOKUP($A721,datos14s!$A$2:$B$874,2,FALSE)))=1,"·",0)</f>
        <v>·</v>
      </c>
      <c r="E721" s="53">
        <f>IF(TYPE(SEARCH(E$1,+VLOOKUP($A721,datos14s!$A$2:$B$874,2,FALSE)))=1,"·",0)</f>
        <v>0</v>
      </c>
      <c r="F721" s="53">
        <f>IF(TYPE(SEARCH(F$1,+VLOOKUP($A721,datos14s!$A$2:$B$874,2,FALSE)))=1,"·",0)</f>
        <v>0</v>
      </c>
      <c r="G721" s="53">
        <f>IF(TYPE(SEARCH(G$1,+VLOOKUP($A721,datos14s!$A$2:$B$874,2,FALSE)))=1,"·",0)</f>
        <v>0</v>
      </c>
      <c r="H721" s="53">
        <f>IF(TYPE(SEARCH(H$1,+VLOOKUP($A721,datos14s!$A$2:$B$874,2,FALSE)))=1,"·",0)</f>
        <v>0</v>
      </c>
      <c r="I721" s="53">
        <f>IF(TYPE(SEARCH(I$1,+VLOOKUP($A721,datos14s!$A$2:$B$874,2,FALSE)))=1,"·",0)</f>
        <v>0</v>
      </c>
      <c r="J721" s="53">
        <f>IF(TYPE(SEARCH(J$1,+VLOOKUP($A721,datos14s!$A$2:$B$874,2,FALSE)))=1,"·",0)</f>
        <v>0</v>
      </c>
      <c r="K721" s="53">
        <f>IF(TYPE(SEARCH(K$1,+VLOOKUP($A721,datos14s!$A$2:$B$874,2,FALSE)))=1,"·",0)</f>
        <v>0</v>
      </c>
      <c r="L721" s="53">
        <f>IF(TYPE(SEARCH(L$1,+VLOOKUP($A721,datos14s!$A$2:$B$874,2,FALSE)))=1,"·",0)</f>
        <v>0</v>
      </c>
      <c r="M721" s="53">
        <f>IF(TYPE(SEARCH(M$1,+VLOOKUP($A721,datos14s!$A$2:$B$874,2,FALSE)))=1,"·",0)</f>
        <v>0</v>
      </c>
      <c r="N721" s="53">
        <f>IF(TYPE(SEARCH(N$1,+VLOOKUP($A721,datos14s!$A$2:$B$874,2,FALSE)))=1,"·",0)</f>
        <v>0</v>
      </c>
      <c r="O721" s="53">
        <f>IF(TYPE(SEARCH(O$1,+VLOOKUP($A721,datos14s!$A$2:$B$874,2,FALSE)))=1,"·",0)</f>
        <v>0</v>
      </c>
      <c r="P721" s="53">
        <f>IF(TYPE(SEARCH(P$1,+VLOOKUP($A721,datos14s!$A$2:$B$874,2,FALSE)))=1,"·",0)</f>
        <v>0</v>
      </c>
      <c r="Q721" s="53">
        <f>IF(TYPE(SEARCH(Q$1,+VLOOKUP($A721,datos14s!$A$2:$B$874,2,FALSE)))=1,"·",0)</f>
        <v>0</v>
      </c>
      <c r="R721" s="53">
        <f>IF(TYPE(SEARCH(R$1,+VLOOKUP($A721,datos14s!$A$2:$B$874,2,FALSE)))=1,"·",0)</f>
        <v>0</v>
      </c>
      <c r="S721" s="53">
        <f>IF(TYPE(SEARCH(S$1,+VLOOKUP($A721,datos14s!$A$2:$B$874,2,FALSE)))=1,"·",0)</f>
        <v>0</v>
      </c>
      <c r="T721" s="53">
        <f>IF(TYPE(SEARCH(T$1,+VLOOKUP($A721,datos14s!$A$2:$B$874,2,FALSE)))=1,"·",0)</f>
        <v>0</v>
      </c>
      <c r="U721" s="53">
        <f>IF(TYPE(SEARCH(U$1,+VLOOKUP($A721,datos14s!$A$2:$B$874,2,FALSE)))=1,"·",0)</f>
        <v>0</v>
      </c>
      <c r="V721" s="53">
        <f>IF(TYPE(SEARCH(V$1,+VLOOKUP($A721,datos14s!$A$2:$B$874,2,FALSE)))=1,"·",0)</f>
        <v>0</v>
      </c>
      <c r="W721" s="53">
        <f>IF(TYPE(SEARCH(W$1,+VLOOKUP($A721,datos14s!$A$2:$B$874,2,FALSE)))=1,"·",0)</f>
        <v>0</v>
      </c>
      <c r="X721" s="53">
        <f>IF(TYPE(SEARCH(X$1,+VLOOKUP($A721,datos14s!$A$2:$B$874,2,FALSE)))=1,"·",0)</f>
        <v>0</v>
      </c>
      <c r="Y721" s="53">
        <f>IF(TYPE(SEARCH(Y$1,+VLOOKUP($A721,datos14s!$A$2:$B$874,2,FALSE)))=1,"·",0)</f>
        <v>0</v>
      </c>
      <c r="Z721" s="53">
        <f>IF(TYPE(SEARCH(Z$1,+VLOOKUP($A721,datos14s!$A$2:$B$874,2,FALSE)))=1,"·",0)</f>
        <v>0</v>
      </c>
      <c r="AA721" s="53">
        <f>IF(TYPE(SEARCH(AA$1,+VLOOKUP($A721,datos14s!$A$2:$B$874,2,FALSE)))=1,"·",0)</f>
        <v>0</v>
      </c>
      <c r="AB721" s="53">
        <f>IF(TYPE(SEARCH(AB$1,+VLOOKUP($A721,datos14s!$A$2:$B$874,2,FALSE)))=1,"·",0)</f>
        <v>0</v>
      </c>
      <c r="AC721" s="53">
        <f>IF(TYPE(SEARCH(AC$1,+VLOOKUP($A721,datos14s!$A$2:$B$874,2,FALSE)))=1,"·",0)</f>
        <v>0</v>
      </c>
      <c r="AD721" s="53">
        <f>IF(TYPE(SEARCH(AD$1,+VLOOKUP($A721,datos14s!$A$2:$B$874,2,FALSE)))=1,"·",0)</f>
        <v>0</v>
      </c>
      <c r="AE721" s="53">
        <f>IF(TYPE(SEARCH(AE$1,+VLOOKUP($A721,datos14s!$A$2:$B$874,2,FALSE)))=1,"·",0)</f>
        <v>0</v>
      </c>
    </row>
    <row r="722" spans="1:31" s="9" customFormat="1">
      <c r="A722" s="186" t="s">
        <v>297</v>
      </c>
      <c r="B722" s="53" t="str">
        <f>IF(TYPE(SEARCH(B$1,+VLOOKUP($A722,datos14s!$A$2:$B$874,2,FALSE)))=1,"·",0)</f>
        <v>·</v>
      </c>
      <c r="C722" s="53">
        <f>IF(TYPE(SEARCH(C$1,+VLOOKUP($A722,datos14s!$A$2:$B$874,2,FALSE)))=1,"·",0)</f>
        <v>0</v>
      </c>
      <c r="D722" s="53" t="str">
        <f>IF(TYPE(SEARCH(D$1,+VLOOKUP($A722,datos14s!$A$2:$B$874,2,FALSE)))=1,"·",0)</f>
        <v>·</v>
      </c>
      <c r="E722" s="53">
        <f>IF(TYPE(SEARCH(E$1,+VLOOKUP($A722,datos14s!$A$2:$B$874,2,FALSE)))=1,"·",0)</f>
        <v>0</v>
      </c>
      <c r="F722" s="53">
        <f>IF(TYPE(SEARCH(F$1,+VLOOKUP($A722,datos14s!$A$2:$B$874,2,FALSE)))=1,"·",0)</f>
        <v>0</v>
      </c>
      <c r="G722" s="53">
        <f>IF(TYPE(SEARCH(G$1,+VLOOKUP($A722,datos14s!$A$2:$B$874,2,FALSE)))=1,"·",0)</f>
        <v>0</v>
      </c>
      <c r="H722" s="53">
        <f>IF(TYPE(SEARCH(H$1,+VLOOKUP($A722,datos14s!$A$2:$B$874,2,FALSE)))=1,"·",0)</f>
        <v>0</v>
      </c>
      <c r="I722" s="53">
        <f>IF(TYPE(SEARCH(I$1,+VLOOKUP($A722,datos14s!$A$2:$B$874,2,FALSE)))=1,"·",0)</f>
        <v>0</v>
      </c>
      <c r="J722" s="53">
        <f>IF(TYPE(SEARCH(J$1,+VLOOKUP($A722,datos14s!$A$2:$B$874,2,FALSE)))=1,"·",0)</f>
        <v>0</v>
      </c>
      <c r="K722" s="53">
        <f>IF(TYPE(SEARCH(K$1,+VLOOKUP($A722,datos14s!$A$2:$B$874,2,FALSE)))=1,"·",0)</f>
        <v>0</v>
      </c>
      <c r="L722" s="53" t="str">
        <f>IF(TYPE(SEARCH(L$1,+VLOOKUP($A722,datos14s!$A$2:$B$874,2,FALSE)))=1,"·",0)</f>
        <v>·</v>
      </c>
      <c r="M722" s="53">
        <f>IF(TYPE(SEARCH(M$1,+VLOOKUP($A722,datos14s!$A$2:$B$874,2,FALSE)))=1,"·",0)</f>
        <v>0</v>
      </c>
      <c r="N722" s="53">
        <f>IF(TYPE(SEARCH(N$1,+VLOOKUP($A722,datos14s!$A$2:$B$874,2,FALSE)))=1,"·",0)</f>
        <v>0</v>
      </c>
      <c r="O722" s="53">
        <f>IF(TYPE(SEARCH(O$1,+VLOOKUP($A722,datos14s!$A$2:$B$874,2,FALSE)))=1,"·",0)</f>
        <v>0</v>
      </c>
      <c r="P722" s="53">
        <f>IF(TYPE(SEARCH(P$1,+VLOOKUP($A722,datos14s!$A$2:$B$874,2,FALSE)))=1,"·",0)</f>
        <v>0</v>
      </c>
      <c r="Q722" s="53">
        <f>IF(TYPE(SEARCH(Q$1,+VLOOKUP($A722,datos14s!$A$2:$B$874,2,FALSE)))=1,"·",0)</f>
        <v>0</v>
      </c>
      <c r="R722" s="53">
        <f>IF(TYPE(SEARCH(R$1,+VLOOKUP($A722,datos14s!$A$2:$B$874,2,FALSE)))=1,"·",0)</f>
        <v>0</v>
      </c>
      <c r="S722" s="53">
        <f>IF(TYPE(SEARCH(S$1,+VLOOKUP($A722,datos14s!$A$2:$B$874,2,FALSE)))=1,"·",0)</f>
        <v>0</v>
      </c>
      <c r="T722" s="53">
        <f>IF(TYPE(SEARCH(T$1,+VLOOKUP($A722,datos14s!$A$2:$B$874,2,FALSE)))=1,"·",0)</f>
        <v>0</v>
      </c>
      <c r="U722" s="53">
        <f>IF(TYPE(SEARCH(U$1,+VLOOKUP($A722,datos14s!$A$2:$B$874,2,FALSE)))=1,"·",0)</f>
        <v>0</v>
      </c>
      <c r="V722" s="53">
        <f>IF(TYPE(SEARCH(V$1,+VLOOKUP($A722,datos14s!$A$2:$B$874,2,FALSE)))=1,"·",0)</f>
        <v>0</v>
      </c>
      <c r="W722" s="53">
        <f>IF(TYPE(SEARCH(W$1,+VLOOKUP($A722,datos14s!$A$2:$B$874,2,FALSE)))=1,"·",0)</f>
        <v>0</v>
      </c>
      <c r="X722" s="53">
        <f>IF(TYPE(SEARCH(X$1,+VLOOKUP($A722,datos14s!$A$2:$B$874,2,FALSE)))=1,"·",0)</f>
        <v>0</v>
      </c>
      <c r="Y722" s="53">
        <f>IF(TYPE(SEARCH(Y$1,+VLOOKUP($A722,datos14s!$A$2:$B$874,2,FALSE)))=1,"·",0)</f>
        <v>0</v>
      </c>
      <c r="Z722" s="53">
        <f>IF(TYPE(SEARCH(Z$1,+VLOOKUP($A722,datos14s!$A$2:$B$874,2,FALSE)))=1,"·",0)</f>
        <v>0</v>
      </c>
      <c r="AA722" s="53">
        <f>IF(TYPE(SEARCH(AA$1,+VLOOKUP($A722,datos14s!$A$2:$B$874,2,FALSE)))=1,"·",0)</f>
        <v>0</v>
      </c>
      <c r="AB722" s="53">
        <f>IF(TYPE(SEARCH(AB$1,+VLOOKUP($A722,datos14s!$A$2:$B$874,2,FALSE)))=1,"·",0)</f>
        <v>0</v>
      </c>
      <c r="AC722" s="53">
        <f>IF(TYPE(SEARCH(AC$1,+VLOOKUP($A722,datos14s!$A$2:$B$874,2,FALSE)))=1,"·",0)</f>
        <v>0</v>
      </c>
      <c r="AD722" s="53">
        <f>IF(TYPE(SEARCH(AD$1,+VLOOKUP($A722,datos14s!$A$2:$B$874,2,FALSE)))=1,"·",0)</f>
        <v>0</v>
      </c>
      <c r="AE722" s="53">
        <f>IF(TYPE(SEARCH(AE$1,+VLOOKUP($A722,datos14s!$A$2:$B$874,2,FALSE)))=1,"·",0)</f>
        <v>0</v>
      </c>
    </row>
    <row r="723" spans="1:31" s="9" customFormat="1">
      <c r="A723" s="186" t="s">
        <v>298</v>
      </c>
      <c r="B723" s="53" t="str">
        <f>IF(TYPE(SEARCH(B$1,+VLOOKUP($A723,datos14s!$A$2:$B$874,2,FALSE)))=1,"·",0)</f>
        <v>·</v>
      </c>
      <c r="C723" s="53">
        <f>IF(TYPE(SEARCH(C$1,+VLOOKUP($A723,datos14s!$A$2:$B$874,2,FALSE)))=1,"·",0)</f>
        <v>0</v>
      </c>
      <c r="D723" s="53" t="str">
        <f>IF(TYPE(SEARCH(D$1,+VLOOKUP($A723,datos14s!$A$2:$B$874,2,FALSE)))=1,"·",0)</f>
        <v>·</v>
      </c>
      <c r="E723" s="53">
        <f>IF(TYPE(SEARCH(E$1,+VLOOKUP($A723,datos14s!$A$2:$B$874,2,FALSE)))=1,"·",0)</f>
        <v>0</v>
      </c>
      <c r="F723" s="53">
        <f>IF(TYPE(SEARCH(F$1,+VLOOKUP($A723,datos14s!$A$2:$B$874,2,FALSE)))=1,"·",0)</f>
        <v>0</v>
      </c>
      <c r="G723" s="53">
        <f>IF(TYPE(SEARCH(G$1,+VLOOKUP($A723,datos14s!$A$2:$B$874,2,FALSE)))=1,"·",0)</f>
        <v>0</v>
      </c>
      <c r="H723" s="53">
        <f>IF(TYPE(SEARCH(H$1,+VLOOKUP($A723,datos14s!$A$2:$B$874,2,FALSE)))=1,"·",0)</f>
        <v>0</v>
      </c>
      <c r="I723" s="53">
        <f>IF(TYPE(SEARCH(I$1,+VLOOKUP($A723,datos14s!$A$2:$B$874,2,FALSE)))=1,"·",0)</f>
        <v>0</v>
      </c>
      <c r="J723" s="53">
        <f>IF(TYPE(SEARCH(J$1,+VLOOKUP($A723,datos14s!$A$2:$B$874,2,FALSE)))=1,"·",0)</f>
        <v>0</v>
      </c>
      <c r="K723" s="53">
        <f>IF(TYPE(SEARCH(K$1,+VLOOKUP($A723,datos14s!$A$2:$B$874,2,FALSE)))=1,"·",0)</f>
        <v>0</v>
      </c>
      <c r="L723" s="53">
        <f>IF(TYPE(SEARCH(L$1,+VLOOKUP($A723,datos14s!$A$2:$B$874,2,FALSE)))=1,"·",0)</f>
        <v>0</v>
      </c>
      <c r="M723" s="53">
        <f>IF(TYPE(SEARCH(M$1,+VLOOKUP($A723,datos14s!$A$2:$B$874,2,FALSE)))=1,"·",0)</f>
        <v>0</v>
      </c>
      <c r="N723" s="53">
        <f>IF(TYPE(SEARCH(N$1,+VLOOKUP($A723,datos14s!$A$2:$B$874,2,FALSE)))=1,"·",0)</f>
        <v>0</v>
      </c>
      <c r="O723" s="53">
        <f>IF(TYPE(SEARCH(O$1,+VLOOKUP($A723,datos14s!$A$2:$B$874,2,FALSE)))=1,"·",0)</f>
        <v>0</v>
      </c>
      <c r="P723" s="53">
        <f>IF(TYPE(SEARCH(P$1,+VLOOKUP($A723,datos14s!$A$2:$B$874,2,FALSE)))=1,"·",0)</f>
        <v>0</v>
      </c>
      <c r="Q723" s="53">
        <f>IF(TYPE(SEARCH(Q$1,+VLOOKUP($A723,datos14s!$A$2:$B$874,2,FALSE)))=1,"·",0)</f>
        <v>0</v>
      </c>
      <c r="R723" s="53">
        <f>IF(TYPE(SEARCH(R$1,+VLOOKUP($A723,datos14s!$A$2:$B$874,2,FALSE)))=1,"·",0)</f>
        <v>0</v>
      </c>
      <c r="S723" s="53">
        <f>IF(TYPE(SEARCH(S$1,+VLOOKUP($A723,datos14s!$A$2:$B$874,2,FALSE)))=1,"·",0)</f>
        <v>0</v>
      </c>
      <c r="T723" s="53">
        <f>IF(TYPE(SEARCH(T$1,+VLOOKUP($A723,datos14s!$A$2:$B$874,2,FALSE)))=1,"·",0)</f>
        <v>0</v>
      </c>
      <c r="U723" s="53">
        <f>IF(TYPE(SEARCH(U$1,+VLOOKUP($A723,datos14s!$A$2:$B$874,2,FALSE)))=1,"·",0)</f>
        <v>0</v>
      </c>
      <c r="V723" s="53">
        <f>IF(TYPE(SEARCH(V$1,+VLOOKUP($A723,datos14s!$A$2:$B$874,2,FALSE)))=1,"·",0)</f>
        <v>0</v>
      </c>
      <c r="W723" s="53">
        <f>IF(TYPE(SEARCH(W$1,+VLOOKUP($A723,datos14s!$A$2:$B$874,2,FALSE)))=1,"·",0)</f>
        <v>0</v>
      </c>
      <c r="X723" s="53">
        <f>IF(TYPE(SEARCH(X$1,+VLOOKUP($A723,datos14s!$A$2:$B$874,2,FALSE)))=1,"·",0)</f>
        <v>0</v>
      </c>
      <c r="Y723" s="53">
        <f>IF(TYPE(SEARCH(Y$1,+VLOOKUP($A723,datos14s!$A$2:$B$874,2,FALSE)))=1,"·",0)</f>
        <v>0</v>
      </c>
      <c r="Z723" s="53">
        <f>IF(TYPE(SEARCH(Z$1,+VLOOKUP($A723,datos14s!$A$2:$B$874,2,FALSE)))=1,"·",0)</f>
        <v>0</v>
      </c>
      <c r="AA723" s="53">
        <f>IF(TYPE(SEARCH(AA$1,+VLOOKUP($A723,datos14s!$A$2:$B$874,2,FALSE)))=1,"·",0)</f>
        <v>0</v>
      </c>
      <c r="AB723" s="53">
        <f>IF(TYPE(SEARCH(AB$1,+VLOOKUP($A723,datos14s!$A$2:$B$874,2,FALSE)))=1,"·",0)</f>
        <v>0</v>
      </c>
      <c r="AC723" s="53">
        <f>IF(TYPE(SEARCH(AC$1,+VLOOKUP($A723,datos14s!$A$2:$B$874,2,FALSE)))=1,"·",0)</f>
        <v>0</v>
      </c>
      <c r="AD723" s="53">
        <f>IF(TYPE(SEARCH(AD$1,+VLOOKUP($A723,datos14s!$A$2:$B$874,2,FALSE)))=1,"·",0)</f>
        <v>0</v>
      </c>
      <c r="AE723" s="53">
        <f>IF(TYPE(SEARCH(AE$1,+VLOOKUP($A723,datos14s!$A$2:$B$874,2,FALSE)))=1,"·",0)</f>
        <v>0</v>
      </c>
    </row>
    <row r="724" spans="1:31" s="9" customFormat="1">
      <c r="A724" s="186" t="s">
        <v>299</v>
      </c>
      <c r="B724" s="53" t="str">
        <f>IF(TYPE(SEARCH(B$1,+VLOOKUP($A724,datos14s!$A$2:$B$874,2,FALSE)))=1,"·",0)</f>
        <v>·</v>
      </c>
      <c r="C724" s="53">
        <f>IF(TYPE(SEARCH(C$1,+VLOOKUP($A724,datos14s!$A$2:$B$874,2,FALSE)))=1,"·",0)</f>
        <v>0</v>
      </c>
      <c r="D724" s="53" t="str">
        <f>IF(TYPE(SEARCH(D$1,+VLOOKUP($A724,datos14s!$A$2:$B$874,2,FALSE)))=1,"·",0)</f>
        <v>·</v>
      </c>
      <c r="E724" s="53">
        <f>IF(TYPE(SEARCH(E$1,+VLOOKUP($A724,datos14s!$A$2:$B$874,2,FALSE)))=1,"·",0)</f>
        <v>0</v>
      </c>
      <c r="F724" s="53">
        <f>IF(TYPE(SEARCH(F$1,+VLOOKUP($A724,datos14s!$A$2:$B$874,2,FALSE)))=1,"·",0)</f>
        <v>0</v>
      </c>
      <c r="G724" s="53">
        <f>IF(TYPE(SEARCH(G$1,+VLOOKUP($A724,datos14s!$A$2:$B$874,2,FALSE)))=1,"·",0)</f>
        <v>0</v>
      </c>
      <c r="H724" s="53">
        <f>IF(TYPE(SEARCH(H$1,+VLOOKUP($A724,datos14s!$A$2:$B$874,2,FALSE)))=1,"·",0)</f>
        <v>0</v>
      </c>
      <c r="I724" s="53">
        <f>IF(TYPE(SEARCH(I$1,+VLOOKUP($A724,datos14s!$A$2:$B$874,2,FALSE)))=1,"·",0)</f>
        <v>0</v>
      </c>
      <c r="J724" s="53">
        <f>IF(TYPE(SEARCH(J$1,+VLOOKUP($A724,datos14s!$A$2:$B$874,2,FALSE)))=1,"·",0)</f>
        <v>0</v>
      </c>
      <c r="K724" s="53">
        <f>IF(TYPE(SEARCH(K$1,+VLOOKUP($A724,datos14s!$A$2:$B$874,2,FALSE)))=1,"·",0)</f>
        <v>0</v>
      </c>
      <c r="L724" s="53" t="str">
        <f>IF(TYPE(SEARCH(L$1,+VLOOKUP($A724,datos14s!$A$2:$B$874,2,FALSE)))=1,"·",0)</f>
        <v>·</v>
      </c>
      <c r="M724" s="53">
        <f>IF(TYPE(SEARCH(M$1,+VLOOKUP($A724,datos14s!$A$2:$B$874,2,FALSE)))=1,"·",0)</f>
        <v>0</v>
      </c>
      <c r="N724" s="53">
        <f>IF(TYPE(SEARCH(N$1,+VLOOKUP($A724,datos14s!$A$2:$B$874,2,FALSE)))=1,"·",0)</f>
        <v>0</v>
      </c>
      <c r="O724" s="53">
        <f>IF(TYPE(SEARCH(O$1,+VLOOKUP($A724,datos14s!$A$2:$B$874,2,FALSE)))=1,"·",0)</f>
        <v>0</v>
      </c>
      <c r="P724" s="53">
        <f>IF(TYPE(SEARCH(P$1,+VLOOKUP($A724,datos14s!$A$2:$B$874,2,FALSE)))=1,"·",0)</f>
        <v>0</v>
      </c>
      <c r="Q724" s="53">
        <f>IF(TYPE(SEARCH(Q$1,+VLOOKUP($A724,datos14s!$A$2:$B$874,2,FALSE)))=1,"·",0)</f>
        <v>0</v>
      </c>
      <c r="R724" s="53">
        <f>IF(TYPE(SEARCH(R$1,+VLOOKUP($A724,datos14s!$A$2:$B$874,2,FALSE)))=1,"·",0)</f>
        <v>0</v>
      </c>
      <c r="S724" s="53">
        <f>IF(TYPE(SEARCH(S$1,+VLOOKUP($A724,datos14s!$A$2:$B$874,2,FALSE)))=1,"·",0)</f>
        <v>0</v>
      </c>
      <c r="T724" s="53">
        <f>IF(TYPE(SEARCH(T$1,+VLOOKUP($A724,datos14s!$A$2:$B$874,2,FALSE)))=1,"·",0)</f>
        <v>0</v>
      </c>
      <c r="U724" s="53">
        <f>IF(TYPE(SEARCH(U$1,+VLOOKUP($A724,datos14s!$A$2:$B$874,2,FALSE)))=1,"·",0)</f>
        <v>0</v>
      </c>
      <c r="V724" s="53">
        <f>IF(TYPE(SEARCH(V$1,+VLOOKUP($A724,datos14s!$A$2:$B$874,2,FALSE)))=1,"·",0)</f>
        <v>0</v>
      </c>
      <c r="W724" s="53">
        <f>IF(TYPE(SEARCH(W$1,+VLOOKUP($A724,datos14s!$A$2:$B$874,2,FALSE)))=1,"·",0)</f>
        <v>0</v>
      </c>
      <c r="X724" s="53">
        <f>IF(TYPE(SEARCH(X$1,+VLOOKUP($A724,datos14s!$A$2:$B$874,2,FALSE)))=1,"·",0)</f>
        <v>0</v>
      </c>
      <c r="Y724" s="53">
        <f>IF(TYPE(SEARCH(Y$1,+VLOOKUP($A724,datos14s!$A$2:$B$874,2,FALSE)))=1,"·",0)</f>
        <v>0</v>
      </c>
      <c r="Z724" s="53">
        <f>IF(TYPE(SEARCH(Z$1,+VLOOKUP($A724,datos14s!$A$2:$B$874,2,FALSE)))=1,"·",0)</f>
        <v>0</v>
      </c>
      <c r="AA724" s="53">
        <f>IF(TYPE(SEARCH(AA$1,+VLOOKUP($A724,datos14s!$A$2:$B$874,2,FALSE)))=1,"·",0)</f>
        <v>0</v>
      </c>
      <c r="AB724" s="53">
        <f>IF(TYPE(SEARCH(AB$1,+VLOOKUP($A724,datos14s!$A$2:$B$874,2,FALSE)))=1,"·",0)</f>
        <v>0</v>
      </c>
      <c r="AC724" s="53">
        <f>IF(TYPE(SEARCH(AC$1,+VLOOKUP($A724,datos14s!$A$2:$B$874,2,FALSE)))=1,"·",0)</f>
        <v>0</v>
      </c>
      <c r="AD724" s="53">
        <f>IF(TYPE(SEARCH(AD$1,+VLOOKUP($A724,datos14s!$A$2:$B$874,2,FALSE)))=1,"·",0)</f>
        <v>0</v>
      </c>
      <c r="AE724" s="53">
        <f>IF(TYPE(SEARCH(AE$1,+VLOOKUP($A724,datos14s!$A$2:$B$874,2,FALSE)))=1,"·",0)</f>
        <v>0</v>
      </c>
    </row>
    <row r="725" spans="1:31" s="9" customFormat="1">
      <c r="A725" s="186" t="s">
        <v>300</v>
      </c>
      <c r="B725" s="53">
        <f>IF(TYPE(SEARCH(B$1,+VLOOKUP($A725,datos14s!$A$2:$B$874,2,FALSE)))=1,"·",0)</f>
        <v>0</v>
      </c>
      <c r="C725" s="53">
        <f>IF(TYPE(SEARCH(C$1,+VLOOKUP($A725,datos14s!$A$2:$B$874,2,FALSE)))=1,"·",0)</f>
        <v>0</v>
      </c>
      <c r="D725" s="53" t="str">
        <f>IF(TYPE(SEARCH(D$1,+VLOOKUP($A725,datos14s!$A$2:$B$874,2,FALSE)))=1,"·",0)</f>
        <v>·</v>
      </c>
      <c r="E725" s="53">
        <f>IF(TYPE(SEARCH(E$1,+VLOOKUP($A725,datos14s!$A$2:$B$874,2,FALSE)))=1,"·",0)</f>
        <v>0</v>
      </c>
      <c r="F725" s="53">
        <f>IF(TYPE(SEARCH(F$1,+VLOOKUP($A725,datos14s!$A$2:$B$874,2,FALSE)))=1,"·",0)</f>
        <v>0</v>
      </c>
      <c r="G725" s="53">
        <f>IF(TYPE(SEARCH(G$1,+VLOOKUP($A725,datos14s!$A$2:$B$874,2,FALSE)))=1,"·",0)</f>
        <v>0</v>
      </c>
      <c r="H725" s="53">
        <f>IF(TYPE(SEARCH(H$1,+VLOOKUP($A725,datos14s!$A$2:$B$874,2,FALSE)))=1,"·",0)</f>
        <v>0</v>
      </c>
      <c r="I725" s="53">
        <f>IF(TYPE(SEARCH(I$1,+VLOOKUP($A725,datos14s!$A$2:$B$874,2,FALSE)))=1,"·",0)</f>
        <v>0</v>
      </c>
      <c r="J725" s="53">
        <f>IF(TYPE(SEARCH(J$1,+VLOOKUP($A725,datos14s!$A$2:$B$874,2,FALSE)))=1,"·",0)</f>
        <v>0</v>
      </c>
      <c r="K725" s="53">
        <f>IF(TYPE(SEARCH(K$1,+VLOOKUP($A725,datos14s!$A$2:$B$874,2,FALSE)))=1,"·",0)</f>
        <v>0</v>
      </c>
      <c r="L725" s="53" t="str">
        <f>IF(TYPE(SEARCH(L$1,+VLOOKUP($A725,datos14s!$A$2:$B$874,2,FALSE)))=1,"·",0)</f>
        <v>·</v>
      </c>
      <c r="M725" s="53">
        <f>IF(TYPE(SEARCH(M$1,+VLOOKUP($A725,datos14s!$A$2:$B$874,2,FALSE)))=1,"·",0)</f>
        <v>0</v>
      </c>
      <c r="N725" s="53">
        <f>IF(TYPE(SEARCH(N$1,+VLOOKUP($A725,datos14s!$A$2:$B$874,2,FALSE)))=1,"·",0)</f>
        <v>0</v>
      </c>
      <c r="O725" s="53" t="str">
        <f>IF(TYPE(SEARCH(O$1,+VLOOKUP($A725,datos14s!$A$2:$B$874,2,FALSE)))=1,"·",0)</f>
        <v>·</v>
      </c>
      <c r="P725" s="53">
        <f>IF(TYPE(SEARCH(P$1,+VLOOKUP($A725,datos14s!$A$2:$B$874,2,FALSE)))=1,"·",0)</f>
        <v>0</v>
      </c>
      <c r="Q725" s="53">
        <f>IF(TYPE(SEARCH(Q$1,+VLOOKUP($A725,datos14s!$A$2:$B$874,2,FALSE)))=1,"·",0)</f>
        <v>0</v>
      </c>
      <c r="R725" s="53">
        <f>IF(TYPE(SEARCH(R$1,+VLOOKUP($A725,datos14s!$A$2:$B$874,2,FALSE)))=1,"·",0)</f>
        <v>0</v>
      </c>
      <c r="S725" s="53">
        <f>IF(TYPE(SEARCH(S$1,+VLOOKUP($A725,datos14s!$A$2:$B$874,2,FALSE)))=1,"·",0)</f>
        <v>0</v>
      </c>
      <c r="T725" s="53">
        <f>IF(TYPE(SEARCH(T$1,+VLOOKUP($A725,datos14s!$A$2:$B$874,2,FALSE)))=1,"·",0)</f>
        <v>0</v>
      </c>
      <c r="U725" s="53">
        <f>IF(TYPE(SEARCH(U$1,+VLOOKUP($A725,datos14s!$A$2:$B$874,2,FALSE)))=1,"·",0)</f>
        <v>0</v>
      </c>
      <c r="V725" s="53">
        <f>IF(TYPE(SEARCH(V$1,+VLOOKUP($A725,datos14s!$A$2:$B$874,2,FALSE)))=1,"·",0)</f>
        <v>0</v>
      </c>
      <c r="W725" s="53">
        <f>IF(TYPE(SEARCH(W$1,+VLOOKUP($A725,datos14s!$A$2:$B$874,2,FALSE)))=1,"·",0)</f>
        <v>0</v>
      </c>
      <c r="X725" s="53">
        <f>IF(TYPE(SEARCH(X$1,+VLOOKUP($A725,datos14s!$A$2:$B$874,2,FALSE)))=1,"·",0)</f>
        <v>0</v>
      </c>
      <c r="Y725" s="53">
        <f>IF(TYPE(SEARCH(Y$1,+VLOOKUP($A725,datos14s!$A$2:$B$874,2,FALSE)))=1,"·",0)</f>
        <v>0</v>
      </c>
      <c r="Z725" s="53">
        <f>IF(TYPE(SEARCH(Z$1,+VLOOKUP($A725,datos14s!$A$2:$B$874,2,FALSE)))=1,"·",0)</f>
        <v>0</v>
      </c>
      <c r="AA725" s="53">
        <f>IF(TYPE(SEARCH(AA$1,+VLOOKUP($A725,datos14s!$A$2:$B$874,2,FALSE)))=1,"·",0)</f>
        <v>0</v>
      </c>
      <c r="AB725" s="53">
        <f>IF(TYPE(SEARCH(AB$1,+VLOOKUP($A725,datos14s!$A$2:$B$874,2,FALSE)))=1,"·",0)</f>
        <v>0</v>
      </c>
      <c r="AC725" s="53">
        <f>IF(TYPE(SEARCH(AC$1,+VLOOKUP($A725,datos14s!$A$2:$B$874,2,FALSE)))=1,"·",0)</f>
        <v>0</v>
      </c>
      <c r="AD725" s="53">
        <f>IF(TYPE(SEARCH(AD$1,+VLOOKUP($A725,datos14s!$A$2:$B$874,2,FALSE)))=1,"·",0)</f>
        <v>0</v>
      </c>
      <c r="AE725" s="53">
        <f>IF(TYPE(SEARCH(AE$1,+VLOOKUP($A725,datos14s!$A$2:$B$874,2,FALSE)))=1,"·",0)</f>
        <v>0</v>
      </c>
    </row>
    <row r="726" spans="1:31" s="9" customFormat="1">
      <c r="A726" s="186" t="s">
        <v>301</v>
      </c>
      <c r="B726" s="53">
        <f>IF(TYPE(SEARCH(B$1,+VLOOKUP($A726,datos14s!$A$2:$B$874,2,FALSE)))=1,"·",0)</f>
        <v>0</v>
      </c>
      <c r="C726" s="53">
        <f>IF(TYPE(SEARCH(C$1,+VLOOKUP($A726,datos14s!$A$2:$B$874,2,FALSE)))=1,"·",0)</f>
        <v>0</v>
      </c>
      <c r="D726" s="53">
        <f>IF(TYPE(SEARCH(D$1,+VLOOKUP($A726,datos14s!$A$2:$B$874,2,FALSE)))=1,"·",0)</f>
        <v>0</v>
      </c>
      <c r="E726" s="53">
        <f>IF(TYPE(SEARCH(E$1,+VLOOKUP($A726,datos14s!$A$2:$B$874,2,FALSE)))=1,"·",0)</f>
        <v>0</v>
      </c>
      <c r="F726" s="53">
        <f>IF(TYPE(SEARCH(F$1,+VLOOKUP($A726,datos14s!$A$2:$B$874,2,FALSE)))=1,"·",0)</f>
        <v>0</v>
      </c>
      <c r="G726" s="53">
        <f>IF(TYPE(SEARCH(G$1,+VLOOKUP($A726,datos14s!$A$2:$B$874,2,FALSE)))=1,"·",0)</f>
        <v>0</v>
      </c>
      <c r="H726" s="53">
        <f>IF(TYPE(SEARCH(H$1,+VLOOKUP($A726,datos14s!$A$2:$B$874,2,FALSE)))=1,"·",0)</f>
        <v>0</v>
      </c>
      <c r="I726" s="53">
        <f>IF(TYPE(SEARCH(I$1,+VLOOKUP($A726,datos14s!$A$2:$B$874,2,FALSE)))=1,"·",0)</f>
        <v>0</v>
      </c>
      <c r="J726" s="53">
        <f>IF(TYPE(SEARCH(J$1,+VLOOKUP($A726,datos14s!$A$2:$B$874,2,FALSE)))=1,"·",0)</f>
        <v>0</v>
      </c>
      <c r="K726" s="53">
        <f>IF(TYPE(SEARCH(K$1,+VLOOKUP($A726,datos14s!$A$2:$B$874,2,FALSE)))=1,"·",0)</f>
        <v>0</v>
      </c>
      <c r="L726" s="53">
        <f>IF(TYPE(SEARCH(L$1,+VLOOKUP($A726,datos14s!$A$2:$B$874,2,FALSE)))=1,"·",0)</f>
        <v>0</v>
      </c>
      <c r="M726" s="53">
        <f>IF(TYPE(SEARCH(M$1,+VLOOKUP($A726,datos14s!$A$2:$B$874,2,FALSE)))=1,"·",0)</f>
        <v>0</v>
      </c>
      <c r="N726" s="53">
        <f>IF(TYPE(SEARCH(N$1,+VLOOKUP($A726,datos14s!$A$2:$B$874,2,FALSE)))=1,"·",0)</f>
        <v>0</v>
      </c>
      <c r="O726" s="53" t="str">
        <f>IF(TYPE(SEARCH(O$1,+VLOOKUP($A726,datos14s!$A$2:$B$874,2,FALSE)))=1,"·",0)</f>
        <v>·</v>
      </c>
      <c r="P726" s="53">
        <f>IF(TYPE(SEARCH(P$1,+VLOOKUP($A726,datos14s!$A$2:$B$874,2,FALSE)))=1,"·",0)</f>
        <v>0</v>
      </c>
      <c r="Q726" s="53">
        <f>IF(TYPE(SEARCH(Q$1,+VLOOKUP($A726,datos14s!$A$2:$B$874,2,FALSE)))=1,"·",0)</f>
        <v>0</v>
      </c>
      <c r="R726" s="53">
        <f>IF(TYPE(SEARCH(R$1,+VLOOKUP($A726,datos14s!$A$2:$B$874,2,FALSE)))=1,"·",0)</f>
        <v>0</v>
      </c>
      <c r="S726" s="53">
        <f>IF(TYPE(SEARCH(S$1,+VLOOKUP($A726,datos14s!$A$2:$B$874,2,FALSE)))=1,"·",0)</f>
        <v>0</v>
      </c>
      <c r="T726" s="53">
        <f>IF(TYPE(SEARCH(T$1,+VLOOKUP($A726,datos14s!$A$2:$B$874,2,FALSE)))=1,"·",0)</f>
        <v>0</v>
      </c>
      <c r="U726" s="53">
        <f>IF(TYPE(SEARCH(U$1,+VLOOKUP($A726,datos14s!$A$2:$B$874,2,FALSE)))=1,"·",0)</f>
        <v>0</v>
      </c>
      <c r="V726" s="53">
        <f>IF(TYPE(SEARCH(V$1,+VLOOKUP($A726,datos14s!$A$2:$B$874,2,FALSE)))=1,"·",0)</f>
        <v>0</v>
      </c>
      <c r="W726" s="53">
        <f>IF(TYPE(SEARCH(W$1,+VLOOKUP($A726,datos14s!$A$2:$B$874,2,FALSE)))=1,"·",0)</f>
        <v>0</v>
      </c>
      <c r="X726" s="53">
        <f>IF(TYPE(SEARCH(X$1,+VLOOKUP($A726,datos14s!$A$2:$B$874,2,FALSE)))=1,"·",0)</f>
        <v>0</v>
      </c>
      <c r="Y726" s="53">
        <f>IF(TYPE(SEARCH(Y$1,+VLOOKUP($A726,datos14s!$A$2:$B$874,2,FALSE)))=1,"·",0)</f>
        <v>0</v>
      </c>
      <c r="Z726" s="53">
        <f>IF(TYPE(SEARCH(Z$1,+VLOOKUP($A726,datos14s!$A$2:$B$874,2,FALSE)))=1,"·",0)</f>
        <v>0</v>
      </c>
      <c r="AA726" s="53">
        <f>IF(TYPE(SEARCH(AA$1,+VLOOKUP($A726,datos14s!$A$2:$B$874,2,FALSE)))=1,"·",0)</f>
        <v>0</v>
      </c>
      <c r="AB726" s="53">
        <f>IF(TYPE(SEARCH(AB$1,+VLOOKUP($A726,datos14s!$A$2:$B$874,2,FALSE)))=1,"·",0)</f>
        <v>0</v>
      </c>
      <c r="AC726" s="53">
        <f>IF(TYPE(SEARCH(AC$1,+VLOOKUP($A726,datos14s!$A$2:$B$874,2,FALSE)))=1,"·",0)</f>
        <v>0</v>
      </c>
      <c r="AD726" s="53">
        <f>IF(TYPE(SEARCH(AD$1,+VLOOKUP($A726,datos14s!$A$2:$B$874,2,FALSE)))=1,"·",0)</f>
        <v>0</v>
      </c>
      <c r="AE726" s="53">
        <f>IF(TYPE(SEARCH(AE$1,+VLOOKUP($A726,datos14s!$A$2:$B$874,2,FALSE)))=1,"·",0)</f>
        <v>0</v>
      </c>
    </row>
    <row r="727" spans="1:31" s="9" customFormat="1">
      <c r="A727" s="186" t="s">
        <v>302</v>
      </c>
      <c r="B727" s="53" t="str">
        <f>IF(TYPE(SEARCH(B$1,+VLOOKUP($A727,datos14s!$A$2:$B$874,2,FALSE)))=1,"·",0)</f>
        <v>·</v>
      </c>
      <c r="C727" s="53">
        <f>IF(TYPE(SEARCH(C$1,+VLOOKUP($A727,datos14s!$A$2:$B$874,2,FALSE)))=1,"·",0)</f>
        <v>0</v>
      </c>
      <c r="D727" s="53" t="str">
        <f>IF(TYPE(SEARCH(D$1,+VLOOKUP($A727,datos14s!$A$2:$B$874,2,FALSE)))=1,"·",0)</f>
        <v>·</v>
      </c>
      <c r="E727" s="53">
        <f>IF(TYPE(SEARCH(E$1,+VLOOKUP($A727,datos14s!$A$2:$B$874,2,FALSE)))=1,"·",0)</f>
        <v>0</v>
      </c>
      <c r="F727" s="53">
        <f>IF(TYPE(SEARCH(F$1,+VLOOKUP($A727,datos14s!$A$2:$B$874,2,FALSE)))=1,"·",0)</f>
        <v>0</v>
      </c>
      <c r="G727" s="53">
        <f>IF(TYPE(SEARCH(G$1,+VLOOKUP($A727,datos14s!$A$2:$B$874,2,FALSE)))=1,"·",0)</f>
        <v>0</v>
      </c>
      <c r="H727" s="53">
        <f>IF(TYPE(SEARCH(H$1,+VLOOKUP($A727,datos14s!$A$2:$B$874,2,FALSE)))=1,"·",0)</f>
        <v>0</v>
      </c>
      <c r="I727" s="53">
        <f>IF(TYPE(SEARCH(I$1,+VLOOKUP($A727,datos14s!$A$2:$B$874,2,FALSE)))=1,"·",0)</f>
        <v>0</v>
      </c>
      <c r="J727" s="53">
        <f>IF(TYPE(SEARCH(J$1,+VLOOKUP($A727,datos14s!$A$2:$B$874,2,FALSE)))=1,"·",0)</f>
        <v>0</v>
      </c>
      <c r="K727" s="53">
        <f>IF(TYPE(SEARCH(K$1,+VLOOKUP($A727,datos14s!$A$2:$B$874,2,FALSE)))=1,"·",0)</f>
        <v>0</v>
      </c>
      <c r="L727" s="53">
        <f>IF(TYPE(SEARCH(L$1,+VLOOKUP($A727,datos14s!$A$2:$B$874,2,FALSE)))=1,"·",0)</f>
        <v>0</v>
      </c>
      <c r="M727" s="53">
        <f>IF(TYPE(SEARCH(M$1,+VLOOKUP($A727,datos14s!$A$2:$B$874,2,FALSE)))=1,"·",0)</f>
        <v>0</v>
      </c>
      <c r="N727" s="53">
        <f>IF(TYPE(SEARCH(N$1,+VLOOKUP($A727,datos14s!$A$2:$B$874,2,FALSE)))=1,"·",0)</f>
        <v>0</v>
      </c>
      <c r="O727" s="53">
        <f>IF(TYPE(SEARCH(O$1,+VLOOKUP($A727,datos14s!$A$2:$B$874,2,FALSE)))=1,"·",0)</f>
        <v>0</v>
      </c>
      <c r="P727" s="53">
        <f>IF(TYPE(SEARCH(P$1,+VLOOKUP($A727,datos14s!$A$2:$B$874,2,FALSE)))=1,"·",0)</f>
        <v>0</v>
      </c>
      <c r="Q727" s="53">
        <f>IF(TYPE(SEARCH(Q$1,+VLOOKUP($A727,datos14s!$A$2:$B$874,2,FALSE)))=1,"·",0)</f>
        <v>0</v>
      </c>
      <c r="R727" s="53">
        <f>IF(TYPE(SEARCH(R$1,+VLOOKUP($A727,datos14s!$A$2:$B$874,2,FALSE)))=1,"·",0)</f>
        <v>0</v>
      </c>
      <c r="S727" s="53">
        <f>IF(TYPE(SEARCH(S$1,+VLOOKUP($A727,datos14s!$A$2:$B$874,2,FALSE)))=1,"·",0)</f>
        <v>0</v>
      </c>
      <c r="T727" s="53">
        <f>IF(TYPE(SEARCH(T$1,+VLOOKUP($A727,datos14s!$A$2:$B$874,2,FALSE)))=1,"·",0)</f>
        <v>0</v>
      </c>
      <c r="U727" s="53">
        <f>IF(TYPE(SEARCH(U$1,+VLOOKUP($A727,datos14s!$A$2:$B$874,2,FALSE)))=1,"·",0)</f>
        <v>0</v>
      </c>
      <c r="V727" s="53">
        <f>IF(TYPE(SEARCH(V$1,+VLOOKUP($A727,datos14s!$A$2:$B$874,2,FALSE)))=1,"·",0)</f>
        <v>0</v>
      </c>
      <c r="W727" s="53">
        <f>IF(TYPE(SEARCH(W$1,+VLOOKUP($A727,datos14s!$A$2:$B$874,2,FALSE)))=1,"·",0)</f>
        <v>0</v>
      </c>
      <c r="X727" s="53">
        <f>IF(TYPE(SEARCH(X$1,+VLOOKUP($A727,datos14s!$A$2:$B$874,2,FALSE)))=1,"·",0)</f>
        <v>0</v>
      </c>
      <c r="Y727" s="53">
        <f>IF(TYPE(SEARCH(Y$1,+VLOOKUP($A727,datos14s!$A$2:$B$874,2,FALSE)))=1,"·",0)</f>
        <v>0</v>
      </c>
      <c r="Z727" s="53">
        <f>IF(TYPE(SEARCH(Z$1,+VLOOKUP($A727,datos14s!$A$2:$B$874,2,FALSE)))=1,"·",0)</f>
        <v>0</v>
      </c>
      <c r="AA727" s="53">
        <f>IF(TYPE(SEARCH(AA$1,+VLOOKUP($A727,datos14s!$A$2:$B$874,2,FALSE)))=1,"·",0)</f>
        <v>0</v>
      </c>
      <c r="AB727" s="53">
        <f>IF(TYPE(SEARCH(AB$1,+VLOOKUP($A727,datos14s!$A$2:$B$874,2,FALSE)))=1,"·",0)</f>
        <v>0</v>
      </c>
      <c r="AC727" s="53">
        <f>IF(TYPE(SEARCH(AC$1,+VLOOKUP($A727,datos14s!$A$2:$B$874,2,FALSE)))=1,"·",0)</f>
        <v>0</v>
      </c>
      <c r="AD727" s="53">
        <f>IF(TYPE(SEARCH(AD$1,+VLOOKUP($A727,datos14s!$A$2:$B$874,2,FALSE)))=1,"·",0)</f>
        <v>0</v>
      </c>
      <c r="AE727" s="53">
        <f>IF(TYPE(SEARCH(AE$1,+VLOOKUP($A727,datos14s!$A$2:$B$874,2,FALSE)))=1,"·",0)</f>
        <v>0</v>
      </c>
    </row>
    <row r="728" spans="1:31" s="9" customFormat="1">
      <c r="A728" s="186" t="s">
        <v>303</v>
      </c>
      <c r="B728" s="53">
        <f>IF(TYPE(SEARCH(B$1,+VLOOKUP($A728,datos14s!$A$2:$B$874,2,FALSE)))=1,"·",0)</f>
        <v>0</v>
      </c>
      <c r="C728" s="53">
        <f>IF(TYPE(SEARCH(C$1,+VLOOKUP($A728,datos14s!$A$2:$B$874,2,FALSE)))=1,"·",0)</f>
        <v>0</v>
      </c>
      <c r="D728" s="53">
        <f>IF(TYPE(SEARCH(D$1,+VLOOKUP($A728,datos14s!$A$2:$B$874,2,FALSE)))=1,"·",0)</f>
        <v>0</v>
      </c>
      <c r="E728" s="53">
        <f>IF(TYPE(SEARCH(E$1,+VLOOKUP($A728,datos14s!$A$2:$B$874,2,FALSE)))=1,"·",0)</f>
        <v>0</v>
      </c>
      <c r="F728" s="53">
        <f>IF(TYPE(SEARCH(F$1,+VLOOKUP($A728,datos14s!$A$2:$B$874,2,FALSE)))=1,"·",0)</f>
        <v>0</v>
      </c>
      <c r="G728" s="53">
        <f>IF(TYPE(SEARCH(G$1,+VLOOKUP($A728,datos14s!$A$2:$B$874,2,FALSE)))=1,"·",0)</f>
        <v>0</v>
      </c>
      <c r="H728" s="53">
        <f>IF(TYPE(SEARCH(H$1,+VLOOKUP($A728,datos14s!$A$2:$B$874,2,FALSE)))=1,"·",0)</f>
        <v>0</v>
      </c>
      <c r="I728" s="53">
        <f>IF(TYPE(SEARCH(I$1,+VLOOKUP($A728,datos14s!$A$2:$B$874,2,FALSE)))=1,"·",0)</f>
        <v>0</v>
      </c>
      <c r="J728" s="53">
        <f>IF(TYPE(SEARCH(J$1,+VLOOKUP($A728,datos14s!$A$2:$B$874,2,FALSE)))=1,"·",0)</f>
        <v>0</v>
      </c>
      <c r="K728" s="53">
        <f>IF(TYPE(SEARCH(K$1,+VLOOKUP($A728,datos14s!$A$2:$B$874,2,FALSE)))=1,"·",0)</f>
        <v>0</v>
      </c>
      <c r="L728" s="53">
        <f>IF(TYPE(SEARCH(L$1,+VLOOKUP($A728,datos14s!$A$2:$B$874,2,FALSE)))=1,"·",0)</f>
        <v>0</v>
      </c>
      <c r="M728" s="53">
        <f>IF(TYPE(SEARCH(M$1,+VLOOKUP($A728,datos14s!$A$2:$B$874,2,FALSE)))=1,"·",0)</f>
        <v>0</v>
      </c>
      <c r="N728" s="53">
        <f>IF(TYPE(SEARCH(N$1,+VLOOKUP($A728,datos14s!$A$2:$B$874,2,FALSE)))=1,"·",0)</f>
        <v>0</v>
      </c>
      <c r="O728" s="53">
        <f>IF(TYPE(SEARCH(O$1,+VLOOKUP($A728,datos14s!$A$2:$B$874,2,FALSE)))=1,"·",0)</f>
        <v>0</v>
      </c>
      <c r="P728" s="53">
        <f>IF(TYPE(SEARCH(P$1,+VLOOKUP($A728,datos14s!$A$2:$B$874,2,FALSE)))=1,"·",0)</f>
        <v>0</v>
      </c>
      <c r="Q728" s="53">
        <f>IF(TYPE(SEARCH(Q$1,+VLOOKUP($A728,datos14s!$A$2:$B$874,2,FALSE)))=1,"·",0)</f>
        <v>0</v>
      </c>
      <c r="R728" s="53">
        <f>IF(TYPE(SEARCH(R$1,+VLOOKUP($A728,datos14s!$A$2:$B$874,2,FALSE)))=1,"·",0)</f>
        <v>0</v>
      </c>
      <c r="S728" s="53">
        <f>IF(TYPE(SEARCH(S$1,+VLOOKUP($A728,datos14s!$A$2:$B$874,2,FALSE)))=1,"·",0)</f>
        <v>0</v>
      </c>
      <c r="T728" s="53">
        <f>IF(TYPE(SEARCH(T$1,+VLOOKUP($A728,datos14s!$A$2:$B$874,2,FALSE)))=1,"·",0)</f>
        <v>0</v>
      </c>
      <c r="U728" s="53">
        <f>IF(TYPE(SEARCH(U$1,+VLOOKUP($A728,datos14s!$A$2:$B$874,2,FALSE)))=1,"·",0)</f>
        <v>0</v>
      </c>
      <c r="V728" s="53">
        <f>IF(TYPE(SEARCH(V$1,+VLOOKUP($A728,datos14s!$A$2:$B$874,2,FALSE)))=1,"·",0)</f>
        <v>0</v>
      </c>
      <c r="W728" s="53">
        <f>IF(TYPE(SEARCH(W$1,+VLOOKUP($A728,datos14s!$A$2:$B$874,2,FALSE)))=1,"·",0)</f>
        <v>0</v>
      </c>
      <c r="X728" s="53">
        <f>IF(TYPE(SEARCH(X$1,+VLOOKUP($A728,datos14s!$A$2:$B$874,2,FALSE)))=1,"·",0)</f>
        <v>0</v>
      </c>
      <c r="Y728" s="53">
        <f>IF(TYPE(SEARCH(Y$1,+VLOOKUP($A728,datos14s!$A$2:$B$874,2,FALSE)))=1,"·",0)</f>
        <v>0</v>
      </c>
      <c r="Z728" s="53">
        <f>IF(TYPE(SEARCH(Z$1,+VLOOKUP($A728,datos14s!$A$2:$B$874,2,FALSE)))=1,"·",0)</f>
        <v>0</v>
      </c>
      <c r="AA728" s="53">
        <f>IF(TYPE(SEARCH(AA$1,+VLOOKUP($A728,datos14s!$A$2:$B$874,2,FALSE)))=1,"·",0)</f>
        <v>0</v>
      </c>
      <c r="AB728" s="53">
        <f>IF(TYPE(SEARCH(AB$1,+VLOOKUP($A728,datos14s!$A$2:$B$874,2,FALSE)))=1,"·",0)</f>
        <v>0</v>
      </c>
      <c r="AC728" s="53">
        <f>IF(TYPE(SEARCH(AC$1,+VLOOKUP($A728,datos14s!$A$2:$B$874,2,FALSE)))=1,"·",0)</f>
        <v>0</v>
      </c>
      <c r="AD728" s="53">
        <f>IF(TYPE(SEARCH(AD$1,+VLOOKUP($A728,datos14s!$A$2:$B$874,2,FALSE)))=1,"·",0)</f>
        <v>0</v>
      </c>
      <c r="AE728" s="53">
        <f>IF(TYPE(SEARCH(AE$1,+VLOOKUP($A728,datos14s!$A$2:$B$874,2,FALSE)))=1,"·",0)</f>
        <v>0</v>
      </c>
    </row>
    <row r="729" spans="1:31" s="9" customFormat="1">
      <c r="A729" s="186" t="s">
        <v>304</v>
      </c>
      <c r="B729" s="53">
        <f>IF(TYPE(SEARCH(B$1,+VLOOKUP($A729,datos14s!$A$2:$B$874,2,FALSE)))=1,"·",0)</f>
        <v>0</v>
      </c>
      <c r="C729" s="53">
        <f>IF(TYPE(SEARCH(C$1,+VLOOKUP($A729,datos14s!$A$2:$B$874,2,FALSE)))=1,"·",0)</f>
        <v>0</v>
      </c>
      <c r="D729" s="53">
        <f>IF(TYPE(SEARCH(D$1,+VLOOKUP($A729,datos14s!$A$2:$B$874,2,FALSE)))=1,"·",0)</f>
        <v>0</v>
      </c>
      <c r="E729" s="53">
        <f>IF(TYPE(SEARCH(E$1,+VLOOKUP($A729,datos14s!$A$2:$B$874,2,FALSE)))=1,"·",0)</f>
        <v>0</v>
      </c>
      <c r="F729" s="53">
        <f>IF(TYPE(SEARCH(F$1,+VLOOKUP($A729,datos14s!$A$2:$B$874,2,FALSE)))=1,"·",0)</f>
        <v>0</v>
      </c>
      <c r="G729" s="53">
        <f>IF(TYPE(SEARCH(G$1,+VLOOKUP($A729,datos14s!$A$2:$B$874,2,FALSE)))=1,"·",0)</f>
        <v>0</v>
      </c>
      <c r="H729" s="53">
        <f>IF(TYPE(SEARCH(H$1,+VLOOKUP($A729,datos14s!$A$2:$B$874,2,FALSE)))=1,"·",0)</f>
        <v>0</v>
      </c>
      <c r="I729" s="53">
        <f>IF(TYPE(SEARCH(I$1,+VLOOKUP($A729,datos14s!$A$2:$B$874,2,FALSE)))=1,"·",0)</f>
        <v>0</v>
      </c>
      <c r="J729" s="53">
        <f>IF(TYPE(SEARCH(J$1,+VLOOKUP($A729,datos14s!$A$2:$B$874,2,FALSE)))=1,"·",0)</f>
        <v>0</v>
      </c>
      <c r="K729" s="53">
        <f>IF(TYPE(SEARCH(K$1,+VLOOKUP($A729,datos14s!$A$2:$B$874,2,FALSE)))=1,"·",0)</f>
        <v>0</v>
      </c>
      <c r="L729" s="53">
        <f>IF(TYPE(SEARCH(L$1,+VLOOKUP($A729,datos14s!$A$2:$B$874,2,FALSE)))=1,"·",0)</f>
        <v>0</v>
      </c>
      <c r="M729" s="53">
        <f>IF(TYPE(SEARCH(M$1,+VLOOKUP($A729,datos14s!$A$2:$B$874,2,FALSE)))=1,"·",0)</f>
        <v>0</v>
      </c>
      <c r="N729" s="53">
        <f>IF(TYPE(SEARCH(N$1,+VLOOKUP($A729,datos14s!$A$2:$B$874,2,FALSE)))=1,"·",0)</f>
        <v>0</v>
      </c>
      <c r="O729" s="53">
        <f>IF(TYPE(SEARCH(O$1,+VLOOKUP($A729,datos14s!$A$2:$B$874,2,FALSE)))=1,"·",0)</f>
        <v>0</v>
      </c>
      <c r="P729" s="53">
        <f>IF(TYPE(SEARCH(P$1,+VLOOKUP($A729,datos14s!$A$2:$B$874,2,FALSE)))=1,"·",0)</f>
        <v>0</v>
      </c>
      <c r="Q729" s="53">
        <f>IF(TYPE(SEARCH(Q$1,+VLOOKUP($A729,datos14s!$A$2:$B$874,2,FALSE)))=1,"·",0)</f>
        <v>0</v>
      </c>
      <c r="R729" s="53">
        <f>IF(TYPE(SEARCH(R$1,+VLOOKUP($A729,datos14s!$A$2:$B$874,2,FALSE)))=1,"·",0)</f>
        <v>0</v>
      </c>
      <c r="S729" s="53">
        <f>IF(TYPE(SEARCH(S$1,+VLOOKUP($A729,datos14s!$A$2:$B$874,2,FALSE)))=1,"·",0)</f>
        <v>0</v>
      </c>
      <c r="T729" s="53">
        <f>IF(TYPE(SEARCH(T$1,+VLOOKUP($A729,datos14s!$A$2:$B$874,2,FALSE)))=1,"·",0)</f>
        <v>0</v>
      </c>
      <c r="U729" s="53">
        <f>IF(TYPE(SEARCH(U$1,+VLOOKUP($A729,datos14s!$A$2:$B$874,2,FALSE)))=1,"·",0)</f>
        <v>0</v>
      </c>
      <c r="V729" s="53">
        <f>IF(TYPE(SEARCH(V$1,+VLOOKUP($A729,datos14s!$A$2:$B$874,2,FALSE)))=1,"·",0)</f>
        <v>0</v>
      </c>
      <c r="W729" s="53">
        <f>IF(TYPE(SEARCH(W$1,+VLOOKUP($A729,datos14s!$A$2:$B$874,2,FALSE)))=1,"·",0)</f>
        <v>0</v>
      </c>
      <c r="X729" s="53">
        <f>IF(TYPE(SEARCH(X$1,+VLOOKUP($A729,datos14s!$A$2:$B$874,2,FALSE)))=1,"·",0)</f>
        <v>0</v>
      </c>
      <c r="Y729" s="53">
        <f>IF(TYPE(SEARCH(Y$1,+VLOOKUP($A729,datos14s!$A$2:$B$874,2,FALSE)))=1,"·",0)</f>
        <v>0</v>
      </c>
      <c r="Z729" s="53">
        <f>IF(TYPE(SEARCH(Z$1,+VLOOKUP($A729,datos14s!$A$2:$B$874,2,FALSE)))=1,"·",0)</f>
        <v>0</v>
      </c>
      <c r="AA729" s="53">
        <f>IF(TYPE(SEARCH(AA$1,+VLOOKUP($A729,datos14s!$A$2:$B$874,2,FALSE)))=1,"·",0)</f>
        <v>0</v>
      </c>
      <c r="AB729" s="53">
        <f>IF(TYPE(SEARCH(AB$1,+VLOOKUP($A729,datos14s!$A$2:$B$874,2,FALSE)))=1,"·",0)</f>
        <v>0</v>
      </c>
      <c r="AC729" s="53">
        <f>IF(TYPE(SEARCH(AC$1,+VLOOKUP($A729,datos14s!$A$2:$B$874,2,FALSE)))=1,"·",0)</f>
        <v>0</v>
      </c>
      <c r="AD729" s="53">
        <f>IF(TYPE(SEARCH(AD$1,+VLOOKUP($A729,datos14s!$A$2:$B$874,2,FALSE)))=1,"·",0)</f>
        <v>0</v>
      </c>
      <c r="AE729" s="53">
        <f>IF(TYPE(SEARCH(AE$1,+VLOOKUP($A729,datos14s!$A$2:$B$874,2,FALSE)))=1,"·",0)</f>
        <v>0</v>
      </c>
    </row>
    <row r="730" spans="1:31" s="9" customFormat="1">
      <c r="A730" s="186" t="s">
        <v>305</v>
      </c>
      <c r="B730" s="53">
        <f>IF(TYPE(SEARCH(B$1,+VLOOKUP($A730,datos14s!$A$2:$B$874,2,FALSE)))=1,"·",0)</f>
        <v>0</v>
      </c>
      <c r="C730" s="53">
        <f>IF(TYPE(SEARCH(C$1,+VLOOKUP($A730,datos14s!$A$2:$B$874,2,FALSE)))=1,"·",0)</f>
        <v>0</v>
      </c>
      <c r="D730" s="53">
        <f>IF(TYPE(SEARCH(D$1,+VLOOKUP($A730,datos14s!$A$2:$B$874,2,FALSE)))=1,"·",0)</f>
        <v>0</v>
      </c>
      <c r="E730" s="53">
        <f>IF(TYPE(SEARCH(E$1,+VLOOKUP($A730,datos14s!$A$2:$B$874,2,FALSE)))=1,"·",0)</f>
        <v>0</v>
      </c>
      <c r="F730" s="53">
        <f>IF(TYPE(SEARCH(F$1,+VLOOKUP($A730,datos14s!$A$2:$B$874,2,FALSE)))=1,"·",0)</f>
        <v>0</v>
      </c>
      <c r="G730" s="53">
        <f>IF(TYPE(SEARCH(G$1,+VLOOKUP($A730,datos14s!$A$2:$B$874,2,FALSE)))=1,"·",0)</f>
        <v>0</v>
      </c>
      <c r="H730" s="53">
        <f>IF(TYPE(SEARCH(H$1,+VLOOKUP($A730,datos14s!$A$2:$B$874,2,FALSE)))=1,"·",0)</f>
        <v>0</v>
      </c>
      <c r="I730" s="53">
        <f>IF(TYPE(SEARCH(I$1,+VLOOKUP($A730,datos14s!$A$2:$B$874,2,FALSE)))=1,"·",0)</f>
        <v>0</v>
      </c>
      <c r="J730" s="53">
        <f>IF(TYPE(SEARCH(J$1,+VLOOKUP($A730,datos14s!$A$2:$B$874,2,FALSE)))=1,"·",0)</f>
        <v>0</v>
      </c>
      <c r="K730" s="53">
        <f>IF(TYPE(SEARCH(K$1,+VLOOKUP($A730,datos14s!$A$2:$B$874,2,FALSE)))=1,"·",0)</f>
        <v>0</v>
      </c>
      <c r="L730" s="53">
        <f>IF(TYPE(SEARCH(L$1,+VLOOKUP($A730,datos14s!$A$2:$B$874,2,FALSE)))=1,"·",0)</f>
        <v>0</v>
      </c>
      <c r="M730" s="53">
        <f>IF(TYPE(SEARCH(M$1,+VLOOKUP($A730,datos14s!$A$2:$B$874,2,FALSE)))=1,"·",0)</f>
        <v>0</v>
      </c>
      <c r="N730" s="53">
        <f>IF(TYPE(SEARCH(N$1,+VLOOKUP($A730,datos14s!$A$2:$B$874,2,FALSE)))=1,"·",0)</f>
        <v>0</v>
      </c>
      <c r="O730" s="53">
        <f>IF(TYPE(SEARCH(O$1,+VLOOKUP($A730,datos14s!$A$2:$B$874,2,FALSE)))=1,"·",0)</f>
        <v>0</v>
      </c>
      <c r="P730" s="53">
        <f>IF(TYPE(SEARCH(P$1,+VLOOKUP($A730,datos14s!$A$2:$B$874,2,FALSE)))=1,"·",0)</f>
        <v>0</v>
      </c>
      <c r="Q730" s="53">
        <f>IF(TYPE(SEARCH(Q$1,+VLOOKUP($A730,datos14s!$A$2:$B$874,2,FALSE)))=1,"·",0)</f>
        <v>0</v>
      </c>
      <c r="R730" s="53">
        <f>IF(TYPE(SEARCH(R$1,+VLOOKUP($A730,datos14s!$A$2:$B$874,2,FALSE)))=1,"·",0)</f>
        <v>0</v>
      </c>
      <c r="S730" s="53">
        <f>IF(TYPE(SEARCH(S$1,+VLOOKUP($A730,datos14s!$A$2:$B$874,2,FALSE)))=1,"·",0)</f>
        <v>0</v>
      </c>
      <c r="T730" s="53">
        <f>IF(TYPE(SEARCH(T$1,+VLOOKUP($A730,datos14s!$A$2:$B$874,2,FALSE)))=1,"·",0)</f>
        <v>0</v>
      </c>
      <c r="U730" s="53">
        <f>IF(TYPE(SEARCH(U$1,+VLOOKUP($A730,datos14s!$A$2:$B$874,2,FALSE)))=1,"·",0)</f>
        <v>0</v>
      </c>
      <c r="V730" s="53">
        <f>IF(TYPE(SEARCH(V$1,+VLOOKUP($A730,datos14s!$A$2:$B$874,2,FALSE)))=1,"·",0)</f>
        <v>0</v>
      </c>
      <c r="W730" s="53">
        <f>IF(TYPE(SEARCH(W$1,+VLOOKUP($A730,datos14s!$A$2:$B$874,2,FALSE)))=1,"·",0)</f>
        <v>0</v>
      </c>
      <c r="X730" s="53">
        <f>IF(TYPE(SEARCH(X$1,+VLOOKUP($A730,datos14s!$A$2:$B$874,2,FALSE)))=1,"·",0)</f>
        <v>0</v>
      </c>
      <c r="Y730" s="53">
        <f>IF(TYPE(SEARCH(Y$1,+VLOOKUP($A730,datos14s!$A$2:$B$874,2,FALSE)))=1,"·",0)</f>
        <v>0</v>
      </c>
      <c r="Z730" s="53">
        <f>IF(TYPE(SEARCH(Z$1,+VLOOKUP($A730,datos14s!$A$2:$B$874,2,FALSE)))=1,"·",0)</f>
        <v>0</v>
      </c>
      <c r="AA730" s="53">
        <f>IF(TYPE(SEARCH(AA$1,+VLOOKUP($A730,datos14s!$A$2:$B$874,2,FALSE)))=1,"·",0)</f>
        <v>0</v>
      </c>
      <c r="AB730" s="53">
        <f>IF(TYPE(SEARCH(AB$1,+VLOOKUP($A730,datos14s!$A$2:$B$874,2,FALSE)))=1,"·",0)</f>
        <v>0</v>
      </c>
      <c r="AC730" s="53">
        <f>IF(TYPE(SEARCH(AC$1,+VLOOKUP($A730,datos14s!$A$2:$B$874,2,FALSE)))=1,"·",0)</f>
        <v>0</v>
      </c>
      <c r="AD730" s="53">
        <f>IF(TYPE(SEARCH(AD$1,+VLOOKUP($A730,datos14s!$A$2:$B$874,2,FALSE)))=1,"·",0)</f>
        <v>0</v>
      </c>
      <c r="AE730" s="53">
        <f>IF(TYPE(SEARCH(AE$1,+VLOOKUP($A730,datos14s!$A$2:$B$874,2,FALSE)))=1,"·",0)</f>
        <v>0</v>
      </c>
    </row>
    <row r="731" spans="1:31" s="9" customFormat="1">
      <c r="A731" s="186" t="s">
        <v>306</v>
      </c>
      <c r="B731" s="53">
        <f>IF(TYPE(SEARCH(B$1,+VLOOKUP($A731,datos14s!$A$2:$B$874,2,FALSE)))=1,"·",0)</f>
        <v>0</v>
      </c>
      <c r="C731" s="53">
        <f>IF(TYPE(SEARCH(C$1,+VLOOKUP($A731,datos14s!$A$2:$B$874,2,FALSE)))=1,"·",0)</f>
        <v>0</v>
      </c>
      <c r="D731" s="53">
        <f>IF(TYPE(SEARCH(D$1,+VLOOKUP($A731,datos14s!$A$2:$B$874,2,FALSE)))=1,"·",0)</f>
        <v>0</v>
      </c>
      <c r="E731" s="53">
        <f>IF(TYPE(SEARCH(E$1,+VLOOKUP($A731,datos14s!$A$2:$B$874,2,FALSE)))=1,"·",0)</f>
        <v>0</v>
      </c>
      <c r="F731" s="53">
        <f>IF(TYPE(SEARCH(F$1,+VLOOKUP($A731,datos14s!$A$2:$B$874,2,FALSE)))=1,"·",0)</f>
        <v>0</v>
      </c>
      <c r="G731" s="53">
        <f>IF(TYPE(SEARCH(G$1,+VLOOKUP($A731,datos14s!$A$2:$B$874,2,FALSE)))=1,"·",0)</f>
        <v>0</v>
      </c>
      <c r="H731" s="53">
        <f>IF(TYPE(SEARCH(H$1,+VLOOKUP($A731,datos14s!$A$2:$B$874,2,FALSE)))=1,"·",0)</f>
        <v>0</v>
      </c>
      <c r="I731" s="53">
        <f>IF(TYPE(SEARCH(I$1,+VLOOKUP($A731,datos14s!$A$2:$B$874,2,FALSE)))=1,"·",0)</f>
        <v>0</v>
      </c>
      <c r="J731" s="53">
        <f>IF(TYPE(SEARCH(J$1,+VLOOKUP($A731,datos14s!$A$2:$B$874,2,FALSE)))=1,"·",0)</f>
        <v>0</v>
      </c>
      <c r="K731" s="53">
        <f>IF(TYPE(SEARCH(K$1,+VLOOKUP($A731,datos14s!$A$2:$B$874,2,FALSE)))=1,"·",0)</f>
        <v>0</v>
      </c>
      <c r="L731" s="53">
        <f>IF(TYPE(SEARCH(L$1,+VLOOKUP($A731,datos14s!$A$2:$B$874,2,FALSE)))=1,"·",0)</f>
        <v>0</v>
      </c>
      <c r="M731" s="53">
        <f>IF(TYPE(SEARCH(M$1,+VLOOKUP($A731,datos14s!$A$2:$B$874,2,FALSE)))=1,"·",0)</f>
        <v>0</v>
      </c>
      <c r="N731" s="53">
        <f>IF(TYPE(SEARCH(N$1,+VLOOKUP($A731,datos14s!$A$2:$B$874,2,FALSE)))=1,"·",0)</f>
        <v>0</v>
      </c>
      <c r="O731" s="53">
        <f>IF(TYPE(SEARCH(O$1,+VLOOKUP($A731,datos14s!$A$2:$B$874,2,FALSE)))=1,"·",0)</f>
        <v>0</v>
      </c>
      <c r="P731" s="53">
        <f>IF(TYPE(SEARCH(P$1,+VLOOKUP($A731,datos14s!$A$2:$B$874,2,FALSE)))=1,"·",0)</f>
        <v>0</v>
      </c>
      <c r="Q731" s="53">
        <f>IF(TYPE(SEARCH(Q$1,+VLOOKUP($A731,datos14s!$A$2:$B$874,2,FALSE)))=1,"·",0)</f>
        <v>0</v>
      </c>
      <c r="R731" s="53">
        <f>IF(TYPE(SEARCH(R$1,+VLOOKUP($A731,datos14s!$A$2:$B$874,2,FALSE)))=1,"·",0)</f>
        <v>0</v>
      </c>
      <c r="S731" s="53">
        <f>IF(TYPE(SEARCH(S$1,+VLOOKUP($A731,datos14s!$A$2:$B$874,2,FALSE)))=1,"·",0)</f>
        <v>0</v>
      </c>
      <c r="T731" s="53">
        <f>IF(TYPE(SEARCH(T$1,+VLOOKUP($A731,datos14s!$A$2:$B$874,2,FALSE)))=1,"·",0)</f>
        <v>0</v>
      </c>
      <c r="U731" s="53">
        <f>IF(TYPE(SEARCH(U$1,+VLOOKUP($A731,datos14s!$A$2:$B$874,2,FALSE)))=1,"·",0)</f>
        <v>0</v>
      </c>
      <c r="V731" s="53">
        <f>IF(TYPE(SEARCH(V$1,+VLOOKUP($A731,datos14s!$A$2:$B$874,2,FALSE)))=1,"·",0)</f>
        <v>0</v>
      </c>
      <c r="W731" s="53">
        <f>IF(TYPE(SEARCH(W$1,+VLOOKUP($A731,datos14s!$A$2:$B$874,2,FALSE)))=1,"·",0)</f>
        <v>0</v>
      </c>
      <c r="X731" s="53">
        <f>IF(TYPE(SEARCH(X$1,+VLOOKUP($A731,datos14s!$A$2:$B$874,2,FALSE)))=1,"·",0)</f>
        <v>0</v>
      </c>
      <c r="Y731" s="53">
        <f>IF(TYPE(SEARCH(Y$1,+VLOOKUP($A731,datos14s!$A$2:$B$874,2,FALSE)))=1,"·",0)</f>
        <v>0</v>
      </c>
      <c r="Z731" s="53">
        <f>IF(TYPE(SEARCH(Z$1,+VLOOKUP($A731,datos14s!$A$2:$B$874,2,FALSE)))=1,"·",0)</f>
        <v>0</v>
      </c>
      <c r="AA731" s="53">
        <f>IF(TYPE(SEARCH(AA$1,+VLOOKUP($A731,datos14s!$A$2:$B$874,2,FALSE)))=1,"·",0)</f>
        <v>0</v>
      </c>
      <c r="AB731" s="53">
        <f>IF(TYPE(SEARCH(AB$1,+VLOOKUP($A731,datos14s!$A$2:$B$874,2,FALSE)))=1,"·",0)</f>
        <v>0</v>
      </c>
      <c r="AC731" s="53">
        <f>IF(TYPE(SEARCH(AC$1,+VLOOKUP($A731,datos14s!$A$2:$B$874,2,FALSE)))=1,"·",0)</f>
        <v>0</v>
      </c>
      <c r="AD731" s="53">
        <f>IF(TYPE(SEARCH(AD$1,+VLOOKUP($A731,datos14s!$A$2:$B$874,2,FALSE)))=1,"·",0)</f>
        <v>0</v>
      </c>
      <c r="AE731" s="53">
        <f>IF(TYPE(SEARCH(AE$1,+VLOOKUP($A731,datos14s!$A$2:$B$874,2,FALSE)))=1,"·",0)</f>
        <v>0</v>
      </c>
    </row>
    <row r="732" spans="1:31" s="9" customFormat="1">
      <c r="A732" s="186" t="s">
        <v>307</v>
      </c>
      <c r="B732" s="53">
        <f>IF(TYPE(SEARCH(B$1,+VLOOKUP($A732,datos14s!$A$2:$B$874,2,FALSE)))=1,"·",0)</f>
        <v>0</v>
      </c>
      <c r="C732" s="53">
        <f>IF(TYPE(SEARCH(C$1,+VLOOKUP($A732,datos14s!$A$2:$B$874,2,FALSE)))=1,"·",0)</f>
        <v>0</v>
      </c>
      <c r="D732" s="53">
        <f>IF(TYPE(SEARCH(D$1,+VLOOKUP($A732,datos14s!$A$2:$B$874,2,FALSE)))=1,"·",0)</f>
        <v>0</v>
      </c>
      <c r="E732" s="53">
        <f>IF(TYPE(SEARCH(E$1,+VLOOKUP($A732,datos14s!$A$2:$B$874,2,FALSE)))=1,"·",0)</f>
        <v>0</v>
      </c>
      <c r="F732" s="53">
        <f>IF(TYPE(SEARCH(F$1,+VLOOKUP($A732,datos14s!$A$2:$B$874,2,FALSE)))=1,"·",0)</f>
        <v>0</v>
      </c>
      <c r="G732" s="53">
        <f>IF(TYPE(SEARCH(G$1,+VLOOKUP($A732,datos14s!$A$2:$B$874,2,FALSE)))=1,"·",0)</f>
        <v>0</v>
      </c>
      <c r="H732" s="53">
        <f>IF(TYPE(SEARCH(H$1,+VLOOKUP($A732,datos14s!$A$2:$B$874,2,FALSE)))=1,"·",0)</f>
        <v>0</v>
      </c>
      <c r="I732" s="53">
        <f>IF(TYPE(SEARCH(I$1,+VLOOKUP($A732,datos14s!$A$2:$B$874,2,FALSE)))=1,"·",0)</f>
        <v>0</v>
      </c>
      <c r="J732" s="53" t="str">
        <f>IF(TYPE(SEARCH(J$1,+VLOOKUP($A732,datos14s!$A$2:$B$874,2,FALSE)))=1,"·",0)</f>
        <v>·</v>
      </c>
      <c r="K732" s="53" t="str">
        <f>IF(TYPE(SEARCH(K$1,+VLOOKUP($A732,datos14s!$A$2:$B$874,2,FALSE)))=1,"·",0)</f>
        <v>·</v>
      </c>
      <c r="L732" s="53" t="str">
        <f>IF(TYPE(SEARCH(L$1,+VLOOKUP($A732,datos14s!$A$2:$B$874,2,FALSE)))=1,"·",0)</f>
        <v>·</v>
      </c>
      <c r="M732" s="53">
        <f>IF(TYPE(SEARCH(M$1,+VLOOKUP($A732,datos14s!$A$2:$B$874,2,FALSE)))=1,"·",0)</f>
        <v>0</v>
      </c>
      <c r="N732" s="53">
        <f>IF(TYPE(SEARCH(N$1,+VLOOKUP($A732,datos14s!$A$2:$B$874,2,FALSE)))=1,"·",0)</f>
        <v>0</v>
      </c>
      <c r="O732" s="53">
        <f>IF(TYPE(SEARCH(O$1,+VLOOKUP($A732,datos14s!$A$2:$B$874,2,FALSE)))=1,"·",0)</f>
        <v>0</v>
      </c>
      <c r="P732" s="53">
        <f>IF(TYPE(SEARCH(P$1,+VLOOKUP($A732,datos14s!$A$2:$B$874,2,FALSE)))=1,"·",0)</f>
        <v>0</v>
      </c>
      <c r="Q732" s="53">
        <f>IF(TYPE(SEARCH(Q$1,+VLOOKUP($A732,datos14s!$A$2:$B$874,2,FALSE)))=1,"·",0)</f>
        <v>0</v>
      </c>
      <c r="R732" s="53">
        <f>IF(TYPE(SEARCH(R$1,+VLOOKUP($A732,datos14s!$A$2:$B$874,2,FALSE)))=1,"·",0)</f>
        <v>0</v>
      </c>
      <c r="S732" s="53">
        <f>IF(TYPE(SEARCH(S$1,+VLOOKUP($A732,datos14s!$A$2:$B$874,2,FALSE)))=1,"·",0)</f>
        <v>0</v>
      </c>
      <c r="T732" s="53">
        <f>IF(TYPE(SEARCH(T$1,+VLOOKUP($A732,datos14s!$A$2:$B$874,2,FALSE)))=1,"·",0)</f>
        <v>0</v>
      </c>
      <c r="U732" s="53">
        <f>IF(TYPE(SEARCH(U$1,+VLOOKUP($A732,datos14s!$A$2:$B$874,2,FALSE)))=1,"·",0)</f>
        <v>0</v>
      </c>
      <c r="V732" s="53">
        <f>IF(TYPE(SEARCH(V$1,+VLOOKUP($A732,datos14s!$A$2:$B$874,2,FALSE)))=1,"·",0)</f>
        <v>0</v>
      </c>
      <c r="W732" s="53">
        <f>IF(TYPE(SEARCH(W$1,+VLOOKUP($A732,datos14s!$A$2:$B$874,2,FALSE)))=1,"·",0)</f>
        <v>0</v>
      </c>
      <c r="X732" s="53">
        <f>IF(TYPE(SEARCH(X$1,+VLOOKUP($A732,datos14s!$A$2:$B$874,2,FALSE)))=1,"·",0)</f>
        <v>0</v>
      </c>
      <c r="Y732" s="53">
        <f>IF(TYPE(SEARCH(Y$1,+VLOOKUP($A732,datos14s!$A$2:$B$874,2,FALSE)))=1,"·",0)</f>
        <v>0</v>
      </c>
      <c r="Z732" s="53">
        <f>IF(TYPE(SEARCH(Z$1,+VLOOKUP($A732,datos14s!$A$2:$B$874,2,FALSE)))=1,"·",0)</f>
        <v>0</v>
      </c>
      <c r="AA732" s="53">
        <f>IF(TYPE(SEARCH(AA$1,+VLOOKUP($A732,datos14s!$A$2:$B$874,2,FALSE)))=1,"·",0)</f>
        <v>0</v>
      </c>
      <c r="AB732" s="53">
        <f>IF(TYPE(SEARCH(AB$1,+VLOOKUP($A732,datos14s!$A$2:$B$874,2,FALSE)))=1,"·",0)</f>
        <v>0</v>
      </c>
      <c r="AC732" s="53">
        <f>IF(TYPE(SEARCH(AC$1,+VLOOKUP($A732,datos14s!$A$2:$B$874,2,FALSE)))=1,"·",0)</f>
        <v>0</v>
      </c>
      <c r="AD732" s="53">
        <f>IF(TYPE(SEARCH(AD$1,+VLOOKUP($A732,datos14s!$A$2:$B$874,2,FALSE)))=1,"·",0)</f>
        <v>0</v>
      </c>
      <c r="AE732" s="53">
        <f>IF(TYPE(SEARCH(AE$1,+VLOOKUP($A732,datos14s!$A$2:$B$874,2,FALSE)))=1,"·",0)</f>
        <v>0</v>
      </c>
    </row>
    <row r="733" spans="1:31" s="9" customFormat="1">
      <c r="A733" s="186" t="s">
        <v>308</v>
      </c>
      <c r="B733" s="53">
        <f>IF(TYPE(SEARCH(B$1,+VLOOKUP($A733,datos14s!$A$2:$B$874,2,FALSE)))=1,"·",0)</f>
        <v>0</v>
      </c>
      <c r="C733" s="53">
        <f>IF(TYPE(SEARCH(C$1,+VLOOKUP($A733,datos14s!$A$2:$B$874,2,FALSE)))=1,"·",0)</f>
        <v>0</v>
      </c>
      <c r="D733" s="53">
        <f>IF(TYPE(SEARCH(D$1,+VLOOKUP($A733,datos14s!$A$2:$B$874,2,FALSE)))=1,"·",0)</f>
        <v>0</v>
      </c>
      <c r="E733" s="53">
        <f>IF(TYPE(SEARCH(E$1,+VLOOKUP($A733,datos14s!$A$2:$B$874,2,FALSE)))=1,"·",0)</f>
        <v>0</v>
      </c>
      <c r="F733" s="53">
        <f>IF(TYPE(SEARCH(F$1,+VLOOKUP($A733,datos14s!$A$2:$B$874,2,FALSE)))=1,"·",0)</f>
        <v>0</v>
      </c>
      <c r="G733" s="53">
        <f>IF(TYPE(SEARCH(G$1,+VLOOKUP($A733,datos14s!$A$2:$B$874,2,FALSE)))=1,"·",0)</f>
        <v>0</v>
      </c>
      <c r="H733" s="53">
        <f>IF(TYPE(SEARCH(H$1,+VLOOKUP($A733,datos14s!$A$2:$B$874,2,FALSE)))=1,"·",0)</f>
        <v>0</v>
      </c>
      <c r="I733" s="53">
        <f>IF(TYPE(SEARCH(I$1,+VLOOKUP($A733,datos14s!$A$2:$B$874,2,FALSE)))=1,"·",0)</f>
        <v>0</v>
      </c>
      <c r="J733" s="53">
        <f>IF(TYPE(SEARCH(J$1,+VLOOKUP($A733,datos14s!$A$2:$B$874,2,FALSE)))=1,"·",0)</f>
        <v>0</v>
      </c>
      <c r="K733" s="53">
        <f>IF(TYPE(SEARCH(K$1,+VLOOKUP($A733,datos14s!$A$2:$B$874,2,FALSE)))=1,"·",0)</f>
        <v>0</v>
      </c>
      <c r="L733" s="53">
        <f>IF(TYPE(SEARCH(L$1,+VLOOKUP($A733,datos14s!$A$2:$B$874,2,FALSE)))=1,"·",0)</f>
        <v>0</v>
      </c>
      <c r="M733" s="53">
        <f>IF(TYPE(SEARCH(M$1,+VLOOKUP($A733,datos14s!$A$2:$B$874,2,FALSE)))=1,"·",0)</f>
        <v>0</v>
      </c>
      <c r="N733" s="53">
        <f>IF(TYPE(SEARCH(N$1,+VLOOKUP($A733,datos14s!$A$2:$B$874,2,FALSE)))=1,"·",0)</f>
        <v>0</v>
      </c>
      <c r="O733" s="53">
        <f>IF(TYPE(SEARCH(O$1,+VLOOKUP($A733,datos14s!$A$2:$B$874,2,FALSE)))=1,"·",0)</f>
        <v>0</v>
      </c>
      <c r="P733" s="53">
        <f>IF(TYPE(SEARCH(P$1,+VLOOKUP($A733,datos14s!$A$2:$B$874,2,FALSE)))=1,"·",0)</f>
        <v>0</v>
      </c>
      <c r="Q733" s="53">
        <f>IF(TYPE(SEARCH(Q$1,+VLOOKUP($A733,datos14s!$A$2:$B$874,2,FALSE)))=1,"·",0)</f>
        <v>0</v>
      </c>
      <c r="R733" s="53">
        <f>IF(TYPE(SEARCH(R$1,+VLOOKUP($A733,datos14s!$A$2:$B$874,2,FALSE)))=1,"·",0)</f>
        <v>0</v>
      </c>
      <c r="S733" s="53">
        <f>IF(TYPE(SEARCH(S$1,+VLOOKUP($A733,datos14s!$A$2:$B$874,2,FALSE)))=1,"·",0)</f>
        <v>0</v>
      </c>
      <c r="T733" s="53">
        <f>IF(TYPE(SEARCH(T$1,+VLOOKUP($A733,datos14s!$A$2:$B$874,2,FALSE)))=1,"·",0)</f>
        <v>0</v>
      </c>
      <c r="U733" s="53">
        <f>IF(TYPE(SEARCH(U$1,+VLOOKUP($A733,datos14s!$A$2:$B$874,2,FALSE)))=1,"·",0)</f>
        <v>0</v>
      </c>
      <c r="V733" s="53">
        <f>IF(TYPE(SEARCH(V$1,+VLOOKUP($A733,datos14s!$A$2:$B$874,2,FALSE)))=1,"·",0)</f>
        <v>0</v>
      </c>
      <c r="W733" s="53">
        <f>IF(TYPE(SEARCH(W$1,+VLOOKUP($A733,datos14s!$A$2:$B$874,2,FALSE)))=1,"·",0)</f>
        <v>0</v>
      </c>
      <c r="X733" s="53">
        <f>IF(TYPE(SEARCH(X$1,+VLOOKUP($A733,datos14s!$A$2:$B$874,2,FALSE)))=1,"·",0)</f>
        <v>0</v>
      </c>
      <c r="Y733" s="53">
        <f>IF(TYPE(SEARCH(Y$1,+VLOOKUP($A733,datos14s!$A$2:$B$874,2,FALSE)))=1,"·",0)</f>
        <v>0</v>
      </c>
      <c r="Z733" s="53">
        <f>IF(TYPE(SEARCH(Z$1,+VLOOKUP($A733,datos14s!$A$2:$B$874,2,FALSE)))=1,"·",0)</f>
        <v>0</v>
      </c>
      <c r="AA733" s="53">
        <f>IF(TYPE(SEARCH(AA$1,+VLOOKUP($A733,datos14s!$A$2:$B$874,2,FALSE)))=1,"·",0)</f>
        <v>0</v>
      </c>
      <c r="AB733" s="53">
        <f>IF(TYPE(SEARCH(AB$1,+VLOOKUP($A733,datos14s!$A$2:$B$874,2,FALSE)))=1,"·",0)</f>
        <v>0</v>
      </c>
      <c r="AC733" s="53">
        <f>IF(TYPE(SEARCH(AC$1,+VLOOKUP($A733,datos14s!$A$2:$B$874,2,FALSE)))=1,"·",0)</f>
        <v>0</v>
      </c>
      <c r="AD733" s="53">
        <f>IF(TYPE(SEARCH(AD$1,+VLOOKUP($A733,datos14s!$A$2:$B$874,2,FALSE)))=1,"·",0)</f>
        <v>0</v>
      </c>
      <c r="AE733" s="53">
        <f>IF(TYPE(SEARCH(AE$1,+VLOOKUP($A733,datos14s!$A$2:$B$874,2,FALSE)))=1,"·",0)</f>
        <v>0</v>
      </c>
    </row>
    <row r="734" spans="1:31" s="9" customFormat="1">
      <c r="A734" s="60" t="s">
        <v>0</v>
      </c>
      <c r="B734" s="53">
        <f>IF(TYPE(SEARCH(B$1,+VLOOKUP($A734,datos14s!$A$2:$B$874,2,FALSE)))=1,"·",0)</f>
        <v>0</v>
      </c>
      <c r="C734" s="53">
        <f>IF(TYPE(SEARCH(C$1,+VLOOKUP($A734,datos14s!$A$2:$B$874,2,FALSE)))=1,"·",0)</f>
        <v>0</v>
      </c>
      <c r="D734" s="53">
        <f>IF(TYPE(SEARCH(D$1,+VLOOKUP($A734,datos14s!$A$2:$B$874,2,FALSE)))=1,"·",0)</f>
        <v>0</v>
      </c>
      <c r="E734" s="53">
        <f>IF(TYPE(SEARCH(E$1,+VLOOKUP($A734,datos14s!$A$2:$B$874,2,FALSE)))=1,"·",0)</f>
        <v>0</v>
      </c>
      <c r="F734" s="53">
        <f>IF(TYPE(SEARCH(F$1,+VLOOKUP($A734,datos14s!$A$2:$B$874,2,FALSE)))=1,"·",0)</f>
        <v>0</v>
      </c>
      <c r="G734" s="53">
        <f>IF(TYPE(SEARCH(G$1,+VLOOKUP($A734,datos14s!$A$2:$B$874,2,FALSE)))=1,"·",0)</f>
        <v>0</v>
      </c>
      <c r="H734" s="53" t="str">
        <f>IF(TYPE(SEARCH(H$1,+VLOOKUP($A734,datos14s!$A$2:$B$874,2,FALSE)))=1,"·",0)</f>
        <v>·</v>
      </c>
      <c r="I734" s="53" t="str">
        <f>IF(TYPE(SEARCH(I$1,+VLOOKUP($A734,datos14s!$A$2:$B$874,2,FALSE)))=1,"·",0)</f>
        <v>·</v>
      </c>
      <c r="J734" s="53">
        <f>IF(TYPE(SEARCH(J$1,+VLOOKUP($A734,datos14s!$A$2:$B$874,2,FALSE)))=1,"·",0)</f>
        <v>0</v>
      </c>
      <c r="K734" s="53">
        <f>IF(TYPE(SEARCH(K$1,+VLOOKUP($A734,datos14s!$A$2:$B$874,2,FALSE)))=1,"·",0)</f>
        <v>0</v>
      </c>
      <c r="L734" s="53">
        <f>IF(TYPE(SEARCH(L$1,+VLOOKUP($A734,datos14s!$A$2:$B$874,2,FALSE)))=1,"·",0)</f>
        <v>0</v>
      </c>
      <c r="M734" s="53">
        <f>IF(TYPE(SEARCH(M$1,+VLOOKUP($A734,datos14s!$A$2:$B$874,2,FALSE)))=1,"·",0)</f>
        <v>0</v>
      </c>
      <c r="N734" s="53">
        <f>IF(TYPE(SEARCH(N$1,+VLOOKUP($A734,datos14s!$A$2:$B$874,2,FALSE)))=1,"·",0)</f>
        <v>0</v>
      </c>
      <c r="O734" s="53">
        <f>IF(TYPE(SEARCH(O$1,+VLOOKUP($A734,datos14s!$A$2:$B$874,2,FALSE)))=1,"·",0)</f>
        <v>0</v>
      </c>
      <c r="P734" s="53">
        <f>IF(TYPE(SEARCH(P$1,+VLOOKUP($A734,datos14s!$A$2:$B$874,2,FALSE)))=1,"·",0)</f>
        <v>0</v>
      </c>
      <c r="Q734" s="53">
        <f>IF(TYPE(SEARCH(Q$1,+VLOOKUP($A734,datos14s!$A$2:$B$874,2,FALSE)))=1,"·",0)</f>
        <v>0</v>
      </c>
      <c r="R734" s="53">
        <f>IF(TYPE(SEARCH(R$1,+VLOOKUP($A734,datos14s!$A$2:$B$874,2,FALSE)))=1,"·",0)</f>
        <v>0</v>
      </c>
      <c r="S734" s="53">
        <f>IF(TYPE(SEARCH(S$1,+VLOOKUP($A734,datos14s!$A$2:$B$874,2,FALSE)))=1,"·",0)</f>
        <v>0</v>
      </c>
      <c r="T734" s="53" t="str">
        <f>IF(TYPE(SEARCH(T$1,+VLOOKUP($A734,datos14s!$A$2:$B$874,2,FALSE)))=1,"·",0)</f>
        <v>·</v>
      </c>
      <c r="U734" s="53">
        <f>IF(TYPE(SEARCH(U$1,+VLOOKUP($A734,datos14s!$A$2:$B$874,2,FALSE)))=1,"·",0)</f>
        <v>0</v>
      </c>
      <c r="V734" s="53">
        <f>IF(TYPE(SEARCH(V$1,+VLOOKUP($A734,datos14s!$A$2:$B$874,2,FALSE)))=1,"·",0)</f>
        <v>0</v>
      </c>
      <c r="W734" s="53">
        <f>IF(TYPE(SEARCH(W$1,+VLOOKUP($A734,datos14s!$A$2:$B$874,2,FALSE)))=1,"·",0)</f>
        <v>0</v>
      </c>
      <c r="X734" s="53">
        <f>IF(TYPE(SEARCH(X$1,+VLOOKUP($A734,datos14s!$A$2:$B$874,2,FALSE)))=1,"·",0)</f>
        <v>0</v>
      </c>
      <c r="Y734" s="53">
        <f>IF(TYPE(SEARCH(Y$1,+VLOOKUP($A734,datos14s!$A$2:$B$874,2,FALSE)))=1,"·",0)</f>
        <v>0</v>
      </c>
      <c r="Z734" s="53">
        <f>IF(TYPE(SEARCH(Z$1,+VLOOKUP($A734,datos14s!$A$2:$B$874,2,FALSE)))=1,"·",0)</f>
        <v>0</v>
      </c>
      <c r="AA734" s="53">
        <f>IF(TYPE(SEARCH(AA$1,+VLOOKUP($A734,datos14s!$A$2:$B$874,2,FALSE)))=1,"·",0)</f>
        <v>0</v>
      </c>
      <c r="AB734" s="53">
        <f>IF(TYPE(SEARCH(AB$1,+VLOOKUP($A734,datos14s!$A$2:$B$874,2,FALSE)))=1,"·",0)</f>
        <v>0</v>
      </c>
      <c r="AC734" s="53">
        <f>IF(TYPE(SEARCH(AC$1,+VLOOKUP($A734,datos14s!$A$2:$B$874,2,FALSE)))=1,"·",0)</f>
        <v>0</v>
      </c>
      <c r="AD734" s="53">
        <f>IF(TYPE(SEARCH(AD$1,+VLOOKUP($A734,datos14s!$A$2:$B$874,2,FALSE)))=1,"·",0)</f>
        <v>0</v>
      </c>
      <c r="AE734" s="53">
        <f>IF(TYPE(SEARCH(AE$1,+VLOOKUP($A734,datos14s!$A$2:$B$874,2,FALSE)))=1,"·",0)</f>
        <v>0</v>
      </c>
    </row>
    <row r="735" spans="1:31" s="9" customFormat="1">
      <c r="A735" s="60" t="s">
        <v>1</v>
      </c>
      <c r="B735" s="53">
        <f>IF(TYPE(SEARCH(B$1,+VLOOKUP($A735,datos14s!$A$2:$B$874,2,FALSE)))=1,"·",0)</f>
        <v>0</v>
      </c>
      <c r="C735" s="53">
        <f>IF(TYPE(SEARCH(C$1,+VLOOKUP($A735,datos14s!$A$2:$B$874,2,FALSE)))=1,"·",0)</f>
        <v>0</v>
      </c>
      <c r="D735" s="53">
        <f>IF(TYPE(SEARCH(D$1,+VLOOKUP($A735,datos14s!$A$2:$B$874,2,FALSE)))=1,"·",0)</f>
        <v>0</v>
      </c>
      <c r="E735" s="53">
        <f>IF(TYPE(SEARCH(E$1,+VLOOKUP($A735,datos14s!$A$2:$B$874,2,FALSE)))=1,"·",0)</f>
        <v>0</v>
      </c>
      <c r="F735" s="53" t="str">
        <f>IF(TYPE(SEARCH(F$1,+VLOOKUP($A735,datos14s!$A$2:$B$874,2,FALSE)))=1,"·",0)</f>
        <v>·</v>
      </c>
      <c r="G735" s="53">
        <f>IF(TYPE(SEARCH(G$1,+VLOOKUP($A735,datos14s!$A$2:$B$874,2,FALSE)))=1,"·",0)</f>
        <v>0</v>
      </c>
      <c r="H735" s="53" t="str">
        <f>IF(TYPE(SEARCH(H$1,+VLOOKUP($A735,datos14s!$A$2:$B$874,2,FALSE)))=1,"·",0)</f>
        <v>·</v>
      </c>
      <c r="I735" s="53" t="str">
        <f>IF(TYPE(SEARCH(I$1,+VLOOKUP($A735,datos14s!$A$2:$B$874,2,FALSE)))=1,"·",0)</f>
        <v>·</v>
      </c>
      <c r="J735" s="53">
        <f>IF(TYPE(SEARCH(J$1,+VLOOKUP($A735,datos14s!$A$2:$B$874,2,FALSE)))=1,"·",0)</f>
        <v>0</v>
      </c>
      <c r="K735" s="53">
        <f>IF(TYPE(SEARCH(K$1,+VLOOKUP($A735,datos14s!$A$2:$B$874,2,FALSE)))=1,"·",0)</f>
        <v>0</v>
      </c>
      <c r="L735" s="53">
        <f>IF(TYPE(SEARCH(L$1,+VLOOKUP($A735,datos14s!$A$2:$B$874,2,FALSE)))=1,"·",0)</f>
        <v>0</v>
      </c>
      <c r="M735" s="53">
        <f>IF(TYPE(SEARCH(M$1,+VLOOKUP($A735,datos14s!$A$2:$B$874,2,FALSE)))=1,"·",0)</f>
        <v>0</v>
      </c>
      <c r="N735" s="53">
        <f>IF(TYPE(SEARCH(N$1,+VLOOKUP($A735,datos14s!$A$2:$B$874,2,FALSE)))=1,"·",0)</f>
        <v>0</v>
      </c>
      <c r="O735" s="53">
        <f>IF(TYPE(SEARCH(O$1,+VLOOKUP($A735,datos14s!$A$2:$B$874,2,FALSE)))=1,"·",0)</f>
        <v>0</v>
      </c>
      <c r="P735" s="53">
        <f>IF(TYPE(SEARCH(P$1,+VLOOKUP($A735,datos14s!$A$2:$B$874,2,FALSE)))=1,"·",0)</f>
        <v>0</v>
      </c>
      <c r="Q735" s="53">
        <f>IF(TYPE(SEARCH(Q$1,+VLOOKUP($A735,datos14s!$A$2:$B$874,2,FALSE)))=1,"·",0)</f>
        <v>0</v>
      </c>
      <c r="R735" s="53">
        <f>IF(TYPE(SEARCH(R$1,+VLOOKUP($A735,datos14s!$A$2:$B$874,2,FALSE)))=1,"·",0)</f>
        <v>0</v>
      </c>
      <c r="S735" s="53">
        <f>IF(TYPE(SEARCH(S$1,+VLOOKUP($A735,datos14s!$A$2:$B$874,2,FALSE)))=1,"·",0)</f>
        <v>0</v>
      </c>
      <c r="T735" s="53">
        <f>IF(TYPE(SEARCH(T$1,+VLOOKUP($A735,datos14s!$A$2:$B$874,2,FALSE)))=1,"·",0)</f>
        <v>0</v>
      </c>
      <c r="U735" s="53">
        <f>IF(TYPE(SEARCH(U$1,+VLOOKUP($A735,datos14s!$A$2:$B$874,2,FALSE)))=1,"·",0)</f>
        <v>0</v>
      </c>
      <c r="V735" s="53">
        <f>IF(TYPE(SEARCH(V$1,+VLOOKUP($A735,datos14s!$A$2:$B$874,2,FALSE)))=1,"·",0)</f>
        <v>0</v>
      </c>
      <c r="W735" s="53">
        <f>IF(TYPE(SEARCH(W$1,+VLOOKUP($A735,datos14s!$A$2:$B$874,2,FALSE)))=1,"·",0)</f>
        <v>0</v>
      </c>
      <c r="X735" s="53">
        <f>IF(TYPE(SEARCH(X$1,+VLOOKUP($A735,datos14s!$A$2:$B$874,2,FALSE)))=1,"·",0)</f>
        <v>0</v>
      </c>
      <c r="Y735" s="53">
        <f>IF(TYPE(SEARCH(Y$1,+VLOOKUP($A735,datos14s!$A$2:$B$874,2,FALSE)))=1,"·",0)</f>
        <v>0</v>
      </c>
      <c r="Z735" s="53">
        <f>IF(TYPE(SEARCH(Z$1,+VLOOKUP($A735,datos14s!$A$2:$B$874,2,FALSE)))=1,"·",0)</f>
        <v>0</v>
      </c>
      <c r="AA735" s="53">
        <f>IF(TYPE(SEARCH(AA$1,+VLOOKUP($A735,datos14s!$A$2:$B$874,2,FALSE)))=1,"·",0)</f>
        <v>0</v>
      </c>
      <c r="AB735" s="53">
        <f>IF(TYPE(SEARCH(AB$1,+VLOOKUP($A735,datos14s!$A$2:$B$874,2,FALSE)))=1,"·",0)</f>
        <v>0</v>
      </c>
      <c r="AC735" s="53">
        <f>IF(TYPE(SEARCH(AC$1,+VLOOKUP($A735,datos14s!$A$2:$B$874,2,FALSE)))=1,"·",0)</f>
        <v>0</v>
      </c>
      <c r="AD735" s="53">
        <f>IF(TYPE(SEARCH(AD$1,+VLOOKUP($A735,datos14s!$A$2:$B$874,2,FALSE)))=1,"·",0)</f>
        <v>0</v>
      </c>
      <c r="AE735" s="53">
        <f>IF(TYPE(SEARCH(AE$1,+VLOOKUP($A735,datos14s!$A$2:$B$874,2,FALSE)))=1,"·",0)</f>
        <v>0</v>
      </c>
    </row>
    <row r="736" spans="1:31" s="9" customFormat="1">
      <c r="A736" s="60" t="s">
        <v>2</v>
      </c>
      <c r="B736" s="53">
        <f>IF(TYPE(SEARCH(B$1,+VLOOKUP($A736,datos14s!$A$2:$B$874,2,FALSE)))=1,"·",0)</f>
        <v>0</v>
      </c>
      <c r="C736" s="53">
        <f>IF(TYPE(SEARCH(C$1,+VLOOKUP($A736,datos14s!$A$2:$B$874,2,FALSE)))=1,"·",0)</f>
        <v>0</v>
      </c>
      <c r="D736" s="53">
        <f>IF(TYPE(SEARCH(D$1,+VLOOKUP($A736,datos14s!$A$2:$B$874,2,FALSE)))=1,"·",0)</f>
        <v>0</v>
      </c>
      <c r="E736" s="53">
        <f>IF(TYPE(SEARCH(E$1,+VLOOKUP($A736,datos14s!$A$2:$B$874,2,FALSE)))=1,"·",0)</f>
        <v>0</v>
      </c>
      <c r="F736" s="53">
        <f>IF(TYPE(SEARCH(F$1,+VLOOKUP($A736,datos14s!$A$2:$B$874,2,FALSE)))=1,"·",0)</f>
        <v>0</v>
      </c>
      <c r="G736" s="53">
        <f>IF(TYPE(SEARCH(G$1,+VLOOKUP($A736,datos14s!$A$2:$B$874,2,FALSE)))=1,"·",0)</f>
        <v>0</v>
      </c>
      <c r="H736" s="53" t="str">
        <f>IF(TYPE(SEARCH(H$1,+VLOOKUP($A736,datos14s!$A$2:$B$874,2,FALSE)))=1,"·",0)</f>
        <v>·</v>
      </c>
      <c r="I736" s="53" t="str">
        <f>IF(TYPE(SEARCH(I$1,+VLOOKUP($A736,datos14s!$A$2:$B$874,2,FALSE)))=1,"·",0)</f>
        <v>·</v>
      </c>
      <c r="J736" s="53">
        <f>IF(TYPE(SEARCH(J$1,+VLOOKUP($A736,datos14s!$A$2:$B$874,2,FALSE)))=1,"·",0)</f>
        <v>0</v>
      </c>
      <c r="K736" s="53">
        <f>IF(TYPE(SEARCH(K$1,+VLOOKUP($A736,datos14s!$A$2:$B$874,2,FALSE)))=1,"·",0)</f>
        <v>0</v>
      </c>
      <c r="L736" s="53">
        <f>IF(TYPE(SEARCH(L$1,+VLOOKUP($A736,datos14s!$A$2:$B$874,2,FALSE)))=1,"·",0)</f>
        <v>0</v>
      </c>
      <c r="M736" s="53">
        <f>IF(TYPE(SEARCH(M$1,+VLOOKUP($A736,datos14s!$A$2:$B$874,2,FALSE)))=1,"·",0)</f>
        <v>0</v>
      </c>
      <c r="N736" s="53">
        <f>IF(TYPE(SEARCH(N$1,+VLOOKUP($A736,datos14s!$A$2:$B$874,2,FALSE)))=1,"·",0)</f>
        <v>0</v>
      </c>
      <c r="O736" s="53">
        <f>IF(TYPE(SEARCH(O$1,+VLOOKUP($A736,datos14s!$A$2:$B$874,2,FALSE)))=1,"·",0)</f>
        <v>0</v>
      </c>
      <c r="P736" s="53">
        <f>IF(TYPE(SEARCH(P$1,+VLOOKUP($A736,datos14s!$A$2:$B$874,2,FALSE)))=1,"·",0)</f>
        <v>0</v>
      </c>
      <c r="Q736" s="53">
        <f>IF(TYPE(SEARCH(Q$1,+VLOOKUP($A736,datos14s!$A$2:$B$874,2,FALSE)))=1,"·",0)</f>
        <v>0</v>
      </c>
      <c r="R736" s="53">
        <f>IF(TYPE(SEARCH(R$1,+VLOOKUP($A736,datos14s!$A$2:$B$874,2,FALSE)))=1,"·",0)</f>
        <v>0</v>
      </c>
      <c r="S736" s="53">
        <f>IF(TYPE(SEARCH(S$1,+VLOOKUP($A736,datos14s!$A$2:$B$874,2,FALSE)))=1,"·",0)</f>
        <v>0</v>
      </c>
      <c r="T736" s="53">
        <f>IF(TYPE(SEARCH(T$1,+VLOOKUP($A736,datos14s!$A$2:$B$874,2,FALSE)))=1,"·",0)</f>
        <v>0</v>
      </c>
      <c r="U736" s="53">
        <f>IF(TYPE(SEARCH(U$1,+VLOOKUP($A736,datos14s!$A$2:$B$874,2,FALSE)))=1,"·",0)</f>
        <v>0</v>
      </c>
      <c r="V736" s="53">
        <f>IF(TYPE(SEARCH(V$1,+VLOOKUP($A736,datos14s!$A$2:$B$874,2,FALSE)))=1,"·",0)</f>
        <v>0</v>
      </c>
      <c r="W736" s="53">
        <f>IF(TYPE(SEARCH(W$1,+VLOOKUP($A736,datos14s!$A$2:$B$874,2,FALSE)))=1,"·",0)</f>
        <v>0</v>
      </c>
      <c r="X736" s="53">
        <f>IF(TYPE(SEARCH(X$1,+VLOOKUP($A736,datos14s!$A$2:$B$874,2,FALSE)))=1,"·",0)</f>
        <v>0</v>
      </c>
      <c r="Y736" s="53">
        <f>IF(TYPE(SEARCH(Y$1,+VLOOKUP($A736,datos14s!$A$2:$B$874,2,FALSE)))=1,"·",0)</f>
        <v>0</v>
      </c>
      <c r="Z736" s="53">
        <f>IF(TYPE(SEARCH(Z$1,+VLOOKUP($A736,datos14s!$A$2:$B$874,2,FALSE)))=1,"·",0)</f>
        <v>0</v>
      </c>
      <c r="AA736" s="53">
        <f>IF(TYPE(SEARCH(AA$1,+VLOOKUP($A736,datos14s!$A$2:$B$874,2,FALSE)))=1,"·",0)</f>
        <v>0</v>
      </c>
      <c r="AB736" s="53">
        <f>IF(TYPE(SEARCH(AB$1,+VLOOKUP($A736,datos14s!$A$2:$B$874,2,FALSE)))=1,"·",0)</f>
        <v>0</v>
      </c>
      <c r="AC736" s="53">
        <f>IF(TYPE(SEARCH(AC$1,+VLOOKUP($A736,datos14s!$A$2:$B$874,2,FALSE)))=1,"·",0)</f>
        <v>0</v>
      </c>
      <c r="AD736" s="53">
        <f>IF(TYPE(SEARCH(AD$1,+VLOOKUP($A736,datos14s!$A$2:$B$874,2,FALSE)))=1,"·",0)</f>
        <v>0</v>
      </c>
      <c r="AE736" s="53">
        <f>IF(TYPE(SEARCH(AE$1,+VLOOKUP($A736,datos14s!$A$2:$B$874,2,FALSE)))=1,"·",0)</f>
        <v>0</v>
      </c>
    </row>
    <row r="737" spans="1:31" s="9" customFormat="1">
      <c r="A737" s="60" t="s">
        <v>3</v>
      </c>
      <c r="B737" s="53">
        <f>IF(TYPE(SEARCH(B$1,+VLOOKUP($A737,datos14s!$A$2:$B$874,2,FALSE)))=1,"·",0)</f>
        <v>0</v>
      </c>
      <c r="C737" s="53">
        <f>IF(TYPE(SEARCH(C$1,+VLOOKUP($A737,datos14s!$A$2:$B$874,2,FALSE)))=1,"·",0)</f>
        <v>0</v>
      </c>
      <c r="D737" s="53">
        <f>IF(TYPE(SEARCH(D$1,+VLOOKUP($A737,datos14s!$A$2:$B$874,2,FALSE)))=1,"·",0)</f>
        <v>0</v>
      </c>
      <c r="E737" s="53">
        <f>IF(TYPE(SEARCH(E$1,+VLOOKUP($A737,datos14s!$A$2:$B$874,2,FALSE)))=1,"·",0)</f>
        <v>0</v>
      </c>
      <c r="F737" s="53">
        <f>IF(TYPE(SEARCH(F$1,+VLOOKUP($A737,datos14s!$A$2:$B$874,2,FALSE)))=1,"·",0)</f>
        <v>0</v>
      </c>
      <c r="G737" s="53">
        <f>IF(TYPE(SEARCH(G$1,+VLOOKUP($A737,datos14s!$A$2:$B$874,2,FALSE)))=1,"·",0)</f>
        <v>0</v>
      </c>
      <c r="H737" s="53">
        <f>IF(TYPE(SEARCH(H$1,+VLOOKUP($A737,datos14s!$A$2:$B$874,2,FALSE)))=1,"·",0)</f>
        <v>0</v>
      </c>
      <c r="I737" s="53">
        <f>IF(TYPE(SEARCH(I$1,+VLOOKUP($A737,datos14s!$A$2:$B$874,2,FALSE)))=1,"·",0)</f>
        <v>0</v>
      </c>
      <c r="J737" s="53">
        <f>IF(TYPE(SEARCH(J$1,+VLOOKUP($A737,datos14s!$A$2:$B$874,2,FALSE)))=1,"·",0)</f>
        <v>0</v>
      </c>
      <c r="K737" s="53">
        <f>IF(TYPE(SEARCH(K$1,+VLOOKUP($A737,datos14s!$A$2:$B$874,2,FALSE)))=1,"·",0)</f>
        <v>0</v>
      </c>
      <c r="L737" s="53">
        <f>IF(TYPE(SEARCH(L$1,+VLOOKUP($A737,datos14s!$A$2:$B$874,2,FALSE)))=1,"·",0)</f>
        <v>0</v>
      </c>
      <c r="M737" s="53">
        <f>IF(TYPE(SEARCH(M$1,+VLOOKUP($A737,datos14s!$A$2:$B$874,2,FALSE)))=1,"·",0)</f>
        <v>0</v>
      </c>
      <c r="N737" s="53">
        <f>IF(TYPE(SEARCH(N$1,+VLOOKUP($A737,datos14s!$A$2:$B$874,2,FALSE)))=1,"·",0)</f>
        <v>0</v>
      </c>
      <c r="O737" s="53">
        <f>IF(TYPE(SEARCH(O$1,+VLOOKUP($A737,datos14s!$A$2:$B$874,2,FALSE)))=1,"·",0)</f>
        <v>0</v>
      </c>
      <c r="P737" s="53">
        <f>IF(TYPE(SEARCH(P$1,+VLOOKUP($A737,datos14s!$A$2:$B$874,2,FALSE)))=1,"·",0)</f>
        <v>0</v>
      </c>
      <c r="Q737" s="53">
        <f>IF(TYPE(SEARCH(Q$1,+VLOOKUP($A737,datos14s!$A$2:$B$874,2,FALSE)))=1,"·",0)</f>
        <v>0</v>
      </c>
      <c r="R737" s="53">
        <f>IF(TYPE(SEARCH(R$1,+VLOOKUP($A737,datos14s!$A$2:$B$874,2,FALSE)))=1,"·",0)</f>
        <v>0</v>
      </c>
      <c r="S737" s="53">
        <f>IF(TYPE(SEARCH(S$1,+VLOOKUP($A737,datos14s!$A$2:$B$874,2,FALSE)))=1,"·",0)</f>
        <v>0</v>
      </c>
      <c r="T737" s="53">
        <f>IF(TYPE(SEARCH(T$1,+VLOOKUP($A737,datos14s!$A$2:$B$874,2,FALSE)))=1,"·",0)</f>
        <v>0</v>
      </c>
      <c r="U737" s="53">
        <f>IF(TYPE(SEARCH(U$1,+VLOOKUP($A737,datos14s!$A$2:$B$874,2,FALSE)))=1,"·",0)</f>
        <v>0</v>
      </c>
      <c r="V737" s="53">
        <f>IF(TYPE(SEARCH(V$1,+VLOOKUP($A737,datos14s!$A$2:$B$874,2,FALSE)))=1,"·",0)</f>
        <v>0</v>
      </c>
      <c r="W737" s="53">
        <f>IF(TYPE(SEARCH(W$1,+VLOOKUP($A737,datos14s!$A$2:$B$874,2,FALSE)))=1,"·",0)</f>
        <v>0</v>
      </c>
      <c r="X737" s="53">
        <f>IF(TYPE(SEARCH(X$1,+VLOOKUP($A737,datos14s!$A$2:$B$874,2,FALSE)))=1,"·",0)</f>
        <v>0</v>
      </c>
      <c r="Y737" s="53">
        <f>IF(TYPE(SEARCH(Y$1,+VLOOKUP($A737,datos14s!$A$2:$B$874,2,FALSE)))=1,"·",0)</f>
        <v>0</v>
      </c>
      <c r="Z737" s="53">
        <f>IF(TYPE(SEARCH(Z$1,+VLOOKUP($A737,datos14s!$A$2:$B$874,2,FALSE)))=1,"·",0)</f>
        <v>0</v>
      </c>
      <c r="AA737" s="53">
        <f>IF(TYPE(SEARCH(AA$1,+VLOOKUP($A737,datos14s!$A$2:$B$874,2,FALSE)))=1,"·",0)</f>
        <v>0</v>
      </c>
      <c r="AB737" s="53">
        <f>IF(TYPE(SEARCH(AB$1,+VLOOKUP($A737,datos14s!$A$2:$B$874,2,FALSE)))=1,"·",0)</f>
        <v>0</v>
      </c>
      <c r="AC737" s="53">
        <f>IF(TYPE(SEARCH(AC$1,+VLOOKUP($A737,datos14s!$A$2:$B$874,2,FALSE)))=1,"·",0)</f>
        <v>0</v>
      </c>
      <c r="AD737" s="53">
        <f>IF(TYPE(SEARCH(AD$1,+VLOOKUP($A737,datos14s!$A$2:$B$874,2,FALSE)))=1,"·",0)</f>
        <v>0</v>
      </c>
      <c r="AE737" s="53">
        <f>IF(TYPE(SEARCH(AE$1,+VLOOKUP($A737,datos14s!$A$2:$B$874,2,FALSE)))=1,"·",0)</f>
        <v>0</v>
      </c>
    </row>
    <row r="738" spans="1:31" s="9" customFormat="1">
      <c r="A738" s="60" t="s">
        <v>309</v>
      </c>
      <c r="B738" s="53">
        <f>IF(TYPE(SEARCH(B$1,+VLOOKUP($A738,datos14s!$A$2:$B$874,2,FALSE)))=1,"·",0)</f>
        <v>0</v>
      </c>
      <c r="C738" s="53">
        <f>IF(TYPE(SEARCH(C$1,+VLOOKUP($A738,datos14s!$A$2:$B$874,2,FALSE)))=1,"·",0)</f>
        <v>0</v>
      </c>
      <c r="D738" s="53">
        <f>IF(TYPE(SEARCH(D$1,+VLOOKUP($A738,datos14s!$A$2:$B$874,2,FALSE)))=1,"·",0)</f>
        <v>0</v>
      </c>
      <c r="E738" s="53">
        <f>IF(TYPE(SEARCH(E$1,+VLOOKUP($A738,datos14s!$A$2:$B$874,2,FALSE)))=1,"·",0)</f>
        <v>0</v>
      </c>
      <c r="F738" s="53" t="str">
        <f>IF(TYPE(SEARCH(F$1,+VLOOKUP($A738,datos14s!$A$2:$B$874,2,FALSE)))=1,"·",0)</f>
        <v>·</v>
      </c>
      <c r="G738" s="53" t="str">
        <f>IF(TYPE(SEARCH(G$1,+VLOOKUP($A738,datos14s!$A$2:$B$874,2,FALSE)))=1,"·",0)</f>
        <v>·</v>
      </c>
      <c r="H738" s="53">
        <f>IF(TYPE(SEARCH(H$1,+VLOOKUP($A738,datos14s!$A$2:$B$874,2,FALSE)))=1,"·",0)</f>
        <v>0</v>
      </c>
      <c r="I738" s="53">
        <f>IF(TYPE(SEARCH(I$1,+VLOOKUP($A738,datos14s!$A$2:$B$874,2,FALSE)))=1,"·",0)</f>
        <v>0</v>
      </c>
      <c r="J738" s="53">
        <f>IF(TYPE(SEARCH(J$1,+VLOOKUP($A738,datos14s!$A$2:$B$874,2,FALSE)))=1,"·",0)</f>
        <v>0</v>
      </c>
      <c r="K738" s="53">
        <f>IF(TYPE(SEARCH(K$1,+VLOOKUP($A738,datos14s!$A$2:$B$874,2,FALSE)))=1,"·",0)</f>
        <v>0</v>
      </c>
      <c r="L738" s="53">
        <f>IF(TYPE(SEARCH(L$1,+VLOOKUP($A738,datos14s!$A$2:$B$874,2,FALSE)))=1,"·",0)</f>
        <v>0</v>
      </c>
      <c r="M738" s="53">
        <f>IF(TYPE(SEARCH(M$1,+VLOOKUP($A738,datos14s!$A$2:$B$874,2,FALSE)))=1,"·",0)</f>
        <v>0</v>
      </c>
      <c r="N738" s="53">
        <f>IF(TYPE(SEARCH(N$1,+VLOOKUP($A738,datos14s!$A$2:$B$874,2,FALSE)))=1,"·",0)</f>
        <v>0</v>
      </c>
      <c r="O738" s="53" t="str">
        <f>IF(TYPE(SEARCH(O$1,+VLOOKUP($A738,datos14s!$A$2:$B$874,2,FALSE)))=1,"·",0)</f>
        <v>·</v>
      </c>
      <c r="P738" s="53">
        <f>IF(TYPE(SEARCH(P$1,+VLOOKUP($A738,datos14s!$A$2:$B$874,2,FALSE)))=1,"·",0)</f>
        <v>0</v>
      </c>
      <c r="Q738" s="53">
        <f>IF(TYPE(SEARCH(Q$1,+VLOOKUP($A738,datos14s!$A$2:$B$874,2,FALSE)))=1,"·",0)</f>
        <v>0</v>
      </c>
      <c r="R738" s="53">
        <f>IF(TYPE(SEARCH(R$1,+VLOOKUP($A738,datos14s!$A$2:$B$874,2,FALSE)))=1,"·",0)</f>
        <v>0</v>
      </c>
      <c r="S738" s="53">
        <f>IF(TYPE(SEARCH(S$1,+VLOOKUP($A738,datos14s!$A$2:$B$874,2,FALSE)))=1,"·",0)</f>
        <v>0</v>
      </c>
      <c r="T738" s="53">
        <f>IF(TYPE(SEARCH(T$1,+VLOOKUP($A738,datos14s!$A$2:$B$874,2,FALSE)))=1,"·",0)</f>
        <v>0</v>
      </c>
      <c r="U738" s="53">
        <f>IF(TYPE(SEARCH(U$1,+VLOOKUP($A738,datos14s!$A$2:$B$874,2,FALSE)))=1,"·",0)</f>
        <v>0</v>
      </c>
      <c r="V738" s="53">
        <f>IF(TYPE(SEARCH(V$1,+VLOOKUP($A738,datos14s!$A$2:$B$874,2,FALSE)))=1,"·",0)</f>
        <v>0</v>
      </c>
      <c r="W738" s="53">
        <f>IF(TYPE(SEARCH(W$1,+VLOOKUP($A738,datos14s!$A$2:$B$874,2,FALSE)))=1,"·",0)</f>
        <v>0</v>
      </c>
      <c r="X738" s="53">
        <f>IF(TYPE(SEARCH(X$1,+VLOOKUP($A738,datos14s!$A$2:$B$874,2,FALSE)))=1,"·",0)</f>
        <v>0</v>
      </c>
      <c r="Y738" s="53">
        <f>IF(TYPE(SEARCH(Y$1,+VLOOKUP($A738,datos14s!$A$2:$B$874,2,FALSE)))=1,"·",0)</f>
        <v>0</v>
      </c>
      <c r="Z738" s="53">
        <f>IF(TYPE(SEARCH(Z$1,+VLOOKUP($A738,datos14s!$A$2:$B$874,2,FALSE)))=1,"·",0)</f>
        <v>0</v>
      </c>
      <c r="AA738" s="53">
        <f>IF(TYPE(SEARCH(AA$1,+VLOOKUP($A738,datos14s!$A$2:$B$874,2,FALSE)))=1,"·",0)</f>
        <v>0</v>
      </c>
      <c r="AB738" s="53">
        <f>IF(TYPE(SEARCH(AB$1,+VLOOKUP($A738,datos14s!$A$2:$B$874,2,FALSE)))=1,"·",0)</f>
        <v>0</v>
      </c>
      <c r="AC738" s="53">
        <f>IF(TYPE(SEARCH(AC$1,+VLOOKUP($A738,datos14s!$A$2:$B$874,2,FALSE)))=1,"·",0)</f>
        <v>0</v>
      </c>
      <c r="AD738" s="53">
        <f>IF(TYPE(SEARCH(AD$1,+VLOOKUP($A738,datos14s!$A$2:$B$874,2,FALSE)))=1,"·",0)</f>
        <v>0</v>
      </c>
      <c r="AE738" s="53">
        <f>IF(TYPE(SEARCH(AE$1,+VLOOKUP($A738,datos14s!$A$2:$B$874,2,FALSE)))=1,"·",0)</f>
        <v>0</v>
      </c>
    </row>
    <row r="739" spans="1:31" s="9" customFormat="1">
      <c r="A739" s="60" t="s">
        <v>310</v>
      </c>
      <c r="B739" s="53" t="str">
        <f>IF(TYPE(SEARCH(B$1,+VLOOKUP($A739,datos14s!$A$2:$B$874,2,FALSE)))=1,"·",0)</f>
        <v>·</v>
      </c>
      <c r="C739" s="53">
        <f>IF(TYPE(SEARCH(C$1,+VLOOKUP($A739,datos14s!$A$2:$B$874,2,FALSE)))=1,"·",0)</f>
        <v>0</v>
      </c>
      <c r="D739" s="53">
        <f>IF(TYPE(SEARCH(D$1,+VLOOKUP($A739,datos14s!$A$2:$B$874,2,FALSE)))=1,"·",0)</f>
        <v>0</v>
      </c>
      <c r="E739" s="53">
        <f>IF(TYPE(SEARCH(E$1,+VLOOKUP($A739,datos14s!$A$2:$B$874,2,FALSE)))=1,"·",0)</f>
        <v>0</v>
      </c>
      <c r="F739" s="53">
        <f>IF(TYPE(SEARCH(F$1,+VLOOKUP($A739,datos14s!$A$2:$B$874,2,FALSE)))=1,"·",0)</f>
        <v>0</v>
      </c>
      <c r="G739" s="53">
        <f>IF(TYPE(SEARCH(G$1,+VLOOKUP($A739,datos14s!$A$2:$B$874,2,FALSE)))=1,"·",0)</f>
        <v>0</v>
      </c>
      <c r="H739" s="53">
        <f>IF(TYPE(SEARCH(H$1,+VLOOKUP($A739,datos14s!$A$2:$B$874,2,FALSE)))=1,"·",0)</f>
        <v>0</v>
      </c>
      <c r="I739" s="53" t="str">
        <f>IF(TYPE(SEARCH(I$1,+VLOOKUP($A739,datos14s!$A$2:$B$874,2,FALSE)))=1,"·",0)</f>
        <v>·</v>
      </c>
      <c r="J739" s="53" t="str">
        <f>IF(TYPE(SEARCH(J$1,+VLOOKUP($A739,datos14s!$A$2:$B$874,2,FALSE)))=1,"·",0)</f>
        <v>·</v>
      </c>
      <c r="K739" s="53">
        <f>IF(TYPE(SEARCH(K$1,+VLOOKUP($A739,datos14s!$A$2:$B$874,2,FALSE)))=1,"·",0)</f>
        <v>0</v>
      </c>
      <c r="L739" s="53">
        <f>IF(TYPE(SEARCH(L$1,+VLOOKUP($A739,datos14s!$A$2:$B$874,2,FALSE)))=1,"·",0)</f>
        <v>0</v>
      </c>
      <c r="M739" s="53">
        <f>IF(TYPE(SEARCH(M$1,+VLOOKUP($A739,datos14s!$A$2:$B$874,2,FALSE)))=1,"·",0)</f>
        <v>0</v>
      </c>
      <c r="N739" s="53">
        <f>IF(TYPE(SEARCH(N$1,+VLOOKUP($A739,datos14s!$A$2:$B$874,2,FALSE)))=1,"·",0)</f>
        <v>0</v>
      </c>
      <c r="O739" s="53">
        <f>IF(TYPE(SEARCH(O$1,+VLOOKUP($A739,datos14s!$A$2:$B$874,2,FALSE)))=1,"·",0)</f>
        <v>0</v>
      </c>
      <c r="P739" s="53">
        <f>IF(TYPE(SEARCH(P$1,+VLOOKUP($A739,datos14s!$A$2:$B$874,2,FALSE)))=1,"·",0)</f>
        <v>0</v>
      </c>
      <c r="Q739" s="53">
        <f>IF(TYPE(SEARCH(Q$1,+VLOOKUP($A739,datos14s!$A$2:$B$874,2,FALSE)))=1,"·",0)</f>
        <v>0</v>
      </c>
      <c r="R739" s="53">
        <f>IF(TYPE(SEARCH(R$1,+VLOOKUP($A739,datos14s!$A$2:$B$874,2,FALSE)))=1,"·",0)</f>
        <v>0</v>
      </c>
      <c r="S739" s="53">
        <f>IF(TYPE(SEARCH(S$1,+VLOOKUP($A739,datos14s!$A$2:$B$874,2,FALSE)))=1,"·",0)</f>
        <v>0</v>
      </c>
      <c r="T739" s="53">
        <f>IF(TYPE(SEARCH(T$1,+VLOOKUP($A739,datos14s!$A$2:$B$874,2,FALSE)))=1,"·",0)</f>
        <v>0</v>
      </c>
      <c r="U739" s="53">
        <f>IF(TYPE(SEARCH(U$1,+VLOOKUP($A739,datos14s!$A$2:$B$874,2,FALSE)))=1,"·",0)</f>
        <v>0</v>
      </c>
      <c r="V739" s="53">
        <f>IF(TYPE(SEARCH(V$1,+VLOOKUP($A739,datos14s!$A$2:$B$874,2,FALSE)))=1,"·",0)</f>
        <v>0</v>
      </c>
      <c r="W739" s="53">
        <f>IF(TYPE(SEARCH(W$1,+VLOOKUP($A739,datos14s!$A$2:$B$874,2,FALSE)))=1,"·",0)</f>
        <v>0</v>
      </c>
      <c r="X739" s="53">
        <f>IF(TYPE(SEARCH(X$1,+VLOOKUP($A739,datos14s!$A$2:$B$874,2,FALSE)))=1,"·",0)</f>
        <v>0</v>
      </c>
      <c r="Y739" s="53">
        <f>IF(TYPE(SEARCH(Y$1,+VLOOKUP($A739,datos14s!$A$2:$B$874,2,FALSE)))=1,"·",0)</f>
        <v>0</v>
      </c>
      <c r="Z739" s="53">
        <f>IF(TYPE(SEARCH(Z$1,+VLOOKUP($A739,datos14s!$A$2:$B$874,2,FALSE)))=1,"·",0)</f>
        <v>0</v>
      </c>
      <c r="AA739" s="53">
        <f>IF(TYPE(SEARCH(AA$1,+VLOOKUP($A739,datos14s!$A$2:$B$874,2,FALSE)))=1,"·",0)</f>
        <v>0</v>
      </c>
      <c r="AB739" s="53">
        <f>IF(TYPE(SEARCH(AB$1,+VLOOKUP($A739,datos14s!$A$2:$B$874,2,FALSE)))=1,"·",0)</f>
        <v>0</v>
      </c>
      <c r="AC739" s="53">
        <f>IF(TYPE(SEARCH(AC$1,+VLOOKUP($A739,datos14s!$A$2:$B$874,2,FALSE)))=1,"·",0)</f>
        <v>0</v>
      </c>
      <c r="AD739" s="53">
        <f>IF(TYPE(SEARCH(AD$1,+VLOOKUP($A739,datos14s!$A$2:$B$874,2,FALSE)))=1,"·",0)</f>
        <v>0</v>
      </c>
      <c r="AE739" s="53">
        <f>IF(TYPE(SEARCH(AE$1,+VLOOKUP($A739,datos14s!$A$2:$B$874,2,FALSE)))=1,"·",0)</f>
        <v>0</v>
      </c>
    </row>
    <row r="740" spans="1:31" s="9" customFormat="1">
      <c r="A740" s="60" t="s">
        <v>311</v>
      </c>
      <c r="B740" s="53" t="str">
        <f>IF(TYPE(SEARCH(B$1,+VLOOKUP($A740,datos14s!$A$2:$B$874,2,FALSE)))=1,"·",0)</f>
        <v>·</v>
      </c>
      <c r="C740" s="53">
        <f>IF(TYPE(SEARCH(C$1,+VLOOKUP($A740,datos14s!$A$2:$B$874,2,FALSE)))=1,"·",0)</f>
        <v>0</v>
      </c>
      <c r="D740" s="53">
        <f>IF(TYPE(SEARCH(D$1,+VLOOKUP($A740,datos14s!$A$2:$B$874,2,FALSE)))=1,"·",0)</f>
        <v>0</v>
      </c>
      <c r="E740" s="53">
        <f>IF(TYPE(SEARCH(E$1,+VLOOKUP($A740,datos14s!$A$2:$B$874,2,FALSE)))=1,"·",0)</f>
        <v>0</v>
      </c>
      <c r="F740" s="53">
        <f>IF(TYPE(SEARCH(F$1,+VLOOKUP($A740,datos14s!$A$2:$B$874,2,FALSE)))=1,"·",0)</f>
        <v>0</v>
      </c>
      <c r="G740" s="53">
        <f>IF(TYPE(SEARCH(G$1,+VLOOKUP($A740,datos14s!$A$2:$B$874,2,FALSE)))=1,"·",0)</f>
        <v>0</v>
      </c>
      <c r="H740" s="53" t="str">
        <f>IF(TYPE(SEARCH(H$1,+VLOOKUP($A740,datos14s!$A$2:$B$874,2,FALSE)))=1,"·",0)</f>
        <v>·</v>
      </c>
      <c r="I740" s="53">
        <f>IF(TYPE(SEARCH(I$1,+VLOOKUP($A740,datos14s!$A$2:$B$874,2,FALSE)))=1,"·",0)</f>
        <v>0</v>
      </c>
      <c r="J740" s="53">
        <f>IF(TYPE(SEARCH(J$1,+VLOOKUP($A740,datos14s!$A$2:$B$874,2,FALSE)))=1,"·",0)</f>
        <v>0</v>
      </c>
      <c r="K740" s="53">
        <f>IF(TYPE(SEARCH(K$1,+VLOOKUP($A740,datos14s!$A$2:$B$874,2,FALSE)))=1,"·",0)</f>
        <v>0</v>
      </c>
      <c r="L740" s="53" t="str">
        <f>IF(TYPE(SEARCH(L$1,+VLOOKUP($A740,datos14s!$A$2:$B$874,2,FALSE)))=1,"·",0)</f>
        <v>·</v>
      </c>
      <c r="M740" s="53">
        <f>IF(TYPE(SEARCH(M$1,+VLOOKUP($A740,datos14s!$A$2:$B$874,2,FALSE)))=1,"·",0)</f>
        <v>0</v>
      </c>
      <c r="N740" s="53">
        <f>IF(TYPE(SEARCH(N$1,+VLOOKUP($A740,datos14s!$A$2:$B$874,2,FALSE)))=1,"·",0)</f>
        <v>0</v>
      </c>
      <c r="O740" s="53">
        <f>IF(TYPE(SEARCH(O$1,+VLOOKUP($A740,datos14s!$A$2:$B$874,2,FALSE)))=1,"·",0)</f>
        <v>0</v>
      </c>
      <c r="P740" s="53">
        <f>IF(TYPE(SEARCH(P$1,+VLOOKUP($A740,datos14s!$A$2:$B$874,2,FALSE)))=1,"·",0)</f>
        <v>0</v>
      </c>
      <c r="Q740" s="53">
        <f>IF(TYPE(SEARCH(Q$1,+VLOOKUP($A740,datos14s!$A$2:$B$874,2,FALSE)))=1,"·",0)</f>
        <v>0</v>
      </c>
      <c r="R740" s="53">
        <f>IF(TYPE(SEARCH(R$1,+VLOOKUP($A740,datos14s!$A$2:$B$874,2,FALSE)))=1,"·",0)</f>
        <v>0</v>
      </c>
      <c r="S740" s="53">
        <f>IF(TYPE(SEARCH(S$1,+VLOOKUP($A740,datos14s!$A$2:$B$874,2,FALSE)))=1,"·",0)</f>
        <v>0</v>
      </c>
      <c r="T740" s="53">
        <f>IF(TYPE(SEARCH(T$1,+VLOOKUP($A740,datos14s!$A$2:$B$874,2,FALSE)))=1,"·",0)</f>
        <v>0</v>
      </c>
      <c r="U740" s="53">
        <f>IF(TYPE(SEARCH(U$1,+VLOOKUP($A740,datos14s!$A$2:$B$874,2,FALSE)))=1,"·",0)</f>
        <v>0</v>
      </c>
      <c r="V740" s="53">
        <f>IF(TYPE(SEARCH(V$1,+VLOOKUP($A740,datos14s!$A$2:$B$874,2,FALSE)))=1,"·",0)</f>
        <v>0</v>
      </c>
      <c r="W740" s="53">
        <f>IF(TYPE(SEARCH(W$1,+VLOOKUP($A740,datos14s!$A$2:$B$874,2,FALSE)))=1,"·",0)</f>
        <v>0</v>
      </c>
      <c r="X740" s="53">
        <f>IF(TYPE(SEARCH(X$1,+VLOOKUP($A740,datos14s!$A$2:$B$874,2,FALSE)))=1,"·",0)</f>
        <v>0</v>
      </c>
      <c r="Y740" s="53">
        <f>IF(TYPE(SEARCH(Y$1,+VLOOKUP($A740,datos14s!$A$2:$B$874,2,FALSE)))=1,"·",0)</f>
        <v>0</v>
      </c>
      <c r="Z740" s="53">
        <f>IF(TYPE(SEARCH(Z$1,+VLOOKUP($A740,datos14s!$A$2:$B$874,2,FALSE)))=1,"·",0)</f>
        <v>0</v>
      </c>
      <c r="AA740" s="53">
        <f>IF(TYPE(SEARCH(AA$1,+VLOOKUP($A740,datos14s!$A$2:$B$874,2,FALSE)))=1,"·",0)</f>
        <v>0</v>
      </c>
      <c r="AB740" s="53">
        <f>IF(TYPE(SEARCH(AB$1,+VLOOKUP($A740,datos14s!$A$2:$B$874,2,FALSE)))=1,"·",0)</f>
        <v>0</v>
      </c>
      <c r="AC740" s="53">
        <f>IF(TYPE(SEARCH(AC$1,+VLOOKUP($A740,datos14s!$A$2:$B$874,2,FALSE)))=1,"·",0)</f>
        <v>0</v>
      </c>
      <c r="AD740" s="53">
        <f>IF(TYPE(SEARCH(AD$1,+VLOOKUP($A740,datos14s!$A$2:$B$874,2,FALSE)))=1,"·",0)</f>
        <v>0</v>
      </c>
      <c r="AE740" s="53">
        <f>IF(TYPE(SEARCH(AE$1,+VLOOKUP($A740,datos14s!$A$2:$B$874,2,FALSE)))=1,"·",0)</f>
        <v>0</v>
      </c>
    </row>
    <row r="741" spans="1:31" s="9" customFormat="1">
      <c r="A741" s="60" t="s">
        <v>312</v>
      </c>
      <c r="B741" s="53" t="str">
        <f>IF(TYPE(SEARCH(B$1,+VLOOKUP($A741,datos14s!$A$2:$B$874,2,FALSE)))=1,"·",0)</f>
        <v>·</v>
      </c>
      <c r="C741" s="53">
        <f>IF(TYPE(SEARCH(C$1,+VLOOKUP($A741,datos14s!$A$2:$B$874,2,FALSE)))=1,"·",0)</f>
        <v>0</v>
      </c>
      <c r="D741" s="53">
        <f>IF(TYPE(SEARCH(D$1,+VLOOKUP($A741,datos14s!$A$2:$B$874,2,FALSE)))=1,"·",0)</f>
        <v>0</v>
      </c>
      <c r="E741" s="53">
        <f>IF(TYPE(SEARCH(E$1,+VLOOKUP($A741,datos14s!$A$2:$B$874,2,FALSE)))=1,"·",0)</f>
        <v>0</v>
      </c>
      <c r="F741" s="53" t="str">
        <f>IF(TYPE(SEARCH(F$1,+VLOOKUP($A741,datos14s!$A$2:$B$874,2,FALSE)))=1,"·",0)</f>
        <v>·</v>
      </c>
      <c r="G741" s="53" t="str">
        <f>IF(TYPE(SEARCH(G$1,+VLOOKUP($A741,datos14s!$A$2:$B$874,2,FALSE)))=1,"·",0)</f>
        <v>·</v>
      </c>
      <c r="H741" s="53" t="str">
        <f>IF(TYPE(SEARCH(H$1,+VLOOKUP($A741,datos14s!$A$2:$B$874,2,FALSE)))=1,"·",0)</f>
        <v>·</v>
      </c>
      <c r="I741" s="53">
        <f>IF(TYPE(SEARCH(I$1,+VLOOKUP($A741,datos14s!$A$2:$B$874,2,FALSE)))=1,"·",0)</f>
        <v>0</v>
      </c>
      <c r="J741" s="53">
        <f>IF(TYPE(SEARCH(J$1,+VLOOKUP($A741,datos14s!$A$2:$B$874,2,FALSE)))=1,"·",0)</f>
        <v>0</v>
      </c>
      <c r="K741" s="53">
        <f>IF(TYPE(SEARCH(K$1,+VLOOKUP($A741,datos14s!$A$2:$B$874,2,FALSE)))=1,"·",0)</f>
        <v>0</v>
      </c>
      <c r="L741" s="53">
        <f>IF(TYPE(SEARCH(L$1,+VLOOKUP($A741,datos14s!$A$2:$B$874,2,FALSE)))=1,"·",0)</f>
        <v>0</v>
      </c>
      <c r="M741" s="53">
        <f>IF(TYPE(SEARCH(M$1,+VLOOKUP($A741,datos14s!$A$2:$B$874,2,FALSE)))=1,"·",0)</f>
        <v>0</v>
      </c>
      <c r="N741" s="53">
        <f>IF(TYPE(SEARCH(N$1,+VLOOKUP($A741,datos14s!$A$2:$B$874,2,FALSE)))=1,"·",0)</f>
        <v>0</v>
      </c>
      <c r="O741" s="53">
        <f>IF(TYPE(SEARCH(O$1,+VLOOKUP($A741,datos14s!$A$2:$B$874,2,FALSE)))=1,"·",0)</f>
        <v>0</v>
      </c>
      <c r="P741" s="53">
        <f>IF(TYPE(SEARCH(P$1,+VLOOKUP($A741,datos14s!$A$2:$B$874,2,FALSE)))=1,"·",0)</f>
        <v>0</v>
      </c>
      <c r="Q741" s="53">
        <f>IF(TYPE(SEARCH(Q$1,+VLOOKUP($A741,datos14s!$A$2:$B$874,2,FALSE)))=1,"·",0)</f>
        <v>0</v>
      </c>
      <c r="R741" s="53">
        <f>IF(TYPE(SEARCH(R$1,+VLOOKUP($A741,datos14s!$A$2:$B$874,2,FALSE)))=1,"·",0)</f>
        <v>0</v>
      </c>
      <c r="S741" s="53">
        <f>IF(TYPE(SEARCH(S$1,+VLOOKUP($A741,datos14s!$A$2:$B$874,2,FALSE)))=1,"·",0)</f>
        <v>0</v>
      </c>
      <c r="T741" s="53">
        <f>IF(TYPE(SEARCH(T$1,+VLOOKUP($A741,datos14s!$A$2:$B$874,2,FALSE)))=1,"·",0)</f>
        <v>0</v>
      </c>
      <c r="U741" s="53">
        <f>IF(TYPE(SEARCH(U$1,+VLOOKUP($A741,datos14s!$A$2:$B$874,2,FALSE)))=1,"·",0)</f>
        <v>0</v>
      </c>
      <c r="V741" s="53">
        <f>IF(TYPE(SEARCH(V$1,+VLOOKUP($A741,datos14s!$A$2:$B$874,2,FALSE)))=1,"·",0)</f>
        <v>0</v>
      </c>
      <c r="W741" s="53">
        <f>IF(TYPE(SEARCH(W$1,+VLOOKUP($A741,datos14s!$A$2:$B$874,2,FALSE)))=1,"·",0)</f>
        <v>0</v>
      </c>
      <c r="X741" s="53">
        <f>IF(TYPE(SEARCH(X$1,+VLOOKUP($A741,datos14s!$A$2:$B$874,2,FALSE)))=1,"·",0)</f>
        <v>0</v>
      </c>
      <c r="Y741" s="53">
        <f>IF(TYPE(SEARCH(Y$1,+VLOOKUP($A741,datos14s!$A$2:$B$874,2,FALSE)))=1,"·",0)</f>
        <v>0</v>
      </c>
      <c r="Z741" s="53">
        <f>IF(TYPE(SEARCH(Z$1,+VLOOKUP($A741,datos14s!$A$2:$B$874,2,FALSE)))=1,"·",0)</f>
        <v>0</v>
      </c>
      <c r="AA741" s="53">
        <f>IF(TYPE(SEARCH(AA$1,+VLOOKUP($A741,datos14s!$A$2:$B$874,2,FALSE)))=1,"·",0)</f>
        <v>0</v>
      </c>
      <c r="AB741" s="53">
        <f>IF(TYPE(SEARCH(AB$1,+VLOOKUP($A741,datos14s!$A$2:$B$874,2,FALSE)))=1,"·",0)</f>
        <v>0</v>
      </c>
      <c r="AC741" s="53">
        <f>IF(TYPE(SEARCH(AC$1,+VLOOKUP($A741,datos14s!$A$2:$B$874,2,FALSE)))=1,"·",0)</f>
        <v>0</v>
      </c>
      <c r="AD741" s="53">
        <f>IF(TYPE(SEARCH(AD$1,+VLOOKUP($A741,datos14s!$A$2:$B$874,2,FALSE)))=1,"·",0)</f>
        <v>0</v>
      </c>
      <c r="AE741" s="53">
        <f>IF(TYPE(SEARCH(AE$1,+VLOOKUP($A741,datos14s!$A$2:$B$874,2,FALSE)))=1,"·",0)</f>
        <v>0</v>
      </c>
    </row>
    <row r="742" spans="1:31" s="9" customFormat="1">
      <c r="A742" s="60" t="s">
        <v>313</v>
      </c>
      <c r="B742" s="53">
        <f>IF(TYPE(SEARCH(B$1,+VLOOKUP($A742,datos14s!$A$2:$B$874,2,FALSE)))=1,"·",0)</f>
        <v>0</v>
      </c>
      <c r="C742" s="53">
        <f>IF(TYPE(SEARCH(C$1,+VLOOKUP($A742,datos14s!$A$2:$B$874,2,FALSE)))=1,"·",0)</f>
        <v>0</v>
      </c>
      <c r="D742" s="53">
        <f>IF(TYPE(SEARCH(D$1,+VLOOKUP($A742,datos14s!$A$2:$B$874,2,FALSE)))=1,"·",0)</f>
        <v>0</v>
      </c>
      <c r="E742" s="53">
        <f>IF(TYPE(SEARCH(E$1,+VLOOKUP($A742,datos14s!$A$2:$B$874,2,FALSE)))=1,"·",0)</f>
        <v>0</v>
      </c>
      <c r="F742" s="53">
        <f>IF(TYPE(SEARCH(F$1,+VLOOKUP($A742,datos14s!$A$2:$B$874,2,FALSE)))=1,"·",0)</f>
        <v>0</v>
      </c>
      <c r="G742" s="53">
        <f>IF(TYPE(SEARCH(G$1,+VLOOKUP($A742,datos14s!$A$2:$B$874,2,FALSE)))=1,"·",0)</f>
        <v>0</v>
      </c>
      <c r="H742" s="53">
        <f>IF(TYPE(SEARCH(H$1,+VLOOKUP($A742,datos14s!$A$2:$B$874,2,FALSE)))=1,"·",0)</f>
        <v>0</v>
      </c>
      <c r="I742" s="53">
        <f>IF(TYPE(SEARCH(I$1,+VLOOKUP($A742,datos14s!$A$2:$B$874,2,FALSE)))=1,"·",0)</f>
        <v>0</v>
      </c>
      <c r="J742" s="53">
        <f>IF(TYPE(SEARCH(J$1,+VLOOKUP($A742,datos14s!$A$2:$B$874,2,FALSE)))=1,"·",0)</f>
        <v>0</v>
      </c>
      <c r="K742" s="53">
        <f>IF(TYPE(SEARCH(K$1,+VLOOKUP($A742,datos14s!$A$2:$B$874,2,FALSE)))=1,"·",0)</f>
        <v>0</v>
      </c>
      <c r="L742" s="53">
        <f>IF(TYPE(SEARCH(L$1,+VLOOKUP($A742,datos14s!$A$2:$B$874,2,FALSE)))=1,"·",0)</f>
        <v>0</v>
      </c>
      <c r="M742" s="53">
        <f>IF(TYPE(SEARCH(M$1,+VLOOKUP($A742,datos14s!$A$2:$B$874,2,FALSE)))=1,"·",0)</f>
        <v>0</v>
      </c>
      <c r="N742" s="53">
        <f>IF(TYPE(SEARCH(N$1,+VLOOKUP($A742,datos14s!$A$2:$B$874,2,FALSE)))=1,"·",0)</f>
        <v>0</v>
      </c>
      <c r="O742" s="53">
        <f>IF(TYPE(SEARCH(O$1,+VLOOKUP($A742,datos14s!$A$2:$B$874,2,FALSE)))=1,"·",0)</f>
        <v>0</v>
      </c>
      <c r="P742" s="53">
        <f>IF(TYPE(SEARCH(P$1,+VLOOKUP($A742,datos14s!$A$2:$B$874,2,FALSE)))=1,"·",0)</f>
        <v>0</v>
      </c>
      <c r="Q742" s="53">
        <f>IF(TYPE(SEARCH(Q$1,+VLOOKUP($A742,datos14s!$A$2:$B$874,2,FALSE)))=1,"·",0)</f>
        <v>0</v>
      </c>
      <c r="R742" s="53">
        <f>IF(TYPE(SEARCH(R$1,+VLOOKUP($A742,datos14s!$A$2:$B$874,2,FALSE)))=1,"·",0)</f>
        <v>0</v>
      </c>
      <c r="S742" s="53">
        <f>IF(TYPE(SEARCH(S$1,+VLOOKUP($A742,datos14s!$A$2:$B$874,2,FALSE)))=1,"·",0)</f>
        <v>0</v>
      </c>
      <c r="T742" s="53">
        <f>IF(TYPE(SEARCH(T$1,+VLOOKUP($A742,datos14s!$A$2:$B$874,2,FALSE)))=1,"·",0)</f>
        <v>0</v>
      </c>
      <c r="U742" s="53">
        <f>IF(TYPE(SEARCH(U$1,+VLOOKUP($A742,datos14s!$A$2:$B$874,2,FALSE)))=1,"·",0)</f>
        <v>0</v>
      </c>
      <c r="V742" s="53">
        <f>IF(TYPE(SEARCH(V$1,+VLOOKUP($A742,datos14s!$A$2:$B$874,2,FALSE)))=1,"·",0)</f>
        <v>0</v>
      </c>
      <c r="W742" s="53">
        <f>IF(TYPE(SEARCH(W$1,+VLOOKUP($A742,datos14s!$A$2:$B$874,2,FALSE)))=1,"·",0)</f>
        <v>0</v>
      </c>
      <c r="X742" s="53">
        <f>IF(TYPE(SEARCH(X$1,+VLOOKUP($A742,datos14s!$A$2:$B$874,2,FALSE)))=1,"·",0)</f>
        <v>0</v>
      </c>
      <c r="Y742" s="53">
        <f>IF(TYPE(SEARCH(Y$1,+VLOOKUP($A742,datos14s!$A$2:$B$874,2,FALSE)))=1,"·",0)</f>
        <v>0</v>
      </c>
      <c r="Z742" s="53">
        <f>IF(TYPE(SEARCH(Z$1,+VLOOKUP($A742,datos14s!$A$2:$B$874,2,FALSE)))=1,"·",0)</f>
        <v>0</v>
      </c>
      <c r="AA742" s="53">
        <f>IF(TYPE(SEARCH(AA$1,+VLOOKUP($A742,datos14s!$A$2:$B$874,2,FALSE)))=1,"·",0)</f>
        <v>0</v>
      </c>
      <c r="AB742" s="53">
        <f>IF(TYPE(SEARCH(AB$1,+VLOOKUP($A742,datos14s!$A$2:$B$874,2,FALSE)))=1,"·",0)</f>
        <v>0</v>
      </c>
      <c r="AC742" s="53">
        <f>IF(TYPE(SEARCH(AC$1,+VLOOKUP($A742,datos14s!$A$2:$B$874,2,FALSE)))=1,"·",0)</f>
        <v>0</v>
      </c>
      <c r="AD742" s="53">
        <f>IF(TYPE(SEARCH(AD$1,+VLOOKUP($A742,datos14s!$A$2:$B$874,2,FALSE)))=1,"·",0)</f>
        <v>0</v>
      </c>
      <c r="AE742" s="53">
        <f>IF(TYPE(SEARCH(AE$1,+VLOOKUP($A742,datos14s!$A$2:$B$874,2,FALSE)))=1,"·",0)</f>
        <v>0</v>
      </c>
    </row>
    <row r="743" spans="1:31" s="9" customFormat="1">
      <c r="A743" s="186" t="s">
        <v>314</v>
      </c>
      <c r="B743" s="53">
        <f>IF(TYPE(SEARCH(B$1,+VLOOKUP($A743,datos14s!$A$2:$B$874,2,FALSE)))=1,"·",0)</f>
        <v>0</v>
      </c>
      <c r="C743" s="53">
        <f>IF(TYPE(SEARCH(C$1,+VLOOKUP($A743,datos14s!$A$2:$B$874,2,FALSE)))=1,"·",0)</f>
        <v>0</v>
      </c>
      <c r="D743" s="53">
        <f>IF(TYPE(SEARCH(D$1,+VLOOKUP($A743,datos14s!$A$2:$B$874,2,FALSE)))=1,"·",0)</f>
        <v>0</v>
      </c>
      <c r="E743" s="53">
        <f>IF(TYPE(SEARCH(E$1,+VLOOKUP($A743,datos14s!$A$2:$B$874,2,FALSE)))=1,"·",0)</f>
        <v>0</v>
      </c>
      <c r="F743" s="53">
        <f>IF(TYPE(SEARCH(F$1,+VLOOKUP($A743,datos14s!$A$2:$B$874,2,FALSE)))=1,"·",0)</f>
        <v>0</v>
      </c>
      <c r="G743" s="53">
        <f>IF(TYPE(SEARCH(G$1,+VLOOKUP($A743,datos14s!$A$2:$B$874,2,FALSE)))=1,"·",0)</f>
        <v>0</v>
      </c>
      <c r="H743" s="53">
        <f>IF(TYPE(SEARCH(H$1,+VLOOKUP($A743,datos14s!$A$2:$B$874,2,FALSE)))=1,"·",0)</f>
        <v>0</v>
      </c>
      <c r="I743" s="53">
        <f>IF(TYPE(SEARCH(I$1,+VLOOKUP($A743,datos14s!$A$2:$B$874,2,FALSE)))=1,"·",0)</f>
        <v>0</v>
      </c>
      <c r="J743" s="53">
        <f>IF(TYPE(SEARCH(J$1,+VLOOKUP($A743,datos14s!$A$2:$B$874,2,FALSE)))=1,"·",0)</f>
        <v>0</v>
      </c>
      <c r="K743" s="53">
        <f>IF(TYPE(SEARCH(K$1,+VLOOKUP($A743,datos14s!$A$2:$B$874,2,FALSE)))=1,"·",0)</f>
        <v>0</v>
      </c>
      <c r="L743" s="53">
        <f>IF(TYPE(SEARCH(L$1,+VLOOKUP($A743,datos14s!$A$2:$B$874,2,FALSE)))=1,"·",0)</f>
        <v>0</v>
      </c>
      <c r="M743" s="53">
        <f>IF(TYPE(SEARCH(M$1,+VLOOKUP($A743,datos14s!$A$2:$B$874,2,FALSE)))=1,"·",0)</f>
        <v>0</v>
      </c>
      <c r="N743" s="53">
        <f>IF(TYPE(SEARCH(N$1,+VLOOKUP($A743,datos14s!$A$2:$B$874,2,FALSE)))=1,"·",0)</f>
        <v>0</v>
      </c>
      <c r="O743" s="53">
        <f>IF(TYPE(SEARCH(O$1,+VLOOKUP($A743,datos14s!$A$2:$B$874,2,FALSE)))=1,"·",0)</f>
        <v>0</v>
      </c>
      <c r="P743" s="53">
        <f>IF(TYPE(SEARCH(P$1,+VLOOKUP($A743,datos14s!$A$2:$B$874,2,FALSE)))=1,"·",0)</f>
        <v>0</v>
      </c>
      <c r="Q743" s="53">
        <f>IF(TYPE(SEARCH(Q$1,+VLOOKUP($A743,datos14s!$A$2:$B$874,2,FALSE)))=1,"·",0)</f>
        <v>0</v>
      </c>
      <c r="R743" s="53">
        <f>IF(TYPE(SEARCH(R$1,+VLOOKUP($A743,datos14s!$A$2:$B$874,2,FALSE)))=1,"·",0)</f>
        <v>0</v>
      </c>
      <c r="S743" s="53">
        <f>IF(TYPE(SEARCH(S$1,+VLOOKUP($A743,datos14s!$A$2:$B$874,2,FALSE)))=1,"·",0)</f>
        <v>0</v>
      </c>
      <c r="T743" s="53">
        <f>IF(TYPE(SEARCH(T$1,+VLOOKUP($A743,datos14s!$A$2:$B$874,2,FALSE)))=1,"·",0)</f>
        <v>0</v>
      </c>
      <c r="U743" s="53">
        <f>IF(TYPE(SEARCH(U$1,+VLOOKUP($A743,datos14s!$A$2:$B$874,2,FALSE)))=1,"·",0)</f>
        <v>0</v>
      </c>
      <c r="V743" s="53">
        <f>IF(TYPE(SEARCH(V$1,+VLOOKUP($A743,datos14s!$A$2:$B$874,2,FALSE)))=1,"·",0)</f>
        <v>0</v>
      </c>
      <c r="W743" s="53">
        <f>IF(TYPE(SEARCH(W$1,+VLOOKUP($A743,datos14s!$A$2:$B$874,2,FALSE)))=1,"·",0)</f>
        <v>0</v>
      </c>
      <c r="X743" s="53">
        <f>IF(TYPE(SEARCH(X$1,+VLOOKUP($A743,datos14s!$A$2:$B$874,2,FALSE)))=1,"·",0)</f>
        <v>0</v>
      </c>
      <c r="Y743" s="53">
        <f>IF(TYPE(SEARCH(Y$1,+VLOOKUP($A743,datos14s!$A$2:$B$874,2,FALSE)))=1,"·",0)</f>
        <v>0</v>
      </c>
      <c r="Z743" s="53">
        <f>IF(TYPE(SEARCH(Z$1,+VLOOKUP($A743,datos14s!$A$2:$B$874,2,FALSE)))=1,"·",0)</f>
        <v>0</v>
      </c>
      <c r="AA743" s="53">
        <f>IF(TYPE(SEARCH(AA$1,+VLOOKUP($A743,datos14s!$A$2:$B$874,2,FALSE)))=1,"·",0)</f>
        <v>0</v>
      </c>
      <c r="AB743" s="53">
        <f>IF(TYPE(SEARCH(AB$1,+VLOOKUP($A743,datos14s!$A$2:$B$874,2,FALSE)))=1,"·",0)</f>
        <v>0</v>
      </c>
      <c r="AC743" s="53">
        <f>IF(TYPE(SEARCH(AC$1,+VLOOKUP($A743,datos14s!$A$2:$B$874,2,FALSE)))=1,"·",0)</f>
        <v>0</v>
      </c>
      <c r="AD743" s="53">
        <f>IF(TYPE(SEARCH(AD$1,+VLOOKUP($A743,datos14s!$A$2:$B$874,2,FALSE)))=1,"·",0)</f>
        <v>0</v>
      </c>
      <c r="AE743" s="53">
        <f>IF(TYPE(SEARCH(AE$1,+VLOOKUP($A743,datos14s!$A$2:$B$874,2,FALSE)))=1,"·",0)</f>
        <v>0</v>
      </c>
    </row>
    <row r="744" spans="1:31" s="9" customFormat="1">
      <c r="A744" s="186" t="s">
        <v>315</v>
      </c>
      <c r="B744" s="53">
        <f>IF(TYPE(SEARCH(B$1,+VLOOKUP($A744,datos14s!$A$2:$B$874,2,FALSE)))=1,"·",0)</f>
        <v>0</v>
      </c>
      <c r="C744" s="53">
        <f>IF(TYPE(SEARCH(C$1,+VLOOKUP($A744,datos14s!$A$2:$B$874,2,FALSE)))=1,"·",0)</f>
        <v>0</v>
      </c>
      <c r="D744" s="53">
        <f>IF(TYPE(SEARCH(D$1,+VLOOKUP($A744,datos14s!$A$2:$B$874,2,FALSE)))=1,"·",0)</f>
        <v>0</v>
      </c>
      <c r="E744" s="53">
        <f>IF(TYPE(SEARCH(E$1,+VLOOKUP($A744,datos14s!$A$2:$B$874,2,FALSE)))=1,"·",0)</f>
        <v>0</v>
      </c>
      <c r="F744" s="53">
        <f>IF(TYPE(SEARCH(F$1,+VLOOKUP($A744,datos14s!$A$2:$B$874,2,FALSE)))=1,"·",0)</f>
        <v>0</v>
      </c>
      <c r="G744" s="53">
        <f>IF(TYPE(SEARCH(G$1,+VLOOKUP($A744,datos14s!$A$2:$B$874,2,FALSE)))=1,"·",0)</f>
        <v>0</v>
      </c>
      <c r="H744" s="53">
        <f>IF(TYPE(SEARCH(H$1,+VLOOKUP($A744,datos14s!$A$2:$B$874,2,FALSE)))=1,"·",0)</f>
        <v>0</v>
      </c>
      <c r="I744" s="53">
        <f>IF(TYPE(SEARCH(I$1,+VLOOKUP($A744,datos14s!$A$2:$B$874,2,FALSE)))=1,"·",0)</f>
        <v>0</v>
      </c>
      <c r="J744" s="53">
        <f>IF(TYPE(SEARCH(J$1,+VLOOKUP($A744,datos14s!$A$2:$B$874,2,FALSE)))=1,"·",0)</f>
        <v>0</v>
      </c>
      <c r="K744" s="53">
        <f>IF(TYPE(SEARCH(K$1,+VLOOKUP($A744,datos14s!$A$2:$B$874,2,FALSE)))=1,"·",0)</f>
        <v>0</v>
      </c>
      <c r="L744" s="53">
        <f>IF(TYPE(SEARCH(L$1,+VLOOKUP($A744,datos14s!$A$2:$B$874,2,FALSE)))=1,"·",0)</f>
        <v>0</v>
      </c>
      <c r="M744" s="53">
        <f>IF(TYPE(SEARCH(M$1,+VLOOKUP($A744,datos14s!$A$2:$B$874,2,FALSE)))=1,"·",0)</f>
        <v>0</v>
      </c>
      <c r="N744" s="53">
        <f>IF(TYPE(SEARCH(N$1,+VLOOKUP($A744,datos14s!$A$2:$B$874,2,FALSE)))=1,"·",0)</f>
        <v>0</v>
      </c>
      <c r="O744" s="53">
        <f>IF(TYPE(SEARCH(O$1,+VLOOKUP($A744,datos14s!$A$2:$B$874,2,FALSE)))=1,"·",0)</f>
        <v>0</v>
      </c>
      <c r="P744" s="53">
        <f>IF(TYPE(SEARCH(P$1,+VLOOKUP($A744,datos14s!$A$2:$B$874,2,FALSE)))=1,"·",0)</f>
        <v>0</v>
      </c>
      <c r="Q744" s="53">
        <f>IF(TYPE(SEARCH(Q$1,+VLOOKUP($A744,datos14s!$A$2:$B$874,2,FALSE)))=1,"·",0)</f>
        <v>0</v>
      </c>
      <c r="R744" s="53">
        <f>IF(TYPE(SEARCH(R$1,+VLOOKUP($A744,datos14s!$A$2:$B$874,2,FALSE)))=1,"·",0)</f>
        <v>0</v>
      </c>
      <c r="S744" s="53">
        <f>IF(TYPE(SEARCH(S$1,+VLOOKUP($A744,datos14s!$A$2:$B$874,2,FALSE)))=1,"·",0)</f>
        <v>0</v>
      </c>
      <c r="T744" s="53">
        <f>IF(TYPE(SEARCH(T$1,+VLOOKUP($A744,datos14s!$A$2:$B$874,2,FALSE)))=1,"·",0)</f>
        <v>0</v>
      </c>
      <c r="U744" s="53">
        <f>IF(TYPE(SEARCH(U$1,+VLOOKUP($A744,datos14s!$A$2:$B$874,2,FALSE)))=1,"·",0)</f>
        <v>0</v>
      </c>
      <c r="V744" s="53">
        <f>IF(TYPE(SEARCH(V$1,+VLOOKUP($A744,datos14s!$A$2:$B$874,2,FALSE)))=1,"·",0)</f>
        <v>0</v>
      </c>
      <c r="W744" s="53">
        <f>IF(TYPE(SEARCH(W$1,+VLOOKUP($A744,datos14s!$A$2:$B$874,2,FALSE)))=1,"·",0)</f>
        <v>0</v>
      </c>
      <c r="X744" s="53">
        <f>IF(TYPE(SEARCH(X$1,+VLOOKUP($A744,datos14s!$A$2:$B$874,2,FALSE)))=1,"·",0)</f>
        <v>0</v>
      </c>
      <c r="Y744" s="53">
        <f>IF(TYPE(SEARCH(Y$1,+VLOOKUP($A744,datos14s!$A$2:$B$874,2,FALSE)))=1,"·",0)</f>
        <v>0</v>
      </c>
      <c r="Z744" s="53">
        <f>IF(TYPE(SEARCH(Z$1,+VLOOKUP($A744,datos14s!$A$2:$B$874,2,FALSE)))=1,"·",0)</f>
        <v>0</v>
      </c>
      <c r="AA744" s="53">
        <f>IF(TYPE(SEARCH(AA$1,+VLOOKUP($A744,datos14s!$A$2:$B$874,2,FALSE)))=1,"·",0)</f>
        <v>0</v>
      </c>
      <c r="AB744" s="53">
        <f>IF(TYPE(SEARCH(AB$1,+VLOOKUP($A744,datos14s!$A$2:$B$874,2,FALSE)))=1,"·",0)</f>
        <v>0</v>
      </c>
      <c r="AC744" s="53">
        <f>IF(TYPE(SEARCH(AC$1,+VLOOKUP($A744,datos14s!$A$2:$B$874,2,FALSE)))=1,"·",0)</f>
        <v>0</v>
      </c>
      <c r="AD744" s="53">
        <f>IF(TYPE(SEARCH(AD$1,+VLOOKUP($A744,datos14s!$A$2:$B$874,2,FALSE)))=1,"·",0)</f>
        <v>0</v>
      </c>
      <c r="AE744" s="53">
        <f>IF(TYPE(SEARCH(AE$1,+VLOOKUP($A744,datos14s!$A$2:$B$874,2,FALSE)))=1,"·",0)</f>
        <v>0</v>
      </c>
    </row>
    <row r="745" spans="1:31" s="9" customFormat="1">
      <c r="A745" s="186" t="s">
        <v>316</v>
      </c>
      <c r="B745" s="53">
        <f>IF(TYPE(SEARCH(B$1,+VLOOKUP($A745,datos14s!$A$2:$B$874,2,FALSE)))=1,"·",0)</f>
        <v>0</v>
      </c>
      <c r="C745" s="53">
        <f>IF(TYPE(SEARCH(C$1,+VLOOKUP($A745,datos14s!$A$2:$B$874,2,FALSE)))=1,"·",0)</f>
        <v>0</v>
      </c>
      <c r="D745" s="53">
        <f>IF(TYPE(SEARCH(D$1,+VLOOKUP($A745,datos14s!$A$2:$B$874,2,FALSE)))=1,"·",0)</f>
        <v>0</v>
      </c>
      <c r="E745" s="53">
        <f>IF(TYPE(SEARCH(E$1,+VLOOKUP($A745,datos14s!$A$2:$B$874,2,FALSE)))=1,"·",0)</f>
        <v>0</v>
      </c>
      <c r="F745" s="53">
        <f>IF(TYPE(SEARCH(F$1,+VLOOKUP($A745,datos14s!$A$2:$B$874,2,FALSE)))=1,"·",0)</f>
        <v>0</v>
      </c>
      <c r="G745" s="53">
        <f>IF(TYPE(SEARCH(G$1,+VLOOKUP($A745,datos14s!$A$2:$B$874,2,FALSE)))=1,"·",0)</f>
        <v>0</v>
      </c>
      <c r="H745" s="53">
        <f>IF(TYPE(SEARCH(H$1,+VLOOKUP($A745,datos14s!$A$2:$B$874,2,FALSE)))=1,"·",0)</f>
        <v>0</v>
      </c>
      <c r="I745" s="53">
        <f>IF(TYPE(SEARCH(I$1,+VLOOKUP($A745,datos14s!$A$2:$B$874,2,FALSE)))=1,"·",0)</f>
        <v>0</v>
      </c>
      <c r="J745" s="53">
        <f>IF(TYPE(SEARCH(J$1,+VLOOKUP($A745,datos14s!$A$2:$B$874,2,FALSE)))=1,"·",0)</f>
        <v>0</v>
      </c>
      <c r="K745" s="53">
        <f>IF(TYPE(SEARCH(K$1,+VLOOKUP($A745,datos14s!$A$2:$B$874,2,FALSE)))=1,"·",0)</f>
        <v>0</v>
      </c>
      <c r="L745" s="53">
        <f>IF(TYPE(SEARCH(L$1,+VLOOKUP($A745,datos14s!$A$2:$B$874,2,FALSE)))=1,"·",0)</f>
        <v>0</v>
      </c>
      <c r="M745" s="53">
        <f>IF(TYPE(SEARCH(M$1,+VLOOKUP($A745,datos14s!$A$2:$B$874,2,FALSE)))=1,"·",0)</f>
        <v>0</v>
      </c>
      <c r="N745" s="53">
        <f>IF(TYPE(SEARCH(N$1,+VLOOKUP($A745,datos14s!$A$2:$B$874,2,FALSE)))=1,"·",0)</f>
        <v>0</v>
      </c>
      <c r="O745" s="53">
        <f>IF(TYPE(SEARCH(O$1,+VLOOKUP($A745,datos14s!$A$2:$B$874,2,FALSE)))=1,"·",0)</f>
        <v>0</v>
      </c>
      <c r="P745" s="53">
        <f>IF(TYPE(SEARCH(P$1,+VLOOKUP($A745,datos14s!$A$2:$B$874,2,FALSE)))=1,"·",0)</f>
        <v>0</v>
      </c>
      <c r="Q745" s="53">
        <f>IF(TYPE(SEARCH(Q$1,+VLOOKUP($A745,datos14s!$A$2:$B$874,2,FALSE)))=1,"·",0)</f>
        <v>0</v>
      </c>
      <c r="R745" s="53">
        <f>IF(TYPE(SEARCH(R$1,+VLOOKUP($A745,datos14s!$A$2:$B$874,2,FALSE)))=1,"·",0)</f>
        <v>0</v>
      </c>
      <c r="S745" s="53">
        <f>IF(TYPE(SEARCH(S$1,+VLOOKUP($A745,datos14s!$A$2:$B$874,2,FALSE)))=1,"·",0)</f>
        <v>0</v>
      </c>
      <c r="T745" s="53">
        <f>IF(TYPE(SEARCH(T$1,+VLOOKUP($A745,datos14s!$A$2:$B$874,2,FALSE)))=1,"·",0)</f>
        <v>0</v>
      </c>
      <c r="U745" s="53">
        <f>IF(TYPE(SEARCH(U$1,+VLOOKUP($A745,datos14s!$A$2:$B$874,2,FALSE)))=1,"·",0)</f>
        <v>0</v>
      </c>
      <c r="V745" s="53">
        <f>IF(TYPE(SEARCH(V$1,+VLOOKUP($A745,datos14s!$A$2:$B$874,2,FALSE)))=1,"·",0)</f>
        <v>0</v>
      </c>
      <c r="W745" s="53">
        <f>IF(TYPE(SEARCH(W$1,+VLOOKUP($A745,datos14s!$A$2:$B$874,2,FALSE)))=1,"·",0)</f>
        <v>0</v>
      </c>
      <c r="X745" s="53">
        <f>IF(TYPE(SEARCH(X$1,+VLOOKUP($A745,datos14s!$A$2:$B$874,2,FALSE)))=1,"·",0)</f>
        <v>0</v>
      </c>
      <c r="Y745" s="53">
        <f>IF(TYPE(SEARCH(Y$1,+VLOOKUP($A745,datos14s!$A$2:$B$874,2,FALSE)))=1,"·",0)</f>
        <v>0</v>
      </c>
      <c r="Z745" s="53">
        <f>IF(TYPE(SEARCH(Z$1,+VLOOKUP($A745,datos14s!$A$2:$B$874,2,FALSE)))=1,"·",0)</f>
        <v>0</v>
      </c>
      <c r="AA745" s="53">
        <f>IF(TYPE(SEARCH(AA$1,+VLOOKUP($A745,datos14s!$A$2:$B$874,2,FALSE)))=1,"·",0)</f>
        <v>0</v>
      </c>
      <c r="AB745" s="53">
        <f>IF(TYPE(SEARCH(AB$1,+VLOOKUP($A745,datos14s!$A$2:$B$874,2,FALSE)))=1,"·",0)</f>
        <v>0</v>
      </c>
      <c r="AC745" s="53">
        <f>IF(TYPE(SEARCH(AC$1,+VLOOKUP($A745,datos14s!$A$2:$B$874,2,FALSE)))=1,"·",0)</f>
        <v>0</v>
      </c>
      <c r="AD745" s="53">
        <f>IF(TYPE(SEARCH(AD$1,+VLOOKUP($A745,datos14s!$A$2:$B$874,2,FALSE)))=1,"·",0)</f>
        <v>0</v>
      </c>
      <c r="AE745" s="53">
        <f>IF(TYPE(SEARCH(AE$1,+VLOOKUP($A745,datos14s!$A$2:$B$874,2,FALSE)))=1,"·",0)</f>
        <v>0</v>
      </c>
    </row>
    <row r="746" spans="1:31" s="9" customFormat="1">
      <c r="A746" s="186" t="s">
        <v>317</v>
      </c>
      <c r="B746" s="53">
        <f>IF(TYPE(SEARCH(B$1,+VLOOKUP($A746,datos14s!$A$2:$B$874,2,FALSE)))=1,"·",0)</f>
        <v>0</v>
      </c>
      <c r="C746" s="53">
        <f>IF(TYPE(SEARCH(C$1,+VLOOKUP($A746,datos14s!$A$2:$B$874,2,FALSE)))=1,"·",0)</f>
        <v>0</v>
      </c>
      <c r="D746" s="53">
        <f>IF(TYPE(SEARCH(D$1,+VLOOKUP($A746,datos14s!$A$2:$B$874,2,FALSE)))=1,"·",0)</f>
        <v>0</v>
      </c>
      <c r="E746" s="53">
        <f>IF(TYPE(SEARCH(E$1,+VLOOKUP($A746,datos14s!$A$2:$B$874,2,FALSE)))=1,"·",0)</f>
        <v>0</v>
      </c>
      <c r="F746" s="53">
        <f>IF(TYPE(SEARCH(F$1,+VLOOKUP($A746,datos14s!$A$2:$B$874,2,FALSE)))=1,"·",0)</f>
        <v>0</v>
      </c>
      <c r="G746" s="53">
        <f>IF(TYPE(SEARCH(G$1,+VLOOKUP($A746,datos14s!$A$2:$B$874,2,FALSE)))=1,"·",0)</f>
        <v>0</v>
      </c>
      <c r="H746" s="53">
        <f>IF(TYPE(SEARCH(H$1,+VLOOKUP($A746,datos14s!$A$2:$B$874,2,FALSE)))=1,"·",0)</f>
        <v>0</v>
      </c>
      <c r="I746" s="53">
        <f>IF(TYPE(SEARCH(I$1,+VLOOKUP($A746,datos14s!$A$2:$B$874,2,FALSE)))=1,"·",0)</f>
        <v>0</v>
      </c>
      <c r="J746" s="53">
        <f>IF(TYPE(SEARCH(J$1,+VLOOKUP($A746,datos14s!$A$2:$B$874,2,FALSE)))=1,"·",0)</f>
        <v>0</v>
      </c>
      <c r="K746" s="53">
        <f>IF(TYPE(SEARCH(K$1,+VLOOKUP($A746,datos14s!$A$2:$B$874,2,FALSE)))=1,"·",0)</f>
        <v>0</v>
      </c>
      <c r="L746" s="53">
        <f>IF(TYPE(SEARCH(L$1,+VLOOKUP($A746,datos14s!$A$2:$B$874,2,FALSE)))=1,"·",0)</f>
        <v>0</v>
      </c>
      <c r="M746" s="53">
        <f>IF(TYPE(SEARCH(M$1,+VLOOKUP($A746,datos14s!$A$2:$B$874,2,FALSE)))=1,"·",0)</f>
        <v>0</v>
      </c>
      <c r="N746" s="53">
        <f>IF(TYPE(SEARCH(N$1,+VLOOKUP($A746,datos14s!$A$2:$B$874,2,FALSE)))=1,"·",0)</f>
        <v>0</v>
      </c>
      <c r="O746" s="53">
        <f>IF(TYPE(SEARCH(O$1,+VLOOKUP($A746,datos14s!$A$2:$B$874,2,FALSE)))=1,"·",0)</f>
        <v>0</v>
      </c>
      <c r="P746" s="53">
        <f>IF(TYPE(SEARCH(P$1,+VLOOKUP($A746,datos14s!$A$2:$B$874,2,FALSE)))=1,"·",0)</f>
        <v>0</v>
      </c>
      <c r="Q746" s="53">
        <f>IF(TYPE(SEARCH(Q$1,+VLOOKUP($A746,datos14s!$A$2:$B$874,2,FALSE)))=1,"·",0)</f>
        <v>0</v>
      </c>
      <c r="R746" s="53">
        <f>IF(TYPE(SEARCH(R$1,+VLOOKUP($A746,datos14s!$A$2:$B$874,2,FALSE)))=1,"·",0)</f>
        <v>0</v>
      </c>
      <c r="S746" s="53">
        <f>IF(TYPE(SEARCH(S$1,+VLOOKUP($A746,datos14s!$A$2:$B$874,2,FALSE)))=1,"·",0)</f>
        <v>0</v>
      </c>
      <c r="T746" s="53">
        <f>IF(TYPE(SEARCH(T$1,+VLOOKUP($A746,datos14s!$A$2:$B$874,2,FALSE)))=1,"·",0)</f>
        <v>0</v>
      </c>
      <c r="U746" s="53">
        <f>IF(TYPE(SEARCH(U$1,+VLOOKUP($A746,datos14s!$A$2:$B$874,2,FALSE)))=1,"·",0)</f>
        <v>0</v>
      </c>
      <c r="V746" s="53">
        <f>IF(TYPE(SEARCH(V$1,+VLOOKUP($A746,datos14s!$A$2:$B$874,2,FALSE)))=1,"·",0)</f>
        <v>0</v>
      </c>
      <c r="W746" s="53">
        <f>IF(TYPE(SEARCH(W$1,+VLOOKUP($A746,datos14s!$A$2:$B$874,2,FALSE)))=1,"·",0)</f>
        <v>0</v>
      </c>
      <c r="X746" s="53">
        <f>IF(TYPE(SEARCH(X$1,+VLOOKUP($A746,datos14s!$A$2:$B$874,2,FALSE)))=1,"·",0)</f>
        <v>0</v>
      </c>
      <c r="Y746" s="53">
        <f>IF(TYPE(SEARCH(Y$1,+VLOOKUP($A746,datos14s!$A$2:$B$874,2,FALSE)))=1,"·",0)</f>
        <v>0</v>
      </c>
      <c r="Z746" s="53">
        <f>IF(TYPE(SEARCH(Z$1,+VLOOKUP($A746,datos14s!$A$2:$B$874,2,FALSE)))=1,"·",0)</f>
        <v>0</v>
      </c>
      <c r="AA746" s="53">
        <f>IF(TYPE(SEARCH(AA$1,+VLOOKUP($A746,datos14s!$A$2:$B$874,2,FALSE)))=1,"·",0)</f>
        <v>0</v>
      </c>
      <c r="AB746" s="53">
        <f>IF(TYPE(SEARCH(AB$1,+VLOOKUP($A746,datos14s!$A$2:$B$874,2,FALSE)))=1,"·",0)</f>
        <v>0</v>
      </c>
      <c r="AC746" s="53">
        <f>IF(TYPE(SEARCH(AC$1,+VLOOKUP($A746,datos14s!$A$2:$B$874,2,FALSE)))=1,"·",0)</f>
        <v>0</v>
      </c>
      <c r="AD746" s="53">
        <f>IF(TYPE(SEARCH(AD$1,+VLOOKUP($A746,datos14s!$A$2:$B$874,2,FALSE)))=1,"·",0)</f>
        <v>0</v>
      </c>
      <c r="AE746" s="53">
        <f>IF(TYPE(SEARCH(AE$1,+VLOOKUP($A746,datos14s!$A$2:$B$874,2,FALSE)))=1,"·",0)</f>
        <v>0</v>
      </c>
    </row>
    <row r="747" spans="1:31" s="9" customFormat="1">
      <c r="A747" s="186" t="s">
        <v>318</v>
      </c>
      <c r="B747" s="53">
        <f>IF(TYPE(SEARCH(B$1,+VLOOKUP($A747,datos14s!$A$2:$B$874,2,FALSE)))=1,"·",0)</f>
        <v>0</v>
      </c>
      <c r="C747" s="53">
        <f>IF(TYPE(SEARCH(C$1,+VLOOKUP($A747,datos14s!$A$2:$B$874,2,FALSE)))=1,"·",0)</f>
        <v>0</v>
      </c>
      <c r="D747" s="53">
        <f>IF(TYPE(SEARCH(D$1,+VLOOKUP($A747,datos14s!$A$2:$B$874,2,FALSE)))=1,"·",0)</f>
        <v>0</v>
      </c>
      <c r="E747" s="53">
        <f>IF(TYPE(SEARCH(E$1,+VLOOKUP($A747,datos14s!$A$2:$B$874,2,FALSE)))=1,"·",0)</f>
        <v>0</v>
      </c>
      <c r="F747" s="53">
        <f>IF(TYPE(SEARCH(F$1,+VLOOKUP($A747,datos14s!$A$2:$B$874,2,FALSE)))=1,"·",0)</f>
        <v>0</v>
      </c>
      <c r="G747" s="53">
        <f>IF(TYPE(SEARCH(G$1,+VLOOKUP($A747,datos14s!$A$2:$B$874,2,FALSE)))=1,"·",0)</f>
        <v>0</v>
      </c>
      <c r="H747" s="53">
        <f>IF(TYPE(SEARCH(H$1,+VLOOKUP($A747,datos14s!$A$2:$B$874,2,FALSE)))=1,"·",0)</f>
        <v>0</v>
      </c>
      <c r="I747" s="53">
        <f>IF(TYPE(SEARCH(I$1,+VLOOKUP($A747,datos14s!$A$2:$B$874,2,FALSE)))=1,"·",0)</f>
        <v>0</v>
      </c>
      <c r="J747" s="53">
        <f>IF(TYPE(SEARCH(J$1,+VLOOKUP($A747,datos14s!$A$2:$B$874,2,FALSE)))=1,"·",0)</f>
        <v>0</v>
      </c>
      <c r="K747" s="53">
        <f>IF(TYPE(SEARCH(K$1,+VLOOKUP($A747,datos14s!$A$2:$B$874,2,FALSE)))=1,"·",0)</f>
        <v>0</v>
      </c>
      <c r="L747" s="53">
        <f>IF(TYPE(SEARCH(L$1,+VLOOKUP($A747,datos14s!$A$2:$B$874,2,FALSE)))=1,"·",0)</f>
        <v>0</v>
      </c>
      <c r="M747" s="53">
        <f>IF(TYPE(SEARCH(M$1,+VLOOKUP($A747,datos14s!$A$2:$B$874,2,FALSE)))=1,"·",0)</f>
        <v>0</v>
      </c>
      <c r="N747" s="53">
        <f>IF(TYPE(SEARCH(N$1,+VLOOKUP($A747,datos14s!$A$2:$B$874,2,FALSE)))=1,"·",0)</f>
        <v>0</v>
      </c>
      <c r="O747" s="53">
        <f>IF(TYPE(SEARCH(O$1,+VLOOKUP($A747,datos14s!$A$2:$B$874,2,FALSE)))=1,"·",0)</f>
        <v>0</v>
      </c>
      <c r="P747" s="53">
        <f>IF(TYPE(SEARCH(P$1,+VLOOKUP($A747,datos14s!$A$2:$B$874,2,FALSE)))=1,"·",0)</f>
        <v>0</v>
      </c>
      <c r="Q747" s="53">
        <f>IF(TYPE(SEARCH(Q$1,+VLOOKUP($A747,datos14s!$A$2:$B$874,2,FALSE)))=1,"·",0)</f>
        <v>0</v>
      </c>
      <c r="R747" s="53">
        <f>IF(TYPE(SEARCH(R$1,+VLOOKUP($A747,datos14s!$A$2:$B$874,2,FALSE)))=1,"·",0)</f>
        <v>0</v>
      </c>
      <c r="S747" s="53">
        <f>IF(TYPE(SEARCH(S$1,+VLOOKUP($A747,datos14s!$A$2:$B$874,2,FALSE)))=1,"·",0)</f>
        <v>0</v>
      </c>
      <c r="T747" s="53">
        <f>IF(TYPE(SEARCH(T$1,+VLOOKUP($A747,datos14s!$A$2:$B$874,2,FALSE)))=1,"·",0)</f>
        <v>0</v>
      </c>
      <c r="U747" s="53">
        <f>IF(TYPE(SEARCH(U$1,+VLOOKUP($A747,datos14s!$A$2:$B$874,2,FALSE)))=1,"·",0)</f>
        <v>0</v>
      </c>
      <c r="V747" s="53">
        <f>IF(TYPE(SEARCH(V$1,+VLOOKUP($A747,datos14s!$A$2:$B$874,2,FALSE)))=1,"·",0)</f>
        <v>0</v>
      </c>
      <c r="W747" s="53">
        <f>IF(TYPE(SEARCH(W$1,+VLOOKUP($A747,datos14s!$A$2:$B$874,2,FALSE)))=1,"·",0)</f>
        <v>0</v>
      </c>
      <c r="X747" s="53">
        <f>IF(TYPE(SEARCH(X$1,+VLOOKUP($A747,datos14s!$A$2:$B$874,2,FALSE)))=1,"·",0)</f>
        <v>0</v>
      </c>
      <c r="Y747" s="53">
        <f>IF(TYPE(SEARCH(Y$1,+VLOOKUP($A747,datos14s!$A$2:$B$874,2,FALSE)))=1,"·",0)</f>
        <v>0</v>
      </c>
      <c r="Z747" s="53">
        <f>IF(TYPE(SEARCH(Z$1,+VLOOKUP($A747,datos14s!$A$2:$B$874,2,FALSE)))=1,"·",0)</f>
        <v>0</v>
      </c>
      <c r="AA747" s="53">
        <f>IF(TYPE(SEARCH(AA$1,+VLOOKUP($A747,datos14s!$A$2:$B$874,2,FALSE)))=1,"·",0)</f>
        <v>0</v>
      </c>
      <c r="AB747" s="53">
        <f>IF(TYPE(SEARCH(AB$1,+VLOOKUP($A747,datos14s!$A$2:$B$874,2,FALSE)))=1,"·",0)</f>
        <v>0</v>
      </c>
      <c r="AC747" s="53">
        <f>IF(TYPE(SEARCH(AC$1,+VLOOKUP($A747,datos14s!$A$2:$B$874,2,FALSE)))=1,"·",0)</f>
        <v>0</v>
      </c>
      <c r="AD747" s="53">
        <f>IF(TYPE(SEARCH(AD$1,+VLOOKUP($A747,datos14s!$A$2:$B$874,2,FALSE)))=1,"·",0)</f>
        <v>0</v>
      </c>
      <c r="AE747" s="53">
        <f>IF(TYPE(SEARCH(AE$1,+VLOOKUP($A747,datos14s!$A$2:$B$874,2,FALSE)))=1,"·",0)</f>
        <v>0</v>
      </c>
    </row>
    <row r="748" spans="1:31" s="9" customFormat="1">
      <c r="A748" s="186" t="s">
        <v>319</v>
      </c>
      <c r="B748" s="53">
        <f>IF(TYPE(SEARCH(B$1,+VLOOKUP($A748,datos14s!$A$2:$B$874,2,FALSE)))=1,"·",0)</f>
        <v>0</v>
      </c>
      <c r="C748" s="53">
        <f>IF(TYPE(SEARCH(C$1,+VLOOKUP($A748,datos14s!$A$2:$B$874,2,FALSE)))=1,"·",0)</f>
        <v>0</v>
      </c>
      <c r="D748" s="53">
        <f>IF(TYPE(SEARCH(D$1,+VLOOKUP($A748,datos14s!$A$2:$B$874,2,FALSE)))=1,"·",0)</f>
        <v>0</v>
      </c>
      <c r="E748" s="53">
        <f>IF(TYPE(SEARCH(E$1,+VLOOKUP($A748,datos14s!$A$2:$B$874,2,FALSE)))=1,"·",0)</f>
        <v>0</v>
      </c>
      <c r="F748" s="53">
        <f>IF(TYPE(SEARCH(F$1,+VLOOKUP($A748,datos14s!$A$2:$B$874,2,FALSE)))=1,"·",0)</f>
        <v>0</v>
      </c>
      <c r="G748" s="53">
        <f>IF(TYPE(SEARCH(G$1,+VLOOKUP($A748,datos14s!$A$2:$B$874,2,FALSE)))=1,"·",0)</f>
        <v>0</v>
      </c>
      <c r="H748" s="53">
        <f>IF(TYPE(SEARCH(H$1,+VLOOKUP($A748,datos14s!$A$2:$B$874,2,FALSE)))=1,"·",0)</f>
        <v>0</v>
      </c>
      <c r="I748" s="53">
        <f>IF(TYPE(SEARCH(I$1,+VLOOKUP($A748,datos14s!$A$2:$B$874,2,FALSE)))=1,"·",0)</f>
        <v>0</v>
      </c>
      <c r="J748" s="53">
        <f>IF(TYPE(SEARCH(J$1,+VLOOKUP($A748,datos14s!$A$2:$B$874,2,FALSE)))=1,"·",0)</f>
        <v>0</v>
      </c>
      <c r="K748" s="53">
        <f>IF(TYPE(SEARCH(K$1,+VLOOKUP($A748,datos14s!$A$2:$B$874,2,FALSE)))=1,"·",0)</f>
        <v>0</v>
      </c>
      <c r="L748" s="53">
        <f>IF(TYPE(SEARCH(L$1,+VLOOKUP($A748,datos14s!$A$2:$B$874,2,FALSE)))=1,"·",0)</f>
        <v>0</v>
      </c>
      <c r="M748" s="53">
        <f>IF(TYPE(SEARCH(M$1,+VLOOKUP($A748,datos14s!$A$2:$B$874,2,FALSE)))=1,"·",0)</f>
        <v>0</v>
      </c>
      <c r="N748" s="53">
        <f>IF(TYPE(SEARCH(N$1,+VLOOKUP($A748,datos14s!$A$2:$B$874,2,FALSE)))=1,"·",0)</f>
        <v>0</v>
      </c>
      <c r="O748" s="53">
        <f>IF(TYPE(SEARCH(O$1,+VLOOKUP($A748,datos14s!$A$2:$B$874,2,FALSE)))=1,"·",0)</f>
        <v>0</v>
      </c>
      <c r="P748" s="53">
        <f>IF(TYPE(SEARCH(P$1,+VLOOKUP($A748,datos14s!$A$2:$B$874,2,FALSE)))=1,"·",0)</f>
        <v>0</v>
      </c>
      <c r="Q748" s="53">
        <f>IF(TYPE(SEARCH(Q$1,+VLOOKUP($A748,datos14s!$A$2:$B$874,2,FALSE)))=1,"·",0)</f>
        <v>0</v>
      </c>
      <c r="R748" s="53">
        <f>IF(TYPE(SEARCH(R$1,+VLOOKUP($A748,datos14s!$A$2:$B$874,2,FALSE)))=1,"·",0)</f>
        <v>0</v>
      </c>
      <c r="S748" s="53">
        <f>IF(TYPE(SEARCH(S$1,+VLOOKUP($A748,datos14s!$A$2:$B$874,2,FALSE)))=1,"·",0)</f>
        <v>0</v>
      </c>
      <c r="T748" s="53">
        <f>IF(TYPE(SEARCH(T$1,+VLOOKUP($A748,datos14s!$A$2:$B$874,2,FALSE)))=1,"·",0)</f>
        <v>0</v>
      </c>
      <c r="U748" s="53">
        <f>IF(TYPE(SEARCH(U$1,+VLOOKUP($A748,datos14s!$A$2:$B$874,2,FALSE)))=1,"·",0)</f>
        <v>0</v>
      </c>
      <c r="V748" s="53">
        <f>IF(TYPE(SEARCH(V$1,+VLOOKUP($A748,datos14s!$A$2:$B$874,2,FALSE)))=1,"·",0)</f>
        <v>0</v>
      </c>
      <c r="W748" s="53">
        <f>IF(TYPE(SEARCH(W$1,+VLOOKUP($A748,datos14s!$A$2:$B$874,2,FALSE)))=1,"·",0)</f>
        <v>0</v>
      </c>
      <c r="X748" s="53">
        <f>IF(TYPE(SEARCH(X$1,+VLOOKUP($A748,datos14s!$A$2:$B$874,2,FALSE)))=1,"·",0)</f>
        <v>0</v>
      </c>
      <c r="Y748" s="53">
        <f>IF(TYPE(SEARCH(Y$1,+VLOOKUP($A748,datos14s!$A$2:$B$874,2,FALSE)))=1,"·",0)</f>
        <v>0</v>
      </c>
      <c r="Z748" s="53">
        <f>IF(TYPE(SEARCH(Z$1,+VLOOKUP($A748,datos14s!$A$2:$B$874,2,FALSE)))=1,"·",0)</f>
        <v>0</v>
      </c>
      <c r="AA748" s="53">
        <f>IF(TYPE(SEARCH(AA$1,+VLOOKUP($A748,datos14s!$A$2:$B$874,2,FALSE)))=1,"·",0)</f>
        <v>0</v>
      </c>
      <c r="AB748" s="53">
        <f>IF(TYPE(SEARCH(AB$1,+VLOOKUP($A748,datos14s!$A$2:$B$874,2,FALSE)))=1,"·",0)</f>
        <v>0</v>
      </c>
      <c r="AC748" s="53">
        <f>IF(TYPE(SEARCH(AC$1,+VLOOKUP($A748,datos14s!$A$2:$B$874,2,FALSE)))=1,"·",0)</f>
        <v>0</v>
      </c>
      <c r="AD748" s="53">
        <f>IF(TYPE(SEARCH(AD$1,+VLOOKUP($A748,datos14s!$A$2:$B$874,2,FALSE)))=1,"·",0)</f>
        <v>0</v>
      </c>
      <c r="AE748" s="53">
        <f>IF(TYPE(SEARCH(AE$1,+VLOOKUP($A748,datos14s!$A$2:$B$874,2,FALSE)))=1,"·",0)</f>
        <v>0</v>
      </c>
    </row>
    <row r="749" spans="1:31" s="9" customFormat="1">
      <c r="A749" s="186" t="s">
        <v>320</v>
      </c>
      <c r="B749" s="53">
        <f>IF(TYPE(SEARCH(B$1,+VLOOKUP($A749,datos14s!$A$2:$B$874,2,FALSE)))=1,"·",0)</f>
        <v>0</v>
      </c>
      <c r="C749" s="53">
        <f>IF(TYPE(SEARCH(C$1,+VLOOKUP($A749,datos14s!$A$2:$B$874,2,FALSE)))=1,"·",0)</f>
        <v>0</v>
      </c>
      <c r="D749" s="53">
        <f>IF(TYPE(SEARCH(D$1,+VLOOKUP($A749,datos14s!$A$2:$B$874,2,FALSE)))=1,"·",0)</f>
        <v>0</v>
      </c>
      <c r="E749" s="53">
        <f>IF(TYPE(SEARCH(E$1,+VLOOKUP($A749,datos14s!$A$2:$B$874,2,FALSE)))=1,"·",0)</f>
        <v>0</v>
      </c>
      <c r="F749" s="53">
        <f>IF(TYPE(SEARCH(F$1,+VLOOKUP($A749,datos14s!$A$2:$B$874,2,FALSE)))=1,"·",0)</f>
        <v>0</v>
      </c>
      <c r="G749" s="53">
        <f>IF(TYPE(SEARCH(G$1,+VLOOKUP($A749,datos14s!$A$2:$B$874,2,FALSE)))=1,"·",0)</f>
        <v>0</v>
      </c>
      <c r="H749" s="53">
        <f>IF(TYPE(SEARCH(H$1,+VLOOKUP($A749,datos14s!$A$2:$B$874,2,FALSE)))=1,"·",0)</f>
        <v>0</v>
      </c>
      <c r="I749" s="53">
        <f>IF(TYPE(SEARCH(I$1,+VLOOKUP($A749,datos14s!$A$2:$B$874,2,FALSE)))=1,"·",0)</f>
        <v>0</v>
      </c>
      <c r="J749" s="53">
        <f>IF(TYPE(SEARCH(J$1,+VLOOKUP($A749,datos14s!$A$2:$B$874,2,FALSE)))=1,"·",0)</f>
        <v>0</v>
      </c>
      <c r="K749" s="53">
        <f>IF(TYPE(SEARCH(K$1,+VLOOKUP($A749,datos14s!$A$2:$B$874,2,FALSE)))=1,"·",0)</f>
        <v>0</v>
      </c>
      <c r="L749" s="53">
        <f>IF(TYPE(SEARCH(L$1,+VLOOKUP($A749,datos14s!$A$2:$B$874,2,FALSE)))=1,"·",0)</f>
        <v>0</v>
      </c>
      <c r="M749" s="53">
        <f>IF(TYPE(SEARCH(M$1,+VLOOKUP($A749,datos14s!$A$2:$B$874,2,FALSE)))=1,"·",0)</f>
        <v>0</v>
      </c>
      <c r="N749" s="53">
        <f>IF(TYPE(SEARCH(N$1,+VLOOKUP($A749,datos14s!$A$2:$B$874,2,FALSE)))=1,"·",0)</f>
        <v>0</v>
      </c>
      <c r="O749" s="53">
        <f>IF(TYPE(SEARCH(O$1,+VLOOKUP($A749,datos14s!$A$2:$B$874,2,FALSE)))=1,"·",0)</f>
        <v>0</v>
      </c>
      <c r="P749" s="53">
        <f>IF(TYPE(SEARCH(P$1,+VLOOKUP($A749,datos14s!$A$2:$B$874,2,FALSE)))=1,"·",0)</f>
        <v>0</v>
      </c>
      <c r="Q749" s="53">
        <f>IF(TYPE(SEARCH(Q$1,+VLOOKUP($A749,datos14s!$A$2:$B$874,2,FALSE)))=1,"·",0)</f>
        <v>0</v>
      </c>
      <c r="R749" s="53">
        <f>IF(TYPE(SEARCH(R$1,+VLOOKUP($A749,datos14s!$A$2:$B$874,2,FALSE)))=1,"·",0)</f>
        <v>0</v>
      </c>
      <c r="S749" s="53">
        <f>IF(TYPE(SEARCH(S$1,+VLOOKUP($A749,datos14s!$A$2:$B$874,2,FALSE)))=1,"·",0)</f>
        <v>0</v>
      </c>
      <c r="T749" s="53">
        <f>IF(TYPE(SEARCH(T$1,+VLOOKUP($A749,datos14s!$A$2:$B$874,2,FALSE)))=1,"·",0)</f>
        <v>0</v>
      </c>
      <c r="U749" s="53">
        <f>IF(TYPE(SEARCH(U$1,+VLOOKUP($A749,datos14s!$A$2:$B$874,2,FALSE)))=1,"·",0)</f>
        <v>0</v>
      </c>
      <c r="V749" s="53">
        <f>IF(TYPE(SEARCH(V$1,+VLOOKUP($A749,datos14s!$A$2:$B$874,2,FALSE)))=1,"·",0)</f>
        <v>0</v>
      </c>
      <c r="W749" s="53">
        <f>IF(TYPE(SEARCH(W$1,+VLOOKUP($A749,datos14s!$A$2:$B$874,2,FALSE)))=1,"·",0)</f>
        <v>0</v>
      </c>
      <c r="X749" s="53">
        <f>IF(TYPE(SEARCH(X$1,+VLOOKUP($A749,datos14s!$A$2:$B$874,2,FALSE)))=1,"·",0)</f>
        <v>0</v>
      </c>
      <c r="Y749" s="53">
        <f>IF(TYPE(SEARCH(Y$1,+VLOOKUP($A749,datos14s!$A$2:$B$874,2,FALSE)))=1,"·",0)</f>
        <v>0</v>
      </c>
      <c r="Z749" s="53">
        <f>IF(TYPE(SEARCH(Z$1,+VLOOKUP($A749,datos14s!$A$2:$B$874,2,FALSE)))=1,"·",0)</f>
        <v>0</v>
      </c>
      <c r="AA749" s="53">
        <f>IF(TYPE(SEARCH(AA$1,+VLOOKUP($A749,datos14s!$A$2:$B$874,2,FALSE)))=1,"·",0)</f>
        <v>0</v>
      </c>
      <c r="AB749" s="53">
        <f>IF(TYPE(SEARCH(AB$1,+VLOOKUP($A749,datos14s!$A$2:$B$874,2,FALSE)))=1,"·",0)</f>
        <v>0</v>
      </c>
      <c r="AC749" s="53">
        <f>IF(TYPE(SEARCH(AC$1,+VLOOKUP($A749,datos14s!$A$2:$B$874,2,FALSE)))=1,"·",0)</f>
        <v>0</v>
      </c>
      <c r="AD749" s="53">
        <f>IF(TYPE(SEARCH(AD$1,+VLOOKUP($A749,datos14s!$A$2:$B$874,2,FALSE)))=1,"·",0)</f>
        <v>0</v>
      </c>
      <c r="AE749" s="53">
        <f>IF(TYPE(SEARCH(AE$1,+VLOOKUP($A749,datos14s!$A$2:$B$874,2,FALSE)))=1,"·",0)</f>
        <v>0</v>
      </c>
    </row>
    <row r="750" spans="1:31" s="9" customFormat="1">
      <c r="A750" s="186" t="s">
        <v>321</v>
      </c>
      <c r="B750" s="53">
        <f>IF(TYPE(SEARCH(B$1,+VLOOKUP($A750,datos14s!$A$2:$B$874,2,FALSE)))=1,"·",0)</f>
        <v>0</v>
      </c>
      <c r="C750" s="53">
        <f>IF(TYPE(SEARCH(C$1,+VLOOKUP($A750,datos14s!$A$2:$B$874,2,FALSE)))=1,"·",0)</f>
        <v>0</v>
      </c>
      <c r="D750" s="53">
        <f>IF(TYPE(SEARCH(D$1,+VLOOKUP($A750,datos14s!$A$2:$B$874,2,FALSE)))=1,"·",0)</f>
        <v>0</v>
      </c>
      <c r="E750" s="53">
        <f>IF(TYPE(SEARCH(E$1,+VLOOKUP($A750,datos14s!$A$2:$B$874,2,FALSE)))=1,"·",0)</f>
        <v>0</v>
      </c>
      <c r="F750" s="53">
        <f>IF(TYPE(SEARCH(F$1,+VLOOKUP($A750,datos14s!$A$2:$B$874,2,FALSE)))=1,"·",0)</f>
        <v>0</v>
      </c>
      <c r="G750" s="53">
        <f>IF(TYPE(SEARCH(G$1,+VLOOKUP($A750,datos14s!$A$2:$B$874,2,FALSE)))=1,"·",0)</f>
        <v>0</v>
      </c>
      <c r="H750" s="53">
        <f>IF(TYPE(SEARCH(H$1,+VLOOKUP($A750,datos14s!$A$2:$B$874,2,FALSE)))=1,"·",0)</f>
        <v>0</v>
      </c>
      <c r="I750" s="53">
        <f>IF(TYPE(SEARCH(I$1,+VLOOKUP($A750,datos14s!$A$2:$B$874,2,FALSE)))=1,"·",0)</f>
        <v>0</v>
      </c>
      <c r="J750" s="53">
        <f>IF(TYPE(SEARCH(J$1,+VLOOKUP($A750,datos14s!$A$2:$B$874,2,FALSE)))=1,"·",0)</f>
        <v>0</v>
      </c>
      <c r="K750" s="53">
        <f>IF(TYPE(SEARCH(K$1,+VLOOKUP($A750,datos14s!$A$2:$B$874,2,FALSE)))=1,"·",0)</f>
        <v>0</v>
      </c>
      <c r="L750" s="53">
        <f>IF(TYPE(SEARCH(L$1,+VLOOKUP($A750,datos14s!$A$2:$B$874,2,FALSE)))=1,"·",0)</f>
        <v>0</v>
      </c>
      <c r="M750" s="53">
        <f>IF(TYPE(SEARCH(M$1,+VLOOKUP($A750,datos14s!$A$2:$B$874,2,FALSE)))=1,"·",0)</f>
        <v>0</v>
      </c>
      <c r="N750" s="53">
        <f>IF(TYPE(SEARCH(N$1,+VLOOKUP($A750,datos14s!$A$2:$B$874,2,FALSE)))=1,"·",0)</f>
        <v>0</v>
      </c>
      <c r="O750" s="53">
        <f>IF(TYPE(SEARCH(O$1,+VLOOKUP($A750,datos14s!$A$2:$B$874,2,FALSE)))=1,"·",0)</f>
        <v>0</v>
      </c>
      <c r="P750" s="53">
        <f>IF(TYPE(SEARCH(P$1,+VLOOKUP($A750,datos14s!$A$2:$B$874,2,FALSE)))=1,"·",0)</f>
        <v>0</v>
      </c>
      <c r="Q750" s="53">
        <f>IF(TYPE(SEARCH(Q$1,+VLOOKUP($A750,datos14s!$A$2:$B$874,2,FALSE)))=1,"·",0)</f>
        <v>0</v>
      </c>
      <c r="R750" s="53">
        <f>IF(TYPE(SEARCH(R$1,+VLOOKUP($A750,datos14s!$A$2:$B$874,2,FALSE)))=1,"·",0)</f>
        <v>0</v>
      </c>
      <c r="S750" s="53">
        <f>IF(TYPE(SEARCH(S$1,+VLOOKUP($A750,datos14s!$A$2:$B$874,2,FALSE)))=1,"·",0)</f>
        <v>0</v>
      </c>
      <c r="T750" s="53">
        <f>IF(TYPE(SEARCH(T$1,+VLOOKUP($A750,datos14s!$A$2:$B$874,2,FALSE)))=1,"·",0)</f>
        <v>0</v>
      </c>
      <c r="U750" s="53">
        <f>IF(TYPE(SEARCH(U$1,+VLOOKUP($A750,datos14s!$A$2:$B$874,2,FALSE)))=1,"·",0)</f>
        <v>0</v>
      </c>
      <c r="V750" s="53">
        <f>IF(TYPE(SEARCH(V$1,+VLOOKUP($A750,datos14s!$A$2:$B$874,2,FALSE)))=1,"·",0)</f>
        <v>0</v>
      </c>
      <c r="W750" s="53">
        <f>IF(TYPE(SEARCH(W$1,+VLOOKUP($A750,datos14s!$A$2:$B$874,2,FALSE)))=1,"·",0)</f>
        <v>0</v>
      </c>
      <c r="X750" s="53">
        <f>IF(TYPE(SEARCH(X$1,+VLOOKUP($A750,datos14s!$A$2:$B$874,2,FALSE)))=1,"·",0)</f>
        <v>0</v>
      </c>
      <c r="Y750" s="53">
        <f>IF(TYPE(SEARCH(Y$1,+VLOOKUP($A750,datos14s!$A$2:$B$874,2,FALSE)))=1,"·",0)</f>
        <v>0</v>
      </c>
      <c r="Z750" s="53">
        <f>IF(TYPE(SEARCH(Z$1,+VLOOKUP($A750,datos14s!$A$2:$B$874,2,FALSE)))=1,"·",0)</f>
        <v>0</v>
      </c>
      <c r="AA750" s="53">
        <f>IF(TYPE(SEARCH(AA$1,+VLOOKUP($A750,datos14s!$A$2:$B$874,2,FALSE)))=1,"·",0)</f>
        <v>0</v>
      </c>
      <c r="AB750" s="53">
        <f>IF(TYPE(SEARCH(AB$1,+VLOOKUP($A750,datos14s!$A$2:$B$874,2,FALSE)))=1,"·",0)</f>
        <v>0</v>
      </c>
      <c r="AC750" s="53">
        <f>IF(TYPE(SEARCH(AC$1,+VLOOKUP($A750,datos14s!$A$2:$B$874,2,FALSE)))=1,"·",0)</f>
        <v>0</v>
      </c>
      <c r="AD750" s="53">
        <f>IF(TYPE(SEARCH(AD$1,+VLOOKUP($A750,datos14s!$A$2:$B$874,2,FALSE)))=1,"·",0)</f>
        <v>0</v>
      </c>
      <c r="AE750" s="53">
        <f>IF(TYPE(SEARCH(AE$1,+VLOOKUP($A750,datos14s!$A$2:$B$874,2,FALSE)))=1,"·",0)</f>
        <v>0</v>
      </c>
    </row>
    <row r="751" spans="1:31" s="9" customFormat="1">
      <c r="A751" s="186" t="s">
        <v>322</v>
      </c>
      <c r="B751" s="53">
        <f>IF(TYPE(SEARCH(B$1,+VLOOKUP($A751,datos14s!$A$2:$B$874,2,FALSE)))=1,"·",0)</f>
        <v>0</v>
      </c>
      <c r="C751" s="53">
        <f>IF(TYPE(SEARCH(C$1,+VLOOKUP($A751,datos14s!$A$2:$B$874,2,FALSE)))=1,"·",0)</f>
        <v>0</v>
      </c>
      <c r="D751" s="53">
        <f>IF(TYPE(SEARCH(D$1,+VLOOKUP($A751,datos14s!$A$2:$B$874,2,FALSE)))=1,"·",0)</f>
        <v>0</v>
      </c>
      <c r="E751" s="53">
        <f>IF(TYPE(SEARCH(E$1,+VLOOKUP($A751,datos14s!$A$2:$B$874,2,FALSE)))=1,"·",0)</f>
        <v>0</v>
      </c>
      <c r="F751" s="53">
        <f>IF(TYPE(SEARCH(F$1,+VLOOKUP($A751,datos14s!$A$2:$B$874,2,FALSE)))=1,"·",0)</f>
        <v>0</v>
      </c>
      <c r="G751" s="53">
        <f>IF(TYPE(SEARCH(G$1,+VLOOKUP($A751,datos14s!$A$2:$B$874,2,FALSE)))=1,"·",0)</f>
        <v>0</v>
      </c>
      <c r="H751" s="53">
        <f>IF(TYPE(SEARCH(H$1,+VLOOKUP($A751,datos14s!$A$2:$B$874,2,FALSE)))=1,"·",0)</f>
        <v>0</v>
      </c>
      <c r="I751" s="53">
        <f>IF(TYPE(SEARCH(I$1,+VLOOKUP($A751,datos14s!$A$2:$B$874,2,FALSE)))=1,"·",0)</f>
        <v>0</v>
      </c>
      <c r="J751" s="53">
        <f>IF(TYPE(SEARCH(J$1,+VLOOKUP($A751,datos14s!$A$2:$B$874,2,FALSE)))=1,"·",0)</f>
        <v>0</v>
      </c>
      <c r="K751" s="53">
        <f>IF(TYPE(SEARCH(K$1,+VLOOKUP($A751,datos14s!$A$2:$B$874,2,FALSE)))=1,"·",0)</f>
        <v>0</v>
      </c>
      <c r="L751" s="53">
        <f>IF(TYPE(SEARCH(L$1,+VLOOKUP($A751,datos14s!$A$2:$B$874,2,FALSE)))=1,"·",0)</f>
        <v>0</v>
      </c>
      <c r="M751" s="53">
        <f>IF(TYPE(SEARCH(M$1,+VLOOKUP($A751,datos14s!$A$2:$B$874,2,FALSE)))=1,"·",0)</f>
        <v>0</v>
      </c>
      <c r="N751" s="53">
        <f>IF(TYPE(SEARCH(N$1,+VLOOKUP($A751,datos14s!$A$2:$B$874,2,FALSE)))=1,"·",0)</f>
        <v>0</v>
      </c>
      <c r="O751" s="53">
        <f>IF(TYPE(SEARCH(O$1,+VLOOKUP($A751,datos14s!$A$2:$B$874,2,FALSE)))=1,"·",0)</f>
        <v>0</v>
      </c>
      <c r="P751" s="53">
        <f>IF(TYPE(SEARCH(P$1,+VLOOKUP($A751,datos14s!$A$2:$B$874,2,FALSE)))=1,"·",0)</f>
        <v>0</v>
      </c>
      <c r="Q751" s="53">
        <f>IF(TYPE(SEARCH(Q$1,+VLOOKUP($A751,datos14s!$A$2:$B$874,2,FALSE)))=1,"·",0)</f>
        <v>0</v>
      </c>
      <c r="R751" s="53">
        <f>IF(TYPE(SEARCH(R$1,+VLOOKUP($A751,datos14s!$A$2:$B$874,2,FALSE)))=1,"·",0)</f>
        <v>0</v>
      </c>
      <c r="S751" s="53">
        <f>IF(TYPE(SEARCH(S$1,+VLOOKUP($A751,datos14s!$A$2:$B$874,2,FALSE)))=1,"·",0)</f>
        <v>0</v>
      </c>
      <c r="T751" s="53">
        <f>IF(TYPE(SEARCH(T$1,+VLOOKUP($A751,datos14s!$A$2:$B$874,2,FALSE)))=1,"·",0)</f>
        <v>0</v>
      </c>
      <c r="U751" s="53">
        <f>IF(TYPE(SEARCH(U$1,+VLOOKUP($A751,datos14s!$A$2:$B$874,2,FALSE)))=1,"·",0)</f>
        <v>0</v>
      </c>
      <c r="V751" s="53">
        <f>IF(TYPE(SEARCH(V$1,+VLOOKUP($A751,datos14s!$A$2:$B$874,2,FALSE)))=1,"·",0)</f>
        <v>0</v>
      </c>
      <c r="W751" s="53">
        <f>IF(TYPE(SEARCH(W$1,+VLOOKUP($A751,datos14s!$A$2:$B$874,2,FALSE)))=1,"·",0)</f>
        <v>0</v>
      </c>
      <c r="X751" s="53">
        <f>IF(TYPE(SEARCH(X$1,+VLOOKUP($A751,datos14s!$A$2:$B$874,2,FALSE)))=1,"·",0)</f>
        <v>0</v>
      </c>
      <c r="Y751" s="53">
        <f>IF(TYPE(SEARCH(Y$1,+VLOOKUP($A751,datos14s!$A$2:$B$874,2,FALSE)))=1,"·",0)</f>
        <v>0</v>
      </c>
      <c r="Z751" s="53">
        <f>IF(TYPE(SEARCH(Z$1,+VLOOKUP($A751,datos14s!$A$2:$B$874,2,FALSE)))=1,"·",0)</f>
        <v>0</v>
      </c>
      <c r="AA751" s="53">
        <f>IF(TYPE(SEARCH(AA$1,+VLOOKUP($A751,datos14s!$A$2:$B$874,2,FALSE)))=1,"·",0)</f>
        <v>0</v>
      </c>
      <c r="AB751" s="53">
        <f>IF(TYPE(SEARCH(AB$1,+VLOOKUP($A751,datos14s!$A$2:$B$874,2,FALSE)))=1,"·",0)</f>
        <v>0</v>
      </c>
      <c r="AC751" s="53">
        <f>IF(TYPE(SEARCH(AC$1,+VLOOKUP($A751,datos14s!$A$2:$B$874,2,FALSE)))=1,"·",0)</f>
        <v>0</v>
      </c>
      <c r="AD751" s="53">
        <f>IF(TYPE(SEARCH(AD$1,+VLOOKUP($A751,datos14s!$A$2:$B$874,2,FALSE)))=1,"·",0)</f>
        <v>0</v>
      </c>
      <c r="AE751" s="53">
        <f>IF(TYPE(SEARCH(AE$1,+VLOOKUP($A751,datos14s!$A$2:$B$874,2,FALSE)))=1,"·",0)</f>
        <v>0</v>
      </c>
    </row>
    <row r="752" spans="1:31" s="9" customFormat="1">
      <c r="A752" s="186" t="s">
        <v>323</v>
      </c>
      <c r="B752" s="53">
        <f>IF(TYPE(SEARCH(B$1,+VLOOKUP($A752,datos14s!$A$2:$B$874,2,FALSE)))=1,"·",0)</f>
        <v>0</v>
      </c>
      <c r="C752" s="53">
        <f>IF(TYPE(SEARCH(C$1,+VLOOKUP($A752,datos14s!$A$2:$B$874,2,FALSE)))=1,"·",0)</f>
        <v>0</v>
      </c>
      <c r="D752" s="53">
        <f>IF(TYPE(SEARCH(D$1,+VLOOKUP($A752,datos14s!$A$2:$B$874,2,FALSE)))=1,"·",0)</f>
        <v>0</v>
      </c>
      <c r="E752" s="53">
        <f>IF(TYPE(SEARCH(E$1,+VLOOKUP($A752,datos14s!$A$2:$B$874,2,FALSE)))=1,"·",0)</f>
        <v>0</v>
      </c>
      <c r="F752" s="53">
        <f>IF(TYPE(SEARCH(F$1,+VLOOKUP($A752,datos14s!$A$2:$B$874,2,FALSE)))=1,"·",0)</f>
        <v>0</v>
      </c>
      <c r="G752" s="53">
        <f>IF(TYPE(SEARCH(G$1,+VLOOKUP($A752,datos14s!$A$2:$B$874,2,FALSE)))=1,"·",0)</f>
        <v>0</v>
      </c>
      <c r="H752" s="53">
        <f>IF(TYPE(SEARCH(H$1,+VLOOKUP($A752,datos14s!$A$2:$B$874,2,FALSE)))=1,"·",0)</f>
        <v>0</v>
      </c>
      <c r="I752" s="53">
        <f>IF(TYPE(SEARCH(I$1,+VLOOKUP($A752,datos14s!$A$2:$B$874,2,FALSE)))=1,"·",0)</f>
        <v>0</v>
      </c>
      <c r="J752" s="53">
        <f>IF(TYPE(SEARCH(J$1,+VLOOKUP($A752,datos14s!$A$2:$B$874,2,FALSE)))=1,"·",0)</f>
        <v>0</v>
      </c>
      <c r="K752" s="53">
        <f>IF(TYPE(SEARCH(K$1,+VLOOKUP($A752,datos14s!$A$2:$B$874,2,FALSE)))=1,"·",0)</f>
        <v>0</v>
      </c>
      <c r="L752" s="53">
        <f>IF(TYPE(SEARCH(L$1,+VLOOKUP($A752,datos14s!$A$2:$B$874,2,FALSE)))=1,"·",0)</f>
        <v>0</v>
      </c>
      <c r="M752" s="53">
        <f>IF(TYPE(SEARCH(M$1,+VLOOKUP($A752,datos14s!$A$2:$B$874,2,FALSE)))=1,"·",0)</f>
        <v>0</v>
      </c>
      <c r="N752" s="53">
        <f>IF(TYPE(SEARCH(N$1,+VLOOKUP($A752,datos14s!$A$2:$B$874,2,FALSE)))=1,"·",0)</f>
        <v>0</v>
      </c>
      <c r="O752" s="53">
        <f>IF(TYPE(SEARCH(O$1,+VLOOKUP($A752,datos14s!$A$2:$B$874,2,FALSE)))=1,"·",0)</f>
        <v>0</v>
      </c>
      <c r="P752" s="53">
        <f>IF(TYPE(SEARCH(P$1,+VLOOKUP($A752,datos14s!$A$2:$B$874,2,FALSE)))=1,"·",0)</f>
        <v>0</v>
      </c>
      <c r="Q752" s="53">
        <f>IF(TYPE(SEARCH(Q$1,+VLOOKUP($A752,datos14s!$A$2:$B$874,2,FALSE)))=1,"·",0)</f>
        <v>0</v>
      </c>
      <c r="R752" s="53">
        <f>IF(TYPE(SEARCH(R$1,+VLOOKUP($A752,datos14s!$A$2:$B$874,2,FALSE)))=1,"·",0)</f>
        <v>0</v>
      </c>
      <c r="S752" s="53">
        <f>IF(TYPE(SEARCH(S$1,+VLOOKUP($A752,datos14s!$A$2:$B$874,2,FALSE)))=1,"·",0)</f>
        <v>0</v>
      </c>
      <c r="T752" s="53">
        <f>IF(TYPE(SEARCH(T$1,+VLOOKUP($A752,datos14s!$A$2:$B$874,2,FALSE)))=1,"·",0)</f>
        <v>0</v>
      </c>
      <c r="U752" s="53">
        <f>IF(TYPE(SEARCH(U$1,+VLOOKUP($A752,datos14s!$A$2:$B$874,2,FALSE)))=1,"·",0)</f>
        <v>0</v>
      </c>
      <c r="V752" s="53">
        <f>IF(TYPE(SEARCH(V$1,+VLOOKUP($A752,datos14s!$A$2:$B$874,2,FALSE)))=1,"·",0)</f>
        <v>0</v>
      </c>
      <c r="W752" s="53">
        <f>IF(TYPE(SEARCH(W$1,+VLOOKUP($A752,datos14s!$A$2:$B$874,2,FALSE)))=1,"·",0)</f>
        <v>0</v>
      </c>
      <c r="X752" s="53">
        <f>IF(TYPE(SEARCH(X$1,+VLOOKUP($A752,datos14s!$A$2:$B$874,2,FALSE)))=1,"·",0)</f>
        <v>0</v>
      </c>
      <c r="Y752" s="53">
        <f>IF(TYPE(SEARCH(Y$1,+VLOOKUP($A752,datos14s!$A$2:$B$874,2,FALSE)))=1,"·",0)</f>
        <v>0</v>
      </c>
      <c r="Z752" s="53">
        <f>IF(TYPE(SEARCH(Z$1,+VLOOKUP($A752,datos14s!$A$2:$B$874,2,FALSE)))=1,"·",0)</f>
        <v>0</v>
      </c>
      <c r="AA752" s="53">
        <f>IF(TYPE(SEARCH(AA$1,+VLOOKUP($A752,datos14s!$A$2:$B$874,2,FALSE)))=1,"·",0)</f>
        <v>0</v>
      </c>
      <c r="AB752" s="53">
        <f>IF(TYPE(SEARCH(AB$1,+VLOOKUP($A752,datos14s!$A$2:$B$874,2,FALSE)))=1,"·",0)</f>
        <v>0</v>
      </c>
      <c r="AC752" s="53">
        <f>IF(TYPE(SEARCH(AC$1,+VLOOKUP($A752,datos14s!$A$2:$B$874,2,FALSE)))=1,"·",0)</f>
        <v>0</v>
      </c>
      <c r="AD752" s="53">
        <f>IF(TYPE(SEARCH(AD$1,+VLOOKUP($A752,datos14s!$A$2:$B$874,2,FALSE)))=1,"·",0)</f>
        <v>0</v>
      </c>
      <c r="AE752" s="53">
        <f>IF(TYPE(SEARCH(AE$1,+VLOOKUP($A752,datos14s!$A$2:$B$874,2,FALSE)))=1,"·",0)</f>
        <v>0</v>
      </c>
    </row>
    <row r="753" spans="1:31" s="9" customFormat="1">
      <c r="A753" s="186" t="s">
        <v>324</v>
      </c>
      <c r="B753" s="53">
        <f>IF(TYPE(SEARCH(B$1,+VLOOKUP($A753,datos14s!$A$2:$B$874,2,FALSE)))=1,"·",0)</f>
        <v>0</v>
      </c>
      <c r="C753" s="53">
        <f>IF(TYPE(SEARCH(C$1,+VLOOKUP($A753,datos14s!$A$2:$B$874,2,FALSE)))=1,"·",0)</f>
        <v>0</v>
      </c>
      <c r="D753" s="53">
        <f>IF(TYPE(SEARCH(D$1,+VLOOKUP($A753,datos14s!$A$2:$B$874,2,FALSE)))=1,"·",0)</f>
        <v>0</v>
      </c>
      <c r="E753" s="53">
        <f>IF(TYPE(SEARCH(E$1,+VLOOKUP($A753,datos14s!$A$2:$B$874,2,FALSE)))=1,"·",0)</f>
        <v>0</v>
      </c>
      <c r="F753" s="53">
        <f>IF(TYPE(SEARCH(F$1,+VLOOKUP($A753,datos14s!$A$2:$B$874,2,FALSE)))=1,"·",0)</f>
        <v>0</v>
      </c>
      <c r="G753" s="53">
        <f>IF(TYPE(SEARCH(G$1,+VLOOKUP($A753,datos14s!$A$2:$B$874,2,FALSE)))=1,"·",0)</f>
        <v>0</v>
      </c>
      <c r="H753" s="53">
        <f>IF(TYPE(SEARCH(H$1,+VLOOKUP($A753,datos14s!$A$2:$B$874,2,FALSE)))=1,"·",0)</f>
        <v>0</v>
      </c>
      <c r="I753" s="53">
        <f>IF(TYPE(SEARCH(I$1,+VLOOKUP($A753,datos14s!$A$2:$B$874,2,FALSE)))=1,"·",0)</f>
        <v>0</v>
      </c>
      <c r="J753" s="53">
        <f>IF(TYPE(SEARCH(J$1,+VLOOKUP($A753,datos14s!$A$2:$B$874,2,FALSE)))=1,"·",0)</f>
        <v>0</v>
      </c>
      <c r="K753" s="53">
        <f>IF(TYPE(SEARCH(K$1,+VLOOKUP($A753,datos14s!$A$2:$B$874,2,FALSE)))=1,"·",0)</f>
        <v>0</v>
      </c>
      <c r="L753" s="53">
        <f>IF(TYPE(SEARCH(L$1,+VLOOKUP($A753,datos14s!$A$2:$B$874,2,FALSE)))=1,"·",0)</f>
        <v>0</v>
      </c>
      <c r="M753" s="53">
        <f>IF(TYPE(SEARCH(M$1,+VLOOKUP($A753,datos14s!$A$2:$B$874,2,FALSE)))=1,"·",0)</f>
        <v>0</v>
      </c>
      <c r="N753" s="53">
        <f>IF(TYPE(SEARCH(N$1,+VLOOKUP($A753,datos14s!$A$2:$B$874,2,FALSE)))=1,"·",0)</f>
        <v>0</v>
      </c>
      <c r="O753" s="53">
        <f>IF(TYPE(SEARCH(O$1,+VLOOKUP($A753,datos14s!$A$2:$B$874,2,FALSE)))=1,"·",0)</f>
        <v>0</v>
      </c>
      <c r="P753" s="53">
        <f>IF(TYPE(SEARCH(P$1,+VLOOKUP($A753,datos14s!$A$2:$B$874,2,FALSE)))=1,"·",0)</f>
        <v>0</v>
      </c>
      <c r="Q753" s="53">
        <f>IF(TYPE(SEARCH(Q$1,+VLOOKUP($A753,datos14s!$A$2:$B$874,2,FALSE)))=1,"·",0)</f>
        <v>0</v>
      </c>
      <c r="R753" s="53">
        <f>IF(TYPE(SEARCH(R$1,+VLOOKUP($A753,datos14s!$A$2:$B$874,2,FALSE)))=1,"·",0)</f>
        <v>0</v>
      </c>
      <c r="S753" s="53">
        <f>IF(TYPE(SEARCH(S$1,+VLOOKUP($A753,datos14s!$A$2:$B$874,2,FALSE)))=1,"·",0)</f>
        <v>0</v>
      </c>
      <c r="T753" s="53">
        <f>IF(TYPE(SEARCH(T$1,+VLOOKUP($A753,datos14s!$A$2:$B$874,2,FALSE)))=1,"·",0)</f>
        <v>0</v>
      </c>
      <c r="U753" s="53">
        <f>IF(TYPE(SEARCH(U$1,+VLOOKUP($A753,datos14s!$A$2:$B$874,2,FALSE)))=1,"·",0)</f>
        <v>0</v>
      </c>
      <c r="V753" s="53">
        <f>IF(TYPE(SEARCH(V$1,+VLOOKUP($A753,datos14s!$A$2:$B$874,2,FALSE)))=1,"·",0)</f>
        <v>0</v>
      </c>
      <c r="W753" s="53">
        <f>IF(TYPE(SEARCH(W$1,+VLOOKUP($A753,datos14s!$A$2:$B$874,2,FALSE)))=1,"·",0)</f>
        <v>0</v>
      </c>
      <c r="X753" s="53">
        <f>IF(TYPE(SEARCH(X$1,+VLOOKUP($A753,datos14s!$A$2:$B$874,2,FALSE)))=1,"·",0)</f>
        <v>0</v>
      </c>
      <c r="Y753" s="53">
        <f>IF(TYPE(SEARCH(Y$1,+VLOOKUP($A753,datos14s!$A$2:$B$874,2,FALSE)))=1,"·",0)</f>
        <v>0</v>
      </c>
      <c r="Z753" s="53">
        <f>IF(TYPE(SEARCH(Z$1,+VLOOKUP($A753,datos14s!$A$2:$B$874,2,FALSE)))=1,"·",0)</f>
        <v>0</v>
      </c>
      <c r="AA753" s="53">
        <f>IF(TYPE(SEARCH(AA$1,+VLOOKUP($A753,datos14s!$A$2:$B$874,2,FALSE)))=1,"·",0)</f>
        <v>0</v>
      </c>
      <c r="AB753" s="53">
        <f>IF(TYPE(SEARCH(AB$1,+VLOOKUP($A753,datos14s!$A$2:$B$874,2,FALSE)))=1,"·",0)</f>
        <v>0</v>
      </c>
      <c r="AC753" s="53">
        <f>IF(TYPE(SEARCH(AC$1,+VLOOKUP($A753,datos14s!$A$2:$B$874,2,FALSE)))=1,"·",0)</f>
        <v>0</v>
      </c>
      <c r="AD753" s="53">
        <f>IF(TYPE(SEARCH(AD$1,+VLOOKUP($A753,datos14s!$A$2:$B$874,2,FALSE)))=1,"·",0)</f>
        <v>0</v>
      </c>
      <c r="AE753" s="53">
        <f>IF(TYPE(SEARCH(AE$1,+VLOOKUP($A753,datos14s!$A$2:$B$874,2,FALSE)))=1,"·",0)</f>
        <v>0</v>
      </c>
    </row>
    <row r="754" spans="1:31" s="9" customFormat="1">
      <c r="A754" s="60" t="s">
        <v>1376</v>
      </c>
      <c r="B754" s="53">
        <f>IF(TYPE(SEARCH(B$1,+VLOOKUP($A754,datos14s!$A$2:$B$874,2,FALSE)))=1,"·",0)</f>
        <v>0</v>
      </c>
      <c r="C754" s="53">
        <f>IF(TYPE(SEARCH(C$1,+VLOOKUP($A754,datos14s!$A$2:$B$874,2,FALSE)))=1,"·",0)</f>
        <v>0</v>
      </c>
      <c r="D754" s="53">
        <f>IF(TYPE(SEARCH(D$1,+VLOOKUP($A754,datos14s!$A$2:$B$874,2,FALSE)))=1,"·",0)</f>
        <v>0</v>
      </c>
      <c r="E754" s="53">
        <f>IF(TYPE(SEARCH(E$1,+VLOOKUP($A754,datos14s!$A$2:$B$874,2,FALSE)))=1,"·",0)</f>
        <v>0</v>
      </c>
      <c r="F754" s="53">
        <f>IF(TYPE(SEARCH(F$1,+VLOOKUP($A754,datos14s!$A$2:$B$874,2,FALSE)))=1,"·",0)</f>
        <v>0</v>
      </c>
      <c r="G754" s="53">
        <f>IF(TYPE(SEARCH(G$1,+VLOOKUP($A754,datos14s!$A$2:$B$874,2,FALSE)))=1,"·",0)</f>
        <v>0</v>
      </c>
      <c r="H754" s="53">
        <f>IF(TYPE(SEARCH(H$1,+VLOOKUP($A754,datos14s!$A$2:$B$874,2,FALSE)))=1,"·",0)</f>
        <v>0</v>
      </c>
      <c r="I754" s="53">
        <f>IF(TYPE(SEARCH(I$1,+VLOOKUP($A754,datos14s!$A$2:$B$874,2,FALSE)))=1,"·",0)</f>
        <v>0</v>
      </c>
      <c r="J754" s="53">
        <f>IF(TYPE(SEARCH(J$1,+VLOOKUP($A754,datos14s!$A$2:$B$874,2,FALSE)))=1,"·",0)</f>
        <v>0</v>
      </c>
      <c r="K754" s="53">
        <f>IF(TYPE(SEARCH(K$1,+VLOOKUP($A754,datos14s!$A$2:$B$874,2,FALSE)))=1,"·",0)</f>
        <v>0</v>
      </c>
      <c r="L754" s="53">
        <f>IF(TYPE(SEARCH(L$1,+VLOOKUP($A754,datos14s!$A$2:$B$874,2,FALSE)))=1,"·",0)</f>
        <v>0</v>
      </c>
      <c r="M754" s="53">
        <f>IF(TYPE(SEARCH(M$1,+VLOOKUP($A754,datos14s!$A$2:$B$874,2,FALSE)))=1,"·",0)</f>
        <v>0</v>
      </c>
      <c r="N754" s="53">
        <f>IF(TYPE(SEARCH(N$1,+VLOOKUP($A754,datos14s!$A$2:$B$874,2,FALSE)))=1,"·",0)</f>
        <v>0</v>
      </c>
      <c r="O754" s="53">
        <f>IF(TYPE(SEARCH(O$1,+VLOOKUP($A754,datos14s!$A$2:$B$874,2,FALSE)))=1,"·",0)</f>
        <v>0</v>
      </c>
      <c r="P754" s="53">
        <f>IF(TYPE(SEARCH(P$1,+VLOOKUP($A754,datos14s!$A$2:$B$874,2,FALSE)))=1,"·",0)</f>
        <v>0</v>
      </c>
      <c r="Q754" s="53">
        <f>IF(TYPE(SEARCH(Q$1,+VLOOKUP($A754,datos14s!$A$2:$B$874,2,FALSE)))=1,"·",0)</f>
        <v>0</v>
      </c>
      <c r="R754" s="53">
        <f>IF(TYPE(SEARCH(R$1,+VLOOKUP($A754,datos14s!$A$2:$B$874,2,FALSE)))=1,"·",0)</f>
        <v>0</v>
      </c>
      <c r="S754" s="53">
        <f>IF(TYPE(SEARCH(S$1,+VLOOKUP($A754,datos14s!$A$2:$B$874,2,FALSE)))=1,"·",0)</f>
        <v>0</v>
      </c>
      <c r="T754" s="53">
        <f>IF(TYPE(SEARCH(T$1,+VLOOKUP($A754,datos14s!$A$2:$B$874,2,FALSE)))=1,"·",0)</f>
        <v>0</v>
      </c>
      <c r="U754" s="53">
        <f>IF(TYPE(SEARCH(U$1,+VLOOKUP($A754,datos14s!$A$2:$B$874,2,FALSE)))=1,"·",0)</f>
        <v>0</v>
      </c>
      <c r="V754" s="53">
        <f>IF(TYPE(SEARCH(V$1,+VLOOKUP($A754,datos14s!$A$2:$B$874,2,FALSE)))=1,"·",0)</f>
        <v>0</v>
      </c>
      <c r="W754" s="53">
        <f>IF(TYPE(SEARCH(W$1,+VLOOKUP($A754,datos14s!$A$2:$B$874,2,FALSE)))=1,"·",0)</f>
        <v>0</v>
      </c>
      <c r="X754" s="53">
        <f>IF(TYPE(SEARCH(X$1,+VLOOKUP($A754,datos14s!$A$2:$B$874,2,FALSE)))=1,"·",0)</f>
        <v>0</v>
      </c>
      <c r="Y754" s="53">
        <f>IF(TYPE(SEARCH(Y$1,+VLOOKUP($A754,datos14s!$A$2:$B$874,2,FALSE)))=1,"·",0)</f>
        <v>0</v>
      </c>
      <c r="Z754" s="53">
        <f>IF(TYPE(SEARCH(Z$1,+VLOOKUP($A754,datos14s!$A$2:$B$874,2,FALSE)))=1,"·",0)</f>
        <v>0</v>
      </c>
      <c r="AA754" s="53">
        <f>IF(TYPE(SEARCH(AA$1,+VLOOKUP($A754,datos14s!$A$2:$B$874,2,FALSE)))=1,"·",0)</f>
        <v>0</v>
      </c>
      <c r="AB754" s="53">
        <f>IF(TYPE(SEARCH(AB$1,+VLOOKUP($A754,datos14s!$A$2:$B$874,2,FALSE)))=1,"·",0)</f>
        <v>0</v>
      </c>
      <c r="AC754" s="53">
        <f>IF(TYPE(SEARCH(AC$1,+VLOOKUP($A754,datos14s!$A$2:$B$874,2,FALSE)))=1,"·",0)</f>
        <v>0</v>
      </c>
      <c r="AD754" s="53">
        <f>IF(TYPE(SEARCH(AD$1,+VLOOKUP($A754,datos14s!$A$2:$B$874,2,FALSE)))=1,"·",0)</f>
        <v>0</v>
      </c>
      <c r="AE754" s="53">
        <f>IF(TYPE(SEARCH(AE$1,+VLOOKUP($A754,datos14s!$A$2:$B$874,2,FALSE)))=1,"·",0)</f>
        <v>0</v>
      </c>
    </row>
    <row r="755" spans="1:31" s="9" customFormat="1">
      <c r="A755" s="60" t="s">
        <v>1377</v>
      </c>
      <c r="B755" s="53">
        <f>IF(TYPE(SEARCH(B$1,+VLOOKUP($A755,datos14s!$A$2:$B$874,2,FALSE)))=1,"·",0)</f>
        <v>0</v>
      </c>
      <c r="C755" s="53">
        <f>IF(TYPE(SEARCH(C$1,+VLOOKUP($A755,datos14s!$A$2:$B$874,2,FALSE)))=1,"·",0)</f>
        <v>0</v>
      </c>
      <c r="D755" s="53">
        <f>IF(TYPE(SEARCH(D$1,+VLOOKUP($A755,datos14s!$A$2:$B$874,2,FALSE)))=1,"·",0)</f>
        <v>0</v>
      </c>
      <c r="E755" s="53">
        <f>IF(TYPE(SEARCH(E$1,+VLOOKUP($A755,datos14s!$A$2:$B$874,2,FALSE)))=1,"·",0)</f>
        <v>0</v>
      </c>
      <c r="F755" s="53">
        <f>IF(TYPE(SEARCH(F$1,+VLOOKUP($A755,datos14s!$A$2:$B$874,2,FALSE)))=1,"·",0)</f>
        <v>0</v>
      </c>
      <c r="G755" s="53">
        <f>IF(TYPE(SEARCH(G$1,+VLOOKUP($A755,datos14s!$A$2:$B$874,2,FALSE)))=1,"·",0)</f>
        <v>0</v>
      </c>
      <c r="H755" s="53">
        <f>IF(TYPE(SEARCH(H$1,+VLOOKUP($A755,datos14s!$A$2:$B$874,2,FALSE)))=1,"·",0)</f>
        <v>0</v>
      </c>
      <c r="I755" s="53">
        <f>IF(TYPE(SEARCH(I$1,+VLOOKUP($A755,datos14s!$A$2:$B$874,2,FALSE)))=1,"·",0)</f>
        <v>0</v>
      </c>
      <c r="J755" s="53">
        <f>IF(TYPE(SEARCH(J$1,+VLOOKUP($A755,datos14s!$A$2:$B$874,2,FALSE)))=1,"·",0)</f>
        <v>0</v>
      </c>
      <c r="K755" s="53">
        <f>IF(TYPE(SEARCH(K$1,+VLOOKUP($A755,datos14s!$A$2:$B$874,2,FALSE)))=1,"·",0)</f>
        <v>0</v>
      </c>
      <c r="L755" s="53">
        <f>IF(TYPE(SEARCH(L$1,+VLOOKUP($A755,datos14s!$A$2:$B$874,2,FALSE)))=1,"·",0)</f>
        <v>0</v>
      </c>
      <c r="M755" s="53">
        <f>IF(TYPE(SEARCH(M$1,+VLOOKUP($A755,datos14s!$A$2:$B$874,2,FALSE)))=1,"·",0)</f>
        <v>0</v>
      </c>
      <c r="N755" s="53">
        <f>IF(TYPE(SEARCH(N$1,+VLOOKUP($A755,datos14s!$A$2:$B$874,2,FALSE)))=1,"·",0)</f>
        <v>0</v>
      </c>
      <c r="O755" s="53">
        <f>IF(TYPE(SEARCH(O$1,+VLOOKUP($A755,datos14s!$A$2:$B$874,2,FALSE)))=1,"·",0)</f>
        <v>0</v>
      </c>
      <c r="P755" s="53">
        <f>IF(TYPE(SEARCH(P$1,+VLOOKUP($A755,datos14s!$A$2:$B$874,2,FALSE)))=1,"·",0)</f>
        <v>0</v>
      </c>
      <c r="Q755" s="53">
        <f>IF(TYPE(SEARCH(Q$1,+VLOOKUP($A755,datos14s!$A$2:$B$874,2,FALSE)))=1,"·",0)</f>
        <v>0</v>
      </c>
      <c r="R755" s="53">
        <f>IF(TYPE(SEARCH(R$1,+VLOOKUP($A755,datos14s!$A$2:$B$874,2,FALSE)))=1,"·",0)</f>
        <v>0</v>
      </c>
      <c r="S755" s="53">
        <f>IF(TYPE(SEARCH(S$1,+VLOOKUP($A755,datos14s!$A$2:$B$874,2,FALSE)))=1,"·",0)</f>
        <v>0</v>
      </c>
      <c r="T755" s="53">
        <f>IF(TYPE(SEARCH(T$1,+VLOOKUP($A755,datos14s!$A$2:$B$874,2,FALSE)))=1,"·",0)</f>
        <v>0</v>
      </c>
      <c r="U755" s="53">
        <f>IF(TYPE(SEARCH(U$1,+VLOOKUP($A755,datos14s!$A$2:$B$874,2,FALSE)))=1,"·",0)</f>
        <v>0</v>
      </c>
      <c r="V755" s="53">
        <f>IF(TYPE(SEARCH(V$1,+VLOOKUP($A755,datos14s!$A$2:$B$874,2,FALSE)))=1,"·",0)</f>
        <v>0</v>
      </c>
      <c r="W755" s="53">
        <f>IF(TYPE(SEARCH(W$1,+VLOOKUP($A755,datos14s!$A$2:$B$874,2,FALSE)))=1,"·",0)</f>
        <v>0</v>
      </c>
      <c r="X755" s="53">
        <f>IF(TYPE(SEARCH(X$1,+VLOOKUP($A755,datos14s!$A$2:$B$874,2,FALSE)))=1,"·",0)</f>
        <v>0</v>
      </c>
      <c r="Y755" s="53">
        <f>IF(TYPE(SEARCH(Y$1,+VLOOKUP($A755,datos14s!$A$2:$B$874,2,FALSE)))=1,"·",0)</f>
        <v>0</v>
      </c>
      <c r="Z755" s="53">
        <f>IF(TYPE(SEARCH(Z$1,+VLOOKUP($A755,datos14s!$A$2:$B$874,2,FALSE)))=1,"·",0)</f>
        <v>0</v>
      </c>
      <c r="AA755" s="53">
        <f>IF(TYPE(SEARCH(AA$1,+VLOOKUP($A755,datos14s!$A$2:$B$874,2,FALSE)))=1,"·",0)</f>
        <v>0</v>
      </c>
      <c r="AB755" s="53">
        <f>IF(TYPE(SEARCH(AB$1,+VLOOKUP($A755,datos14s!$A$2:$B$874,2,FALSE)))=1,"·",0)</f>
        <v>0</v>
      </c>
      <c r="AC755" s="53">
        <f>IF(TYPE(SEARCH(AC$1,+VLOOKUP($A755,datos14s!$A$2:$B$874,2,FALSE)))=1,"·",0)</f>
        <v>0</v>
      </c>
      <c r="AD755" s="53">
        <f>IF(TYPE(SEARCH(AD$1,+VLOOKUP($A755,datos14s!$A$2:$B$874,2,FALSE)))=1,"·",0)</f>
        <v>0</v>
      </c>
      <c r="AE755" s="53">
        <f>IF(TYPE(SEARCH(AE$1,+VLOOKUP($A755,datos14s!$A$2:$B$874,2,FALSE)))=1,"·",0)</f>
        <v>0</v>
      </c>
    </row>
    <row r="756" spans="1:31" s="9" customFormat="1">
      <c r="A756" s="60" t="s">
        <v>1378</v>
      </c>
      <c r="B756" s="53">
        <f>IF(TYPE(SEARCH(B$1,+VLOOKUP($A756,datos14s!$A$2:$B$874,2,FALSE)))=1,"·",0)</f>
        <v>0</v>
      </c>
      <c r="C756" s="53">
        <f>IF(TYPE(SEARCH(C$1,+VLOOKUP($A756,datos14s!$A$2:$B$874,2,FALSE)))=1,"·",0)</f>
        <v>0</v>
      </c>
      <c r="D756" s="53">
        <f>IF(TYPE(SEARCH(D$1,+VLOOKUP($A756,datos14s!$A$2:$B$874,2,FALSE)))=1,"·",0)</f>
        <v>0</v>
      </c>
      <c r="E756" s="53">
        <f>IF(TYPE(SEARCH(E$1,+VLOOKUP($A756,datos14s!$A$2:$B$874,2,FALSE)))=1,"·",0)</f>
        <v>0</v>
      </c>
      <c r="F756" s="53">
        <f>IF(TYPE(SEARCH(F$1,+VLOOKUP($A756,datos14s!$A$2:$B$874,2,FALSE)))=1,"·",0)</f>
        <v>0</v>
      </c>
      <c r="G756" s="53">
        <f>IF(TYPE(SEARCH(G$1,+VLOOKUP($A756,datos14s!$A$2:$B$874,2,FALSE)))=1,"·",0)</f>
        <v>0</v>
      </c>
      <c r="H756" s="53">
        <f>IF(TYPE(SEARCH(H$1,+VLOOKUP($A756,datos14s!$A$2:$B$874,2,FALSE)))=1,"·",0)</f>
        <v>0</v>
      </c>
      <c r="I756" s="53">
        <f>IF(TYPE(SEARCH(I$1,+VLOOKUP($A756,datos14s!$A$2:$B$874,2,FALSE)))=1,"·",0)</f>
        <v>0</v>
      </c>
      <c r="J756" s="53">
        <f>IF(TYPE(SEARCH(J$1,+VLOOKUP($A756,datos14s!$A$2:$B$874,2,FALSE)))=1,"·",0)</f>
        <v>0</v>
      </c>
      <c r="K756" s="53">
        <f>IF(TYPE(SEARCH(K$1,+VLOOKUP($A756,datos14s!$A$2:$B$874,2,FALSE)))=1,"·",0)</f>
        <v>0</v>
      </c>
      <c r="L756" s="53">
        <f>IF(TYPE(SEARCH(L$1,+VLOOKUP($A756,datos14s!$A$2:$B$874,2,FALSE)))=1,"·",0)</f>
        <v>0</v>
      </c>
      <c r="M756" s="53">
        <f>IF(TYPE(SEARCH(M$1,+VLOOKUP($A756,datos14s!$A$2:$B$874,2,FALSE)))=1,"·",0)</f>
        <v>0</v>
      </c>
      <c r="N756" s="53">
        <f>IF(TYPE(SEARCH(N$1,+VLOOKUP($A756,datos14s!$A$2:$B$874,2,FALSE)))=1,"·",0)</f>
        <v>0</v>
      </c>
      <c r="O756" s="53">
        <f>IF(TYPE(SEARCH(O$1,+VLOOKUP($A756,datos14s!$A$2:$B$874,2,FALSE)))=1,"·",0)</f>
        <v>0</v>
      </c>
      <c r="P756" s="53">
        <f>IF(TYPE(SEARCH(P$1,+VLOOKUP($A756,datos14s!$A$2:$B$874,2,FALSE)))=1,"·",0)</f>
        <v>0</v>
      </c>
      <c r="Q756" s="53">
        <f>IF(TYPE(SEARCH(Q$1,+VLOOKUP($A756,datos14s!$A$2:$B$874,2,FALSE)))=1,"·",0)</f>
        <v>0</v>
      </c>
      <c r="R756" s="53">
        <f>IF(TYPE(SEARCH(R$1,+VLOOKUP($A756,datos14s!$A$2:$B$874,2,FALSE)))=1,"·",0)</f>
        <v>0</v>
      </c>
      <c r="S756" s="53">
        <f>IF(TYPE(SEARCH(S$1,+VLOOKUP($A756,datos14s!$A$2:$B$874,2,FALSE)))=1,"·",0)</f>
        <v>0</v>
      </c>
      <c r="T756" s="53">
        <f>IF(TYPE(SEARCH(T$1,+VLOOKUP($A756,datos14s!$A$2:$B$874,2,FALSE)))=1,"·",0)</f>
        <v>0</v>
      </c>
      <c r="U756" s="53">
        <f>IF(TYPE(SEARCH(U$1,+VLOOKUP($A756,datos14s!$A$2:$B$874,2,FALSE)))=1,"·",0)</f>
        <v>0</v>
      </c>
      <c r="V756" s="53">
        <f>IF(TYPE(SEARCH(V$1,+VLOOKUP($A756,datos14s!$A$2:$B$874,2,FALSE)))=1,"·",0)</f>
        <v>0</v>
      </c>
      <c r="W756" s="53">
        <f>IF(TYPE(SEARCH(W$1,+VLOOKUP($A756,datos14s!$A$2:$B$874,2,FALSE)))=1,"·",0)</f>
        <v>0</v>
      </c>
      <c r="X756" s="53">
        <f>IF(TYPE(SEARCH(X$1,+VLOOKUP($A756,datos14s!$A$2:$B$874,2,FALSE)))=1,"·",0)</f>
        <v>0</v>
      </c>
      <c r="Y756" s="53">
        <f>IF(TYPE(SEARCH(Y$1,+VLOOKUP($A756,datos14s!$A$2:$B$874,2,FALSE)))=1,"·",0)</f>
        <v>0</v>
      </c>
      <c r="Z756" s="53">
        <f>IF(TYPE(SEARCH(Z$1,+VLOOKUP($A756,datos14s!$A$2:$B$874,2,FALSE)))=1,"·",0)</f>
        <v>0</v>
      </c>
      <c r="AA756" s="53">
        <f>IF(TYPE(SEARCH(AA$1,+VLOOKUP($A756,datos14s!$A$2:$B$874,2,FALSE)))=1,"·",0)</f>
        <v>0</v>
      </c>
      <c r="AB756" s="53">
        <f>IF(TYPE(SEARCH(AB$1,+VLOOKUP($A756,datos14s!$A$2:$B$874,2,FALSE)))=1,"·",0)</f>
        <v>0</v>
      </c>
      <c r="AC756" s="53">
        <f>IF(TYPE(SEARCH(AC$1,+VLOOKUP($A756,datos14s!$A$2:$B$874,2,FALSE)))=1,"·",0)</f>
        <v>0</v>
      </c>
      <c r="AD756" s="53">
        <f>IF(TYPE(SEARCH(AD$1,+VLOOKUP($A756,datos14s!$A$2:$B$874,2,FALSE)))=1,"·",0)</f>
        <v>0</v>
      </c>
      <c r="AE756" s="53">
        <f>IF(TYPE(SEARCH(AE$1,+VLOOKUP($A756,datos14s!$A$2:$B$874,2,FALSE)))=1,"·",0)</f>
        <v>0</v>
      </c>
    </row>
    <row r="757" spans="1:31" s="9" customFormat="1">
      <c r="A757" s="60" t="s">
        <v>1379</v>
      </c>
      <c r="B757" s="53">
        <f>IF(TYPE(SEARCH(B$1,+VLOOKUP($A757,datos14s!$A$2:$B$874,2,FALSE)))=1,"·",0)</f>
        <v>0</v>
      </c>
      <c r="C757" s="53">
        <f>IF(TYPE(SEARCH(C$1,+VLOOKUP($A757,datos14s!$A$2:$B$874,2,FALSE)))=1,"·",0)</f>
        <v>0</v>
      </c>
      <c r="D757" s="53">
        <f>IF(TYPE(SEARCH(D$1,+VLOOKUP($A757,datos14s!$A$2:$B$874,2,FALSE)))=1,"·",0)</f>
        <v>0</v>
      </c>
      <c r="E757" s="53">
        <f>IF(TYPE(SEARCH(E$1,+VLOOKUP($A757,datos14s!$A$2:$B$874,2,FALSE)))=1,"·",0)</f>
        <v>0</v>
      </c>
      <c r="F757" s="53">
        <f>IF(TYPE(SEARCH(F$1,+VLOOKUP($A757,datos14s!$A$2:$B$874,2,FALSE)))=1,"·",0)</f>
        <v>0</v>
      </c>
      <c r="G757" s="53">
        <f>IF(TYPE(SEARCH(G$1,+VLOOKUP($A757,datos14s!$A$2:$B$874,2,FALSE)))=1,"·",0)</f>
        <v>0</v>
      </c>
      <c r="H757" s="53">
        <f>IF(TYPE(SEARCH(H$1,+VLOOKUP($A757,datos14s!$A$2:$B$874,2,FALSE)))=1,"·",0)</f>
        <v>0</v>
      </c>
      <c r="I757" s="53">
        <f>IF(TYPE(SEARCH(I$1,+VLOOKUP($A757,datos14s!$A$2:$B$874,2,FALSE)))=1,"·",0)</f>
        <v>0</v>
      </c>
      <c r="J757" s="53">
        <f>IF(TYPE(SEARCH(J$1,+VLOOKUP($A757,datos14s!$A$2:$B$874,2,FALSE)))=1,"·",0)</f>
        <v>0</v>
      </c>
      <c r="K757" s="53">
        <f>IF(TYPE(SEARCH(K$1,+VLOOKUP($A757,datos14s!$A$2:$B$874,2,FALSE)))=1,"·",0)</f>
        <v>0</v>
      </c>
      <c r="L757" s="53">
        <f>IF(TYPE(SEARCH(L$1,+VLOOKUP($A757,datos14s!$A$2:$B$874,2,FALSE)))=1,"·",0)</f>
        <v>0</v>
      </c>
      <c r="M757" s="53">
        <f>IF(TYPE(SEARCH(M$1,+VLOOKUP($A757,datos14s!$A$2:$B$874,2,FALSE)))=1,"·",0)</f>
        <v>0</v>
      </c>
      <c r="N757" s="53">
        <f>IF(TYPE(SEARCH(N$1,+VLOOKUP($A757,datos14s!$A$2:$B$874,2,FALSE)))=1,"·",0)</f>
        <v>0</v>
      </c>
      <c r="O757" s="53">
        <f>IF(TYPE(SEARCH(O$1,+VLOOKUP($A757,datos14s!$A$2:$B$874,2,FALSE)))=1,"·",0)</f>
        <v>0</v>
      </c>
      <c r="P757" s="53">
        <f>IF(TYPE(SEARCH(P$1,+VLOOKUP($A757,datos14s!$A$2:$B$874,2,FALSE)))=1,"·",0)</f>
        <v>0</v>
      </c>
      <c r="Q757" s="53">
        <f>IF(TYPE(SEARCH(Q$1,+VLOOKUP($A757,datos14s!$A$2:$B$874,2,FALSE)))=1,"·",0)</f>
        <v>0</v>
      </c>
      <c r="R757" s="53">
        <f>IF(TYPE(SEARCH(R$1,+VLOOKUP($A757,datos14s!$A$2:$B$874,2,FALSE)))=1,"·",0)</f>
        <v>0</v>
      </c>
      <c r="S757" s="53">
        <f>IF(TYPE(SEARCH(S$1,+VLOOKUP($A757,datos14s!$A$2:$B$874,2,FALSE)))=1,"·",0)</f>
        <v>0</v>
      </c>
      <c r="T757" s="53">
        <f>IF(TYPE(SEARCH(T$1,+VLOOKUP($A757,datos14s!$A$2:$B$874,2,FALSE)))=1,"·",0)</f>
        <v>0</v>
      </c>
      <c r="U757" s="53">
        <f>IF(TYPE(SEARCH(U$1,+VLOOKUP($A757,datos14s!$A$2:$B$874,2,FALSE)))=1,"·",0)</f>
        <v>0</v>
      </c>
      <c r="V757" s="53">
        <f>IF(TYPE(SEARCH(V$1,+VLOOKUP($A757,datos14s!$A$2:$B$874,2,FALSE)))=1,"·",0)</f>
        <v>0</v>
      </c>
      <c r="W757" s="53">
        <f>IF(TYPE(SEARCH(W$1,+VLOOKUP($A757,datos14s!$A$2:$B$874,2,FALSE)))=1,"·",0)</f>
        <v>0</v>
      </c>
      <c r="X757" s="53">
        <f>IF(TYPE(SEARCH(X$1,+VLOOKUP($A757,datos14s!$A$2:$B$874,2,FALSE)))=1,"·",0)</f>
        <v>0</v>
      </c>
      <c r="Y757" s="53">
        <f>IF(TYPE(SEARCH(Y$1,+VLOOKUP($A757,datos14s!$A$2:$B$874,2,FALSE)))=1,"·",0)</f>
        <v>0</v>
      </c>
      <c r="Z757" s="53">
        <f>IF(TYPE(SEARCH(Z$1,+VLOOKUP($A757,datos14s!$A$2:$B$874,2,FALSE)))=1,"·",0)</f>
        <v>0</v>
      </c>
      <c r="AA757" s="53">
        <f>IF(TYPE(SEARCH(AA$1,+VLOOKUP($A757,datos14s!$A$2:$B$874,2,FALSE)))=1,"·",0)</f>
        <v>0</v>
      </c>
      <c r="AB757" s="53">
        <f>IF(TYPE(SEARCH(AB$1,+VLOOKUP($A757,datos14s!$A$2:$B$874,2,FALSE)))=1,"·",0)</f>
        <v>0</v>
      </c>
      <c r="AC757" s="53">
        <f>IF(TYPE(SEARCH(AC$1,+VLOOKUP($A757,datos14s!$A$2:$B$874,2,FALSE)))=1,"·",0)</f>
        <v>0</v>
      </c>
      <c r="AD757" s="53">
        <f>IF(TYPE(SEARCH(AD$1,+VLOOKUP($A757,datos14s!$A$2:$B$874,2,FALSE)))=1,"·",0)</f>
        <v>0</v>
      </c>
      <c r="AE757" s="53">
        <f>IF(TYPE(SEARCH(AE$1,+VLOOKUP($A757,datos14s!$A$2:$B$874,2,FALSE)))=1,"·",0)</f>
        <v>0</v>
      </c>
    </row>
    <row r="758" spans="1:31" s="9" customFormat="1">
      <c r="A758" s="60" t="s">
        <v>1380</v>
      </c>
      <c r="B758" s="53">
        <f>IF(TYPE(SEARCH(B$1,+VLOOKUP($A758,datos14s!$A$2:$B$874,2,FALSE)))=1,"·",0)</f>
        <v>0</v>
      </c>
      <c r="C758" s="53">
        <f>IF(TYPE(SEARCH(C$1,+VLOOKUP($A758,datos14s!$A$2:$B$874,2,FALSE)))=1,"·",0)</f>
        <v>0</v>
      </c>
      <c r="D758" s="53">
        <f>IF(TYPE(SEARCH(D$1,+VLOOKUP($A758,datos14s!$A$2:$B$874,2,FALSE)))=1,"·",0)</f>
        <v>0</v>
      </c>
      <c r="E758" s="53">
        <f>IF(TYPE(SEARCH(E$1,+VLOOKUP($A758,datos14s!$A$2:$B$874,2,FALSE)))=1,"·",0)</f>
        <v>0</v>
      </c>
      <c r="F758" s="53">
        <f>IF(TYPE(SEARCH(F$1,+VLOOKUP($A758,datos14s!$A$2:$B$874,2,FALSE)))=1,"·",0)</f>
        <v>0</v>
      </c>
      <c r="G758" s="53">
        <f>IF(TYPE(SEARCH(G$1,+VLOOKUP($A758,datos14s!$A$2:$B$874,2,FALSE)))=1,"·",0)</f>
        <v>0</v>
      </c>
      <c r="H758" s="53">
        <f>IF(TYPE(SEARCH(H$1,+VLOOKUP($A758,datos14s!$A$2:$B$874,2,FALSE)))=1,"·",0)</f>
        <v>0</v>
      </c>
      <c r="I758" s="53">
        <f>IF(TYPE(SEARCH(I$1,+VLOOKUP($A758,datos14s!$A$2:$B$874,2,FALSE)))=1,"·",0)</f>
        <v>0</v>
      </c>
      <c r="J758" s="53">
        <f>IF(TYPE(SEARCH(J$1,+VLOOKUP($A758,datos14s!$A$2:$B$874,2,FALSE)))=1,"·",0)</f>
        <v>0</v>
      </c>
      <c r="K758" s="53">
        <f>IF(TYPE(SEARCH(K$1,+VLOOKUP($A758,datos14s!$A$2:$B$874,2,FALSE)))=1,"·",0)</f>
        <v>0</v>
      </c>
      <c r="L758" s="53">
        <f>IF(TYPE(SEARCH(L$1,+VLOOKUP($A758,datos14s!$A$2:$B$874,2,FALSE)))=1,"·",0)</f>
        <v>0</v>
      </c>
      <c r="M758" s="53">
        <f>IF(TYPE(SEARCH(M$1,+VLOOKUP($A758,datos14s!$A$2:$B$874,2,FALSE)))=1,"·",0)</f>
        <v>0</v>
      </c>
      <c r="N758" s="53">
        <f>IF(TYPE(SEARCH(N$1,+VLOOKUP($A758,datos14s!$A$2:$B$874,2,FALSE)))=1,"·",0)</f>
        <v>0</v>
      </c>
      <c r="O758" s="53">
        <f>IF(TYPE(SEARCH(O$1,+VLOOKUP($A758,datos14s!$A$2:$B$874,2,FALSE)))=1,"·",0)</f>
        <v>0</v>
      </c>
      <c r="P758" s="53">
        <f>IF(TYPE(SEARCH(P$1,+VLOOKUP($A758,datos14s!$A$2:$B$874,2,FALSE)))=1,"·",0)</f>
        <v>0</v>
      </c>
      <c r="Q758" s="53">
        <f>IF(TYPE(SEARCH(Q$1,+VLOOKUP($A758,datos14s!$A$2:$B$874,2,FALSE)))=1,"·",0)</f>
        <v>0</v>
      </c>
      <c r="R758" s="53">
        <f>IF(TYPE(SEARCH(R$1,+VLOOKUP($A758,datos14s!$A$2:$B$874,2,FALSE)))=1,"·",0)</f>
        <v>0</v>
      </c>
      <c r="S758" s="53">
        <f>IF(TYPE(SEARCH(S$1,+VLOOKUP($A758,datos14s!$A$2:$B$874,2,FALSE)))=1,"·",0)</f>
        <v>0</v>
      </c>
      <c r="T758" s="53">
        <f>IF(TYPE(SEARCH(T$1,+VLOOKUP($A758,datos14s!$A$2:$B$874,2,FALSE)))=1,"·",0)</f>
        <v>0</v>
      </c>
      <c r="U758" s="53">
        <f>IF(TYPE(SEARCH(U$1,+VLOOKUP($A758,datos14s!$A$2:$B$874,2,FALSE)))=1,"·",0)</f>
        <v>0</v>
      </c>
      <c r="V758" s="53">
        <f>IF(TYPE(SEARCH(V$1,+VLOOKUP($A758,datos14s!$A$2:$B$874,2,FALSE)))=1,"·",0)</f>
        <v>0</v>
      </c>
      <c r="W758" s="53">
        <f>IF(TYPE(SEARCH(W$1,+VLOOKUP($A758,datos14s!$A$2:$B$874,2,FALSE)))=1,"·",0)</f>
        <v>0</v>
      </c>
      <c r="X758" s="53">
        <f>IF(TYPE(SEARCH(X$1,+VLOOKUP($A758,datos14s!$A$2:$B$874,2,FALSE)))=1,"·",0)</f>
        <v>0</v>
      </c>
      <c r="Y758" s="53">
        <f>IF(TYPE(SEARCH(Y$1,+VLOOKUP($A758,datos14s!$A$2:$B$874,2,FALSE)))=1,"·",0)</f>
        <v>0</v>
      </c>
      <c r="Z758" s="53">
        <f>IF(TYPE(SEARCH(Z$1,+VLOOKUP($A758,datos14s!$A$2:$B$874,2,FALSE)))=1,"·",0)</f>
        <v>0</v>
      </c>
      <c r="AA758" s="53">
        <f>IF(TYPE(SEARCH(AA$1,+VLOOKUP($A758,datos14s!$A$2:$B$874,2,FALSE)))=1,"·",0)</f>
        <v>0</v>
      </c>
      <c r="AB758" s="53">
        <f>IF(TYPE(SEARCH(AB$1,+VLOOKUP($A758,datos14s!$A$2:$B$874,2,FALSE)))=1,"·",0)</f>
        <v>0</v>
      </c>
      <c r="AC758" s="53">
        <f>IF(TYPE(SEARCH(AC$1,+VLOOKUP($A758,datos14s!$A$2:$B$874,2,FALSE)))=1,"·",0)</f>
        <v>0</v>
      </c>
      <c r="AD758" s="53">
        <f>IF(TYPE(SEARCH(AD$1,+VLOOKUP($A758,datos14s!$A$2:$B$874,2,FALSE)))=1,"·",0)</f>
        <v>0</v>
      </c>
      <c r="AE758" s="53">
        <f>IF(TYPE(SEARCH(AE$1,+VLOOKUP($A758,datos14s!$A$2:$B$874,2,FALSE)))=1,"·",0)</f>
        <v>0</v>
      </c>
    </row>
    <row r="759" spans="1:31" s="9" customFormat="1">
      <c r="A759" s="60" t="s">
        <v>1381</v>
      </c>
      <c r="B759" s="53">
        <f>IF(TYPE(SEARCH(B$1,+VLOOKUP($A759,datos14s!$A$2:$B$874,2,FALSE)))=1,"·",0)</f>
        <v>0</v>
      </c>
      <c r="C759" s="53">
        <f>IF(TYPE(SEARCH(C$1,+VLOOKUP($A759,datos14s!$A$2:$B$874,2,FALSE)))=1,"·",0)</f>
        <v>0</v>
      </c>
      <c r="D759" s="53">
        <f>IF(TYPE(SEARCH(D$1,+VLOOKUP($A759,datos14s!$A$2:$B$874,2,FALSE)))=1,"·",0)</f>
        <v>0</v>
      </c>
      <c r="E759" s="53">
        <f>IF(TYPE(SEARCH(E$1,+VLOOKUP($A759,datos14s!$A$2:$B$874,2,FALSE)))=1,"·",0)</f>
        <v>0</v>
      </c>
      <c r="F759" s="53">
        <f>IF(TYPE(SEARCH(F$1,+VLOOKUP($A759,datos14s!$A$2:$B$874,2,FALSE)))=1,"·",0)</f>
        <v>0</v>
      </c>
      <c r="G759" s="53">
        <f>IF(TYPE(SEARCH(G$1,+VLOOKUP($A759,datos14s!$A$2:$B$874,2,FALSE)))=1,"·",0)</f>
        <v>0</v>
      </c>
      <c r="H759" s="53">
        <f>IF(TYPE(SEARCH(H$1,+VLOOKUP($A759,datos14s!$A$2:$B$874,2,FALSE)))=1,"·",0)</f>
        <v>0</v>
      </c>
      <c r="I759" s="53">
        <f>IF(TYPE(SEARCH(I$1,+VLOOKUP($A759,datos14s!$A$2:$B$874,2,FALSE)))=1,"·",0)</f>
        <v>0</v>
      </c>
      <c r="J759" s="53">
        <f>IF(TYPE(SEARCH(J$1,+VLOOKUP($A759,datos14s!$A$2:$B$874,2,FALSE)))=1,"·",0)</f>
        <v>0</v>
      </c>
      <c r="K759" s="53">
        <f>IF(TYPE(SEARCH(K$1,+VLOOKUP($A759,datos14s!$A$2:$B$874,2,FALSE)))=1,"·",0)</f>
        <v>0</v>
      </c>
      <c r="L759" s="53">
        <f>IF(TYPE(SEARCH(L$1,+VLOOKUP($A759,datos14s!$A$2:$B$874,2,FALSE)))=1,"·",0)</f>
        <v>0</v>
      </c>
      <c r="M759" s="53">
        <f>IF(TYPE(SEARCH(M$1,+VLOOKUP($A759,datos14s!$A$2:$B$874,2,FALSE)))=1,"·",0)</f>
        <v>0</v>
      </c>
      <c r="N759" s="53">
        <f>IF(TYPE(SEARCH(N$1,+VLOOKUP($A759,datos14s!$A$2:$B$874,2,FALSE)))=1,"·",0)</f>
        <v>0</v>
      </c>
      <c r="O759" s="53">
        <f>IF(TYPE(SEARCH(O$1,+VLOOKUP($A759,datos14s!$A$2:$B$874,2,FALSE)))=1,"·",0)</f>
        <v>0</v>
      </c>
      <c r="P759" s="53">
        <f>IF(TYPE(SEARCH(P$1,+VLOOKUP($A759,datos14s!$A$2:$B$874,2,FALSE)))=1,"·",0)</f>
        <v>0</v>
      </c>
      <c r="Q759" s="53">
        <f>IF(TYPE(SEARCH(Q$1,+VLOOKUP($A759,datos14s!$A$2:$B$874,2,FALSE)))=1,"·",0)</f>
        <v>0</v>
      </c>
      <c r="R759" s="53">
        <f>IF(TYPE(SEARCH(R$1,+VLOOKUP($A759,datos14s!$A$2:$B$874,2,FALSE)))=1,"·",0)</f>
        <v>0</v>
      </c>
      <c r="S759" s="53">
        <f>IF(TYPE(SEARCH(S$1,+VLOOKUP($A759,datos14s!$A$2:$B$874,2,FALSE)))=1,"·",0)</f>
        <v>0</v>
      </c>
      <c r="T759" s="53">
        <f>IF(TYPE(SEARCH(T$1,+VLOOKUP($A759,datos14s!$A$2:$B$874,2,FALSE)))=1,"·",0)</f>
        <v>0</v>
      </c>
      <c r="U759" s="53">
        <f>IF(TYPE(SEARCH(U$1,+VLOOKUP($A759,datos14s!$A$2:$B$874,2,FALSE)))=1,"·",0)</f>
        <v>0</v>
      </c>
      <c r="V759" s="53">
        <f>IF(TYPE(SEARCH(V$1,+VLOOKUP($A759,datos14s!$A$2:$B$874,2,FALSE)))=1,"·",0)</f>
        <v>0</v>
      </c>
      <c r="W759" s="53">
        <f>IF(TYPE(SEARCH(W$1,+VLOOKUP($A759,datos14s!$A$2:$B$874,2,FALSE)))=1,"·",0)</f>
        <v>0</v>
      </c>
      <c r="X759" s="53">
        <f>IF(TYPE(SEARCH(X$1,+VLOOKUP($A759,datos14s!$A$2:$B$874,2,FALSE)))=1,"·",0)</f>
        <v>0</v>
      </c>
      <c r="Y759" s="53">
        <f>IF(TYPE(SEARCH(Y$1,+VLOOKUP($A759,datos14s!$A$2:$B$874,2,FALSE)))=1,"·",0)</f>
        <v>0</v>
      </c>
      <c r="Z759" s="53">
        <f>IF(TYPE(SEARCH(Z$1,+VLOOKUP($A759,datos14s!$A$2:$B$874,2,FALSE)))=1,"·",0)</f>
        <v>0</v>
      </c>
      <c r="AA759" s="53">
        <f>IF(TYPE(SEARCH(AA$1,+VLOOKUP($A759,datos14s!$A$2:$B$874,2,FALSE)))=1,"·",0)</f>
        <v>0</v>
      </c>
      <c r="AB759" s="53">
        <f>IF(TYPE(SEARCH(AB$1,+VLOOKUP($A759,datos14s!$A$2:$B$874,2,FALSE)))=1,"·",0)</f>
        <v>0</v>
      </c>
      <c r="AC759" s="53">
        <f>IF(TYPE(SEARCH(AC$1,+VLOOKUP($A759,datos14s!$A$2:$B$874,2,FALSE)))=1,"·",0)</f>
        <v>0</v>
      </c>
      <c r="AD759" s="53">
        <f>IF(TYPE(SEARCH(AD$1,+VLOOKUP($A759,datos14s!$A$2:$B$874,2,FALSE)))=1,"·",0)</f>
        <v>0</v>
      </c>
      <c r="AE759" s="53">
        <f>IF(TYPE(SEARCH(AE$1,+VLOOKUP($A759,datos14s!$A$2:$B$874,2,FALSE)))=1,"·",0)</f>
        <v>0</v>
      </c>
    </row>
    <row r="760" spans="1:31" s="9" customFormat="1">
      <c r="A760" s="60" t="s">
        <v>1382</v>
      </c>
      <c r="B760" s="53">
        <f>IF(TYPE(SEARCH(B$1,+VLOOKUP($A760,datos14s!$A$2:$B$874,2,FALSE)))=1,"·",0)</f>
        <v>0</v>
      </c>
      <c r="C760" s="53">
        <f>IF(TYPE(SEARCH(C$1,+VLOOKUP($A760,datos14s!$A$2:$B$874,2,FALSE)))=1,"·",0)</f>
        <v>0</v>
      </c>
      <c r="D760" s="53">
        <f>IF(TYPE(SEARCH(D$1,+VLOOKUP($A760,datos14s!$A$2:$B$874,2,FALSE)))=1,"·",0)</f>
        <v>0</v>
      </c>
      <c r="E760" s="53">
        <f>IF(TYPE(SEARCH(E$1,+VLOOKUP($A760,datos14s!$A$2:$B$874,2,FALSE)))=1,"·",0)</f>
        <v>0</v>
      </c>
      <c r="F760" s="53">
        <f>IF(TYPE(SEARCH(F$1,+VLOOKUP($A760,datos14s!$A$2:$B$874,2,FALSE)))=1,"·",0)</f>
        <v>0</v>
      </c>
      <c r="G760" s="53">
        <f>IF(TYPE(SEARCH(G$1,+VLOOKUP($A760,datos14s!$A$2:$B$874,2,FALSE)))=1,"·",0)</f>
        <v>0</v>
      </c>
      <c r="H760" s="53">
        <f>IF(TYPE(SEARCH(H$1,+VLOOKUP($A760,datos14s!$A$2:$B$874,2,FALSE)))=1,"·",0)</f>
        <v>0</v>
      </c>
      <c r="I760" s="53">
        <f>IF(TYPE(SEARCH(I$1,+VLOOKUP($A760,datos14s!$A$2:$B$874,2,FALSE)))=1,"·",0)</f>
        <v>0</v>
      </c>
      <c r="J760" s="53">
        <f>IF(TYPE(SEARCH(J$1,+VLOOKUP($A760,datos14s!$A$2:$B$874,2,FALSE)))=1,"·",0)</f>
        <v>0</v>
      </c>
      <c r="K760" s="53">
        <f>IF(TYPE(SEARCH(K$1,+VLOOKUP($A760,datos14s!$A$2:$B$874,2,FALSE)))=1,"·",0)</f>
        <v>0</v>
      </c>
      <c r="L760" s="53">
        <f>IF(TYPE(SEARCH(L$1,+VLOOKUP($A760,datos14s!$A$2:$B$874,2,FALSE)))=1,"·",0)</f>
        <v>0</v>
      </c>
      <c r="M760" s="53">
        <f>IF(TYPE(SEARCH(M$1,+VLOOKUP($A760,datos14s!$A$2:$B$874,2,FALSE)))=1,"·",0)</f>
        <v>0</v>
      </c>
      <c r="N760" s="53">
        <f>IF(TYPE(SEARCH(N$1,+VLOOKUP($A760,datos14s!$A$2:$B$874,2,FALSE)))=1,"·",0)</f>
        <v>0</v>
      </c>
      <c r="O760" s="53">
        <f>IF(TYPE(SEARCH(O$1,+VLOOKUP($A760,datos14s!$A$2:$B$874,2,FALSE)))=1,"·",0)</f>
        <v>0</v>
      </c>
      <c r="P760" s="53">
        <f>IF(TYPE(SEARCH(P$1,+VLOOKUP($A760,datos14s!$A$2:$B$874,2,FALSE)))=1,"·",0)</f>
        <v>0</v>
      </c>
      <c r="Q760" s="53">
        <f>IF(TYPE(SEARCH(Q$1,+VLOOKUP($A760,datos14s!$A$2:$B$874,2,FALSE)))=1,"·",0)</f>
        <v>0</v>
      </c>
      <c r="R760" s="53">
        <f>IF(TYPE(SEARCH(R$1,+VLOOKUP($A760,datos14s!$A$2:$B$874,2,FALSE)))=1,"·",0)</f>
        <v>0</v>
      </c>
      <c r="S760" s="53">
        <f>IF(TYPE(SEARCH(S$1,+VLOOKUP($A760,datos14s!$A$2:$B$874,2,FALSE)))=1,"·",0)</f>
        <v>0</v>
      </c>
      <c r="T760" s="53">
        <f>IF(TYPE(SEARCH(T$1,+VLOOKUP($A760,datos14s!$A$2:$B$874,2,FALSE)))=1,"·",0)</f>
        <v>0</v>
      </c>
      <c r="U760" s="53">
        <f>IF(TYPE(SEARCH(U$1,+VLOOKUP($A760,datos14s!$A$2:$B$874,2,FALSE)))=1,"·",0)</f>
        <v>0</v>
      </c>
      <c r="V760" s="53">
        <f>IF(TYPE(SEARCH(V$1,+VLOOKUP($A760,datos14s!$A$2:$B$874,2,FALSE)))=1,"·",0)</f>
        <v>0</v>
      </c>
      <c r="W760" s="53">
        <f>IF(TYPE(SEARCH(W$1,+VLOOKUP($A760,datos14s!$A$2:$B$874,2,FALSE)))=1,"·",0)</f>
        <v>0</v>
      </c>
      <c r="X760" s="53">
        <f>IF(TYPE(SEARCH(X$1,+VLOOKUP($A760,datos14s!$A$2:$B$874,2,FALSE)))=1,"·",0)</f>
        <v>0</v>
      </c>
      <c r="Y760" s="53">
        <f>IF(TYPE(SEARCH(Y$1,+VLOOKUP($A760,datos14s!$A$2:$B$874,2,FALSE)))=1,"·",0)</f>
        <v>0</v>
      </c>
      <c r="Z760" s="53">
        <f>IF(TYPE(SEARCH(Z$1,+VLOOKUP($A760,datos14s!$A$2:$B$874,2,FALSE)))=1,"·",0)</f>
        <v>0</v>
      </c>
      <c r="AA760" s="53">
        <f>IF(TYPE(SEARCH(AA$1,+VLOOKUP($A760,datos14s!$A$2:$B$874,2,FALSE)))=1,"·",0)</f>
        <v>0</v>
      </c>
      <c r="AB760" s="53">
        <f>IF(TYPE(SEARCH(AB$1,+VLOOKUP($A760,datos14s!$A$2:$B$874,2,FALSE)))=1,"·",0)</f>
        <v>0</v>
      </c>
      <c r="AC760" s="53">
        <f>IF(TYPE(SEARCH(AC$1,+VLOOKUP($A760,datos14s!$A$2:$B$874,2,FALSE)))=1,"·",0)</f>
        <v>0</v>
      </c>
      <c r="AD760" s="53">
        <f>IF(TYPE(SEARCH(AD$1,+VLOOKUP($A760,datos14s!$A$2:$B$874,2,FALSE)))=1,"·",0)</f>
        <v>0</v>
      </c>
      <c r="AE760" s="53">
        <f>IF(TYPE(SEARCH(AE$1,+VLOOKUP($A760,datos14s!$A$2:$B$874,2,FALSE)))=1,"·",0)</f>
        <v>0</v>
      </c>
    </row>
    <row r="761" spans="1:31" s="9" customFormat="1">
      <c r="A761" s="186" t="s">
        <v>325</v>
      </c>
      <c r="B761" s="53" t="str">
        <f>IF(TYPE(SEARCH(B$1,+VLOOKUP($A761,datos14s!$A$2:$B$874,2,FALSE)))=1,"·",0)</f>
        <v>·</v>
      </c>
      <c r="C761" s="53">
        <f>IF(TYPE(SEARCH(C$1,+VLOOKUP($A761,datos14s!$A$2:$B$874,2,FALSE)))=1,"·",0)</f>
        <v>0</v>
      </c>
      <c r="D761" s="53" t="str">
        <f>IF(TYPE(SEARCH(D$1,+VLOOKUP($A761,datos14s!$A$2:$B$874,2,FALSE)))=1,"·",0)</f>
        <v>·</v>
      </c>
      <c r="E761" s="53">
        <f>IF(TYPE(SEARCH(E$1,+VLOOKUP($A761,datos14s!$A$2:$B$874,2,FALSE)))=1,"·",0)</f>
        <v>0</v>
      </c>
      <c r="F761" s="53">
        <f>IF(TYPE(SEARCH(F$1,+VLOOKUP($A761,datos14s!$A$2:$B$874,2,FALSE)))=1,"·",0)</f>
        <v>0</v>
      </c>
      <c r="G761" s="53">
        <f>IF(TYPE(SEARCH(G$1,+VLOOKUP($A761,datos14s!$A$2:$B$874,2,FALSE)))=1,"·",0)</f>
        <v>0</v>
      </c>
      <c r="H761" s="53" t="str">
        <f>IF(TYPE(SEARCH(H$1,+VLOOKUP($A761,datos14s!$A$2:$B$874,2,FALSE)))=1,"·",0)</f>
        <v>·</v>
      </c>
      <c r="I761" s="53">
        <f>IF(TYPE(SEARCH(I$1,+VLOOKUP($A761,datos14s!$A$2:$B$874,2,FALSE)))=1,"·",0)</f>
        <v>0</v>
      </c>
      <c r="J761" s="53">
        <f>IF(TYPE(SEARCH(J$1,+VLOOKUP($A761,datos14s!$A$2:$B$874,2,FALSE)))=1,"·",0)</f>
        <v>0</v>
      </c>
      <c r="K761" s="53">
        <f>IF(TYPE(SEARCH(K$1,+VLOOKUP($A761,datos14s!$A$2:$B$874,2,FALSE)))=1,"·",0)</f>
        <v>0</v>
      </c>
      <c r="L761" s="53">
        <f>IF(TYPE(SEARCH(L$1,+VLOOKUP($A761,datos14s!$A$2:$B$874,2,FALSE)))=1,"·",0)</f>
        <v>0</v>
      </c>
      <c r="M761" s="53">
        <f>IF(TYPE(SEARCH(M$1,+VLOOKUP($A761,datos14s!$A$2:$B$874,2,FALSE)))=1,"·",0)</f>
        <v>0</v>
      </c>
      <c r="N761" s="53">
        <f>IF(TYPE(SEARCH(N$1,+VLOOKUP($A761,datos14s!$A$2:$B$874,2,FALSE)))=1,"·",0)</f>
        <v>0</v>
      </c>
      <c r="O761" s="53">
        <f>IF(TYPE(SEARCH(O$1,+VLOOKUP($A761,datos14s!$A$2:$B$874,2,FALSE)))=1,"·",0)</f>
        <v>0</v>
      </c>
      <c r="P761" s="53">
        <f>IF(TYPE(SEARCH(P$1,+VLOOKUP($A761,datos14s!$A$2:$B$874,2,FALSE)))=1,"·",0)</f>
        <v>0</v>
      </c>
      <c r="Q761" s="53">
        <f>IF(TYPE(SEARCH(Q$1,+VLOOKUP($A761,datos14s!$A$2:$B$874,2,FALSE)))=1,"·",0)</f>
        <v>0</v>
      </c>
      <c r="R761" s="53">
        <f>IF(TYPE(SEARCH(R$1,+VLOOKUP($A761,datos14s!$A$2:$B$874,2,FALSE)))=1,"·",0)</f>
        <v>0</v>
      </c>
      <c r="S761" s="53">
        <f>IF(TYPE(SEARCH(S$1,+VLOOKUP($A761,datos14s!$A$2:$B$874,2,FALSE)))=1,"·",0)</f>
        <v>0</v>
      </c>
      <c r="T761" s="53">
        <f>IF(TYPE(SEARCH(T$1,+VLOOKUP($A761,datos14s!$A$2:$B$874,2,FALSE)))=1,"·",0)</f>
        <v>0</v>
      </c>
      <c r="U761" s="53">
        <f>IF(TYPE(SEARCH(U$1,+VLOOKUP($A761,datos14s!$A$2:$B$874,2,FALSE)))=1,"·",0)</f>
        <v>0</v>
      </c>
      <c r="V761" s="53">
        <f>IF(TYPE(SEARCH(V$1,+VLOOKUP($A761,datos14s!$A$2:$B$874,2,FALSE)))=1,"·",0)</f>
        <v>0</v>
      </c>
      <c r="W761" s="53">
        <f>IF(TYPE(SEARCH(W$1,+VLOOKUP($A761,datos14s!$A$2:$B$874,2,FALSE)))=1,"·",0)</f>
        <v>0</v>
      </c>
      <c r="X761" s="53">
        <f>IF(TYPE(SEARCH(X$1,+VLOOKUP($A761,datos14s!$A$2:$B$874,2,FALSE)))=1,"·",0)</f>
        <v>0</v>
      </c>
      <c r="Y761" s="53">
        <f>IF(TYPE(SEARCH(Y$1,+VLOOKUP($A761,datos14s!$A$2:$B$874,2,FALSE)))=1,"·",0)</f>
        <v>0</v>
      </c>
      <c r="Z761" s="53">
        <f>IF(TYPE(SEARCH(Z$1,+VLOOKUP($A761,datos14s!$A$2:$B$874,2,FALSE)))=1,"·",0)</f>
        <v>0</v>
      </c>
      <c r="AA761" s="53">
        <f>IF(TYPE(SEARCH(AA$1,+VLOOKUP($A761,datos14s!$A$2:$B$874,2,FALSE)))=1,"·",0)</f>
        <v>0</v>
      </c>
      <c r="AB761" s="53">
        <f>IF(TYPE(SEARCH(AB$1,+VLOOKUP($A761,datos14s!$A$2:$B$874,2,FALSE)))=1,"·",0)</f>
        <v>0</v>
      </c>
      <c r="AC761" s="53">
        <f>IF(TYPE(SEARCH(AC$1,+VLOOKUP($A761,datos14s!$A$2:$B$874,2,FALSE)))=1,"·",0)</f>
        <v>0</v>
      </c>
      <c r="AD761" s="53">
        <f>IF(TYPE(SEARCH(AD$1,+VLOOKUP($A761,datos14s!$A$2:$B$874,2,FALSE)))=1,"·",0)</f>
        <v>0</v>
      </c>
      <c r="AE761" s="53">
        <f>IF(TYPE(SEARCH(AE$1,+VLOOKUP($A761,datos14s!$A$2:$B$874,2,FALSE)))=1,"·",0)</f>
        <v>0</v>
      </c>
    </row>
    <row r="762" spans="1:31" s="9" customFormat="1">
      <c r="A762" s="186" t="s">
        <v>326</v>
      </c>
      <c r="B762" s="53" t="str">
        <f>IF(TYPE(SEARCH(B$1,+VLOOKUP($A762,datos14s!$A$2:$B$874,2,FALSE)))=1,"·",0)</f>
        <v>·</v>
      </c>
      <c r="C762" s="53">
        <f>IF(TYPE(SEARCH(C$1,+VLOOKUP($A762,datos14s!$A$2:$B$874,2,FALSE)))=1,"·",0)</f>
        <v>0</v>
      </c>
      <c r="D762" s="53">
        <f>IF(TYPE(SEARCH(D$1,+VLOOKUP($A762,datos14s!$A$2:$B$874,2,FALSE)))=1,"·",0)</f>
        <v>0</v>
      </c>
      <c r="E762" s="53">
        <f>IF(TYPE(SEARCH(E$1,+VLOOKUP($A762,datos14s!$A$2:$B$874,2,FALSE)))=1,"·",0)</f>
        <v>0</v>
      </c>
      <c r="F762" s="53" t="str">
        <f>IF(TYPE(SEARCH(F$1,+VLOOKUP($A762,datos14s!$A$2:$B$874,2,FALSE)))=1,"·",0)</f>
        <v>·</v>
      </c>
      <c r="G762" s="53">
        <f>IF(TYPE(SEARCH(G$1,+VLOOKUP($A762,datos14s!$A$2:$B$874,2,FALSE)))=1,"·",0)</f>
        <v>0</v>
      </c>
      <c r="H762" s="53">
        <f>IF(TYPE(SEARCH(H$1,+VLOOKUP($A762,datos14s!$A$2:$B$874,2,FALSE)))=1,"·",0)</f>
        <v>0</v>
      </c>
      <c r="I762" s="53">
        <f>IF(TYPE(SEARCH(I$1,+VLOOKUP($A762,datos14s!$A$2:$B$874,2,FALSE)))=1,"·",0)</f>
        <v>0</v>
      </c>
      <c r="J762" s="53">
        <f>IF(TYPE(SEARCH(J$1,+VLOOKUP($A762,datos14s!$A$2:$B$874,2,FALSE)))=1,"·",0)</f>
        <v>0</v>
      </c>
      <c r="K762" s="53" t="str">
        <f>IF(TYPE(SEARCH(K$1,+VLOOKUP($A762,datos14s!$A$2:$B$874,2,FALSE)))=1,"·",0)</f>
        <v>·</v>
      </c>
      <c r="L762" s="53">
        <f>IF(TYPE(SEARCH(L$1,+VLOOKUP($A762,datos14s!$A$2:$B$874,2,FALSE)))=1,"·",0)</f>
        <v>0</v>
      </c>
      <c r="M762" s="53">
        <f>IF(TYPE(SEARCH(M$1,+VLOOKUP($A762,datos14s!$A$2:$B$874,2,FALSE)))=1,"·",0)</f>
        <v>0</v>
      </c>
      <c r="N762" s="53">
        <f>IF(TYPE(SEARCH(N$1,+VLOOKUP($A762,datos14s!$A$2:$B$874,2,FALSE)))=1,"·",0)</f>
        <v>0</v>
      </c>
      <c r="O762" s="53">
        <f>IF(TYPE(SEARCH(O$1,+VLOOKUP($A762,datos14s!$A$2:$B$874,2,FALSE)))=1,"·",0)</f>
        <v>0</v>
      </c>
      <c r="P762" s="53">
        <f>IF(TYPE(SEARCH(P$1,+VLOOKUP($A762,datos14s!$A$2:$B$874,2,FALSE)))=1,"·",0)</f>
        <v>0</v>
      </c>
      <c r="Q762" s="53">
        <f>IF(TYPE(SEARCH(Q$1,+VLOOKUP($A762,datos14s!$A$2:$B$874,2,FALSE)))=1,"·",0)</f>
        <v>0</v>
      </c>
      <c r="R762" s="53">
        <f>IF(TYPE(SEARCH(R$1,+VLOOKUP($A762,datos14s!$A$2:$B$874,2,FALSE)))=1,"·",0)</f>
        <v>0</v>
      </c>
      <c r="S762" s="53">
        <f>IF(TYPE(SEARCH(S$1,+VLOOKUP($A762,datos14s!$A$2:$B$874,2,FALSE)))=1,"·",0)</f>
        <v>0</v>
      </c>
      <c r="T762" s="53">
        <f>IF(TYPE(SEARCH(T$1,+VLOOKUP($A762,datos14s!$A$2:$B$874,2,FALSE)))=1,"·",0)</f>
        <v>0</v>
      </c>
      <c r="U762" s="53">
        <f>IF(TYPE(SEARCH(U$1,+VLOOKUP($A762,datos14s!$A$2:$B$874,2,FALSE)))=1,"·",0)</f>
        <v>0</v>
      </c>
      <c r="V762" s="53">
        <f>IF(TYPE(SEARCH(V$1,+VLOOKUP($A762,datos14s!$A$2:$B$874,2,FALSE)))=1,"·",0)</f>
        <v>0</v>
      </c>
      <c r="W762" s="53">
        <f>IF(TYPE(SEARCH(W$1,+VLOOKUP($A762,datos14s!$A$2:$B$874,2,FALSE)))=1,"·",0)</f>
        <v>0</v>
      </c>
      <c r="X762" s="53">
        <f>IF(TYPE(SEARCH(X$1,+VLOOKUP($A762,datos14s!$A$2:$B$874,2,FALSE)))=1,"·",0)</f>
        <v>0</v>
      </c>
      <c r="Y762" s="53">
        <f>IF(TYPE(SEARCH(Y$1,+VLOOKUP($A762,datos14s!$A$2:$B$874,2,FALSE)))=1,"·",0)</f>
        <v>0</v>
      </c>
      <c r="Z762" s="53">
        <f>IF(TYPE(SEARCH(Z$1,+VLOOKUP($A762,datos14s!$A$2:$B$874,2,FALSE)))=1,"·",0)</f>
        <v>0</v>
      </c>
      <c r="AA762" s="53">
        <f>IF(TYPE(SEARCH(AA$1,+VLOOKUP($A762,datos14s!$A$2:$B$874,2,FALSE)))=1,"·",0)</f>
        <v>0</v>
      </c>
      <c r="AB762" s="53">
        <f>IF(TYPE(SEARCH(AB$1,+VLOOKUP($A762,datos14s!$A$2:$B$874,2,FALSE)))=1,"·",0)</f>
        <v>0</v>
      </c>
      <c r="AC762" s="53">
        <f>IF(TYPE(SEARCH(AC$1,+VLOOKUP($A762,datos14s!$A$2:$B$874,2,FALSE)))=1,"·",0)</f>
        <v>0</v>
      </c>
      <c r="AD762" s="53">
        <f>IF(TYPE(SEARCH(AD$1,+VLOOKUP($A762,datos14s!$A$2:$B$874,2,FALSE)))=1,"·",0)</f>
        <v>0</v>
      </c>
      <c r="AE762" s="53">
        <f>IF(TYPE(SEARCH(AE$1,+VLOOKUP($A762,datos14s!$A$2:$B$874,2,FALSE)))=1,"·",0)</f>
        <v>0</v>
      </c>
    </row>
    <row r="763" spans="1:31" s="9" customFormat="1">
      <c r="A763" s="186" t="s">
        <v>327</v>
      </c>
      <c r="B763" s="53">
        <f>IF(TYPE(SEARCH(B$1,+VLOOKUP($A763,datos14s!$A$2:$B$874,2,FALSE)))=1,"·",0)</f>
        <v>0</v>
      </c>
      <c r="C763" s="53">
        <f>IF(TYPE(SEARCH(C$1,+VLOOKUP($A763,datos14s!$A$2:$B$874,2,FALSE)))=1,"·",0)</f>
        <v>0</v>
      </c>
      <c r="D763" s="53">
        <f>IF(TYPE(SEARCH(D$1,+VLOOKUP($A763,datos14s!$A$2:$B$874,2,FALSE)))=1,"·",0)</f>
        <v>0</v>
      </c>
      <c r="E763" s="53">
        <f>IF(TYPE(SEARCH(E$1,+VLOOKUP($A763,datos14s!$A$2:$B$874,2,FALSE)))=1,"·",0)</f>
        <v>0</v>
      </c>
      <c r="F763" s="53">
        <f>IF(TYPE(SEARCH(F$1,+VLOOKUP($A763,datos14s!$A$2:$B$874,2,FALSE)))=1,"·",0)</f>
        <v>0</v>
      </c>
      <c r="G763" s="53">
        <f>IF(TYPE(SEARCH(G$1,+VLOOKUP($A763,datos14s!$A$2:$B$874,2,FALSE)))=1,"·",0)</f>
        <v>0</v>
      </c>
      <c r="H763" s="53">
        <f>IF(TYPE(SEARCH(H$1,+VLOOKUP($A763,datos14s!$A$2:$B$874,2,FALSE)))=1,"·",0)</f>
        <v>0</v>
      </c>
      <c r="I763" s="53">
        <f>IF(TYPE(SEARCH(I$1,+VLOOKUP($A763,datos14s!$A$2:$B$874,2,FALSE)))=1,"·",0)</f>
        <v>0</v>
      </c>
      <c r="J763" s="53">
        <f>IF(TYPE(SEARCH(J$1,+VLOOKUP($A763,datos14s!$A$2:$B$874,2,FALSE)))=1,"·",0)</f>
        <v>0</v>
      </c>
      <c r="K763" s="53">
        <f>IF(TYPE(SEARCH(K$1,+VLOOKUP($A763,datos14s!$A$2:$B$874,2,FALSE)))=1,"·",0)</f>
        <v>0</v>
      </c>
      <c r="L763" s="53">
        <f>IF(TYPE(SEARCH(L$1,+VLOOKUP($A763,datos14s!$A$2:$B$874,2,FALSE)))=1,"·",0)</f>
        <v>0</v>
      </c>
      <c r="M763" s="53">
        <f>IF(TYPE(SEARCH(M$1,+VLOOKUP($A763,datos14s!$A$2:$B$874,2,FALSE)))=1,"·",0)</f>
        <v>0</v>
      </c>
      <c r="N763" s="53">
        <f>IF(TYPE(SEARCH(N$1,+VLOOKUP($A763,datos14s!$A$2:$B$874,2,FALSE)))=1,"·",0)</f>
        <v>0</v>
      </c>
      <c r="O763" s="53">
        <f>IF(TYPE(SEARCH(O$1,+VLOOKUP($A763,datos14s!$A$2:$B$874,2,FALSE)))=1,"·",0)</f>
        <v>0</v>
      </c>
      <c r="P763" s="53">
        <f>IF(TYPE(SEARCH(P$1,+VLOOKUP($A763,datos14s!$A$2:$B$874,2,FALSE)))=1,"·",0)</f>
        <v>0</v>
      </c>
      <c r="Q763" s="53">
        <f>IF(TYPE(SEARCH(Q$1,+VLOOKUP($A763,datos14s!$A$2:$B$874,2,FALSE)))=1,"·",0)</f>
        <v>0</v>
      </c>
      <c r="R763" s="53">
        <f>IF(TYPE(SEARCH(R$1,+VLOOKUP($A763,datos14s!$A$2:$B$874,2,FALSE)))=1,"·",0)</f>
        <v>0</v>
      </c>
      <c r="S763" s="53">
        <f>IF(TYPE(SEARCH(S$1,+VLOOKUP($A763,datos14s!$A$2:$B$874,2,FALSE)))=1,"·",0)</f>
        <v>0</v>
      </c>
      <c r="T763" s="53">
        <f>IF(TYPE(SEARCH(T$1,+VLOOKUP($A763,datos14s!$A$2:$B$874,2,FALSE)))=1,"·",0)</f>
        <v>0</v>
      </c>
      <c r="U763" s="53">
        <f>IF(TYPE(SEARCH(U$1,+VLOOKUP($A763,datos14s!$A$2:$B$874,2,FALSE)))=1,"·",0)</f>
        <v>0</v>
      </c>
      <c r="V763" s="53">
        <f>IF(TYPE(SEARCH(V$1,+VLOOKUP($A763,datos14s!$A$2:$B$874,2,FALSE)))=1,"·",0)</f>
        <v>0</v>
      </c>
      <c r="W763" s="53">
        <f>IF(TYPE(SEARCH(W$1,+VLOOKUP($A763,datos14s!$A$2:$B$874,2,FALSE)))=1,"·",0)</f>
        <v>0</v>
      </c>
      <c r="X763" s="53">
        <f>IF(TYPE(SEARCH(X$1,+VLOOKUP($A763,datos14s!$A$2:$B$874,2,FALSE)))=1,"·",0)</f>
        <v>0</v>
      </c>
      <c r="Y763" s="53">
        <f>IF(TYPE(SEARCH(Y$1,+VLOOKUP($A763,datos14s!$A$2:$B$874,2,FALSE)))=1,"·",0)</f>
        <v>0</v>
      </c>
      <c r="Z763" s="53">
        <f>IF(TYPE(SEARCH(Z$1,+VLOOKUP($A763,datos14s!$A$2:$B$874,2,FALSE)))=1,"·",0)</f>
        <v>0</v>
      </c>
      <c r="AA763" s="53">
        <f>IF(TYPE(SEARCH(AA$1,+VLOOKUP($A763,datos14s!$A$2:$B$874,2,FALSE)))=1,"·",0)</f>
        <v>0</v>
      </c>
      <c r="AB763" s="53">
        <f>IF(TYPE(SEARCH(AB$1,+VLOOKUP($A763,datos14s!$A$2:$B$874,2,FALSE)))=1,"·",0)</f>
        <v>0</v>
      </c>
      <c r="AC763" s="53">
        <f>IF(TYPE(SEARCH(AC$1,+VLOOKUP($A763,datos14s!$A$2:$B$874,2,FALSE)))=1,"·",0)</f>
        <v>0</v>
      </c>
      <c r="AD763" s="53">
        <f>IF(TYPE(SEARCH(AD$1,+VLOOKUP($A763,datos14s!$A$2:$B$874,2,FALSE)))=1,"·",0)</f>
        <v>0</v>
      </c>
      <c r="AE763" s="53">
        <f>IF(TYPE(SEARCH(AE$1,+VLOOKUP($A763,datos14s!$A$2:$B$874,2,FALSE)))=1,"·",0)</f>
        <v>0</v>
      </c>
    </row>
    <row r="764" spans="1:31" s="9" customFormat="1">
      <c r="A764" s="60" t="s">
        <v>328</v>
      </c>
      <c r="B764" s="53">
        <f>IF(TYPE(SEARCH(B$1,+VLOOKUP($A764,datos14s!$A$2:$B$874,2,FALSE)))=1,"·",0)</f>
        <v>0</v>
      </c>
      <c r="C764" s="53">
        <f>IF(TYPE(SEARCH(C$1,+VLOOKUP($A764,datos14s!$A$2:$B$874,2,FALSE)))=1,"·",0)</f>
        <v>0</v>
      </c>
      <c r="D764" s="53">
        <f>IF(TYPE(SEARCH(D$1,+VLOOKUP($A764,datos14s!$A$2:$B$874,2,FALSE)))=1,"·",0)</f>
        <v>0</v>
      </c>
      <c r="E764" s="53">
        <f>IF(TYPE(SEARCH(E$1,+VLOOKUP($A764,datos14s!$A$2:$B$874,2,FALSE)))=1,"·",0)</f>
        <v>0</v>
      </c>
      <c r="F764" s="53">
        <f>IF(TYPE(SEARCH(F$1,+VLOOKUP($A764,datos14s!$A$2:$B$874,2,FALSE)))=1,"·",0)</f>
        <v>0</v>
      </c>
      <c r="G764" s="53">
        <f>IF(TYPE(SEARCH(G$1,+VLOOKUP($A764,datos14s!$A$2:$B$874,2,FALSE)))=1,"·",0)</f>
        <v>0</v>
      </c>
      <c r="H764" s="53">
        <f>IF(TYPE(SEARCH(H$1,+VLOOKUP($A764,datos14s!$A$2:$B$874,2,FALSE)))=1,"·",0)</f>
        <v>0</v>
      </c>
      <c r="I764" s="53">
        <f>IF(TYPE(SEARCH(I$1,+VLOOKUP($A764,datos14s!$A$2:$B$874,2,FALSE)))=1,"·",0)</f>
        <v>0</v>
      </c>
      <c r="J764" s="53">
        <f>IF(TYPE(SEARCH(J$1,+VLOOKUP($A764,datos14s!$A$2:$B$874,2,FALSE)))=1,"·",0)</f>
        <v>0</v>
      </c>
      <c r="K764" s="53" t="str">
        <f>IF(TYPE(SEARCH(K$1,+VLOOKUP($A764,datos14s!$A$2:$B$874,2,FALSE)))=1,"·",0)</f>
        <v>·</v>
      </c>
      <c r="L764" s="53">
        <f>IF(TYPE(SEARCH(L$1,+VLOOKUP($A764,datos14s!$A$2:$B$874,2,FALSE)))=1,"·",0)</f>
        <v>0</v>
      </c>
      <c r="M764" s="53">
        <f>IF(TYPE(SEARCH(M$1,+VLOOKUP($A764,datos14s!$A$2:$B$874,2,FALSE)))=1,"·",0)</f>
        <v>0</v>
      </c>
      <c r="N764" s="53">
        <f>IF(TYPE(SEARCH(N$1,+VLOOKUP($A764,datos14s!$A$2:$B$874,2,FALSE)))=1,"·",0)</f>
        <v>0</v>
      </c>
      <c r="O764" s="53">
        <f>IF(TYPE(SEARCH(O$1,+VLOOKUP($A764,datos14s!$A$2:$B$874,2,FALSE)))=1,"·",0)</f>
        <v>0</v>
      </c>
      <c r="P764" s="53">
        <f>IF(TYPE(SEARCH(P$1,+VLOOKUP($A764,datos14s!$A$2:$B$874,2,FALSE)))=1,"·",0)</f>
        <v>0</v>
      </c>
      <c r="Q764" s="53">
        <f>IF(TYPE(SEARCH(Q$1,+VLOOKUP($A764,datos14s!$A$2:$B$874,2,FALSE)))=1,"·",0)</f>
        <v>0</v>
      </c>
      <c r="R764" s="53">
        <f>IF(TYPE(SEARCH(R$1,+VLOOKUP($A764,datos14s!$A$2:$B$874,2,FALSE)))=1,"·",0)</f>
        <v>0</v>
      </c>
      <c r="S764" s="53">
        <f>IF(TYPE(SEARCH(S$1,+VLOOKUP($A764,datos14s!$A$2:$B$874,2,FALSE)))=1,"·",0)</f>
        <v>0</v>
      </c>
      <c r="T764" s="53">
        <f>IF(TYPE(SEARCH(T$1,+VLOOKUP($A764,datos14s!$A$2:$B$874,2,FALSE)))=1,"·",0)</f>
        <v>0</v>
      </c>
      <c r="U764" s="53">
        <f>IF(TYPE(SEARCH(U$1,+VLOOKUP($A764,datos14s!$A$2:$B$874,2,FALSE)))=1,"·",0)</f>
        <v>0</v>
      </c>
      <c r="V764" s="53">
        <f>IF(TYPE(SEARCH(V$1,+VLOOKUP($A764,datos14s!$A$2:$B$874,2,FALSE)))=1,"·",0)</f>
        <v>0</v>
      </c>
      <c r="W764" s="53">
        <f>IF(TYPE(SEARCH(W$1,+VLOOKUP($A764,datos14s!$A$2:$B$874,2,FALSE)))=1,"·",0)</f>
        <v>0</v>
      </c>
      <c r="X764" s="53">
        <f>IF(TYPE(SEARCH(X$1,+VLOOKUP($A764,datos14s!$A$2:$B$874,2,FALSE)))=1,"·",0)</f>
        <v>0</v>
      </c>
      <c r="Y764" s="53">
        <f>IF(TYPE(SEARCH(Y$1,+VLOOKUP($A764,datos14s!$A$2:$B$874,2,FALSE)))=1,"·",0)</f>
        <v>0</v>
      </c>
      <c r="Z764" s="53">
        <f>IF(TYPE(SEARCH(Z$1,+VLOOKUP($A764,datos14s!$A$2:$B$874,2,FALSE)))=1,"·",0)</f>
        <v>0</v>
      </c>
      <c r="AA764" s="53">
        <f>IF(TYPE(SEARCH(AA$1,+VLOOKUP($A764,datos14s!$A$2:$B$874,2,FALSE)))=1,"·",0)</f>
        <v>0</v>
      </c>
      <c r="AB764" s="53">
        <f>IF(TYPE(SEARCH(AB$1,+VLOOKUP($A764,datos14s!$A$2:$B$874,2,FALSE)))=1,"·",0)</f>
        <v>0</v>
      </c>
      <c r="AC764" s="53">
        <f>IF(TYPE(SEARCH(AC$1,+VLOOKUP($A764,datos14s!$A$2:$B$874,2,FALSE)))=1,"·",0)</f>
        <v>0</v>
      </c>
      <c r="AD764" s="53">
        <f>IF(TYPE(SEARCH(AD$1,+VLOOKUP($A764,datos14s!$A$2:$B$874,2,FALSE)))=1,"·",0)</f>
        <v>0</v>
      </c>
      <c r="AE764" s="53" t="str">
        <f>IF(TYPE(SEARCH(AE$1,+VLOOKUP($A764,datos14s!$A$2:$B$874,2,FALSE)))=1,"·",0)</f>
        <v>·</v>
      </c>
    </row>
    <row r="765" spans="1:31" s="9" customFormat="1">
      <c r="A765" s="60" t="s">
        <v>329</v>
      </c>
      <c r="B765" s="53">
        <f>IF(TYPE(SEARCH(B$1,+VLOOKUP($A765,datos14s!$A$2:$B$874,2,FALSE)))=1,"·",0)</f>
        <v>0</v>
      </c>
      <c r="C765" s="53">
        <f>IF(TYPE(SEARCH(C$1,+VLOOKUP($A765,datos14s!$A$2:$B$874,2,FALSE)))=1,"·",0)</f>
        <v>0</v>
      </c>
      <c r="D765" s="53">
        <f>IF(TYPE(SEARCH(D$1,+VLOOKUP($A765,datos14s!$A$2:$B$874,2,FALSE)))=1,"·",0)</f>
        <v>0</v>
      </c>
      <c r="E765" s="53">
        <f>IF(TYPE(SEARCH(E$1,+VLOOKUP($A765,datos14s!$A$2:$B$874,2,FALSE)))=1,"·",0)</f>
        <v>0</v>
      </c>
      <c r="F765" s="53">
        <f>IF(TYPE(SEARCH(F$1,+VLOOKUP($A765,datos14s!$A$2:$B$874,2,FALSE)))=1,"·",0)</f>
        <v>0</v>
      </c>
      <c r="G765" s="53">
        <f>IF(TYPE(SEARCH(G$1,+VLOOKUP($A765,datos14s!$A$2:$B$874,2,FALSE)))=1,"·",0)</f>
        <v>0</v>
      </c>
      <c r="H765" s="53">
        <f>IF(TYPE(SEARCH(H$1,+VLOOKUP($A765,datos14s!$A$2:$B$874,2,FALSE)))=1,"·",0)</f>
        <v>0</v>
      </c>
      <c r="I765" s="53">
        <f>IF(TYPE(SEARCH(I$1,+VLOOKUP($A765,datos14s!$A$2:$B$874,2,FALSE)))=1,"·",0)</f>
        <v>0</v>
      </c>
      <c r="J765" s="53">
        <f>IF(TYPE(SEARCH(J$1,+VLOOKUP($A765,datos14s!$A$2:$B$874,2,FALSE)))=1,"·",0)</f>
        <v>0</v>
      </c>
      <c r="K765" s="53" t="str">
        <f>IF(TYPE(SEARCH(K$1,+VLOOKUP($A765,datos14s!$A$2:$B$874,2,FALSE)))=1,"·",0)</f>
        <v>·</v>
      </c>
      <c r="L765" s="53">
        <f>IF(TYPE(SEARCH(L$1,+VLOOKUP($A765,datos14s!$A$2:$B$874,2,FALSE)))=1,"·",0)</f>
        <v>0</v>
      </c>
      <c r="M765" s="53">
        <f>IF(TYPE(SEARCH(M$1,+VLOOKUP($A765,datos14s!$A$2:$B$874,2,FALSE)))=1,"·",0)</f>
        <v>0</v>
      </c>
      <c r="N765" s="53">
        <f>IF(TYPE(SEARCH(N$1,+VLOOKUP($A765,datos14s!$A$2:$B$874,2,FALSE)))=1,"·",0)</f>
        <v>0</v>
      </c>
      <c r="O765" s="53">
        <f>IF(TYPE(SEARCH(O$1,+VLOOKUP($A765,datos14s!$A$2:$B$874,2,FALSE)))=1,"·",0)</f>
        <v>0</v>
      </c>
      <c r="P765" s="53">
        <f>IF(TYPE(SEARCH(P$1,+VLOOKUP($A765,datos14s!$A$2:$B$874,2,FALSE)))=1,"·",0)</f>
        <v>0</v>
      </c>
      <c r="Q765" s="53">
        <f>IF(TYPE(SEARCH(Q$1,+VLOOKUP($A765,datos14s!$A$2:$B$874,2,FALSE)))=1,"·",0)</f>
        <v>0</v>
      </c>
      <c r="R765" s="53">
        <f>IF(TYPE(SEARCH(R$1,+VLOOKUP($A765,datos14s!$A$2:$B$874,2,FALSE)))=1,"·",0)</f>
        <v>0</v>
      </c>
      <c r="S765" s="53">
        <f>IF(TYPE(SEARCH(S$1,+VLOOKUP($A765,datos14s!$A$2:$B$874,2,FALSE)))=1,"·",0)</f>
        <v>0</v>
      </c>
      <c r="T765" s="53">
        <f>IF(TYPE(SEARCH(T$1,+VLOOKUP($A765,datos14s!$A$2:$B$874,2,FALSE)))=1,"·",0)</f>
        <v>0</v>
      </c>
      <c r="U765" s="53">
        <f>IF(TYPE(SEARCH(U$1,+VLOOKUP($A765,datos14s!$A$2:$B$874,2,FALSE)))=1,"·",0)</f>
        <v>0</v>
      </c>
      <c r="V765" s="53">
        <f>IF(TYPE(SEARCH(V$1,+VLOOKUP($A765,datos14s!$A$2:$B$874,2,FALSE)))=1,"·",0)</f>
        <v>0</v>
      </c>
      <c r="W765" s="53">
        <f>IF(TYPE(SEARCH(W$1,+VLOOKUP($A765,datos14s!$A$2:$B$874,2,FALSE)))=1,"·",0)</f>
        <v>0</v>
      </c>
      <c r="X765" s="53">
        <f>IF(TYPE(SEARCH(X$1,+VLOOKUP($A765,datos14s!$A$2:$B$874,2,FALSE)))=1,"·",0)</f>
        <v>0</v>
      </c>
      <c r="Y765" s="53">
        <f>IF(TYPE(SEARCH(Y$1,+VLOOKUP($A765,datos14s!$A$2:$B$874,2,FALSE)))=1,"·",0)</f>
        <v>0</v>
      </c>
      <c r="Z765" s="53">
        <f>IF(TYPE(SEARCH(Z$1,+VLOOKUP($A765,datos14s!$A$2:$B$874,2,FALSE)))=1,"·",0)</f>
        <v>0</v>
      </c>
      <c r="AA765" s="53">
        <f>IF(TYPE(SEARCH(AA$1,+VLOOKUP($A765,datos14s!$A$2:$B$874,2,FALSE)))=1,"·",0)</f>
        <v>0</v>
      </c>
      <c r="AB765" s="53">
        <f>IF(TYPE(SEARCH(AB$1,+VLOOKUP($A765,datos14s!$A$2:$B$874,2,FALSE)))=1,"·",0)</f>
        <v>0</v>
      </c>
      <c r="AC765" s="53">
        <f>IF(TYPE(SEARCH(AC$1,+VLOOKUP($A765,datos14s!$A$2:$B$874,2,FALSE)))=1,"·",0)</f>
        <v>0</v>
      </c>
      <c r="AD765" s="53">
        <f>IF(TYPE(SEARCH(AD$1,+VLOOKUP($A765,datos14s!$A$2:$B$874,2,FALSE)))=1,"·",0)</f>
        <v>0</v>
      </c>
      <c r="AE765" s="53" t="str">
        <f>IF(TYPE(SEARCH(AE$1,+VLOOKUP($A765,datos14s!$A$2:$B$874,2,FALSE)))=1,"·",0)</f>
        <v>·</v>
      </c>
    </row>
    <row r="766" spans="1:31" s="9" customFormat="1">
      <c r="A766" s="60" t="s">
        <v>330</v>
      </c>
      <c r="B766" s="53">
        <f>IF(TYPE(SEARCH(B$1,+VLOOKUP($A766,datos14s!$A$2:$B$874,2,FALSE)))=1,"·",0)</f>
        <v>0</v>
      </c>
      <c r="C766" s="53">
        <f>IF(TYPE(SEARCH(C$1,+VLOOKUP($A766,datos14s!$A$2:$B$874,2,FALSE)))=1,"·",0)</f>
        <v>0</v>
      </c>
      <c r="D766" s="53">
        <f>IF(TYPE(SEARCH(D$1,+VLOOKUP($A766,datos14s!$A$2:$B$874,2,FALSE)))=1,"·",0)</f>
        <v>0</v>
      </c>
      <c r="E766" s="53">
        <f>IF(TYPE(SEARCH(E$1,+VLOOKUP($A766,datos14s!$A$2:$B$874,2,FALSE)))=1,"·",0)</f>
        <v>0</v>
      </c>
      <c r="F766" s="53">
        <f>IF(TYPE(SEARCH(F$1,+VLOOKUP($A766,datos14s!$A$2:$B$874,2,FALSE)))=1,"·",0)</f>
        <v>0</v>
      </c>
      <c r="G766" s="53">
        <f>IF(TYPE(SEARCH(G$1,+VLOOKUP($A766,datos14s!$A$2:$B$874,2,FALSE)))=1,"·",0)</f>
        <v>0</v>
      </c>
      <c r="H766" s="53">
        <f>IF(TYPE(SEARCH(H$1,+VLOOKUP($A766,datos14s!$A$2:$B$874,2,FALSE)))=1,"·",0)</f>
        <v>0</v>
      </c>
      <c r="I766" s="53">
        <f>IF(TYPE(SEARCH(I$1,+VLOOKUP($A766,datos14s!$A$2:$B$874,2,FALSE)))=1,"·",0)</f>
        <v>0</v>
      </c>
      <c r="J766" s="53">
        <f>IF(TYPE(SEARCH(J$1,+VLOOKUP($A766,datos14s!$A$2:$B$874,2,FALSE)))=1,"·",0)</f>
        <v>0</v>
      </c>
      <c r="K766" s="53" t="str">
        <f>IF(TYPE(SEARCH(K$1,+VLOOKUP($A766,datos14s!$A$2:$B$874,2,FALSE)))=1,"·",0)</f>
        <v>·</v>
      </c>
      <c r="L766" s="53" t="str">
        <f>IF(TYPE(SEARCH(L$1,+VLOOKUP($A766,datos14s!$A$2:$B$874,2,FALSE)))=1,"·",0)</f>
        <v>·</v>
      </c>
      <c r="M766" s="53">
        <f>IF(TYPE(SEARCH(M$1,+VLOOKUP($A766,datos14s!$A$2:$B$874,2,FALSE)))=1,"·",0)</f>
        <v>0</v>
      </c>
      <c r="N766" s="53">
        <f>IF(TYPE(SEARCH(N$1,+VLOOKUP($A766,datos14s!$A$2:$B$874,2,FALSE)))=1,"·",0)</f>
        <v>0</v>
      </c>
      <c r="O766" s="53">
        <f>IF(TYPE(SEARCH(O$1,+VLOOKUP($A766,datos14s!$A$2:$B$874,2,FALSE)))=1,"·",0)</f>
        <v>0</v>
      </c>
      <c r="P766" s="53" t="str">
        <f>IF(TYPE(SEARCH(P$1,+VLOOKUP($A766,datos14s!$A$2:$B$874,2,FALSE)))=1,"·",0)</f>
        <v>·</v>
      </c>
      <c r="Q766" s="53">
        <f>IF(TYPE(SEARCH(Q$1,+VLOOKUP($A766,datos14s!$A$2:$B$874,2,FALSE)))=1,"·",0)</f>
        <v>0</v>
      </c>
      <c r="R766" s="53">
        <f>IF(TYPE(SEARCH(R$1,+VLOOKUP($A766,datos14s!$A$2:$B$874,2,FALSE)))=1,"·",0)</f>
        <v>0</v>
      </c>
      <c r="S766" s="53">
        <f>IF(TYPE(SEARCH(S$1,+VLOOKUP($A766,datos14s!$A$2:$B$874,2,FALSE)))=1,"·",0)</f>
        <v>0</v>
      </c>
      <c r="T766" s="53">
        <f>IF(TYPE(SEARCH(T$1,+VLOOKUP($A766,datos14s!$A$2:$B$874,2,FALSE)))=1,"·",0)</f>
        <v>0</v>
      </c>
      <c r="U766" s="53">
        <f>IF(TYPE(SEARCH(U$1,+VLOOKUP($A766,datos14s!$A$2:$B$874,2,FALSE)))=1,"·",0)</f>
        <v>0</v>
      </c>
      <c r="V766" s="53">
        <f>IF(TYPE(SEARCH(V$1,+VLOOKUP($A766,datos14s!$A$2:$B$874,2,FALSE)))=1,"·",0)</f>
        <v>0</v>
      </c>
      <c r="W766" s="53">
        <f>IF(TYPE(SEARCH(W$1,+VLOOKUP($A766,datos14s!$A$2:$B$874,2,FALSE)))=1,"·",0)</f>
        <v>0</v>
      </c>
      <c r="X766" s="53">
        <f>IF(TYPE(SEARCH(X$1,+VLOOKUP($A766,datos14s!$A$2:$B$874,2,FALSE)))=1,"·",0)</f>
        <v>0</v>
      </c>
      <c r="Y766" s="53">
        <f>IF(TYPE(SEARCH(Y$1,+VLOOKUP($A766,datos14s!$A$2:$B$874,2,FALSE)))=1,"·",0)</f>
        <v>0</v>
      </c>
      <c r="Z766" s="53">
        <f>IF(TYPE(SEARCH(Z$1,+VLOOKUP($A766,datos14s!$A$2:$B$874,2,FALSE)))=1,"·",0)</f>
        <v>0</v>
      </c>
      <c r="AA766" s="53">
        <f>IF(TYPE(SEARCH(AA$1,+VLOOKUP($A766,datos14s!$A$2:$B$874,2,FALSE)))=1,"·",0)</f>
        <v>0</v>
      </c>
      <c r="AB766" s="53">
        <f>IF(TYPE(SEARCH(AB$1,+VLOOKUP($A766,datos14s!$A$2:$B$874,2,FALSE)))=1,"·",0)</f>
        <v>0</v>
      </c>
      <c r="AC766" s="53">
        <f>IF(TYPE(SEARCH(AC$1,+VLOOKUP($A766,datos14s!$A$2:$B$874,2,FALSE)))=1,"·",0)</f>
        <v>0</v>
      </c>
      <c r="AD766" s="53">
        <f>IF(TYPE(SEARCH(AD$1,+VLOOKUP($A766,datos14s!$A$2:$B$874,2,FALSE)))=1,"·",0)</f>
        <v>0</v>
      </c>
      <c r="AE766" s="53">
        <f>IF(TYPE(SEARCH(AE$1,+VLOOKUP($A766,datos14s!$A$2:$B$874,2,FALSE)))=1,"·",0)</f>
        <v>0</v>
      </c>
    </row>
    <row r="767" spans="1:31" s="9" customFormat="1">
      <c r="A767" s="60" t="s">
        <v>331</v>
      </c>
      <c r="B767" s="53">
        <f>IF(TYPE(SEARCH(B$1,+VLOOKUP($A767,datos14s!$A$2:$B$874,2,FALSE)))=1,"·",0)</f>
        <v>0</v>
      </c>
      <c r="C767" s="53">
        <f>IF(TYPE(SEARCH(C$1,+VLOOKUP($A767,datos14s!$A$2:$B$874,2,FALSE)))=1,"·",0)</f>
        <v>0</v>
      </c>
      <c r="D767" s="53">
        <f>IF(TYPE(SEARCH(D$1,+VLOOKUP($A767,datos14s!$A$2:$B$874,2,FALSE)))=1,"·",0)</f>
        <v>0</v>
      </c>
      <c r="E767" s="53">
        <f>IF(TYPE(SEARCH(E$1,+VLOOKUP($A767,datos14s!$A$2:$B$874,2,FALSE)))=1,"·",0)</f>
        <v>0</v>
      </c>
      <c r="F767" s="53">
        <f>IF(TYPE(SEARCH(F$1,+VLOOKUP($A767,datos14s!$A$2:$B$874,2,FALSE)))=1,"·",0)</f>
        <v>0</v>
      </c>
      <c r="G767" s="53">
        <f>IF(TYPE(SEARCH(G$1,+VLOOKUP($A767,datos14s!$A$2:$B$874,2,FALSE)))=1,"·",0)</f>
        <v>0</v>
      </c>
      <c r="H767" s="53">
        <f>IF(TYPE(SEARCH(H$1,+VLOOKUP($A767,datos14s!$A$2:$B$874,2,FALSE)))=1,"·",0)</f>
        <v>0</v>
      </c>
      <c r="I767" s="53">
        <f>IF(TYPE(SEARCH(I$1,+VLOOKUP($A767,datos14s!$A$2:$B$874,2,FALSE)))=1,"·",0)</f>
        <v>0</v>
      </c>
      <c r="J767" s="53">
        <f>IF(TYPE(SEARCH(J$1,+VLOOKUP($A767,datos14s!$A$2:$B$874,2,FALSE)))=1,"·",0)</f>
        <v>0</v>
      </c>
      <c r="K767" s="53" t="str">
        <f>IF(TYPE(SEARCH(K$1,+VLOOKUP($A767,datos14s!$A$2:$B$874,2,FALSE)))=1,"·",0)</f>
        <v>·</v>
      </c>
      <c r="L767" s="53">
        <f>IF(TYPE(SEARCH(L$1,+VLOOKUP($A767,datos14s!$A$2:$B$874,2,FALSE)))=1,"·",0)</f>
        <v>0</v>
      </c>
      <c r="M767" s="53">
        <f>IF(TYPE(SEARCH(M$1,+VLOOKUP($A767,datos14s!$A$2:$B$874,2,FALSE)))=1,"·",0)</f>
        <v>0</v>
      </c>
      <c r="N767" s="53">
        <f>IF(TYPE(SEARCH(N$1,+VLOOKUP($A767,datos14s!$A$2:$B$874,2,FALSE)))=1,"·",0)</f>
        <v>0</v>
      </c>
      <c r="O767" s="53">
        <f>IF(TYPE(SEARCH(O$1,+VLOOKUP($A767,datos14s!$A$2:$B$874,2,FALSE)))=1,"·",0)</f>
        <v>0</v>
      </c>
      <c r="P767" s="53">
        <f>IF(TYPE(SEARCH(P$1,+VLOOKUP($A767,datos14s!$A$2:$B$874,2,FALSE)))=1,"·",0)</f>
        <v>0</v>
      </c>
      <c r="Q767" s="53">
        <f>IF(TYPE(SEARCH(Q$1,+VLOOKUP($A767,datos14s!$A$2:$B$874,2,FALSE)))=1,"·",0)</f>
        <v>0</v>
      </c>
      <c r="R767" s="53">
        <f>IF(TYPE(SEARCH(R$1,+VLOOKUP($A767,datos14s!$A$2:$B$874,2,FALSE)))=1,"·",0)</f>
        <v>0</v>
      </c>
      <c r="S767" s="53">
        <f>IF(TYPE(SEARCH(S$1,+VLOOKUP($A767,datos14s!$A$2:$B$874,2,FALSE)))=1,"·",0)</f>
        <v>0</v>
      </c>
      <c r="T767" s="53">
        <f>IF(TYPE(SEARCH(T$1,+VLOOKUP($A767,datos14s!$A$2:$B$874,2,FALSE)))=1,"·",0)</f>
        <v>0</v>
      </c>
      <c r="U767" s="53">
        <f>IF(TYPE(SEARCH(U$1,+VLOOKUP($A767,datos14s!$A$2:$B$874,2,FALSE)))=1,"·",0)</f>
        <v>0</v>
      </c>
      <c r="V767" s="53">
        <f>IF(TYPE(SEARCH(V$1,+VLOOKUP($A767,datos14s!$A$2:$B$874,2,FALSE)))=1,"·",0)</f>
        <v>0</v>
      </c>
      <c r="W767" s="53">
        <f>IF(TYPE(SEARCH(W$1,+VLOOKUP($A767,datos14s!$A$2:$B$874,2,FALSE)))=1,"·",0)</f>
        <v>0</v>
      </c>
      <c r="X767" s="53">
        <f>IF(TYPE(SEARCH(X$1,+VLOOKUP($A767,datos14s!$A$2:$B$874,2,FALSE)))=1,"·",0)</f>
        <v>0</v>
      </c>
      <c r="Y767" s="53">
        <f>IF(TYPE(SEARCH(Y$1,+VLOOKUP($A767,datos14s!$A$2:$B$874,2,FALSE)))=1,"·",0)</f>
        <v>0</v>
      </c>
      <c r="Z767" s="53">
        <f>IF(TYPE(SEARCH(Z$1,+VLOOKUP($A767,datos14s!$A$2:$B$874,2,FALSE)))=1,"·",0)</f>
        <v>0</v>
      </c>
      <c r="AA767" s="53">
        <f>IF(TYPE(SEARCH(AA$1,+VLOOKUP($A767,datos14s!$A$2:$B$874,2,FALSE)))=1,"·",0)</f>
        <v>0</v>
      </c>
      <c r="AB767" s="53">
        <f>IF(TYPE(SEARCH(AB$1,+VLOOKUP($A767,datos14s!$A$2:$B$874,2,FALSE)))=1,"·",0)</f>
        <v>0</v>
      </c>
      <c r="AC767" s="53">
        <f>IF(TYPE(SEARCH(AC$1,+VLOOKUP($A767,datos14s!$A$2:$B$874,2,FALSE)))=1,"·",0)</f>
        <v>0</v>
      </c>
      <c r="AD767" s="53">
        <f>IF(TYPE(SEARCH(AD$1,+VLOOKUP($A767,datos14s!$A$2:$B$874,2,FALSE)))=1,"·",0)</f>
        <v>0</v>
      </c>
      <c r="AE767" s="53">
        <f>IF(TYPE(SEARCH(AE$1,+VLOOKUP($A767,datos14s!$A$2:$B$874,2,FALSE)))=1,"·",0)</f>
        <v>0</v>
      </c>
    </row>
    <row r="768" spans="1:31" s="9" customFormat="1">
      <c r="A768" s="60" t="s">
        <v>332</v>
      </c>
      <c r="B768" s="53">
        <f>IF(TYPE(SEARCH(B$1,+VLOOKUP($A768,datos14s!$A$2:$B$874,2,FALSE)))=1,"·",0)</f>
        <v>0</v>
      </c>
      <c r="C768" s="53">
        <f>IF(TYPE(SEARCH(C$1,+VLOOKUP($A768,datos14s!$A$2:$B$874,2,FALSE)))=1,"·",0)</f>
        <v>0</v>
      </c>
      <c r="D768" s="53">
        <f>IF(TYPE(SEARCH(D$1,+VLOOKUP($A768,datos14s!$A$2:$B$874,2,FALSE)))=1,"·",0)</f>
        <v>0</v>
      </c>
      <c r="E768" s="53">
        <f>IF(TYPE(SEARCH(E$1,+VLOOKUP($A768,datos14s!$A$2:$B$874,2,FALSE)))=1,"·",0)</f>
        <v>0</v>
      </c>
      <c r="F768" s="53">
        <f>IF(TYPE(SEARCH(F$1,+VLOOKUP($A768,datos14s!$A$2:$B$874,2,FALSE)))=1,"·",0)</f>
        <v>0</v>
      </c>
      <c r="G768" s="53">
        <f>IF(TYPE(SEARCH(G$1,+VLOOKUP($A768,datos14s!$A$2:$B$874,2,FALSE)))=1,"·",0)</f>
        <v>0</v>
      </c>
      <c r="H768" s="53">
        <f>IF(TYPE(SEARCH(H$1,+VLOOKUP($A768,datos14s!$A$2:$B$874,2,FALSE)))=1,"·",0)</f>
        <v>0</v>
      </c>
      <c r="I768" s="53">
        <f>IF(TYPE(SEARCH(I$1,+VLOOKUP($A768,datos14s!$A$2:$B$874,2,FALSE)))=1,"·",0)</f>
        <v>0</v>
      </c>
      <c r="J768" s="53">
        <f>IF(TYPE(SEARCH(J$1,+VLOOKUP($A768,datos14s!$A$2:$B$874,2,FALSE)))=1,"·",0)</f>
        <v>0</v>
      </c>
      <c r="K768" s="53" t="str">
        <f>IF(TYPE(SEARCH(K$1,+VLOOKUP($A768,datos14s!$A$2:$B$874,2,FALSE)))=1,"·",0)</f>
        <v>·</v>
      </c>
      <c r="L768" s="53">
        <f>IF(TYPE(SEARCH(L$1,+VLOOKUP($A768,datos14s!$A$2:$B$874,2,FALSE)))=1,"·",0)</f>
        <v>0</v>
      </c>
      <c r="M768" s="53">
        <f>IF(TYPE(SEARCH(M$1,+VLOOKUP($A768,datos14s!$A$2:$B$874,2,FALSE)))=1,"·",0)</f>
        <v>0</v>
      </c>
      <c r="N768" s="53">
        <f>IF(TYPE(SEARCH(N$1,+VLOOKUP($A768,datos14s!$A$2:$B$874,2,FALSE)))=1,"·",0)</f>
        <v>0</v>
      </c>
      <c r="O768" s="53">
        <f>IF(TYPE(SEARCH(O$1,+VLOOKUP($A768,datos14s!$A$2:$B$874,2,FALSE)))=1,"·",0)</f>
        <v>0</v>
      </c>
      <c r="P768" s="53">
        <f>IF(TYPE(SEARCH(P$1,+VLOOKUP($A768,datos14s!$A$2:$B$874,2,FALSE)))=1,"·",0)</f>
        <v>0</v>
      </c>
      <c r="Q768" s="53">
        <f>IF(TYPE(SEARCH(Q$1,+VLOOKUP($A768,datos14s!$A$2:$B$874,2,FALSE)))=1,"·",0)</f>
        <v>0</v>
      </c>
      <c r="R768" s="53">
        <f>IF(TYPE(SEARCH(R$1,+VLOOKUP($A768,datos14s!$A$2:$B$874,2,FALSE)))=1,"·",0)</f>
        <v>0</v>
      </c>
      <c r="S768" s="53">
        <f>IF(TYPE(SEARCH(S$1,+VLOOKUP($A768,datos14s!$A$2:$B$874,2,FALSE)))=1,"·",0)</f>
        <v>0</v>
      </c>
      <c r="T768" s="53">
        <f>IF(TYPE(SEARCH(T$1,+VLOOKUP($A768,datos14s!$A$2:$B$874,2,FALSE)))=1,"·",0)</f>
        <v>0</v>
      </c>
      <c r="U768" s="53">
        <f>IF(TYPE(SEARCH(U$1,+VLOOKUP($A768,datos14s!$A$2:$B$874,2,FALSE)))=1,"·",0)</f>
        <v>0</v>
      </c>
      <c r="V768" s="53">
        <f>IF(TYPE(SEARCH(V$1,+VLOOKUP($A768,datos14s!$A$2:$B$874,2,FALSE)))=1,"·",0)</f>
        <v>0</v>
      </c>
      <c r="W768" s="53">
        <f>IF(TYPE(SEARCH(W$1,+VLOOKUP($A768,datos14s!$A$2:$B$874,2,FALSE)))=1,"·",0)</f>
        <v>0</v>
      </c>
      <c r="X768" s="53">
        <f>IF(TYPE(SEARCH(X$1,+VLOOKUP($A768,datos14s!$A$2:$B$874,2,FALSE)))=1,"·",0)</f>
        <v>0</v>
      </c>
      <c r="Y768" s="53">
        <f>IF(TYPE(SEARCH(Y$1,+VLOOKUP($A768,datos14s!$A$2:$B$874,2,FALSE)))=1,"·",0)</f>
        <v>0</v>
      </c>
      <c r="Z768" s="53">
        <f>IF(TYPE(SEARCH(Z$1,+VLOOKUP($A768,datos14s!$A$2:$B$874,2,FALSE)))=1,"·",0)</f>
        <v>0</v>
      </c>
      <c r="AA768" s="53">
        <f>IF(TYPE(SEARCH(AA$1,+VLOOKUP($A768,datos14s!$A$2:$B$874,2,FALSE)))=1,"·",0)</f>
        <v>0</v>
      </c>
      <c r="AB768" s="53">
        <f>IF(TYPE(SEARCH(AB$1,+VLOOKUP($A768,datos14s!$A$2:$B$874,2,FALSE)))=1,"·",0)</f>
        <v>0</v>
      </c>
      <c r="AC768" s="53">
        <f>IF(TYPE(SEARCH(AC$1,+VLOOKUP($A768,datos14s!$A$2:$B$874,2,FALSE)))=1,"·",0)</f>
        <v>0</v>
      </c>
      <c r="AD768" s="53">
        <f>IF(TYPE(SEARCH(AD$1,+VLOOKUP($A768,datos14s!$A$2:$B$874,2,FALSE)))=1,"·",0)</f>
        <v>0</v>
      </c>
      <c r="AE768" s="53" t="str">
        <f>IF(TYPE(SEARCH(AE$1,+VLOOKUP($A768,datos14s!$A$2:$B$874,2,FALSE)))=1,"·",0)</f>
        <v>·</v>
      </c>
    </row>
    <row r="769" spans="1:31" s="9" customFormat="1">
      <c r="A769" s="60" t="s">
        <v>333</v>
      </c>
      <c r="B769" s="53" t="str">
        <f>IF(TYPE(SEARCH(B$1,+VLOOKUP($A769,datos14s!$A$2:$B$874,2,FALSE)))=1,"·",0)</f>
        <v>·</v>
      </c>
      <c r="C769" s="53">
        <f>IF(TYPE(SEARCH(C$1,+VLOOKUP($A769,datos14s!$A$2:$B$874,2,FALSE)))=1,"·",0)</f>
        <v>0</v>
      </c>
      <c r="D769" s="53">
        <f>IF(TYPE(SEARCH(D$1,+VLOOKUP($A769,datos14s!$A$2:$B$874,2,FALSE)))=1,"·",0)</f>
        <v>0</v>
      </c>
      <c r="E769" s="53">
        <f>IF(TYPE(SEARCH(E$1,+VLOOKUP($A769,datos14s!$A$2:$B$874,2,FALSE)))=1,"·",0)</f>
        <v>0</v>
      </c>
      <c r="F769" s="53" t="str">
        <f>IF(TYPE(SEARCH(F$1,+VLOOKUP($A769,datos14s!$A$2:$B$874,2,FALSE)))=1,"·",0)</f>
        <v>·</v>
      </c>
      <c r="G769" s="53">
        <f>IF(TYPE(SEARCH(G$1,+VLOOKUP($A769,datos14s!$A$2:$B$874,2,FALSE)))=1,"·",0)</f>
        <v>0</v>
      </c>
      <c r="H769" s="53">
        <f>IF(TYPE(SEARCH(H$1,+VLOOKUP($A769,datos14s!$A$2:$B$874,2,FALSE)))=1,"·",0)</f>
        <v>0</v>
      </c>
      <c r="I769" s="53">
        <f>IF(TYPE(SEARCH(I$1,+VLOOKUP($A769,datos14s!$A$2:$B$874,2,FALSE)))=1,"·",0)</f>
        <v>0</v>
      </c>
      <c r="J769" s="53">
        <f>IF(TYPE(SEARCH(J$1,+VLOOKUP($A769,datos14s!$A$2:$B$874,2,FALSE)))=1,"·",0)</f>
        <v>0</v>
      </c>
      <c r="K769" s="53" t="str">
        <f>IF(TYPE(SEARCH(K$1,+VLOOKUP($A769,datos14s!$A$2:$B$874,2,FALSE)))=1,"·",0)</f>
        <v>·</v>
      </c>
      <c r="L769" s="53">
        <f>IF(TYPE(SEARCH(L$1,+VLOOKUP($A769,datos14s!$A$2:$B$874,2,FALSE)))=1,"·",0)</f>
        <v>0</v>
      </c>
      <c r="M769" s="53">
        <f>IF(TYPE(SEARCH(M$1,+VLOOKUP($A769,datos14s!$A$2:$B$874,2,FALSE)))=1,"·",0)</f>
        <v>0</v>
      </c>
      <c r="N769" s="53">
        <f>IF(TYPE(SEARCH(N$1,+VLOOKUP($A769,datos14s!$A$2:$B$874,2,FALSE)))=1,"·",0)</f>
        <v>0</v>
      </c>
      <c r="O769" s="53">
        <f>IF(TYPE(SEARCH(O$1,+VLOOKUP($A769,datos14s!$A$2:$B$874,2,FALSE)))=1,"·",0)</f>
        <v>0</v>
      </c>
      <c r="P769" s="53">
        <f>IF(TYPE(SEARCH(P$1,+VLOOKUP($A769,datos14s!$A$2:$B$874,2,FALSE)))=1,"·",0)</f>
        <v>0</v>
      </c>
      <c r="Q769" s="53">
        <f>IF(TYPE(SEARCH(Q$1,+VLOOKUP($A769,datos14s!$A$2:$B$874,2,FALSE)))=1,"·",0)</f>
        <v>0</v>
      </c>
      <c r="R769" s="53">
        <f>IF(TYPE(SEARCH(R$1,+VLOOKUP($A769,datos14s!$A$2:$B$874,2,FALSE)))=1,"·",0)</f>
        <v>0</v>
      </c>
      <c r="S769" s="53">
        <f>IF(TYPE(SEARCH(S$1,+VLOOKUP($A769,datos14s!$A$2:$B$874,2,FALSE)))=1,"·",0)</f>
        <v>0</v>
      </c>
      <c r="T769" s="53">
        <f>IF(TYPE(SEARCH(T$1,+VLOOKUP($A769,datos14s!$A$2:$B$874,2,FALSE)))=1,"·",0)</f>
        <v>0</v>
      </c>
      <c r="U769" s="53">
        <f>IF(TYPE(SEARCH(U$1,+VLOOKUP($A769,datos14s!$A$2:$B$874,2,FALSE)))=1,"·",0)</f>
        <v>0</v>
      </c>
      <c r="V769" s="53">
        <f>IF(TYPE(SEARCH(V$1,+VLOOKUP($A769,datos14s!$A$2:$B$874,2,FALSE)))=1,"·",0)</f>
        <v>0</v>
      </c>
      <c r="W769" s="53">
        <f>IF(TYPE(SEARCH(W$1,+VLOOKUP($A769,datos14s!$A$2:$B$874,2,FALSE)))=1,"·",0)</f>
        <v>0</v>
      </c>
      <c r="X769" s="53">
        <f>IF(TYPE(SEARCH(X$1,+VLOOKUP($A769,datos14s!$A$2:$B$874,2,FALSE)))=1,"·",0)</f>
        <v>0</v>
      </c>
      <c r="Y769" s="53">
        <f>IF(TYPE(SEARCH(Y$1,+VLOOKUP($A769,datos14s!$A$2:$B$874,2,FALSE)))=1,"·",0)</f>
        <v>0</v>
      </c>
      <c r="Z769" s="53">
        <f>IF(TYPE(SEARCH(Z$1,+VLOOKUP($A769,datos14s!$A$2:$B$874,2,FALSE)))=1,"·",0)</f>
        <v>0</v>
      </c>
      <c r="AA769" s="53">
        <f>IF(TYPE(SEARCH(AA$1,+VLOOKUP($A769,datos14s!$A$2:$B$874,2,FALSE)))=1,"·",0)</f>
        <v>0</v>
      </c>
      <c r="AB769" s="53">
        <f>IF(TYPE(SEARCH(AB$1,+VLOOKUP($A769,datos14s!$A$2:$B$874,2,FALSE)))=1,"·",0)</f>
        <v>0</v>
      </c>
      <c r="AC769" s="53">
        <f>IF(TYPE(SEARCH(AC$1,+VLOOKUP($A769,datos14s!$A$2:$B$874,2,FALSE)))=1,"·",0)</f>
        <v>0</v>
      </c>
      <c r="AD769" s="53">
        <f>IF(TYPE(SEARCH(AD$1,+VLOOKUP($A769,datos14s!$A$2:$B$874,2,FALSE)))=1,"·",0)</f>
        <v>0</v>
      </c>
      <c r="AE769" s="53">
        <f>IF(TYPE(SEARCH(AE$1,+VLOOKUP($A769,datos14s!$A$2:$B$874,2,FALSE)))=1,"·",0)</f>
        <v>0</v>
      </c>
    </row>
    <row r="770" spans="1:31" s="9" customFormat="1">
      <c r="A770" s="60" t="s">
        <v>334</v>
      </c>
      <c r="B770" s="53">
        <f>IF(TYPE(SEARCH(B$1,+VLOOKUP($A770,datos14s!$A$2:$B$874,2,FALSE)))=1,"·",0)</f>
        <v>0</v>
      </c>
      <c r="C770" s="53">
        <f>IF(TYPE(SEARCH(C$1,+VLOOKUP($A770,datos14s!$A$2:$B$874,2,FALSE)))=1,"·",0)</f>
        <v>0</v>
      </c>
      <c r="D770" s="53">
        <f>IF(TYPE(SEARCH(D$1,+VLOOKUP($A770,datos14s!$A$2:$B$874,2,FALSE)))=1,"·",0)</f>
        <v>0</v>
      </c>
      <c r="E770" s="53">
        <f>IF(TYPE(SEARCH(E$1,+VLOOKUP($A770,datos14s!$A$2:$B$874,2,FALSE)))=1,"·",0)</f>
        <v>0</v>
      </c>
      <c r="F770" s="53">
        <f>IF(TYPE(SEARCH(F$1,+VLOOKUP($A770,datos14s!$A$2:$B$874,2,FALSE)))=1,"·",0)</f>
        <v>0</v>
      </c>
      <c r="G770" s="53">
        <f>IF(TYPE(SEARCH(G$1,+VLOOKUP($A770,datos14s!$A$2:$B$874,2,FALSE)))=1,"·",0)</f>
        <v>0</v>
      </c>
      <c r="H770" s="53">
        <f>IF(TYPE(SEARCH(H$1,+VLOOKUP($A770,datos14s!$A$2:$B$874,2,FALSE)))=1,"·",0)</f>
        <v>0</v>
      </c>
      <c r="I770" s="53">
        <f>IF(TYPE(SEARCH(I$1,+VLOOKUP($A770,datos14s!$A$2:$B$874,2,FALSE)))=1,"·",0)</f>
        <v>0</v>
      </c>
      <c r="J770" s="53">
        <f>IF(TYPE(SEARCH(J$1,+VLOOKUP($A770,datos14s!$A$2:$B$874,2,FALSE)))=1,"·",0)</f>
        <v>0</v>
      </c>
      <c r="K770" s="53" t="str">
        <f>IF(TYPE(SEARCH(K$1,+VLOOKUP($A770,datos14s!$A$2:$B$874,2,FALSE)))=1,"·",0)</f>
        <v>·</v>
      </c>
      <c r="L770" s="53">
        <f>IF(TYPE(SEARCH(L$1,+VLOOKUP($A770,datos14s!$A$2:$B$874,2,FALSE)))=1,"·",0)</f>
        <v>0</v>
      </c>
      <c r="M770" s="53">
        <f>IF(TYPE(SEARCH(M$1,+VLOOKUP($A770,datos14s!$A$2:$B$874,2,FALSE)))=1,"·",0)</f>
        <v>0</v>
      </c>
      <c r="N770" s="53">
        <f>IF(TYPE(SEARCH(N$1,+VLOOKUP($A770,datos14s!$A$2:$B$874,2,FALSE)))=1,"·",0)</f>
        <v>0</v>
      </c>
      <c r="O770" s="53">
        <f>IF(TYPE(SEARCH(O$1,+VLOOKUP($A770,datos14s!$A$2:$B$874,2,FALSE)))=1,"·",0)</f>
        <v>0</v>
      </c>
      <c r="P770" s="53">
        <f>IF(TYPE(SEARCH(P$1,+VLOOKUP($A770,datos14s!$A$2:$B$874,2,FALSE)))=1,"·",0)</f>
        <v>0</v>
      </c>
      <c r="Q770" s="53">
        <f>IF(TYPE(SEARCH(Q$1,+VLOOKUP($A770,datos14s!$A$2:$B$874,2,FALSE)))=1,"·",0)</f>
        <v>0</v>
      </c>
      <c r="R770" s="53">
        <f>IF(TYPE(SEARCH(R$1,+VLOOKUP($A770,datos14s!$A$2:$B$874,2,FALSE)))=1,"·",0)</f>
        <v>0</v>
      </c>
      <c r="S770" s="53">
        <f>IF(TYPE(SEARCH(S$1,+VLOOKUP($A770,datos14s!$A$2:$B$874,2,FALSE)))=1,"·",0)</f>
        <v>0</v>
      </c>
      <c r="T770" s="53">
        <f>IF(TYPE(SEARCH(T$1,+VLOOKUP($A770,datos14s!$A$2:$B$874,2,FALSE)))=1,"·",0)</f>
        <v>0</v>
      </c>
      <c r="U770" s="53">
        <f>IF(TYPE(SEARCH(U$1,+VLOOKUP($A770,datos14s!$A$2:$B$874,2,FALSE)))=1,"·",0)</f>
        <v>0</v>
      </c>
      <c r="V770" s="53">
        <f>IF(TYPE(SEARCH(V$1,+VLOOKUP($A770,datos14s!$A$2:$B$874,2,FALSE)))=1,"·",0)</f>
        <v>0</v>
      </c>
      <c r="W770" s="53">
        <f>IF(TYPE(SEARCH(W$1,+VLOOKUP($A770,datos14s!$A$2:$B$874,2,FALSE)))=1,"·",0)</f>
        <v>0</v>
      </c>
      <c r="X770" s="53">
        <f>IF(TYPE(SEARCH(X$1,+VLOOKUP($A770,datos14s!$A$2:$B$874,2,FALSE)))=1,"·",0)</f>
        <v>0</v>
      </c>
      <c r="Y770" s="53">
        <f>IF(TYPE(SEARCH(Y$1,+VLOOKUP($A770,datos14s!$A$2:$B$874,2,FALSE)))=1,"·",0)</f>
        <v>0</v>
      </c>
      <c r="Z770" s="53">
        <f>IF(TYPE(SEARCH(Z$1,+VLOOKUP($A770,datos14s!$A$2:$B$874,2,FALSE)))=1,"·",0)</f>
        <v>0</v>
      </c>
      <c r="AA770" s="53">
        <f>IF(TYPE(SEARCH(AA$1,+VLOOKUP($A770,datos14s!$A$2:$B$874,2,FALSE)))=1,"·",0)</f>
        <v>0</v>
      </c>
      <c r="AB770" s="53">
        <f>IF(TYPE(SEARCH(AB$1,+VLOOKUP($A770,datos14s!$A$2:$B$874,2,FALSE)))=1,"·",0)</f>
        <v>0</v>
      </c>
      <c r="AC770" s="53">
        <f>IF(TYPE(SEARCH(AC$1,+VLOOKUP($A770,datos14s!$A$2:$B$874,2,FALSE)))=1,"·",0)</f>
        <v>0</v>
      </c>
      <c r="AD770" s="53">
        <f>IF(TYPE(SEARCH(AD$1,+VLOOKUP($A770,datos14s!$A$2:$B$874,2,FALSE)))=1,"·",0)</f>
        <v>0</v>
      </c>
      <c r="AE770" s="53" t="str">
        <f>IF(TYPE(SEARCH(AE$1,+VLOOKUP($A770,datos14s!$A$2:$B$874,2,FALSE)))=1,"·",0)</f>
        <v>·</v>
      </c>
    </row>
    <row r="771" spans="1:31" s="9" customFormat="1">
      <c r="A771" s="60" t="s">
        <v>335</v>
      </c>
      <c r="B771" s="53">
        <f>IF(TYPE(SEARCH(B$1,+VLOOKUP($A771,datos14s!$A$2:$B$874,2,FALSE)))=1,"·",0)</f>
        <v>0</v>
      </c>
      <c r="C771" s="53">
        <f>IF(TYPE(SEARCH(C$1,+VLOOKUP($A771,datos14s!$A$2:$B$874,2,FALSE)))=1,"·",0)</f>
        <v>0</v>
      </c>
      <c r="D771" s="53">
        <f>IF(TYPE(SEARCH(D$1,+VLOOKUP($A771,datos14s!$A$2:$B$874,2,FALSE)))=1,"·",0)</f>
        <v>0</v>
      </c>
      <c r="E771" s="53">
        <f>IF(TYPE(SEARCH(E$1,+VLOOKUP($A771,datos14s!$A$2:$B$874,2,FALSE)))=1,"·",0)</f>
        <v>0</v>
      </c>
      <c r="F771" s="53">
        <f>IF(TYPE(SEARCH(F$1,+VLOOKUP($A771,datos14s!$A$2:$B$874,2,FALSE)))=1,"·",0)</f>
        <v>0</v>
      </c>
      <c r="G771" s="53">
        <f>IF(TYPE(SEARCH(G$1,+VLOOKUP($A771,datos14s!$A$2:$B$874,2,FALSE)))=1,"·",0)</f>
        <v>0</v>
      </c>
      <c r="H771" s="53">
        <f>IF(TYPE(SEARCH(H$1,+VLOOKUP($A771,datos14s!$A$2:$B$874,2,FALSE)))=1,"·",0)</f>
        <v>0</v>
      </c>
      <c r="I771" s="53">
        <f>IF(TYPE(SEARCH(I$1,+VLOOKUP($A771,datos14s!$A$2:$B$874,2,FALSE)))=1,"·",0)</f>
        <v>0</v>
      </c>
      <c r="J771" s="53">
        <f>IF(TYPE(SEARCH(J$1,+VLOOKUP($A771,datos14s!$A$2:$B$874,2,FALSE)))=1,"·",0)</f>
        <v>0</v>
      </c>
      <c r="K771" s="53">
        <f>IF(TYPE(SEARCH(K$1,+VLOOKUP($A771,datos14s!$A$2:$B$874,2,FALSE)))=1,"·",0)</f>
        <v>0</v>
      </c>
      <c r="L771" s="53">
        <f>IF(TYPE(SEARCH(L$1,+VLOOKUP($A771,datos14s!$A$2:$B$874,2,FALSE)))=1,"·",0)</f>
        <v>0</v>
      </c>
      <c r="M771" s="53">
        <f>IF(TYPE(SEARCH(M$1,+VLOOKUP($A771,datos14s!$A$2:$B$874,2,FALSE)))=1,"·",0)</f>
        <v>0</v>
      </c>
      <c r="N771" s="53" t="str">
        <f>IF(TYPE(SEARCH(N$1,+VLOOKUP($A771,datos14s!$A$2:$B$874,2,FALSE)))=1,"·",0)</f>
        <v>·</v>
      </c>
      <c r="O771" s="53">
        <f>IF(TYPE(SEARCH(O$1,+VLOOKUP($A771,datos14s!$A$2:$B$874,2,FALSE)))=1,"·",0)</f>
        <v>0</v>
      </c>
      <c r="P771" s="53">
        <f>IF(TYPE(SEARCH(P$1,+VLOOKUP($A771,datos14s!$A$2:$B$874,2,FALSE)))=1,"·",0)</f>
        <v>0</v>
      </c>
      <c r="Q771" s="53">
        <f>IF(TYPE(SEARCH(Q$1,+VLOOKUP($A771,datos14s!$A$2:$B$874,2,FALSE)))=1,"·",0)</f>
        <v>0</v>
      </c>
      <c r="R771" s="53">
        <f>IF(TYPE(SEARCH(R$1,+VLOOKUP($A771,datos14s!$A$2:$B$874,2,FALSE)))=1,"·",0)</f>
        <v>0</v>
      </c>
      <c r="S771" s="53">
        <f>IF(TYPE(SEARCH(S$1,+VLOOKUP($A771,datos14s!$A$2:$B$874,2,FALSE)))=1,"·",0)</f>
        <v>0</v>
      </c>
      <c r="T771" s="53">
        <f>IF(TYPE(SEARCH(T$1,+VLOOKUP($A771,datos14s!$A$2:$B$874,2,FALSE)))=1,"·",0)</f>
        <v>0</v>
      </c>
      <c r="U771" s="53">
        <f>IF(TYPE(SEARCH(U$1,+VLOOKUP($A771,datos14s!$A$2:$B$874,2,FALSE)))=1,"·",0)</f>
        <v>0</v>
      </c>
      <c r="V771" s="53">
        <f>IF(TYPE(SEARCH(V$1,+VLOOKUP($A771,datos14s!$A$2:$B$874,2,FALSE)))=1,"·",0)</f>
        <v>0</v>
      </c>
      <c r="W771" s="53">
        <f>IF(TYPE(SEARCH(W$1,+VLOOKUP($A771,datos14s!$A$2:$B$874,2,FALSE)))=1,"·",0)</f>
        <v>0</v>
      </c>
      <c r="X771" s="53">
        <f>IF(TYPE(SEARCH(X$1,+VLOOKUP($A771,datos14s!$A$2:$B$874,2,FALSE)))=1,"·",0)</f>
        <v>0</v>
      </c>
      <c r="Y771" s="53">
        <f>IF(TYPE(SEARCH(Y$1,+VLOOKUP($A771,datos14s!$A$2:$B$874,2,FALSE)))=1,"·",0)</f>
        <v>0</v>
      </c>
      <c r="Z771" s="53">
        <f>IF(TYPE(SEARCH(Z$1,+VLOOKUP($A771,datos14s!$A$2:$B$874,2,FALSE)))=1,"·",0)</f>
        <v>0</v>
      </c>
      <c r="AA771" s="53">
        <f>IF(TYPE(SEARCH(AA$1,+VLOOKUP($A771,datos14s!$A$2:$B$874,2,FALSE)))=1,"·",0)</f>
        <v>0</v>
      </c>
      <c r="AB771" s="53">
        <f>IF(TYPE(SEARCH(AB$1,+VLOOKUP($A771,datos14s!$A$2:$B$874,2,FALSE)))=1,"·",0)</f>
        <v>0</v>
      </c>
      <c r="AC771" s="53">
        <f>IF(TYPE(SEARCH(AC$1,+VLOOKUP($A771,datos14s!$A$2:$B$874,2,FALSE)))=1,"·",0)</f>
        <v>0</v>
      </c>
      <c r="AD771" s="53">
        <f>IF(TYPE(SEARCH(AD$1,+VLOOKUP($A771,datos14s!$A$2:$B$874,2,FALSE)))=1,"·",0)</f>
        <v>0</v>
      </c>
      <c r="AE771" s="53">
        <f>IF(TYPE(SEARCH(AE$1,+VLOOKUP($A771,datos14s!$A$2:$B$874,2,FALSE)))=1,"·",0)</f>
        <v>0</v>
      </c>
    </row>
    <row r="772" spans="1:31" s="9" customFormat="1">
      <c r="A772" s="60" t="s">
        <v>336</v>
      </c>
      <c r="B772" s="53">
        <f>IF(TYPE(SEARCH(B$1,+VLOOKUP($A772,datos14s!$A$2:$B$874,2,FALSE)))=1,"·",0)</f>
        <v>0</v>
      </c>
      <c r="C772" s="53">
        <f>IF(TYPE(SEARCH(C$1,+VLOOKUP($A772,datos14s!$A$2:$B$874,2,FALSE)))=1,"·",0)</f>
        <v>0</v>
      </c>
      <c r="D772" s="53">
        <f>IF(TYPE(SEARCH(D$1,+VLOOKUP($A772,datos14s!$A$2:$B$874,2,FALSE)))=1,"·",0)</f>
        <v>0</v>
      </c>
      <c r="E772" s="53">
        <f>IF(TYPE(SEARCH(E$1,+VLOOKUP($A772,datos14s!$A$2:$B$874,2,FALSE)))=1,"·",0)</f>
        <v>0</v>
      </c>
      <c r="F772" s="53">
        <f>IF(TYPE(SEARCH(F$1,+VLOOKUP($A772,datos14s!$A$2:$B$874,2,FALSE)))=1,"·",0)</f>
        <v>0</v>
      </c>
      <c r="G772" s="53">
        <f>IF(TYPE(SEARCH(G$1,+VLOOKUP($A772,datos14s!$A$2:$B$874,2,FALSE)))=1,"·",0)</f>
        <v>0</v>
      </c>
      <c r="H772" s="53">
        <f>IF(TYPE(SEARCH(H$1,+VLOOKUP($A772,datos14s!$A$2:$B$874,2,FALSE)))=1,"·",0)</f>
        <v>0</v>
      </c>
      <c r="I772" s="53">
        <f>IF(TYPE(SEARCH(I$1,+VLOOKUP($A772,datos14s!$A$2:$B$874,2,FALSE)))=1,"·",0)</f>
        <v>0</v>
      </c>
      <c r="J772" s="53">
        <f>IF(TYPE(SEARCH(J$1,+VLOOKUP($A772,datos14s!$A$2:$B$874,2,FALSE)))=1,"·",0)</f>
        <v>0</v>
      </c>
      <c r="K772" s="53" t="str">
        <f>IF(TYPE(SEARCH(K$1,+VLOOKUP($A772,datos14s!$A$2:$B$874,2,FALSE)))=1,"·",0)</f>
        <v>·</v>
      </c>
      <c r="L772" s="53">
        <f>IF(TYPE(SEARCH(L$1,+VLOOKUP($A772,datos14s!$A$2:$B$874,2,FALSE)))=1,"·",0)</f>
        <v>0</v>
      </c>
      <c r="M772" s="53">
        <f>IF(TYPE(SEARCH(M$1,+VLOOKUP($A772,datos14s!$A$2:$B$874,2,FALSE)))=1,"·",0)</f>
        <v>0</v>
      </c>
      <c r="N772" s="53">
        <f>IF(TYPE(SEARCH(N$1,+VLOOKUP($A772,datos14s!$A$2:$B$874,2,FALSE)))=1,"·",0)</f>
        <v>0</v>
      </c>
      <c r="O772" s="53">
        <f>IF(TYPE(SEARCH(O$1,+VLOOKUP($A772,datos14s!$A$2:$B$874,2,FALSE)))=1,"·",0)</f>
        <v>0</v>
      </c>
      <c r="P772" s="53">
        <f>IF(TYPE(SEARCH(P$1,+VLOOKUP($A772,datos14s!$A$2:$B$874,2,FALSE)))=1,"·",0)</f>
        <v>0</v>
      </c>
      <c r="Q772" s="53">
        <f>IF(TYPE(SEARCH(Q$1,+VLOOKUP($A772,datos14s!$A$2:$B$874,2,FALSE)))=1,"·",0)</f>
        <v>0</v>
      </c>
      <c r="R772" s="53">
        <f>IF(TYPE(SEARCH(R$1,+VLOOKUP($A772,datos14s!$A$2:$B$874,2,FALSE)))=1,"·",0)</f>
        <v>0</v>
      </c>
      <c r="S772" s="53">
        <f>IF(TYPE(SEARCH(S$1,+VLOOKUP($A772,datos14s!$A$2:$B$874,2,FALSE)))=1,"·",0)</f>
        <v>0</v>
      </c>
      <c r="T772" s="53">
        <f>IF(TYPE(SEARCH(T$1,+VLOOKUP($A772,datos14s!$A$2:$B$874,2,FALSE)))=1,"·",0)</f>
        <v>0</v>
      </c>
      <c r="U772" s="53">
        <f>IF(TYPE(SEARCH(U$1,+VLOOKUP($A772,datos14s!$A$2:$B$874,2,FALSE)))=1,"·",0)</f>
        <v>0</v>
      </c>
      <c r="V772" s="53">
        <f>IF(TYPE(SEARCH(V$1,+VLOOKUP($A772,datos14s!$A$2:$B$874,2,FALSE)))=1,"·",0)</f>
        <v>0</v>
      </c>
      <c r="W772" s="53">
        <f>IF(TYPE(SEARCH(W$1,+VLOOKUP($A772,datos14s!$A$2:$B$874,2,FALSE)))=1,"·",0)</f>
        <v>0</v>
      </c>
      <c r="X772" s="53">
        <f>IF(TYPE(SEARCH(X$1,+VLOOKUP($A772,datos14s!$A$2:$B$874,2,FALSE)))=1,"·",0)</f>
        <v>0</v>
      </c>
      <c r="Y772" s="53">
        <f>IF(TYPE(SEARCH(Y$1,+VLOOKUP($A772,datos14s!$A$2:$B$874,2,FALSE)))=1,"·",0)</f>
        <v>0</v>
      </c>
      <c r="Z772" s="53">
        <f>IF(TYPE(SEARCH(Z$1,+VLOOKUP($A772,datos14s!$A$2:$B$874,2,FALSE)))=1,"·",0)</f>
        <v>0</v>
      </c>
      <c r="AA772" s="53">
        <f>IF(TYPE(SEARCH(AA$1,+VLOOKUP($A772,datos14s!$A$2:$B$874,2,FALSE)))=1,"·",0)</f>
        <v>0</v>
      </c>
      <c r="AB772" s="53">
        <f>IF(TYPE(SEARCH(AB$1,+VLOOKUP($A772,datos14s!$A$2:$B$874,2,FALSE)))=1,"·",0)</f>
        <v>0</v>
      </c>
      <c r="AC772" s="53">
        <f>IF(TYPE(SEARCH(AC$1,+VLOOKUP($A772,datos14s!$A$2:$B$874,2,FALSE)))=1,"·",0)</f>
        <v>0</v>
      </c>
      <c r="AD772" s="53">
        <f>IF(TYPE(SEARCH(AD$1,+VLOOKUP($A772,datos14s!$A$2:$B$874,2,FALSE)))=1,"·",0)</f>
        <v>0</v>
      </c>
      <c r="AE772" s="53">
        <f>IF(TYPE(SEARCH(AE$1,+VLOOKUP($A772,datos14s!$A$2:$B$874,2,FALSE)))=1,"·",0)</f>
        <v>0</v>
      </c>
    </row>
    <row r="773" spans="1:31" s="9" customFormat="1">
      <c r="A773" s="60" t="s">
        <v>337</v>
      </c>
      <c r="B773" s="53" t="str">
        <f>IF(TYPE(SEARCH(B$1,+VLOOKUP($A773,datos14s!$A$2:$B$874,2,FALSE)))=1,"·",0)</f>
        <v>·</v>
      </c>
      <c r="C773" s="53">
        <f>IF(TYPE(SEARCH(C$1,+VLOOKUP($A773,datos14s!$A$2:$B$874,2,FALSE)))=1,"·",0)</f>
        <v>0</v>
      </c>
      <c r="D773" s="53">
        <f>IF(TYPE(SEARCH(D$1,+VLOOKUP($A773,datos14s!$A$2:$B$874,2,FALSE)))=1,"·",0)</f>
        <v>0</v>
      </c>
      <c r="E773" s="53">
        <f>IF(TYPE(SEARCH(E$1,+VLOOKUP($A773,datos14s!$A$2:$B$874,2,FALSE)))=1,"·",0)</f>
        <v>0</v>
      </c>
      <c r="F773" s="53">
        <f>IF(TYPE(SEARCH(F$1,+VLOOKUP($A773,datos14s!$A$2:$B$874,2,FALSE)))=1,"·",0)</f>
        <v>0</v>
      </c>
      <c r="G773" s="53">
        <f>IF(TYPE(SEARCH(G$1,+VLOOKUP($A773,datos14s!$A$2:$B$874,2,FALSE)))=1,"·",0)</f>
        <v>0</v>
      </c>
      <c r="H773" s="53">
        <f>IF(TYPE(SEARCH(H$1,+VLOOKUP($A773,datos14s!$A$2:$B$874,2,FALSE)))=1,"·",0)</f>
        <v>0</v>
      </c>
      <c r="I773" s="53">
        <f>IF(TYPE(SEARCH(I$1,+VLOOKUP($A773,datos14s!$A$2:$B$874,2,FALSE)))=1,"·",0)</f>
        <v>0</v>
      </c>
      <c r="J773" s="53">
        <f>IF(TYPE(SEARCH(J$1,+VLOOKUP($A773,datos14s!$A$2:$B$874,2,FALSE)))=1,"·",0)</f>
        <v>0</v>
      </c>
      <c r="K773" s="53">
        <f>IF(TYPE(SEARCH(K$1,+VLOOKUP($A773,datos14s!$A$2:$B$874,2,FALSE)))=1,"·",0)</f>
        <v>0</v>
      </c>
      <c r="L773" s="53">
        <f>IF(TYPE(SEARCH(L$1,+VLOOKUP($A773,datos14s!$A$2:$B$874,2,FALSE)))=1,"·",0)</f>
        <v>0</v>
      </c>
      <c r="M773" s="53">
        <f>IF(TYPE(SEARCH(M$1,+VLOOKUP($A773,datos14s!$A$2:$B$874,2,FALSE)))=1,"·",0)</f>
        <v>0</v>
      </c>
      <c r="N773" s="53">
        <f>IF(TYPE(SEARCH(N$1,+VLOOKUP($A773,datos14s!$A$2:$B$874,2,FALSE)))=1,"·",0)</f>
        <v>0</v>
      </c>
      <c r="O773" s="53">
        <f>IF(TYPE(SEARCH(O$1,+VLOOKUP($A773,datos14s!$A$2:$B$874,2,FALSE)))=1,"·",0)</f>
        <v>0</v>
      </c>
      <c r="P773" s="53">
        <f>IF(TYPE(SEARCH(P$1,+VLOOKUP($A773,datos14s!$A$2:$B$874,2,FALSE)))=1,"·",0)</f>
        <v>0</v>
      </c>
      <c r="Q773" s="53">
        <f>IF(TYPE(SEARCH(Q$1,+VLOOKUP($A773,datos14s!$A$2:$B$874,2,FALSE)))=1,"·",0)</f>
        <v>0</v>
      </c>
      <c r="R773" s="53">
        <f>IF(TYPE(SEARCH(R$1,+VLOOKUP($A773,datos14s!$A$2:$B$874,2,FALSE)))=1,"·",0)</f>
        <v>0</v>
      </c>
      <c r="S773" s="53">
        <f>IF(TYPE(SEARCH(S$1,+VLOOKUP($A773,datos14s!$A$2:$B$874,2,FALSE)))=1,"·",0)</f>
        <v>0</v>
      </c>
      <c r="T773" s="53">
        <f>IF(TYPE(SEARCH(T$1,+VLOOKUP($A773,datos14s!$A$2:$B$874,2,FALSE)))=1,"·",0)</f>
        <v>0</v>
      </c>
      <c r="U773" s="53">
        <f>IF(TYPE(SEARCH(U$1,+VLOOKUP($A773,datos14s!$A$2:$B$874,2,FALSE)))=1,"·",0)</f>
        <v>0</v>
      </c>
      <c r="V773" s="53">
        <f>IF(TYPE(SEARCH(V$1,+VLOOKUP($A773,datos14s!$A$2:$B$874,2,FALSE)))=1,"·",0)</f>
        <v>0</v>
      </c>
      <c r="W773" s="53">
        <f>IF(TYPE(SEARCH(W$1,+VLOOKUP($A773,datos14s!$A$2:$B$874,2,FALSE)))=1,"·",0)</f>
        <v>0</v>
      </c>
      <c r="X773" s="53">
        <f>IF(TYPE(SEARCH(X$1,+VLOOKUP($A773,datos14s!$A$2:$B$874,2,FALSE)))=1,"·",0)</f>
        <v>0</v>
      </c>
      <c r="Y773" s="53">
        <f>IF(TYPE(SEARCH(Y$1,+VLOOKUP($A773,datos14s!$A$2:$B$874,2,FALSE)))=1,"·",0)</f>
        <v>0</v>
      </c>
      <c r="Z773" s="53">
        <f>IF(TYPE(SEARCH(Z$1,+VLOOKUP($A773,datos14s!$A$2:$B$874,2,FALSE)))=1,"·",0)</f>
        <v>0</v>
      </c>
      <c r="AA773" s="53">
        <f>IF(TYPE(SEARCH(AA$1,+VLOOKUP($A773,datos14s!$A$2:$B$874,2,FALSE)))=1,"·",0)</f>
        <v>0</v>
      </c>
      <c r="AB773" s="53">
        <f>IF(TYPE(SEARCH(AB$1,+VLOOKUP($A773,datos14s!$A$2:$B$874,2,FALSE)))=1,"·",0)</f>
        <v>0</v>
      </c>
      <c r="AC773" s="53">
        <f>IF(TYPE(SEARCH(AC$1,+VLOOKUP($A773,datos14s!$A$2:$B$874,2,FALSE)))=1,"·",0)</f>
        <v>0</v>
      </c>
      <c r="AD773" s="53">
        <f>IF(TYPE(SEARCH(AD$1,+VLOOKUP($A773,datos14s!$A$2:$B$874,2,FALSE)))=1,"·",0)</f>
        <v>0</v>
      </c>
      <c r="AE773" s="53">
        <f>IF(TYPE(SEARCH(AE$1,+VLOOKUP($A773,datos14s!$A$2:$B$874,2,FALSE)))=1,"·",0)</f>
        <v>0</v>
      </c>
    </row>
    <row r="774" spans="1:31" s="9" customFormat="1">
      <c r="A774" s="60" t="s">
        <v>338</v>
      </c>
      <c r="B774" s="53">
        <f>IF(TYPE(SEARCH(B$1,+VLOOKUP($A774,datos14s!$A$2:$B$874,2,FALSE)))=1,"·",0)</f>
        <v>0</v>
      </c>
      <c r="C774" s="53">
        <f>IF(TYPE(SEARCH(C$1,+VLOOKUP($A774,datos14s!$A$2:$B$874,2,FALSE)))=1,"·",0)</f>
        <v>0</v>
      </c>
      <c r="D774" s="53">
        <f>IF(TYPE(SEARCH(D$1,+VLOOKUP($A774,datos14s!$A$2:$B$874,2,FALSE)))=1,"·",0)</f>
        <v>0</v>
      </c>
      <c r="E774" s="53">
        <f>IF(TYPE(SEARCH(E$1,+VLOOKUP($A774,datos14s!$A$2:$B$874,2,FALSE)))=1,"·",0)</f>
        <v>0</v>
      </c>
      <c r="F774" s="53">
        <f>IF(TYPE(SEARCH(F$1,+VLOOKUP($A774,datos14s!$A$2:$B$874,2,FALSE)))=1,"·",0)</f>
        <v>0</v>
      </c>
      <c r="G774" s="53">
        <f>IF(TYPE(SEARCH(G$1,+VLOOKUP($A774,datos14s!$A$2:$B$874,2,FALSE)))=1,"·",0)</f>
        <v>0</v>
      </c>
      <c r="H774" s="53">
        <f>IF(TYPE(SEARCH(H$1,+VLOOKUP($A774,datos14s!$A$2:$B$874,2,FALSE)))=1,"·",0)</f>
        <v>0</v>
      </c>
      <c r="I774" s="53">
        <f>IF(TYPE(SEARCH(I$1,+VLOOKUP($A774,datos14s!$A$2:$B$874,2,FALSE)))=1,"·",0)</f>
        <v>0</v>
      </c>
      <c r="J774" s="53">
        <f>IF(TYPE(SEARCH(J$1,+VLOOKUP($A774,datos14s!$A$2:$B$874,2,FALSE)))=1,"·",0)</f>
        <v>0</v>
      </c>
      <c r="K774" s="53" t="str">
        <f>IF(TYPE(SEARCH(K$1,+VLOOKUP($A774,datos14s!$A$2:$B$874,2,FALSE)))=1,"·",0)</f>
        <v>·</v>
      </c>
      <c r="L774" s="53">
        <f>IF(TYPE(SEARCH(L$1,+VLOOKUP($A774,datos14s!$A$2:$B$874,2,FALSE)))=1,"·",0)</f>
        <v>0</v>
      </c>
      <c r="M774" s="53">
        <f>IF(TYPE(SEARCH(M$1,+VLOOKUP($A774,datos14s!$A$2:$B$874,2,FALSE)))=1,"·",0)</f>
        <v>0</v>
      </c>
      <c r="N774" s="53">
        <f>IF(TYPE(SEARCH(N$1,+VLOOKUP($A774,datos14s!$A$2:$B$874,2,FALSE)))=1,"·",0)</f>
        <v>0</v>
      </c>
      <c r="O774" s="53">
        <f>IF(TYPE(SEARCH(O$1,+VLOOKUP($A774,datos14s!$A$2:$B$874,2,FALSE)))=1,"·",0)</f>
        <v>0</v>
      </c>
      <c r="P774" s="53" t="str">
        <f>IF(TYPE(SEARCH(P$1,+VLOOKUP($A774,datos14s!$A$2:$B$874,2,FALSE)))=1,"·",0)</f>
        <v>·</v>
      </c>
      <c r="Q774" s="53">
        <f>IF(TYPE(SEARCH(Q$1,+VLOOKUP($A774,datos14s!$A$2:$B$874,2,FALSE)))=1,"·",0)</f>
        <v>0</v>
      </c>
      <c r="R774" s="53">
        <f>IF(TYPE(SEARCH(R$1,+VLOOKUP($A774,datos14s!$A$2:$B$874,2,FALSE)))=1,"·",0)</f>
        <v>0</v>
      </c>
      <c r="S774" s="53">
        <f>IF(TYPE(SEARCH(S$1,+VLOOKUP($A774,datos14s!$A$2:$B$874,2,FALSE)))=1,"·",0)</f>
        <v>0</v>
      </c>
      <c r="T774" s="53">
        <f>IF(TYPE(SEARCH(T$1,+VLOOKUP($A774,datos14s!$A$2:$B$874,2,FALSE)))=1,"·",0)</f>
        <v>0</v>
      </c>
      <c r="U774" s="53">
        <f>IF(TYPE(SEARCH(U$1,+VLOOKUP($A774,datos14s!$A$2:$B$874,2,FALSE)))=1,"·",0)</f>
        <v>0</v>
      </c>
      <c r="V774" s="53">
        <f>IF(TYPE(SEARCH(V$1,+VLOOKUP($A774,datos14s!$A$2:$B$874,2,FALSE)))=1,"·",0)</f>
        <v>0</v>
      </c>
      <c r="W774" s="53">
        <f>IF(TYPE(SEARCH(W$1,+VLOOKUP($A774,datos14s!$A$2:$B$874,2,FALSE)))=1,"·",0)</f>
        <v>0</v>
      </c>
      <c r="X774" s="53">
        <f>IF(TYPE(SEARCH(X$1,+VLOOKUP($A774,datos14s!$A$2:$B$874,2,FALSE)))=1,"·",0)</f>
        <v>0</v>
      </c>
      <c r="Y774" s="53">
        <f>IF(TYPE(SEARCH(Y$1,+VLOOKUP($A774,datos14s!$A$2:$B$874,2,FALSE)))=1,"·",0)</f>
        <v>0</v>
      </c>
      <c r="Z774" s="53">
        <f>IF(TYPE(SEARCH(Z$1,+VLOOKUP($A774,datos14s!$A$2:$B$874,2,FALSE)))=1,"·",0)</f>
        <v>0</v>
      </c>
      <c r="AA774" s="53">
        <f>IF(TYPE(SEARCH(AA$1,+VLOOKUP($A774,datos14s!$A$2:$B$874,2,FALSE)))=1,"·",0)</f>
        <v>0</v>
      </c>
      <c r="AB774" s="53">
        <f>IF(TYPE(SEARCH(AB$1,+VLOOKUP($A774,datos14s!$A$2:$B$874,2,FALSE)))=1,"·",0)</f>
        <v>0</v>
      </c>
      <c r="AC774" s="53">
        <f>IF(TYPE(SEARCH(AC$1,+VLOOKUP($A774,datos14s!$A$2:$B$874,2,FALSE)))=1,"·",0)</f>
        <v>0</v>
      </c>
      <c r="AD774" s="53">
        <f>IF(TYPE(SEARCH(AD$1,+VLOOKUP($A774,datos14s!$A$2:$B$874,2,FALSE)))=1,"·",0)</f>
        <v>0</v>
      </c>
      <c r="AE774" s="53">
        <f>IF(TYPE(SEARCH(AE$1,+VLOOKUP($A774,datos14s!$A$2:$B$874,2,FALSE)))=1,"·",0)</f>
        <v>0</v>
      </c>
    </row>
    <row r="775" spans="1:31" s="9" customFormat="1">
      <c r="A775" s="60" t="s">
        <v>339</v>
      </c>
      <c r="B775" s="53">
        <f>IF(TYPE(SEARCH(B$1,+VLOOKUP($A775,datos14s!$A$2:$B$874,2,FALSE)))=1,"·",0)</f>
        <v>0</v>
      </c>
      <c r="C775" s="53">
        <f>IF(TYPE(SEARCH(C$1,+VLOOKUP($A775,datos14s!$A$2:$B$874,2,FALSE)))=1,"·",0)</f>
        <v>0</v>
      </c>
      <c r="D775" s="53">
        <f>IF(TYPE(SEARCH(D$1,+VLOOKUP($A775,datos14s!$A$2:$B$874,2,FALSE)))=1,"·",0)</f>
        <v>0</v>
      </c>
      <c r="E775" s="53">
        <f>IF(TYPE(SEARCH(E$1,+VLOOKUP($A775,datos14s!$A$2:$B$874,2,FALSE)))=1,"·",0)</f>
        <v>0</v>
      </c>
      <c r="F775" s="53">
        <f>IF(TYPE(SEARCH(F$1,+VLOOKUP($A775,datos14s!$A$2:$B$874,2,FALSE)))=1,"·",0)</f>
        <v>0</v>
      </c>
      <c r="G775" s="53">
        <f>IF(TYPE(SEARCH(G$1,+VLOOKUP($A775,datos14s!$A$2:$B$874,2,FALSE)))=1,"·",0)</f>
        <v>0</v>
      </c>
      <c r="H775" s="53">
        <f>IF(TYPE(SEARCH(H$1,+VLOOKUP($A775,datos14s!$A$2:$B$874,2,FALSE)))=1,"·",0)</f>
        <v>0</v>
      </c>
      <c r="I775" s="53">
        <f>IF(TYPE(SEARCH(I$1,+VLOOKUP($A775,datos14s!$A$2:$B$874,2,FALSE)))=1,"·",0)</f>
        <v>0</v>
      </c>
      <c r="J775" s="53">
        <f>IF(TYPE(SEARCH(J$1,+VLOOKUP($A775,datos14s!$A$2:$B$874,2,FALSE)))=1,"·",0)</f>
        <v>0</v>
      </c>
      <c r="K775" s="53" t="str">
        <f>IF(TYPE(SEARCH(K$1,+VLOOKUP($A775,datos14s!$A$2:$B$874,2,FALSE)))=1,"·",0)</f>
        <v>·</v>
      </c>
      <c r="L775" s="53">
        <f>IF(TYPE(SEARCH(L$1,+VLOOKUP($A775,datos14s!$A$2:$B$874,2,FALSE)))=1,"·",0)</f>
        <v>0</v>
      </c>
      <c r="M775" s="53">
        <f>IF(TYPE(SEARCH(M$1,+VLOOKUP($A775,datos14s!$A$2:$B$874,2,FALSE)))=1,"·",0)</f>
        <v>0</v>
      </c>
      <c r="N775" s="53">
        <f>IF(TYPE(SEARCH(N$1,+VLOOKUP($A775,datos14s!$A$2:$B$874,2,FALSE)))=1,"·",0)</f>
        <v>0</v>
      </c>
      <c r="O775" s="53">
        <f>IF(TYPE(SEARCH(O$1,+VLOOKUP($A775,datos14s!$A$2:$B$874,2,FALSE)))=1,"·",0)</f>
        <v>0</v>
      </c>
      <c r="P775" s="53">
        <f>IF(TYPE(SEARCH(P$1,+VLOOKUP($A775,datos14s!$A$2:$B$874,2,FALSE)))=1,"·",0)</f>
        <v>0</v>
      </c>
      <c r="Q775" s="53">
        <f>IF(TYPE(SEARCH(Q$1,+VLOOKUP($A775,datos14s!$A$2:$B$874,2,FALSE)))=1,"·",0)</f>
        <v>0</v>
      </c>
      <c r="R775" s="53">
        <f>IF(TYPE(SEARCH(R$1,+VLOOKUP($A775,datos14s!$A$2:$B$874,2,FALSE)))=1,"·",0)</f>
        <v>0</v>
      </c>
      <c r="S775" s="53">
        <f>IF(TYPE(SEARCH(S$1,+VLOOKUP($A775,datos14s!$A$2:$B$874,2,FALSE)))=1,"·",0)</f>
        <v>0</v>
      </c>
      <c r="T775" s="53">
        <f>IF(TYPE(SEARCH(T$1,+VLOOKUP($A775,datos14s!$A$2:$B$874,2,FALSE)))=1,"·",0)</f>
        <v>0</v>
      </c>
      <c r="U775" s="53">
        <f>IF(TYPE(SEARCH(U$1,+VLOOKUP($A775,datos14s!$A$2:$B$874,2,FALSE)))=1,"·",0)</f>
        <v>0</v>
      </c>
      <c r="V775" s="53">
        <f>IF(TYPE(SEARCH(V$1,+VLOOKUP($A775,datos14s!$A$2:$B$874,2,FALSE)))=1,"·",0)</f>
        <v>0</v>
      </c>
      <c r="W775" s="53">
        <f>IF(TYPE(SEARCH(W$1,+VLOOKUP($A775,datos14s!$A$2:$B$874,2,FALSE)))=1,"·",0)</f>
        <v>0</v>
      </c>
      <c r="X775" s="53">
        <f>IF(TYPE(SEARCH(X$1,+VLOOKUP($A775,datos14s!$A$2:$B$874,2,FALSE)))=1,"·",0)</f>
        <v>0</v>
      </c>
      <c r="Y775" s="53">
        <f>IF(TYPE(SEARCH(Y$1,+VLOOKUP($A775,datos14s!$A$2:$B$874,2,FALSE)))=1,"·",0)</f>
        <v>0</v>
      </c>
      <c r="Z775" s="53">
        <f>IF(TYPE(SEARCH(Z$1,+VLOOKUP($A775,datos14s!$A$2:$B$874,2,FALSE)))=1,"·",0)</f>
        <v>0</v>
      </c>
      <c r="AA775" s="53">
        <f>IF(TYPE(SEARCH(AA$1,+VLOOKUP($A775,datos14s!$A$2:$B$874,2,FALSE)))=1,"·",0)</f>
        <v>0</v>
      </c>
      <c r="AB775" s="53">
        <f>IF(TYPE(SEARCH(AB$1,+VLOOKUP($A775,datos14s!$A$2:$B$874,2,FALSE)))=1,"·",0)</f>
        <v>0</v>
      </c>
      <c r="AC775" s="53">
        <f>IF(TYPE(SEARCH(AC$1,+VLOOKUP($A775,datos14s!$A$2:$B$874,2,FALSE)))=1,"·",0)</f>
        <v>0</v>
      </c>
      <c r="AD775" s="53">
        <f>IF(TYPE(SEARCH(AD$1,+VLOOKUP($A775,datos14s!$A$2:$B$874,2,FALSE)))=1,"·",0)</f>
        <v>0</v>
      </c>
      <c r="AE775" s="53">
        <f>IF(TYPE(SEARCH(AE$1,+VLOOKUP($A775,datos14s!$A$2:$B$874,2,FALSE)))=1,"·",0)</f>
        <v>0</v>
      </c>
    </row>
    <row r="776" spans="1:31" s="9" customFormat="1">
      <c r="A776" s="60" t="s">
        <v>340</v>
      </c>
      <c r="B776" s="53" t="str">
        <f>IF(TYPE(SEARCH(B$1,+VLOOKUP($A776,datos14s!$A$2:$B$874,2,FALSE)))=1,"·",0)</f>
        <v>·</v>
      </c>
      <c r="C776" s="53">
        <f>IF(TYPE(SEARCH(C$1,+VLOOKUP($A776,datos14s!$A$2:$B$874,2,FALSE)))=1,"·",0)</f>
        <v>0</v>
      </c>
      <c r="D776" s="53">
        <f>IF(TYPE(SEARCH(D$1,+VLOOKUP($A776,datos14s!$A$2:$B$874,2,FALSE)))=1,"·",0)</f>
        <v>0</v>
      </c>
      <c r="E776" s="53">
        <f>IF(TYPE(SEARCH(E$1,+VLOOKUP($A776,datos14s!$A$2:$B$874,2,FALSE)))=1,"·",0)</f>
        <v>0</v>
      </c>
      <c r="F776" s="53">
        <f>IF(TYPE(SEARCH(F$1,+VLOOKUP($A776,datos14s!$A$2:$B$874,2,FALSE)))=1,"·",0)</f>
        <v>0</v>
      </c>
      <c r="G776" s="53">
        <f>IF(TYPE(SEARCH(G$1,+VLOOKUP($A776,datos14s!$A$2:$B$874,2,FALSE)))=1,"·",0)</f>
        <v>0</v>
      </c>
      <c r="H776" s="53">
        <f>IF(TYPE(SEARCH(H$1,+VLOOKUP($A776,datos14s!$A$2:$B$874,2,FALSE)))=1,"·",0)</f>
        <v>0</v>
      </c>
      <c r="I776" s="53">
        <f>IF(TYPE(SEARCH(I$1,+VLOOKUP($A776,datos14s!$A$2:$B$874,2,FALSE)))=1,"·",0)</f>
        <v>0</v>
      </c>
      <c r="J776" s="53">
        <f>IF(TYPE(SEARCH(J$1,+VLOOKUP($A776,datos14s!$A$2:$B$874,2,FALSE)))=1,"·",0)</f>
        <v>0</v>
      </c>
      <c r="K776" s="53" t="str">
        <f>IF(TYPE(SEARCH(K$1,+VLOOKUP($A776,datos14s!$A$2:$B$874,2,FALSE)))=1,"·",0)</f>
        <v>·</v>
      </c>
      <c r="L776" s="53">
        <f>IF(TYPE(SEARCH(L$1,+VLOOKUP($A776,datos14s!$A$2:$B$874,2,FALSE)))=1,"·",0)</f>
        <v>0</v>
      </c>
      <c r="M776" s="53">
        <f>IF(TYPE(SEARCH(M$1,+VLOOKUP($A776,datos14s!$A$2:$B$874,2,FALSE)))=1,"·",0)</f>
        <v>0</v>
      </c>
      <c r="N776" s="53">
        <f>IF(TYPE(SEARCH(N$1,+VLOOKUP($A776,datos14s!$A$2:$B$874,2,FALSE)))=1,"·",0)</f>
        <v>0</v>
      </c>
      <c r="O776" s="53">
        <f>IF(TYPE(SEARCH(O$1,+VLOOKUP($A776,datos14s!$A$2:$B$874,2,FALSE)))=1,"·",0)</f>
        <v>0</v>
      </c>
      <c r="P776" s="53">
        <f>IF(TYPE(SEARCH(P$1,+VLOOKUP($A776,datos14s!$A$2:$B$874,2,FALSE)))=1,"·",0)</f>
        <v>0</v>
      </c>
      <c r="Q776" s="53">
        <f>IF(TYPE(SEARCH(Q$1,+VLOOKUP($A776,datos14s!$A$2:$B$874,2,FALSE)))=1,"·",0)</f>
        <v>0</v>
      </c>
      <c r="R776" s="53">
        <f>IF(TYPE(SEARCH(R$1,+VLOOKUP($A776,datos14s!$A$2:$B$874,2,FALSE)))=1,"·",0)</f>
        <v>0</v>
      </c>
      <c r="S776" s="53">
        <f>IF(TYPE(SEARCH(S$1,+VLOOKUP($A776,datos14s!$A$2:$B$874,2,FALSE)))=1,"·",0)</f>
        <v>0</v>
      </c>
      <c r="T776" s="53">
        <f>IF(TYPE(SEARCH(T$1,+VLOOKUP($A776,datos14s!$A$2:$B$874,2,FALSE)))=1,"·",0)</f>
        <v>0</v>
      </c>
      <c r="U776" s="53">
        <f>IF(TYPE(SEARCH(U$1,+VLOOKUP($A776,datos14s!$A$2:$B$874,2,FALSE)))=1,"·",0)</f>
        <v>0</v>
      </c>
      <c r="V776" s="53">
        <f>IF(TYPE(SEARCH(V$1,+VLOOKUP($A776,datos14s!$A$2:$B$874,2,FALSE)))=1,"·",0)</f>
        <v>0</v>
      </c>
      <c r="W776" s="53">
        <f>IF(TYPE(SEARCH(W$1,+VLOOKUP($A776,datos14s!$A$2:$B$874,2,FALSE)))=1,"·",0)</f>
        <v>0</v>
      </c>
      <c r="X776" s="53">
        <f>IF(TYPE(SEARCH(X$1,+VLOOKUP($A776,datos14s!$A$2:$B$874,2,FALSE)))=1,"·",0)</f>
        <v>0</v>
      </c>
      <c r="Y776" s="53">
        <f>IF(TYPE(SEARCH(Y$1,+VLOOKUP($A776,datos14s!$A$2:$B$874,2,FALSE)))=1,"·",0)</f>
        <v>0</v>
      </c>
      <c r="Z776" s="53">
        <f>IF(TYPE(SEARCH(Z$1,+VLOOKUP($A776,datos14s!$A$2:$B$874,2,FALSE)))=1,"·",0)</f>
        <v>0</v>
      </c>
      <c r="AA776" s="53">
        <f>IF(TYPE(SEARCH(AA$1,+VLOOKUP($A776,datos14s!$A$2:$B$874,2,FALSE)))=1,"·",0)</f>
        <v>0</v>
      </c>
      <c r="AB776" s="53">
        <f>IF(TYPE(SEARCH(AB$1,+VLOOKUP($A776,datos14s!$A$2:$B$874,2,FALSE)))=1,"·",0)</f>
        <v>0</v>
      </c>
      <c r="AC776" s="53">
        <f>IF(TYPE(SEARCH(AC$1,+VLOOKUP($A776,datos14s!$A$2:$B$874,2,FALSE)))=1,"·",0)</f>
        <v>0</v>
      </c>
      <c r="AD776" s="53">
        <f>IF(TYPE(SEARCH(AD$1,+VLOOKUP($A776,datos14s!$A$2:$B$874,2,FALSE)))=1,"·",0)</f>
        <v>0</v>
      </c>
      <c r="AE776" s="53" t="str">
        <f>IF(TYPE(SEARCH(AE$1,+VLOOKUP($A776,datos14s!$A$2:$B$874,2,FALSE)))=1,"·",0)</f>
        <v>·</v>
      </c>
    </row>
    <row r="777" spans="1:31" s="9" customFormat="1">
      <c r="A777" s="60" t="s">
        <v>341</v>
      </c>
      <c r="B777" s="53">
        <f>IF(TYPE(SEARCH(B$1,+VLOOKUP($A777,datos14s!$A$2:$B$874,2,FALSE)))=1,"·",0)</f>
        <v>0</v>
      </c>
      <c r="C777" s="53">
        <f>IF(TYPE(SEARCH(C$1,+VLOOKUP($A777,datos14s!$A$2:$B$874,2,FALSE)))=1,"·",0)</f>
        <v>0</v>
      </c>
      <c r="D777" s="53">
        <f>IF(TYPE(SEARCH(D$1,+VLOOKUP($A777,datos14s!$A$2:$B$874,2,FALSE)))=1,"·",0)</f>
        <v>0</v>
      </c>
      <c r="E777" s="53">
        <f>IF(TYPE(SEARCH(E$1,+VLOOKUP($A777,datos14s!$A$2:$B$874,2,FALSE)))=1,"·",0)</f>
        <v>0</v>
      </c>
      <c r="F777" s="53">
        <f>IF(TYPE(SEARCH(F$1,+VLOOKUP($A777,datos14s!$A$2:$B$874,2,FALSE)))=1,"·",0)</f>
        <v>0</v>
      </c>
      <c r="G777" s="53">
        <f>IF(TYPE(SEARCH(G$1,+VLOOKUP($A777,datos14s!$A$2:$B$874,2,FALSE)))=1,"·",0)</f>
        <v>0</v>
      </c>
      <c r="H777" s="53">
        <f>IF(TYPE(SEARCH(H$1,+VLOOKUP($A777,datos14s!$A$2:$B$874,2,FALSE)))=1,"·",0)</f>
        <v>0</v>
      </c>
      <c r="I777" s="53">
        <f>IF(TYPE(SEARCH(I$1,+VLOOKUP($A777,datos14s!$A$2:$B$874,2,FALSE)))=1,"·",0)</f>
        <v>0</v>
      </c>
      <c r="J777" s="53">
        <f>IF(TYPE(SEARCH(J$1,+VLOOKUP($A777,datos14s!$A$2:$B$874,2,FALSE)))=1,"·",0)</f>
        <v>0</v>
      </c>
      <c r="K777" s="53" t="str">
        <f>IF(TYPE(SEARCH(K$1,+VLOOKUP($A777,datos14s!$A$2:$B$874,2,FALSE)))=1,"·",0)</f>
        <v>·</v>
      </c>
      <c r="L777" s="53">
        <f>IF(TYPE(SEARCH(L$1,+VLOOKUP($A777,datos14s!$A$2:$B$874,2,FALSE)))=1,"·",0)</f>
        <v>0</v>
      </c>
      <c r="M777" s="53">
        <f>IF(TYPE(SEARCH(M$1,+VLOOKUP($A777,datos14s!$A$2:$B$874,2,FALSE)))=1,"·",0)</f>
        <v>0</v>
      </c>
      <c r="N777" s="53">
        <f>IF(TYPE(SEARCH(N$1,+VLOOKUP($A777,datos14s!$A$2:$B$874,2,FALSE)))=1,"·",0)</f>
        <v>0</v>
      </c>
      <c r="O777" s="53">
        <f>IF(TYPE(SEARCH(O$1,+VLOOKUP($A777,datos14s!$A$2:$B$874,2,FALSE)))=1,"·",0)</f>
        <v>0</v>
      </c>
      <c r="P777" s="53">
        <f>IF(TYPE(SEARCH(P$1,+VLOOKUP($A777,datos14s!$A$2:$B$874,2,FALSE)))=1,"·",0)</f>
        <v>0</v>
      </c>
      <c r="Q777" s="53">
        <f>IF(TYPE(SEARCH(Q$1,+VLOOKUP($A777,datos14s!$A$2:$B$874,2,FALSE)))=1,"·",0)</f>
        <v>0</v>
      </c>
      <c r="R777" s="53">
        <f>IF(TYPE(SEARCH(R$1,+VLOOKUP($A777,datos14s!$A$2:$B$874,2,FALSE)))=1,"·",0)</f>
        <v>0</v>
      </c>
      <c r="S777" s="53">
        <f>IF(TYPE(SEARCH(S$1,+VLOOKUP($A777,datos14s!$A$2:$B$874,2,FALSE)))=1,"·",0)</f>
        <v>0</v>
      </c>
      <c r="T777" s="53">
        <f>IF(TYPE(SEARCH(T$1,+VLOOKUP($A777,datos14s!$A$2:$B$874,2,FALSE)))=1,"·",0)</f>
        <v>0</v>
      </c>
      <c r="U777" s="53">
        <f>IF(TYPE(SEARCH(U$1,+VLOOKUP($A777,datos14s!$A$2:$B$874,2,FALSE)))=1,"·",0)</f>
        <v>0</v>
      </c>
      <c r="V777" s="53">
        <f>IF(TYPE(SEARCH(V$1,+VLOOKUP($A777,datos14s!$A$2:$B$874,2,FALSE)))=1,"·",0)</f>
        <v>0</v>
      </c>
      <c r="W777" s="53">
        <f>IF(TYPE(SEARCH(W$1,+VLOOKUP($A777,datos14s!$A$2:$B$874,2,FALSE)))=1,"·",0)</f>
        <v>0</v>
      </c>
      <c r="X777" s="53">
        <f>IF(TYPE(SEARCH(X$1,+VLOOKUP($A777,datos14s!$A$2:$B$874,2,FALSE)))=1,"·",0)</f>
        <v>0</v>
      </c>
      <c r="Y777" s="53">
        <f>IF(TYPE(SEARCH(Y$1,+VLOOKUP($A777,datos14s!$A$2:$B$874,2,FALSE)))=1,"·",0)</f>
        <v>0</v>
      </c>
      <c r="Z777" s="53">
        <f>IF(TYPE(SEARCH(Z$1,+VLOOKUP($A777,datos14s!$A$2:$B$874,2,FALSE)))=1,"·",0)</f>
        <v>0</v>
      </c>
      <c r="AA777" s="53">
        <f>IF(TYPE(SEARCH(AA$1,+VLOOKUP($A777,datos14s!$A$2:$B$874,2,FALSE)))=1,"·",0)</f>
        <v>0</v>
      </c>
      <c r="AB777" s="53">
        <f>IF(TYPE(SEARCH(AB$1,+VLOOKUP($A777,datos14s!$A$2:$B$874,2,FALSE)))=1,"·",0)</f>
        <v>0</v>
      </c>
      <c r="AC777" s="53">
        <f>IF(TYPE(SEARCH(AC$1,+VLOOKUP($A777,datos14s!$A$2:$B$874,2,FALSE)))=1,"·",0)</f>
        <v>0</v>
      </c>
      <c r="AD777" s="53">
        <f>IF(TYPE(SEARCH(AD$1,+VLOOKUP($A777,datos14s!$A$2:$B$874,2,FALSE)))=1,"·",0)</f>
        <v>0</v>
      </c>
      <c r="AE777" s="53">
        <f>IF(TYPE(SEARCH(AE$1,+VLOOKUP($A777,datos14s!$A$2:$B$874,2,FALSE)))=1,"·",0)</f>
        <v>0</v>
      </c>
    </row>
    <row r="778" spans="1:31" s="9" customFormat="1">
      <c r="A778" s="60" t="s">
        <v>342</v>
      </c>
      <c r="B778" s="53">
        <f>IF(TYPE(SEARCH(B$1,+VLOOKUP($A778,datos14s!$A$2:$B$874,2,FALSE)))=1,"·",0)</f>
        <v>0</v>
      </c>
      <c r="C778" s="53">
        <f>IF(TYPE(SEARCH(C$1,+VLOOKUP($A778,datos14s!$A$2:$B$874,2,FALSE)))=1,"·",0)</f>
        <v>0</v>
      </c>
      <c r="D778" s="53">
        <f>IF(TYPE(SEARCH(D$1,+VLOOKUP($A778,datos14s!$A$2:$B$874,2,FALSE)))=1,"·",0)</f>
        <v>0</v>
      </c>
      <c r="E778" s="53">
        <f>IF(TYPE(SEARCH(E$1,+VLOOKUP($A778,datos14s!$A$2:$B$874,2,FALSE)))=1,"·",0)</f>
        <v>0</v>
      </c>
      <c r="F778" s="53">
        <f>IF(TYPE(SEARCH(F$1,+VLOOKUP($A778,datos14s!$A$2:$B$874,2,FALSE)))=1,"·",0)</f>
        <v>0</v>
      </c>
      <c r="G778" s="53">
        <f>IF(TYPE(SEARCH(G$1,+VLOOKUP($A778,datos14s!$A$2:$B$874,2,FALSE)))=1,"·",0)</f>
        <v>0</v>
      </c>
      <c r="H778" s="53">
        <f>IF(TYPE(SEARCH(H$1,+VLOOKUP($A778,datos14s!$A$2:$B$874,2,FALSE)))=1,"·",0)</f>
        <v>0</v>
      </c>
      <c r="I778" s="53">
        <f>IF(TYPE(SEARCH(I$1,+VLOOKUP($A778,datos14s!$A$2:$B$874,2,FALSE)))=1,"·",0)</f>
        <v>0</v>
      </c>
      <c r="J778" s="53">
        <f>IF(TYPE(SEARCH(J$1,+VLOOKUP($A778,datos14s!$A$2:$B$874,2,FALSE)))=1,"·",0)</f>
        <v>0</v>
      </c>
      <c r="K778" s="53" t="str">
        <f>IF(TYPE(SEARCH(K$1,+VLOOKUP($A778,datos14s!$A$2:$B$874,2,FALSE)))=1,"·",0)</f>
        <v>·</v>
      </c>
      <c r="L778" s="53">
        <f>IF(TYPE(SEARCH(L$1,+VLOOKUP($A778,datos14s!$A$2:$B$874,2,FALSE)))=1,"·",0)</f>
        <v>0</v>
      </c>
      <c r="M778" s="53">
        <f>IF(TYPE(SEARCH(M$1,+VLOOKUP($A778,datos14s!$A$2:$B$874,2,FALSE)))=1,"·",0)</f>
        <v>0</v>
      </c>
      <c r="N778" s="53" t="str">
        <f>IF(TYPE(SEARCH(N$1,+VLOOKUP($A778,datos14s!$A$2:$B$874,2,FALSE)))=1,"·",0)</f>
        <v>·</v>
      </c>
      <c r="O778" s="53">
        <f>IF(TYPE(SEARCH(O$1,+VLOOKUP($A778,datos14s!$A$2:$B$874,2,FALSE)))=1,"·",0)</f>
        <v>0</v>
      </c>
      <c r="P778" s="53">
        <f>IF(TYPE(SEARCH(P$1,+VLOOKUP($A778,datos14s!$A$2:$B$874,2,FALSE)))=1,"·",0)</f>
        <v>0</v>
      </c>
      <c r="Q778" s="53">
        <f>IF(TYPE(SEARCH(Q$1,+VLOOKUP($A778,datos14s!$A$2:$B$874,2,FALSE)))=1,"·",0)</f>
        <v>0</v>
      </c>
      <c r="R778" s="53">
        <f>IF(TYPE(SEARCH(R$1,+VLOOKUP($A778,datos14s!$A$2:$B$874,2,FALSE)))=1,"·",0)</f>
        <v>0</v>
      </c>
      <c r="S778" s="53">
        <f>IF(TYPE(SEARCH(S$1,+VLOOKUP($A778,datos14s!$A$2:$B$874,2,FALSE)))=1,"·",0)</f>
        <v>0</v>
      </c>
      <c r="T778" s="53">
        <f>IF(TYPE(SEARCH(T$1,+VLOOKUP($A778,datos14s!$A$2:$B$874,2,FALSE)))=1,"·",0)</f>
        <v>0</v>
      </c>
      <c r="U778" s="53">
        <f>IF(TYPE(SEARCH(U$1,+VLOOKUP($A778,datos14s!$A$2:$B$874,2,FALSE)))=1,"·",0)</f>
        <v>0</v>
      </c>
      <c r="V778" s="53">
        <f>IF(TYPE(SEARCH(V$1,+VLOOKUP($A778,datos14s!$A$2:$B$874,2,FALSE)))=1,"·",0)</f>
        <v>0</v>
      </c>
      <c r="W778" s="53">
        <f>IF(TYPE(SEARCH(W$1,+VLOOKUP($A778,datos14s!$A$2:$B$874,2,FALSE)))=1,"·",0)</f>
        <v>0</v>
      </c>
      <c r="X778" s="53">
        <f>IF(TYPE(SEARCH(X$1,+VLOOKUP($A778,datos14s!$A$2:$B$874,2,FALSE)))=1,"·",0)</f>
        <v>0</v>
      </c>
      <c r="Y778" s="53">
        <f>IF(TYPE(SEARCH(Y$1,+VLOOKUP($A778,datos14s!$A$2:$B$874,2,FALSE)))=1,"·",0)</f>
        <v>0</v>
      </c>
      <c r="Z778" s="53">
        <f>IF(TYPE(SEARCH(Z$1,+VLOOKUP($A778,datos14s!$A$2:$B$874,2,FALSE)))=1,"·",0)</f>
        <v>0</v>
      </c>
      <c r="AA778" s="53">
        <f>IF(TYPE(SEARCH(AA$1,+VLOOKUP($A778,datos14s!$A$2:$B$874,2,FALSE)))=1,"·",0)</f>
        <v>0</v>
      </c>
      <c r="AB778" s="53">
        <f>IF(TYPE(SEARCH(AB$1,+VLOOKUP($A778,datos14s!$A$2:$B$874,2,FALSE)))=1,"·",0)</f>
        <v>0</v>
      </c>
      <c r="AC778" s="53">
        <f>IF(TYPE(SEARCH(AC$1,+VLOOKUP($A778,datos14s!$A$2:$B$874,2,FALSE)))=1,"·",0)</f>
        <v>0</v>
      </c>
      <c r="AD778" s="53">
        <f>IF(TYPE(SEARCH(AD$1,+VLOOKUP($A778,datos14s!$A$2:$B$874,2,FALSE)))=1,"·",0)</f>
        <v>0</v>
      </c>
      <c r="AE778" s="53">
        <f>IF(TYPE(SEARCH(AE$1,+VLOOKUP($A778,datos14s!$A$2:$B$874,2,FALSE)))=1,"·",0)</f>
        <v>0</v>
      </c>
    </row>
    <row r="779" spans="1:31" s="9" customFormat="1">
      <c r="A779" s="60" t="s">
        <v>343</v>
      </c>
      <c r="B779" s="53">
        <f>IF(TYPE(SEARCH(B$1,+VLOOKUP($A779,datos14s!$A$2:$B$874,2,FALSE)))=1,"·",0)</f>
        <v>0</v>
      </c>
      <c r="C779" s="53">
        <f>IF(TYPE(SEARCH(C$1,+VLOOKUP($A779,datos14s!$A$2:$B$874,2,FALSE)))=1,"·",0)</f>
        <v>0</v>
      </c>
      <c r="D779" s="53">
        <f>IF(TYPE(SEARCH(D$1,+VLOOKUP($A779,datos14s!$A$2:$B$874,2,FALSE)))=1,"·",0)</f>
        <v>0</v>
      </c>
      <c r="E779" s="53">
        <f>IF(TYPE(SEARCH(E$1,+VLOOKUP($A779,datos14s!$A$2:$B$874,2,FALSE)))=1,"·",0)</f>
        <v>0</v>
      </c>
      <c r="F779" s="53">
        <f>IF(TYPE(SEARCH(F$1,+VLOOKUP($A779,datos14s!$A$2:$B$874,2,FALSE)))=1,"·",0)</f>
        <v>0</v>
      </c>
      <c r="G779" s="53">
        <f>IF(TYPE(SEARCH(G$1,+VLOOKUP($A779,datos14s!$A$2:$B$874,2,FALSE)))=1,"·",0)</f>
        <v>0</v>
      </c>
      <c r="H779" s="53">
        <f>IF(TYPE(SEARCH(H$1,+VLOOKUP($A779,datos14s!$A$2:$B$874,2,FALSE)))=1,"·",0)</f>
        <v>0</v>
      </c>
      <c r="I779" s="53">
        <f>IF(TYPE(SEARCH(I$1,+VLOOKUP($A779,datos14s!$A$2:$B$874,2,FALSE)))=1,"·",0)</f>
        <v>0</v>
      </c>
      <c r="J779" s="53">
        <f>IF(TYPE(SEARCH(J$1,+VLOOKUP($A779,datos14s!$A$2:$B$874,2,FALSE)))=1,"·",0)</f>
        <v>0</v>
      </c>
      <c r="K779" s="53" t="str">
        <f>IF(TYPE(SEARCH(K$1,+VLOOKUP($A779,datos14s!$A$2:$B$874,2,FALSE)))=1,"·",0)</f>
        <v>·</v>
      </c>
      <c r="L779" s="53">
        <f>IF(TYPE(SEARCH(L$1,+VLOOKUP($A779,datos14s!$A$2:$B$874,2,FALSE)))=1,"·",0)</f>
        <v>0</v>
      </c>
      <c r="M779" s="53">
        <f>IF(TYPE(SEARCH(M$1,+VLOOKUP($A779,datos14s!$A$2:$B$874,2,FALSE)))=1,"·",0)</f>
        <v>0</v>
      </c>
      <c r="N779" s="53">
        <f>IF(TYPE(SEARCH(N$1,+VLOOKUP($A779,datos14s!$A$2:$B$874,2,FALSE)))=1,"·",0)</f>
        <v>0</v>
      </c>
      <c r="O779" s="53">
        <f>IF(TYPE(SEARCH(O$1,+VLOOKUP($A779,datos14s!$A$2:$B$874,2,FALSE)))=1,"·",0)</f>
        <v>0</v>
      </c>
      <c r="P779" s="53">
        <f>IF(TYPE(SEARCH(P$1,+VLOOKUP($A779,datos14s!$A$2:$B$874,2,FALSE)))=1,"·",0)</f>
        <v>0</v>
      </c>
      <c r="Q779" s="53">
        <f>IF(TYPE(SEARCH(Q$1,+VLOOKUP($A779,datos14s!$A$2:$B$874,2,FALSE)))=1,"·",0)</f>
        <v>0</v>
      </c>
      <c r="R779" s="53">
        <f>IF(TYPE(SEARCH(R$1,+VLOOKUP($A779,datos14s!$A$2:$B$874,2,FALSE)))=1,"·",0)</f>
        <v>0</v>
      </c>
      <c r="S779" s="53">
        <f>IF(TYPE(SEARCH(S$1,+VLOOKUP($A779,datos14s!$A$2:$B$874,2,FALSE)))=1,"·",0)</f>
        <v>0</v>
      </c>
      <c r="T779" s="53">
        <f>IF(TYPE(SEARCH(T$1,+VLOOKUP($A779,datos14s!$A$2:$B$874,2,FALSE)))=1,"·",0)</f>
        <v>0</v>
      </c>
      <c r="U779" s="53">
        <f>IF(TYPE(SEARCH(U$1,+VLOOKUP($A779,datos14s!$A$2:$B$874,2,FALSE)))=1,"·",0)</f>
        <v>0</v>
      </c>
      <c r="V779" s="53">
        <f>IF(TYPE(SEARCH(V$1,+VLOOKUP($A779,datos14s!$A$2:$B$874,2,FALSE)))=1,"·",0)</f>
        <v>0</v>
      </c>
      <c r="W779" s="53">
        <f>IF(TYPE(SEARCH(W$1,+VLOOKUP($A779,datos14s!$A$2:$B$874,2,FALSE)))=1,"·",0)</f>
        <v>0</v>
      </c>
      <c r="X779" s="53">
        <f>IF(TYPE(SEARCH(X$1,+VLOOKUP($A779,datos14s!$A$2:$B$874,2,FALSE)))=1,"·",0)</f>
        <v>0</v>
      </c>
      <c r="Y779" s="53">
        <f>IF(TYPE(SEARCH(Y$1,+VLOOKUP($A779,datos14s!$A$2:$B$874,2,FALSE)))=1,"·",0)</f>
        <v>0</v>
      </c>
      <c r="Z779" s="53">
        <f>IF(TYPE(SEARCH(Z$1,+VLOOKUP($A779,datos14s!$A$2:$B$874,2,FALSE)))=1,"·",0)</f>
        <v>0</v>
      </c>
      <c r="AA779" s="53">
        <f>IF(TYPE(SEARCH(AA$1,+VLOOKUP($A779,datos14s!$A$2:$B$874,2,FALSE)))=1,"·",0)</f>
        <v>0</v>
      </c>
      <c r="AB779" s="53">
        <f>IF(TYPE(SEARCH(AB$1,+VLOOKUP($A779,datos14s!$A$2:$B$874,2,FALSE)))=1,"·",0)</f>
        <v>0</v>
      </c>
      <c r="AC779" s="53">
        <f>IF(TYPE(SEARCH(AC$1,+VLOOKUP($A779,datos14s!$A$2:$B$874,2,FALSE)))=1,"·",0)</f>
        <v>0</v>
      </c>
      <c r="AD779" s="53">
        <f>IF(TYPE(SEARCH(AD$1,+VLOOKUP($A779,datos14s!$A$2:$B$874,2,FALSE)))=1,"·",0)</f>
        <v>0</v>
      </c>
      <c r="AE779" s="53">
        <f>IF(TYPE(SEARCH(AE$1,+VLOOKUP($A779,datos14s!$A$2:$B$874,2,FALSE)))=1,"·",0)</f>
        <v>0</v>
      </c>
    </row>
    <row r="780" spans="1:31" s="9" customFormat="1">
      <c r="A780" s="60" t="s">
        <v>344</v>
      </c>
      <c r="B780" s="53">
        <f>IF(TYPE(SEARCH(B$1,+VLOOKUP($A780,datos14s!$A$2:$B$874,2,FALSE)))=1,"·",0)</f>
        <v>0</v>
      </c>
      <c r="C780" s="53">
        <f>IF(TYPE(SEARCH(C$1,+VLOOKUP($A780,datos14s!$A$2:$B$874,2,FALSE)))=1,"·",0)</f>
        <v>0</v>
      </c>
      <c r="D780" s="53">
        <f>IF(TYPE(SEARCH(D$1,+VLOOKUP($A780,datos14s!$A$2:$B$874,2,FALSE)))=1,"·",0)</f>
        <v>0</v>
      </c>
      <c r="E780" s="53">
        <f>IF(TYPE(SEARCH(E$1,+VLOOKUP($A780,datos14s!$A$2:$B$874,2,FALSE)))=1,"·",0)</f>
        <v>0</v>
      </c>
      <c r="F780" s="53" t="str">
        <f>IF(TYPE(SEARCH(F$1,+VLOOKUP($A780,datos14s!$A$2:$B$874,2,FALSE)))=1,"·",0)</f>
        <v>·</v>
      </c>
      <c r="G780" s="53">
        <f>IF(TYPE(SEARCH(G$1,+VLOOKUP($A780,datos14s!$A$2:$B$874,2,FALSE)))=1,"·",0)</f>
        <v>0</v>
      </c>
      <c r="H780" s="53">
        <f>IF(TYPE(SEARCH(H$1,+VLOOKUP($A780,datos14s!$A$2:$B$874,2,FALSE)))=1,"·",0)</f>
        <v>0</v>
      </c>
      <c r="I780" s="53">
        <f>IF(TYPE(SEARCH(I$1,+VLOOKUP($A780,datos14s!$A$2:$B$874,2,FALSE)))=1,"·",0)</f>
        <v>0</v>
      </c>
      <c r="J780" s="53">
        <f>IF(TYPE(SEARCH(J$1,+VLOOKUP($A780,datos14s!$A$2:$B$874,2,FALSE)))=1,"·",0)</f>
        <v>0</v>
      </c>
      <c r="K780" s="53" t="str">
        <f>IF(TYPE(SEARCH(K$1,+VLOOKUP($A780,datos14s!$A$2:$B$874,2,FALSE)))=1,"·",0)</f>
        <v>·</v>
      </c>
      <c r="L780" s="53" t="str">
        <f>IF(TYPE(SEARCH(L$1,+VLOOKUP($A780,datos14s!$A$2:$B$874,2,FALSE)))=1,"·",0)</f>
        <v>·</v>
      </c>
      <c r="M780" s="53">
        <f>IF(TYPE(SEARCH(M$1,+VLOOKUP($A780,datos14s!$A$2:$B$874,2,FALSE)))=1,"·",0)</f>
        <v>0</v>
      </c>
      <c r="N780" s="53">
        <f>IF(TYPE(SEARCH(N$1,+VLOOKUP($A780,datos14s!$A$2:$B$874,2,FALSE)))=1,"·",0)</f>
        <v>0</v>
      </c>
      <c r="O780" s="53">
        <f>IF(TYPE(SEARCH(O$1,+VLOOKUP($A780,datos14s!$A$2:$B$874,2,FALSE)))=1,"·",0)</f>
        <v>0</v>
      </c>
      <c r="P780" s="53">
        <f>IF(TYPE(SEARCH(P$1,+VLOOKUP($A780,datos14s!$A$2:$B$874,2,FALSE)))=1,"·",0)</f>
        <v>0</v>
      </c>
      <c r="Q780" s="53">
        <f>IF(TYPE(SEARCH(Q$1,+VLOOKUP($A780,datos14s!$A$2:$B$874,2,FALSE)))=1,"·",0)</f>
        <v>0</v>
      </c>
      <c r="R780" s="53">
        <f>IF(TYPE(SEARCH(R$1,+VLOOKUP($A780,datos14s!$A$2:$B$874,2,FALSE)))=1,"·",0)</f>
        <v>0</v>
      </c>
      <c r="S780" s="53">
        <f>IF(TYPE(SEARCH(S$1,+VLOOKUP($A780,datos14s!$A$2:$B$874,2,FALSE)))=1,"·",0)</f>
        <v>0</v>
      </c>
      <c r="T780" s="53">
        <f>IF(TYPE(SEARCH(T$1,+VLOOKUP($A780,datos14s!$A$2:$B$874,2,FALSE)))=1,"·",0)</f>
        <v>0</v>
      </c>
      <c r="U780" s="53">
        <f>IF(TYPE(SEARCH(U$1,+VLOOKUP($A780,datos14s!$A$2:$B$874,2,FALSE)))=1,"·",0)</f>
        <v>0</v>
      </c>
      <c r="V780" s="53">
        <f>IF(TYPE(SEARCH(V$1,+VLOOKUP($A780,datos14s!$A$2:$B$874,2,FALSE)))=1,"·",0)</f>
        <v>0</v>
      </c>
      <c r="W780" s="53">
        <f>IF(TYPE(SEARCH(W$1,+VLOOKUP($A780,datos14s!$A$2:$B$874,2,FALSE)))=1,"·",0)</f>
        <v>0</v>
      </c>
      <c r="X780" s="53">
        <f>IF(TYPE(SEARCH(X$1,+VLOOKUP($A780,datos14s!$A$2:$B$874,2,FALSE)))=1,"·",0)</f>
        <v>0</v>
      </c>
      <c r="Y780" s="53">
        <f>IF(TYPE(SEARCH(Y$1,+VLOOKUP($A780,datos14s!$A$2:$B$874,2,FALSE)))=1,"·",0)</f>
        <v>0</v>
      </c>
      <c r="Z780" s="53">
        <f>IF(TYPE(SEARCH(Z$1,+VLOOKUP($A780,datos14s!$A$2:$B$874,2,FALSE)))=1,"·",0)</f>
        <v>0</v>
      </c>
      <c r="AA780" s="53">
        <f>IF(TYPE(SEARCH(AA$1,+VLOOKUP($A780,datos14s!$A$2:$B$874,2,FALSE)))=1,"·",0)</f>
        <v>0</v>
      </c>
      <c r="AB780" s="53">
        <f>IF(TYPE(SEARCH(AB$1,+VLOOKUP($A780,datos14s!$A$2:$B$874,2,FALSE)))=1,"·",0)</f>
        <v>0</v>
      </c>
      <c r="AC780" s="53">
        <f>IF(TYPE(SEARCH(AC$1,+VLOOKUP($A780,datos14s!$A$2:$B$874,2,FALSE)))=1,"·",0)</f>
        <v>0</v>
      </c>
      <c r="AD780" s="53">
        <f>IF(TYPE(SEARCH(AD$1,+VLOOKUP($A780,datos14s!$A$2:$B$874,2,FALSE)))=1,"·",0)</f>
        <v>0</v>
      </c>
      <c r="AE780" s="53">
        <f>IF(TYPE(SEARCH(AE$1,+VLOOKUP($A780,datos14s!$A$2:$B$874,2,FALSE)))=1,"·",0)</f>
        <v>0</v>
      </c>
    </row>
    <row r="781" spans="1:31" s="9" customFormat="1">
      <c r="A781" s="60" t="s">
        <v>345</v>
      </c>
      <c r="B781" s="53">
        <f>IF(TYPE(SEARCH(B$1,+VLOOKUP($A781,datos14s!$A$2:$B$874,2,FALSE)))=1,"·",0)</f>
        <v>0</v>
      </c>
      <c r="C781" s="53">
        <f>IF(TYPE(SEARCH(C$1,+VLOOKUP($A781,datos14s!$A$2:$B$874,2,FALSE)))=1,"·",0)</f>
        <v>0</v>
      </c>
      <c r="D781" s="53">
        <f>IF(TYPE(SEARCH(D$1,+VLOOKUP($A781,datos14s!$A$2:$B$874,2,FALSE)))=1,"·",0)</f>
        <v>0</v>
      </c>
      <c r="E781" s="53">
        <f>IF(TYPE(SEARCH(E$1,+VLOOKUP($A781,datos14s!$A$2:$B$874,2,FALSE)))=1,"·",0)</f>
        <v>0</v>
      </c>
      <c r="F781" s="53">
        <f>IF(TYPE(SEARCH(F$1,+VLOOKUP($A781,datos14s!$A$2:$B$874,2,FALSE)))=1,"·",0)</f>
        <v>0</v>
      </c>
      <c r="G781" s="53">
        <f>IF(TYPE(SEARCH(G$1,+VLOOKUP($A781,datos14s!$A$2:$B$874,2,FALSE)))=1,"·",0)</f>
        <v>0</v>
      </c>
      <c r="H781" s="53">
        <f>IF(TYPE(SEARCH(H$1,+VLOOKUP($A781,datos14s!$A$2:$B$874,2,FALSE)))=1,"·",0)</f>
        <v>0</v>
      </c>
      <c r="I781" s="53">
        <f>IF(TYPE(SEARCH(I$1,+VLOOKUP($A781,datos14s!$A$2:$B$874,2,FALSE)))=1,"·",0)</f>
        <v>0</v>
      </c>
      <c r="J781" s="53">
        <f>IF(TYPE(SEARCH(J$1,+VLOOKUP($A781,datos14s!$A$2:$B$874,2,FALSE)))=1,"·",0)</f>
        <v>0</v>
      </c>
      <c r="K781" s="53" t="str">
        <f>IF(TYPE(SEARCH(K$1,+VLOOKUP($A781,datos14s!$A$2:$B$874,2,FALSE)))=1,"·",0)</f>
        <v>·</v>
      </c>
      <c r="L781" s="53">
        <f>IF(TYPE(SEARCH(L$1,+VLOOKUP($A781,datos14s!$A$2:$B$874,2,FALSE)))=1,"·",0)</f>
        <v>0</v>
      </c>
      <c r="M781" s="53">
        <f>IF(TYPE(SEARCH(M$1,+VLOOKUP($A781,datos14s!$A$2:$B$874,2,FALSE)))=1,"·",0)</f>
        <v>0</v>
      </c>
      <c r="N781" s="53">
        <f>IF(TYPE(SEARCH(N$1,+VLOOKUP($A781,datos14s!$A$2:$B$874,2,FALSE)))=1,"·",0)</f>
        <v>0</v>
      </c>
      <c r="O781" s="53">
        <f>IF(TYPE(SEARCH(O$1,+VLOOKUP($A781,datos14s!$A$2:$B$874,2,FALSE)))=1,"·",0)</f>
        <v>0</v>
      </c>
      <c r="P781" s="53">
        <f>IF(TYPE(SEARCH(P$1,+VLOOKUP($A781,datos14s!$A$2:$B$874,2,FALSE)))=1,"·",0)</f>
        <v>0</v>
      </c>
      <c r="Q781" s="53">
        <f>IF(TYPE(SEARCH(Q$1,+VLOOKUP($A781,datos14s!$A$2:$B$874,2,FALSE)))=1,"·",0)</f>
        <v>0</v>
      </c>
      <c r="R781" s="53">
        <f>IF(TYPE(SEARCH(R$1,+VLOOKUP($A781,datos14s!$A$2:$B$874,2,FALSE)))=1,"·",0)</f>
        <v>0</v>
      </c>
      <c r="S781" s="53">
        <f>IF(TYPE(SEARCH(S$1,+VLOOKUP($A781,datos14s!$A$2:$B$874,2,FALSE)))=1,"·",0)</f>
        <v>0</v>
      </c>
      <c r="T781" s="53">
        <f>IF(TYPE(SEARCH(T$1,+VLOOKUP($A781,datos14s!$A$2:$B$874,2,FALSE)))=1,"·",0)</f>
        <v>0</v>
      </c>
      <c r="U781" s="53">
        <f>IF(TYPE(SEARCH(U$1,+VLOOKUP($A781,datos14s!$A$2:$B$874,2,FALSE)))=1,"·",0)</f>
        <v>0</v>
      </c>
      <c r="V781" s="53">
        <f>IF(TYPE(SEARCH(V$1,+VLOOKUP($A781,datos14s!$A$2:$B$874,2,FALSE)))=1,"·",0)</f>
        <v>0</v>
      </c>
      <c r="W781" s="53">
        <f>IF(TYPE(SEARCH(W$1,+VLOOKUP($A781,datos14s!$A$2:$B$874,2,FALSE)))=1,"·",0)</f>
        <v>0</v>
      </c>
      <c r="X781" s="53">
        <f>IF(TYPE(SEARCH(X$1,+VLOOKUP($A781,datos14s!$A$2:$B$874,2,FALSE)))=1,"·",0)</f>
        <v>0</v>
      </c>
      <c r="Y781" s="53">
        <f>IF(TYPE(SEARCH(Y$1,+VLOOKUP($A781,datos14s!$A$2:$B$874,2,FALSE)))=1,"·",0)</f>
        <v>0</v>
      </c>
      <c r="Z781" s="53">
        <f>IF(TYPE(SEARCH(Z$1,+VLOOKUP($A781,datos14s!$A$2:$B$874,2,FALSE)))=1,"·",0)</f>
        <v>0</v>
      </c>
      <c r="AA781" s="53">
        <f>IF(TYPE(SEARCH(AA$1,+VLOOKUP($A781,datos14s!$A$2:$B$874,2,FALSE)))=1,"·",0)</f>
        <v>0</v>
      </c>
      <c r="AB781" s="53">
        <f>IF(TYPE(SEARCH(AB$1,+VLOOKUP($A781,datos14s!$A$2:$B$874,2,FALSE)))=1,"·",0)</f>
        <v>0</v>
      </c>
      <c r="AC781" s="53">
        <f>IF(TYPE(SEARCH(AC$1,+VLOOKUP($A781,datos14s!$A$2:$B$874,2,FALSE)))=1,"·",0)</f>
        <v>0</v>
      </c>
      <c r="AD781" s="53">
        <f>IF(TYPE(SEARCH(AD$1,+VLOOKUP($A781,datos14s!$A$2:$B$874,2,FALSE)))=1,"·",0)</f>
        <v>0</v>
      </c>
      <c r="AE781" s="53">
        <f>IF(TYPE(SEARCH(AE$1,+VLOOKUP($A781,datos14s!$A$2:$B$874,2,FALSE)))=1,"·",0)</f>
        <v>0</v>
      </c>
    </row>
    <row r="782" spans="1:31" s="9" customFormat="1">
      <c r="A782" s="60" t="s">
        <v>346</v>
      </c>
      <c r="B782" s="53">
        <f>IF(TYPE(SEARCH(B$1,+VLOOKUP($A782,datos14s!$A$2:$B$874,2,FALSE)))=1,"·",0)</f>
        <v>0</v>
      </c>
      <c r="C782" s="53">
        <f>IF(TYPE(SEARCH(C$1,+VLOOKUP($A782,datos14s!$A$2:$B$874,2,FALSE)))=1,"·",0)</f>
        <v>0</v>
      </c>
      <c r="D782" s="53">
        <f>IF(TYPE(SEARCH(D$1,+VLOOKUP($A782,datos14s!$A$2:$B$874,2,FALSE)))=1,"·",0)</f>
        <v>0</v>
      </c>
      <c r="E782" s="53">
        <f>IF(TYPE(SEARCH(E$1,+VLOOKUP($A782,datos14s!$A$2:$B$874,2,FALSE)))=1,"·",0)</f>
        <v>0</v>
      </c>
      <c r="F782" s="53">
        <f>IF(TYPE(SEARCH(F$1,+VLOOKUP($A782,datos14s!$A$2:$B$874,2,FALSE)))=1,"·",0)</f>
        <v>0</v>
      </c>
      <c r="G782" s="53">
        <f>IF(TYPE(SEARCH(G$1,+VLOOKUP($A782,datos14s!$A$2:$B$874,2,FALSE)))=1,"·",0)</f>
        <v>0</v>
      </c>
      <c r="H782" s="53">
        <f>IF(TYPE(SEARCH(H$1,+VLOOKUP($A782,datos14s!$A$2:$B$874,2,FALSE)))=1,"·",0)</f>
        <v>0</v>
      </c>
      <c r="I782" s="53">
        <f>IF(TYPE(SEARCH(I$1,+VLOOKUP($A782,datos14s!$A$2:$B$874,2,FALSE)))=1,"·",0)</f>
        <v>0</v>
      </c>
      <c r="J782" s="53">
        <f>IF(TYPE(SEARCH(J$1,+VLOOKUP($A782,datos14s!$A$2:$B$874,2,FALSE)))=1,"·",0)</f>
        <v>0</v>
      </c>
      <c r="K782" s="53" t="str">
        <f>IF(TYPE(SEARCH(K$1,+VLOOKUP($A782,datos14s!$A$2:$B$874,2,FALSE)))=1,"·",0)</f>
        <v>·</v>
      </c>
      <c r="L782" s="53">
        <f>IF(TYPE(SEARCH(L$1,+VLOOKUP($A782,datos14s!$A$2:$B$874,2,FALSE)))=1,"·",0)</f>
        <v>0</v>
      </c>
      <c r="M782" s="53">
        <f>IF(TYPE(SEARCH(M$1,+VLOOKUP($A782,datos14s!$A$2:$B$874,2,FALSE)))=1,"·",0)</f>
        <v>0</v>
      </c>
      <c r="N782" s="53">
        <f>IF(TYPE(SEARCH(N$1,+VLOOKUP($A782,datos14s!$A$2:$B$874,2,FALSE)))=1,"·",0)</f>
        <v>0</v>
      </c>
      <c r="O782" s="53">
        <f>IF(TYPE(SEARCH(O$1,+VLOOKUP($A782,datos14s!$A$2:$B$874,2,FALSE)))=1,"·",0)</f>
        <v>0</v>
      </c>
      <c r="P782" s="53">
        <f>IF(TYPE(SEARCH(P$1,+VLOOKUP($A782,datos14s!$A$2:$B$874,2,FALSE)))=1,"·",0)</f>
        <v>0</v>
      </c>
      <c r="Q782" s="53">
        <f>IF(TYPE(SEARCH(Q$1,+VLOOKUP($A782,datos14s!$A$2:$B$874,2,FALSE)))=1,"·",0)</f>
        <v>0</v>
      </c>
      <c r="R782" s="53">
        <f>IF(TYPE(SEARCH(R$1,+VLOOKUP($A782,datos14s!$A$2:$B$874,2,FALSE)))=1,"·",0)</f>
        <v>0</v>
      </c>
      <c r="S782" s="53">
        <f>IF(TYPE(SEARCH(S$1,+VLOOKUP($A782,datos14s!$A$2:$B$874,2,FALSE)))=1,"·",0)</f>
        <v>0</v>
      </c>
      <c r="T782" s="53">
        <f>IF(TYPE(SEARCH(T$1,+VLOOKUP($A782,datos14s!$A$2:$B$874,2,FALSE)))=1,"·",0)</f>
        <v>0</v>
      </c>
      <c r="U782" s="53">
        <f>IF(TYPE(SEARCH(U$1,+VLOOKUP($A782,datos14s!$A$2:$B$874,2,FALSE)))=1,"·",0)</f>
        <v>0</v>
      </c>
      <c r="V782" s="53">
        <f>IF(TYPE(SEARCH(V$1,+VLOOKUP($A782,datos14s!$A$2:$B$874,2,FALSE)))=1,"·",0)</f>
        <v>0</v>
      </c>
      <c r="W782" s="53">
        <f>IF(TYPE(SEARCH(W$1,+VLOOKUP($A782,datos14s!$A$2:$B$874,2,FALSE)))=1,"·",0)</f>
        <v>0</v>
      </c>
      <c r="X782" s="53">
        <f>IF(TYPE(SEARCH(X$1,+VLOOKUP($A782,datos14s!$A$2:$B$874,2,FALSE)))=1,"·",0)</f>
        <v>0</v>
      </c>
      <c r="Y782" s="53">
        <f>IF(TYPE(SEARCH(Y$1,+VLOOKUP($A782,datos14s!$A$2:$B$874,2,FALSE)))=1,"·",0)</f>
        <v>0</v>
      </c>
      <c r="Z782" s="53">
        <f>IF(TYPE(SEARCH(Z$1,+VLOOKUP($A782,datos14s!$A$2:$B$874,2,FALSE)))=1,"·",0)</f>
        <v>0</v>
      </c>
      <c r="AA782" s="53">
        <f>IF(TYPE(SEARCH(AA$1,+VLOOKUP($A782,datos14s!$A$2:$B$874,2,FALSE)))=1,"·",0)</f>
        <v>0</v>
      </c>
      <c r="AB782" s="53">
        <f>IF(TYPE(SEARCH(AB$1,+VLOOKUP($A782,datos14s!$A$2:$B$874,2,FALSE)))=1,"·",0)</f>
        <v>0</v>
      </c>
      <c r="AC782" s="53">
        <f>IF(TYPE(SEARCH(AC$1,+VLOOKUP($A782,datos14s!$A$2:$B$874,2,FALSE)))=1,"·",0)</f>
        <v>0</v>
      </c>
      <c r="AD782" s="53">
        <f>IF(TYPE(SEARCH(AD$1,+VLOOKUP($A782,datos14s!$A$2:$B$874,2,FALSE)))=1,"·",0)</f>
        <v>0</v>
      </c>
      <c r="AE782" s="53">
        <f>IF(TYPE(SEARCH(AE$1,+VLOOKUP($A782,datos14s!$A$2:$B$874,2,FALSE)))=1,"·",0)</f>
        <v>0</v>
      </c>
    </row>
    <row r="783" spans="1:31" s="9" customFormat="1">
      <c r="A783" s="60" t="s">
        <v>347</v>
      </c>
      <c r="B783" s="53">
        <f>IF(TYPE(SEARCH(B$1,+VLOOKUP($A783,datos14s!$A$2:$B$874,2,FALSE)))=1,"·",0)</f>
        <v>0</v>
      </c>
      <c r="C783" s="53">
        <f>IF(TYPE(SEARCH(C$1,+VLOOKUP($A783,datos14s!$A$2:$B$874,2,FALSE)))=1,"·",0)</f>
        <v>0</v>
      </c>
      <c r="D783" s="53">
        <f>IF(TYPE(SEARCH(D$1,+VLOOKUP($A783,datos14s!$A$2:$B$874,2,FALSE)))=1,"·",0)</f>
        <v>0</v>
      </c>
      <c r="E783" s="53">
        <f>IF(TYPE(SEARCH(E$1,+VLOOKUP($A783,datos14s!$A$2:$B$874,2,FALSE)))=1,"·",0)</f>
        <v>0</v>
      </c>
      <c r="F783" s="53">
        <f>IF(TYPE(SEARCH(F$1,+VLOOKUP($A783,datos14s!$A$2:$B$874,2,FALSE)))=1,"·",0)</f>
        <v>0</v>
      </c>
      <c r="G783" s="53">
        <f>IF(TYPE(SEARCH(G$1,+VLOOKUP($A783,datos14s!$A$2:$B$874,2,FALSE)))=1,"·",0)</f>
        <v>0</v>
      </c>
      <c r="H783" s="53">
        <f>IF(TYPE(SEARCH(H$1,+VLOOKUP($A783,datos14s!$A$2:$B$874,2,FALSE)))=1,"·",0)</f>
        <v>0</v>
      </c>
      <c r="I783" s="53">
        <f>IF(TYPE(SEARCH(I$1,+VLOOKUP($A783,datos14s!$A$2:$B$874,2,FALSE)))=1,"·",0)</f>
        <v>0</v>
      </c>
      <c r="J783" s="53">
        <f>IF(TYPE(SEARCH(J$1,+VLOOKUP($A783,datos14s!$A$2:$B$874,2,FALSE)))=1,"·",0)</f>
        <v>0</v>
      </c>
      <c r="K783" s="53" t="str">
        <f>IF(TYPE(SEARCH(K$1,+VLOOKUP($A783,datos14s!$A$2:$B$874,2,FALSE)))=1,"·",0)</f>
        <v>·</v>
      </c>
      <c r="L783" s="53">
        <f>IF(TYPE(SEARCH(L$1,+VLOOKUP($A783,datos14s!$A$2:$B$874,2,FALSE)))=1,"·",0)</f>
        <v>0</v>
      </c>
      <c r="M783" s="53">
        <f>IF(TYPE(SEARCH(M$1,+VLOOKUP($A783,datos14s!$A$2:$B$874,2,FALSE)))=1,"·",0)</f>
        <v>0</v>
      </c>
      <c r="N783" s="53">
        <f>IF(TYPE(SEARCH(N$1,+VLOOKUP($A783,datos14s!$A$2:$B$874,2,FALSE)))=1,"·",0)</f>
        <v>0</v>
      </c>
      <c r="O783" s="53">
        <f>IF(TYPE(SEARCH(O$1,+VLOOKUP($A783,datos14s!$A$2:$B$874,2,FALSE)))=1,"·",0)</f>
        <v>0</v>
      </c>
      <c r="P783" s="53">
        <f>IF(TYPE(SEARCH(P$1,+VLOOKUP($A783,datos14s!$A$2:$B$874,2,FALSE)))=1,"·",0)</f>
        <v>0</v>
      </c>
      <c r="Q783" s="53">
        <f>IF(TYPE(SEARCH(Q$1,+VLOOKUP($A783,datos14s!$A$2:$B$874,2,FALSE)))=1,"·",0)</f>
        <v>0</v>
      </c>
      <c r="R783" s="53">
        <f>IF(TYPE(SEARCH(R$1,+VLOOKUP($A783,datos14s!$A$2:$B$874,2,FALSE)))=1,"·",0)</f>
        <v>0</v>
      </c>
      <c r="S783" s="53">
        <f>IF(TYPE(SEARCH(S$1,+VLOOKUP($A783,datos14s!$A$2:$B$874,2,FALSE)))=1,"·",0)</f>
        <v>0</v>
      </c>
      <c r="T783" s="53">
        <f>IF(TYPE(SEARCH(T$1,+VLOOKUP($A783,datos14s!$A$2:$B$874,2,FALSE)))=1,"·",0)</f>
        <v>0</v>
      </c>
      <c r="U783" s="53">
        <f>IF(TYPE(SEARCH(U$1,+VLOOKUP($A783,datos14s!$A$2:$B$874,2,FALSE)))=1,"·",0)</f>
        <v>0</v>
      </c>
      <c r="V783" s="53">
        <f>IF(TYPE(SEARCH(V$1,+VLOOKUP($A783,datos14s!$A$2:$B$874,2,FALSE)))=1,"·",0)</f>
        <v>0</v>
      </c>
      <c r="W783" s="53">
        <f>IF(TYPE(SEARCH(W$1,+VLOOKUP($A783,datos14s!$A$2:$B$874,2,FALSE)))=1,"·",0)</f>
        <v>0</v>
      </c>
      <c r="X783" s="53">
        <f>IF(TYPE(SEARCH(X$1,+VLOOKUP($A783,datos14s!$A$2:$B$874,2,FALSE)))=1,"·",0)</f>
        <v>0</v>
      </c>
      <c r="Y783" s="53">
        <f>IF(TYPE(SEARCH(Y$1,+VLOOKUP($A783,datos14s!$A$2:$B$874,2,FALSE)))=1,"·",0)</f>
        <v>0</v>
      </c>
      <c r="Z783" s="53">
        <f>IF(TYPE(SEARCH(Z$1,+VLOOKUP($A783,datos14s!$A$2:$B$874,2,FALSE)))=1,"·",0)</f>
        <v>0</v>
      </c>
      <c r="AA783" s="53">
        <f>IF(TYPE(SEARCH(AA$1,+VLOOKUP($A783,datos14s!$A$2:$B$874,2,FALSE)))=1,"·",0)</f>
        <v>0</v>
      </c>
      <c r="AB783" s="53">
        <f>IF(TYPE(SEARCH(AB$1,+VLOOKUP($A783,datos14s!$A$2:$B$874,2,FALSE)))=1,"·",0)</f>
        <v>0</v>
      </c>
      <c r="AC783" s="53">
        <f>IF(TYPE(SEARCH(AC$1,+VLOOKUP($A783,datos14s!$A$2:$B$874,2,FALSE)))=1,"·",0)</f>
        <v>0</v>
      </c>
      <c r="AD783" s="53">
        <f>IF(TYPE(SEARCH(AD$1,+VLOOKUP($A783,datos14s!$A$2:$B$874,2,FALSE)))=1,"·",0)</f>
        <v>0</v>
      </c>
      <c r="AE783" s="53">
        <f>IF(TYPE(SEARCH(AE$1,+VLOOKUP($A783,datos14s!$A$2:$B$874,2,FALSE)))=1,"·",0)</f>
        <v>0</v>
      </c>
    </row>
    <row r="784" spans="1:31" s="9" customFormat="1">
      <c r="A784" s="60" t="s">
        <v>348</v>
      </c>
      <c r="B784" s="53">
        <f>IF(TYPE(SEARCH(B$1,+VLOOKUP($A784,datos14s!$A$2:$B$874,2,FALSE)))=1,"·",0)</f>
        <v>0</v>
      </c>
      <c r="C784" s="53">
        <f>IF(TYPE(SEARCH(C$1,+VLOOKUP($A784,datos14s!$A$2:$B$874,2,FALSE)))=1,"·",0)</f>
        <v>0</v>
      </c>
      <c r="D784" s="53">
        <f>IF(TYPE(SEARCH(D$1,+VLOOKUP($A784,datos14s!$A$2:$B$874,2,FALSE)))=1,"·",0)</f>
        <v>0</v>
      </c>
      <c r="E784" s="53">
        <f>IF(TYPE(SEARCH(E$1,+VLOOKUP($A784,datos14s!$A$2:$B$874,2,FALSE)))=1,"·",0)</f>
        <v>0</v>
      </c>
      <c r="F784" s="53" t="str">
        <f>IF(TYPE(SEARCH(F$1,+VLOOKUP($A784,datos14s!$A$2:$B$874,2,FALSE)))=1,"·",0)</f>
        <v>·</v>
      </c>
      <c r="G784" s="53" t="str">
        <f>IF(TYPE(SEARCH(G$1,+VLOOKUP($A784,datos14s!$A$2:$B$874,2,FALSE)))=1,"·",0)</f>
        <v>·</v>
      </c>
      <c r="H784" s="53">
        <f>IF(TYPE(SEARCH(H$1,+VLOOKUP($A784,datos14s!$A$2:$B$874,2,FALSE)))=1,"·",0)</f>
        <v>0</v>
      </c>
      <c r="I784" s="53">
        <f>IF(TYPE(SEARCH(I$1,+VLOOKUP($A784,datos14s!$A$2:$B$874,2,FALSE)))=1,"·",0)</f>
        <v>0</v>
      </c>
      <c r="J784" s="53">
        <f>IF(TYPE(SEARCH(J$1,+VLOOKUP($A784,datos14s!$A$2:$B$874,2,FALSE)))=1,"·",0)</f>
        <v>0</v>
      </c>
      <c r="K784" s="53" t="str">
        <f>IF(TYPE(SEARCH(K$1,+VLOOKUP($A784,datos14s!$A$2:$B$874,2,FALSE)))=1,"·",0)</f>
        <v>·</v>
      </c>
      <c r="L784" s="53">
        <f>IF(TYPE(SEARCH(L$1,+VLOOKUP($A784,datos14s!$A$2:$B$874,2,FALSE)))=1,"·",0)</f>
        <v>0</v>
      </c>
      <c r="M784" s="53">
        <f>IF(TYPE(SEARCH(M$1,+VLOOKUP($A784,datos14s!$A$2:$B$874,2,FALSE)))=1,"·",0)</f>
        <v>0</v>
      </c>
      <c r="N784" s="53">
        <f>IF(TYPE(SEARCH(N$1,+VLOOKUP($A784,datos14s!$A$2:$B$874,2,FALSE)))=1,"·",0)</f>
        <v>0</v>
      </c>
      <c r="O784" s="53">
        <f>IF(TYPE(SEARCH(O$1,+VLOOKUP($A784,datos14s!$A$2:$B$874,2,FALSE)))=1,"·",0)</f>
        <v>0</v>
      </c>
      <c r="P784" s="53">
        <f>IF(TYPE(SEARCH(P$1,+VLOOKUP($A784,datos14s!$A$2:$B$874,2,FALSE)))=1,"·",0)</f>
        <v>0</v>
      </c>
      <c r="Q784" s="53">
        <f>IF(TYPE(SEARCH(Q$1,+VLOOKUP($A784,datos14s!$A$2:$B$874,2,FALSE)))=1,"·",0)</f>
        <v>0</v>
      </c>
      <c r="R784" s="53">
        <f>IF(TYPE(SEARCH(R$1,+VLOOKUP($A784,datos14s!$A$2:$B$874,2,FALSE)))=1,"·",0)</f>
        <v>0</v>
      </c>
      <c r="S784" s="53">
        <f>IF(TYPE(SEARCH(S$1,+VLOOKUP($A784,datos14s!$A$2:$B$874,2,FALSE)))=1,"·",0)</f>
        <v>0</v>
      </c>
      <c r="T784" s="53">
        <f>IF(TYPE(SEARCH(T$1,+VLOOKUP($A784,datos14s!$A$2:$B$874,2,FALSE)))=1,"·",0)</f>
        <v>0</v>
      </c>
      <c r="U784" s="53">
        <f>IF(TYPE(SEARCH(U$1,+VLOOKUP($A784,datos14s!$A$2:$B$874,2,FALSE)))=1,"·",0)</f>
        <v>0</v>
      </c>
      <c r="V784" s="53">
        <f>IF(TYPE(SEARCH(V$1,+VLOOKUP($A784,datos14s!$A$2:$B$874,2,FALSE)))=1,"·",0)</f>
        <v>0</v>
      </c>
      <c r="W784" s="53">
        <f>IF(TYPE(SEARCH(W$1,+VLOOKUP($A784,datos14s!$A$2:$B$874,2,FALSE)))=1,"·",0)</f>
        <v>0</v>
      </c>
      <c r="X784" s="53">
        <f>IF(TYPE(SEARCH(X$1,+VLOOKUP($A784,datos14s!$A$2:$B$874,2,FALSE)))=1,"·",0)</f>
        <v>0</v>
      </c>
      <c r="Y784" s="53">
        <f>IF(TYPE(SEARCH(Y$1,+VLOOKUP($A784,datos14s!$A$2:$B$874,2,FALSE)))=1,"·",0)</f>
        <v>0</v>
      </c>
      <c r="Z784" s="53">
        <f>IF(TYPE(SEARCH(Z$1,+VLOOKUP($A784,datos14s!$A$2:$B$874,2,FALSE)))=1,"·",0)</f>
        <v>0</v>
      </c>
      <c r="AA784" s="53">
        <f>IF(TYPE(SEARCH(AA$1,+VLOOKUP($A784,datos14s!$A$2:$B$874,2,FALSE)))=1,"·",0)</f>
        <v>0</v>
      </c>
      <c r="AB784" s="53">
        <f>IF(TYPE(SEARCH(AB$1,+VLOOKUP($A784,datos14s!$A$2:$B$874,2,FALSE)))=1,"·",0)</f>
        <v>0</v>
      </c>
      <c r="AC784" s="53">
        <f>IF(TYPE(SEARCH(AC$1,+VLOOKUP($A784,datos14s!$A$2:$B$874,2,FALSE)))=1,"·",0)</f>
        <v>0</v>
      </c>
      <c r="AD784" s="53">
        <f>IF(TYPE(SEARCH(AD$1,+VLOOKUP($A784,datos14s!$A$2:$B$874,2,FALSE)))=1,"·",0)</f>
        <v>0</v>
      </c>
      <c r="AE784" s="53">
        <f>IF(TYPE(SEARCH(AE$1,+VLOOKUP($A784,datos14s!$A$2:$B$874,2,FALSE)))=1,"·",0)</f>
        <v>0</v>
      </c>
    </row>
    <row r="785" spans="1:31" s="9" customFormat="1">
      <c r="A785" s="60" t="s">
        <v>349</v>
      </c>
      <c r="B785" s="53">
        <f>IF(TYPE(SEARCH(B$1,+VLOOKUP($A785,datos14s!$A$2:$B$874,2,FALSE)))=1,"·",0)</f>
        <v>0</v>
      </c>
      <c r="C785" s="53">
        <f>IF(TYPE(SEARCH(C$1,+VLOOKUP($A785,datos14s!$A$2:$B$874,2,FALSE)))=1,"·",0)</f>
        <v>0</v>
      </c>
      <c r="D785" s="53">
        <f>IF(TYPE(SEARCH(D$1,+VLOOKUP($A785,datos14s!$A$2:$B$874,2,FALSE)))=1,"·",0)</f>
        <v>0</v>
      </c>
      <c r="E785" s="53">
        <f>IF(TYPE(SEARCH(E$1,+VLOOKUP($A785,datos14s!$A$2:$B$874,2,FALSE)))=1,"·",0)</f>
        <v>0</v>
      </c>
      <c r="F785" s="53">
        <f>IF(TYPE(SEARCH(F$1,+VLOOKUP($A785,datos14s!$A$2:$B$874,2,FALSE)))=1,"·",0)</f>
        <v>0</v>
      </c>
      <c r="G785" s="53">
        <f>IF(TYPE(SEARCH(G$1,+VLOOKUP($A785,datos14s!$A$2:$B$874,2,FALSE)))=1,"·",0)</f>
        <v>0</v>
      </c>
      <c r="H785" s="53">
        <f>IF(TYPE(SEARCH(H$1,+VLOOKUP($A785,datos14s!$A$2:$B$874,2,FALSE)))=1,"·",0)</f>
        <v>0</v>
      </c>
      <c r="I785" s="53" t="str">
        <f>IF(TYPE(SEARCH(I$1,+VLOOKUP($A785,datos14s!$A$2:$B$874,2,FALSE)))=1,"·",0)</f>
        <v>·</v>
      </c>
      <c r="J785" s="53">
        <f>IF(TYPE(SEARCH(J$1,+VLOOKUP($A785,datos14s!$A$2:$B$874,2,FALSE)))=1,"·",0)</f>
        <v>0</v>
      </c>
      <c r="K785" s="53" t="str">
        <f>IF(TYPE(SEARCH(K$1,+VLOOKUP($A785,datos14s!$A$2:$B$874,2,FALSE)))=1,"·",0)</f>
        <v>·</v>
      </c>
      <c r="L785" s="53">
        <f>IF(TYPE(SEARCH(L$1,+VLOOKUP($A785,datos14s!$A$2:$B$874,2,FALSE)))=1,"·",0)</f>
        <v>0</v>
      </c>
      <c r="M785" s="53">
        <f>IF(TYPE(SEARCH(M$1,+VLOOKUP($A785,datos14s!$A$2:$B$874,2,FALSE)))=1,"·",0)</f>
        <v>0</v>
      </c>
      <c r="N785" s="53" t="str">
        <f>IF(TYPE(SEARCH(N$1,+VLOOKUP($A785,datos14s!$A$2:$B$874,2,FALSE)))=1,"·",0)</f>
        <v>·</v>
      </c>
      <c r="O785" s="53">
        <f>IF(TYPE(SEARCH(O$1,+VLOOKUP($A785,datos14s!$A$2:$B$874,2,FALSE)))=1,"·",0)</f>
        <v>0</v>
      </c>
      <c r="P785" s="53">
        <f>IF(TYPE(SEARCH(P$1,+VLOOKUP($A785,datos14s!$A$2:$B$874,2,FALSE)))=1,"·",0)</f>
        <v>0</v>
      </c>
      <c r="Q785" s="53">
        <f>IF(TYPE(SEARCH(Q$1,+VLOOKUP($A785,datos14s!$A$2:$B$874,2,FALSE)))=1,"·",0)</f>
        <v>0</v>
      </c>
      <c r="R785" s="53">
        <f>IF(TYPE(SEARCH(R$1,+VLOOKUP($A785,datos14s!$A$2:$B$874,2,FALSE)))=1,"·",0)</f>
        <v>0</v>
      </c>
      <c r="S785" s="53">
        <f>IF(TYPE(SEARCH(S$1,+VLOOKUP($A785,datos14s!$A$2:$B$874,2,FALSE)))=1,"·",0)</f>
        <v>0</v>
      </c>
      <c r="T785" s="53">
        <f>IF(TYPE(SEARCH(T$1,+VLOOKUP($A785,datos14s!$A$2:$B$874,2,FALSE)))=1,"·",0)</f>
        <v>0</v>
      </c>
      <c r="U785" s="53">
        <f>IF(TYPE(SEARCH(U$1,+VLOOKUP($A785,datos14s!$A$2:$B$874,2,FALSE)))=1,"·",0)</f>
        <v>0</v>
      </c>
      <c r="V785" s="53">
        <f>IF(TYPE(SEARCH(V$1,+VLOOKUP($A785,datos14s!$A$2:$B$874,2,FALSE)))=1,"·",0)</f>
        <v>0</v>
      </c>
      <c r="W785" s="53">
        <f>IF(TYPE(SEARCH(W$1,+VLOOKUP($A785,datos14s!$A$2:$B$874,2,FALSE)))=1,"·",0)</f>
        <v>0</v>
      </c>
      <c r="X785" s="53">
        <f>IF(TYPE(SEARCH(X$1,+VLOOKUP($A785,datos14s!$A$2:$B$874,2,FALSE)))=1,"·",0)</f>
        <v>0</v>
      </c>
      <c r="Y785" s="53">
        <f>IF(TYPE(SEARCH(Y$1,+VLOOKUP($A785,datos14s!$A$2:$B$874,2,FALSE)))=1,"·",0)</f>
        <v>0</v>
      </c>
      <c r="Z785" s="53">
        <f>IF(TYPE(SEARCH(Z$1,+VLOOKUP($A785,datos14s!$A$2:$B$874,2,FALSE)))=1,"·",0)</f>
        <v>0</v>
      </c>
      <c r="AA785" s="53">
        <f>IF(TYPE(SEARCH(AA$1,+VLOOKUP($A785,datos14s!$A$2:$B$874,2,FALSE)))=1,"·",0)</f>
        <v>0</v>
      </c>
      <c r="AB785" s="53">
        <f>IF(TYPE(SEARCH(AB$1,+VLOOKUP($A785,datos14s!$A$2:$B$874,2,FALSE)))=1,"·",0)</f>
        <v>0</v>
      </c>
      <c r="AC785" s="53">
        <f>IF(TYPE(SEARCH(AC$1,+VLOOKUP($A785,datos14s!$A$2:$B$874,2,FALSE)))=1,"·",0)</f>
        <v>0</v>
      </c>
      <c r="AD785" s="53">
        <f>IF(TYPE(SEARCH(AD$1,+VLOOKUP($A785,datos14s!$A$2:$B$874,2,FALSE)))=1,"·",0)</f>
        <v>0</v>
      </c>
      <c r="AE785" s="53">
        <f>IF(TYPE(SEARCH(AE$1,+VLOOKUP($A785,datos14s!$A$2:$B$874,2,FALSE)))=1,"·",0)</f>
        <v>0</v>
      </c>
    </row>
    <row r="786" spans="1:31" s="9" customFormat="1">
      <c r="A786" s="60" t="s">
        <v>350</v>
      </c>
      <c r="B786" s="53">
        <f>IF(TYPE(SEARCH(B$1,+VLOOKUP($A786,datos14s!$A$2:$B$874,2,FALSE)))=1,"·",0)</f>
        <v>0</v>
      </c>
      <c r="C786" s="53">
        <f>IF(TYPE(SEARCH(C$1,+VLOOKUP($A786,datos14s!$A$2:$B$874,2,FALSE)))=1,"·",0)</f>
        <v>0</v>
      </c>
      <c r="D786" s="53">
        <f>IF(TYPE(SEARCH(D$1,+VLOOKUP($A786,datos14s!$A$2:$B$874,2,FALSE)))=1,"·",0)</f>
        <v>0</v>
      </c>
      <c r="E786" s="53">
        <f>IF(TYPE(SEARCH(E$1,+VLOOKUP($A786,datos14s!$A$2:$B$874,2,FALSE)))=1,"·",0)</f>
        <v>0</v>
      </c>
      <c r="F786" s="53">
        <f>IF(TYPE(SEARCH(F$1,+VLOOKUP($A786,datos14s!$A$2:$B$874,2,FALSE)))=1,"·",0)</f>
        <v>0</v>
      </c>
      <c r="G786" s="53">
        <f>IF(TYPE(SEARCH(G$1,+VLOOKUP($A786,datos14s!$A$2:$B$874,2,FALSE)))=1,"·",0)</f>
        <v>0</v>
      </c>
      <c r="H786" s="53">
        <f>IF(TYPE(SEARCH(H$1,+VLOOKUP($A786,datos14s!$A$2:$B$874,2,FALSE)))=1,"·",0)</f>
        <v>0</v>
      </c>
      <c r="I786" s="53">
        <f>IF(TYPE(SEARCH(I$1,+VLOOKUP($A786,datos14s!$A$2:$B$874,2,FALSE)))=1,"·",0)</f>
        <v>0</v>
      </c>
      <c r="J786" s="53">
        <f>IF(TYPE(SEARCH(J$1,+VLOOKUP($A786,datos14s!$A$2:$B$874,2,FALSE)))=1,"·",0)</f>
        <v>0</v>
      </c>
      <c r="K786" s="53" t="str">
        <f>IF(TYPE(SEARCH(K$1,+VLOOKUP($A786,datos14s!$A$2:$B$874,2,FALSE)))=1,"·",0)</f>
        <v>·</v>
      </c>
      <c r="L786" s="53">
        <f>IF(TYPE(SEARCH(L$1,+VLOOKUP($A786,datos14s!$A$2:$B$874,2,FALSE)))=1,"·",0)</f>
        <v>0</v>
      </c>
      <c r="M786" s="53">
        <f>IF(TYPE(SEARCH(M$1,+VLOOKUP($A786,datos14s!$A$2:$B$874,2,FALSE)))=1,"·",0)</f>
        <v>0</v>
      </c>
      <c r="N786" s="53">
        <f>IF(TYPE(SEARCH(N$1,+VLOOKUP($A786,datos14s!$A$2:$B$874,2,FALSE)))=1,"·",0)</f>
        <v>0</v>
      </c>
      <c r="O786" s="53">
        <f>IF(TYPE(SEARCH(O$1,+VLOOKUP($A786,datos14s!$A$2:$B$874,2,FALSE)))=1,"·",0)</f>
        <v>0</v>
      </c>
      <c r="P786" s="53">
        <f>IF(TYPE(SEARCH(P$1,+VLOOKUP($A786,datos14s!$A$2:$B$874,2,FALSE)))=1,"·",0)</f>
        <v>0</v>
      </c>
      <c r="Q786" s="53">
        <f>IF(TYPE(SEARCH(Q$1,+VLOOKUP($A786,datos14s!$A$2:$B$874,2,FALSE)))=1,"·",0)</f>
        <v>0</v>
      </c>
      <c r="R786" s="53">
        <f>IF(TYPE(SEARCH(R$1,+VLOOKUP($A786,datos14s!$A$2:$B$874,2,FALSE)))=1,"·",0)</f>
        <v>0</v>
      </c>
      <c r="S786" s="53">
        <f>IF(TYPE(SEARCH(S$1,+VLOOKUP($A786,datos14s!$A$2:$B$874,2,FALSE)))=1,"·",0)</f>
        <v>0</v>
      </c>
      <c r="T786" s="53">
        <f>IF(TYPE(SEARCH(T$1,+VLOOKUP($A786,datos14s!$A$2:$B$874,2,FALSE)))=1,"·",0)</f>
        <v>0</v>
      </c>
      <c r="U786" s="53">
        <f>IF(TYPE(SEARCH(U$1,+VLOOKUP($A786,datos14s!$A$2:$B$874,2,FALSE)))=1,"·",0)</f>
        <v>0</v>
      </c>
      <c r="V786" s="53">
        <f>IF(TYPE(SEARCH(V$1,+VLOOKUP($A786,datos14s!$A$2:$B$874,2,FALSE)))=1,"·",0)</f>
        <v>0</v>
      </c>
      <c r="W786" s="53">
        <f>IF(TYPE(SEARCH(W$1,+VLOOKUP($A786,datos14s!$A$2:$B$874,2,FALSE)))=1,"·",0)</f>
        <v>0</v>
      </c>
      <c r="X786" s="53">
        <f>IF(TYPE(SEARCH(X$1,+VLOOKUP($A786,datos14s!$A$2:$B$874,2,FALSE)))=1,"·",0)</f>
        <v>0</v>
      </c>
      <c r="Y786" s="53">
        <f>IF(TYPE(SEARCH(Y$1,+VLOOKUP($A786,datos14s!$A$2:$B$874,2,FALSE)))=1,"·",0)</f>
        <v>0</v>
      </c>
      <c r="Z786" s="53">
        <f>IF(TYPE(SEARCH(Z$1,+VLOOKUP($A786,datos14s!$A$2:$B$874,2,FALSE)))=1,"·",0)</f>
        <v>0</v>
      </c>
      <c r="AA786" s="53">
        <f>IF(TYPE(SEARCH(AA$1,+VLOOKUP($A786,datos14s!$A$2:$B$874,2,FALSE)))=1,"·",0)</f>
        <v>0</v>
      </c>
      <c r="AB786" s="53">
        <f>IF(TYPE(SEARCH(AB$1,+VLOOKUP($A786,datos14s!$A$2:$B$874,2,FALSE)))=1,"·",0)</f>
        <v>0</v>
      </c>
      <c r="AC786" s="53">
        <f>IF(TYPE(SEARCH(AC$1,+VLOOKUP($A786,datos14s!$A$2:$B$874,2,FALSE)))=1,"·",0)</f>
        <v>0</v>
      </c>
      <c r="AD786" s="53">
        <f>IF(TYPE(SEARCH(AD$1,+VLOOKUP($A786,datos14s!$A$2:$B$874,2,FALSE)))=1,"·",0)</f>
        <v>0</v>
      </c>
      <c r="AE786" s="53" t="str">
        <f>IF(TYPE(SEARCH(AE$1,+VLOOKUP($A786,datos14s!$A$2:$B$874,2,FALSE)))=1,"·",0)</f>
        <v>·</v>
      </c>
    </row>
    <row r="787" spans="1:31" s="9" customFormat="1">
      <c r="A787" s="60" t="s">
        <v>351</v>
      </c>
      <c r="B787" s="53">
        <f>IF(TYPE(SEARCH(B$1,+VLOOKUP($A787,datos14s!$A$2:$B$874,2,FALSE)))=1,"·",0)</f>
        <v>0</v>
      </c>
      <c r="C787" s="53">
        <f>IF(TYPE(SEARCH(C$1,+VLOOKUP($A787,datos14s!$A$2:$B$874,2,FALSE)))=1,"·",0)</f>
        <v>0</v>
      </c>
      <c r="D787" s="53">
        <f>IF(TYPE(SEARCH(D$1,+VLOOKUP($A787,datos14s!$A$2:$B$874,2,FALSE)))=1,"·",0)</f>
        <v>0</v>
      </c>
      <c r="E787" s="53">
        <f>IF(TYPE(SEARCH(E$1,+VLOOKUP($A787,datos14s!$A$2:$B$874,2,FALSE)))=1,"·",0)</f>
        <v>0</v>
      </c>
      <c r="F787" s="53">
        <f>IF(TYPE(SEARCH(F$1,+VLOOKUP($A787,datos14s!$A$2:$B$874,2,FALSE)))=1,"·",0)</f>
        <v>0</v>
      </c>
      <c r="G787" s="53">
        <f>IF(TYPE(SEARCH(G$1,+VLOOKUP($A787,datos14s!$A$2:$B$874,2,FALSE)))=1,"·",0)</f>
        <v>0</v>
      </c>
      <c r="H787" s="53">
        <f>IF(TYPE(SEARCH(H$1,+VLOOKUP($A787,datos14s!$A$2:$B$874,2,FALSE)))=1,"·",0)</f>
        <v>0</v>
      </c>
      <c r="I787" s="53">
        <f>IF(TYPE(SEARCH(I$1,+VLOOKUP($A787,datos14s!$A$2:$B$874,2,FALSE)))=1,"·",0)</f>
        <v>0</v>
      </c>
      <c r="J787" s="53">
        <f>IF(TYPE(SEARCH(J$1,+VLOOKUP($A787,datos14s!$A$2:$B$874,2,FALSE)))=1,"·",0)</f>
        <v>0</v>
      </c>
      <c r="K787" s="53" t="str">
        <f>IF(TYPE(SEARCH(K$1,+VLOOKUP($A787,datos14s!$A$2:$B$874,2,FALSE)))=1,"·",0)</f>
        <v>·</v>
      </c>
      <c r="L787" s="53">
        <f>IF(TYPE(SEARCH(L$1,+VLOOKUP($A787,datos14s!$A$2:$B$874,2,FALSE)))=1,"·",0)</f>
        <v>0</v>
      </c>
      <c r="M787" s="53">
        <f>IF(TYPE(SEARCH(M$1,+VLOOKUP($A787,datos14s!$A$2:$B$874,2,FALSE)))=1,"·",0)</f>
        <v>0</v>
      </c>
      <c r="N787" s="53">
        <f>IF(TYPE(SEARCH(N$1,+VLOOKUP($A787,datos14s!$A$2:$B$874,2,FALSE)))=1,"·",0)</f>
        <v>0</v>
      </c>
      <c r="O787" s="53">
        <f>IF(TYPE(SEARCH(O$1,+VLOOKUP($A787,datos14s!$A$2:$B$874,2,FALSE)))=1,"·",0)</f>
        <v>0</v>
      </c>
      <c r="P787" s="53">
        <f>IF(TYPE(SEARCH(P$1,+VLOOKUP($A787,datos14s!$A$2:$B$874,2,FALSE)))=1,"·",0)</f>
        <v>0</v>
      </c>
      <c r="Q787" s="53">
        <f>IF(TYPE(SEARCH(Q$1,+VLOOKUP($A787,datos14s!$A$2:$B$874,2,FALSE)))=1,"·",0)</f>
        <v>0</v>
      </c>
      <c r="R787" s="53">
        <f>IF(TYPE(SEARCH(R$1,+VLOOKUP($A787,datos14s!$A$2:$B$874,2,FALSE)))=1,"·",0)</f>
        <v>0</v>
      </c>
      <c r="S787" s="53">
        <f>IF(TYPE(SEARCH(S$1,+VLOOKUP($A787,datos14s!$A$2:$B$874,2,FALSE)))=1,"·",0)</f>
        <v>0</v>
      </c>
      <c r="T787" s="53">
        <f>IF(TYPE(SEARCH(T$1,+VLOOKUP($A787,datos14s!$A$2:$B$874,2,FALSE)))=1,"·",0)</f>
        <v>0</v>
      </c>
      <c r="U787" s="53">
        <f>IF(TYPE(SEARCH(U$1,+VLOOKUP($A787,datos14s!$A$2:$B$874,2,FALSE)))=1,"·",0)</f>
        <v>0</v>
      </c>
      <c r="V787" s="53">
        <f>IF(TYPE(SEARCH(V$1,+VLOOKUP($A787,datos14s!$A$2:$B$874,2,FALSE)))=1,"·",0)</f>
        <v>0</v>
      </c>
      <c r="W787" s="53">
        <f>IF(TYPE(SEARCH(W$1,+VLOOKUP($A787,datos14s!$A$2:$B$874,2,FALSE)))=1,"·",0)</f>
        <v>0</v>
      </c>
      <c r="X787" s="53">
        <f>IF(TYPE(SEARCH(X$1,+VLOOKUP($A787,datos14s!$A$2:$B$874,2,FALSE)))=1,"·",0)</f>
        <v>0</v>
      </c>
      <c r="Y787" s="53">
        <f>IF(TYPE(SEARCH(Y$1,+VLOOKUP($A787,datos14s!$A$2:$B$874,2,FALSE)))=1,"·",0)</f>
        <v>0</v>
      </c>
      <c r="Z787" s="53">
        <f>IF(TYPE(SEARCH(Z$1,+VLOOKUP($A787,datos14s!$A$2:$B$874,2,FALSE)))=1,"·",0)</f>
        <v>0</v>
      </c>
      <c r="AA787" s="53">
        <f>IF(TYPE(SEARCH(AA$1,+VLOOKUP($A787,datos14s!$A$2:$B$874,2,FALSE)))=1,"·",0)</f>
        <v>0</v>
      </c>
      <c r="AB787" s="53">
        <f>IF(TYPE(SEARCH(AB$1,+VLOOKUP($A787,datos14s!$A$2:$B$874,2,FALSE)))=1,"·",0)</f>
        <v>0</v>
      </c>
      <c r="AC787" s="53">
        <f>IF(TYPE(SEARCH(AC$1,+VLOOKUP($A787,datos14s!$A$2:$B$874,2,FALSE)))=1,"·",0)</f>
        <v>0</v>
      </c>
      <c r="AD787" s="53">
        <f>IF(TYPE(SEARCH(AD$1,+VLOOKUP($A787,datos14s!$A$2:$B$874,2,FALSE)))=1,"·",0)</f>
        <v>0</v>
      </c>
      <c r="AE787" s="53">
        <f>IF(TYPE(SEARCH(AE$1,+VLOOKUP($A787,datos14s!$A$2:$B$874,2,FALSE)))=1,"·",0)</f>
        <v>0</v>
      </c>
    </row>
    <row r="788" spans="1:31" s="9" customFormat="1">
      <c r="A788" s="60" t="s">
        <v>352</v>
      </c>
      <c r="B788" s="53">
        <f>IF(TYPE(SEARCH(B$1,+VLOOKUP($A788,datos14s!$A$2:$B$874,2,FALSE)))=1,"·",0)</f>
        <v>0</v>
      </c>
      <c r="C788" s="53">
        <f>IF(TYPE(SEARCH(C$1,+VLOOKUP($A788,datos14s!$A$2:$B$874,2,FALSE)))=1,"·",0)</f>
        <v>0</v>
      </c>
      <c r="D788" s="53">
        <f>IF(TYPE(SEARCH(D$1,+VLOOKUP($A788,datos14s!$A$2:$B$874,2,FALSE)))=1,"·",0)</f>
        <v>0</v>
      </c>
      <c r="E788" s="53">
        <f>IF(TYPE(SEARCH(E$1,+VLOOKUP($A788,datos14s!$A$2:$B$874,2,FALSE)))=1,"·",0)</f>
        <v>0</v>
      </c>
      <c r="F788" s="53">
        <f>IF(TYPE(SEARCH(F$1,+VLOOKUP($A788,datos14s!$A$2:$B$874,2,FALSE)))=1,"·",0)</f>
        <v>0</v>
      </c>
      <c r="G788" s="53">
        <f>IF(TYPE(SEARCH(G$1,+VLOOKUP($A788,datos14s!$A$2:$B$874,2,FALSE)))=1,"·",0)</f>
        <v>0</v>
      </c>
      <c r="H788" s="53">
        <f>IF(TYPE(SEARCH(H$1,+VLOOKUP($A788,datos14s!$A$2:$B$874,2,FALSE)))=1,"·",0)</f>
        <v>0</v>
      </c>
      <c r="I788" s="53">
        <f>IF(TYPE(SEARCH(I$1,+VLOOKUP($A788,datos14s!$A$2:$B$874,2,FALSE)))=1,"·",0)</f>
        <v>0</v>
      </c>
      <c r="J788" s="53">
        <f>IF(TYPE(SEARCH(J$1,+VLOOKUP($A788,datos14s!$A$2:$B$874,2,FALSE)))=1,"·",0)</f>
        <v>0</v>
      </c>
      <c r="K788" s="53">
        <f>IF(TYPE(SEARCH(K$1,+VLOOKUP($A788,datos14s!$A$2:$B$874,2,FALSE)))=1,"·",0)</f>
        <v>0</v>
      </c>
      <c r="L788" s="53">
        <f>IF(TYPE(SEARCH(L$1,+VLOOKUP($A788,datos14s!$A$2:$B$874,2,FALSE)))=1,"·",0)</f>
        <v>0</v>
      </c>
      <c r="M788" s="53">
        <f>IF(TYPE(SEARCH(M$1,+VLOOKUP($A788,datos14s!$A$2:$B$874,2,FALSE)))=1,"·",0)</f>
        <v>0</v>
      </c>
      <c r="N788" s="53">
        <f>IF(TYPE(SEARCH(N$1,+VLOOKUP($A788,datos14s!$A$2:$B$874,2,FALSE)))=1,"·",0)</f>
        <v>0</v>
      </c>
      <c r="O788" s="53">
        <f>IF(TYPE(SEARCH(O$1,+VLOOKUP($A788,datos14s!$A$2:$B$874,2,FALSE)))=1,"·",0)</f>
        <v>0</v>
      </c>
      <c r="P788" s="53">
        <f>IF(TYPE(SEARCH(P$1,+VLOOKUP($A788,datos14s!$A$2:$B$874,2,FALSE)))=1,"·",0)</f>
        <v>0</v>
      </c>
      <c r="Q788" s="53">
        <f>IF(TYPE(SEARCH(Q$1,+VLOOKUP($A788,datos14s!$A$2:$B$874,2,FALSE)))=1,"·",0)</f>
        <v>0</v>
      </c>
      <c r="R788" s="53">
        <f>IF(TYPE(SEARCH(R$1,+VLOOKUP($A788,datos14s!$A$2:$B$874,2,FALSE)))=1,"·",0)</f>
        <v>0</v>
      </c>
      <c r="S788" s="53">
        <f>IF(TYPE(SEARCH(S$1,+VLOOKUP($A788,datos14s!$A$2:$B$874,2,FALSE)))=1,"·",0)</f>
        <v>0</v>
      </c>
      <c r="T788" s="53">
        <f>IF(TYPE(SEARCH(T$1,+VLOOKUP($A788,datos14s!$A$2:$B$874,2,FALSE)))=1,"·",0)</f>
        <v>0</v>
      </c>
      <c r="U788" s="53">
        <f>IF(TYPE(SEARCH(U$1,+VLOOKUP($A788,datos14s!$A$2:$B$874,2,FALSE)))=1,"·",0)</f>
        <v>0</v>
      </c>
      <c r="V788" s="53">
        <f>IF(TYPE(SEARCH(V$1,+VLOOKUP($A788,datos14s!$A$2:$B$874,2,FALSE)))=1,"·",0)</f>
        <v>0</v>
      </c>
      <c r="W788" s="53">
        <f>IF(TYPE(SEARCH(W$1,+VLOOKUP($A788,datos14s!$A$2:$B$874,2,FALSE)))=1,"·",0)</f>
        <v>0</v>
      </c>
      <c r="X788" s="53">
        <f>IF(TYPE(SEARCH(X$1,+VLOOKUP($A788,datos14s!$A$2:$B$874,2,FALSE)))=1,"·",0)</f>
        <v>0</v>
      </c>
      <c r="Y788" s="53">
        <f>IF(TYPE(SEARCH(Y$1,+VLOOKUP($A788,datos14s!$A$2:$B$874,2,FALSE)))=1,"·",0)</f>
        <v>0</v>
      </c>
      <c r="Z788" s="53">
        <f>IF(TYPE(SEARCH(Z$1,+VLOOKUP($A788,datos14s!$A$2:$B$874,2,FALSE)))=1,"·",0)</f>
        <v>0</v>
      </c>
      <c r="AA788" s="53">
        <f>IF(TYPE(SEARCH(AA$1,+VLOOKUP($A788,datos14s!$A$2:$B$874,2,FALSE)))=1,"·",0)</f>
        <v>0</v>
      </c>
      <c r="AB788" s="53">
        <f>IF(TYPE(SEARCH(AB$1,+VLOOKUP($A788,datos14s!$A$2:$B$874,2,FALSE)))=1,"·",0)</f>
        <v>0</v>
      </c>
      <c r="AC788" s="53">
        <f>IF(TYPE(SEARCH(AC$1,+VLOOKUP($A788,datos14s!$A$2:$B$874,2,FALSE)))=1,"·",0)</f>
        <v>0</v>
      </c>
      <c r="AD788" s="53">
        <f>IF(TYPE(SEARCH(AD$1,+VLOOKUP($A788,datos14s!$A$2:$B$874,2,FALSE)))=1,"·",0)</f>
        <v>0</v>
      </c>
      <c r="AE788" s="53">
        <f>IF(TYPE(SEARCH(AE$1,+VLOOKUP($A788,datos14s!$A$2:$B$874,2,FALSE)))=1,"·",0)</f>
        <v>0</v>
      </c>
    </row>
    <row r="789" spans="1:31" s="9" customFormat="1">
      <c r="A789" s="186" t="s">
        <v>353</v>
      </c>
      <c r="B789" s="53">
        <f>IF(TYPE(SEARCH(B$1,+VLOOKUP($A789,datos14s!$A$2:$B$874,2,FALSE)))=1,"·",0)</f>
        <v>0</v>
      </c>
      <c r="C789" s="53">
        <f>IF(TYPE(SEARCH(C$1,+VLOOKUP($A789,datos14s!$A$2:$B$874,2,FALSE)))=1,"·",0)</f>
        <v>0</v>
      </c>
      <c r="D789" s="53">
        <f>IF(TYPE(SEARCH(D$1,+VLOOKUP($A789,datos14s!$A$2:$B$874,2,FALSE)))=1,"·",0)</f>
        <v>0</v>
      </c>
      <c r="E789" s="53">
        <f>IF(TYPE(SEARCH(E$1,+VLOOKUP($A789,datos14s!$A$2:$B$874,2,FALSE)))=1,"·",0)</f>
        <v>0</v>
      </c>
      <c r="F789" s="53">
        <f>IF(TYPE(SEARCH(F$1,+VLOOKUP($A789,datos14s!$A$2:$B$874,2,FALSE)))=1,"·",0)</f>
        <v>0</v>
      </c>
      <c r="G789" s="53">
        <f>IF(TYPE(SEARCH(G$1,+VLOOKUP($A789,datos14s!$A$2:$B$874,2,FALSE)))=1,"·",0)</f>
        <v>0</v>
      </c>
      <c r="H789" s="53">
        <f>IF(TYPE(SEARCH(H$1,+VLOOKUP($A789,datos14s!$A$2:$B$874,2,FALSE)))=1,"·",0)</f>
        <v>0</v>
      </c>
      <c r="I789" s="53">
        <f>IF(TYPE(SEARCH(I$1,+VLOOKUP($A789,datos14s!$A$2:$B$874,2,FALSE)))=1,"·",0)</f>
        <v>0</v>
      </c>
      <c r="J789" s="53">
        <f>IF(TYPE(SEARCH(J$1,+VLOOKUP($A789,datos14s!$A$2:$B$874,2,FALSE)))=1,"·",0)</f>
        <v>0</v>
      </c>
      <c r="K789" s="53">
        <f>IF(TYPE(SEARCH(K$1,+VLOOKUP($A789,datos14s!$A$2:$B$874,2,FALSE)))=1,"·",0)</f>
        <v>0</v>
      </c>
      <c r="L789" s="53">
        <f>IF(TYPE(SEARCH(L$1,+VLOOKUP($A789,datos14s!$A$2:$B$874,2,FALSE)))=1,"·",0)</f>
        <v>0</v>
      </c>
      <c r="M789" s="53">
        <f>IF(TYPE(SEARCH(M$1,+VLOOKUP($A789,datos14s!$A$2:$B$874,2,FALSE)))=1,"·",0)</f>
        <v>0</v>
      </c>
      <c r="N789" s="53">
        <f>IF(TYPE(SEARCH(N$1,+VLOOKUP($A789,datos14s!$A$2:$B$874,2,FALSE)))=1,"·",0)</f>
        <v>0</v>
      </c>
      <c r="O789" s="53">
        <f>IF(TYPE(SEARCH(O$1,+VLOOKUP($A789,datos14s!$A$2:$B$874,2,FALSE)))=1,"·",0)</f>
        <v>0</v>
      </c>
      <c r="P789" s="53">
        <f>IF(TYPE(SEARCH(P$1,+VLOOKUP($A789,datos14s!$A$2:$B$874,2,FALSE)))=1,"·",0)</f>
        <v>0</v>
      </c>
      <c r="Q789" s="53">
        <f>IF(TYPE(SEARCH(Q$1,+VLOOKUP($A789,datos14s!$A$2:$B$874,2,FALSE)))=1,"·",0)</f>
        <v>0</v>
      </c>
      <c r="R789" s="53">
        <f>IF(TYPE(SEARCH(R$1,+VLOOKUP($A789,datos14s!$A$2:$B$874,2,FALSE)))=1,"·",0)</f>
        <v>0</v>
      </c>
      <c r="S789" s="53">
        <f>IF(TYPE(SEARCH(S$1,+VLOOKUP($A789,datos14s!$A$2:$B$874,2,FALSE)))=1,"·",0)</f>
        <v>0</v>
      </c>
      <c r="T789" s="53">
        <f>IF(TYPE(SEARCH(T$1,+VLOOKUP($A789,datos14s!$A$2:$B$874,2,FALSE)))=1,"·",0)</f>
        <v>0</v>
      </c>
      <c r="U789" s="53">
        <f>IF(TYPE(SEARCH(U$1,+VLOOKUP($A789,datos14s!$A$2:$B$874,2,FALSE)))=1,"·",0)</f>
        <v>0</v>
      </c>
      <c r="V789" s="53">
        <f>IF(TYPE(SEARCH(V$1,+VLOOKUP($A789,datos14s!$A$2:$B$874,2,FALSE)))=1,"·",0)</f>
        <v>0</v>
      </c>
      <c r="W789" s="53">
        <f>IF(TYPE(SEARCH(W$1,+VLOOKUP($A789,datos14s!$A$2:$B$874,2,FALSE)))=1,"·",0)</f>
        <v>0</v>
      </c>
      <c r="X789" s="53">
        <f>IF(TYPE(SEARCH(X$1,+VLOOKUP($A789,datos14s!$A$2:$B$874,2,FALSE)))=1,"·",0)</f>
        <v>0</v>
      </c>
      <c r="Y789" s="53">
        <f>IF(TYPE(SEARCH(Y$1,+VLOOKUP($A789,datos14s!$A$2:$B$874,2,FALSE)))=1,"·",0)</f>
        <v>0</v>
      </c>
      <c r="Z789" s="53">
        <f>IF(TYPE(SEARCH(Z$1,+VLOOKUP($A789,datos14s!$A$2:$B$874,2,FALSE)))=1,"·",0)</f>
        <v>0</v>
      </c>
      <c r="AA789" s="53">
        <f>IF(TYPE(SEARCH(AA$1,+VLOOKUP($A789,datos14s!$A$2:$B$874,2,FALSE)))=1,"·",0)</f>
        <v>0</v>
      </c>
      <c r="AB789" s="53">
        <f>IF(TYPE(SEARCH(AB$1,+VLOOKUP($A789,datos14s!$A$2:$B$874,2,FALSE)))=1,"·",0)</f>
        <v>0</v>
      </c>
      <c r="AC789" s="53">
        <f>IF(TYPE(SEARCH(AC$1,+VLOOKUP($A789,datos14s!$A$2:$B$874,2,FALSE)))=1,"·",0)</f>
        <v>0</v>
      </c>
      <c r="AD789" s="53">
        <f>IF(TYPE(SEARCH(AD$1,+VLOOKUP($A789,datos14s!$A$2:$B$874,2,FALSE)))=1,"·",0)</f>
        <v>0</v>
      </c>
      <c r="AE789" s="53">
        <f>IF(TYPE(SEARCH(AE$1,+VLOOKUP($A789,datos14s!$A$2:$B$874,2,FALSE)))=1,"·",0)</f>
        <v>0</v>
      </c>
    </row>
    <row r="790" spans="1:31" s="9" customFormat="1">
      <c r="A790" s="186" t="s">
        <v>354</v>
      </c>
      <c r="B790" s="53">
        <f>IF(TYPE(SEARCH(B$1,+VLOOKUP($A790,datos14s!$A$2:$B$874,2,FALSE)))=1,"·",0)</f>
        <v>0</v>
      </c>
      <c r="C790" s="53">
        <f>IF(TYPE(SEARCH(C$1,+VLOOKUP($A790,datos14s!$A$2:$B$874,2,FALSE)))=1,"·",0)</f>
        <v>0</v>
      </c>
      <c r="D790" s="53">
        <f>IF(TYPE(SEARCH(D$1,+VLOOKUP($A790,datos14s!$A$2:$B$874,2,FALSE)))=1,"·",0)</f>
        <v>0</v>
      </c>
      <c r="E790" s="53">
        <f>IF(TYPE(SEARCH(E$1,+VLOOKUP($A790,datos14s!$A$2:$B$874,2,FALSE)))=1,"·",0)</f>
        <v>0</v>
      </c>
      <c r="F790" s="53">
        <f>IF(TYPE(SEARCH(F$1,+VLOOKUP($A790,datos14s!$A$2:$B$874,2,FALSE)))=1,"·",0)</f>
        <v>0</v>
      </c>
      <c r="G790" s="53">
        <f>IF(TYPE(SEARCH(G$1,+VLOOKUP($A790,datos14s!$A$2:$B$874,2,FALSE)))=1,"·",0)</f>
        <v>0</v>
      </c>
      <c r="H790" s="53">
        <f>IF(TYPE(SEARCH(H$1,+VLOOKUP($A790,datos14s!$A$2:$B$874,2,FALSE)))=1,"·",0)</f>
        <v>0</v>
      </c>
      <c r="I790" s="53">
        <f>IF(TYPE(SEARCH(I$1,+VLOOKUP($A790,datos14s!$A$2:$B$874,2,FALSE)))=1,"·",0)</f>
        <v>0</v>
      </c>
      <c r="J790" s="53">
        <f>IF(TYPE(SEARCH(J$1,+VLOOKUP($A790,datos14s!$A$2:$B$874,2,FALSE)))=1,"·",0)</f>
        <v>0</v>
      </c>
      <c r="K790" s="53">
        <f>IF(TYPE(SEARCH(K$1,+VLOOKUP($A790,datos14s!$A$2:$B$874,2,FALSE)))=1,"·",0)</f>
        <v>0</v>
      </c>
      <c r="L790" s="53">
        <f>IF(TYPE(SEARCH(L$1,+VLOOKUP($A790,datos14s!$A$2:$B$874,2,FALSE)))=1,"·",0)</f>
        <v>0</v>
      </c>
      <c r="M790" s="53">
        <f>IF(TYPE(SEARCH(M$1,+VLOOKUP($A790,datos14s!$A$2:$B$874,2,FALSE)))=1,"·",0)</f>
        <v>0</v>
      </c>
      <c r="N790" s="53">
        <f>IF(TYPE(SEARCH(N$1,+VLOOKUP($A790,datos14s!$A$2:$B$874,2,FALSE)))=1,"·",0)</f>
        <v>0</v>
      </c>
      <c r="O790" s="53">
        <f>IF(TYPE(SEARCH(O$1,+VLOOKUP($A790,datos14s!$A$2:$B$874,2,FALSE)))=1,"·",0)</f>
        <v>0</v>
      </c>
      <c r="P790" s="53">
        <f>IF(TYPE(SEARCH(P$1,+VLOOKUP($A790,datos14s!$A$2:$B$874,2,FALSE)))=1,"·",0)</f>
        <v>0</v>
      </c>
      <c r="Q790" s="53">
        <f>IF(TYPE(SEARCH(Q$1,+VLOOKUP($A790,datos14s!$A$2:$B$874,2,FALSE)))=1,"·",0)</f>
        <v>0</v>
      </c>
      <c r="R790" s="53">
        <f>IF(TYPE(SEARCH(R$1,+VLOOKUP($A790,datos14s!$A$2:$B$874,2,FALSE)))=1,"·",0)</f>
        <v>0</v>
      </c>
      <c r="S790" s="53">
        <f>IF(TYPE(SEARCH(S$1,+VLOOKUP($A790,datos14s!$A$2:$B$874,2,FALSE)))=1,"·",0)</f>
        <v>0</v>
      </c>
      <c r="T790" s="53">
        <f>IF(TYPE(SEARCH(T$1,+VLOOKUP($A790,datos14s!$A$2:$B$874,2,FALSE)))=1,"·",0)</f>
        <v>0</v>
      </c>
      <c r="U790" s="53">
        <f>IF(TYPE(SEARCH(U$1,+VLOOKUP($A790,datos14s!$A$2:$B$874,2,FALSE)))=1,"·",0)</f>
        <v>0</v>
      </c>
      <c r="V790" s="53">
        <f>IF(TYPE(SEARCH(V$1,+VLOOKUP($A790,datos14s!$A$2:$B$874,2,FALSE)))=1,"·",0)</f>
        <v>0</v>
      </c>
      <c r="W790" s="53">
        <f>IF(TYPE(SEARCH(W$1,+VLOOKUP($A790,datos14s!$A$2:$B$874,2,FALSE)))=1,"·",0)</f>
        <v>0</v>
      </c>
      <c r="X790" s="53">
        <f>IF(TYPE(SEARCH(X$1,+VLOOKUP($A790,datos14s!$A$2:$B$874,2,FALSE)))=1,"·",0)</f>
        <v>0</v>
      </c>
      <c r="Y790" s="53">
        <f>IF(TYPE(SEARCH(Y$1,+VLOOKUP($A790,datos14s!$A$2:$B$874,2,FALSE)))=1,"·",0)</f>
        <v>0</v>
      </c>
      <c r="Z790" s="53">
        <f>IF(TYPE(SEARCH(Z$1,+VLOOKUP($A790,datos14s!$A$2:$B$874,2,FALSE)))=1,"·",0)</f>
        <v>0</v>
      </c>
      <c r="AA790" s="53">
        <f>IF(TYPE(SEARCH(AA$1,+VLOOKUP($A790,datos14s!$A$2:$B$874,2,FALSE)))=1,"·",0)</f>
        <v>0</v>
      </c>
      <c r="AB790" s="53">
        <f>IF(TYPE(SEARCH(AB$1,+VLOOKUP($A790,datos14s!$A$2:$B$874,2,FALSE)))=1,"·",0)</f>
        <v>0</v>
      </c>
      <c r="AC790" s="53">
        <f>IF(TYPE(SEARCH(AC$1,+VLOOKUP($A790,datos14s!$A$2:$B$874,2,FALSE)))=1,"·",0)</f>
        <v>0</v>
      </c>
      <c r="AD790" s="53">
        <f>IF(TYPE(SEARCH(AD$1,+VLOOKUP($A790,datos14s!$A$2:$B$874,2,FALSE)))=1,"·",0)</f>
        <v>0</v>
      </c>
      <c r="AE790" s="53">
        <f>IF(TYPE(SEARCH(AE$1,+VLOOKUP($A790,datos14s!$A$2:$B$874,2,FALSE)))=1,"·",0)</f>
        <v>0</v>
      </c>
    </row>
    <row r="791" spans="1:31" s="9" customFormat="1">
      <c r="A791" s="186" t="s">
        <v>1383</v>
      </c>
      <c r="B791" s="53">
        <f>IF(TYPE(SEARCH(B$1,+VLOOKUP($A791,datos14s!$A$2:$B$874,2,FALSE)))=1,"·",0)</f>
        <v>0</v>
      </c>
      <c r="C791" s="53">
        <f>IF(TYPE(SEARCH(C$1,+VLOOKUP($A791,datos14s!$A$2:$B$874,2,FALSE)))=1,"·",0)</f>
        <v>0</v>
      </c>
      <c r="D791" s="53">
        <f>IF(TYPE(SEARCH(D$1,+VLOOKUP($A791,datos14s!$A$2:$B$874,2,FALSE)))=1,"·",0)</f>
        <v>0</v>
      </c>
      <c r="E791" s="53">
        <f>IF(TYPE(SEARCH(E$1,+VLOOKUP($A791,datos14s!$A$2:$B$874,2,FALSE)))=1,"·",0)</f>
        <v>0</v>
      </c>
      <c r="F791" s="53">
        <f>IF(TYPE(SEARCH(F$1,+VLOOKUP($A791,datos14s!$A$2:$B$874,2,FALSE)))=1,"·",0)</f>
        <v>0</v>
      </c>
      <c r="G791" s="53">
        <f>IF(TYPE(SEARCH(G$1,+VLOOKUP($A791,datos14s!$A$2:$B$874,2,FALSE)))=1,"·",0)</f>
        <v>0</v>
      </c>
      <c r="H791" s="53">
        <f>IF(TYPE(SEARCH(H$1,+VLOOKUP($A791,datos14s!$A$2:$B$874,2,FALSE)))=1,"·",0)</f>
        <v>0</v>
      </c>
      <c r="I791" s="53">
        <f>IF(TYPE(SEARCH(I$1,+VLOOKUP($A791,datos14s!$A$2:$B$874,2,FALSE)))=1,"·",0)</f>
        <v>0</v>
      </c>
      <c r="J791" s="53">
        <f>IF(TYPE(SEARCH(J$1,+VLOOKUP($A791,datos14s!$A$2:$B$874,2,FALSE)))=1,"·",0)</f>
        <v>0</v>
      </c>
      <c r="K791" s="53">
        <f>IF(TYPE(SEARCH(K$1,+VLOOKUP($A791,datos14s!$A$2:$B$874,2,FALSE)))=1,"·",0)</f>
        <v>0</v>
      </c>
      <c r="L791" s="53">
        <f>IF(TYPE(SEARCH(L$1,+VLOOKUP($A791,datos14s!$A$2:$B$874,2,FALSE)))=1,"·",0)</f>
        <v>0</v>
      </c>
      <c r="M791" s="53">
        <f>IF(TYPE(SEARCH(M$1,+VLOOKUP($A791,datos14s!$A$2:$B$874,2,FALSE)))=1,"·",0)</f>
        <v>0</v>
      </c>
      <c r="N791" s="53">
        <f>IF(TYPE(SEARCH(N$1,+VLOOKUP($A791,datos14s!$A$2:$B$874,2,FALSE)))=1,"·",0)</f>
        <v>0</v>
      </c>
      <c r="O791" s="53">
        <f>IF(TYPE(SEARCH(O$1,+VLOOKUP($A791,datos14s!$A$2:$B$874,2,FALSE)))=1,"·",0)</f>
        <v>0</v>
      </c>
      <c r="P791" s="53">
        <f>IF(TYPE(SEARCH(P$1,+VLOOKUP($A791,datos14s!$A$2:$B$874,2,FALSE)))=1,"·",0)</f>
        <v>0</v>
      </c>
      <c r="Q791" s="53">
        <f>IF(TYPE(SEARCH(Q$1,+VLOOKUP($A791,datos14s!$A$2:$B$874,2,FALSE)))=1,"·",0)</f>
        <v>0</v>
      </c>
      <c r="R791" s="53">
        <f>IF(TYPE(SEARCH(R$1,+VLOOKUP($A791,datos14s!$A$2:$B$874,2,FALSE)))=1,"·",0)</f>
        <v>0</v>
      </c>
      <c r="S791" s="53">
        <f>IF(TYPE(SEARCH(S$1,+VLOOKUP($A791,datos14s!$A$2:$B$874,2,FALSE)))=1,"·",0)</f>
        <v>0</v>
      </c>
      <c r="T791" s="53">
        <f>IF(TYPE(SEARCH(T$1,+VLOOKUP($A791,datos14s!$A$2:$B$874,2,FALSE)))=1,"·",0)</f>
        <v>0</v>
      </c>
      <c r="U791" s="53">
        <f>IF(TYPE(SEARCH(U$1,+VLOOKUP($A791,datos14s!$A$2:$B$874,2,FALSE)))=1,"·",0)</f>
        <v>0</v>
      </c>
      <c r="V791" s="53">
        <f>IF(TYPE(SEARCH(V$1,+VLOOKUP($A791,datos14s!$A$2:$B$874,2,FALSE)))=1,"·",0)</f>
        <v>0</v>
      </c>
      <c r="W791" s="53">
        <f>IF(TYPE(SEARCH(W$1,+VLOOKUP($A791,datos14s!$A$2:$B$874,2,FALSE)))=1,"·",0)</f>
        <v>0</v>
      </c>
      <c r="X791" s="53">
        <f>IF(TYPE(SEARCH(X$1,+VLOOKUP($A791,datos14s!$A$2:$B$874,2,FALSE)))=1,"·",0)</f>
        <v>0</v>
      </c>
      <c r="Y791" s="53">
        <f>IF(TYPE(SEARCH(Y$1,+VLOOKUP($A791,datos14s!$A$2:$B$874,2,FALSE)))=1,"·",0)</f>
        <v>0</v>
      </c>
      <c r="Z791" s="53">
        <f>IF(TYPE(SEARCH(Z$1,+VLOOKUP($A791,datos14s!$A$2:$B$874,2,FALSE)))=1,"·",0)</f>
        <v>0</v>
      </c>
      <c r="AA791" s="53">
        <f>IF(TYPE(SEARCH(AA$1,+VLOOKUP($A791,datos14s!$A$2:$B$874,2,FALSE)))=1,"·",0)</f>
        <v>0</v>
      </c>
      <c r="AB791" s="53">
        <f>IF(TYPE(SEARCH(AB$1,+VLOOKUP($A791,datos14s!$A$2:$B$874,2,FALSE)))=1,"·",0)</f>
        <v>0</v>
      </c>
      <c r="AC791" s="53">
        <f>IF(TYPE(SEARCH(AC$1,+VLOOKUP($A791,datos14s!$A$2:$B$874,2,FALSE)))=1,"·",0)</f>
        <v>0</v>
      </c>
      <c r="AD791" s="53">
        <f>IF(TYPE(SEARCH(AD$1,+VLOOKUP($A791,datos14s!$A$2:$B$874,2,FALSE)))=1,"·",0)</f>
        <v>0</v>
      </c>
      <c r="AE791" s="53">
        <f>IF(TYPE(SEARCH(AE$1,+VLOOKUP($A791,datos14s!$A$2:$B$874,2,FALSE)))=1,"·",0)</f>
        <v>0</v>
      </c>
    </row>
    <row r="792" spans="1:31" s="9" customFormat="1">
      <c r="A792" s="186" t="s">
        <v>1384</v>
      </c>
      <c r="B792" s="53">
        <f>IF(TYPE(SEARCH(B$1,+VLOOKUP($A792,datos14s!$A$2:$B$874,2,FALSE)))=1,"·",0)</f>
        <v>0</v>
      </c>
      <c r="C792" s="53">
        <f>IF(TYPE(SEARCH(C$1,+VLOOKUP($A792,datos14s!$A$2:$B$874,2,FALSE)))=1,"·",0)</f>
        <v>0</v>
      </c>
      <c r="D792" s="53">
        <f>IF(TYPE(SEARCH(D$1,+VLOOKUP($A792,datos14s!$A$2:$B$874,2,FALSE)))=1,"·",0)</f>
        <v>0</v>
      </c>
      <c r="E792" s="53">
        <f>IF(TYPE(SEARCH(E$1,+VLOOKUP($A792,datos14s!$A$2:$B$874,2,FALSE)))=1,"·",0)</f>
        <v>0</v>
      </c>
      <c r="F792" s="53">
        <f>IF(TYPE(SEARCH(F$1,+VLOOKUP($A792,datos14s!$A$2:$B$874,2,FALSE)))=1,"·",0)</f>
        <v>0</v>
      </c>
      <c r="G792" s="53">
        <f>IF(TYPE(SEARCH(G$1,+VLOOKUP($A792,datos14s!$A$2:$B$874,2,FALSE)))=1,"·",0)</f>
        <v>0</v>
      </c>
      <c r="H792" s="53">
        <f>IF(TYPE(SEARCH(H$1,+VLOOKUP($A792,datos14s!$A$2:$B$874,2,FALSE)))=1,"·",0)</f>
        <v>0</v>
      </c>
      <c r="I792" s="53">
        <f>IF(TYPE(SEARCH(I$1,+VLOOKUP($A792,datos14s!$A$2:$B$874,2,FALSE)))=1,"·",0)</f>
        <v>0</v>
      </c>
      <c r="J792" s="53">
        <f>IF(TYPE(SEARCH(J$1,+VLOOKUP($A792,datos14s!$A$2:$B$874,2,FALSE)))=1,"·",0)</f>
        <v>0</v>
      </c>
      <c r="K792" s="53">
        <f>IF(TYPE(SEARCH(K$1,+VLOOKUP($A792,datos14s!$A$2:$B$874,2,FALSE)))=1,"·",0)</f>
        <v>0</v>
      </c>
      <c r="L792" s="53">
        <f>IF(TYPE(SEARCH(L$1,+VLOOKUP($A792,datos14s!$A$2:$B$874,2,FALSE)))=1,"·",0)</f>
        <v>0</v>
      </c>
      <c r="M792" s="53">
        <f>IF(TYPE(SEARCH(M$1,+VLOOKUP($A792,datos14s!$A$2:$B$874,2,FALSE)))=1,"·",0)</f>
        <v>0</v>
      </c>
      <c r="N792" s="53">
        <f>IF(TYPE(SEARCH(N$1,+VLOOKUP($A792,datos14s!$A$2:$B$874,2,FALSE)))=1,"·",0)</f>
        <v>0</v>
      </c>
      <c r="O792" s="53">
        <f>IF(TYPE(SEARCH(O$1,+VLOOKUP($A792,datos14s!$A$2:$B$874,2,FALSE)))=1,"·",0)</f>
        <v>0</v>
      </c>
      <c r="P792" s="53">
        <f>IF(TYPE(SEARCH(P$1,+VLOOKUP($A792,datos14s!$A$2:$B$874,2,FALSE)))=1,"·",0)</f>
        <v>0</v>
      </c>
      <c r="Q792" s="53">
        <f>IF(TYPE(SEARCH(Q$1,+VLOOKUP($A792,datos14s!$A$2:$B$874,2,FALSE)))=1,"·",0)</f>
        <v>0</v>
      </c>
      <c r="R792" s="53">
        <f>IF(TYPE(SEARCH(R$1,+VLOOKUP($A792,datos14s!$A$2:$B$874,2,FALSE)))=1,"·",0)</f>
        <v>0</v>
      </c>
      <c r="S792" s="53">
        <f>IF(TYPE(SEARCH(S$1,+VLOOKUP($A792,datos14s!$A$2:$B$874,2,FALSE)))=1,"·",0)</f>
        <v>0</v>
      </c>
      <c r="T792" s="53">
        <f>IF(TYPE(SEARCH(T$1,+VLOOKUP($A792,datos14s!$A$2:$B$874,2,FALSE)))=1,"·",0)</f>
        <v>0</v>
      </c>
      <c r="U792" s="53">
        <f>IF(TYPE(SEARCH(U$1,+VLOOKUP($A792,datos14s!$A$2:$B$874,2,FALSE)))=1,"·",0)</f>
        <v>0</v>
      </c>
      <c r="V792" s="53">
        <f>IF(TYPE(SEARCH(V$1,+VLOOKUP($A792,datos14s!$A$2:$B$874,2,FALSE)))=1,"·",0)</f>
        <v>0</v>
      </c>
      <c r="W792" s="53">
        <f>IF(TYPE(SEARCH(W$1,+VLOOKUP($A792,datos14s!$A$2:$B$874,2,FALSE)))=1,"·",0)</f>
        <v>0</v>
      </c>
      <c r="X792" s="53">
        <f>IF(TYPE(SEARCH(X$1,+VLOOKUP($A792,datos14s!$A$2:$B$874,2,FALSE)))=1,"·",0)</f>
        <v>0</v>
      </c>
      <c r="Y792" s="53">
        <f>IF(TYPE(SEARCH(Y$1,+VLOOKUP($A792,datos14s!$A$2:$B$874,2,FALSE)))=1,"·",0)</f>
        <v>0</v>
      </c>
      <c r="Z792" s="53">
        <f>IF(TYPE(SEARCH(Z$1,+VLOOKUP($A792,datos14s!$A$2:$B$874,2,FALSE)))=1,"·",0)</f>
        <v>0</v>
      </c>
      <c r="AA792" s="53">
        <f>IF(TYPE(SEARCH(AA$1,+VLOOKUP($A792,datos14s!$A$2:$B$874,2,FALSE)))=1,"·",0)</f>
        <v>0</v>
      </c>
      <c r="AB792" s="53">
        <f>IF(TYPE(SEARCH(AB$1,+VLOOKUP($A792,datos14s!$A$2:$B$874,2,FALSE)))=1,"·",0)</f>
        <v>0</v>
      </c>
      <c r="AC792" s="53">
        <f>IF(TYPE(SEARCH(AC$1,+VLOOKUP($A792,datos14s!$A$2:$B$874,2,FALSE)))=1,"·",0)</f>
        <v>0</v>
      </c>
      <c r="AD792" s="53">
        <f>IF(TYPE(SEARCH(AD$1,+VLOOKUP($A792,datos14s!$A$2:$B$874,2,FALSE)))=1,"·",0)</f>
        <v>0</v>
      </c>
      <c r="AE792" s="53">
        <f>IF(TYPE(SEARCH(AE$1,+VLOOKUP($A792,datos14s!$A$2:$B$874,2,FALSE)))=1,"·",0)</f>
        <v>0</v>
      </c>
    </row>
    <row r="793" spans="1:31" s="9" customFormat="1">
      <c r="A793" s="186" t="s">
        <v>1385</v>
      </c>
      <c r="B793" s="53">
        <f>IF(TYPE(SEARCH(B$1,+VLOOKUP($A793,datos14s!$A$2:$B$874,2,FALSE)))=1,"·",0)</f>
        <v>0</v>
      </c>
      <c r="C793" s="53">
        <f>IF(TYPE(SEARCH(C$1,+VLOOKUP($A793,datos14s!$A$2:$B$874,2,FALSE)))=1,"·",0)</f>
        <v>0</v>
      </c>
      <c r="D793" s="53">
        <f>IF(TYPE(SEARCH(D$1,+VLOOKUP($A793,datos14s!$A$2:$B$874,2,FALSE)))=1,"·",0)</f>
        <v>0</v>
      </c>
      <c r="E793" s="53">
        <f>IF(TYPE(SEARCH(E$1,+VLOOKUP($A793,datos14s!$A$2:$B$874,2,FALSE)))=1,"·",0)</f>
        <v>0</v>
      </c>
      <c r="F793" s="53">
        <f>IF(TYPE(SEARCH(F$1,+VLOOKUP($A793,datos14s!$A$2:$B$874,2,FALSE)))=1,"·",0)</f>
        <v>0</v>
      </c>
      <c r="G793" s="53">
        <f>IF(TYPE(SEARCH(G$1,+VLOOKUP($A793,datos14s!$A$2:$B$874,2,FALSE)))=1,"·",0)</f>
        <v>0</v>
      </c>
      <c r="H793" s="53">
        <f>IF(TYPE(SEARCH(H$1,+VLOOKUP($A793,datos14s!$A$2:$B$874,2,FALSE)))=1,"·",0)</f>
        <v>0</v>
      </c>
      <c r="I793" s="53">
        <f>IF(TYPE(SEARCH(I$1,+VLOOKUP($A793,datos14s!$A$2:$B$874,2,FALSE)))=1,"·",0)</f>
        <v>0</v>
      </c>
      <c r="J793" s="53">
        <f>IF(TYPE(SEARCH(J$1,+VLOOKUP($A793,datos14s!$A$2:$B$874,2,FALSE)))=1,"·",0)</f>
        <v>0</v>
      </c>
      <c r="K793" s="53">
        <f>IF(TYPE(SEARCH(K$1,+VLOOKUP($A793,datos14s!$A$2:$B$874,2,FALSE)))=1,"·",0)</f>
        <v>0</v>
      </c>
      <c r="L793" s="53">
        <f>IF(TYPE(SEARCH(L$1,+VLOOKUP($A793,datos14s!$A$2:$B$874,2,FALSE)))=1,"·",0)</f>
        <v>0</v>
      </c>
      <c r="M793" s="53">
        <f>IF(TYPE(SEARCH(M$1,+VLOOKUP($A793,datos14s!$A$2:$B$874,2,FALSE)))=1,"·",0)</f>
        <v>0</v>
      </c>
      <c r="N793" s="53">
        <f>IF(TYPE(SEARCH(N$1,+VLOOKUP($A793,datos14s!$A$2:$B$874,2,FALSE)))=1,"·",0)</f>
        <v>0</v>
      </c>
      <c r="O793" s="53">
        <f>IF(TYPE(SEARCH(O$1,+VLOOKUP($A793,datos14s!$A$2:$B$874,2,FALSE)))=1,"·",0)</f>
        <v>0</v>
      </c>
      <c r="P793" s="53">
        <f>IF(TYPE(SEARCH(P$1,+VLOOKUP($A793,datos14s!$A$2:$B$874,2,FALSE)))=1,"·",0)</f>
        <v>0</v>
      </c>
      <c r="Q793" s="53">
        <f>IF(TYPE(SEARCH(Q$1,+VLOOKUP($A793,datos14s!$A$2:$B$874,2,FALSE)))=1,"·",0)</f>
        <v>0</v>
      </c>
      <c r="R793" s="53">
        <f>IF(TYPE(SEARCH(R$1,+VLOOKUP($A793,datos14s!$A$2:$B$874,2,FALSE)))=1,"·",0)</f>
        <v>0</v>
      </c>
      <c r="S793" s="53">
        <f>IF(TYPE(SEARCH(S$1,+VLOOKUP($A793,datos14s!$A$2:$B$874,2,FALSE)))=1,"·",0)</f>
        <v>0</v>
      </c>
      <c r="T793" s="53">
        <f>IF(TYPE(SEARCH(T$1,+VLOOKUP($A793,datos14s!$A$2:$B$874,2,FALSE)))=1,"·",0)</f>
        <v>0</v>
      </c>
      <c r="U793" s="53">
        <f>IF(TYPE(SEARCH(U$1,+VLOOKUP($A793,datos14s!$A$2:$B$874,2,FALSE)))=1,"·",0)</f>
        <v>0</v>
      </c>
      <c r="V793" s="53">
        <f>IF(TYPE(SEARCH(V$1,+VLOOKUP($A793,datos14s!$A$2:$B$874,2,FALSE)))=1,"·",0)</f>
        <v>0</v>
      </c>
      <c r="W793" s="53">
        <f>IF(TYPE(SEARCH(W$1,+VLOOKUP($A793,datos14s!$A$2:$B$874,2,FALSE)))=1,"·",0)</f>
        <v>0</v>
      </c>
      <c r="X793" s="53">
        <f>IF(TYPE(SEARCH(X$1,+VLOOKUP($A793,datos14s!$A$2:$B$874,2,FALSE)))=1,"·",0)</f>
        <v>0</v>
      </c>
      <c r="Y793" s="53">
        <f>IF(TYPE(SEARCH(Y$1,+VLOOKUP($A793,datos14s!$A$2:$B$874,2,FALSE)))=1,"·",0)</f>
        <v>0</v>
      </c>
      <c r="Z793" s="53">
        <f>IF(TYPE(SEARCH(Z$1,+VLOOKUP($A793,datos14s!$A$2:$B$874,2,FALSE)))=1,"·",0)</f>
        <v>0</v>
      </c>
      <c r="AA793" s="53">
        <f>IF(TYPE(SEARCH(AA$1,+VLOOKUP($A793,datos14s!$A$2:$B$874,2,FALSE)))=1,"·",0)</f>
        <v>0</v>
      </c>
      <c r="AB793" s="53">
        <f>IF(TYPE(SEARCH(AB$1,+VLOOKUP($A793,datos14s!$A$2:$B$874,2,FALSE)))=1,"·",0)</f>
        <v>0</v>
      </c>
      <c r="AC793" s="53">
        <f>IF(TYPE(SEARCH(AC$1,+VLOOKUP($A793,datos14s!$A$2:$B$874,2,FALSE)))=1,"·",0)</f>
        <v>0</v>
      </c>
      <c r="AD793" s="53">
        <f>IF(TYPE(SEARCH(AD$1,+VLOOKUP($A793,datos14s!$A$2:$B$874,2,FALSE)))=1,"·",0)</f>
        <v>0</v>
      </c>
      <c r="AE793" s="53">
        <f>IF(TYPE(SEARCH(AE$1,+VLOOKUP($A793,datos14s!$A$2:$B$874,2,FALSE)))=1,"·",0)</f>
        <v>0</v>
      </c>
    </row>
    <row r="794" spans="1:31" s="9" customFormat="1">
      <c r="A794" s="186" t="s">
        <v>1386</v>
      </c>
      <c r="B794" s="53">
        <f>IF(TYPE(SEARCH(B$1,+VLOOKUP($A794,datos14s!$A$2:$B$874,2,FALSE)))=1,"·",0)</f>
        <v>0</v>
      </c>
      <c r="C794" s="53">
        <f>IF(TYPE(SEARCH(C$1,+VLOOKUP($A794,datos14s!$A$2:$B$874,2,FALSE)))=1,"·",0)</f>
        <v>0</v>
      </c>
      <c r="D794" s="53">
        <f>IF(TYPE(SEARCH(D$1,+VLOOKUP($A794,datos14s!$A$2:$B$874,2,FALSE)))=1,"·",0)</f>
        <v>0</v>
      </c>
      <c r="E794" s="53">
        <f>IF(TYPE(SEARCH(E$1,+VLOOKUP($A794,datos14s!$A$2:$B$874,2,FALSE)))=1,"·",0)</f>
        <v>0</v>
      </c>
      <c r="F794" s="53">
        <f>IF(TYPE(SEARCH(F$1,+VLOOKUP($A794,datos14s!$A$2:$B$874,2,FALSE)))=1,"·",0)</f>
        <v>0</v>
      </c>
      <c r="G794" s="53">
        <f>IF(TYPE(SEARCH(G$1,+VLOOKUP($A794,datos14s!$A$2:$B$874,2,FALSE)))=1,"·",0)</f>
        <v>0</v>
      </c>
      <c r="H794" s="53">
        <f>IF(TYPE(SEARCH(H$1,+VLOOKUP($A794,datos14s!$A$2:$B$874,2,FALSE)))=1,"·",0)</f>
        <v>0</v>
      </c>
      <c r="I794" s="53">
        <f>IF(TYPE(SEARCH(I$1,+VLOOKUP($A794,datos14s!$A$2:$B$874,2,FALSE)))=1,"·",0)</f>
        <v>0</v>
      </c>
      <c r="J794" s="53">
        <f>IF(TYPE(SEARCH(J$1,+VLOOKUP($A794,datos14s!$A$2:$B$874,2,FALSE)))=1,"·",0)</f>
        <v>0</v>
      </c>
      <c r="K794" s="53">
        <f>IF(TYPE(SEARCH(K$1,+VLOOKUP($A794,datos14s!$A$2:$B$874,2,FALSE)))=1,"·",0)</f>
        <v>0</v>
      </c>
      <c r="L794" s="53">
        <f>IF(TYPE(SEARCH(L$1,+VLOOKUP($A794,datos14s!$A$2:$B$874,2,FALSE)))=1,"·",0)</f>
        <v>0</v>
      </c>
      <c r="M794" s="53">
        <f>IF(TYPE(SEARCH(M$1,+VLOOKUP($A794,datos14s!$A$2:$B$874,2,FALSE)))=1,"·",0)</f>
        <v>0</v>
      </c>
      <c r="N794" s="53">
        <f>IF(TYPE(SEARCH(N$1,+VLOOKUP($A794,datos14s!$A$2:$B$874,2,FALSE)))=1,"·",0)</f>
        <v>0</v>
      </c>
      <c r="O794" s="53">
        <f>IF(TYPE(SEARCH(O$1,+VLOOKUP($A794,datos14s!$A$2:$B$874,2,FALSE)))=1,"·",0)</f>
        <v>0</v>
      </c>
      <c r="P794" s="53">
        <f>IF(TYPE(SEARCH(P$1,+VLOOKUP($A794,datos14s!$A$2:$B$874,2,FALSE)))=1,"·",0)</f>
        <v>0</v>
      </c>
      <c r="Q794" s="53">
        <f>IF(TYPE(SEARCH(Q$1,+VLOOKUP($A794,datos14s!$A$2:$B$874,2,FALSE)))=1,"·",0)</f>
        <v>0</v>
      </c>
      <c r="R794" s="53">
        <f>IF(TYPE(SEARCH(R$1,+VLOOKUP($A794,datos14s!$A$2:$B$874,2,FALSE)))=1,"·",0)</f>
        <v>0</v>
      </c>
      <c r="S794" s="53">
        <f>IF(TYPE(SEARCH(S$1,+VLOOKUP($A794,datos14s!$A$2:$B$874,2,FALSE)))=1,"·",0)</f>
        <v>0</v>
      </c>
      <c r="T794" s="53">
        <f>IF(TYPE(SEARCH(T$1,+VLOOKUP($A794,datos14s!$A$2:$B$874,2,FALSE)))=1,"·",0)</f>
        <v>0</v>
      </c>
      <c r="U794" s="53">
        <f>IF(TYPE(SEARCH(U$1,+VLOOKUP($A794,datos14s!$A$2:$B$874,2,FALSE)))=1,"·",0)</f>
        <v>0</v>
      </c>
      <c r="V794" s="53">
        <f>IF(TYPE(SEARCH(V$1,+VLOOKUP($A794,datos14s!$A$2:$B$874,2,FALSE)))=1,"·",0)</f>
        <v>0</v>
      </c>
      <c r="W794" s="53">
        <f>IF(TYPE(SEARCH(W$1,+VLOOKUP($A794,datos14s!$A$2:$B$874,2,FALSE)))=1,"·",0)</f>
        <v>0</v>
      </c>
      <c r="X794" s="53">
        <f>IF(TYPE(SEARCH(X$1,+VLOOKUP($A794,datos14s!$A$2:$B$874,2,FALSE)))=1,"·",0)</f>
        <v>0</v>
      </c>
      <c r="Y794" s="53">
        <f>IF(TYPE(SEARCH(Y$1,+VLOOKUP($A794,datos14s!$A$2:$B$874,2,FALSE)))=1,"·",0)</f>
        <v>0</v>
      </c>
      <c r="Z794" s="53">
        <f>IF(TYPE(SEARCH(Z$1,+VLOOKUP($A794,datos14s!$A$2:$B$874,2,FALSE)))=1,"·",0)</f>
        <v>0</v>
      </c>
      <c r="AA794" s="53">
        <f>IF(TYPE(SEARCH(AA$1,+VLOOKUP($A794,datos14s!$A$2:$B$874,2,FALSE)))=1,"·",0)</f>
        <v>0</v>
      </c>
      <c r="AB794" s="53">
        <f>IF(TYPE(SEARCH(AB$1,+VLOOKUP($A794,datos14s!$A$2:$B$874,2,FALSE)))=1,"·",0)</f>
        <v>0</v>
      </c>
      <c r="AC794" s="53">
        <f>IF(TYPE(SEARCH(AC$1,+VLOOKUP($A794,datos14s!$A$2:$B$874,2,FALSE)))=1,"·",0)</f>
        <v>0</v>
      </c>
      <c r="AD794" s="53">
        <f>IF(TYPE(SEARCH(AD$1,+VLOOKUP($A794,datos14s!$A$2:$B$874,2,FALSE)))=1,"·",0)</f>
        <v>0</v>
      </c>
      <c r="AE794" s="53">
        <f>IF(TYPE(SEARCH(AE$1,+VLOOKUP($A794,datos14s!$A$2:$B$874,2,FALSE)))=1,"·",0)</f>
        <v>0</v>
      </c>
    </row>
    <row r="795" spans="1:31" s="9" customFormat="1">
      <c r="A795" s="60" t="s">
        <v>1387</v>
      </c>
      <c r="B795" s="53">
        <f>IF(TYPE(SEARCH(B$1,+VLOOKUP($A795,datos14s!$A$2:$B$874,2,FALSE)))=1,"·",0)</f>
        <v>0</v>
      </c>
      <c r="C795" s="53">
        <f>IF(TYPE(SEARCH(C$1,+VLOOKUP($A795,datos14s!$A$2:$B$874,2,FALSE)))=1,"·",0)</f>
        <v>0</v>
      </c>
      <c r="D795" s="53" t="str">
        <f>IF(TYPE(SEARCH(D$1,+VLOOKUP($A795,datos14s!$A$2:$B$874,2,FALSE)))=1,"·",0)</f>
        <v>·</v>
      </c>
      <c r="E795" s="53">
        <f>IF(TYPE(SEARCH(E$1,+VLOOKUP($A795,datos14s!$A$2:$B$874,2,FALSE)))=1,"·",0)</f>
        <v>0</v>
      </c>
      <c r="F795" s="53">
        <f>IF(TYPE(SEARCH(F$1,+VLOOKUP($A795,datos14s!$A$2:$B$874,2,FALSE)))=1,"·",0)</f>
        <v>0</v>
      </c>
      <c r="G795" s="53">
        <f>IF(TYPE(SEARCH(G$1,+VLOOKUP($A795,datos14s!$A$2:$B$874,2,FALSE)))=1,"·",0)</f>
        <v>0</v>
      </c>
      <c r="H795" s="53">
        <f>IF(TYPE(SEARCH(H$1,+VLOOKUP($A795,datos14s!$A$2:$B$874,2,FALSE)))=1,"·",0)</f>
        <v>0</v>
      </c>
      <c r="I795" s="53">
        <f>IF(TYPE(SEARCH(I$1,+VLOOKUP($A795,datos14s!$A$2:$B$874,2,FALSE)))=1,"·",0)</f>
        <v>0</v>
      </c>
      <c r="J795" s="53">
        <f>IF(TYPE(SEARCH(J$1,+VLOOKUP($A795,datos14s!$A$2:$B$874,2,FALSE)))=1,"·",0)</f>
        <v>0</v>
      </c>
      <c r="K795" s="53" t="str">
        <f>IF(TYPE(SEARCH(K$1,+VLOOKUP($A795,datos14s!$A$2:$B$874,2,FALSE)))=1,"·",0)</f>
        <v>·</v>
      </c>
      <c r="L795" s="53">
        <f>IF(TYPE(SEARCH(L$1,+VLOOKUP($A795,datos14s!$A$2:$B$874,2,FALSE)))=1,"·",0)</f>
        <v>0</v>
      </c>
      <c r="M795" s="53">
        <f>IF(TYPE(SEARCH(M$1,+VLOOKUP($A795,datos14s!$A$2:$B$874,2,FALSE)))=1,"·",0)</f>
        <v>0</v>
      </c>
      <c r="N795" s="53">
        <f>IF(TYPE(SEARCH(N$1,+VLOOKUP($A795,datos14s!$A$2:$B$874,2,FALSE)))=1,"·",0)</f>
        <v>0</v>
      </c>
      <c r="O795" s="53">
        <f>IF(TYPE(SEARCH(O$1,+VLOOKUP($A795,datos14s!$A$2:$B$874,2,FALSE)))=1,"·",0)</f>
        <v>0</v>
      </c>
      <c r="P795" s="53">
        <f>IF(TYPE(SEARCH(P$1,+VLOOKUP($A795,datos14s!$A$2:$B$874,2,FALSE)))=1,"·",0)</f>
        <v>0</v>
      </c>
      <c r="Q795" s="53">
        <f>IF(TYPE(SEARCH(Q$1,+VLOOKUP($A795,datos14s!$A$2:$B$874,2,FALSE)))=1,"·",0)</f>
        <v>0</v>
      </c>
      <c r="R795" s="53">
        <f>IF(TYPE(SEARCH(R$1,+VLOOKUP($A795,datos14s!$A$2:$B$874,2,FALSE)))=1,"·",0)</f>
        <v>0</v>
      </c>
      <c r="S795" s="53">
        <f>IF(TYPE(SEARCH(S$1,+VLOOKUP($A795,datos14s!$A$2:$B$874,2,FALSE)))=1,"·",0)</f>
        <v>0</v>
      </c>
      <c r="T795" s="53">
        <f>IF(TYPE(SEARCH(T$1,+VLOOKUP($A795,datos14s!$A$2:$B$874,2,FALSE)))=1,"·",0)</f>
        <v>0</v>
      </c>
      <c r="U795" s="53">
        <f>IF(TYPE(SEARCH(U$1,+VLOOKUP($A795,datos14s!$A$2:$B$874,2,FALSE)))=1,"·",0)</f>
        <v>0</v>
      </c>
      <c r="V795" s="53">
        <f>IF(TYPE(SEARCH(V$1,+VLOOKUP($A795,datos14s!$A$2:$B$874,2,FALSE)))=1,"·",0)</f>
        <v>0</v>
      </c>
      <c r="W795" s="53">
        <f>IF(TYPE(SEARCH(W$1,+VLOOKUP($A795,datos14s!$A$2:$B$874,2,FALSE)))=1,"·",0)</f>
        <v>0</v>
      </c>
      <c r="X795" s="53">
        <f>IF(TYPE(SEARCH(X$1,+VLOOKUP($A795,datos14s!$A$2:$B$874,2,FALSE)))=1,"·",0)</f>
        <v>0</v>
      </c>
      <c r="Y795" s="53">
        <f>IF(TYPE(SEARCH(Y$1,+VLOOKUP($A795,datos14s!$A$2:$B$874,2,FALSE)))=1,"·",0)</f>
        <v>0</v>
      </c>
      <c r="Z795" s="53">
        <f>IF(TYPE(SEARCH(Z$1,+VLOOKUP($A795,datos14s!$A$2:$B$874,2,FALSE)))=1,"·",0)</f>
        <v>0</v>
      </c>
      <c r="AA795" s="53">
        <f>IF(TYPE(SEARCH(AA$1,+VLOOKUP($A795,datos14s!$A$2:$B$874,2,FALSE)))=1,"·",0)</f>
        <v>0</v>
      </c>
      <c r="AB795" s="53">
        <f>IF(TYPE(SEARCH(AB$1,+VLOOKUP($A795,datos14s!$A$2:$B$874,2,FALSE)))=1,"·",0)</f>
        <v>0</v>
      </c>
      <c r="AC795" s="53">
        <f>IF(TYPE(SEARCH(AC$1,+VLOOKUP($A795,datos14s!$A$2:$B$874,2,FALSE)))=1,"·",0)</f>
        <v>0</v>
      </c>
      <c r="AD795" s="53">
        <f>IF(TYPE(SEARCH(AD$1,+VLOOKUP($A795,datos14s!$A$2:$B$874,2,FALSE)))=1,"·",0)</f>
        <v>0</v>
      </c>
      <c r="AE795" s="53" t="str">
        <f>IF(TYPE(SEARCH(AE$1,+VLOOKUP($A795,datos14s!$A$2:$B$874,2,FALSE)))=1,"·",0)</f>
        <v>·</v>
      </c>
    </row>
    <row r="796" spans="1:31" s="9" customFormat="1">
      <c r="A796" s="60" t="s">
        <v>1388</v>
      </c>
      <c r="B796" s="53">
        <f>IF(TYPE(SEARCH(B$1,+VLOOKUP($A796,datos14s!$A$2:$B$874,2,FALSE)))=1,"·",0)</f>
        <v>0</v>
      </c>
      <c r="C796" s="53">
        <f>IF(TYPE(SEARCH(C$1,+VLOOKUP($A796,datos14s!$A$2:$B$874,2,FALSE)))=1,"·",0)</f>
        <v>0</v>
      </c>
      <c r="D796" s="53">
        <f>IF(TYPE(SEARCH(D$1,+VLOOKUP($A796,datos14s!$A$2:$B$874,2,FALSE)))=1,"·",0)</f>
        <v>0</v>
      </c>
      <c r="E796" s="53">
        <f>IF(TYPE(SEARCH(E$1,+VLOOKUP($A796,datos14s!$A$2:$B$874,2,FALSE)))=1,"·",0)</f>
        <v>0</v>
      </c>
      <c r="F796" s="53" t="str">
        <f>IF(TYPE(SEARCH(F$1,+VLOOKUP($A796,datos14s!$A$2:$B$874,2,FALSE)))=1,"·",0)</f>
        <v>·</v>
      </c>
      <c r="G796" s="53" t="str">
        <f>IF(TYPE(SEARCH(G$1,+VLOOKUP($A796,datos14s!$A$2:$B$874,2,FALSE)))=1,"·",0)</f>
        <v>·</v>
      </c>
      <c r="H796" s="53">
        <f>IF(TYPE(SEARCH(H$1,+VLOOKUP($A796,datos14s!$A$2:$B$874,2,FALSE)))=1,"·",0)</f>
        <v>0</v>
      </c>
      <c r="I796" s="53">
        <f>IF(TYPE(SEARCH(I$1,+VLOOKUP($A796,datos14s!$A$2:$B$874,2,FALSE)))=1,"·",0)</f>
        <v>0</v>
      </c>
      <c r="J796" s="53">
        <f>IF(TYPE(SEARCH(J$1,+VLOOKUP($A796,datos14s!$A$2:$B$874,2,FALSE)))=1,"·",0)</f>
        <v>0</v>
      </c>
      <c r="K796" s="53">
        <f>IF(TYPE(SEARCH(K$1,+VLOOKUP($A796,datos14s!$A$2:$B$874,2,FALSE)))=1,"·",0)</f>
        <v>0</v>
      </c>
      <c r="L796" s="53">
        <f>IF(TYPE(SEARCH(L$1,+VLOOKUP($A796,datos14s!$A$2:$B$874,2,FALSE)))=1,"·",0)</f>
        <v>0</v>
      </c>
      <c r="M796" s="53">
        <f>IF(TYPE(SEARCH(M$1,+VLOOKUP($A796,datos14s!$A$2:$B$874,2,FALSE)))=1,"·",0)</f>
        <v>0</v>
      </c>
      <c r="N796" s="53">
        <f>IF(TYPE(SEARCH(N$1,+VLOOKUP($A796,datos14s!$A$2:$B$874,2,FALSE)))=1,"·",0)</f>
        <v>0</v>
      </c>
      <c r="O796" s="53">
        <f>IF(TYPE(SEARCH(O$1,+VLOOKUP($A796,datos14s!$A$2:$B$874,2,FALSE)))=1,"·",0)</f>
        <v>0</v>
      </c>
      <c r="P796" s="53">
        <f>IF(TYPE(SEARCH(P$1,+VLOOKUP($A796,datos14s!$A$2:$B$874,2,FALSE)))=1,"·",0)</f>
        <v>0</v>
      </c>
      <c r="Q796" s="53">
        <f>IF(TYPE(SEARCH(Q$1,+VLOOKUP($A796,datos14s!$A$2:$B$874,2,FALSE)))=1,"·",0)</f>
        <v>0</v>
      </c>
      <c r="R796" s="53">
        <f>IF(TYPE(SEARCH(R$1,+VLOOKUP($A796,datos14s!$A$2:$B$874,2,FALSE)))=1,"·",0)</f>
        <v>0</v>
      </c>
      <c r="S796" s="53">
        <f>IF(TYPE(SEARCH(S$1,+VLOOKUP($A796,datos14s!$A$2:$B$874,2,FALSE)))=1,"·",0)</f>
        <v>0</v>
      </c>
      <c r="T796" s="53">
        <f>IF(TYPE(SEARCH(T$1,+VLOOKUP($A796,datos14s!$A$2:$B$874,2,FALSE)))=1,"·",0)</f>
        <v>0</v>
      </c>
      <c r="U796" s="53">
        <f>IF(TYPE(SEARCH(U$1,+VLOOKUP($A796,datos14s!$A$2:$B$874,2,FALSE)))=1,"·",0)</f>
        <v>0</v>
      </c>
      <c r="V796" s="53">
        <f>IF(TYPE(SEARCH(V$1,+VLOOKUP($A796,datos14s!$A$2:$B$874,2,FALSE)))=1,"·",0)</f>
        <v>0</v>
      </c>
      <c r="W796" s="53">
        <f>IF(TYPE(SEARCH(W$1,+VLOOKUP($A796,datos14s!$A$2:$B$874,2,FALSE)))=1,"·",0)</f>
        <v>0</v>
      </c>
      <c r="X796" s="53">
        <f>IF(TYPE(SEARCH(X$1,+VLOOKUP($A796,datos14s!$A$2:$B$874,2,FALSE)))=1,"·",0)</f>
        <v>0</v>
      </c>
      <c r="Y796" s="53">
        <f>IF(TYPE(SEARCH(Y$1,+VLOOKUP($A796,datos14s!$A$2:$B$874,2,FALSE)))=1,"·",0)</f>
        <v>0</v>
      </c>
      <c r="Z796" s="53" t="str">
        <f>IF(TYPE(SEARCH(Z$1,+VLOOKUP($A796,datos14s!$A$2:$B$874,2,FALSE)))=1,"·",0)</f>
        <v>·</v>
      </c>
      <c r="AA796" s="53">
        <f>IF(TYPE(SEARCH(AA$1,+VLOOKUP($A796,datos14s!$A$2:$B$874,2,FALSE)))=1,"·",0)</f>
        <v>0</v>
      </c>
      <c r="AB796" s="53">
        <f>IF(TYPE(SEARCH(AB$1,+VLOOKUP($A796,datos14s!$A$2:$B$874,2,FALSE)))=1,"·",0)</f>
        <v>0</v>
      </c>
      <c r="AC796" s="53">
        <f>IF(TYPE(SEARCH(AC$1,+VLOOKUP($A796,datos14s!$A$2:$B$874,2,FALSE)))=1,"·",0)</f>
        <v>0</v>
      </c>
      <c r="AD796" s="53">
        <f>IF(TYPE(SEARCH(AD$1,+VLOOKUP($A796,datos14s!$A$2:$B$874,2,FALSE)))=1,"·",0)</f>
        <v>0</v>
      </c>
      <c r="AE796" s="53">
        <f>IF(TYPE(SEARCH(AE$1,+VLOOKUP($A796,datos14s!$A$2:$B$874,2,FALSE)))=1,"·",0)</f>
        <v>0</v>
      </c>
    </row>
    <row r="797" spans="1:31" s="9" customFormat="1">
      <c r="A797" s="60" t="s">
        <v>1389</v>
      </c>
      <c r="B797" s="53">
        <f>IF(TYPE(SEARCH(B$1,+VLOOKUP($A797,datos14s!$A$2:$B$874,2,FALSE)))=1,"·",0)</f>
        <v>0</v>
      </c>
      <c r="C797" s="53">
        <f>IF(TYPE(SEARCH(C$1,+VLOOKUP($A797,datos14s!$A$2:$B$874,2,FALSE)))=1,"·",0)</f>
        <v>0</v>
      </c>
      <c r="D797" s="53">
        <f>IF(TYPE(SEARCH(D$1,+VLOOKUP($A797,datos14s!$A$2:$B$874,2,FALSE)))=1,"·",0)</f>
        <v>0</v>
      </c>
      <c r="E797" s="53">
        <f>IF(TYPE(SEARCH(E$1,+VLOOKUP($A797,datos14s!$A$2:$B$874,2,FALSE)))=1,"·",0)</f>
        <v>0</v>
      </c>
      <c r="F797" s="53">
        <f>IF(TYPE(SEARCH(F$1,+VLOOKUP($A797,datos14s!$A$2:$B$874,2,FALSE)))=1,"·",0)</f>
        <v>0</v>
      </c>
      <c r="G797" s="53">
        <f>IF(TYPE(SEARCH(G$1,+VLOOKUP($A797,datos14s!$A$2:$B$874,2,FALSE)))=1,"·",0)</f>
        <v>0</v>
      </c>
      <c r="H797" s="53">
        <f>IF(TYPE(SEARCH(H$1,+VLOOKUP($A797,datos14s!$A$2:$B$874,2,FALSE)))=1,"·",0)</f>
        <v>0</v>
      </c>
      <c r="I797" s="53">
        <f>IF(TYPE(SEARCH(I$1,+VLOOKUP($A797,datos14s!$A$2:$B$874,2,FALSE)))=1,"·",0)</f>
        <v>0</v>
      </c>
      <c r="J797" s="53">
        <f>IF(TYPE(SEARCH(J$1,+VLOOKUP($A797,datos14s!$A$2:$B$874,2,FALSE)))=1,"·",0)</f>
        <v>0</v>
      </c>
      <c r="K797" s="53" t="str">
        <f>IF(TYPE(SEARCH(K$1,+VLOOKUP($A797,datos14s!$A$2:$B$874,2,FALSE)))=1,"·",0)</f>
        <v>·</v>
      </c>
      <c r="L797" s="53">
        <f>IF(TYPE(SEARCH(L$1,+VLOOKUP($A797,datos14s!$A$2:$B$874,2,FALSE)))=1,"·",0)</f>
        <v>0</v>
      </c>
      <c r="M797" s="53">
        <f>IF(TYPE(SEARCH(M$1,+VLOOKUP($A797,datos14s!$A$2:$B$874,2,FALSE)))=1,"·",0)</f>
        <v>0</v>
      </c>
      <c r="N797" s="53">
        <f>IF(TYPE(SEARCH(N$1,+VLOOKUP($A797,datos14s!$A$2:$B$874,2,FALSE)))=1,"·",0)</f>
        <v>0</v>
      </c>
      <c r="O797" s="53">
        <f>IF(TYPE(SEARCH(O$1,+VLOOKUP($A797,datos14s!$A$2:$B$874,2,FALSE)))=1,"·",0)</f>
        <v>0</v>
      </c>
      <c r="P797" s="53">
        <f>IF(TYPE(SEARCH(P$1,+VLOOKUP($A797,datos14s!$A$2:$B$874,2,FALSE)))=1,"·",0)</f>
        <v>0</v>
      </c>
      <c r="Q797" s="53">
        <f>IF(TYPE(SEARCH(Q$1,+VLOOKUP($A797,datos14s!$A$2:$B$874,2,FALSE)))=1,"·",0)</f>
        <v>0</v>
      </c>
      <c r="R797" s="53">
        <f>IF(TYPE(SEARCH(R$1,+VLOOKUP($A797,datos14s!$A$2:$B$874,2,FALSE)))=1,"·",0)</f>
        <v>0</v>
      </c>
      <c r="S797" s="53">
        <f>IF(TYPE(SEARCH(S$1,+VLOOKUP($A797,datos14s!$A$2:$B$874,2,FALSE)))=1,"·",0)</f>
        <v>0</v>
      </c>
      <c r="T797" s="53">
        <f>IF(TYPE(SEARCH(T$1,+VLOOKUP($A797,datos14s!$A$2:$B$874,2,FALSE)))=1,"·",0)</f>
        <v>0</v>
      </c>
      <c r="U797" s="53">
        <f>IF(TYPE(SEARCH(U$1,+VLOOKUP($A797,datos14s!$A$2:$B$874,2,FALSE)))=1,"·",0)</f>
        <v>0</v>
      </c>
      <c r="V797" s="53">
        <f>IF(TYPE(SEARCH(V$1,+VLOOKUP($A797,datos14s!$A$2:$B$874,2,FALSE)))=1,"·",0)</f>
        <v>0</v>
      </c>
      <c r="W797" s="53">
        <f>IF(TYPE(SEARCH(W$1,+VLOOKUP($A797,datos14s!$A$2:$B$874,2,FALSE)))=1,"·",0)</f>
        <v>0</v>
      </c>
      <c r="X797" s="53">
        <f>IF(TYPE(SEARCH(X$1,+VLOOKUP($A797,datos14s!$A$2:$B$874,2,FALSE)))=1,"·",0)</f>
        <v>0</v>
      </c>
      <c r="Y797" s="53">
        <f>IF(TYPE(SEARCH(Y$1,+VLOOKUP($A797,datos14s!$A$2:$B$874,2,FALSE)))=1,"·",0)</f>
        <v>0</v>
      </c>
      <c r="Z797" s="53">
        <f>IF(TYPE(SEARCH(Z$1,+VLOOKUP($A797,datos14s!$A$2:$B$874,2,FALSE)))=1,"·",0)</f>
        <v>0</v>
      </c>
      <c r="AA797" s="53">
        <f>IF(TYPE(SEARCH(AA$1,+VLOOKUP($A797,datos14s!$A$2:$B$874,2,FALSE)))=1,"·",0)</f>
        <v>0</v>
      </c>
      <c r="AB797" s="53">
        <f>IF(TYPE(SEARCH(AB$1,+VLOOKUP($A797,datos14s!$A$2:$B$874,2,FALSE)))=1,"·",0)</f>
        <v>0</v>
      </c>
      <c r="AC797" s="53">
        <f>IF(TYPE(SEARCH(AC$1,+VLOOKUP($A797,datos14s!$A$2:$B$874,2,FALSE)))=1,"·",0)</f>
        <v>0</v>
      </c>
      <c r="AD797" s="53">
        <f>IF(TYPE(SEARCH(AD$1,+VLOOKUP($A797,datos14s!$A$2:$B$874,2,FALSE)))=1,"·",0)</f>
        <v>0</v>
      </c>
      <c r="AE797" s="53">
        <f>IF(TYPE(SEARCH(AE$1,+VLOOKUP($A797,datos14s!$A$2:$B$874,2,FALSE)))=1,"·",0)</f>
        <v>0</v>
      </c>
    </row>
    <row r="798" spans="1:31" s="9" customFormat="1">
      <c r="A798" s="60" t="s">
        <v>1390</v>
      </c>
      <c r="B798" s="53">
        <f>IF(TYPE(SEARCH(B$1,+VLOOKUP($A798,datos14s!$A$2:$B$874,2,FALSE)))=1,"·",0)</f>
        <v>0</v>
      </c>
      <c r="C798" s="53">
        <f>IF(TYPE(SEARCH(C$1,+VLOOKUP($A798,datos14s!$A$2:$B$874,2,FALSE)))=1,"·",0)</f>
        <v>0</v>
      </c>
      <c r="D798" s="53">
        <f>IF(TYPE(SEARCH(D$1,+VLOOKUP($A798,datos14s!$A$2:$B$874,2,FALSE)))=1,"·",0)</f>
        <v>0</v>
      </c>
      <c r="E798" s="53">
        <f>IF(TYPE(SEARCH(E$1,+VLOOKUP($A798,datos14s!$A$2:$B$874,2,FALSE)))=1,"·",0)</f>
        <v>0</v>
      </c>
      <c r="F798" s="53" t="str">
        <f>IF(TYPE(SEARCH(F$1,+VLOOKUP($A798,datos14s!$A$2:$B$874,2,FALSE)))=1,"·",0)</f>
        <v>·</v>
      </c>
      <c r="G798" s="53">
        <f>IF(TYPE(SEARCH(G$1,+VLOOKUP($A798,datos14s!$A$2:$B$874,2,FALSE)))=1,"·",0)</f>
        <v>0</v>
      </c>
      <c r="H798" s="53">
        <f>IF(TYPE(SEARCH(H$1,+VLOOKUP($A798,datos14s!$A$2:$B$874,2,FALSE)))=1,"·",0)</f>
        <v>0</v>
      </c>
      <c r="I798" s="53">
        <f>IF(TYPE(SEARCH(I$1,+VLOOKUP($A798,datos14s!$A$2:$B$874,2,FALSE)))=1,"·",0)</f>
        <v>0</v>
      </c>
      <c r="J798" s="53">
        <f>IF(TYPE(SEARCH(J$1,+VLOOKUP($A798,datos14s!$A$2:$B$874,2,FALSE)))=1,"·",0)</f>
        <v>0</v>
      </c>
      <c r="K798" s="53">
        <f>IF(TYPE(SEARCH(K$1,+VLOOKUP($A798,datos14s!$A$2:$B$874,2,FALSE)))=1,"·",0)</f>
        <v>0</v>
      </c>
      <c r="L798" s="53">
        <f>IF(TYPE(SEARCH(L$1,+VLOOKUP($A798,datos14s!$A$2:$B$874,2,FALSE)))=1,"·",0)</f>
        <v>0</v>
      </c>
      <c r="M798" s="53">
        <f>IF(TYPE(SEARCH(M$1,+VLOOKUP($A798,datos14s!$A$2:$B$874,2,FALSE)))=1,"·",0)</f>
        <v>0</v>
      </c>
      <c r="N798" s="53">
        <f>IF(TYPE(SEARCH(N$1,+VLOOKUP($A798,datos14s!$A$2:$B$874,2,FALSE)))=1,"·",0)</f>
        <v>0</v>
      </c>
      <c r="O798" s="53">
        <f>IF(TYPE(SEARCH(O$1,+VLOOKUP($A798,datos14s!$A$2:$B$874,2,FALSE)))=1,"·",0)</f>
        <v>0</v>
      </c>
      <c r="P798" s="53">
        <f>IF(TYPE(SEARCH(P$1,+VLOOKUP($A798,datos14s!$A$2:$B$874,2,FALSE)))=1,"·",0)</f>
        <v>0</v>
      </c>
      <c r="Q798" s="53">
        <f>IF(TYPE(SEARCH(Q$1,+VLOOKUP($A798,datos14s!$A$2:$B$874,2,FALSE)))=1,"·",0)</f>
        <v>0</v>
      </c>
      <c r="R798" s="53">
        <f>IF(TYPE(SEARCH(R$1,+VLOOKUP($A798,datos14s!$A$2:$B$874,2,FALSE)))=1,"·",0)</f>
        <v>0</v>
      </c>
      <c r="S798" s="53">
        <f>IF(TYPE(SEARCH(S$1,+VLOOKUP($A798,datos14s!$A$2:$B$874,2,FALSE)))=1,"·",0)</f>
        <v>0</v>
      </c>
      <c r="T798" s="53">
        <f>IF(TYPE(SEARCH(T$1,+VLOOKUP($A798,datos14s!$A$2:$B$874,2,FALSE)))=1,"·",0)</f>
        <v>0</v>
      </c>
      <c r="U798" s="53">
        <f>IF(TYPE(SEARCH(U$1,+VLOOKUP($A798,datos14s!$A$2:$B$874,2,FALSE)))=1,"·",0)</f>
        <v>0</v>
      </c>
      <c r="V798" s="53">
        <f>IF(TYPE(SEARCH(V$1,+VLOOKUP($A798,datos14s!$A$2:$B$874,2,FALSE)))=1,"·",0)</f>
        <v>0</v>
      </c>
      <c r="W798" s="53">
        <f>IF(TYPE(SEARCH(W$1,+VLOOKUP($A798,datos14s!$A$2:$B$874,2,FALSE)))=1,"·",0)</f>
        <v>0</v>
      </c>
      <c r="X798" s="53">
        <f>IF(TYPE(SEARCH(X$1,+VLOOKUP($A798,datos14s!$A$2:$B$874,2,FALSE)))=1,"·",0)</f>
        <v>0</v>
      </c>
      <c r="Y798" s="53">
        <f>IF(TYPE(SEARCH(Y$1,+VLOOKUP($A798,datos14s!$A$2:$B$874,2,FALSE)))=1,"·",0)</f>
        <v>0</v>
      </c>
      <c r="Z798" s="53">
        <f>IF(TYPE(SEARCH(Z$1,+VLOOKUP($A798,datos14s!$A$2:$B$874,2,FALSE)))=1,"·",0)</f>
        <v>0</v>
      </c>
      <c r="AA798" s="53">
        <f>IF(TYPE(SEARCH(AA$1,+VLOOKUP($A798,datos14s!$A$2:$B$874,2,FALSE)))=1,"·",0)</f>
        <v>0</v>
      </c>
      <c r="AB798" s="53">
        <f>IF(TYPE(SEARCH(AB$1,+VLOOKUP($A798,datos14s!$A$2:$B$874,2,FALSE)))=1,"·",0)</f>
        <v>0</v>
      </c>
      <c r="AC798" s="53">
        <f>IF(TYPE(SEARCH(AC$1,+VLOOKUP($A798,datos14s!$A$2:$B$874,2,FALSE)))=1,"·",0)</f>
        <v>0</v>
      </c>
      <c r="AD798" s="53">
        <f>IF(TYPE(SEARCH(AD$1,+VLOOKUP($A798,datos14s!$A$2:$B$874,2,FALSE)))=1,"·",0)</f>
        <v>0</v>
      </c>
      <c r="AE798" s="53">
        <f>IF(TYPE(SEARCH(AE$1,+VLOOKUP($A798,datos14s!$A$2:$B$874,2,FALSE)))=1,"·",0)</f>
        <v>0</v>
      </c>
    </row>
    <row r="799" spans="1:31" s="9" customFormat="1">
      <c r="A799" s="60" t="s">
        <v>1391</v>
      </c>
      <c r="B799" s="53">
        <f>IF(TYPE(SEARCH(B$1,+VLOOKUP($A799,datos14s!$A$2:$B$874,2,FALSE)))=1,"·",0)</f>
        <v>0</v>
      </c>
      <c r="C799" s="53">
        <f>IF(TYPE(SEARCH(C$1,+VLOOKUP($A799,datos14s!$A$2:$B$874,2,FALSE)))=1,"·",0)</f>
        <v>0</v>
      </c>
      <c r="D799" s="53">
        <f>IF(TYPE(SEARCH(D$1,+VLOOKUP($A799,datos14s!$A$2:$B$874,2,FALSE)))=1,"·",0)</f>
        <v>0</v>
      </c>
      <c r="E799" s="53">
        <f>IF(TYPE(SEARCH(E$1,+VLOOKUP($A799,datos14s!$A$2:$B$874,2,FALSE)))=1,"·",0)</f>
        <v>0</v>
      </c>
      <c r="F799" s="53" t="str">
        <f>IF(TYPE(SEARCH(F$1,+VLOOKUP($A799,datos14s!$A$2:$B$874,2,FALSE)))=1,"·",0)</f>
        <v>·</v>
      </c>
      <c r="G799" s="53">
        <f>IF(TYPE(SEARCH(G$1,+VLOOKUP($A799,datos14s!$A$2:$B$874,2,FALSE)))=1,"·",0)</f>
        <v>0</v>
      </c>
      <c r="H799" s="53">
        <f>IF(TYPE(SEARCH(H$1,+VLOOKUP($A799,datos14s!$A$2:$B$874,2,FALSE)))=1,"·",0)</f>
        <v>0</v>
      </c>
      <c r="I799" s="53">
        <f>IF(TYPE(SEARCH(I$1,+VLOOKUP($A799,datos14s!$A$2:$B$874,2,FALSE)))=1,"·",0)</f>
        <v>0</v>
      </c>
      <c r="J799" s="53">
        <f>IF(TYPE(SEARCH(J$1,+VLOOKUP($A799,datos14s!$A$2:$B$874,2,FALSE)))=1,"·",0)</f>
        <v>0</v>
      </c>
      <c r="K799" s="53">
        <f>IF(TYPE(SEARCH(K$1,+VLOOKUP($A799,datos14s!$A$2:$B$874,2,FALSE)))=1,"·",0)</f>
        <v>0</v>
      </c>
      <c r="L799" s="53">
        <f>IF(TYPE(SEARCH(L$1,+VLOOKUP($A799,datos14s!$A$2:$B$874,2,FALSE)))=1,"·",0)</f>
        <v>0</v>
      </c>
      <c r="M799" s="53">
        <f>IF(TYPE(SEARCH(M$1,+VLOOKUP($A799,datos14s!$A$2:$B$874,2,FALSE)))=1,"·",0)</f>
        <v>0</v>
      </c>
      <c r="N799" s="53">
        <f>IF(TYPE(SEARCH(N$1,+VLOOKUP($A799,datos14s!$A$2:$B$874,2,FALSE)))=1,"·",0)</f>
        <v>0</v>
      </c>
      <c r="O799" s="53">
        <f>IF(TYPE(SEARCH(O$1,+VLOOKUP($A799,datos14s!$A$2:$B$874,2,FALSE)))=1,"·",0)</f>
        <v>0</v>
      </c>
      <c r="P799" s="53">
        <f>IF(TYPE(SEARCH(P$1,+VLOOKUP($A799,datos14s!$A$2:$B$874,2,FALSE)))=1,"·",0)</f>
        <v>0</v>
      </c>
      <c r="Q799" s="53">
        <f>IF(TYPE(SEARCH(Q$1,+VLOOKUP($A799,datos14s!$A$2:$B$874,2,FALSE)))=1,"·",0)</f>
        <v>0</v>
      </c>
      <c r="R799" s="53">
        <f>IF(TYPE(SEARCH(R$1,+VLOOKUP($A799,datos14s!$A$2:$B$874,2,FALSE)))=1,"·",0)</f>
        <v>0</v>
      </c>
      <c r="S799" s="53">
        <f>IF(TYPE(SEARCH(S$1,+VLOOKUP($A799,datos14s!$A$2:$B$874,2,FALSE)))=1,"·",0)</f>
        <v>0</v>
      </c>
      <c r="T799" s="53">
        <f>IF(TYPE(SEARCH(T$1,+VLOOKUP($A799,datos14s!$A$2:$B$874,2,FALSE)))=1,"·",0)</f>
        <v>0</v>
      </c>
      <c r="U799" s="53">
        <f>IF(TYPE(SEARCH(U$1,+VLOOKUP($A799,datos14s!$A$2:$B$874,2,FALSE)))=1,"·",0)</f>
        <v>0</v>
      </c>
      <c r="V799" s="53">
        <f>IF(TYPE(SEARCH(V$1,+VLOOKUP($A799,datos14s!$A$2:$B$874,2,FALSE)))=1,"·",0)</f>
        <v>0</v>
      </c>
      <c r="W799" s="53">
        <f>IF(TYPE(SEARCH(W$1,+VLOOKUP($A799,datos14s!$A$2:$B$874,2,FALSE)))=1,"·",0)</f>
        <v>0</v>
      </c>
      <c r="X799" s="53">
        <f>IF(TYPE(SEARCH(X$1,+VLOOKUP($A799,datos14s!$A$2:$B$874,2,FALSE)))=1,"·",0)</f>
        <v>0</v>
      </c>
      <c r="Y799" s="53">
        <f>IF(TYPE(SEARCH(Y$1,+VLOOKUP($A799,datos14s!$A$2:$B$874,2,FALSE)))=1,"·",0)</f>
        <v>0</v>
      </c>
      <c r="Z799" s="53">
        <f>IF(TYPE(SEARCH(Z$1,+VLOOKUP($A799,datos14s!$A$2:$B$874,2,FALSE)))=1,"·",0)</f>
        <v>0</v>
      </c>
      <c r="AA799" s="53">
        <f>IF(TYPE(SEARCH(AA$1,+VLOOKUP($A799,datos14s!$A$2:$B$874,2,FALSE)))=1,"·",0)</f>
        <v>0</v>
      </c>
      <c r="AB799" s="53">
        <f>IF(TYPE(SEARCH(AB$1,+VLOOKUP($A799,datos14s!$A$2:$B$874,2,FALSE)))=1,"·",0)</f>
        <v>0</v>
      </c>
      <c r="AC799" s="53">
        <f>IF(TYPE(SEARCH(AC$1,+VLOOKUP($A799,datos14s!$A$2:$B$874,2,FALSE)))=1,"·",0)</f>
        <v>0</v>
      </c>
      <c r="AD799" s="53">
        <f>IF(TYPE(SEARCH(AD$1,+VLOOKUP($A799,datos14s!$A$2:$B$874,2,FALSE)))=1,"·",0)</f>
        <v>0</v>
      </c>
      <c r="AE799" s="53">
        <f>IF(TYPE(SEARCH(AE$1,+VLOOKUP($A799,datos14s!$A$2:$B$874,2,FALSE)))=1,"·",0)</f>
        <v>0</v>
      </c>
    </row>
    <row r="800" spans="1:31" s="9" customFormat="1">
      <c r="A800" s="60" t="s">
        <v>1392</v>
      </c>
      <c r="B800" s="53">
        <f>IF(TYPE(SEARCH(B$1,+VLOOKUP($A800,datos14s!$A$2:$B$874,2,FALSE)))=1,"·",0)</f>
        <v>0</v>
      </c>
      <c r="C800" s="53">
        <f>IF(TYPE(SEARCH(C$1,+VLOOKUP($A800,datos14s!$A$2:$B$874,2,FALSE)))=1,"·",0)</f>
        <v>0</v>
      </c>
      <c r="D800" s="53">
        <f>IF(TYPE(SEARCH(D$1,+VLOOKUP($A800,datos14s!$A$2:$B$874,2,FALSE)))=1,"·",0)</f>
        <v>0</v>
      </c>
      <c r="E800" s="53">
        <f>IF(TYPE(SEARCH(E$1,+VLOOKUP($A800,datos14s!$A$2:$B$874,2,FALSE)))=1,"·",0)</f>
        <v>0</v>
      </c>
      <c r="F800" s="53">
        <f>IF(TYPE(SEARCH(F$1,+VLOOKUP($A800,datos14s!$A$2:$B$874,2,FALSE)))=1,"·",0)</f>
        <v>0</v>
      </c>
      <c r="G800" s="53">
        <f>IF(TYPE(SEARCH(G$1,+VLOOKUP($A800,datos14s!$A$2:$B$874,2,FALSE)))=1,"·",0)</f>
        <v>0</v>
      </c>
      <c r="H800" s="53">
        <f>IF(TYPE(SEARCH(H$1,+VLOOKUP($A800,datos14s!$A$2:$B$874,2,FALSE)))=1,"·",0)</f>
        <v>0</v>
      </c>
      <c r="I800" s="53">
        <f>IF(TYPE(SEARCH(I$1,+VLOOKUP($A800,datos14s!$A$2:$B$874,2,FALSE)))=1,"·",0)</f>
        <v>0</v>
      </c>
      <c r="J800" s="53">
        <f>IF(TYPE(SEARCH(J$1,+VLOOKUP($A800,datos14s!$A$2:$B$874,2,FALSE)))=1,"·",0)</f>
        <v>0</v>
      </c>
      <c r="K800" s="53">
        <f>IF(TYPE(SEARCH(K$1,+VLOOKUP($A800,datos14s!$A$2:$B$874,2,FALSE)))=1,"·",0)</f>
        <v>0</v>
      </c>
      <c r="L800" s="53">
        <f>IF(TYPE(SEARCH(L$1,+VLOOKUP($A800,datos14s!$A$2:$B$874,2,FALSE)))=1,"·",0)</f>
        <v>0</v>
      </c>
      <c r="M800" s="53">
        <f>IF(TYPE(SEARCH(M$1,+VLOOKUP($A800,datos14s!$A$2:$B$874,2,FALSE)))=1,"·",0)</f>
        <v>0</v>
      </c>
      <c r="N800" s="53">
        <f>IF(TYPE(SEARCH(N$1,+VLOOKUP($A800,datos14s!$A$2:$B$874,2,FALSE)))=1,"·",0)</f>
        <v>0</v>
      </c>
      <c r="O800" s="53">
        <f>IF(TYPE(SEARCH(O$1,+VLOOKUP($A800,datos14s!$A$2:$B$874,2,FALSE)))=1,"·",0)</f>
        <v>0</v>
      </c>
      <c r="P800" s="53">
        <f>IF(TYPE(SEARCH(P$1,+VLOOKUP($A800,datos14s!$A$2:$B$874,2,FALSE)))=1,"·",0)</f>
        <v>0</v>
      </c>
      <c r="Q800" s="53">
        <f>IF(TYPE(SEARCH(Q$1,+VLOOKUP($A800,datos14s!$A$2:$B$874,2,FALSE)))=1,"·",0)</f>
        <v>0</v>
      </c>
      <c r="R800" s="53">
        <f>IF(TYPE(SEARCH(R$1,+VLOOKUP($A800,datos14s!$A$2:$B$874,2,FALSE)))=1,"·",0)</f>
        <v>0</v>
      </c>
      <c r="S800" s="53">
        <f>IF(TYPE(SEARCH(S$1,+VLOOKUP($A800,datos14s!$A$2:$B$874,2,FALSE)))=1,"·",0)</f>
        <v>0</v>
      </c>
      <c r="T800" s="53">
        <f>IF(TYPE(SEARCH(T$1,+VLOOKUP($A800,datos14s!$A$2:$B$874,2,FALSE)))=1,"·",0)</f>
        <v>0</v>
      </c>
      <c r="U800" s="53">
        <f>IF(TYPE(SEARCH(U$1,+VLOOKUP($A800,datos14s!$A$2:$B$874,2,FALSE)))=1,"·",0)</f>
        <v>0</v>
      </c>
      <c r="V800" s="53">
        <f>IF(TYPE(SEARCH(V$1,+VLOOKUP($A800,datos14s!$A$2:$B$874,2,FALSE)))=1,"·",0)</f>
        <v>0</v>
      </c>
      <c r="W800" s="53">
        <f>IF(TYPE(SEARCH(W$1,+VLOOKUP($A800,datos14s!$A$2:$B$874,2,FALSE)))=1,"·",0)</f>
        <v>0</v>
      </c>
      <c r="X800" s="53">
        <f>IF(TYPE(SEARCH(X$1,+VLOOKUP($A800,datos14s!$A$2:$B$874,2,FALSE)))=1,"·",0)</f>
        <v>0</v>
      </c>
      <c r="Y800" s="53">
        <f>IF(TYPE(SEARCH(Y$1,+VLOOKUP($A800,datos14s!$A$2:$B$874,2,FALSE)))=1,"·",0)</f>
        <v>0</v>
      </c>
      <c r="Z800" s="53">
        <f>IF(TYPE(SEARCH(Z$1,+VLOOKUP($A800,datos14s!$A$2:$B$874,2,FALSE)))=1,"·",0)</f>
        <v>0</v>
      </c>
      <c r="AA800" s="53">
        <f>IF(TYPE(SEARCH(AA$1,+VLOOKUP($A800,datos14s!$A$2:$B$874,2,FALSE)))=1,"·",0)</f>
        <v>0</v>
      </c>
      <c r="AB800" s="53">
        <f>IF(TYPE(SEARCH(AB$1,+VLOOKUP($A800,datos14s!$A$2:$B$874,2,FALSE)))=1,"·",0)</f>
        <v>0</v>
      </c>
      <c r="AC800" s="53">
        <f>IF(TYPE(SEARCH(AC$1,+VLOOKUP($A800,datos14s!$A$2:$B$874,2,FALSE)))=1,"·",0)</f>
        <v>0</v>
      </c>
      <c r="AD800" s="53">
        <f>IF(TYPE(SEARCH(AD$1,+VLOOKUP($A800,datos14s!$A$2:$B$874,2,FALSE)))=1,"·",0)</f>
        <v>0</v>
      </c>
      <c r="AE800" s="53">
        <f>IF(TYPE(SEARCH(AE$1,+VLOOKUP($A800,datos14s!$A$2:$B$874,2,FALSE)))=1,"·",0)</f>
        <v>0</v>
      </c>
    </row>
    <row r="801" spans="1:31" s="9" customFormat="1">
      <c r="A801" s="60" t="s">
        <v>1393</v>
      </c>
      <c r="B801" s="53">
        <f>IF(TYPE(SEARCH(B$1,+VLOOKUP($A801,datos14s!$A$2:$B$874,2,FALSE)))=1,"·",0)</f>
        <v>0</v>
      </c>
      <c r="C801" s="53">
        <f>IF(TYPE(SEARCH(C$1,+VLOOKUP($A801,datos14s!$A$2:$B$874,2,FALSE)))=1,"·",0)</f>
        <v>0</v>
      </c>
      <c r="D801" s="53">
        <f>IF(TYPE(SEARCH(D$1,+VLOOKUP($A801,datos14s!$A$2:$B$874,2,FALSE)))=1,"·",0)</f>
        <v>0</v>
      </c>
      <c r="E801" s="53">
        <f>IF(TYPE(SEARCH(E$1,+VLOOKUP($A801,datos14s!$A$2:$B$874,2,FALSE)))=1,"·",0)</f>
        <v>0</v>
      </c>
      <c r="F801" s="53">
        <f>IF(TYPE(SEARCH(F$1,+VLOOKUP($A801,datos14s!$A$2:$B$874,2,FALSE)))=1,"·",0)</f>
        <v>0</v>
      </c>
      <c r="G801" s="53">
        <f>IF(TYPE(SEARCH(G$1,+VLOOKUP($A801,datos14s!$A$2:$B$874,2,FALSE)))=1,"·",0)</f>
        <v>0</v>
      </c>
      <c r="H801" s="53">
        <f>IF(TYPE(SEARCH(H$1,+VLOOKUP($A801,datos14s!$A$2:$B$874,2,FALSE)))=1,"·",0)</f>
        <v>0</v>
      </c>
      <c r="I801" s="53">
        <f>IF(TYPE(SEARCH(I$1,+VLOOKUP($A801,datos14s!$A$2:$B$874,2,FALSE)))=1,"·",0)</f>
        <v>0</v>
      </c>
      <c r="J801" s="53">
        <f>IF(TYPE(SEARCH(J$1,+VLOOKUP($A801,datos14s!$A$2:$B$874,2,FALSE)))=1,"·",0)</f>
        <v>0</v>
      </c>
      <c r="K801" s="53">
        <f>IF(TYPE(SEARCH(K$1,+VLOOKUP($A801,datos14s!$A$2:$B$874,2,FALSE)))=1,"·",0)</f>
        <v>0</v>
      </c>
      <c r="L801" s="53">
        <f>IF(TYPE(SEARCH(L$1,+VLOOKUP($A801,datos14s!$A$2:$B$874,2,FALSE)))=1,"·",0)</f>
        <v>0</v>
      </c>
      <c r="M801" s="53">
        <f>IF(TYPE(SEARCH(M$1,+VLOOKUP($A801,datos14s!$A$2:$B$874,2,FALSE)))=1,"·",0)</f>
        <v>0</v>
      </c>
      <c r="N801" s="53">
        <f>IF(TYPE(SEARCH(N$1,+VLOOKUP($A801,datos14s!$A$2:$B$874,2,FALSE)))=1,"·",0)</f>
        <v>0</v>
      </c>
      <c r="O801" s="53">
        <f>IF(TYPE(SEARCH(O$1,+VLOOKUP($A801,datos14s!$A$2:$B$874,2,FALSE)))=1,"·",0)</f>
        <v>0</v>
      </c>
      <c r="P801" s="53">
        <f>IF(TYPE(SEARCH(P$1,+VLOOKUP($A801,datos14s!$A$2:$B$874,2,FALSE)))=1,"·",0)</f>
        <v>0</v>
      </c>
      <c r="Q801" s="53">
        <f>IF(TYPE(SEARCH(Q$1,+VLOOKUP($A801,datos14s!$A$2:$B$874,2,FALSE)))=1,"·",0)</f>
        <v>0</v>
      </c>
      <c r="R801" s="53">
        <f>IF(TYPE(SEARCH(R$1,+VLOOKUP($A801,datos14s!$A$2:$B$874,2,FALSE)))=1,"·",0)</f>
        <v>0</v>
      </c>
      <c r="S801" s="53">
        <f>IF(TYPE(SEARCH(S$1,+VLOOKUP($A801,datos14s!$A$2:$B$874,2,FALSE)))=1,"·",0)</f>
        <v>0</v>
      </c>
      <c r="T801" s="53">
        <f>IF(TYPE(SEARCH(T$1,+VLOOKUP($A801,datos14s!$A$2:$B$874,2,FALSE)))=1,"·",0)</f>
        <v>0</v>
      </c>
      <c r="U801" s="53">
        <f>IF(TYPE(SEARCH(U$1,+VLOOKUP($A801,datos14s!$A$2:$B$874,2,FALSE)))=1,"·",0)</f>
        <v>0</v>
      </c>
      <c r="V801" s="53">
        <f>IF(TYPE(SEARCH(V$1,+VLOOKUP($A801,datos14s!$A$2:$B$874,2,FALSE)))=1,"·",0)</f>
        <v>0</v>
      </c>
      <c r="W801" s="53">
        <f>IF(TYPE(SEARCH(W$1,+VLOOKUP($A801,datos14s!$A$2:$B$874,2,FALSE)))=1,"·",0)</f>
        <v>0</v>
      </c>
      <c r="X801" s="53">
        <f>IF(TYPE(SEARCH(X$1,+VLOOKUP($A801,datos14s!$A$2:$B$874,2,FALSE)))=1,"·",0)</f>
        <v>0</v>
      </c>
      <c r="Y801" s="53">
        <f>IF(TYPE(SEARCH(Y$1,+VLOOKUP($A801,datos14s!$A$2:$B$874,2,FALSE)))=1,"·",0)</f>
        <v>0</v>
      </c>
      <c r="Z801" s="53">
        <f>IF(TYPE(SEARCH(Z$1,+VLOOKUP($A801,datos14s!$A$2:$B$874,2,FALSE)))=1,"·",0)</f>
        <v>0</v>
      </c>
      <c r="AA801" s="53">
        <f>IF(TYPE(SEARCH(AA$1,+VLOOKUP($A801,datos14s!$A$2:$B$874,2,FALSE)))=1,"·",0)</f>
        <v>0</v>
      </c>
      <c r="AB801" s="53">
        <f>IF(TYPE(SEARCH(AB$1,+VLOOKUP($A801,datos14s!$A$2:$B$874,2,FALSE)))=1,"·",0)</f>
        <v>0</v>
      </c>
      <c r="AC801" s="53">
        <f>IF(TYPE(SEARCH(AC$1,+VLOOKUP($A801,datos14s!$A$2:$B$874,2,FALSE)))=1,"·",0)</f>
        <v>0</v>
      </c>
      <c r="AD801" s="53">
        <f>IF(TYPE(SEARCH(AD$1,+VLOOKUP($A801,datos14s!$A$2:$B$874,2,FALSE)))=1,"·",0)</f>
        <v>0</v>
      </c>
      <c r="AE801" s="53">
        <f>IF(TYPE(SEARCH(AE$1,+VLOOKUP($A801,datos14s!$A$2:$B$874,2,FALSE)))=1,"·",0)</f>
        <v>0</v>
      </c>
    </row>
    <row r="802" spans="1:31" s="9" customFormat="1">
      <c r="A802" s="60" t="s">
        <v>1394</v>
      </c>
      <c r="B802" s="53">
        <f>IF(TYPE(SEARCH(B$1,+VLOOKUP($A802,datos14s!$A$2:$B$874,2,FALSE)))=1,"·",0)</f>
        <v>0</v>
      </c>
      <c r="C802" s="53">
        <f>IF(TYPE(SEARCH(C$1,+VLOOKUP($A802,datos14s!$A$2:$B$874,2,FALSE)))=1,"·",0)</f>
        <v>0</v>
      </c>
      <c r="D802" s="53">
        <f>IF(TYPE(SEARCH(D$1,+VLOOKUP($A802,datos14s!$A$2:$B$874,2,FALSE)))=1,"·",0)</f>
        <v>0</v>
      </c>
      <c r="E802" s="53">
        <f>IF(TYPE(SEARCH(E$1,+VLOOKUP($A802,datos14s!$A$2:$B$874,2,FALSE)))=1,"·",0)</f>
        <v>0</v>
      </c>
      <c r="F802" s="53">
        <f>IF(TYPE(SEARCH(F$1,+VLOOKUP($A802,datos14s!$A$2:$B$874,2,FALSE)))=1,"·",0)</f>
        <v>0</v>
      </c>
      <c r="G802" s="53">
        <f>IF(TYPE(SEARCH(G$1,+VLOOKUP($A802,datos14s!$A$2:$B$874,2,FALSE)))=1,"·",0)</f>
        <v>0</v>
      </c>
      <c r="H802" s="53">
        <f>IF(TYPE(SEARCH(H$1,+VLOOKUP($A802,datos14s!$A$2:$B$874,2,FALSE)))=1,"·",0)</f>
        <v>0</v>
      </c>
      <c r="I802" s="53">
        <f>IF(TYPE(SEARCH(I$1,+VLOOKUP($A802,datos14s!$A$2:$B$874,2,FALSE)))=1,"·",0)</f>
        <v>0</v>
      </c>
      <c r="J802" s="53">
        <f>IF(TYPE(SEARCH(J$1,+VLOOKUP($A802,datos14s!$A$2:$B$874,2,FALSE)))=1,"·",0)</f>
        <v>0</v>
      </c>
      <c r="K802" s="53">
        <f>IF(TYPE(SEARCH(K$1,+VLOOKUP($A802,datos14s!$A$2:$B$874,2,FALSE)))=1,"·",0)</f>
        <v>0</v>
      </c>
      <c r="L802" s="53">
        <f>IF(TYPE(SEARCH(L$1,+VLOOKUP($A802,datos14s!$A$2:$B$874,2,FALSE)))=1,"·",0)</f>
        <v>0</v>
      </c>
      <c r="M802" s="53">
        <f>IF(TYPE(SEARCH(M$1,+VLOOKUP($A802,datos14s!$A$2:$B$874,2,FALSE)))=1,"·",0)</f>
        <v>0</v>
      </c>
      <c r="N802" s="53">
        <f>IF(TYPE(SEARCH(N$1,+VLOOKUP($A802,datos14s!$A$2:$B$874,2,FALSE)))=1,"·",0)</f>
        <v>0</v>
      </c>
      <c r="O802" s="53">
        <f>IF(TYPE(SEARCH(O$1,+VLOOKUP($A802,datos14s!$A$2:$B$874,2,FALSE)))=1,"·",0)</f>
        <v>0</v>
      </c>
      <c r="P802" s="53">
        <f>IF(TYPE(SEARCH(P$1,+VLOOKUP($A802,datos14s!$A$2:$B$874,2,FALSE)))=1,"·",0)</f>
        <v>0</v>
      </c>
      <c r="Q802" s="53">
        <f>IF(TYPE(SEARCH(Q$1,+VLOOKUP($A802,datos14s!$A$2:$B$874,2,FALSE)))=1,"·",0)</f>
        <v>0</v>
      </c>
      <c r="R802" s="53">
        <f>IF(TYPE(SEARCH(R$1,+VLOOKUP($A802,datos14s!$A$2:$B$874,2,FALSE)))=1,"·",0)</f>
        <v>0</v>
      </c>
      <c r="S802" s="53">
        <f>IF(TYPE(SEARCH(S$1,+VLOOKUP($A802,datos14s!$A$2:$B$874,2,FALSE)))=1,"·",0)</f>
        <v>0</v>
      </c>
      <c r="T802" s="53">
        <f>IF(TYPE(SEARCH(T$1,+VLOOKUP($A802,datos14s!$A$2:$B$874,2,FALSE)))=1,"·",0)</f>
        <v>0</v>
      </c>
      <c r="U802" s="53">
        <f>IF(TYPE(SEARCH(U$1,+VLOOKUP($A802,datos14s!$A$2:$B$874,2,FALSE)))=1,"·",0)</f>
        <v>0</v>
      </c>
      <c r="V802" s="53">
        <f>IF(TYPE(SEARCH(V$1,+VLOOKUP($A802,datos14s!$A$2:$B$874,2,FALSE)))=1,"·",0)</f>
        <v>0</v>
      </c>
      <c r="W802" s="53">
        <f>IF(TYPE(SEARCH(W$1,+VLOOKUP($A802,datos14s!$A$2:$B$874,2,FALSE)))=1,"·",0)</f>
        <v>0</v>
      </c>
      <c r="X802" s="53">
        <f>IF(TYPE(SEARCH(X$1,+VLOOKUP($A802,datos14s!$A$2:$B$874,2,FALSE)))=1,"·",0)</f>
        <v>0</v>
      </c>
      <c r="Y802" s="53">
        <f>IF(TYPE(SEARCH(Y$1,+VLOOKUP($A802,datos14s!$A$2:$B$874,2,FALSE)))=1,"·",0)</f>
        <v>0</v>
      </c>
      <c r="Z802" s="53">
        <f>IF(TYPE(SEARCH(Z$1,+VLOOKUP($A802,datos14s!$A$2:$B$874,2,FALSE)))=1,"·",0)</f>
        <v>0</v>
      </c>
      <c r="AA802" s="53">
        <f>IF(TYPE(SEARCH(AA$1,+VLOOKUP($A802,datos14s!$A$2:$B$874,2,FALSE)))=1,"·",0)</f>
        <v>0</v>
      </c>
      <c r="AB802" s="53">
        <f>IF(TYPE(SEARCH(AB$1,+VLOOKUP($A802,datos14s!$A$2:$B$874,2,FALSE)))=1,"·",0)</f>
        <v>0</v>
      </c>
      <c r="AC802" s="53">
        <f>IF(TYPE(SEARCH(AC$1,+VLOOKUP($A802,datos14s!$A$2:$B$874,2,FALSE)))=1,"·",0)</f>
        <v>0</v>
      </c>
      <c r="AD802" s="53">
        <f>IF(TYPE(SEARCH(AD$1,+VLOOKUP($A802,datos14s!$A$2:$B$874,2,FALSE)))=1,"·",0)</f>
        <v>0</v>
      </c>
      <c r="AE802" s="53">
        <f>IF(TYPE(SEARCH(AE$1,+VLOOKUP($A802,datos14s!$A$2:$B$874,2,FALSE)))=1,"·",0)</f>
        <v>0</v>
      </c>
    </row>
    <row r="803" spans="1:31" s="9" customFormat="1">
      <c r="A803" s="186" t="s">
        <v>4</v>
      </c>
      <c r="B803" s="53">
        <f>IF(TYPE(SEARCH(B$1,+VLOOKUP($A803,datos14s!$A$2:$B$874,2,FALSE)))=1,"·",0)</f>
        <v>0</v>
      </c>
      <c r="C803" s="53">
        <f>IF(TYPE(SEARCH(C$1,+VLOOKUP($A803,datos14s!$A$2:$B$874,2,FALSE)))=1,"·",0)</f>
        <v>0</v>
      </c>
      <c r="D803" s="53">
        <f>IF(TYPE(SEARCH(D$1,+VLOOKUP($A803,datos14s!$A$2:$B$874,2,FALSE)))=1,"·",0)</f>
        <v>0</v>
      </c>
      <c r="E803" s="53">
        <f>IF(TYPE(SEARCH(E$1,+VLOOKUP($A803,datos14s!$A$2:$B$874,2,FALSE)))=1,"·",0)</f>
        <v>0</v>
      </c>
      <c r="F803" s="53">
        <f>IF(TYPE(SEARCH(F$1,+VLOOKUP($A803,datos14s!$A$2:$B$874,2,FALSE)))=1,"·",0)</f>
        <v>0</v>
      </c>
      <c r="G803" s="53">
        <f>IF(TYPE(SEARCH(G$1,+VLOOKUP($A803,datos14s!$A$2:$B$874,2,FALSE)))=1,"·",0)</f>
        <v>0</v>
      </c>
      <c r="H803" s="53">
        <f>IF(TYPE(SEARCH(H$1,+VLOOKUP($A803,datos14s!$A$2:$B$874,2,FALSE)))=1,"·",0)</f>
        <v>0</v>
      </c>
      <c r="I803" s="53" t="str">
        <f>IF(TYPE(SEARCH(I$1,+VLOOKUP($A803,datos14s!$A$2:$B$874,2,FALSE)))=1,"·",0)</f>
        <v>·</v>
      </c>
      <c r="J803" s="53">
        <f>IF(TYPE(SEARCH(J$1,+VLOOKUP($A803,datos14s!$A$2:$B$874,2,FALSE)))=1,"·",0)</f>
        <v>0</v>
      </c>
      <c r="K803" s="53" t="str">
        <f>IF(TYPE(SEARCH(K$1,+VLOOKUP($A803,datos14s!$A$2:$B$874,2,FALSE)))=1,"·",0)</f>
        <v>·</v>
      </c>
      <c r="L803" s="53">
        <f>IF(TYPE(SEARCH(L$1,+VLOOKUP($A803,datos14s!$A$2:$B$874,2,FALSE)))=1,"·",0)</f>
        <v>0</v>
      </c>
      <c r="M803" s="53">
        <f>IF(TYPE(SEARCH(M$1,+VLOOKUP($A803,datos14s!$A$2:$B$874,2,FALSE)))=1,"·",0)</f>
        <v>0</v>
      </c>
      <c r="N803" s="53">
        <f>IF(TYPE(SEARCH(N$1,+VLOOKUP($A803,datos14s!$A$2:$B$874,2,FALSE)))=1,"·",0)</f>
        <v>0</v>
      </c>
      <c r="O803" s="53" t="str">
        <f>IF(TYPE(SEARCH(O$1,+VLOOKUP($A803,datos14s!$A$2:$B$874,2,FALSE)))=1,"·",0)</f>
        <v>·</v>
      </c>
      <c r="P803" s="53">
        <f>IF(TYPE(SEARCH(P$1,+VLOOKUP($A803,datos14s!$A$2:$B$874,2,FALSE)))=1,"·",0)</f>
        <v>0</v>
      </c>
      <c r="Q803" s="53">
        <f>IF(TYPE(SEARCH(Q$1,+VLOOKUP($A803,datos14s!$A$2:$B$874,2,FALSE)))=1,"·",0)</f>
        <v>0</v>
      </c>
      <c r="R803" s="53">
        <f>IF(TYPE(SEARCH(R$1,+VLOOKUP($A803,datos14s!$A$2:$B$874,2,FALSE)))=1,"·",0)</f>
        <v>0</v>
      </c>
      <c r="S803" s="53">
        <f>IF(TYPE(SEARCH(S$1,+VLOOKUP($A803,datos14s!$A$2:$B$874,2,FALSE)))=1,"·",0)</f>
        <v>0</v>
      </c>
      <c r="T803" s="53">
        <f>IF(TYPE(SEARCH(T$1,+VLOOKUP($A803,datos14s!$A$2:$B$874,2,FALSE)))=1,"·",0)</f>
        <v>0</v>
      </c>
      <c r="U803" s="53">
        <f>IF(TYPE(SEARCH(U$1,+VLOOKUP($A803,datos14s!$A$2:$B$874,2,FALSE)))=1,"·",0)</f>
        <v>0</v>
      </c>
      <c r="V803" s="53">
        <f>IF(TYPE(SEARCH(V$1,+VLOOKUP($A803,datos14s!$A$2:$B$874,2,FALSE)))=1,"·",0)</f>
        <v>0</v>
      </c>
      <c r="W803" s="53">
        <f>IF(TYPE(SEARCH(W$1,+VLOOKUP($A803,datos14s!$A$2:$B$874,2,FALSE)))=1,"·",0)</f>
        <v>0</v>
      </c>
      <c r="X803" s="53">
        <f>IF(TYPE(SEARCH(X$1,+VLOOKUP($A803,datos14s!$A$2:$B$874,2,FALSE)))=1,"·",0)</f>
        <v>0</v>
      </c>
      <c r="Y803" s="53">
        <f>IF(TYPE(SEARCH(Y$1,+VLOOKUP($A803,datos14s!$A$2:$B$874,2,FALSE)))=1,"·",0)</f>
        <v>0</v>
      </c>
      <c r="Z803" s="53">
        <f>IF(TYPE(SEARCH(Z$1,+VLOOKUP($A803,datos14s!$A$2:$B$874,2,FALSE)))=1,"·",0)</f>
        <v>0</v>
      </c>
      <c r="AA803" s="53">
        <f>IF(TYPE(SEARCH(AA$1,+VLOOKUP($A803,datos14s!$A$2:$B$874,2,FALSE)))=1,"·",0)</f>
        <v>0</v>
      </c>
      <c r="AB803" s="53">
        <f>IF(TYPE(SEARCH(AB$1,+VLOOKUP($A803,datos14s!$A$2:$B$874,2,FALSE)))=1,"·",0)</f>
        <v>0</v>
      </c>
      <c r="AC803" s="53">
        <f>IF(TYPE(SEARCH(AC$1,+VLOOKUP($A803,datos14s!$A$2:$B$874,2,FALSE)))=1,"·",0)</f>
        <v>0</v>
      </c>
      <c r="AD803" s="53">
        <f>IF(TYPE(SEARCH(AD$1,+VLOOKUP($A803,datos14s!$A$2:$B$874,2,FALSE)))=1,"·",0)</f>
        <v>0</v>
      </c>
      <c r="AE803" s="53">
        <f>IF(TYPE(SEARCH(AE$1,+VLOOKUP($A803,datos14s!$A$2:$B$874,2,FALSE)))=1,"·",0)</f>
        <v>0</v>
      </c>
    </row>
    <row r="804" spans="1:31" s="9" customFormat="1">
      <c r="A804" s="186" t="s">
        <v>5</v>
      </c>
      <c r="B804" s="53" t="str">
        <f>IF(TYPE(SEARCH(B$1,+VLOOKUP($A804,datos14s!$A$2:$B$874,2,FALSE)))=1,"·",0)</f>
        <v>·</v>
      </c>
      <c r="C804" s="53">
        <f>IF(TYPE(SEARCH(C$1,+VLOOKUP($A804,datos14s!$A$2:$B$874,2,FALSE)))=1,"·",0)</f>
        <v>0</v>
      </c>
      <c r="D804" s="53">
        <f>IF(TYPE(SEARCH(D$1,+VLOOKUP($A804,datos14s!$A$2:$B$874,2,FALSE)))=1,"·",0)</f>
        <v>0</v>
      </c>
      <c r="E804" s="53">
        <f>IF(TYPE(SEARCH(E$1,+VLOOKUP($A804,datos14s!$A$2:$B$874,2,FALSE)))=1,"·",0)</f>
        <v>0</v>
      </c>
      <c r="F804" s="53">
        <f>IF(TYPE(SEARCH(F$1,+VLOOKUP($A804,datos14s!$A$2:$B$874,2,FALSE)))=1,"·",0)</f>
        <v>0</v>
      </c>
      <c r="G804" s="53">
        <f>IF(TYPE(SEARCH(G$1,+VLOOKUP($A804,datos14s!$A$2:$B$874,2,FALSE)))=1,"·",0)</f>
        <v>0</v>
      </c>
      <c r="H804" s="53">
        <f>IF(TYPE(SEARCH(H$1,+VLOOKUP($A804,datos14s!$A$2:$B$874,2,FALSE)))=1,"·",0)</f>
        <v>0</v>
      </c>
      <c r="I804" s="53" t="str">
        <f>IF(TYPE(SEARCH(I$1,+VLOOKUP($A804,datos14s!$A$2:$B$874,2,FALSE)))=1,"·",0)</f>
        <v>·</v>
      </c>
      <c r="J804" s="53">
        <f>IF(TYPE(SEARCH(J$1,+VLOOKUP($A804,datos14s!$A$2:$B$874,2,FALSE)))=1,"·",0)</f>
        <v>0</v>
      </c>
      <c r="K804" s="53">
        <f>IF(TYPE(SEARCH(K$1,+VLOOKUP($A804,datos14s!$A$2:$B$874,2,FALSE)))=1,"·",0)</f>
        <v>0</v>
      </c>
      <c r="L804" s="53">
        <f>IF(TYPE(SEARCH(L$1,+VLOOKUP($A804,datos14s!$A$2:$B$874,2,FALSE)))=1,"·",0)</f>
        <v>0</v>
      </c>
      <c r="M804" s="53">
        <f>IF(TYPE(SEARCH(M$1,+VLOOKUP($A804,datos14s!$A$2:$B$874,2,FALSE)))=1,"·",0)</f>
        <v>0</v>
      </c>
      <c r="N804" s="53">
        <f>IF(TYPE(SEARCH(N$1,+VLOOKUP($A804,datos14s!$A$2:$B$874,2,FALSE)))=1,"·",0)</f>
        <v>0</v>
      </c>
      <c r="O804" s="53" t="str">
        <f>IF(TYPE(SEARCH(O$1,+VLOOKUP($A804,datos14s!$A$2:$B$874,2,FALSE)))=1,"·",0)</f>
        <v>·</v>
      </c>
      <c r="P804" s="53">
        <f>IF(TYPE(SEARCH(P$1,+VLOOKUP($A804,datos14s!$A$2:$B$874,2,FALSE)))=1,"·",0)</f>
        <v>0</v>
      </c>
      <c r="Q804" s="53">
        <f>IF(TYPE(SEARCH(Q$1,+VLOOKUP($A804,datos14s!$A$2:$B$874,2,FALSE)))=1,"·",0)</f>
        <v>0</v>
      </c>
      <c r="R804" s="53">
        <f>IF(TYPE(SEARCH(R$1,+VLOOKUP($A804,datos14s!$A$2:$B$874,2,FALSE)))=1,"·",0)</f>
        <v>0</v>
      </c>
      <c r="S804" s="53">
        <f>IF(TYPE(SEARCH(S$1,+VLOOKUP($A804,datos14s!$A$2:$B$874,2,FALSE)))=1,"·",0)</f>
        <v>0</v>
      </c>
      <c r="T804" s="53">
        <f>IF(TYPE(SEARCH(T$1,+VLOOKUP($A804,datos14s!$A$2:$B$874,2,FALSE)))=1,"·",0)</f>
        <v>0</v>
      </c>
      <c r="U804" s="53">
        <f>IF(TYPE(SEARCH(U$1,+VLOOKUP($A804,datos14s!$A$2:$B$874,2,FALSE)))=1,"·",0)</f>
        <v>0</v>
      </c>
      <c r="V804" s="53">
        <f>IF(TYPE(SEARCH(V$1,+VLOOKUP($A804,datos14s!$A$2:$B$874,2,FALSE)))=1,"·",0)</f>
        <v>0</v>
      </c>
      <c r="W804" s="53">
        <f>IF(TYPE(SEARCH(W$1,+VLOOKUP($A804,datos14s!$A$2:$B$874,2,FALSE)))=1,"·",0)</f>
        <v>0</v>
      </c>
      <c r="X804" s="53">
        <f>IF(TYPE(SEARCH(X$1,+VLOOKUP($A804,datos14s!$A$2:$B$874,2,FALSE)))=1,"·",0)</f>
        <v>0</v>
      </c>
      <c r="Y804" s="53">
        <f>IF(TYPE(SEARCH(Y$1,+VLOOKUP($A804,datos14s!$A$2:$B$874,2,FALSE)))=1,"·",0)</f>
        <v>0</v>
      </c>
      <c r="Z804" s="53">
        <f>IF(TYPE(SEARCH(Z$1,+VLOOKUP($A804,datos14s!$A$2:$B$874,2,FALSE)))=1,"·",0)</f>
        <v>0</v>
      </c>
      <c r="AA804" s="53">
        <f>IF(TYPE(SEARCH(AA$1,+VLOOKUP($A804,datos14s!$A$2:$B$874,2,FALSE)))=1,"·",0)</f>
        <v>0</v>
      </c>
      <c r="AB804" s="53">
        <f>IF(TYPE(SEARCH(AB$1,+VLOOKUP($A804,datos14s!$A$2:$B$874,2,FALSE)))=1,"·",0)</f>
        <v>0</v>
      </c>
      <c r="AC804" s="53">
        <f>IF(TYPE(SEARCH(AC$1,+VLOOKUP($A804,datos14s!$A$2:$B$874,2,FALSE)))=1,"·",0)</f>
        <v>0</v>
      </c>
      <c r="AD804" s="53">
        <f>IF(TYPE(SEARCH(AD$1,+VLOOKUP($A804,datos14s!$A$2:$B$874,2,FALSE)))=1,"·",0)</f>
        <v>0</v>
      </c>
      <c r="AE804" s="53">
        <f>IF(TYPE(SEARCH(AE$1,+VLOOKUP($A804,datos14s!$A$2:$B$874,2,FALSE)))=1,"·",0)</f>
        <v>0</v>
      </c>
    </row>
    <row r="805" spans="1:31" s="9" customFormat="1">
      <c r="A805" s="186" t="s">
        <v>6</v>
      </c>
      <c r="B805" s="53" t="str">
        <f>IF(TYPE(SEARCH(B$1,+VLOOKUP($A805,datos14s!$A$2:$B$874,2,FALSE)))=1,"·",0)</f>
        <v>·</v>
      </c>
      <c r="C805" s="53">
        <f>IF(TYPE(SEARCH(C$1,+VLOOKUP($A805,datos14s!$A$2:$B$874,2,FALSE)))=1,"·",0)</f>
        <v>0</v>
      </c>
      <c r="D805" s="53">
        <f>IF(TYPE(SEARCH(D$1,+VLOOKUP($A805,datos14s!$A$2:$B$874,2,FALSE)))=1,"·",0)</f>
        <v>0</v>
      </c>
      <c r="E805" s="53">
        <f>IF(TYPE(SEARCH(E$1,+VLOOKUP($A805,datos14s!$A$2:$B$874,2,FALSE)))=1,"·",0)</f>
        <v>0</v>
      </c>
      <c r="F805" s="53">
        <f>IF(TYPE(SEARCH(F$1,+VLOOKUP($A805,datos14s!$A$2:$B$874,2,FALSE)))=1,"·",0)</f>
        <v>0</v>
      </c>
      <c r="G805" s="53">
        <f>IF(TYPE(SEARCH(G$1,+VLOOKUP($A805,datos14s!$A$2:$B$874,2,FALSE)))=1,"·",0)</f>
        <v>0</v>
      </c>
      <c r="H805" s="53">
        <f>IF(TYPE(SEARCH(H$1,+VLOOKUP($A805,datos14s!$A$2:$B$874,2,FALSE)))=1,"·",0)</f>
        <v>0</v>
      </c>
      <c r="I805" s="53">
        <f>IF(TYPE(SEARCH(I$1,+VLOOKUP($A805,datos14s!$A$2:$B$874,2,FALSE)))=1,"·",0)</f>
        <v>0</v>
      </c>
      <c r="J805" s="53">
        <f>IF(TYPE(SEARCH(J$1,+VLOOKUP($A805,datos14s!$A$2:$B$874,2,FALSE)))=1,"·",0)</f>
        <v>0</v>
      </c>
      <c r="K805" s="53">
        <f>IF(TYPE(SEARCH(K$1,+VLOOKUP($A805,datos14s!$A$2:$B$874,2,FALSE)))=1,"·",0)</f>
        <v>0</v>
      </c>
      <c r="L805" s="53">
        <f>IF(TYPE(SEARCH(L$1,+VLOOKUP($A805,datos14s!$A$2:$B$874,2,FALSE)))=1,"·",0)</f>
        <v>0</v>
      </c>
      <c r="M805" s="53">
        <f>IF(TYPE(SEARCH(M$1,+VLOOKUP($A805,datos14s!$A$2:$B$874,2,FALSE)))=1,"·",0)</f>
        <v>0</v>
      </c>
      <c r="N805" s="53">
        <f>IF(TYPE(SEARCH(N$1,+VLOOKUP($A805,datos14s!$A$2:$B$874,2,FALSE)))=1,"·",0)</f>
        <v>0</v>
      </c>
      <c r="O805" s="53">
        <f>IF(TYPE(SEARCH(O$1,+VLOOKUP($A805,datos14s!$A$2:$B$874,2,FALSE)))=1,"·",0)</f>
        <v>0</v>
      </c>
      <c r="P805" s="53">
        <f>IF(TYPE(SEARCH(P$1,+VLOOKUP($A805,datos14s!$A$2:$B$874,2,FALSE)))=1,"·",0)</f>
        <v>0</v>
      </c>
      <c r="Q805" s="53" t="str">
        <f>IF(TYPE(SEARCH(Q$1,+VLOOKUP($A805,datos14s!$A$2:$B$874,2,FALSE)))=1,"·",0)</f>
        <v>·</v>
      </c>
      <c r="R805" s="53">
        <f>IF(TYPE(SEARCH(R$1,+VLOOKUP($A805,datos14s!$A$2:$B$874,2,FALSE)))=1,"·",0)</f>
        <v>0</v>
      </c>
      <c r="S805" s="53">
        <f>IF(TYPE(SEARCH(S$1,+VLOOKUP($A805,datos14s!$A$2:$B$874,2,FALSE)))=1,"·",0)</f>
        <v>0</v>
      </c>
      <c r="T805" s="53">
        <f>IF(TYPE(SEARCH(T$1,+VLOOKUP($A805,datos14s!$A$2:$B$874,2,FALSE)))=1,"·",0)</f>
        <v>0</v>
      </c>
      <c r="U805" s="53">
        <f>IF(TYPE(SEARCH(U$1,+VLOOKUP($A805,datos14s!$A$2:$B$874,2,FALSE)))=1,"·",0)</f>
        <v>0</v>
      </c>
      <c r="V805" s="53">
        <f>IF(TYPE(SEARCH(V$1,+VLOOKUP($A805,datos14s!$A$2:$B$874,2,FALSE)))=1,"·",0)</f>
        <v>0</v>
      </c>
      <c r="W805" s="53">
        <f>IF(TYPE(SEARCH(W$1,+VLOOKUP($A805,datos14s!$A$2:$B$874,2,FALSE)))=1,"·",0)</f>
        <v>0</v>
      </c>
      <c r="X805" s="53">
        <f>IF(TYPE(SEARCH(X$1,+VLOOKUP($A805,datos14s!$A$2:$B$874,2,FALSE)))=1,"·",0)</f>
        <v>0</v>
      </c>
      <c r="Y805" s="53">
        <f>IF(TYPE(SEARCH(Y$1,+VLOOKUP($A805,datos14s!$A$2:$B$874,2,FALSE)))=1,"·",0)</f>
        <v>0</v>
      </c>
      <c r="Z805" s="53">
        <f>IF(TYPE(SEARCH(Z$1,+VLOOKUP($A805,datos14s!$A$2:$B$874,2,FALSE)))=1,"·",0)</f>
        <v>0</v>
      </c>
      <c r="AA805" s="53">
        <f>IF(TYPE(SEARCH(AA$1,+VLOOKUP($A805,datos14s!$A$2:$B$874,2,FALSE)))=1,"·",0)</f>
        <v>0</v>
      </c>
      <c r="AB805" s="53">
        <f>IF(TYPE(SEARCH(AB$1,+VLOOKUP($A805,datos14s!$A$2:$B$874,2,FALSE)))=1,"·",0)</f>
        <v>0</v>
      </c>
      <c r="AC805" s="53">
        <f>IF(TYPE(SEARCH(AC$1,+VLOOKUP($A805,datos14s!$A$2:$B$874,2,FALSE)))=1,"·",0)</f>
        <v>0</v>
      </c>
      <c r="AD805" s="53">
        <f>IF(TYPE(SEARCH(AD$1,+VLOOKUP($A805,datos14s!$A$2:$B$874,2,FALSE)))=1,"·",0)</f>
        <v>0</v>
      </c>
      <c r="AE805" s="53" t="str">
        <f>IF(TYPE(SEARCH(AE$1,+VLOOKUP($A805,datos14s!$A$2:$B$874,2,FALSE)))=1,"·",0)</f>
        <v>·</v>
      </c>
    </row>
    <row r="806" spans="1:31" s="9" customFormat="1">
      <c r="A806" s="186" t="s">
        <v>7</v>
      </c>
      <c r="B806" s="53">
        <f>IF(TYPE(SEARCH(B$1,+VLOOKUP($A806,datos14s!$A$2:$B$874,2,FALSE)))=1,"·",0)</f>
        <v>0</v>
      </c>
      <c r="C806" s="53">
        <f>IF(TYPE(SEARCH(C$1,+VLOOKUP($A806,datos14s!$A$2:$B$874,2,FALSE)))=1,"·",0)</f>
        <v>0</v>
      </c>
      <c r="D806" s="53">
        <f>IF(TYPE(SEARCH(D$1,+VLOOKUP($A806,datos14s!$A$2:$B$874,2,FALSE)))=1,"·",0)</f>
        <v>0</v>
      </c>
      <c r="E806" s="53">
        <f>IF(TYPE(SEARCH(E$1,+VLOOKUP($A806,datos14s!$A$2:$B$874,2,FALSE)))=1,"·",0)</f>
        <v>0</v>
      </c>
      <c r="F806" s="53">
        <f>IF(TYPE(SEARCH(F$1,+VLOOKUP($A806,datos14s!$A$2:$B$874,2,FALSE)))=1,"·",0)</f>
        <v>0</v>
      </c>
      <c r="G806" s="53">
        <f>IF(TYPE(SEARCH(G$1,+VLOOKUP($A806,datos14s!$A$2:$B$874,2,FALSE)))=1,"·",0)</f>
        <v>0</v>
      </c>
      <c r="H806" s="53">
        <f>IF(TYPE(SEARCH(H$1,+VLOOKUP($A806,datos14s!$A$2:$B$874,2,FALSE)))=1,"·",0)</f>
        <v>0</v>
      </c>
      <c r="I806" s="53" t="str">
        <f>IF(TYPE(SEARCH(I$1,+VLOOKUP($A806,datos14s!$A$2:$B$874,2,FALSE)))=1,"·",0)</f>
        <v>·</v>
      </c>
      <c r="J806" s="53">
        <f>IF(TYPE(SEARCH(J$1,+VLOOKUP($A806,datos14s!$A$2:$B$874,2,FALSE)))=1,"·",0)</f>
        <v>0</v>
      </c>
      <c r="K806" s="53">
        <f>IF(TYPE(SEARCH(K$1,+VLOOKUP($A806,datos14s!$A$2:$B$874,2,FALSE)))=1,"·",0)</f>
        <v>0</v>
      </c>
      <c r="L806" s="53">
        <f>IF(TYPE(SEARCH(L$1,+VLOOKUP($A806,datos14s!$A$2:$B$874,2,FALSE)))=1,"·",0)</f>
        <v>0</v>
      </c>
      <c r="M806" s="53">
        <f>IF(TYPE(SEARCH(M$1,+VLOOKUP($A806,datos14s!$A$2:$B$874,2,FALSE)))=1,"·",0)</f>
        <v>0</v>
      </c>
      <c r="N806" s="53">
        <f>IF(TYPE(SEARCH(N$1,+VLOOKUP($A806,datos14s!$A$2:$B$874,2,FALSE)))=1,"·",0)</f>
        <v>0</v>
      </c>
      <c r="O806" s="53">
        <f>IF(TYPE(SEARCH(O$1,+VLOOKUP($A806,datos14s!$A$2:$B$874,2,FALSE)))=1,"·",0)</f>
        <v>0</v>
      </c>
      <c r="P806" s="53">
        <f>IF(TYPE(SEARCH(P$1,+VLOOKUP($A806,datos14s!$A$2:$B$874,2,FALSE)))=1,"·",0)</f>
        <v>0</v>
      </c>
      <c r="Q806" s="53">
        <f>IF(TYPE(SEARCH(Q$1,+VLOOKUP($A806,datos14s!$A$2:$B$874,2,FALSE)))=1,"·",0)</f>
        <v>0</v>
      </c>
      <c r="R806" s="53">
        <f>IF(TYPE(SEARCH(R$1,+VLOOKUP($A806,datos14s!$A$2:$B$874,2,FALSE)))=1,"·",0)</f>
        <v>0</v>
      </c>
      <c r="S806" s="53">
        <f>IF(TYPE(SEARCH(S$1,+VLOOKUP($A806,datos14s!$A$2:$B$874,2,FALSE)))=1,"·",0)</f>
        <v>0</v>
      </c>
      <c r="T806" s="53">
        <f>IF(TYPE(SEARCH(T$1,+VLOOKUP($A806,datos14s!$A$2:$B$874,2,FALSE)))=1,"·",0)</f>
        <v>0</v>
      </c>
      <c r="U806" s="53">
        <f>IF(TYPE(SEARCH(U$1,+VLOOKUP($A806,datos14s!$A$2:$B$874,2,FALSE)))=1,"·",0)</f>
        <v>0</v>
      </c>
      <c r="V806" s="53">
        <f>IF(TYPE(SEARCH(V$1,+VLOOKUP($A806,datos14s!$A$2:$B$874,2,FALSE)))=1,"·",0)</f>
        <v>0</v>
      </c>
      <c r="W806" s="53">
        <f>IF(TYPE(SEARCH(W$1,+VLOOKUP($A806,datos14s!$A$2:$B$874,2,FALSE)))=1,"·",0)</f>
        <v>0</v>
      </c>
      <c r="X806" s="53">
        <f>IF(TYPE(SEARCH(X$1,+VLOOKUP($A806,datos14s!$A$2:$B$874,2,FALSE)))=1,"·",0)</f>
        <v>0</v>
      </c>
      <c r="Y806" s="53">
        <f>IF(TYPE(SEARCH(Y$1,+VLOOKUP($A806,datos14s!$A$2:$B$874,2,FALSE)))=1,"·",0)</f>
        <v>0</v>
      </c>
      <c r="Z806" s="53">
        <f>IF(TYPE(SEARCH(Z$1,+VLOOKUP($A806,datos14s!$A$2:$B$874,2,FALSE)))=1,"·",0)</f>
        <v>0</v>
      </c>
      <c r="AA806" s="53">
        <f>IF(TYPE(SEARCH(AA$1,+VLOOKUP($A806,datos14s!$A$2:$B$874,2,FALSE)))=1,"·",0)</f>
        <v>0</v>
      </c>
      <c r="AB806" s="53">
        <f>IF(TYPE(SEARCH(AB$1,+VLOOKUP($A806,datos14s!$A$2:$B$874,2,FALSE)))=1,"·",0)</f>
        <v>0</v>
      </c>
      <c r="AC806" s="53">
        <f>IF(TYPE(SEARCH(AC$1,+VLOOKUP($A806,datos14s!$A$2:$B$874,2,FALSE)))=1,"·",0)</f>
        <v>0</v>
      </c>
      <c r="AD806" s="53">
        <f>IF(TYPE(SEARCH(AD$1,+VLOOKUP($A806,datos14s!$A$2:$B$874,2,FALSE)))=1,"·",0)</f>
        <v>0</v>
      </c>
      <c r="AE806" s="53" t="str">
        <f>IF(TYPE(SEARCH(AE$1,+VLOOKUP($A806,datos14s!$A$2:$B$874,2,FALSE)))=1,"·",0)</f>
        <v>·</v>
      </c>
    </row>
    <row r="807" spans="1:31" s="9" customFormat="1">
      <c r="A807" s="186" t="s">
        <v>8</v>
      </c>
      <c r="B807" s="53">
        <f>IF(TYPE(SEARCH(B$1,+VLOOKUP($A807,datos14s!$A$2:$B$874,2,FALSE)))=1,"·",0)</f>
        <v>0</v>
      </c>
      <c r="C807" s="53">
        <f>IF(TYPE(SEARCH(C$1,+VLOOKUP($A807,datos14s!$A$2:$B$874,2,FALSE)))=1,"·",0)</f>
        <v>0</v>
      </c>
      <c r="D807" s="53">
        <f>IF(TYPE(SEARCH(D$1,+VLOOKUP($A807,datos14s!$A$2:$B$874,2,FALSE)))=1,"·",0)</f>
        <v>0</v>
      </c>
      <c r="E807" s="53">
        <f>IF(TYPE(SEARCH(E$1,+VLOOKUP($A807,datos14s!$A$2:$B$874,2,FALSE)))=1,"·",0)</f>
        <v>0</v>
      </c>
      <c r="F807" s="53">
        <f>IF(TYPE(SEARCH(F$1,+VLOOKUP($A807,datos14s!$A$2:$B$874,2,FALSE)))=1,"·",0)</f>
        <v>0</v>
      </c>
      <c r="G807" s="53">
        <f>IF(TYPE(SEARCH(G$1,+VLOOKUP($A807,datos14s!$A$2:$B$874,2,FALSE)))=1,"·",0)</f>
        <v>0</v>
      </c>
      <c r="H807" s="53">
        <f>IF(TYPE(SEARCH(H$1,+VLOOKUP($A807,datos14s!$A$2:$B$874,2,FALSE)))=1,"·",0)</f>
        <v>0</v>
      </c>
      <c r="I807" s="53">
        <f>IF(TYPE(SEARCH(I$1,+VLOOKUP($A807,datos14s!$A$2:$B$874,2,FALSE)))=1,"·",0)</f>
        <v>0</v>
      </c>
      <c r="J807" s="53">
        <f>IF(TYPE(SEARCH(J$1,+VLOOKUP($A807,datos14s!$A$2:$B$874,2,FALSE)))=1,"·",0)</f>
        <v>0</v>
      </c>
      <c r="K807" s="53">
        <f>IF(TYPE(SEARCH(K$1,+VLOOKUP($A807,datos14s!$A$2:$B$874,2,FALSE)))=1,"·",0)</f>
        <v>0</v>
      </c>
      <c r="L807" s="53">
        <f>IF(TYPE(SEARCH(L$1,+VLOOKUP($A807,datos14s!$A$2:$B$874,2,FALSE)))=1,"·",0)</f>
        <v>0</v>
      </c>
      <c r="M807" s="53">
        <f>IF(TYPE(SEARCH(M$1,+VLOOKUP($A807,datos14s!$A$2:$B$874,2,FALSE)))=1,"·",0)</f>
        <v>0</v>
      </c>
      <c r="N807" s="53">
        <f>IF(TYPE(SEARCH(N$1,+VLOOKUP($A807,datos14s!$A$2:$B$874,2,FALSE)))=1,"·",0)</f>
        <v>0</v>
      </c>
      <c r="O807" s="53">
        <f>IF(TYPE(SEARCH(O$1,+VLOOKUP($A807,datos14s!$A$2:$B$874,2,FALSE)))=1,"·",0)</f>
        <v>0</v>
      </c>
      <c r="P807" s="53">
        <f>IF(TYPE(SEARCH(P$1,+VLOOKUP($A807,datos14s!$A$2:$B$874,2,FALSE)))=1,"·",0)</f>
        <v>0</v>
      </c>
      <c r="Q807" s="53">
        <f>IF(TYPE(SEARCH(Q$1,+VLOOKUP($A807,datos14s!$A$2:$B$874,2,FALSE)))=1,"·",0)</f>
        <v>0</v>
      </c>
      <c r="R807" s="53">
        <f>IF(TYPE(SEARCH(R$1,+VLOOKUP($A807,datos14s!$A$2:$B$874,2,FALSE)))=1,"·",0)</f>
        <v>0</v>
      </c>
      <c r="S807" s="53">
        <f>IF(TYPE(SEARCH(S$1,+VLOOKUP($A807,datos14s!$A$2:$B$874,2,FALSE)))=1,"·",0)</f>
        <v>0</v>
      </c>
      <c r="T807" s="53">
        <f>IF(TYPE(SEARCH(T$1,+VLOOKUP($A807,datos14s!$A$2:$B$874,2,FALSE)))=1,"·",0)</f>
        <v>0</v>
      </c>
      <c r="U807" s="53">
        <f>IF(TYPE(SEARCH(U$1,+VLOOKUP($A807,datos14s!$A$2:$B$874,2,FALSE)))=1,"·",0)</f>
        <v>0</v>
      </c>
      <c r="V807" s="53">
        <f>IF(TYPE(SEARCH(V$1,+VLOOKUP($A807,datos14s!$A$2:$B$874,2,FALSE)))=1,"·",0)</f>
        <v>0</v>
      </c>
      <c r="W807" s="53">
        <f>IF(TYPE(SEARCH(W$1,+VLOOKUP($A807,datos14s!$A$2:$B$874,2,FALSE)))=1,"·",0)</f>
        <v>0</v>
      </c>
      <c r="X807" s="53">
        <f>IF(TYPE(SEARCH(X$1,+VLOOKUP($A807,datos14s!$A$2:$B$874,2,FALSE)))=1,"·",0)</f>
        <v>0</v>
      </c>
      <c r="Y807" s="53">
        <f>IF(TYPE(SEARCH(Y$1,+VLOOKUP($A807,datos14s!$A$2:$B$874,2,FALSE)))=1,"·",0)</f>
        <v>0</v>
      </c>
      <c r="Z807" s="53">
        <f>IF(TYPE(SEARCH(Z$1,+VLOOKUP($A807,datos14s!$A$2:$B$874,2,FALSE)))=1,"·",0)</f>
        <v>0</v>
      </c>
      <c r="AA807" s="53">
        <f>IF(TYPE(SEARCH(AA$1,+VLOOKUP($A807,datos14s!$A$2:$B$874,2,FALSE)))=1,"·",0)</f>
        <v>0</v>
      </c>
      <c r="AB807" s="53">
        <f>IF(TYPE(SEARCH(AB$1,+VLOOKUP($A807,datos14s!$A$2:$B$874,2,FALSE)))=1,"·",0)</f>
        <v>0</v>
      </c>
      <c r="AC807" s="53">
        <f>IF(TYPE(SEARCH(AC$1,+VLOOKUP($A807,datos14s!$A$2:$B$874,2,FALSE)))=1,"·",0)</f>
        <v>0</v>
      </c>
      <c r="AD807" s="53">
        <f>IF(TYPE(SEARCH(AD$1,+VLOOKUP($A807,datos14s!$A$2:$B$874,2,FALSE)))=1,"·",0)</f>
        <v>0</v>
      </c>
      <c r="AE807" s="53">
        <f>IF(TYPE(SEARCH(AE$1,+VLOOKUP($A807,datos14s!$A$2:$B$874,2,FALSE)))=1,"·",0)</f>
        <v>0</v>
      </c>
    </row>
    <row r="808" spans="1:31" s="9" customFormat="1">
      <c r="A808" s="186" t="s">
        <v>355</v>
      </c>
      <c r="B808" s="53">
        <f>IF(TYPE(SEARCH(B$1,+VLOOKUP($A808,datos14s!$A$2:$B$874,2,FALSE)))=1,"·",0)</f>
        <v>0</v>
      </c>
      <c r="C808" s="53">
        <f>IF(TYPE(SEARCH(C$1,+VLOOKUP($A808,datos14s!$A$2:$B$874,2,FALSE)))=1,"·",0)</f>
        <v>0</v>
      </c>
      <c r="D808" s="53">
        <f>IF(TYPE(SEARCH(D$1,+VLOOKUP($A808,datos14s!$A$2:$B$874,2,FALSE)))=1,"·",0)</f>
        <v>0</v>
      </c>
      <c r="E808" s="53">
        <f>IF(TYPE(SEARCH(E$1,+VLOOKUP($A808,datos14s!$A$2:$B$874,2,FALSE)))=1,"·",0)</f>
        <v>0</v>
      </c>
      <c r="F808" s="53" t="str">
        <f>IF(TYPE(SEARCH(F$1,+VLOOKUP($A808,datos14s!$A$2:$B$874,2,FALSE)))=1,"·",0)</f>
        <v>·</v>
      </c>
      <c r="G808" s="53">
        <f>IF(TYPE(SEARCH(G$1,+VLOOKUP($A808,datos14s!$A$2:$B$874,2,FALSE)))=1,"·",0)</f>
        <v>0</v>
      </c>
      <c r="H808" s="53">
        <f>IF(TYPE(SEARCH(H$1,+VLOOKUP($A808,datos14s!$A$2:$B$874,2,FALSE)))=1,"·",0)</f>
        <v>0</v>
      </c>
      <c r="I808" s="53" t="str">
        <f>IF(TYPE(SEARCH(I$1,+VLOOKUP($A808,datos14s!$A$2:$B$874,2,FALSE)))=1,"·",0)</f>
        <v>·</v>
      </c>
      <c r="J808" s="53">
        <f>IF(TYPE(SEARCH(J$1,+VLOOKUP($A808,datos14s!$A$2:$B$874,2,FALSE)))=1,"·",0)</f>
        <v>0</v>
      </c>
      <c r="K808" s="53">
        <f>IF(TYPE(SEARCH(K$1,+VLOOKUP($A808,datos14s!$A$2:$B$874,2,FALSE)))=1,"·",0)</f>
        <v>0</v>
      </c>
      <c r="L808" s="53">
        <f>IF(TYPE(SEARCH(L$1,+VLOOKUP($A808,datos14s!$A$2:$B$874,2,FALSE)))=1,"·",0)</f>
        <v>0</v>
      </c>
      <c r="M808" s="53">
        <f>IF(TYPE(SEARCH(M$1,+VLOOKUP($A808,datos14s!$A$2:$B$874,2,FALSE)))=1,"·",0)</f>
        <v>0</v>
      </c>
      <c r="N808" s="53">
        <f>IF(TYPE(SEARCH(N$1,+VLOOKUP($A808,datos14s!$A$2:$B$874,2,FALSE)))=1,"·",0)</f>
        <v>0</v>
      </c>
      <c r="O808" s="53" t="str">
        <f>IF(TYPE(SEARCH(O$1,+VLOOKUP($A808,datos14s!$A$2:$B$874,2,FALSE)))=1,"·",0)</f>
        <v>·</v>
      </c>
      <c r="P808" s="53">
        <f>IF(TYPE(SEARCH(P$1,+VLOOKUP($A808,datos14s!$A$2:$B$874,2,FALSE)))=1,"·",0)</f>
        <v>0</v>
      </c>
      <c r="Q808" s="53">
        <f>IF(TYPE(SEARCH(Q$1,+VLOOKUP($A808,datos14s!$A$2:$B$874,2,FALSE)))=1,"·",0)</f>
        <v>0</v>
      </c>
      <c r="R808" s="53">
        <f>IF(TYPE(SEARCH(R$1,+VLOOKUP($A808,datos14s!$A$2:$B$874,2,FALSE)))=1,"·",0)</f>
        <v>0</v>
      </c>
      <c r="S808" s="53">
        <f>IF(TYPE(SEARCH(S$1,+VLOOKUP($A808,datos14s!$A$2:$B$874,2,FALSE)))=1,"·",0)</f>
        <v>0</v>
      </c>
      <c r="T808" s="53">
        <f>IF(TYPE(SEARCH(T$1,+VLOOKUP($A808,datos14s!$A$2:$B$874,2,FALSE)))=1,"·",0)</f>
        <v>0</v>
      </c>
      <c r="U808" s="53">
        <f>IF(TYPE(SEARCH(U$1,+VLOOKUP($A808,datos14s!$A$2:$B$874,2,FALSE)))=1,"·",0)</f>
        <v>0</v>
      </c>
      <c r="V808" s="53">
        <f>IF(TYPE(SEARCH(V$1,+VLOOKUP($A808,datos14s!$A$2:$B$874,2,FALSE)))=1,"·",0)</f>
        <v>0</v>
      </c>
      <c r="W808" s="53">
        <f>IF(TYPE(SEARCH(W$1,+VLOOKUP($A808,datos14s!$A$2:$B$874,2,FALSE)))=1,"·",0)</f>
        <v>0</v>
      </c>
      <c r="X808" s="53">
        <f>IF(TYPE(SEARCH(X$1,+VLOOKUP($A808,datos14s!$A$2:$B$874,2,FALSE)))=1,"·",0)</f>
        <v>0</v>
      </c>
      <c r="Y808" s="53">
        <f>IF(TYPE(SEARCH(Y$1,+VLOOKUP($A808,datos14s!$A$2:$B$874,2,FALSE)))=1,"·",0)</f>
        <v>0</v>
      </c>
      <c r="Z808" s="53">
        <f>IF(TYPE(SEARCH(Z$1,+VLOOKUP($A808,datos14s!$A$2:$B$874,2,FALSE)))=1,"·",0)</f>
        <v>0</v>
      </c>
      <c r="AA808" s="53">
        <f>IF(TYPE(SEARCH(AA$1,+VLOOKUP($A808,datos14s!$A$2:$B$874,2,FALSE)))=1,"·",0)</f>
        <v>0</v>
      </c>
      <c r="AB808" s="53">
        <f>IF(TYPE(SEARCH(AB$1,+VLOOKUP($A808,datos14s!$A$2:$B$874,2,FALSE)))=1,"·",0)</f>
        <v>0</v>
      </c>
      <c r="AC808" s="53">
        <f>IF(TYPE(SEARCH(AC$1,+VLOOKUP($A808,datos14s!$A$2:$B$874,2,FALSE)))=1,"·",0)</f>
        <v>0</v>
      </c>
      <c r="AD808" s="53">
        <f>IF(TYPE(SEARCH(AD$1,+VLOOKUP($A808,datos14s!$A$2:$B$874,2,FALSE)))=1,"·",0)</f>
        <v>0</v>
      </c>
      <c r="AE808" s="53">
        <f>IF(TYPE(SEARCH(AE$1,+VLOOKUP($A808,datos14s!$A$2:$B$874,2,FALSE)))=1,"·",0)</f>
        <v>0</v>
      </c>
    </row>
    <row r="809" spans="1:31" s="9" customFormat="1">
      <c r="A809" s="186" t="s">
        <v>356</v>
      </c>
      <c r="B809" s="53">
        <f>IF(TYPE(SEARCH(B$1,+VLOOKUP($A809,datos14s!$A$2:$B$874,2,FALSE)))=1,"·",0)</f>
        <v>0</v>
      </c>
      <c r="C809" s="53">
        <f>IF(TYPE(SEARCH(C$1,+VLOOKUP($A809,datos14s!$A$2:$B$874,2,FALSE)))=1,"·",0)</f>
        <v>0</v>
      </c>
      <c r="D809" s="53">
        <f>IF(TYPE(SEARCH(D$1,+VLOOKUP($A809,datos14s!$A$2:$B$874,2,FALSE)))=1,"·",0)</f>
        <v>0</v>
      </c>
      <c r="E809" s="53">
        <f>IF(TYPE(SEARCH(E$1,+VLOOKUP($A809,datos14s!$A$2:$B$874,2,FALSE)))=1,"·",0)</f>
        <v>0</v>
      </c>
      <c r="F809" s="53" t="str">
        <f>IF(TYPE(SEARCH(F$1,+VLOOKUP($A809,datos14s!$A$2:$B$874,2,FALSE)))=1,"·",0)</f>
        <v>·</v>
      </c>
      <c r="G809" s="53">
        <f>IF(TYPE(SEARCH(G$1,+VLOOKUP($A809,datos14s!$A$2:$B$874,2,FALSE)))=1,"·",0)</f>
        <v>0</v>
      </c>
      <c r="H809" s="53">
        <f>IF(TYPE(SEARCH(H$1,+VLOOKUP($A809,datos14s!$A$2:$B$874,2,FALSE)))=1,"·",0)</f>
        <v>0</v>
      </c>
      <c r="I809" s="53">
        <f>IF(TYPE(SEARCH(I$1,+VLOOKUP($A809,datos14s!$A$2:$B$874,2,FALSE)))=1,"·",0)</f>
        <v>0</v>
      </c>
      <c r="J809" s="53">
        <f>IF(TYPE(SEARCH(J$1,+VLOOKUP($A809,datos14s!$A$2:$B$874,2,FALSE)))=1,"·",0)</f>
        <v>0</v>
      </c>
      <c r="K809" s="53" t="str">
        <f>IF(TYPE(SEARCH(K$1,+VLOOKUP($A809,datos14s!$A$2:$B$874,2,FALSE)))=1,"·",0)</f>
        <v>·</v>
      </c>
      <c r="L809" s="53">
        <f>IF(TYPE(SEARCH(L$1,+VLOOKUP($A809,datos14s!$A$2:$B$874,2,FALSE)))=1,"·",0)</f>
        <v>0</v>
      </c>
      <c r="M809" s="53">
        <f>IF(TYPE(SEARCH(M$1,+VLOOKUP($A809,datos14s!$A$2:$B$874,2,FALSE)))=1,"·",0)</f>
        <v>0</v>
      </c>
      <c r="N809" s="53">
        <f>IF(TYPE(SEARCH(N$1,+VLOOKUP($A809,datos14s!$A$2:$B$874,2,FALSE)))=1,"·",0)</f>
        <v>0</v>
      </c>
      <c r="O809" s="53">
        <f>IF(TYPE(SEARCH(O$1,+VLOOKUP($A809,datos14s!$A$2:$B$874,2,FALSE)))=1,"·",0)</f>
        <v>0</v>
      </c>
      <c r="P809" s="53">
        <f>IF(TYPE(SEARCH(P$1,+VLOOKUP($A809,datos14s!$A$2:$B$874,2,FALSE)))=1,"·",0)</f>
        <v>0</v>
      </c>
      <c r="Q809" s="53">
        <f>IF(TYPE(SEARCH(Q$1,+VLOOKUP($A809,datos14s!$A$2:$B$874,2,FALSE)))=1,"·",0)</f>
        <v>0</v>
      </c>
      <c r="R809" s="53">
        <f>IF(TYPE(SEARCH(R$1,+VLOOKUP($A809,datos14s!$A$2:$B$874,2,FALSE)))=1,"·",0)</f>
        <v>0</v>
      </c>
      <c r="S809" s="53">
        <f>IF(TYPE(SEARCH(S$1,+VLOOKUP($A809,datos14s!$A$2:$B$874,2,FALSE)))=1,"·",0)</f>
        <v>0</v>
      </c>
      <c r="T809" s="53">
        <f>IF(TYPE(SEARCH(T$1,+VLOOKUP($A809,datos14s!$A$2:$B$874,2,FALSE)))=1,"·",0)</f>
        <v>0</v>
      </c>
      <c r="U809" s="53">
        <f>IF(TYPE(SEARCH(U$1,+VLOOKUP($A809,datos14s!$A$2:$B$874,2,FALSE)))=1,"·",0)</f>
        <v>0</v>
      </c>
      <c r="V809" s="53">
        <f>IF(TYPE(SEARCH(V$1,+VLOOKUP($A809,datos14s!$A$2:$B$874,2,FALSE)))=1,"·",0)</f>
        <v>0</v>
      </c>
      <c r="W809" s="53">
        <f>IF(TYPE(SEARCH(W$1,+VLOOKUP($A809,datos14s!$A$2:$B$874,2,FALSE)))=1,"·",0)</f>
        <v>0</v>
      </c>
      <c r="X809" s="53">
        <f>IF(TYPE(SEARCH(X$1,+VLOOKUP($A809,datos14s!$A$2:$B$874,2,FALSE)))=1,"·",0)</f>
        <v>0</v>
      </c>
      <c r="Y809" s="53">
        <f>IF(TYPE(SEARCH(Y$1,+VLOOKUP($A809,datos14s!$A$2:$B$874,2,FALSE)))=1,"·",0)</f>
        <v>0</v>
      </c>
      <c r="Z809" s="53">
        <f>IF(TYPE(SEARCH(Z$1,+VLOOKUP($A809,datos14s!$A$2:$B$874,2,FALSE)))=1,"·",0)</f>
        <v>0</v>
      </c>
      <c r="AA809" s="53">
        <f>IF(TYPE(SEARCH(AA$1,+VLOOKUP($A809,datos14s!$A$2:$B$874,2,FALSE)))=1,"·",0)</f>
        <v>0</v>
      </c>
      <c r="AB809" s="53">
        <f>IF(TYPE(SEARCH(AB$1,+VLOOKUP($A809,datos14s!$A$2:$B$874,2,FALSE)))=1,"·",0)</f>
        <v>0</v>
      </c>
      <c r="AC809" s="53">
        <f>IF(TYPE(SEARCH(AC$1,+VLOOKUP($A809,datos14s!$A$2:$B$874,2,FALSE)))=1,"·",0)</f>
        <v>0</v>
      </c>
      <c r="AD809" s="53">
        <f>IF(TYPE(SEARCH(AD$1,+VLOOKUP($A809,datos14s!$A$2:$B$874,2,FALSE)))=1,"·",0)</f>
        <v>0</v>
      </c>
      <c r="AE809" s="53" t="str">
        <f>IF(TYPE(SEARCH(AE$1,+VLOOKUP($A809,datos14s!$A$2:$B$874,2,FALSE)))=1,"·",0)</f>
        <v>·</v>
      </c>
    </row>
    <row r="810" spans="1:31" s="9" customFormat="1">
      <c r="A810" s="186" t="s">
        <v>357</v>
      </c>
      <c r="B810" s="53">
        <f>IF(TYPE(SEARCH(B$1,+VLOOKUP($A810,datos14s!$A$2:$B$874,2,FALSE)))=1,"·",0)</f>
        <v>0</v>
      </c>
      <c r="C810" s="53">
        <f>IF(TYPE(SEARCH(C$1,+VLOOKUP($A810,datos14s!$A$2:$B$874,2,FALSE)))=1,"·",0)</f>
        <v>0</v>
      </c>
      <c r="D810" s="53">
        <f>IF(TYPE(SEARCH(D$1,+VLOOKUP($A810,datos14s!$A$2:$B$874,2,FALSE)))=1,"·",0)</f>
        <v>0</v>
      </c>
      <c r="E810" s="53">
        <f>IF(TYPE(SEARCH(E$1,+VLOOKUP($A810,datos14s!$A$2:$B$874,2,FALSE)))=1,"·",0)</f>
        <v>0</v>
      </c>
      <c r="F810" s="53">
        <f>IF(TYPE(SEARCH(F$1,+VLOOKUP($A810,datos14s!$A$2:$B$874,2,FALSE)))=1,"·",0)</f>
        <v>0</v>
      </c>
      <c r="G810" s="53">
        <f>IF(TYPE(SEARCH(G$1,+VLOOKUP($A810,datos14s!$A$2:$B$874,2,FALSE)))=1,"·",0)</f>
        <v>0</v>
      </c>
      <c r="H810" s="53">
        <f>IF(TYPE(SEARCH(H$1,+VLOOKUP($A810,datos14s!$A$2:$B$874,2,FALSE)))=1,"·",0)</f>
        <v>0</v>
      </c>
      <c r="I810" s="53">
        <f>IF(TYPE(SEARCH(I$1,+VLOOKUP($A810,datos14s!$A$2:$B$874,2,FALSE)))=1,"·",0)</f>
        <v>0</v>
      </c>
      <c r="J810" s="53">
        <f>IF(TYPE(SEARCH(J$1,+VLOOKUP($A810,datos14s!$A$2:$B$874,2,FALSE)))=1,"·",0)</f>
        <v>0</v>
      </c>
      <c r="K810" s="53" t="str">
        <f>IF(TYPE(SEARCH(K$1,+VLOOKUP($A810,datos14s!$A$2:$B$874,2,FALSE)))=1,"·",0)</f>
        <v>·</v>
      </c>
      <c r="L810" s="53">
        <f>IF(TYPE(SEARCH(L$1,+VLOOKUP($A810,datos14s!$A$2:$B$874,2,FALSE)))=1,"·",0)</f>
        <v>0</v>
      </c>
      <c r="M810" s="53">
        <f>IF(TYPE(SEARCH(M$1,+VLOOKUP($A810,datos14s!$A$2:$B$874,2,FALSE)))=1,"·",0)</f>
        <v>0</v>
      </c>
      <c r="N810" s="53">
        <f>IF(TYPE(SEARCH(N$1,+VLOOKUP($A810,datos14s!$A$2:$B$874,2,FALSE)))=1,"·",0)</f>
        <v>0</v>
      </c>
      <c r="O810" s="53" t="str">
        <f>IF(TYPE(SEARCH(O$1,+VLOOKUP($A810,datos14s!$A$2:$B$874,2,FALSE)))=1,"·",0)</f>
        <v>·</v>
      </c>
      <c r="P810" s="53">
        <f>IF(TYPE(SEARCH(P$1,+VLOOKUP($A810,datos14s!$A$2:$B$874,2,FALSE)))=1,"·",0)</f>
        <v>0</v>
      </c>
      <c r="Q810" s="53">
        <f>IF(TYPE(SEARCH(Q$1,+VLOOKUP($A810,datos14s!$A$2:$B$874,2,FALSE)))=1,"·",0)</f>
        <v>0</v>
      </c>
      <c r="R810" s="53">
        <f>IF(TYPE(SEARCH(R$1,+VLOOKUP($A810,datos14s!$A$2:$B$874,2,FALSE)))=1,"·",0)</f>
        <v>0</v>
      </c>
      <c r="S810" s="53">
        <f>IF(TYPE(SEARCH(S$1,+VLOOKUP($A810,datos14s!$A$2:$B$874,2,FALSE)))=1,"·",0)</f>
        <v>0</v>
      </c>
      <c r="T810" s="53">
        <f>IF(TYPE(SEARCH(T$1,+VLOOKUP($A810,datos14s!$A$2:$B$874,2,FALSE)))=1,"·",0)</f>
        <v>0</v>
      </c>
      <c r="U810" s="53">
        <f>IF(TYPE(SEARCH(U$1,+VLOOKUP($A810,datos14s!$A$2:$B$874,2,FALSE)))=1,"·",0)</f>
        <v>0</v>
      </c>
      <c r="V810" s="53">
        <f>IF(TYPE(SEARCH(V$1,+VLOOKUP($A810,datos14s!$A$2:$B$874,2,FALSE)))=1,"·",0)</f>
        <v>0</v>
      </c>
      <c r="W810" s="53">
        <f>IF(TYPE(SEARCH(W$1,+VLOOKUP($A810,datos14s!$A$2:$B$874,2,FALSE)))=1,"·",0)</f>
        <v>0</v>
      </c>
      <c r="X810" s="53">
        <f>IF(TYPE(SEARCH(X$1,+VLOOKUP($A810,datos14s!$A$2:$B$874,2,FALSE)))=1,"·",0)</f>
        <v>0</v>
      </c>
      <c r="Y810" s="53">
        <f>IF(TYPE(SEARCH(Y$1,+VLOOKUP($A810,datos14s!$A$2:$B$874,2,FALSE)))=1,"·",0)</f>
        <v>0</v>
      </c>
      <c r="Z810" s="53">
        <f>IF(TYPE(SEARCH(Z$1,+VLOOKUP($A810,datos14s!$A$2:$B$874,2,FALSE)))=1,"·",0)</f>
        <v>0</v>
      </c>
      <c r="AA810" s="53">
        <f>IF(TYPE(SEARCH(AA$1,+VLOOKUP($A810,datos14s!$A$2:$B$874,2,FALSE)))=1,"·",0)</f>
        <v>0</v>
      </c>
      <c r="AB810" s="53">
        <f>IF(TYPE(SEARCH(AB$1,+VLOOKUP($A810,datos14s!$A$2:$B$874,2,FALSE)))=1,"·",0)</f>
        <v>0</v>
      </c>
      <c r="AC810" s="53">
        <f>IF(TYPE(SEARCH(AC$1,+VLOOKUP($A810,datos14s!$A$2:$B$874,2,FALSE)))=1,"·",0)</f>
        <v>0</v>
      </c>
      <c r="AD810" s="53">
        <f>IF(TYPE(SEARCH(AD$1,+VLOOKUP($A810,datos14s!$A$2:$B$874,2,FALSE)))=1,"·",0)</f>
        <v>0</v>
      </c>
      <c r="AE810" s="53" t="str">
        <f>IF(TYPE(SEARCH(AE$1,+VLOOKUP($A810,datos14s!$A$2:$B$874,2,FALSE)))=1,"·",0)</f>
        <v>·</v>
      </c>
    </row>
    <row r="811" spans="1:31" s="9" customFormat="1">
      <c r="A811" s="186" t="s">
        <v>358</v>
      </c>
      <c r="B811" s="53">
        <f>IF(TYPE(SEARCH(B$1,+VLOOKUP($A811,datos14s!$A$2:$B$874,2,FALSE)))=1,"·",0)</f>
        <v>0</v>
      </c>
      <c r="C811" s="53">
        <f>IF(TYPE(SEARCH(C$1,+VLOOKUP($A811,datos14s!$A$2:$B$874,2,FALSE)))=1,"·",0)</f>
        <v>0</v>
      </c>
      <c r="D811" s="53">
        <f>IF(TYPE(SEARCH(D$1,+VLOOKUP($A811,datos14s!$A$2:$B$874,2,FALSE)))=1,"·",0)</f>
        <v>0</v>
      </c>
      <c r="E811" s="53">
        <f>IF(TYPE(SEARCH(E$1,+VLOOKUP($A811,datos14s!$A$2:$B$874,2,FALSE)))=1,"·",0)</f>
        <v>0</v>
      </c>
      <c r="F811" s="53" t="str">
        <f>IF(TYPE(SEARCH(F$1,+VLOOKUP($A811,datos14s!$A$2:$B$874,2,FALSE)))=1,"·",0)</f>
        <v>·</v>
      </c>
      <c r="G811" s="53">
        <f>IF(TYPE(SEARCH(G$1,+VLOOKUP($A811,datos14s!$A$2:$B$874,2,FALSE)))=1,"·",0)</f>
        <v>0</v>
      </c>
      <c r="H811" s="53">
        <f>IF(TYPE(SEARCH(H$1,+VLOOKUP($A811,datos14s!$A$2:$B$874,2,FALSE)))=1,"·",0)</f>
        <v>0</v>
      </c>
      <c r="I811" s="53" t="str">
        <f>IF(TYPE(SEARCH(I$1,+VLOOKUP($A811,datos14s!$A$2:$B$874,2,FALSE)))=1,"·",0)</f>
        <v>·</v>
      </c>
      <c r="J811" s="53">
        <f>IF(TYPE(SEARCH(J$1,+VLOOKUP($A811,datos14s!$A$2:$B$874,2,FALSE)))=1,"·",0)</f>
        <v>0</v>
      </c>
      <c r="K811" s="53">
        <f>IF(TYPE(SEARCH(K$1,+VLOOKUP($A811,datos14s!$A$2:$B$874,2,FALSE)))=1,"·",0)</f>
        <v>0</v>
      </c>
      <c r="L811" s="53">
        <f>IF(TYPE(SEARCH(L$1,+VLOOKUP($A811,datos14s!$A$2:$B$874,2,FALSE)))=1,"·",0)</f>
        <v>0</v>
      </c>
      <c r="M811" s="53">
        <f>IF(TYPE(SEARCH(M$1,+VLOOKUP($A811,datos14s!$A$2:$B$874,2,FALSE)))=1,"·",0)</f>
        <v>0</v>
      </c>
      <c r="N811" s="53">
        <f>IF(TYPE(SEARCH(N$1,+VLOOKUP($A811,datos14s!$A$2:$B$874,2,FALSE)))=1,"·",0)</f>
        <v>0</v>
      </c>
      <c r="O811" s="53" t="str">
        <f>IF(TYPE(SEARCH(O$1,+VLOOKUP($A811,datos14s!$A$2:$B$874,2,FALSE)))=1,"·",0)</f>
        <v>·</v>
      </c>
      <c r="P811" s="53">
        <f>IF(TYPE(SEARCH(P$1,+VLOOKUP($A811,datos14s!$A$2:$B$874,2,FALSE)))=1,"·",0)</f>
        <v>0</v>
      </c>
      <c r="Q811" s="53">
        <f>IF(TYPE(SEARCH(Q$1,+VLOOKUP($A811,datos14s!$A$2:$B$874,2,FALSE)))=1,"·",0)</f>
        <v>0</v>
      </c>
      <c r="R811" s="53">
        <f>IF(TYPE(SEARCH(R$1,+VLOOKUP($A811,datos14s!$A$2:$B$874,2,FALSE)))=1,"·",0)</f>
        <v>0</v>
      </c>
      <c r="S811" s="53">
        <f>IF(TYPE(SEARCH(S$1,+VLOOKUP($A811,datos14s!$A$2:$B$874,2,FALSE)))=1,"·",0)</f>
        <v>0</v>
      </c>
      <c r="T811" s="53">
        <f>IF(TYPE(SEARCH(T$1,+VLOOKUP($A811,datos14s!$A$2:$B$874,2,FALSE)))=1,"·",0)</f>
        <v>0</v>
      </c>
      <c r="U811" s="53">
        <f>IF(TYPE(SEARCH(U$1,+VLOOKUP($A811,datos14s!$A$2:$B$874,2,FALSE)))=1,"·",0)</f>
        <v>0</v>
      </c>
      <c r="V811" s="53">
        <f>IF(TYPE(SEARCH(V$1,+VLOOKUP($A811,datos14s!$A$2:$B$874,2,FALSE)))=1,"·",0)</f>
        <v>0</v>
      </c>
      <c r="W811" s="53">
        <f>IF(TYPE(SEARCH(W$1,+VLOOKUP($A811,datos14s!$A$2:$B$874,2,FALSE)))=1,"·",0)</f>
        <v>0</v>
      </c>
      <c r="X811" s="53">
        <f>IF(TYPE(SEARCH(X$1,+VLOOKUP($A811,datos14s!$A$2:$B$874,2,FALSE)))=1,"·",0)</f>
        <v>0</v>
      </c>
      <c r="Y811" s="53">
        <f>IF(TYPE(SEARCH(Y$1,+VLOOKUP($A811,datos14s!$A$2:$B$874,2,FALSE)))=1,"·",0)</f>
        <v>0</v>
      </c>
      <c r="Z811" s="53">
        <f>IF(TYPE(SEARCH(Z$1,+VLOOKUP($A811,datos14s!$A$2:$B$874,2,FALSE)))=1,"·",0)</f>
        <v>0</v>
      </c>
      <c r="AA811" s="53">
        <f>IF(TYPE(SEARCH(AA$1,+VLOOKUP($A811,datos14s!$A$2:$B$874,2,FALSE)))=1,"·",0)</f>
        <v>0</v>
      </c>
      <c r="AB811" s="53">
        <f>IF(TYPE(SEARCH(AB$1,+VLOOKUP($A811,datos14s!$A$2:$B$874,2,FALSE)))=1,"·",0)</f>
        <v>0</v>
      </c>
      <c r="AC811" s="53">
        <f>IF(TYPE(SEARCH(AC$1,+VLOOKUP($A811,datos14s!$A$2:$B$874,2,FALSE)))=1,"·",0)</f>
        <v>0</v>
      </c>
      <c r="AD811" s="53">
        <f>IF(TYPE(SEARCH(AD$1,+VLOOKUP($A811,datos14s!$A$2:$B$874,2,FALSE)))=1,"·",0)</f>
        <v>0</v>
      </c>
      <c r="AE811" s="53">
        <f>IF(TYPE(SEARCH(AE$1,+VLOOKUP($A811,datos14s!$A$2:$B$874,2,FALSE)))=1,"·",0)</f>
        <v>0</v>
      </c>
    </row>
    <row r="812" spans="1:31" s="9" customFormat="1">
      <c r="A812" s="186" t="s">
        <v>359</v>
      </c>
      <c r="B812" s="53">
        <f>IF(TYPE(SEARCH(B$1,+VLOOKUP($A812,datos14s!$A$2:$B$874,2,FALSE)))=1,"·",0)</f>
        <v>0</v>
      </c>
      <c r="C812" s="53">
        <f>IF(TYPE(SEARCH(C$1,+VLOOKUP($A812,datos14s!$A$2:$B$874,2,FALSE)))=1,"·",0)</f>
        <v>0</v>
      </c>
      <c r="D812" s="53">
        <f>IF(TYPE(SEARCH(D$1,+VLOOKUP($A812,datos14s!$A$2:$B$874,2,FALSE)))=1,"·",0)</f>
        <v>0</v>
      </c>
      <c r="E812" s="53">
        <f>IF(TYPE(SEARCH(E$1,+VLOOKUP($A812,datos14s!$A$2:$B$874,2,FALSE)))=1,"·",0)</f>
        <v>0</v>
      </c>
      <c r="F812" s="53">
        <f>IF(TYPE(SEARCH(F$1,+VLOOKUP($A812,datos14s!$A$2:$B$874,2,FALSE)))=1,"·",0)</f>
        <v>0</v>
      </c>
      <c r="G812" s="53">
        <f>IF(TYPE(SEARCH(G$1,+VLOOKUP($A812,datos14s!$A$2:$B$874,2,FALSE)))=1,"·",0)</f>
        <v>0</v>
      </c>
      <c r="H812" s="53">
        <f>IF(TYPE(SEARCH(H$1,+VLOOKUP($A812,datos14s!$A$2:$B$874,2,FALSE)))=1,"·",0)</f>
        <v>0</v>
      </c>
      <c r="I812" s="53" t="str">
        <f>IF(TYPE(SEARCH(I$1,+VLOOKUP($A812,datos14s!$A$2:$B$874,2,FALSE)))=1,"·",0)</f>
        <v>·</v>
      </c>
      <c r="J812" s="53">
        <f>IF(TYPE(SEARCH(J$1,+VLOOKUP($A812,datos14s!$A$2:$B$874,2,FALSE)))=1,"·",0)</f>
        <v>0</v>
      </c>
      <c r="K812" s="53">
        <f>IF(TYPE(SEARCH(K$1,+VLOOKUP($A812,datos14s!$A$2:$B$874,2,FALSE)))=1,"·",0)</f>
        <v>0</v>
      </c>
      <c r="L812" s="53">
        <f>IF(TYPE(SEARCH(L$1,+VLOOKUP($A812,datos14s!$A$2:$B$874,2,FALSE)))=1,"·",0)</f>
        <v>0</v>
      </c>
      <c r="M812" s="53">
        <f>IF(TYPE(SEARCH(M$1,+VLOOKUP($A812,datos14s!$A$2:$B$874,2,FALSE)))=1,"·",0)</f>
        <v>0</v>
      </c>
      <c r="N812" s="53">
        <f>IF(TYPE(SEARCH(N$1,+VLOOKUP($A812,datos14s!$A$2:$B$874,2,FALSE)))=1,"·",0)</f>
        <v>0</v>
      </c>
      <c r="O812" s="53" t="str">
        <f>IF(TYPE(SEARCH(O$1,+VLOOKUP($A812,datos14s!$A$2:$B$874,2,FALSE)))=1,"·",0)</f>
        <v>·</v>
      </c>
      <c r="P812" s="53">
        <f>IF(TYPE(SEARCH(P$1,+VLOOKUP($A812,datos14s!$A$2:$B$874,2,FALSE)))=1,"·",0)</f>
        <v>0</v>
      </c>
      <c r="Q812" s="53">
        <f>IF(TYPE(SEARCH(Q$1,+VLOOKUP($A812,datos14s!$A$2:$B$874,2,FALSE)))=1,"·",0)</f>
        <v>0</v>
      </c>
      <c r="R812" s="53">
        <f>IF(TYPE(SEARCH(R$1,+VLOOKUP($A812,datos14s!$A$2:$B$874,2,FALSE)))=1,"·",0)</f>
        <v>0</v>
      </c>
      <c r="S812" s="53">
        <f>IF(TYPE(SEARCH(S$1,+VLOOKUP($A812,datos14s!$A$2:$B$874,2,FALSE)))=1,"·",0)</f>
        <v>0</v>
      </c>
      <c r="T812" s="53">
        <f>IF(TYPE(SEARCH(T$1,+VLOOKUP($A812,datos14s!$A$2:$B$874,2,FALSE)))=1,"·",0)</f>
        <v>0</v>
      </c>
      <c r="U812" s="53">
        <f>IF(TYPE(SEARCH(U$1,+VLOOKUP($A812,datos14s!$A$2:$B$874,2,FALSE)))=1,"·",0)</f>
        <v>0</v>
      </c>
      <c r="V812" s="53">
        <f>IF(TYPE(SEARCH(V$1,+VLOOKUP($A812,datos14s!$A$2:$B$874,2,FALSE)))=1,"·",0)</f>
        <v>0</v>
      </c>
      <c r="W812" s="53">
        <f>IF(TYPE(SEARCH(W$1,+VLOOKUP($A812,datos14s!$A$2:$B$874,2,FALSE)))=1,"·",0)</f>
        <v>0</v>
      </c>
      <c r="X812" s="53">
        <f>IF(TYPE(SEARCH(X$1,+VLOOKUP($A812,datos14s!$A$2:$B$874,2,FALSE)))=1,"·",0)</f>
        <v>0</v>
      </c>
      <c r="Y812" s="53">
        <f>IF(TYPE(SEARCH(Y$1,+VLOOKUP($A812,datos14s!$A$2:$B$874,2,FALSE)))=1,"·",0)</f>
        <v>0</v>
      </c>
      <c r="Z812" s="53">
        <f>IF(TYPE(SEARCH(Z$1,+VLOOKUP($A812,datos14s!$A$2:$B$874,2,FALSE)))=1,"·",0)</f>
        <v>0</v>
      </c>
      <c r="AA812" s="53">
        <f>IF(TYPE(SEARCH(AA$1,+VLOOKUP($A812,datos14s!$A$2:$B$874,2,FALSE)))=1,"·",0)</f>
        <v>0</v>
      </c>
      <c r="AB812" s="53">
        <f>IF(TYPE(SEARCH(AB$1,+VLOOKUP($A812,datos14s!$A$2:$B$874,2,FALSE)))=1,"·",0)</f>
        <v>0</v>
      </c>
      <c r="AC812" s="53">
        <f>IF(TYPE(SEARCH(AC$1,+VLOOKUP($A812,datos14s!$A$2:$B$874,2,FALSE)))=1,"·",0)</f>
        <v>0</v>
      </c>
      <c r="AD812" s="53">
        <f>IF(TYPE(SEARCH(AD$1,+VLOOKUP($A812,datos14s!$A$2:$B$874,2,FALSE)))=1,"·",0)</f>
        <v>0</v>
      </c>
      <c r="AE812" s="53" t="str">
        <f>IF(TYPE(SEARCH(AE$1,+VLOOKUP($A812,datos14s!$A$2:$B$874,2,FALSE)))=1,"·",0)</f>
        <v>·</v>
      </c>
    </row>
    <row r="813" spans="1:31" s="9" customFormat="1">
      <c r="A813" s="186" t="s">
        <v>360</v>
      </c>
      <c r="B813" s="53">
        <f>IF(TYPE(SEARCH(B$1,+VLOOKUP($A813,datos14s!$A$2:$B$874,2,FALSE)))=1,"·",0)</f>
        <v>0</v>
      </c>
      <c r="C813" s="53">
        <f>IF(TYPE(SEARCH(C$1,+VLOOKUP($A813,datos14s!$A$2:$B$874,2,FALSE)))=1,"·",0)</f>
        <v>0</v>
      </c>
      <c r="D813" s="53">
        <f>IF(TYPE(SEARCH(D$1,+VLOOKUP($A813,datos14s!$A$2:$B$874,2,FALSE)))=1,"·",0)</f>
        <v>0</v>
      </c>
      <c r="E813" s="53">
        <f>IF(TYPE(SEARCH(E$1,+VLOOKUP($A813,datos14s!$A$2:$B$874,2,FALSE)))=1,"·",0)</f>
        <v>0</v>
      </c>
      <c r="F813" s="53">
        <f>IF(TYPE(SEARCH(F$1,+VLOOKUP($A813,datos14s!$A$2:$B$874,2,FALSE)))=1,"·",0)</f>
        <v>0</v>
      </c>
      <c r="G813" s="53">
        <f>IF(TYPE(SEARCH(G$1,+VLOOKUP($A813,datos14s!$A$2:$B$874,2,FALSE)))=1,"·",0)</f>
        <v>0</v>
      </c>
      <c r="H813" s="53">
        <f>IF(TYPE(SEARCH(H$1,+VLOOKUP($A813,datos14s!$A$2:$B$874,2,FALSE)))=1,"·",0)</f>
        <v>0</v>
      </c>
      <c r="I813" s="53">
        <f>IF(TYPE(SEARCH(I$1,+VLOOKUP($A813,datos14s!$A$2:$B$874,2,FALSE)))=1,"·",0)</f>
        <v>0</v>
      </c>
      <c r="J813" s="53">
        <f>IF(TYPE(SEARCH(J$1,+VLOOKUP($A813,datos14s!$A$2:$B$874,2,FALSE)))=1,"·",0)</f>
        <v>0</v>
      </c>
      <c r="K813" s="53">
        <f>IF(TYPE(SEARCH(K$1,+VLOOKUP($A813,datos14s!$A$2:$B$874,2,FALSE)))=1,"·",0)</f>
        <v>0</v>
      </c>
      <c r="L813" s="53">
        <f>IF(TYPE(SEARCH(L$1,+VLOOKUP($A813,datos14s!$A$2:$B$874,2,FALSE)))=1,"·",0)</f>
        <v>0</v>
      </c>
      <c r="M813" s="53">
        <f>IF(TYPE(SEARCH(M$1,+VLOOKUP($A813,datos14s!$A$2:$B$874,2,FALSE)))=1,"·",0)</f>
        <v>0</v>
      </c>
      <c r="N813" s="53">
        <f>IF(TYPE(SEARCH(N$1,+VLOOKUP($A813,datos14s!$A$2:$B$874,2,FALSE)))=1,"·",0)</f>
        <v>0</v>
      </c>
      <c r="O813" s="53">
        <f>IF(TYPE(SEARCH(O$1,+VLOOKUP($A813,datos14s!$A$2:$B$874,2,FALSE)))=1,"·",0)</f>
        <v>0</v>
      </c>
      <c r="P813" s="53">
        <f>IF(TYPE(SEARCH(P$1,+VLOOKUP($A813,datos14s!$A$2:$B$874,2,FALSE)))=1,"·",0)</f>
        <v>0</v>
      </c>
      <c r="Q813" s="53">
        <f>IF(TYPE(SEARCH(Q$1,+VLOOKUP($A813,datos14s!$A$2:$B$874,2,FALSE)))=1,"·",0)</f>
        <v>0</v>
      </c>
      <c r="R813" s="53">
        <f>IF(TYPE(SEARCH(R$1,+VLOOKUP($A813,datos14s!$A$2:$B$874,2,FALSE)))=1,"·",0)</f>
        <v>0</v>
      </c>
      <c r="S813" s="53">
        <f>IF(TYPE(SEARCH(S$1,+VLOOKUP($A813,datos14s!$A$2:$B$874,2,FALSE)))=1,"·",0)</f>
        <v>0</v>
      </c>
      <c r="T813" s="53">
        <f>IF(TYPE(SEARCH(T$1,+VLOOKUP($A813,datos14s!$A$2:$B$874,2,FALSE)))=1,"·",0)</f>
        <v>0</v>
      </c>
      <c r="U813" s="53">
        <f>IF(TYPE(SEARCH(U$1,+VLOOKUP($A813,datos14s!$A$2:$B$874,2,FALSE)))=1,"·",0)</f>
        <v>0</v>
      </c>
      <c r="V813" s="53">
        <f>IF(TYPE(SEARCH(V$1,+VLOOKUP($A813,datos14s!$A$2:$B$874,2,FALSE)))=1,"·",0)</f>
        <v>0</v>
      </c>
      <c r="W813" s="53">
        <f>IF(TYPE(SEARCH(W$1,+VLOOKUP($A813,datos14s!$A$2:$B$874,2,FALSE)))=1,"·",0)</f>
        <v>0</v>
      </c>
      <c r="X813" s="53">
        <f>IF(TYPE(SEARCH(X$1,+VLOOKUP($A813,datos14s!$A$2:$B$874,2,FALSE)))=1,"·",0)</f>
        <v>0</v>
      </c>
      <c r="Y813" s="53">
        <f>IF(TYPE(SEARCH(Y$1,+VLOOKUP($A813,datos14s!$A$2:$B$874,2,FALSE)))=1,"·",0)</f>
        <v>0</v>
      </c>
      <c r="Z813" s="53">
        <f>IF(TYPE(SEARCH(Z$1,+VLOOKUP($A813,datos14s!$A$2:$B$874,2,FALSE)))=1,"·",0)</f>
        <v>0</v>
      </c>
      <c r="AA813" s="53">
        <f>IF(TYPE(SEARCH(AA$1,+VLOOKUP($A813,datos14s!$A$2:$B$874,2,FALSE)))=1,"·",0)</f>
        <v>0</v>
      </c>
      <c r="AB813" s="53">
        <f>IF(TYPE(SEARCH(AB$1,+VLOOKUP($A813,datos14s!$A$2:$B$874,2,FALSE)))=1,"·",0)</f>
        <v>0</v>
      </c>
      <c r="AC813" s="53">
        <f>IF(TYPE(SEARCH(AC$1,+VLOOKUP($A813,datos14s!$A$2:$B$874,2,FALSE)))=1,"·",0)</f>
        <v>0</v>
      </c>
      <c r="AD813" s="53">
        <f>IF(TYPE(SEARCH(AD$1,+VLOOKUP($A813,datos14s!$A$2:$B$874,2,FALSE)))=1,"·",0)</f>
        <v>0</v>
      </c>
      <c r="AE813" s="53">
        <f>IF(TYPE(SEARCH(AE$1,+VLOOKUP($A813,datos14s!$A$2:$B$874,2,FALSE)))=1,"·",0)</f>
        <v>0</v>
      </c>
    </row>
    <row r="814" spans="1:31" s="9" customFormat="1">
      <c r="A814" s="186" t="s">
        <v>361</v>
      </c>
      <c r="B814" s="53">
        <f>IF(TYPE(SEARCH(B$1,+VLOOKUP($A814,datos14s!$A$2:$B$874,2,FALSE)))=1,"·",0)</f>
        <v>0</v>
      </c>
      <c r="C814" s="53">
        <f>IF(TYPE(SEARCH(C$1,+VLOOKUP($A814,datos14s!$A$2:$B$874,2,FALSE)))=1,"·",0)</f>
        <v>0</v>
      </c>
      <c r="D814" s="53">
        <f>IF(TYPE(SEARCH(D$1,+VLOOKUP($A814,datos14s!$A$2:$B$874,2,FALSE)))=1,"·",0)</f>
        <v>0</v>
      </c>
      <c r="E814" s="53">
        <f>IF(TYPE(SEARCH(E$1,+VLOOKUP($A814,datos14s!$A$2:$B$874,2,FALSE)))=1,"·",0)</f>
        <v>0</v>
      </c>
      <c r="F814" s="53">
        <f>IF(TYPE(SEARCH(F$1,+VLOOKUP($A814,datos14s!$A$2:$B$874,2,FALSE)))=1,"·",0)</f>
        <v>0</v>
      </c>
      <c r="G814" s="53">
        <f>IF(TYPE(SEARCH(G$1,+VLOOKUP($A814,datos14s!$A$2:$B$874,2,FALSE)))=1,"·",0)</f>
        <v>0</v>
      </c>
      <c r="H814" s="53">
        <f>IF(TYPE(SEARCH(H$1,+VLOOKUP($A814,datos14s!$A$2:$B$874,2,FALSE)))=1,"·",0)</f>
        <v>0</v>
      </c>
      <c r="I814" s="53">
        <f>IF(TYPE(SEARCH(I$1,+VLOOKUP($A814,datos14s!$A$2:$B$874,2,FALSE)))=1,"·",0)</f>
        <v>0</v>
      </c>
      <c r="J814" s="53">
        <f>IF(TYPE(SEARCH(J$1,+VLOOKUP($A814,datos14s!$A$2:$B$874,2,FALSE)))=1,"·",0)</f>
        <v>0</v>
      </c>
      <c r="K814" s="53">
        <f>IF(TYPE(SEARCH(K$1,+VLOOKUP($A814,datos14s!$A$2:$B$874,2,FALSE)))=1,"·",0)</f>
        <v>0</v>
      </c>
      <c r="L814" s="53">
        <f>IF(TYPE(SEARCH(L$1,+VLOOKUP($A814,datos14s!$A$2:$B$874,2,FALSE)))=1,"·",0)</f>
        <v>0</v>
      </c>
      <c r="M814" s="53">
        <f>IF(TYPE(SEARCH(M$1,+VLOOKUP($A814,datos14s!$A$2:$B$874,2,FALSE)))=1,"·",0)</f>
        <v>0</v>
      </c>
      <c r="N814" s="53">
        <f>IF(TYPE(SEARCH(N$1,+VLOOKUP($A814,datos14s!$A$2:$B$874,2,FALSE)))=1,"·",0)</f>
        <v>0</v>
      </c>
      <c r="O814" s="53">
        <f>IF(TYPE(SEARCH(O$1,+VLOOKUP($A814,datos14s!$A$2:$B$874,2,FALSE)))=1,"·",0)</f>
        <v>0</v>
      </c>
      <c r="P814" s="53">
        <f>IF(TYPE(SEARCH(P$1,+VLOOKUP($A814,datos14s!$A$2:$B$874,2,FALSE)))=1,"·",0)</f>
        <v>0</v>
      </c>
      <c r="Q814" s="53">
        <f>IF(TYPE(SEARCH(Q$1,+VLOOKUP($A814,datos14s!$A$2:$B$874,2,FALSE)))=1,"·",0)</f>
        <v>0</v>
      </c>
      <c r="R814" s="53">
        <f>IF(TYPE(SEARCH(R$1,+VLOOKUP($A814,datos14s!$A$2:$B$874,2,FALSE)))=1,"·",0)</f>
        <v>0</v>
      </c>
      <c r="S814" s="53">
        <f>IF(TYPE(SEARCH(S$1,+VLOOKUP($A814,datos14s!$A$2:$B$874,2,FALSE)))=1,"·",0)</f>
        <v>0</v>
      </c>
      <c r="T814" s="53">
        <f>IF(TYPE(SEARCH(T$1,+VLOOKUP($A814,datos14s!$A$2:$B$874,2,FALSE)))=1,"·",0)</f>
        <v>0</v>
      </c>
      <c r="U814" s="53">
        <f>IF(TYPE(SEARCH(U$1,+VLOOKUP($A814,datos14s!$A$2:$B$874,2,FALSE)))=1,"·",0)</f>
        <v>0</v>
      </c>
      <c r="V814" s="53">
        <f>IF(TYPE(SEARCH(V$1,+VLOOKUP($A814,datos14s!$A$2:$B$874,2,FALSE)))=1,"·",0)</f>
        <v>0</v>
      </c>
      <c r="W814" s="53">
        <f>IF(TYPE(SEARCH(W$1,+VLOOKUP($A814,datos14s!$A$2:$B$874,2,FALSE)))=1,"·",0)</f>
        <v>0</v>
      </c>
      <c r="X814" s="53">
        <f>IF(TYPE(SEARCH(X$1,+VLOOKUP($A814,datos14s!$A$2:$B$874,2,FALSE)))=1,"·",0)</f>
        <v>0</v>
      </c>
      <c r="Y814" s="53">
        <f>IF(TYPE(SEARCH(Y$1,+VLOOKUP($A814,datos14s!$A$2:$B$874,2,FALSE)))=1,"·",0)</f>
        <v>0</v>
      </c>
      <c r="Z814" s="53">
        <f>IF(TYPE(SEARCH(Z$1,+VLOOKUP($A814,datos14s!$A$2:$B$874,2,FALSE)))=1,"·",0)</f>
        <v>0</v>
      </c>
      <c r="AA814" s="53">
        <f>IF(TYPE(SEARCH(AA$1,+VLOOKUP($A814,datos14s!$A$2:$B$874,2,FALSE)))=1,"·",0)</f>
        <v>0</v>
      </c>
      <c r="AB814" s="53">
        <f>IF(TYPE(SEARCH(AB$1,+VLOOKUP($A814,datos14s!$A$2:$B$874,2,FALSE)))=1,"·",0)</f>
        <v>0</v>
      </c>
      <c r="AC814" s="53">
        <f>IF(TYPE(SEARCH(AC$1,+VLOOKUP($A814,datos14s!$A$2:$B$874,2,FALSE)))=1,"·",0)</f>
        <v>0</v>
      </c>
      <c r="AD814" s="53">
        <f>IF(TYPE(SEARCH(AD$1,+VLOOKUP($A814,datos14s!$A$2:$B$874,2,FALSE)))=1,"·",0)</f>
        <v>0</v>
      </c>
      <c r="AE814" s="53">
        <f>IF(TYPE(SEARCH(AE$1,+VLOOKUP($A814,datos14s!$A$2:$B$874,2,FALSE)))=1,"·",0)</f>
        <v>0</v>
      </c>
    </row>
    <row r="815" spans="1:31" s="9" customFormat="1">
      <c r="A815" s="186" t="s">
        <v>362</v>
      </c>
      <c r="B815" s="53">
        <f>IF(TYPE(SEARCH(B$1,+VLOOKUP($A815,datos14s!$A$2:$B$874,2,FALSE)))=1,"·",0)</f>
        <v>0</v>
      </c>
      <c r="C815" s="53">
        <f>IF(TYPE(SEARCH(C$1,+VLOOKUP($A815,datos14s!$A$2:$B$874,2,FALSE)))=1,"·",0)</f>
        <v>0</v>
      </c>
      <c r="D815" s="53">
        <f>IF(TYPE(SEARCH(D$1,+VLOOKUP($A815,datos14s!$A$2:$B$874,2,FALSE)))=1,"·",0)</f>
        <v>0</v>
      </c>
      <c r="E815" s="53">
        <f>IF(TYPE(SEARCH(E$1,+VLOOKUP($A815,datos14s!$A$2:$B$874,2,FALSE)))=1,"·",0)</f>
        <v>0</v>
      </c>
      <c r="F815" s="53">
        <f>IF(TYPE(SEARCH(F$1,+VLOOKUP($A815,datos14s!$A$2:$B$874,2,FALSE)))=1,"·",0)</f>
        <v>0</v>
      </c>
      <c r="G815" s="53">
        <f>IF(TYPE(SEARCH(G$1,+VLOOKUP($A815,datos14s!$A$2:$B$874,2,FALSE)))=1,"·",0)</f>
        <v>0</v>
      </c>
      <c r="H815" s="53">
        <f>IF(TYPE(SEARCH(H$1,+VLOOKUP($A815,datos14s!$A$2:$B$874,2,FALSE)))=1,"·",0)</f>
        <v>0</v>
      </c>
      <c r="I815" s="53">
        <f>IF(TYPE(SEARCH(I$1,+VLOOKUP($A815,datos14s!$A$2:$B$874,2,FALSE)))=1,"·",0)</f>
        <v>0</v>
      </c>
      <c r="J815" s="53">
        <f>IF(TYPE(SEARCH(J$1,+VLOOKUP($A815,datos14s!$A$2:$B$874,2,FALSE)))=1,"·",0)</f>
        <v>0</v>
      </c>
      <c r="K815" s="53">
        <f>IF(TYPE(SEARCH(K$1,+VLOOKUP($A815,datos14s!$A$2:$B$874,2,FALSE)))=1,"·",0)</f>
        <v>0</v>
      </c>
      <c r="L815" s="53">
        <f>IF(TYPE(SEARCH(L$1,+VLOOKUP($A815,datos14s!$A$2:$B$874,2,FALSE)))=1,"·",0)</f>
        <v>0</v>
      </c>
      <c r="M815" s="53">
        <f>IF(TYPE(SEARCH(M$1,+VLOOKUP($A815,datos14s!$A$2:$B$874,2,FALSE)))=1,"·",0)</f>
        <v>0</v>
      </c>
      <c r="N815" s="53">
        <f>IF(TYPE(SEARCH(N$1,+VLOOKUP($A815,datos14s!$A$2:$B$874,2,FALSE)))=1,"·",0)</f>
        <v>0</v>
      </c>
      <c r="O815" s="53">
        <f>IF(TYPE(SEARCH(O$1,+VLOOKUP($A815,datos14s!$A$2:$B$874,2,FALSE)))=1,"·",0)</f>
        <v>0</v>
      </c>
      <c r="P815" s="53">
        <f>IF(TYPE(SEARCH(P$1,+VLOOKUP($A815,datos14s!$A$2:$B$874,2,FALSE)))=1,"·",0)</f>
        <v>0</v>
      </c>
      <c r="Q815" s="53">
        <f>IF(TYPE(SEARCH(Q$1,+VLOOKUP($A815,datos14s!$A$2:$B$874,2,FALSE)))=1,"·",0)</f>
        <v>0</v>
      </c>
      <c r="R815" s="53">
        <f>IF(TYPE(SEARCH(R$1,+VLOOKUP($A815,datos14s!$A$2:$B$874,2,FALSE)))=1,"·",0)</f>
        <v>0</v>
      </c>
      <c r="S815" s="53">
        <f>IF(TYPE(SEARCH(S$1,+VLOOKUP($A815,datos14s!$A$2:$B$874,2,FALSE)))=1,"·",0)</f>
        <v>0</v>
      </c>
      <c r="T815" s="53">
        <f>IF(TYPE(SEARCH(T$1,+VLOOKUP($A815,datos14s!$A$2:$B$874,2,FALSE)))=1,"·",0)</f>
        <v>0</v>
      </c>
      <c r="U815" s="53">
        <f>IF(TYPE(SEARCH(U$1,+VLOOKUP($A815,datos14s!$A$2:$B$874,2,FALSE)))=1,"·",0)</f>
        <v>0</v>
      </c>
      <c r="V815" s="53">
        <f>IF(TYPE(SEARCH(V$1,+VLOOKUP($A815,datos14s!$A$2:$B$874,2,FALSE)))=1,"·",0)</f>
        <v>0</v>
      </c>
      <c r="W815" s="53">
        <f>IF(TYPE(SEARCH(W$1,+VLOOKUP($A815,datos14s!$A$2:$B$874,2,FALSE)))=1,"·",0)</f>
        <v>0</v>
      </c>
      <c r="X815" s="53">
        <f>IF(TYPE(SEARCH(X$1,+VLOOKUP($A815,datos14s!$A$2:$B$874,2,FALSE)))=1,"·",0)</f>
        <v>0</v>
      </c>
      <c r="Y815" s="53">
        <f>IF(TYPE(SEARCH(Y$1,+VLOOKUP($A815,datos14s!$A$2:$B$874,2,FALSE)))=1,"·",0)</f>
        <v>0</v>
      </c>
      <c r="Z815" s="53">
        <f>IF(TYPE(SEARCH(Z$1,+VLOOKUP($A815,datos14s!$A$2:$B$874,2,FALSE)))=1,"·",0)</f>
        <v>0</v>
      </c>
      <c r="AA815" s="53">
        <f>IF(TYPE(SEARCH(AA$1,+VLOOKUP($A815,datos14s!$A$2:$B$874,2,FALSE)))=1,"·",0)</f>
        <v>0</v>
      </c>
      <c r="AB815" s="53">
        <f>IF(TYPE(SEARCH(AB$1,+VLOOKUP($A815,datos14s!$A$2:$B$874,2,FALSE)))=1,"·",0)</f>
        <v>0</v>
      </c>
      <c r="AC815" s="53">
        <f>IF(TYPE(SEARCH(AC$1,+VLOOKUP($A815,datos14s!$A$2:$B$874,2,FALSE)))=1,"·",0)</f>
        <v>0</v>
      </c>
      <c r="AD815" s="53">
        <f>IF(TYPE(SEARCH(AD$1,+VLOOKUP($A815,datos14s!$A$2:$B$874,2,FALSE)))=1,"·",0)</f>
        <v>0</v>
      </c>
      <c r="AE815" s="53">
        <f>IF(TYPE(SEARCH(AE$1,+VLOOKUP($A815,datos14s!$A$2:$B$874,2,FALSE)))=1,"·",0)</f>
        <v>0</v>
      </c>
    </row>
    <row r="816" spans="1:31" s="9" customFormat="1">
      <c r="A816" s="186" t="s">
        <v>363</v>
      </c>
      <c r="B816" s="53">
        <f>IF(TYPE(SEARCH(B$1,+VLOOKUP($A816,datos14s!$A$2:$B$874,2,FALSE)))=1,"·",0)</f>
        <v>0</v>
      </c>
      <c r="C816" s="53">
        <f>IF(TYPE(SEARCH(C$1,+VLOOKUP($A816,datos14s!$A$2:$B$874,2,FALSE)))=1,"·",0)</f>
        <v>0</v>
      </c>
      <c r="D816" s="53">
        <f>IF(TYPE(SEARCH(D$1,+VLOOKUP($A816,datos14s!$A$2:$B$874,2,FALSE)))=1,"·",0)</f>
        <v>0</v>
      </c>
      <c r="E816" s="53">
        <f>IF(TYPE(SEARCH(E$1,+VLOOKUP($A816,datos14s!$A$2:$B$874,2,FALSE)))=1,"·",0)</f>
        <v>0</v>
      </c>
      <c r="F816" s="53">
        <f>IF(TYPE(SEARCH(F$1,+VLOOKUP($A816,datos14s!$A$2:$B$874,2,FALSE)))=1,"·",0)</f>
        <v>0</v>
      </c>
      <c r="G816" s="53">
        <f>IF(TYPE(SEARCH(G$1,+VLOOKUP($A816,datos14s!$A$2:$B$874,2,FALSE)))=1,"·",0)</f>
        <v>0</v>
      </c>
      <c r="H816" s="53">
        <f>IF(TYPE(SEARCH(H$1,+VLOOKUP($A816,datos14s!$A$2:$B$874,2,FALSE)))=1,"·",0)</f>
        <v>0</v>
      </c>
      <c r="I816" s="53">
        <f>IF(TYPE(SEARCH(I$1,+VLOOKUP($A816,datos14s!$A$2:$B$874,2,FALSE)))=1,"·",0)</f>
        <v>0</v>
      </c>
      <c r="J816" s="53">
        <f>IF(TYPE(SEARCH(J$1,+VLOOKUP($A816,datos14s!$A$2:$B$874,2,FALSE)))=1,"·",0)</f>
        <v>0</v>
      </c>
      <c r="K816" s="53">
        <f>IF(TYPE(SEARCH(K$1,+VLOOKUP($A816,datos14s!$A$2:$B$874,2,FALSE)))=1,"·",0)</f>
        <v>0</v>
      </c>
      <c r="L816" s="53">
        <f>IF(TYPE(SEARCH(L$1,+VLOOKUP($A816,datos14s!$A$2:$B$874,2,FALSE)))=1,"·",0)</f>
        <v>0</v>
      </c>
      <c r="M816" s="53">
        <f>IF(TYPE(SEARCH(M$1,+VLOOKUP($A816,datos14s!$A$2:$B$874,2,FALSE)))=1,"·",0)</f>
        <v>0</v>
      </c>
      <c r="N816" s="53">
        <f>IF(TYPE(SEARCH(N$1,+VLOOKUP($A816,datos14s!$A$2:$B$874,2,FALSE)))=1,"·",0)</f>
        <v>0</v>
      </c>
      <c r="O816" s="53">
        <f>IF(TYPE(SEARCH(O$1,+VLOOKUP($A816,datos14s!$A$2:$B$874,2,FALSE)))=1,"·",0)</f>
        <v>0</v>
      </c>
      <c r="P816" s="53">
        <f>IF(TYPE(SEARCH(P$1,+VLOOKUP($A816,datos14s!$A$2:$B$874,2,FALSE)))=1,"·",0)</f>
        <v>0</v>
      </c>
      <c r="Q816" s="53">
        <f>IF(TYPE(SEARCH(Q$1,+VLOOKUP($A816,datos14s!$A$2:$B$874,2,FALSE)))=1,"·",0)</f>
        <v>0</v>
      </c>
      <c r="R816" s="53">
        <f>IF(TYPE(SEARCH(R$1,+VLOOKUP($A816,datos14s!$A$2:$B$874,2,FALSE)))=1,"·",0)</f>
        <v>0</v>
      </c>
      <c r="S816" s="53">
        <f>IF(TYPE(SEARCH(S$1,+VLOOKUP($A816,datos14s!$A$2:$B$874,2,FALSE)))=1,"·",0)</f>
        <v>0</v>
      </c>
      <c r="T816" s="53">
        <f>IF(TYPE(SEARCH(T$1,+VLOOKUP($A816,datos14s!$A$2:$B$874,2,FALSE)))=1,"·",0)</f>
        <v>0</v>
      </c>
      <c r="U816" s="53">
        <f>IF(TYPE(SEARCH(U$1,+VLOOKUP($A816,datos14s!$A$2:$B$874,2,FALSE)))=1,"·",0)</f>
        <v>0</v>
      </c>
      <c r="V816" s="53">
        <f>IF(TYPE(SEARCH(V$1,+VLOOKUP($A816,datos14s!$A$2:$B$874,2,FALSE)))=1,"·",0)</f>
        <v>0</v>
      </c>
      <c r="W816" s="53">
        <f>IF(TYPE(SEARCH(W$1,+VLOOKUP($A816,datos14s!$A$2:$B$874,2,FALSE)))=1,"·",0)</f>
        <v>0</v>
      </c>
      <c r="X816" s="53">
        <f>IF(TYPE(SEARCH(X$1,+VLOOKUP($A816,datos14s!$A$2:$B$874,2,FALSE)))=1,"·",0)</f>
        <v>0</v>
      </c>
      <c r="Y816" s="53">
        <f>IF(TYPE(SEARCH(Y$1,+VLOOKUP($A816,datos14s!$A$2:$B$874,2,FALSE)))=1,"·",0)</f>
        <v>0</v>
      </c>
      <c r="Z816" s="53">
        <f>IF(TYPE(SEARCH(Z$1,+VLOOKUP($A816,datos14s!$A$2:$B$874,2,FALSE)))=1,"·",0)</f>
        <v>0</v>
      </c>
      <c r="AA816" s="53">
        <f>IF(TYPE(SEARCH(AA$1,+VLOOKUP($A816,datos14s!$A$2:$B$874,2,FALSE)))=1,"·",0)</f>
        <v>0</v>
      </c>
      <c r="AB816" s="53">
        <f>IF(TYPE(SEARCH(AB$1,+VLOOKUP($A816,datos14s!$A$2:$B$874,2,FALSE)))=1,"·",0)</f>
        <v>0</v>
      </c>
      <c r="AC816" s="53">
        <f>IF(TYPE(SEARCH(AC$1,+VLOOKUP($A816,datos14s!$A$2:$B$874,2,FALSE)))=1,"·",0)</f>
        <v>0</v>
      </c>
      <c r="AD816" s="53">
        <f>IF(TYPE(SEARCH(AD$1,+VLOOKUP($A816,datos14s!$A$2:$B$874,2,FALSE)))=1,"·",0)</f>
        <v>0</v>
      </c>
      <c r="AE816" s="53">
        <f>IF(TYPE(SEARCH(AE$1,+VLOOKUP($A816,datos14s!$A$2:$B$874,2,FALSE)))=1,"·",0)</f>
        <v>0</v>
      </c>
    </row>
    <row r="817" spans="1:31" s="9" customFormat="1">
      <c r="A817" s="186" t="s">
        <v>364</v>
      </c>
      <c r="B817" s="53">
        <f>IF(TYPE(SEARCH(B$1,+VLOOKUP($A817,datos14s!$A$2:$B$874,2,FALSE)))=1,"·",0)</f>
        <v>0</v>
      </c>
      <c r="C817" s="53">
        <f>IF(TYPE(SEARCH(C$1,+VLOOKUP($A817,datos14s!$A$2:$B$874,2,FALSE)))=1,"·",0)</f>
        <v>0</v>
      </c>
      <c r="D817" s="53">
        <f>IF(TYPE(SEARCH(D$1,+VLOOKUP($A817,datos14s!$A$2:$B$874,2,FALSE)))=1,"·",0)</f>
        <v>0</v>
      </c>
      <c r="E817" s="53">
        <f>IF(TYPE(SEARCH(E$1,+VLOOKUP($A817,datos14s!$A$2:$B$874,2,FALSE)))=1,"·",0)</f>
        <v>0</v>
      </c>
      <c r="F817" s="53">
        <f>IF(TYPE(SEARCH(F$1,+VLOOKUP($A817,datos14s!$A$2:$B$874,2,FALSE)))=1,"·",0)</f>
        <v>0</v>
      </c>
      <c r="G817" s="53">
        <f>IF(TYPE(SEARCH(G$1,+VLOOKUP($A817,datos14s!$A$2:$B$874,2,FALSE)))=1,"·",0)</f>
        <v>0</v>
      </c>
      <c r="H817" s="53">
        <f>IF(TYPE(SEARCH(H$1,+VLOOKUP($A817,datos14s!$A$2:$B$874,2,FALSE)))=1,"·",0)</f>
        <v>0</v>
      </c>
      <c r="I817" s="53">
        <f>IF(TYPE(SEARCH(I$1,+VLOOKUP($A817,datos14s!$A$2:$B$874,2,FALSE)))=1,"·",0)</f>
        <v>0</v>
      </c>
      <c r="J817" s="53">
        <f>IF(TYPE(SEARCH(J$1,+VLOOKUP($A817,datos14s!$A$2:$B$874,2,FALSE)))=1,"·",0)</f>
        <v>0</v>
      </c>
      <c r="K817" s="53">
        <f>IF(TYPE(SEARCH(K$1,+VLOOKUP($A817,datos14s!$A$2:$B$874,2,FALSE)))=1,"·",0)</f>
        <v>0</v>
      </c>
      <c r="L817" s="53">
        <f>IF(TYPE(SEARCH(L$1,+VLOOKUP($A817,datos14s!$A$2:$B$874,2,FALSE)))=1,"·",0)</f>
        <v>0</v>
      </c>
      <c r="M817" s="53">
        <f>IF(TYPE(SEARCH(M$1,+VLOOKUP($A817,datos14s!$A$2:$B$874,2,FALSE)))=1,"·",0)</f>
        <v>0</v>
      </c>
      <c r="N817" s="53">
        <f>IF(TYPE(SEARCH(N$1,+VLOOKUP($A817,datos14s!$A$2:$B$874,2,FALSE)))=1,"·",0)</f>
        <v>0</v>
      </c>
      <c r="O817" s="53">
        <f>IF(TYPE(SEARCH(O$1,+VLOOKUP($A817,datos14s!$A$2:$B$874,2,FALSE)))=1,"·",0)</f>
        <v>0</v>
      </c>
      <c r="P817" s="53">
        <f>IF(TYPE(SEARCH(P$1,+VLOOKUP($A817,datos14s!$A$2:$B$874,2,FALSE)))=1,"·",0)</f>
        <v>0</v>
      </c>
      <c r="Q817" s="53">
        <f>IF(TYPE(SEARCH(Q$1,+VLOOKUP($A817,datos14s!$A$2:$B$874,2,FALSE)))=1,"·",0)</f>
        <v>0</v>
      </c>
      <c r="R817" s="53">
        <f>IF(TYPE(SEARCH(R$1,+VLOOKUP($A817,datos14s!$A$2:$B$874,2,FALSE)))=1,"·",0)</f>
        <v>0</v>
      </c>
      <c r="S817" s="53">
        <f>IF(TYPE(SEARCH(S$1,+VLOOKUP($A817,datos14s!$A$2:$B$874,2,FALSE)))=1,"·",0)</f>
        <v>0</v>
      </c>
      <c r="T817" s="53">
        <f>IF(TYPE(SEARCH(T$1,+VLOOKUP($A817,datos14s!$A$2:$B$874,2,FALSE)))=1,"·",0)</f>
        <v>0</v>
      </c>
      <c r="U817" s="53">
        <f>IF(TYPE(SEARCH(U$1,+VLOOKUP($A817,datos14s!$A$2:$B$874,2,FALSE)))=1,"·",0)</f>
        <v>0</v>
      </c>
      <c r="V817" s="53">
        <f>IF(TYPE(SEARCH(V$1,+VLOOKUP($A817,datos14s!$A$2:$B$874,2,FALSE)))=1,"·",0)</f>
        <v>0</v>
      </c>
      <c r="W817" s="53">
        <f>IF(TYPE(SEARCH(W$1,+VLOOKUP($A817,datos14s!$A$2:$B$874,2,FALSE)))=1,"·",0)</f>
        <v>0</v>
      </c>
      <c r="X817" s="53">
        <f>IF(TYPE(SEARCH(X$1,+VLOOKUP($A817,datos14s!$A$2:$B$874,2,FALSE)))=1,"·",0)</f>
        <v>0</v>
      </c>
      <c r="Y817" s="53">
        <f>IF(TYPE(SEARCH(Y$1,+VLOOKUP($A817,datos14s!$A$2:$B$874,2,FALSE)))=1,"·",0)</f>
        <v>0</v>
      </c>
      <c r="Z817" s="53">
        <f>IF(TYPE(SEARCH(Z$1,+VLOOKUP($A817,datos14s!$A$2:$B$874,2,FALSE)))=1,"·",0)</f>
        <v>0</v>
      </c>
      <c r="AA817" s="53">
        <f>IF(TYPE(SEARCH(AA$1,+VLOOKUP($A817,datos14s!$A$2:$B$874,2,FALSE)))=1,"·",0)</f>
        <v>0</v>
      </c>
      <c r="AB817" s="53">
        <f>IF(TYPE(SEARCH(AB$1,+VLOOKUP($A817,datos14s!$A$2:$B$874,2,FALSE)))=1,"·",0)</f>
        <v>0</v>
      </c>
      <c r="AC817" s="53">
        <f>IF(TYPE(SEARCH(AC$1,+VLOOKUP($A817,datos14s!$A$2:$B$874,2,FALSE)))=1,"·",0)</f>
        <v>0</v>
      </c>
      <c r="AD817" s="53">
        <f>IF(TYPE(SEARCH(AD$1,+VLOOKUP($A817,datos14s!$A$2:$B$874,2,FALSE)))=1,"·",0)</f>
        <v>0</v>
      </c>
      <c r="AE817" s="53">
        <f>IF(TYPE(SEARCH(AE$1,+VLOOKUP($A817,datos14s!$A$2:$B$874,2,FALSE)))=1,"·",0)</f>
        <v>0</v>
      </c>
    </row>
    <row r="818" spans="1:31" s="9" customFormat="1">
      <c r="A818" s="186" t="s">
        <v>365</v>
      </c>
      <c r="B818" s="53">
        <f>IF(TYPE(SEARCH(B$1,+VLOOKUP($A818,datos14s!$A$2:$B$874,2,FALSE)))=1,"·",0)</f>
        <v>0</v>
      </c>
      <c r="C818" s="53">
        <f>IF(TYPE(SEARCH(C$1,+VLOOKUP($A818,datos14s!$A$2:$B$874,2,FALSE)))=1,"·",0)</f>
        <v>0</v>
      </c>
      <c r="D818" s="53">
        <f>IF(TYPE(SEARCH(D$1,+VLOOKUP($A818,datos14s!$A$2:$B$874,2,FALSE)))=1,"·",0)</f>
        <v>0</v>
      </c>
      <c r="E818" s="53">
        <f>IF(TYPE(SEARCH(E$1,+VLOOKUP($A818,datos14s!$A$2:$B$874,2,FALSE)))=1,"·",0)</f>
        <v>0</v>
      </c>
      <c r="F818" s="53">
        <f>IF(TYPE(SEARCH(F$1,+VLOOKUP($A818,datos14s!$A$2:$B$874,2,FALSE)))=1,"·",0)</f>
        <v>0</v>
      </c>
      <c r="G818" s="53">
        <f>IF(TYPE(SEARCH(G$1,+VLOOKUP($A818,datos14s!$A$2:$B$874,2,FALSE)))=1,"·",0)</f>
        <v>0</v>
      </c>
      <c r="H818" s="53">
        <f>IF(TYPE(SEARCH(H$1,+VLOOKUP($A818,datos14s!$A$2:$B$874,2,FALSE)))=1,"·",0)</f>
        <v>0</v>
      </c>
      <c r="I818" s="53">
        <f>IF(TYPE(SEARCH(I$1,+VLOOKUP($A818,datos14s!$A$2:$B$874,2,FALSE)))=1,"·",0)</f>
        <v>0</v>
      </c>
      <c r="J818" s="53">
        <f>IF(TYPE(SEARCH(J$1,+VLOOKUP($A818,datos14s!$A$2:$B$874,2,FALSE)))=1,"·",0)</f>
        <v>0</v>
      </c>
      <c r="K818" s="53">
        <f>IF(TYPE(SEARCH(K$1,+VLOOKUP($A818,datos14s!$A$2:$B$874,2,FALSE)))=1,"·",0)</f>
        <v>0</v>
      </c>
      <c r="L818" s="53">
        <f>IF(TYPE(SEARCH(L$1,+VLOOKUP($A818,datos14s!$A$2:$B$874,2,FALSE)))=1,"·",0)</f>
        <v>0</v>
      </c>
      <c r="M818" s="53">
        <f>IF(TYPE(SEARCH(M$1,+VLOOKUP($A818,datos14s!$A$2:$B$874,2,FALSE)))=1,"·",0)</f>
        <v>0</v>
      </c>
      <c r="N818" s="53">
        <f>IF(TYPE(SEARCH(N$1,+VLOOKUP($A818,datos14s!$A$2:$B$874,2,FALSE)))=1,"·",0)</f>
        <v>0</v>
      </c>
      <c r="O818" s="53">
        <f>IF(TYPE(SEARCH(O$1,+VLOOKUP($A818,datos14s!$A$2:$B$874,2,FALSE)))=1,"·",0)</f>
        <v>0</v>
      </c>
      <c r="P818" s="53">
        <f>IF(TYPE(SEARCH(P$1,+VLOOKUP($A818,datos14s!$A$2:$B$874,2,FALSE)))=1,"·",0)</f>
        <v>0</v>
      </c>
      <c r="Q818" s="53">
        <f>IF(TYPE(SEARCH(Q$1,+VLOOKUP($A818,datos14s!$A$2:$B$874,2,FALSE)))=1,"·",0)</f>
        <v>0</v>
      </c>
      <c r="R818" s="53">
        <f>IF(TYPE(SEARCH(R$1,+VLOOKUP($A818,datos14s!$A$2:$B$874,2,FALSE)))=1,"·",0)</f>
        <v>0</v>
      </c>
      <c r="S818" s="53">
        <f>IF(TYPE(SEARCH(S$1,+VLOOKUP($A818,datos14s!$A$2:$B$874,2,FALSE)))=1,"·",0)</f>
        <v>0</v>
      </c>
      <c r="T818" s="53">
        <f>IF(TYPE(SEARCH(T$1,+VLOOKUP($A818,datos14s!$A$2:$B$874,2,FALSE)))=1,"·",0)</f>
        <v>0</v>
      </c>
      <c r="U818" s="53">
        <f>IF(TYPE(SEARCH(U$1,+VLOOKUP($A818,datos14s!$A$2:$B$874,2,FALSE)))=1,"·",0)</f>
        <v>0</v>
      </c>
      <c r="V818" s="53">
        <f>IF(TYPE(SEARCH(V$1,+VLOOKUP($A818,datos14s!$A$2:$B$874,2,FALSE)))=1,"·",0)</f>
        <v>0</v>
      </c>
      <c r="W818" s="53">
        <f>IF(TYPE(SEARCH(W$1,+VLOOKUP($A818,datos14s!$A$2:$B$874,2,FALSE)))=1,"·",0)</f>
        <v>0</v>
      </c>
      <c r="X818" s="53">
        <f>IF(TYPE(SEARCH(X$1,+VLOOKUP($A818,datos14s!$A$2:$B$874,2,FALSE)))=1,"·",0)</f>
        <v>0</v>
      </c>
      <c r="Y818" s="53">
        <f>IF(TYPE(SEARCH(Y$1,+VLOOKUP($A818,datos14s!$A$2:$B$874,2,FALSE)))=1,"·",0)</f>
        <v>0</v>
      </c>
      <c r="Z818" s="53">
        <f>IF(TYPE(SEARCH(Z$1,+VLOOKUP($A818,datos14s!$A$2:$B$874,2,FALSE)))=1,"·",0)</f>
        <v>0</v>
      </c>
      <c r="AA818" s="53">
        <f>IF(TYPE(SEARCH(AA$1,+VLOOKUP($A818,datos14s!$A$2:$B$874,2,FALSE)))=1,"·",0)</f>
        <v>0</v>
      </c>
      <c r="AB818" s="53">
        <f>IF(TYPE(SEARCH(AB$1,+VLOOKUP($A818,datos14s!$A$2:$B$874,2,FALSE)))=1,"·",0)</f>
        <v>0</v>
      </c>
      <c r="AC818" s="53">
        <f>IF(TYPE(SEARCH(AC$1,+VLOOKUP($A818,datos14s!$A$2:$B$874,2,FALSE)))=1,"·",0)</f>
        <v>0</v>
      </c>
      <c r="AD818" s="53">
        <f>IF(TYPE(SEARCH(AD$1,+VLOOKUP($A818,datos14s!$A$2:$B$874,2,FALSE)))=1,"·",0)</f>
        <v>0</v>
      </c>
      <c r="AE818" s="53">
        <f>IF(TYPE(SEARCH(AE$1,+VLOOKUP($A818,datos14s!$A$2:$B$874,2,FALSE)))=1,"·",0)</f>
        <v>0</v>
      </c>
    </row>
    <row r="819" spans="1:31" s="9" customFormat="1">
      <c r="A819" s="186" t="s">
        <v>366</v>
      </c>
      <c r="B819" s="53">
        <f>IF(TYPE(SEARCH(B$1,+VLOOKUP($A819,datos14s!$A$2:$B$874,2,FALSE)))=1,"·",0)</f>
        <v>0</v>
      </c>
      <c r="C819" s="53">
        <f>IF(TYPE(SEARCH(C$1,+VLOOKUP($A819,datos14s!$A$2:$B$874,2,FALSE)))=1,"·",0)</f>
        <v>0</v>
      </c>
      <c r="D819" s="53">
        <f>IF(TYPE(SEARCH(D$1,+VLOOKUP($A819,datos14s!$A$2:$B$874,2,FALSE)))=1,"·",0)</f>
        <v>0</v>
      </c>
      <c r="E819" s="53">
        <f>IF(TYPE(SEARCH(E$1,+VLOOKUP($A819,datos14s!$A$2:$B$874,2,FALSE)))=1,"·",0)</f>
        <v>0</v>
      </c>
      <c r="F819" s="53">
        <f>IF(TYPE(SEARCH(F$1,+VLOOKUP($A819,datos14s!$A$2:$B$874,2,FALSE)))=1,"·",0)</f>
        <v>0</v>
      </c>
      <c r="G819" s="53">
        <f>IF(TYPE(SEARCH(G$1,+VLOOKUP($A819,datos14s!$A$2:$B$874,2,FALSE)))=1,"·",0)</f>
        <v>0</v>
      </c>
      <c r="H819" s="53">
        <f>IF(TYPE(SEARCH(H$1,+VLOOKUP($A819,datos14s!$A$2:$B$874,2,FALSE)))=1,"·",0)</f>
        <v>0</v>
      </c>
      <c r="I819" s="53">
        <f>IF(TYPE(SEARCH(I$1,+VLOOKUP($A819,datos14s!$A$2:$B$874,2,FALSE)))=1,"·",0)</f>
        <v>0</v>
      </c>
      <c r="J819" s="53">
        <f>IF(TYPE(SEARCH(J$1,+VLOOKUP($A819,datos14s!$A$2:$B$874,2,FALSE)))=1,"·",0)</f>
        <v>0</v>
      </c>
      <c r="K819" s="53">
        <f>IF(TYPE(SEARCH(K$1,+VLOOKUP($A819,datos14s!$A$2:$B$874,2,FALSE)))=1,"·",0)</f>
        <v>0</v>
      </c>
      <c r="L819" s="53">
        <f>IF(TYPE(SEARCH(L$1,+VLOOKUP($A819,datos14s!$A$2:$B$874,2,FALSE)))=1,"·",0)</f>
        <v>0</v>
      </c>
      <c r="M819" s="53">
        <f>IF(TYPE(SEARCH(M$1,+VLOOKUP($A819,datos14s!$A$2:$B$874,2,FALSE)))=1,"·",0)</f>
        <v>0</v>
      </c>
      <c r="N819" s="53">
        <f>IF(TYPE(SEARCH(N$1,+VLOOKUP($A819,datos14s!$A$2:$B$874,2,FALSE)))=1,"·",0)</f>
        <v>0</v>
      </c>
      <c r="O819" s="53">
        <f>IF(TYPE(SEARCH(O$1,+VLOOKUP($A819,datos14s!$A$2:$B$874,2,FALSE)))=1,"·",0)</f>
        <v>0</v>
      </c>
      <c r="P819" s="53">
        <f>IF(TYPE(SEARCH(P$1,+VLOOKUP($A819,datos14s!$A$2:$B$874,2,FALSE)))=1,"·",0)</f>
        <v>0</v>
      </c>
      <c r="Q819" s="53">
        <f>IF(TYPE(SEARCH(Q$1,+VLOOKUP($A819,datos14s!$A$2:$B$874,2,FALSE)))=1,"·",0)</f>
        <v>0</v>
      </c>
      <c r="R819" s="53">
        <f>IF(TYPE(SEARCH(R$1,+VLOOKUP($A819,datos14s!$A$2:$B$874,2,FALSE)))=1,"·",0)</f>
        <v>0</v>
      </c>
      <c r="S819" s="53">
        <f>IF(TYPE(SEARCH(S$1,+VLOOKUP($A819,datos14s!$A$2:$B$874,2,FALSE)))=1,"·",0)</f>
        <v>0</v>
      </c>
      <c r="T819" s="53">
        <f>IF(TYPE(SEARCH(T$1,+VLOOKUP($A819,datos14s!$A$2:$B$874,2,FALSE)))=1,"·",0)</f>
        <v>0</v>
      </c>
      <c r="U819" s="53">
        <f>IF(TYPE(SEARCH(U$1,+VLOOKUP($A819,datos14s!$A$2:$B$874,2,FALSE)))=1,"·",0)</f>
        <v>0</v>
      </c>
      <c r="V819" s="53">
        <f>IF(TYPE(SEARCH(V$1,+VLOOKUP($A819,datos14s!$A$2:$B$874,2,FALSE)))=1,"·",0)</f>
        <v>0</v>
      </c>
      <c r="W819" s="53">
        <f>IF(TYPE(SEARCH(W$1,+VLOOKUP($A819,datos14s!$A$2:$B$874,2,FALSE)))=1,"·",0)</f>
        <v>0</v>
      </c>
      <c r="X819" s="53">
        <f>IF(TYPE(SEARCH(X$1,+VLOOKUP($A819,datos14s!$A$2:$B$874,2,FALSE)))=1,"·",0)</f>
        <v>0</v>
      </c>
      <c r="Y819" s="53">
        <f>IF(TYPE(SEARCH(Y$1,+VLOOKUP($A819,datos14s!$A$2:$B$874,2,FALSE)))=1,"·",0)</f>
        <v>0</v>
      </c>
      <c r="Z819" s="53">
        <f>IF(TYPE(SEARCH(Z$1,+VLOOKUP($A819,datos14s!$A$2:$B$874,2,FALSE)))=1,"·",0)</f>
        <v>0</v>
      </c>
      <c r="AA819" s="53">
        <f>IF(TYPE(SEARCH(AA$1,+VLOOKUP($A819,datos14s!$A$2:$B$874,2,FALSE)))=1,"·",0)</f>
        <v>0</v>
      </c>
      <c r="AB819" s="53">
        <f>IF(TYPE(SEARCH(AB$1,+VLOOKUP($A819,datos14s!$A$2:$B$874,2,FALSE)))=1,"·",0)</f>
        <v>0</v>
      </c>
      <c r="AC819" s="53">
        <f>IF(TYPE(SEARCH(AC$1,+VLOOKUP($A819,datos14s!$A$2:$B$874,2,FALSE)))=1,"·",0)</f>
        <v>0</v>
      </c>
      <c r="AD819" s="53">
        <f>IF(TYPE(SEARCH(AD$1,+VLOOKUP($A819,datos14s!$A$2:$B$874,2,FALSE)))=1,"·",0)</f>
        <v>0</v>
      </c>
      <c r="AE819" s="53">
        <f>IF(TYPE(SEARCH(AE$1,+VLOOKUP($A819,datos14s!$A$2:$B$874,2,FALSE)))=1,"·",0)</f>
        <v>0</v>
      </c>
    </row>
    <row r="820" spans="1:31" s="9" customFormat="1">
      <c r="A820" s="186" t="s">
        <v>367</v>
      </c>
      <c r="B820" s="53">
        <f>IF(TYPE(SEARCH(B$1,+VLOOKUP($A820,datos14s!$A$2:$B$874,2,FALSE)))=1,"·",0)</f>
        <v>0</v>
      </c>
      <c r="C820" s="53">
        <f>IF(TYPE(SEARCH(C$1,+VLOOKUP($A820,datos14s!$A$2:$B$874,2,FALSE)))=1,"·",0)</f>
        <v>0</v>
      </c>
      <c r="D820" s="53">
        <f>IF(TYPE(SEARCH(D$1,+VLOOKUP($A820,datos14s!$A$2:$B$874,2,FALSE)))=1,"·",0)</f>
        <v>0</v>
      </c>
      <c r="E820" s="53">
        <f>IF(TYPE(SEARCH(E$1,+VLOOKUP($A820,datos14s!$A$2:$B$874,2,FALSE)))=1,"·",0)</f>
        <v>0</v>
      </c>
      <c r="F820" s="53">
        <f>IF(TYPE(SEARCH(F$1,+VLOOKUP($A820,datos14s!$A$2:$B$874,2,FALSE)))=1,"·",0)</f>
        <v>0</v>
      </c>
      <c r="G820" s="53">
        <f>IF(TYPE(SEARCH(G$1,+VLOOKUP($A820,datos14s!$A$2:$B$874,2,FALSE)))=1,"·",0)</f>
        <v>0</v>
      </c>
      <c r="H820" s="53">
        <f>IF(TYPE(SEARCH(H$1,+VLOOKUP($A820,datos14s!$A$2:$B$874,2,FALSE)))=1,"·",0)</f>
        <v>0</v>
      </c>
      <c r="I820" s="53">
        <f>IF(TYPE(SEARCH(I$1,+VLOOKUP($A820,datos14s!$A$2:$B$874,2,FALSE)))=1,"·",0)</f>
        <v>0</v>
      </c>
      <c r="J820" s="53">
        <f>IF(TYPE(SEARCH(J$1,+VLOOKUP($A820,datos14s!$A$2:$B$874,2,FALSE)))=1,"·",0)</f>
        <v>0</v>
      </c>
      <c r="K820" s="53">
        <f>IF(TYPE(SEARCH(K$1,+VLOOKUP($A820,datos14s!$A$2:$B$874,2,FALSE)))=1,"·",0)</f>
        <v>0</v>
      </c>
      <c r="L820" s="53">
        <f>IF(TYPE(SEARCH(L$1,+VLOOKUP($A820,datos14s!$A$2:$B$874,2,FALSE)))=1,"·",0)</f>
        <v>0</v>
      </c>
      <c r="M820" s="53">
        <f>IF(TYPE(SEARCH(M$1,+VLOOKUP($A820,datos14s!$A$2:$B$874,2,FALSE)))=1,"·",0)</f>
        <v>0</v>
      </c>
      <c r="N820" s="53">
        <f>IF(TYPE(SEARCH(N$1,+VLOOKUP($A820,datos14s!$A$2:$B$874,2,FALSE)))=1,"·",0)</f>
        <v>0</v>
      </c>
      <c r="O820" s="53">
        <f>IF(TYPE(SEARCH(O$1,+VLOOKUP($A820,datos14s!$A$2:$B$874,2,FALSE)))=1,"·",0)</f>
        <v>0</v>
      </c>
      <c r="P820" s="53">
        <f>IF(TYPE(SEARCH(P$1,+VLOOKUP($A820,datos14s!$A$2:$B$874,2,FALSE)))=1,"·",0)</f>
        <v>0</v>
      </c>
      <c r="Q820" s="53">
        <f>IF(TYPE(SEARCH(Q$1,+VLOOKUP($A820,datos14s!$A$2:$B$874,2,FALSE)))=1,"·",0)</f>
        <v>0</v>
      </c>
      <c r="R820" s="53">
        <f>IF(TYPE(SEARCH(R$1,+VLOOKUP($A820,datos14s!$A$2:$B$874,2,FALSE)))=1,"·",0)</f>
        <v>0</v>
      </c>
      <c r="S820" s="53">
        <f>IF(TYPE(SEARCH(S$1,+VLOOKUP($A820,datos14s!$A$2:$B$874,2,FALSE)))=1,"·",0)</f>
        <v>0</v>
      </c>
      <c r="T820" s="53">
        <f>IF(TYPE(SEARCH(T$1,+VLOOKUP($A820,datos14s!$A$2:$B$874,2,FALSE)))=1,"·",0)</f>
        <v>0</v>
      </c>
      <c r="U820" s="53">
        <f>IF(TYPE(SEARCH(U$1,+VLOOKUP($A820,datos14s!$A$2:$B$874,2,FALSE)))=1,"·",0)</f>
        <v>0</v>
      </c>
      <c r="V820" s="53">
        <f>IF(TYPE(SEARCH(V$1,+VLOOKUP($A820,datos14s!$A$2:$B$874,2,FALSE)))=1,"·",0)</f>
        <v>0</v>
      </c>
      <c r="W820" s="53">
        <f>IF(TYPE(SEARCH(W$1,+VLOOKUP($A820,datos14s!$A$2:$B$874,2,FALSE)))=1,"·",0)</f>
        <v>0</v>
      </c>
      <c r="X820" s="53">
        <f>IF(TYPE(SEARCH(X$1,+VLOOKUP($A820,datos14s!$A$2:$B$874,2,FALSE)))=1,"·",0)</f>
        <v>0</v>
      </c>
      <c r="Y820" s="53">
        <f>IF(TYPE(SEARCH(Y$1,+VLOOKUP($A820,datos14s!$A$2:$B$874,2,FALSE)))=1,"·",0)</f>
        <v>0</v>
      </c>
      <c r="Z820" s="53">
        <f>IF(TYPE(SEARCH(Z$1,+VLOOKUP($A820,datos14s!$A$2:$B$874,2,FALSE)))=1,"·",0)</f>
        <v>0</v>
      </c>
      <c r="AA820" s="53">
        <f>IF(TYPE(SEARCH(AA$1,+VLOOKUP($A820,datos14s!$A$2:$B$874,2,FALSE)))=1,"·",0)</f>
        <v>0</v>
      </c>
      <c r="AB820" s="53">
        <f>IF(TYPE(SEARCH(AB$1,+VLOOKUP($A820,datos14s!$A$2:$B$874,2,FALSE)))=1,"·",0)</f>
        <v>0</v>
      </c>
      <c r="AC820" s="53">
        <f>IF(TYPE(SEARCH(AC$1,+VLOOKUP($A820,datos14s!$A$2:$B$874,2,FALSE)))=1,"·",0)</f>
        <v>0</v>
      </c>
      <c r="AD820" s="53">
        <f>IF(TYPE(SEARCH(AD$1,+VLOOKUP($A820,datos14s!$A$2:$B$874,2,FALSE)))=1,"·",0)</f>
        <v>0</v>
      </c>
      <c r="AE820" s="53">
        <f>IF(TYPE(SEARCH(AE$1,+VLOOKUP($A820,datos14s!$A$2:$B$874,2,FALSE)))=1,"·",0)</f>
        <v>0</v>
      </c>
    </row>
    <row r="821" spans="1:31" s="9" customFormat="1">
      <c r="A821" s="186" t="s">
        <v>368</v>
      </c>
      <c r="B821" s="53">
        <f>IF(TYPE(SEARCH(B$1,+VLOOKUP($A821,datos14s!$A$2:$B$874,2,FALSE)))=1,"·",0)</f>
        <v>0</v>
      </c>
      <c r="C821" s="53">
        <f>IF(TYPE(SEARCH(C$1,+VLOOKUP($A821,datos14s!$A$2:$B$874,2,FALSE)))=1,"·",0)</f>
        <v>0</v>
      </c>
      <c r="D821" s="53">
        <f>IF(TYPE(SEARCH(D$1,+VLOOKUP($A821,datos14s!$A$2:$B$874,2,FALSE)))=1,"·",0)</f>
        <v>0</v>
      </c>
      <c r="E821" s="53">
        <f>IF(TYPE(SEARCH(E$1,+VLOOKUP($A821,datos14s!$A$2:$B$874,2,FALSE)))=1,"·",0)</f>
        <v>0</v>
      </c>
      <c r="F821" s="53">
        <f>IF(TYPE(SEARCH(F$1,+VLOOKUP($A821,datos14s!$A$2:$B$874,2,FALSE)))=1,"·",0)</f>
        <v>0</v>
      </c>
      <c r="G821" s="53">
        <f>IF(TYPE(SEARCH(G$1,+VLOOKUP($A821,datos14s!$A$2:$B$874,2,FALSE)))=1,"·",0)</f>
        <v>0</v>
      </c>
      <c r="H821" s="53">
        <f>IF(TYPE(SEARCH(H$1,+VLOOKUP($A821,datos14s!$A$2:$B$874,2,FALSE)))=1,"·",0)</f>
        <v>0</v>
      </c>
      <c r="I821" s="53">
        <f>IF(TYPE(SEARCH(I$1,+VLOOKUP($A821,datos14s!$A$2:$B$874,2,FALSE)))=1,"·",0)</f>
        <v>0</v>
      </c>
      <c r="J821" s="53">
        <f>IF(TYPE(SEARCH(J$1,+VLOOKUP($A821,datos14s!$A$2:$B$874,2,FALSE)))=1,"·",0)</f>
        <v>0</v>
      </c>
      <c r="K821" s="53">
        <f>IF(TYPE(SEARCH(K$1,+VLOOKUP($A821,datos14s!$A$2:$B$874,2,FALSE)))=1,"·",0)</f>
        <v>0</v>
      </c>
      <c r="L821" s="53">
        <f>IF(TYPE(SEARCH(L$1,+VLOOKUP($A821,datos14s!$A$2:$B$874,2,FALSE)))=1,"·",0)</f>
        <v>0</v>
      </c>
      <c r="M821" s="53">
        <f>IF(TYPE(SEARCH(M$1,+VLOOKUP($A821,datos14s!$A$2:$B$874,2,FALSE)))=1,"·",0)</f>
        <v>0</v>
      </c>
      <c r="N821" s="53">
        <f>IF(TYPE(SEARCH(N$1,+VLOOKUP($A821,datos14s!$A$2:$B$874,2,FALSE)))=1,"·",0)</f>
        <v>0</v>
      </c>
      <c r="O821" s="53">
        <f>IF(TYPE(SEARCH(O$1,+VLOOKUP($A821,datos14s!$A$2:$B$874,2,FALSE)))=1,"·",0)</f>
        <v>0</v>
      </c>
      <c r="P821" s="53">
        <f>IF(TYPE(SEARCH(P$1,+VLOOKUP($A821,datos14s!$A$2:$B$874,2,FALSE)))=1,"·",0)</f>
        <v>0</v>
      </c>
      <c r="Q821" s="53">
        <f>IF(TYPE(SEARCH(Q$1,+VLOOKUP($A821,datos14s!$A$2:$B$874,2,FALSE)))=1,"·",0)</f>
        <v>0</v>
      </c>
      <c r="R821" s="53">
        <f>IF(TYPE(SEARCH(R$1,+VLOOKUP($A821,datos14s!$A$2:$B$874,2,FALSE)))=1,"·",0)</f>
        <v>0</v>
      </c>
      <c r="S821" s="53">
        <f>IF(TYPE(SEARCH(S$1,+VLOOKUP($A821,datos14s!$A$2:$B$874,2,FALSE)))=1,"·",0)</f>
        <v>0</v>
      </c>
      <c r="T821" s="53">
        <f>IF(TYPE(SEARCH(T$1,+VLOOKUP($A821,datos14s!$A$2:$B$874,2,FALSE)))=1,"·",0)</f>
        <v>0</v>
      </c>
      <c r="U821" s="53">
        <f>IF(TYPE(SEARCH(U$1,+VLOOKUP($A821,datos14s!$A$2:$B$874,2,FALSE)))=1,"·",0)</f>
        <v>0</v>
      </c>
      <c r="V821" s="53">
        <f>IF(TYPE(SEARCH(V$1,+VLOOKUP($A821,datos14s!$A$2:$B$874,2,FALSE)))=1,"·",0)</f>
        <v>0</v>
      </c>
      <c r="W821" s="53">
        <f>IF(TYPE(SEARCH(W$1,+VLOOKUP($A821,datos14s!$A$2:$B$874,2,FALSE)))=1,"·",0)</f>
        <v>0</v>
      </c>
      <c r="X821" s="53">
        <f>IF(TYPE(SEARCH(X$1,+VLOOKUP($A821,datos14s!$A$2:$B$874,2,FALSE)))=1,"·",0)</f>
        <v>0</v>
      </c>
      <c r="Y821" s="53">
        <f>IF(TYPE(SEARCH(Y$1,+VLOOKUP($A821,datos14s!$A$2:$B$874,2,FALSE)))=1,"·",0)</f>
        <v>0</v>
      </c>
      <c r="Z821" s="53">
        <f>IF(TYPE(SEARCH(Z$1,+VLOOKUP($A821,datos14s!$A$2:$B$874,2,FALSE)))=1,"·",0)</f>
        <v>0</v>
      </c>
      <c r="AA821" s="53">
        <f>IF(TYPE(SEARCH(AA$1,+VLOOKUP($A821,datos14s!$A$2:$B$874,2,FALSE)))=1,"·",0)</f>
        <v>0</v>
      </c>
      <c r="AB821" s="53">
        <f>IF(TYPE(SEARCH(AB$1,+VLOOKUP($A821,datos14s!$A$2:$B$874,2,FALSE)))=1,"·",0)</f>
        <v>0</v>
      </c>
      <c r="AC821" s="53">
        <f>IF(TYPE(SEARCH(AC$1,+VLOOKUP($A821,datos14s!$A$2:$B$874,2,FALSE)))=1,"·",0)</f>
        <v>0</v>
      </c>
      <c r="AD821" s="53">
        <f>IF(TYPE(SEARCH(AD$1,+VLOOKUP($A821,datos14s!$A$2:$B$874,2,FALSE)))=1,"·",0)</f>
        <v>0</v>
      </c>
      <c r="AE821" s="53">
        <f>IF(TYPE(SEARCH(AE$1,+VLOOKUP($A821,datos14s!$A$2:$B$874,2,FALSE)))=1,"·",0)</f>
        <v>0</v>
      </c>
    </row>
    <row r="822" spans="1:31" s="9" customFormat="1">
      <c r="A822" s="186" t="s">
        <v>369</v>
      </c>
      <c r="B822" s="53">
        <f>IF(TYPE(SEARCH(B$1,+VLOOKUP($A822,datos14s!$A$2:$B$874,2,FALSE)))=1,"·",0)</f>
        <v>0</v>
      </c>
      <c r="C822" s="53">
        <f>IF(TYPE(SEARCH(C$1,+VLOOKUP($A822,datos14s!$A$2:$B$874,2,FALSE)))=1,"·",0)</f>
        <v>0</v>
      </c>
      <c r="D822" s="53">
        <f>IF(TYPE(SEARCH(D$1,+VLOOKUP($A822,datos14s!$A$2:$B$874,2,FALSE)))=1,"·",0)</f>
        <v>0</v>
      </c>
      <c r="E822" s="53">
        <f>IF(TYPE(SEARCH(E$1,+VLOOKUP($A822,datos14s!$A$2:$B$874,2,FALSE)))=1,"·",0)</f>
        <v>0</v>
      </c>
      <c r="F822" s="53">
        <f>IF(TYPE(SEARCH(F$1,+VLOOKUP($A822,datos14s!$A$2:$B$874,2,FALSE)))=1,"·",0)</f>
        <v>0</v>
      </c>
      <c r="G822" s="53">
        <f>IF(TYPE(SEARCH(G$1,+VLOOKUP($A822,datos14s!$A$2:$B$874,2,FALSE)))=1,"·",0)</f>
        <v>0</v>
      </c>
      <c r="H822" s="53">
        <f>IF(TYPE(SEARCH(H$1,+VLOOKUP($A822,datos14s!$A$2:$B$874,2,FALSE)))=1,"·",0)</f>
        <v>0</v>
      </c>
      <c r="I822" s="53">
        <f>IF(TYPE(SEARCH(I$1,+VLOOKUP($A822,datos14s!$A$2:$B$874,2,FALSE)))=1,"·",0)</f>
        <v>0</v>
      </c>
      <c r="J822" s="53">
        <f>IF(TYPE(SEARCH(J$1,+VLOOKUP($A822,datos14s!$A$2:$B$874,2,FALSE)))=1,"·",0)</f>
        <v>0</v>
      </c>
      <c r="K822" s="53">
        <f>IF(TYPE(SEARCH(K$1,+VLOOKUP($A822,datos14s!$A$2:$B$874,2,FALSE)))=1,"·",0)</f>
        <v>0</v>
      </c>
      <c r="L822" s="53">
        <f>IF(TYPE(SEARCH(L$1,+VLOOKUP($A822,datos14s!$A$2:$B$874,2,FALSE)))=1,"·",0)</f>
        <v>0</v>
      </c>
      <c r="M822" s="53">
        <f>IF(TYPE(SEARCH(M$1,+VLOOKUP($A822,datos14s!$A$2:$B$874,2,FALSE)))=1,"·",0)</f>
        <v>0</v>
      </c>
      <c r="N822" s="53">
        <f>IF(TYPE(SEARCH(N$1,+VLOOKUP($A822,datos14s!$A$2:$B$874,2,FALSE)))=1,"·",0)</f>
        <v>0</v>
      </c>
      <c r="O822" s="53">
        <f>IF(TYPE(SEARCH(O$1,+VLOOKUP($A822,datos14s!$A$2:$B$874,2,FALSE)))=1,"·",0)</f>
        <v>0</v>
      </c>
      <c r="P822" s="53">
        <f>IF(TYPE(SEARCH(P$1,+VLOOKUP($A822,datos14s!$A$2:$B$874,2,FALSE)))=1,"·",0)</f>
        <v>0</v>
      </c>
      <c r="Q822" s="53">
        <f>IF(TYPE(SEARCH(Q$1,+VLOOKUP($A822,datos14s!$A$2:$B$874,2,FALSE)))=1,"·",0)</f>
        <v>0</v>
      </c>
      <c r="R822" s="53">
        <f>IF(TYPE(SEARCH(R$1,+VLOOKUP($A822,datos14s!$A$2:$B$874,2,FALSE)))=1,"·",0)</f>
        <v>0</v>
      </c>
      <c r="S822" s="53">
        <f>IF(TYPE(SEARCH(S$1,+VLOOKUP($A822,datos14s!$A$2:$B$874,2,FALSE)))=1,"·",0)</f>
        <v>0</v>
      </c>
      <c r="T822" s="53">
        <f>IF(TYPE(SEARCH(T$1,+VLOOKUP($A822,datos14s!$A$2:$B$874,2,FALSE)))=1,"·",0)</f>
        <v>0</v>
      </c>
      <c r="U822" s="53">
        <f>IF(TYPE(SEARCH(U$1,+VLOOKUP($A822,datos14s!$A$2:$B$874,2,FALSE)))=1,"·",0)</f>
        <v>0</v>
      </c>
      <c r="V822" s="53">
        <f>IF(TYPE(SEARCH(V$1,+VLOOKUP($A822,datos14s!$A$2:$B$874,2,FALSE)))=1,"·",0)</f>
        <v>0</v>
      </c>
      <c r="W822" s="53">
        <f>IF(TYPE(SEARCH(W$1,+VLOOKUP($A822,datos14s!$A$2:$B$874,2,FALSE)))=1,"·",0)</f>
        <v>0</v>
      </c>
      <c r="X822" s="53">
        <f>IF(TYPE(SEARCH(X$1,+VLOOKUP($A822,datos14s!$A$2:$B$874,2,FALSE)))=1,"·",0)</f>
        <v>0</v>
      </c>
      <c r="Y822" s="53">
        <f>IF(TYPE(SEARCH(Y$1,+VLOOKUP($A822,datos14s!$A$2:$B$874,2,FALSE)))=1,"·",0)</f>
        <v>0</v>
      </c>
      <c r="Z822" s="53">
        <f>IF(TYPE(SEARCH(Z$1,+VLOOKUP($A822,datos14s!$A$2:$B$874,2,FALSE)))=1,"·",0)</f>
        <v>0</v>
      </c>
      <c r="AA822" s="53">
        <f>IF(TYPE(SEARCH(AA$1,+VLOOKUP($A822,datos14s!$A$2:$B$874,2,FALSE)))=1,"·",0)</f>
        <v>0</v>
      </c>
      <c r="AB822" s="53">
        <f>IF(TYPE(SEARCH(AB$1,+VLOOKUP($A822,datos14s!$A$2:$B$874,2,FALSE)))=1,"·",0)</f>
        <v>0</v>
      </c>
      <c r="AC822" s="53">
        <f>IF(TYPE(SEARCH(AC$1,+VLOOKUP($A822,datos14s!$A$2:$B$874,2,FALSE)))=1,"·",0)</f>
        <v>0</v>
      </c>
      <c r="AD822" s="53">
        <f>IF(TYPE(SEARCH(AD$1,+VLOOKUP($A822,datos14s!$A$2:$B$874,2,FALSE)))=1,"·",0)</f>
        <v>0</v>
      </c>
      <c r="AE822" s="53">
        <f>IF(TYPE(SEARCH(AE$1,+VLOOKUP($A822,datos14s!$A$2:$B$874,2,FALSE)))=1,"·",0)</f>
        <v>0</v>
      </c>
    </row>
    <row r="823" spans="1:31" s="9" customFormat="1">
      <c r="A823" s="186" t="s">
        <v>370</v>
      </c>
      <c r="B823" s="53">
        <f>IF(TYPE(SEARCH(B$1,+VLOOKUP($A823,datos14s!$A$2:$B$874,2,FALSE)))=1,"·",0)</f>
        <v>0</v>
      </c>
      <c r="C823" s="53">
        <f>IF(TYPE(SEARCH(C$1,+VLOOKUP($A823,datos14s!$A$2:$B$874,2,FALSE)))=1,"·",0)</f>
        <v>0</v>
      </c>
      <c r="D823" s="53">
        <f>IF(TYPE(SEARCH(D$1,+VLOOKUP($A823,datos14s!$A$2:$B$874,2,FALSE)))=1,"·",0)</f>
        <v>0</v>
      </c>
      <c r="E823" s="53">
        <f>IF(TYPE(SEARCH(E$1,+VLOOKUP($A823,datos14s!$A$2:$B$874,2,FALSE)))=1,"·",0)</f>
        <v>0</v>
      </c>
      <c r="F823" s="53">
        <f>IF(TYPE(SEARCH(F$1,+VLOOKUP($A823,datos14s!$A$2:$B$874,2,FALSE)))=1,"·",0)</f>
        <v>0</v>
      </c>
      <c r="G823" s="53">
        <f>IF(TYPE(SEARCH(G$1,+VLOOKUP($A823,datos14s!$A$2:$B$874,2,FALSE)))=1,"·",0)</f>
        <v>0</v>
      </c>
      <c r="H823" s="53">
        <f>IF(TYPE(SEARCH(H$1,+VLOOKUP($A823,datos14s!$A$2:$B$874,2,FALSE)))=1,"·",0)</f>
        <v>0</v>
      </c>
      <c r="I823" s="53">
        <f>IF(TYPE(SEARCH(I$1,+VLOOKUP($A823,datos14s!$A$2:$B$874,2,FALSE)))=1,"·",0)</f>
        <v>0</v>
      </c>
      <c r="J823" s="53">
        <f>IF(TYPE(SEARCH(J$1,+VLOOKUP($A823,datos14s!$A$2:$B$874,2,FALSE)))=1,"·",0)</f>
        <v>0</v>
      </c>
      <c r="K823" s="53">
        <f>IF(TYPE(SEARCH(K$1,+VLOOKUP($A823,datos14s!$A$2:$B$874,2,FALSE)))=1,"·",0)</f>
        <v>0</v>
      </c>
      <c r="L823" s="53">
        <f>IF(TYPE(SEARCH(L$1,+VLOOKUP($A823,datos14s!$A$2:$B$874,2,FALSE)))=1,"·",0)</f>
        <v>0</v>
      </c>
      <c r="M823" s="53">
        <f>IF(TYPE(SEARCH(M$1,+VLOOKUP($A823,datos14s!$A$2:$B$874,2,FALSE)))=1,"·",0)</f>
        <v>0</v>
      </c>
      <c r="N823" s="53">
        <f>IF(TYPE(SEARCH(N$1,+VLOOKUP($A823,datos14s!$A$2:$B$874,2,FALSE)))=1,"·",0)</f>
        <v>0</v>
      </c>
      <c r="O823" s="53">
        <f>IF(TYPE(SEARCH(O$1,+VLOOKUP($A823,datos14s!$A$2:$B$874,2,FALSE)))=1,"·",0)</f>
        <v>0</v>
      </c>
      <c r="P823" s="53">
        <f>IF(TYPE(SEARCH(P$1,+VLOOKUP($A823,datos14s!$A$2:$B$874,2,FALSE)))=1,"·",0)</f>
        <v>0</v>
      </c>
      <c r="Q823" s="53">
        <f>IF(TYPE(SEARCH(Q$1,+VLOOKUP($A823,datos14s!$A$2:$B$874,2,FALSE)))=1,"·",0)</f>
        <v>0</v>
      </c>
      <c r="R823" s="53">
        <f>IF(TYPE(SEARCH(R$1,+VLOOKUP($A823,datos14s!$A$2:$B$874,2,FALSE)))=1,"·",0)</f>
        <v>0</v>
      </c>
      <c r="S823" s="53">
        <f>IF(TYPE(SEARCH(S$1,+VLOOKUP($A823,datos14s!$A$2:$B$874,2,FALSE)))=1,"·",0)</f>
        <v>0</v>
      </c>
      <c r="T823" s="53">
        <f>IF(TYPE(SEARCH(T$1,+VLOOKUP($A823,datos14s!$A$2:$B$874,2,FALSE)))=1,"·",0)</f>
        <v>0</v>
      </c>
      <c r="U823" s="53">
        <f>IF(TYPE(SEARCH(U$1,+VLOOKUP($A823,datos14s!$A$2:$B$874,2,FALSE)))=1,"·",0)</f>
        <v>0</v>
      </c>
      <c r="V823" s="53">
        <f>IF(TYPE(SEARCH(V$1,+VLOOKUP($A823,datos14s!$A$2:$B$874,2,FALSE)))=1,"·",0)</f>
        <v>0</v>
      </c>
      <c r="W823" s="53">
        <f>IF(TYPE(SEARCH(W$1,+VLOOKUP($A823,datos14s!$A$2:$B$874,2,FALSE)))=1,"·",0)</f>
        <v>0</v>
      </c>
      <c r="X823" s="53">
        <f>IF(TYPE(SEARCH(X$1,+VLOOKUP($A823,datos14s!$A$2:$B$874,2,FALSE)))=1,"·",0)</f>
        <v>0</v>
      </c>
      <c r="Y823" s="53">
        <f>IF(TYPE(SEARCH(Y$1,+VLOOKUP($A823,datos14s!$A$2:$B$874,2,FALSE)))=1,"·",0)</f>
        <v>0</v>
      </c>
      <c r="Z823" s="53">
        <f>IF(TYPE(SEARCH(Z$1,+VLOOKUP($A823,datos14s!$A$2:$B$874,2,FALSE)))=1,"·",0)</f>
        <v>0</v>
      </c>
      <c r="AA823" s="53">
        <f>IF(TYPE(SEARCH(AA$1,+VLOOKUP($A823,datos14s!$A$2:$B$874,2,FALSE)))=1,"·",0)</f>
        <v>0</v>
      </c>
      <c r="AB823" s="53">
        <f>IF(TYPE(SEARCH(AB$1,+VLOOKUP($A823,datos14s!$A$2:$B$874,2,FALSE)))=1,"·",0)</f>
        <v>0</v>
      </c>
      <c r="AC823" s="53">
        <f>IF(TYPE(SEARCH(AC$1,+VLOOKUP($A823,datos14s!$A$2:$B$874,2,FALSE)))=1,"·",0)</f>
        <v>0</v>
      </c>
      <c r="AD823" s="53">
        <f>IF(TYPE(SEARCH(AD$1,+VLOOKUP($A823,datos14s!$A$2:$B$874,2,FALSE)))=1,"·",0)</f>
        <v>0</v>
      </c>
      <c r="AE823" s="53">
        <f>IF(TYPE(SEARCH(AE$1,+VLOOKUP($A823,datos14s!$A$2:$B$874,2,FALSE)))=1,"·",0)</f>
        <v>0</v>
      </c>
    </row>
    <row r="824" spans="1:31" s="9" customFormat="1">
      <c r="A824" s="186" t="s">
        <v>371</v>
      </c>
      <c r="B824" s="53">
        <f>IF(TYPE(SEARCH(B$1,+VLOOKUP($A824,datos14s!$A$2:$B$874,2,FALSE)))=1,"·",0)</f>
        <v>0</v>
      </c>
      <c r="C824" s="53">
        <f>IF(TYPE(SEARCH(C$1,+VLOOKUP($A824,datos14s!$A$2:$B$874,2,FALSE)))=1,"·",0)</f>
        <v>0</v>
      </c>
      <c r="D824" s="53">
        <f>IF(TYPE(SEARCH(D$1,+VLOOKUP($A824,datos14s!$A$2:$B$874,2,FALSE)))=1,"·",0)</f>
        <v>0</v>
      </c>
      <c r="E824" s="53">
        <f>IF(TYPE(SEARCH(E$1,+VLOOKUP($A824,datos14s!$A$2:$B$874,2,FALSE)))=1,"·",0)</f>
        <v>0</v>
      </c>
      <c r="F824" s="53">
        <f>IF(TYPE(SEARCH(F$1,+VLOOKUP($A824,datos14s!$A$2:$B$874,2,FALSE)))=1,"·",0)</f>
        <v>0</v>
      </c>
      <c r="G824" s="53">
        <f>IF(TYPE(SEARCH(G$1,+VLOOKUP($A824,datos14s!$A$2:$B$874,2,FALSE)))=1,"·",0)</f>
        <v>0</v>
      </c>
      <c r="H824" s="53">
        <f>IF(TYPE(SEARCH(H$1,+VLOOKUP($A824,datos14s!$A$2:$B$874,2,FALSE)))=1,"·",0)</f>
        <v>0</v>
      </c>
      <c r="I824" s="53">
        <f>IF(TYPE(SEARCH(I$1,+VLOOKUP($A824,datos14s!$A$2:$B$874,2,FALSE)))=1,"·",0)</f>
        <v>0</v>
      </c>
      <c r="J824" s="53">
        <f>IF(TYPE(SEARCH(J$1,+VLOOKUP($A824,datos14s!$A$2:$B$874,2,FALSE)))=1,"·",0)</f>
        <v>0</v>
      </c>
      <c r="K824" s="53">
        <f>IF(TYPE(SEARCH(K$1,+VLOOKUP($A824,datos14s!$A$2:$B$874,2,FALSE)))=1,"·",0)</f>
        <v>0</v>
      </c>
      <c r="L824" s="53">
        <f>IF(TYPE(SEARCH(L$1,+VLOOKUP($A824,datos14s!$A$2:$B$874,2,FALSE)))=1,"·",0)</f>
        <v>0</v>
      </c>
      <c r="M824" s="53">
        <f>IF(TYPE(SEARCH(M$1,+VLOOKUP($A824,datos14s!$A$2:$B$874,2,FALSE)))=1,"·",0)</f>
        <v>0</v>
      </c>
      <c r="N824" s="53">
        <f>IF(TYPE(SEARCH(N$1,+VLOOKUP($A824,datos14s!$A$2:$B$874,2,FALSE)))=1,"·",0)</f>
        <v>0</v>
      </c>
      <c r="O824" s="53">
        <f>IF(TYPE(SEARCH(O$1,+VLOOKUP($A824,datos14s!$A$2:$B$874,2,FALSE)))=1,"·",0)</f>
        <v>0</v>
      </c>
      <c r="P824" s="53">
        <f>IF(TYPE(SEARCH(P$1,+VLOOKUP($A824,datos14s!$A$2:$B$874,2,FALSE)))=1,"·",0)</f>
        <v>0</v>
      </c>
      <c r="Q824" s="53">
        <f>IF(TYPE(SEARCH(Q$1,+VLOOKUP($A824,datos14s!$A$2:$B$874,2,FALSE)))=1,"·",0)</f>
        <v>0</v>
      </c>
      <c r="R824" s="53">
        <f>IF(TYPE(SEARCH(R$1,+VLOOKUP($A824,datos14s!$A$2:$B$874,2,FALSE)))=1,"·",0)</f>
        <v>0</v>
      </c>
      <c r="S824" s="53">
        <f>IF(TYPE(SEARCH(S$1,+VLOOKUP($A824,datos14s!$A$2:$B$874,2,FALSE)))=1,"·",0)</f>
        <v>0</v>
      </c>
      <c r="T824" s="53">
        <f>IF(TYPE(SEARCH(T$1,+VLOOKUP($A824,datos14s!$A$2:$B$874,2,FALSE)))=1,"·",0)</f>
        <v>0</v>
      </c>
      <c r="U824" s="53">
        <f>IF(TYPE(SEARCH(U$1,+VLOOKUP($A824,datos14s!$A$2:$B$874,2,FALSE)))=1,"·",0)</f>
        <v>0</v>
      </c>
      <c r="V824" s="53">
        <f>IF(TYPE(SEARCH(V$1,+VLOOKUP($A824,datos14s!$A$2:$B$874,2,FALSE)))=1,"·",0)</f>
        <v>0</v>
      </c>
      <c r="W824" s="53">
        <f>IF(TYPE(SEARCH(W$1,+VLOOKUP($A824,datos14s!$A$2:$B$874,2,FALSE)))=1,"·",0)</f>
        <v>0</v>
      </c>
      <c r="X824" s="53">
        <f>IF(TYPE(SEARCH(X$1,+VLOOKUP($A824,datos14s!$A$2:$B$874,2,FALSE)))=1,"·",0)</f>
        <v>0</v>
      </c>
      <c r="Y824" s="53">
        <f>IF(TYPE(SEARCH(Y$1,+VLOOKUP($A824,datos14s!$A$2:$B$874,2,FALSE)))=1,"·",0)</f>
        <v>0</v>
      </c>
      <c r="Z824" s="53">
        <f>IF(TYPE(SEARCH(Z$1,+VLOOKUP($A824,datos14s!$A$2:$B$874,2,FALSE)))=1,"·",0)</f>
        <v>0</v>
      </c>
      <c r="AA824" s="53">
        <f>IF(TYPE(SEARCH(AA$1,+VLOOKUP($A824,datos14s!$A$2:$B$874,2,FALSE)))=1,"·",0)</f>
        <v>0</v>
      </c>
      <c r="AB824" s="53">
        <f>IF(TYPE(SEARCH(AB$1,+VLOOKUP($A824,datos14s!$A$2:$B$874,2,FALSE)))=1,"·",0)</f>
        <v>0</v>
      </c>
      <c r="AC824" s="53">
        <f>IF(TYPE(SEARCH(AC$1,+VLOOKUP($A824,datos14s!$A$2:$B$874,2,FALSE)))=1,"·",0)</f>
        <v>0</v>
      </c>
      <c r="AD824" s="53">
        <f>IF(TYPE(SEARCH(AD$1,+VLOOKUP($A824,datos14s!$A$2:$B$874,2,FALSE)))=1,"·",0)</f>
        <v>0</v>
      </c>
      <c r="AE824" s="53">
        <f>IF(TYPE(SEARCH(AE$1,+VLOOKUP($A824,datos14s!$A$2:$B$874,2,FALSE)))=1,"·",0)</f>
        <v>0</v>
      </c>
    </row>
    <row r="825" spans="1:31" s="9" customFormat="1">
      <c r="A825" s="186" t="s">
        <v>372</v>
      </c>
      <c r="B825" s="53">
        <f>IF(TYPE(SEARCH(B$1,+VLOOKUP($A825,datos14s!$A$2:$B$874,2,FALSE)))=1,"·",0)</f>
        <v>0</v>
      </c>
      <c r="C825" s="53">
        <f>IF(TYPE(SEARCH(C$1,+VLOOKUP($A825,datos14s!$A$2:$B$874,2,FALSE)))=1,"·",0)</f>
        <v>0</v>
      </c>
      <c r="D825" s="53">
        <f>IF(TYPE(SEARCH(D$1,+VLOOKUP($A825,datos14s!$A$2:$B$874,2,FALSE)))=1,"·",0)</f>
        <v>0</v>
      </c>
      <c r="E825" s="53">
        <f>IF(TYPE(SEARCH(E$1,+VLOOKUP($A825,datos14s!$A$2:$B$874,2,FALSE)))=1,"·",0)</f>
        <v>0</v>
      </c>
      <c r="F825" s="53">
        <f>IF(TYPE(SEARCH(F$1,+VLOOKUP($A825,datos14s!$A$2:$B$874,2,FALSE)))=1,"·",0)</f>
        <v>0</v>
      </c>
      <c r="G825" s="53">
        <f>IF(TYPE(SEARCH(G$1,+VLOOKUP($A825,datos14s!$A$2:$B$874,2,FALSE)))=1,"·",0)</f>
        <v>0</v>
      </c>
      <c r="H825" s="53">
        <f>IF(TYPE(SEARCH(H$1,+VLOOKUP($A825,datos14s!$A$2:$B$874,2,FALSE)))=1,"·",0)</f>
        <v>0</v>
      </c>
      <c r="I825" s="53">
        <f>IF(TYPE(SEARCH(I$1,+VLOOKUP($A825,datos14s!$A$2:$B$874,2,FALSE)))=1,"·",0)</f>
        <v>0</v>
      </c>
      <c r="J825" s="53">
        <f>IF(TYPE(SEARCH(J$1,+VLOOKUP($A825,datos14s!$A$2:$B$874,2,FALSE)))=1,"·",0)</f>
        <v>0</v>
      </c>
      <c r="K825" s="53">
        <f>IF(TYPE(SEARCH(K$1,+VLOOKUP($A825,datos14s!$A$2:$B$874,2,FALSE)))=1,"·",0)</f>
        <v>0</v>
      </c>
      <c r="L825" s="53">
        <f>IF(TYPE(SEARCH(L$1,+VLOOKUP($A825,datos14s!$A$2:$B$874,2,FALSE)))=1,"·",0)</f>
        <v>0</v>
      </c>
      <c r="M825" s="53">
        <f>IF(TYPE(SEARCH(M$1,+VLOOKUP($A825,datos14s!$A$2:$B$874,2,FALSE)))=1,"·",0)</f>
        <v>0</v>
      </c>
      <c r="N825" s="53">
        <f>IF(TYPE(SEARCH(N$1,+VLOOKUP($A825,datos14s!$A$2:$B$874,2,FALSE)))=1,"·",0)</f>
        <v>0</v>
      </c>
      <c r="O825" s="53">
        <f>IF(TYPE(SEARCH(O$1,+VLOOKUP($A825,datos14s!$A$2:$B$874,2,FALSE)))=1,"·",0)</f>
        <v>0</v>
      </c>
      <c r="P825" s="53">
        <f>IF(TYPE(SEARCH(P$1,+VLOOKUP($A825,datos14s!$A$2:$B$874,2,FALSE)))=1,"·",0)</f>
        <v>0</v>
      </c>
      <c r="Q825" s="53">
        <f>IF(TYPE(SEARCH(Q$1,+VLOOKUP($A825,datos14s!$A$2:$B$874,2,FALSE)))=1,"·",0)</f>
        <v>0</v>
      </c>
      <c r="R825" s="53">
        <f>IF(TYPE(SEARCH(R$1,+VLOOKUP($A825,datos14s!$A$2:$B$874,2,FALSE)))=1,"·",0)</f>
        <v>0</v>
      </c>
      <c r="S825" s="53">
        <f>IF(TYPE(SEARCH(S$1,+VLOOKUP($A825,datos14s!$A$2:$B$874,2,FALSE)))=1,"·",0)</f>
        <v>0</v>
      </c>
      <c r="T825" s="53">
        <f>IF(TYPE(SEARCH(T$1,+VLOOKUP($A825,datos14s!$A$2:$B$874,2,FALSE)))=1,"·",0)</f>
        <v>0</v>
      </c>
      <c r="U825" s="53">
        <f>IF(TYPE(SEARCH(U$1,+VLOOKUP($A825,datos14s!$A$2:$B$874,2,FALSE)))=1,"·",0)</f>
        <v>0</v>
      </c>
      <c r="V825" s="53">
        <f>IF(TYPE(SEARCH(V$1,+VLOOKUP($A825,datos14s!$A$2:$B$874,2,FALSE)))=1,"·",0)</f>
        <v>0</v>
      </c>
      <c r="W825" s="53">
        <f>IF(TYPE(SEARCH(W$1,+VLOOKUP($A825,datos14s!$A$2:$B$874,2,FALSE)))=1,"·",0)</f>
        <v>0</v>
      </c>
      <c r="X825" s="53">
        <f>IF(TYPE(SEARCH(X$1,+VLOOKUP($A825,datos14s!$A$2:$B$874,2,FALSE)))=1,"·",0)</f>
        <v>0</v>
      </c>
      <c r="Y825" s="53">
        <f>IF(TYPE(SEARCH(Y$1,+VLOOKUP($A825,datos14s!$A$2:$B$874,2,FALSE)))=1,"·",0)</f>
        <v>0</v>
      </c>
      <c r="Z825" s="53">
        <f>IF(TYPE(SEARCH(Z$1,+VLOOKUP($A825,datos14s!$A$2:$B$874,2,FALSE)))=1,"·",0)</f>
        <v>0</v>
      </c>
      <c r="AA825" s="53">
        <f>IF(TYPE(SEARCH(AA$1,+VLOOKUP($A825,datos14s!$A$2:$B$874,2,FALSE)))=1,"·",0)</f>
        <v>0</v>
      </c>
      <c r="AB825" s="53">
        <f>IF(TYPE(SEARCH(AB$1,+VLOOKUP($A825,datos14s!$A$2:$B$874,2,FALSE)))=1,"·",0)</f>
        <v>0</v>
      </c>
      <c r="AC825" s="53">
        <f>IF(TYPE(SEARCH(AC$1,+VLOOKUP($A825,datos14s!$A$2:$B$874,2,FALSE)))=1,"·",0)</f>
        <v>0</v>
      </c>
      <c r="AD825" s="53">
        <f>IF(TYPE(SEARCH(AD$1,+VLOOKUP($A825,datos14s!$A$2:$B$874,2,FALSE)))=1,"·",0)</f>
        <v>0</v>
      </c>
      <c r="AE825" s="53">
        <f>IF(TYPE(SEARCH(AE$1,+VLOOKUP($A825,datos14s!$A$2:$B$874,2,FALSE)))=1,"·",0)</f>
        <v>0</v>
      </c>
    </row>
    <row r="826" spans="1:31" s="9" customFormat="1">
      <c r="A826" s="186" t="s">
        <v>373</v>
      </c>
      <c r="B826" s="53">
        <f>IF(TYPE(SEARCH(B$1,+VLOOKUP($A826,datos14s!$A$2:$B$874,2,FALSE)))=1,"·",0)</f>
        <v>0</v>
      </c>
      <c r="C826" s="53">
        <f>IF(TYPE(SEARCH(C$1,+VLOOKUP($A826,datos14s!$A$2:$B$874,2,FALSE)))=1,"·",0)</f>
        <v>0</v>
      </c>
      <c r="D826" s="53">
        <f>IF(TYPE(SEARCH(D$1,+VLOOKUP($A826,datos14s!$A$2:$B$874,2,FALSE)))=1,"·",0)</f>
        <v>0</v>
      </c>
      <c r="E826" s="53">
        <f>IF(TYPE(SEARCH(E$1,+VLOOKUP($A826,datos14s!$A$2:$B$874,2,FALSE)))=1,"·",0)</f>
        <v>0</v>
      </c>
      <c r="F826" s="53">
        <f>IF(TYPE(SEARCH(F$1,+VLOOKUP($A826,datos14s!$A$2:$B$874,2,FALSE)))=1,"·",0)</f>
        <v>0</v>
      </c>
      <c r="G826" s="53">
        <f>IF(TYPE(SEARCH(G$1,+VLOOKUP($A826,datos14s!$A$2:$B$874,2,FALSE)))=1,"·",0)</f>
        <v>0</v>
      </c>
      <c r="H826" s="53">
        <f>IF(TYPE(SEARCH(H$1,+VLOOKUP($A826,datos14s!$A$2:$B$874,2,FALSE)))=1,"·",0)</f>
        <v>0</v>
      </c>
      <c r="I826" s="53">
        <f>IF(TYPE(SEARCH(I$1,+VLOOKUP($A826,datos14s!$A$2:$B$874,2,FALSE)))=1,"·",0)</f>
        <v>0</v>
      </c>
      <c r="J826" s="53">
        <f>IF(TYPE(SEARCH(J$1,+VLOOKUP($A826,datos14s!$A$2:$B$874,2,FALSE)))=1,"·",0)</f>
        <v>0</v>
      </c>
      <c r="K826" s="53">
        <f>IF(TYPE(SEARCH(K$1,+VLOOKUP($A826,datos14s!$A$2:$B$874,2,FALSE)))=1,"·",0)</f>
        <v>0</v>
      </c>
      <c r="L826" s="53">
        <f>IF(TYPE(SEARCH(L$1,+VLOOKUP($A826,datos14s!$A$2:$B$874,2,FALSE)))=1,"·",0)</f>
        <v>0</v>
      </c>
      <c r="M826" s="53">
        <f>IF(TYPE(SEARCH(M$1,+VLOOKUP($A826,datos14s!$A$2:$B$874,2,FALSE)))=1,"·",0)</f>
        <v>0</v>
      </c>
      <c r="N826" s="53">
        <f>IF(TYPE(SEARCH(N$1,+VLOOKUP($A826,datos14s!$A$2:$B$874,2,FALSE)))=1,"·",0)</f>
        <v>0</v>
      </c>
      <c r="O826" s="53">
        <f>IF(TYPE(SEARCH(O$1,+VLOOKUP($A826,datos14s!$A$2:$B$874,2,FALSE)))=1,"·",0)</f>
        <v>0</v>
      </c>
      <c r="P826" s="53">
        <f>IF(TYPE(SEARCH(P$1,+VLOOKUP($A826,datos14s!$A$2:$B$874,2,FALSE)))=1,"·",0)</f>
        <v>0</v>
      </c>
      <c r="Q826" s="53">
        <f>IF(TYPE(SEARCH(Q$1,+VLOOKUP($A826,datos14s!$A$2:$B$874,2,FALSE)))=1,"·",0)</f>
        <v>0</v>
      </c>
      <c r="R826" s="53">
        <f>IF(TYPE(SEARCH(R$1,+VLOOKUP($A826,datos14s!$A$2:$B$874,2,FALSE)))=1,"·",0)</f>
        <v>0</v>
      </c>
      <c r="S826" s="53">
        <f>IF(TYPE(SEARCH(S$1,+VLOOKUP($A826,datos14s!$A$2:$B$874,2,FALSE)))=1,"·",0)</f>
        <v>0</v>
      </c>
      <c r="T826" s="53">
        <f>IF(TYPE(SEARCH(T$1,+VLOOKUP($A826,datos14s!$A$2:$B$874,2,FALSE)))=1,"·",0)</f>
        <v>0</v>
      </c>
      <c r="U826" s="53">
        <f>IF(TYPE(SEARCH(U$1,+VLOOKUP($A826,datos14s!$A$2:$B$874,2,FALSE)))=1,"·",0)</f>
        <v>0</v>
      </c>
      <c r="V826" s="53">
        <f>IF(TYPE(SEARCH(V$1,+VLOOKUP($A826,datos14s!$A$2:$B$874,2,FALSE)))=1,"·",0)</f>
        <v>0</v>
      </c>
      <c r="W826" s="53">
        <f>IF(TYPE(SEARCH(W$1,+VLOOKUP($A826,datos14s!$A$2:$B$874,2,FALSE)))=1,"·",0)</f>
        <v>0</v>
      </c>
      <c r="X826" s="53">
        <f>IF(TYPE(SEARCH(X$1,+VLOOKUP($A826,datos14s!$A$2:$B$874,2,FALSE)))=1,"·",0)</f>
        <v>0</v>
      </c>
      <c r="Y826" s="53">
        <f>IF(TYPE(SEARCH(Y$1,+VLOOKUP($A826,datos14s!$A$2:$B$874,2,FALSE)))=1,"·",0)</f>
        <v>0</v>
      </c>
      <c r="Z826" s="53">
        <f>IF(TYPE(SEARCH(Z$1,+VLOOKUP($A826,datos14s!$A$2:$B$874,2,FALSE)))=1,"·",0)</f>
        <v>0</v>
      </c>
      <c r="AA826" s="53">
        <f>IF(TYPE(SEARCH(AA$1,+VLOOKUP($A826,datos14s!$A$2:$B$874,2,FALSE)))=1,"·",0)</f>
        <v>0</v>
      </c>
      <c r="AB826" s="53">
        <f>IF(TYPE(SEARCH(AB$1,+VLOOKUP($A826,datos14s!$A$2:$B$874,2,FALSE)))=1,"·",0)</f>
        <v>0</v>
      </c>
      <c r="AC826" s="53">
        <f>IF(TYPE(SEARCH(AC$1,+VLOOKUP($A826,datos14s!$A$2:$B$874,2,FALSE)))=1,"·",0)</f>
        <v>0</v>
      </c>
      <c r="AD826" s="53">
        <f>IF(TYPE(SEARCH(AD$1,+VLOOKUP($A826,datos14s!$A$2:$B$874,2,FALSE)))=1,"·",0)</f>
        <v>0</v>
      </c>
      <c r="AE826" s="53">
        <f>IF(TYPE(SEARCH(AE$1,+VLOOKUP($A826,datos14s!$A$2:$B$874,2,FALSE)))=1,"·",0)</f>
        <v>0</v>
      </c>
    </row>
    <row r="827" spans="1:31" s="9" customFormat="1">
      <c r="A827" s="60" t="s">
        <v>374</v>
      </c>
      <c r="B827" s="53">
        <f>IF(TYPE(SEARCH(B$1,+VLOOKUP($A827,datos14s!$A$2:$B$874,2,FALSE)))=1,"·",0)</f>
        <v>0</v>
      </c>
      <c r="C827" s="53">
        <f>IF(TYPE(SEARCH(C$1,+VLOOKUP($A827,datos14s!$A$2:$B$874,2,FALSE)))=1,"·",0)</f>
        <v>0</v>
      </c>
      <c r="D827" s="53">
        <f>IF(TYPE(SEARCH(D$1,+VLOOKUP($A827,datos14s!$A$2:$B$874,2,FALSE)))=1,"·",0)</f>
        <v>0</v>
      </c>
      <c r="E827" s="53">
        <f>IF(TYPE(SEARCH(E$1,+VLOOKUP($A827,datos14s!$A$2:$B$874,2,FALSE)))=1,"·",0)</f>
        <v>0</v>
      </c>
      <c r="F827" s="53">
        <f>IF(TYPE(SEARCH(F$1,+VLOOKUP($A827,datos14s!$A$2:$B$874,2,FALSE)))=1,"·",0)</f>
        <v>0</v>
      </c>
      <c r="G827" s="53">
        <f>IF(TYPE(SEARCH(G$1,+VLOOKUP($A827,datos14s!$A$2:$B$874,2,FALSE)))=1,"·",0)</f>
        <v>0</v>
      </c>
      <c r="H827" s="53">
        <f>IF(TYPE(SEARCH(H$1,+VLOOKUP($A827,datos14s!$A$2:$B$874,2,FALSE)))=1,"·",0)</f>
        <v>0</v>
      </c>
      <c r="I827" s="53">
        <f>IF(TYPE(SEARCH(I$1,+VLOOKUP($A827,datos14s!$A$2:$B$874,2,FALSE)))=1,"·",0)</f>
        <v>0</v>
      </c>
      <c r="J827" s="53">
        <f>IF(TYPE(SEARCH(J$1,+VLOOKUP($A827,datos14s!$A$2:$B$874,2,FALSE)))=1,"·",0)</f>
        <v>0</v>
      </c>
      <c r="K827" s="53" t="str">
        <f>IF(TYPE(SEARCH(K$1,+VLOOKUP($A827,datos14s!$A$2:$B$874,2,FALSE)))=1,"·",0)</f>
        <v>·</v>
      </c>
      <c r="L827" s="53">
        <f>IF(TYPE(SEARCH(L$1,+VLOOKUP($A827,datos14s!$A$2:$B$874,2,FALSE)))=1,"·",0)</f>
        <v>0</v>
      </c>
      <c r="M827" s="53">
        <f>IF(TYPE(SEARCH(M$1,+VLOOKUP($A827,datos14s!$A$2:$B$874,2,FALSE)))=1,"·",0)</f>
        <v>0</v>
      </c>
      <c r="N827" s="53">
        <f>IF(TYPE(SEARCH(N$1,+VLOOKUP($A827,datos14s!$A$2:$B$874,2,FALSE)))=1,"·",0)</f>
        <v>0</v>
      </c>
      <c r="O827" s="53">
        <f>IF(TYPE(SEARCH(O$1,+VLOOKUP($A827,datos14s!$A$2:$B$874,2,FALSE)))=1,"·",0)</f>
        <v>0</v>
      </c>
      <c r="P827" s="53">
        <f>IF(TYPE(SEARCH(P$1,+VLOOKUP($A827,datos14s!$A$2:$B$874,2,FALSE)))=1,"·",0)</f>
        <v>0</v>
      </c>
      <c r="Q827" s="53">
        <f>IF(TYPE(SEARCH(Q$1,+VLOOKUP($A827,datos14s!$A$2:$B$874,2,FALSE)))=1,"·",0)</f>
        <v>0</v>
      </c>
      <c r="R827" s="53">
        <f>IF(TYPE(SEARCH(R$1,+VLOOKUP($A827,datos14s!$A$2:$B$874,2,FALSE)))=1,"·",0)</f>
        <v>0</v>
      </c>
      <c r="S827" s="53">
        <f>IF(TYPE(SEARCH(S$1,+VLOOKUP($A827,datos14s!$A$2:$B$874,2,FALSE)))=1,"·",0)</f>
        <v>0</v>
      </c>
      <c r="T827" s="53">
        <f>IF(TYPE(SEARCH(T$1,+VLOOKUP($A827,datos14s!$A$2:$B$874,2,FALSE)))=1,"·",0)</f>
        <v>0</v>
      </c>
      <c r="U827" s="53">
        <f>IF(TYPE(SEARCH(U$1,+VLOOKUP($A827,datos14s!$A$2:$B$874,2,FALSE)))=1,"·",0)</f>
        <v>0</v>
      </c>
      <c r="V827" s="53">
        <f>IF(TYPE(SEARCH(V$1,+VLOOKUP($A827,datos14s!$A$2:$B$874,2,FALSE)))=1,"·",0)</f>
        <v>0</v>
      </c>
      <c r="W827" s="53">
        <f>IF(TYPE(SEARCH(W$1,+VLOOKUP($A827,datos14s!$A$2:$B$874,2,FALSE)))=1,"·",0)</f>
        <v>0</v>
      </c>
      <c r="X827" s="53">
        <f>IF(TYPE(SEARCH(X$1,+VLOOKUP($A827,datos14s!$A$2:$B$874,2,FALSE)))=1,"·",0)</f>
        <v>0</v>
      </c>
      <c r="Y827" s="53">
        <f>IF(TYPE(SEARCH(Y$1,+VLOOKUP($A827,datos14s!$A$2:$B$874,2,FALSE)))=1,"·",0)</f>
        <v>0</v>
      </c>
      <c r="Z827" s="53">
        <f>IF(TYPE(SEARCH(Z$1,+VLOOKUP($A827,datos14s!$A$2:$B$874,2,FALSE)))=1,"·",0)</f>
        <v>0</v>
      </c>
      <c r="AA827" s="53">
        <f>IF(TYPE(SEARCH(AA$1,+VLOOKUP($A827,datos14s!$A$2:$B$874,2,FALSE)))=1,"·",0)</f>
        <v>0</v>
      </c>
      <c r="AB827" s="53">
        <f>IF(TYPE(SEARCH(AB$1,+VLOOKUP($A827,datos14s!$A$2:$B$874,2,FALSE)))=1,"·",0)</f>
        <v>0</v>
      </c>
      <c r="AC827" s="53">
        <f>IF(TYPE(SEARCH(AC$1,+VLOOKUP($A827,datos14s!$A$2:$B$874,2,FALSE)))=1,"·",0)</f>
        <v>0</v>
      </c>
      <c r="AD827" s="53">
        <f>IF(TYPE(SEARCH(AD$1,+VLOOKUP($A827,datos14s!$A$2:$B$874,2,FALSE)))=1,"·",0)</f>
        <v>0</v>
      </c>
      <c r="AE827" s="53">
        <f>IF(TYPE(SEARCH(AE$1,+VLOOKUP($A827,datos14s!$A$2:$B$874,2,FALSE)))=1,"·",0)</f>
        <v>0</v>
      </c>
    </row>
    <row r="828" spans="1:31" s="9" customFormat="1">
      <c r="A828" s="60" t="s">
        <v>375</v>
      </c>
      <c r="B828" s="53">
        <f>IF(TYPE(SEARCH(B$1,+VLOOKUP($A828,datos14s!$A$2:$B$874,2,FALSE)))=1,"·",0)</f>
        <v>0</v>
      </c>
      <c r="C828" s="53">
        <f>IF(TYPE(SEARCH(C$1,+VLOOKUP($A828,datos14s!$A$2:$B$874,2,FALSE)))=1,"·",0)</f>
        <v>0</v>
      </c>
      <c r="D828" s="53">
        <f>IF(TYPE(SEARCH(D$1,+VLOOKUP($A828,datos14s!$A$2:$B$874,2,FALSE)))=1,"·",0)</f>
        <v>0</v>
      </c>
      <c r="E828" s="53">
        <f>IF(TYPE(SEARCH(E$1,+VLOOKUP($A828,datos14s!$A$2:$B$874,2,FALSE)))=1,"·",0)</f>
        <v>0</v>
      </c>
      <c r="F828" s="53">
        <f>IF(TYPE(SEARCH(F$1,+VLOOKUP($A828,datos14s!$A$2:$B$874,2,FALSE)))=1,"·",0)</f>
        <v>0</v>
      </c>
      <c r="G828" s="53">
        <f>IF(TYPE(SEARCH(G$1,+VLOOKUP($A828,datos14s!$A$2:$B$874,2,FALSE)))=1,"·",0)</f>
        <v>0</v>
      </c>
      <c r="H828" s="53">
        <f>IF(TYPE(SEARCH(H$1,+VLOOKUP($A828,datos14s!$A$2:$B$874,2,FALSE)))=1,"·",0)</f>
        <v>0</v>
      </c>
      <c r="I828" s="53">
        <f>IF(TYPE(SEARCH(I$1,+VLOOKUP($A828,datos14s!$A$2:$B$874,2,FALSE)))=1,"·",0)</f>
        <v>0</v>
      </c>
      <c r="J828" s="53">
        <f>IF(TYPE(SEARCH(J$1,+VLOOKUP($A828,datos14s!$A$2:$B$874,2,FALSE)))=1,"·",0)</f>
        <v>0</v>
      </c>
      <c r="K828" s="53" t="str">
        <f>IF(TYPE(SEARCH(K$1,+VLOOKUP($A828,datos14s!$A$2:$B$874,2,FALSE)))=1,"·",0)</f>
        <v>·</v>
      </c>
      <c r="L828" s="53">
        <f>IF(TYPE(SEARCH(L$1,+VLOOKUP($A828,datos14s!$A$2:$B$874,2,FALSE)))=1,"·",0)</f>
        <v>0</v>
      </c>
      <c r="M828" s="53">
        <f>IF(TYPE(SEARCH(M$1,+VLOOKUP($A828,datos14s!$A$2:$B$874,2,FALSE)))=1,"·",0)</f>
        <v>0</v>
      </c>
      <c r="N828" s="53">
        <f>IF(TYPE(SEARCH(N$1,+VLOOKUP($A828,datos14s!$A$2:$B$874,2,FALSE)))=1,"·",0)</f>
        <v>0</v>
      </c>
      <c r="O828" s="53">
        <f>IF(TYPE(SEARCH(O$1,+VLOOKUP($A828,datos14s!$A$2:$B$874,2,FALSE)))=1,"·",0)</f>
        <v>0</v>
      </c>
      <c r="P828" s="53">
        <f>IF(TYPE(SEARCH(P$1,+VLOOKUP($A828,datos14s!$A$2:$B$874,2,FALSE)))=1,"·",0)</f>
        <v>0</v>
      </c>
      <c r="Q828" s="53">
        <f>IF(TYPE(SEARCH(Q$1,+VLOOKUP($A828,datos14s!$A$2:$B$874,2,FALSE)))=1,"·",0)</f>
        <v>0</v>
      </c>
      <c r="R828" s="53">
        <f>IF(TYPE(SEARCH(R$1,+VLOOKUP($A828,datos14s!$A$2:$B$874,2,FALSE)))=1,"·",0)</f>
        <v>0</v>
      </c>
      <c r="S828" s="53">
        <f>IF(TYPE(SEARCH(S$1,+VLOOKUP($A828,datos14s!$A$2:$B$874,2,FALSE)))=1,"·",0)</f>
        <v>0</v>
      </c>
      <c r="T828" s="53">
        <f>IF(TYPE(SEARCH(T$1,+VLOOKUP($A828,datos14s!$A$2:$B$874,2,FALSE)))=1,"·",0)</f>
        <v>0</v>
      </c>
      <c r="U828" s="53">
        <f>IF(TYPE(SEARCH(U$1,+VLOOKUP($A828,datos14s!$A$2:$B$874,2,FALSE)))=1,"·",0)</f>
        <v>0</v>
      </c>
      <c r="V828" s="53">
        <f>IF(TYPE(SEARCH(V$1,+VLOOKUP($A828,datos14s!$A$2:$B$874,2,FALSE)))=1,"·",0)</f>
        <v>0</v>
      </c>
      <c r="W828" s="53">
        <f>IF(TYPE(SEARCH(W$1,+VLOOKUP($A828,datos14s!$A$2:$B$874,2,FALSE)))=1,"·",0)</f>
        <v>0</v>
      </c>
      <c r="X828" s="53">
        <f>IF(TYPE(SEARCH(X$1,+VLOOKUP($A828,datos14s!$A$2:$B$874,2,FALSE)))=1,"·",0)</f>
        <v>0</v>
      </c>
      <c r="Y828" s="53">
        <f>IF(TYPE(SEARCH(Y$1,+VLOOKUP($A828,datos14s!$A$2:$B$874,2,FALSE)))=1,"·",0)</f>
        <v>0</v>
      </c>
      <c r="Z828" s="53">
        <f>IF(TYPE(SEARCH(Z$1,+VLOOKUP($A828,datos14s!$A$2:$B$874,2,FALSE)))=1,"·",0)</f>
        <v>0</v>
      </c>
      <c r="AA828" s="53">
        <f>IF(TYPE(SEARCH(AA$1,+VLOOKUP($A828,datos14s!$A$2:$B$874,2,FALSE)))=1,"·",0)</f>
        <v>0</v>
      </c>
      <c r="AB828" s="53">
        <f>IF(TYPE(SEARCH(AB$1,+VLOOKUP($A828,datos14s!$A$2:$B$874,2,FALSE)))=1,"·",0)</f>
        <v>0</v>
      </c>
      <c r="AC828" s="53">
        <f>IF(TYPE(SEARCH(AC$1,+VLOOKUP($A828,datos14s!$A$2:$B$874,2,FALSE)))=1,"·",0)</f>
        <v>0</v>
      </c>
      <c r="AD828" s="53">
        <f>IF(TYPE(SEARCH(AD$1,+VLOOKUP($A828,datos14s!$A$2:$B$874,2,FALSE)))=1,"·",0)</f>
        <v>0</v>
      </c>
      <c r="AE828" s="53">
        <f>IF(TYPE(SEARCH(AE$1,+VLOOKUP($A828,datos14s!$A$2:$B$874,2,FALSE)))=1,"·",0)</f>
        <v>0</v>
      </c>
    </row>
    <row r="829" spans="1:31" s="9" customFormat="1">
      <c r="A829" s="60" t="s">
        <v>376</v>
      </c>
      <c r="B829" s="53">
        <f>IF(TYPE(SEARCH(B$1,+VLOOKUP($A829,datos14s!$A$2:$B$874,2,FALSE)))=1,"·",0)</f>
        <v>0</v>
      </c>
      <c r="C829" s="53">
        <f>IF(TYPE(SEARCH(C$1,+VLOOKUP($A829,datos14s!$A$2:$B$874,2,FALSE)))=1,"·",0)</f>
        <v>0</v>
      </c>
      <c r="D829" s="53">
        <f>IF(TYPE(SEARCH(D$1,+VLOOKUP($A829,datos14s!$A$2:$B$874,2,FALSE)))=1,"·",0)</f>
        <v>0</v>
      </c>
      <c r="E829" s="53">
        <f>IF(TYPE(SEARCH(E$1,+VLOOKUP($A829,datos14s!$A$2:$B$874,2,FALSE)))=1,"·",0)</f>
        <v>0</v>
      </c>
      <c r="F829" s="53" t="str">
        <f>IF(TYPE(SEARCH(F$1,+VLOOKUP($A829,datos14s!$A$2:$B$874,2,FALSE)))=1,"·",0)</f>
        <v>·</v>
      </c>
      <c r="G829" s="53">
        <f>IF(TYPE(SEARCH(G$1,+VLOOKUP($A829,datos14s!$A$2:$B$874,2,FALSE)))=1,"·",0)</f>
        <v>0</v>
      </c>
      <c r="H829" s="53">
        <f>IF(TYPE(SEARCH(H$1,+VLOOKUP($A829,datos14s!$A$2:$B$874,2,FALSE)))=1,"·",0)</f>
        <v>0</v>
      </c>
      <c r="I829" s="53">
        <f>IF(TYPE(SEARCH(I$1,+VLOOKUP($A829,datos14s!$A$2:$B$874,2,FALSE)))=1,"·",0)</f>
        <v>0</v>
      </c>
      <c r="J829" s="53">
        <f>IF(TYPE(SEARCH(J$1,+VLOOKUP($A829,datos14s!$A$2:$B$874,2,FALSE)))=1,"·",0)</f>
        <v>0</v>
      </c>
      <c r="K829" s="53" t="str">
        <f>IF(TYPE(SEARCH(K$1,+VLOOKUP($A829,datos14s!$A$2:$B$874,2,FALSE)))=1,"·",0)</f>
        <v>·</v>
      </c>
      <c r="L829" s="53">
        <f>IF(TYPE(SEARCH(L$1,+VLOOKUP($A829,datos14s!$A$2:$B$874,2,FALSE)))=1,"·",0)</f>
        <v>0</v>
      </c>
      <c r="M829" s="53">
        <f>IF(TYPE(SEARCH(M$1,+VLOOKUP($A829,datos14s!$A$2:$B$874,2,FALSE)))=1,"·",0)</f>
        <v>0</v>
      </c>
      <c r="N829" s="53">
        <f>IF(TYPE(SEARCH(N$1,+VLOOKUP($A829,datos14s!$A$2:$B$874,2,FALSE)))=1,"·",0)</f>
        <v>0</v>
      </c>
      <c r="O829" s="53">
        <f>IF(TYPE(SEARCH(O$1,+VLOOKUP($A829,datos14s!$A$2:$B$874,2,FALSE)))=1,"·",0)</f>
        <v>0</v>
      </c>
      <c r="P829" s="53">
        <f>IF(TYPE(SEARCH(P$1,+VLOOKUP($A829,datos14s!$A$2:$B$874,2,FALSE)))=1,"·",0)</f>
        <v>0</v>
      </c>
      <c r="Q829" s="53">
        <f>IF(TYPE(SEARCH(Q$1,+VLOOKUP($A829,datos14s!$A$2:$B$874,2,FALSE)))=1,"·",0)</f>
        <v>0</v>
      </c>
      <c r="R829" s="53">
        <f>IF(TYPE(SEARCH(R$1,+VLOOKUP($A829,datos14s!$A$2:$B$874,2,FALSE)))=1,"·",0)</f>
        <v>0</v>
      </c>
      <c r="S829" s="53">
        <f>IF(TYPE(SEARCH(S$1,+VLOOKUP($A829,datos14s!$A$2:$B$874,2,FALSE)))=1,"·",0)</f>
        <v>0</v>
      </c>
      <c r="T829" s="53">
        <f>IF(TYPE(SEARCH(T$1,+VLOOKUP($A829,datos14s!$A$2:$B$874,2,FALSE)))=1,"·",0)</f>
        <v>0</v>
      </c>
      <c r="U829" s="53">
        <f>IF(TYPE(SEARCH(U$1,+VLOOKUP($A829,datos14s!$A$2:$B$874,2,FALSE)))=1,"·",0)</f>
        <v>0</v>
      </c>
      <c r="V829" s="53">
        <f>IF(TYPE(SEARCH(V$1,+VLOOKUP($A829,datos14s!$A$2:$B$874,2,FALSE)))=1,"·",0)</f>
        <v>0</v>
      </c>
      <c r="W829" s="53">
        <f>IF(TYPE(SEARCH(W$1,+VLOOKUP($A829,datos14s!$A$2:$B$874,2,FALSE)))=1,"·",0)</f>
        <v>0</v>
      </c>
      <c r="X829" s="53">
        <f>IF(TYPE(SEARCH(X$1,+VLOOKUP($A829,datos14s!$A$2:$B$874,2,FALSE)))=1,"·",0)</f>
        <v>0</v>
      </c>
      <c r="Y829" s="53">
        <f>IF(TYPE(SEARCH(Y$1,+VLOOKUP($A829,datos14s!$A$2:$B$874,2,FALSE)))=1,"·",0)</f>
        <v>0</v>
      </c>
      <c r="Z829" s="53">
        <f>IF(TYPE(SEARCH(Z$1,+VLOOKUP($A829,datos14s!$A$2:$B$874,2,FALSE)))=1,"·",0)</f>
        <v>0</v>
      </c>
      <c r="AA829" s="53">
        <f>IF(TYPE(SEARCH(AA$1,+VLOOKUP($A829,datos14s!$A$2:$B$874,2,FALSE)))=1,"·",0)</f>
        <v>0</v>
      </c>
      <c r="AB829" s="53">
        <f>IF(TYPE(SEARCH(AB$1,+VLOOKUP($A829,datos14s!$A$2:$B$874,2,FALSE)))=1,"·",0)</f>
        <v>0</v>
      </c>
      <c r="AC829" s="53">
        <f>IF(TYPE(SEARCH(AC$1,+VLOOKUP($A829,datos14s!$A$2:$B$874,2,FALSE)))=1,"·",0)</f>
        <v>0</v>
      </c>
      <c r="AD829" s="53">
        <f>IF(TYPE(SEARCH(AD$1,+VLOOKUP($A829,datos14s!$A$2:$B$874,2,FALSE)))=1,"·",0)</f>
        <v>0</v>
      </c>
      <c r="AE829" s="53">
        <f>IF(TYPE(SEARCH(AE$1,+VLOOKUP($A829,datos14s!$A$2:$B$874,2,FALSE)))=1,"·",0)</f>
        <v>0</v>
      </c>
    </row>
    <row r="830" spans="1:31" s="9" customFormat="1">
      <c r="A830" s="60" t="s">
        <v>377</v>
      </c>
      <c r="B830" s="53">
        <f>IF(TYPE(SEARCH(B$1,+VLOOKUP($A830,datos14s!$A$2:$B$874,2,FALSE)))=1,"·",0)</f>
        <v>0</v>
      </c>
      <c r="C830" s="53">
        <f>IF(TYPE(SEARCH(C$1,+VLOOKUP($A830,datos14s!$A$2:$B$874,2,FALSE)))=1,"·",0)</f>
        <v>0</v>
      </c>
      <c r="D830" s="53">
        <f>IF(TYPE(SEARCH(D$1,+VLOOKUP($A830,datos14s!$A$2:$B$874,2,FALSE)))=1,"·",0)</f>
        <v>0</v>
      </c>
      <c r="E830" s="53">
        <f>IF(TYPE(SEARCH(E$1,+VLOOKUP($A830,datos14s!$A$2:$B$874,2,FALSE)))=1,"·",0)</f>
        <v>0</v>
      </c>
      <c r="F830" s="53">
        <f>IF(TYPE(SEARCH(F$1,+VLOOKUP($A830,datos14s!$A$2:$B$874,2,FALSE)))=1,"·",0)</f>
        <v>0</v>
      </c>
      <c r="G830" s="53">
        <f>IF(TYPE(SEARCH(G$1,+VLOOKUP($A830,datos14s!$A$2:$B$874,2,FALSE)))=1,"·",0)</f>
        <v>0</v>
      </c>
      <c r="H830" s="53">
        <f>IF(TYPE(SEARCH(H$1,+VLOOKUP($A830,datos14s!$A$2:$B$874,2,FALSE)))=1,"·",0)</f>
        <v>0</v>
      </c>
      <c r="I830" s="53" t="str">
        <f>IF(TYPE(SEARCH(I$1,+VLOOKUP($A830,datos14s!$A$2:$B$874,2,FALSE)))=1,"·",0)</f>
        <v>·</v>
      </c>
      <c r="J830" s="53">
        <f>IF(TYPE(SEARCH(J$1,+VLOOKUP($A830,datos14s!$A$2:$B$874,2,FALSE)))=1,"·",0)</f>
        <v>0</v>
      </c>
      <c r="K830" s="53" t="str">
        <f>IF(TYPE(SEARCH(K$1,+VLOOKUP($A830,datos14s!$A$2:$B$874,2,FALSE)))=1,"·",0)</f>
        <v>·</v>
      </c>
      <c r="L830" s="53">
        <f>IF(TYPE(SEARCH(L$1,+VLOOKUP($A830,datos14s!$A$2:$B$874,2,FALSE)))=1,"·",0)</f>
        <v>0</v>
      </c>
      <c r="M830" s="53">
        <f>IF(TYPE(SEARCH(M$1,+VLOOKUP($A830,datos14s!$A$2:$B$874,2,FALSE)))=1,"·",0)</f>
        <v>0</v>
      </c>
      <c r="N830" s="53">
        <f>IF(TYPE(SEARCH(N$1,+VLOOKUP($A830,datos14s!$A$2:$B$874,2,FALSE)))=1,"·",0)</f>
        <v>0</v>
      </c>
      <c r="O830" s="53">
        <f>IF(TYPE(SEARCH(O$1,+VLOOKUP($A830,datos14s!$A$2:$B$874,2,FALSE)))=1,"·",0)</f>
        <v>0</v>
      </c>
      <c r="P830" s="53">
        <f>IF(TYPE(SEARCH(P$1,+VLOOKUP($A830,datos14s!$A$2:$B$874,2,FALSE)))=1,"·",0)</f>
        <v>0</v>
      </c>
      <c r="Q830" s="53">
        <f>IF(TYPE(SEARCH(Q$1,+VLOOKUP($A830,datos14s!$A$2:$B$874,2,FALSE)))=1,"·",0)</f>
        <v>0</v>
      </c>
      <c r="R830" s="53">
        <f>IF(TYPE(SEARCH(R$1,+VLOOKUP($A830,datos14s!$A$2:$B$874,2,FALSE)))=1,"·",0)</f>
        <v>0</v>
      </c>
      <c r="S830" s="53">
        <f>IF(TYPE(SEARCH(S$1,+VLOOKUP($A830,datos14s!$A$2:$B$874,2,FALSE)))=1,"·",0)</f>
        <v>0</v>
      </c>
      <c r="T830" s="53">
        <f>IF(TYPE(SEARCH(T$1,+VLOOKUP($A830,datos14s!$A$2:$B$874,2,FALSE)))=1,"·",0)</f>
        <v>0</v>
      </c>
      <c r="U830" s="53">
        <f>IF(TYPE(SEARCH(U$1,+VLOOKUP($A830,datos14s!$A$2:$B$874,2,FALSE)))=1,"·",0)</f>
        <v>0</v>
      </c>
      <c r="V830" s="53">
        <f>IF(TYPE(SEARCH(V$1,+VLOOKUP($A830,datos14s!$A$2:$B$874,2,FALSE)))=1,"·",0)</f>
        <v>0</v>
      </c>
      <c r="W830" s="53">
        <f>IF(TYPE(SEARCH(W$1,+VLOOKUP($A830,datos14s!$A$2:$B$874,2,FALSE)))=1,"·",0)</f>
        <v>0</v>
      </c>
      <c r="X830" s="53">
        <f>IF(TYPE(SEARCH(X$1,+VLOOKUP($A830,datos14s!$A$2:$B$874,2,FALSE)))=1,"·",0)</f>
        <v>0</v>
      </c>
      <c r="Y830" s="53">
        <f>IF(TYPE(SEARCH(Y$1,+VLOOKUP($A830,datos14s!$A$2:$B$874,2,FALSE)))=1,"·",0)</f>
        <v>0</v>
      </c>
      <c r="Z830" s="53">
        <f>IF(TYPE(SEARCH(Z$1,+VLOOKUP($A830,datos14s!$A$2:$B$874,2,FALSE)))=1,"·",0)</f>
        <v>0</v>
      </c>
      <c r="AA830" s="53">
        <f>IF(TYPE(SEARCH(AA$1,+VLOOKUP($A830,datos14s!$A$2:$B$874,2,FALSE)))=1,"·",0)</f>
        <v>0</v>
      </c>
      <c r="AB830" s="53">
        <f>IF(TYPE(SEARCH(AB$1,+VLOOKUP($A830,datos14s!$A$2:$B$874,2,FALSE)))=1,"·",0)</f>
        <v>0</v>
      </c>
      <c r="AC830" s="53">
        <f>IF(TYPE(SEARCH(AC$1,+VLOOKUP($A830,datos14s!$A$2:$B$874,2,FALSE)))=1,"·",0)</f>
        <v>0</v>
      </c>
      <c r="AD830" s="53">
        <f>IF(TYPE(SEARCH(AD$1,+VLOOKUP($A830,datos14s!$A$2:$B$874,2,FALSE)))=1,"·",0)</f>
        <v>0</v>
      </c>
      <c r="AE830" s="53">
        <f>IF(TYPE(SEARCH(AE$1,+VLOOKUP($A830,datos14s!$A$2:$B$874,2,FALSE)))=1,"·",0)</f>
        <v>0</v>
      </c>
    </row>
    <row r="831" spans="1:31" s="9" customFormat="1">
      <c r="A831" s="60" t="s">
        <v>378</v>
      </c>
      <c r="B831" s="53">
        <f>IF(TYPE(SEARCH(B$1,+VLOOKUP($A831,datos14s!$A$2:$B$874,2,FALSE)))=1,"·",0)</f>
        <v>0</v>
      </c>
      <c r="C831" s="53">
        <f>IF(TYPE(SEARCH(C$1,+VLOOKUP($A831,datos14s!$A$2:$B$874,2,FALSE)))=1,"·",0)</f>
        <v>0</v>
      </c>
      <c r="D831" s="53">
        <f>IF(TYPE(SEARCH(D$1,+VLOOKUP($A831,datos14s!$A$2:$B$874,2,FALSE)))=1,"·",0)</f>
        <v>0</v>
      </c>
      <c r="E831" s="53">
        <f>IF(TYPE(SEARCH(E$1,+VLOOKUP($A831,datos14s!$A$2:$B$874,2,FALSE)))=1,"·",0)</f>
        <v>0</v>
      </c>
      <c r="F831" s="53">
        <f>IF(TYPE(SEARCH(F$1,+VLOOKUP($A831,datos14s!$A$2:$B$874,2,FALSE)))=1,"·",0)</f>
        <v>0</v>
      </c>
      <c r="G831" s="53">
        <f>IF(TYPE(SEARCH(G$1,+VLOOKUP($A831,datos14s!$A$2:$B$874,2,FALSE)))=1,"·",0)</f>
        <v>0</v>
      </c>
      <c r="H831" s="53">
        <f>IF(TYPE(SEARCH(H$1,+VLOOKUP($A831,datos14s!$A$2:$B$874,2,FALSE)))=1,"·",0)</f>
        <v>0</v>
      </c>
      <c r="I831" s="53">
        <f>IF(TYPE(SEARCH(I$1,+VLOOKUP($A831,datos14s!$A$2:$B$874,2,FALSE)))=1,"·",0)</f>
        <v>0</v>
      </c>
      <c r="J831" s="53">
        <f>IF(TYPE(SEARCH(J$1,+VLOOKUP($A831,datos14s!$A$2:$B$874,2,FALSE)))=1,"·",0)</f>
        <v>0</v>
      </c>
      <c r="K831" s="53" t="str">
        <f>IF(TYPE(SEARCH(K$1,+VLOOKUP($A831,datos14s!$A$2:$B$874,2,FALSE)))=1,"·",0)</f>
        <v>·</v>
      </c>
      <c r="L831" s="53">
        <f>IF(TYPE(SEARCH(L$1,+VLOOKUP($A831,datos14s!$A$2:$B$874,2,FALSE)))=1,"·",0)</f>
        <v>0</v>
      </c>
      <c r="M831" s="53">
        <f>IF(TYPE(SEARCH(M$1,+VLOOKUP($A831,datos14s!$A$2:$B$874,2,FALSE)))=1,"·",0)</f>
        <v>0</v>
      </c>
      <c r="N831" s="53">
        <f>IF(TYPE(SEARCH(N$1,+VLOOKUP($A831,datos14s!$A$2:$B$874,2,FALSE)))=1,"·",0)</f>
        <v>0</v>
      </c>
      <c r="O831" s="53">
        <f>IF(TYPE(SEARCH(O$1,+VLOOKUP($A831,datos14s!$A$2:$B$874,2,FALSE)))=1,"·",0)</f>
        <v>0</v>
      </c>
      <c r="P831" s="53">
        <f>IF(TYPE(SEARCH(P$1,+VLOOKUP($A831,datos14s!$A$2:$B$874,2,FALSE)))=1,"·",0)</f>
        <v>0</v>
      </c>
      <c r="Q831" s="53">
        <f>IF(TYPE(SEARCH(Q$1,+VLOOKUP($A831,datos14s!$A$2:$B$874,2,FALSE)))=1,"·",0)</f>
        <v>0</v>
      </c>
      <c r="R831" s="53">
        <f>IF(TYPE(SEARCH(R$1,+VLOOKUP($A831,datos14s!$A$2:$B$874,2,FALSE)))=1,"·",0)</f>
        <v>0</v>
      </c>
      <c r="S831" s="53">
        <f>IF(TYPE(SEARCH(S$1,+VLOOKUP($A831,datos14s!$A$2:$B$874,2,FALSE)))=1,"·",0)</f>
        <v>0</v>
      </c>
      <c r="T831" s="53">
        <f>IF(TYPE(SEARCH(T$1,+VLOOKUP($A831,datos14s!$A$2:$B$874,2,FALSE)))=1,"·",0)</f>
        <v>0</v>
      </c>
      <c r="U831" s="53">
        <f>IF(TYPE(SEARCH(U$1,+VLOOKUP($A831,datos14s!$A$2:$B$874,2,FALSE)))=1,"·",0)</f>
        <v>0</v>
      </c>
      <c r="V831" s="53">
        <f>IF(TYPE(SEARCH(V$1,+VLOOKUP($A831,datos14s!$A$2:$B$874,2,FALSE)))=1,"·",0)</f>
        <v>0</v>
      </c>
      <c r="W831" s="53">
        <f>IF(TYPE(SEARCH(W$1,+VLOOKUP($A831,datos14s!$A$2:$B$874,2,FALSE)))=1,"·",0)</f>
        <v>0</v>
      </c>
      <c r="X831" s="53">
        <f>IF(TYPE(SEARCH(X$1,+VLOOKUP($A831,datos14s!$A$2:$B$874,2,FALSE)))=1,"·",0)</f>
        <v>0</v>
      </c>
      <c r="Y831" s="53">
        <f>IF(TYPE(SEARCH(Y$1,+VLOOKUP($A831,datos14s!$A$2:$B$874,2,FALSE)))=1,"·",0)</f>
        <v>0</v>
      </c>
      <c r="Z831" s="53">
        <f>IF(TYPE(SEARCH(Z$1,+VLOOKUP($A831,datos14s!$A$2:$B$874,2,FALSE)))=1,"·",0)</f>
        <v>0</v>
      </c>
      <c r="AA831" s="53">
        <f>IF(TYPE(SEARCH(AA$1,+VLOOKUP($A831,datos14s!$A$2:$B$874,2,FALSE)))=1,"·",0)</f>
        <v>0</v>
      </c>
      <c r="AB831" s="53">
        <f>IF(TYPE(SEARCH(AB$1,+VLOOKUP($A831,datos14s!$A$2:$B$874,2,FALSE)))=1,"·",0)</f>
        <v>0</v>
      </c>
      <c r="AC831" s="53">
        <f>IF(TYPE(SEARCH(AC$1,+VLOOKUP($A831,datos14s!$A$2:$B$874,2,FALSE)))=1,"·",0)</f>
        <v>0</v>
      </c>
      <c r="AD831" s="53">
        <f>IF(TYPE(SEARCH(AD$1,+VLOOKUP($A831,datos14s!$A$2:$B$874,2,FALSE)))=1,"·",0)</f>
        <v>0</v>
      </c>
      <c r="AE831" s="53">
        <f>IF(TYPE(SEARCH(AE$1,+VLOOKUP($A831,datos14s!$A$2:$B$874,2,FALSE)))=1,"·",0)</f>
        <v>0</v>
      </c>
    </row>
    <row r="832" spans="1:31" s="9" customFormat="1">
      <c r="A832" s="60" t="s">
        <v>379</v>
      </c>
      <c r="B832" s="53">
        <f>IF(TYPE(SEARCH(B$1,+VLOOKUP($A832,datos14s!$A$2:$B$874,2,FALSE)))=1,"·",0)</f>
        <v>0</v>
      </c>
      <c r="C832" s="53">
        <f>IF(TYPE(SEARCH(C$1,+VLOOKUP($A832,datos14s!$A$2:$B$874,2,FALSE)))=1,"·",0)</f>
        <v>0</v>
      </c>
      <c r="D832" s="53">
        <f>IF(TYPE(SEARCH(D$1,+VLOOKUP($A832,datos14s!$A$2:$B$874,2,FALSE)))=1,"·",0)</f>
        <v>0</v>
      </c>
      <c r="E832" s="53">
        <f>IF(TYPE(SEARCH(E$1,+VLOOKUP($A832,datos14s!$A$2:$B$874,2,FALSE)))=1,"·",0)</f>
        <v>0</v>
      </c>
      <c r="F832" s="53" t="str">
        <f>IF(TYPE(SEARCH(F$1,+VLOOKUP($A832,datos14s!$A$2:$B$874,2,FALSE)))=1,"·",0)</f>
        <v>·</v>
      </c>
      <c r="G832" s="53">
        <f>IF(TYPE(SEARCH(G$1,+VLOOKUP($A832,datos14s!$A$2:$B$874,2,FALSE)))=1,"·",0)</f>
        <v>0</v>
      </c>
      <c r="H832" s="53">
        <f>IF(TYPE(SEARCH(H$1,+VLOOKUP($A832,datos14s!$A$2:$B$874,2,FALSE)))=1,"·",0)</f>
        <v>0</v>
      </c>
      <c r="I832" s="53" t="str">
        <f>IF(TYPE(SEARCH(I$1,+VLOOKUP($A832,datos14s!$A$2:$B$874,2,FALSE)))=1,"·",0)</f>
        <v>·</v>
      </c>
      <c r="J832" s="53">
        <f>IF(TYPE(SEARCH(J$1,+VLOOKUP($A832,datos14s!$A$2:$B$874,2,FALSE)))=1,"·",0)</f>
        <v>0</v>
      </c>
      <c r="K832" s="53">
        <f>IF(TYPE(SEARCH(K$1,+VLOOKUP($A832,datos14s!$A$2:$B$874,2,FALSE)))=1,"·",0)</f>
        <v>0</v>
      </c>
      <c r="L832" s="53">
        <f>IF(TYPE(SEARCH(L$1,+VLOOKUP($A832,datos14s!$A$2:$B$874,2,FALSE)))=1,"·",0)</f>
        <v>0</v>
      </c>
      <c r="M832" s="53">
        <f>IF(TYPE(SEARCH(M$1,+VLOOKUP($A832,datos14s!$A$2:$B$874,2,FALSE)))=1,"·",0)</f>
        <v>0</v>
      </c>
      <c r="N832" s="53">
        <f>IF(TYPE(SEARCH(N$1,+VLOOKUP($A832,datos14s!$A$2:$B$874,2,FALSE)))=1,"·",0)</f>
        <v>0</v>
      </c>
      <c r="O832" s="53" t="str">
        <f>IF(TYPE(SEARCH(O$1,+VLOOKUP($A832,datos14s!$A$2:$B$874,2,FALSE)))=1,"·",0)</f>
        <v>·</v>
      </c>
      <c r="P832" s="53">
        <f>IF(TYPE(SEARCH(P$1,+VLOOKUP($A832,datos14s!$A$2:$B$874,2,FALSE)))=1,"·",0)</f>
        <v>0</v>
      </c>
      <c r="Q832" s="53">
        <f>IF(TYPE(SEARCH(Q$1,+VLOOKUP($A832,datos14s!$A$2:$B$874,2,FALSE)))=1,"·",0)</f>
        <v>0</v>
      </c>
      <c r="R832" s="53">
        <f>IF(TYPE(SEARCH(R$1,+VLOOKUP($A832,datos14s!$A$2:$B$874,2,FALSE)))=1,"·",0)</f>
        <v>0</v>
      </c>
      <c r="S832" s="53">
        <f>IF(TYPE(SEARCH(S$1,+VLOOKUP($A832,datos14s!$A$2:$B$874,2,FALSE)))=1,"·",0)</f>
        <v>0</v>
      </c>
      <c r="T832" s="53">
        <f>IF(TYPE(SEARCH(T$1,+VLOOKUP($A832,datos14s!$A$2:$B$874,2,FALSE)))=1,"·",0)</f>
        <v>0</v>
      </c>
      <c r="U832" s="53">
        <f>IF(TYPE(SEARCH(U$1,+VLOOKUP($A832,datos14s!$A$2:$B$874,2,FALSE)))=1,"·",0)</f>
        <v>0</v>
      </c>
      <c r="V832" s="53">
        <f>IF(TYPE(SEARCH(V$1,+VLOOKUP($A832,datos14s!$A$2:$B$874,2,FALSE)))=1,"·",0)</f>
        <v>0</v>
      </c>
      <c r="W832" s="53">
        <f>IF(TYPE(SEARCH(W$1,+VLOOKUP($A832,datos14s!$A$2:$B$874,2,FALSE)))=1,"·",0)</f>
        <v>0</v>
      </c>
      <c r="X832" s="53">
        <f>IF(TYPE(SEARCH(X$1,+VLOOKUP($A832,datos14s!$A$2:$B$874,2,FALSE)))=1,"·",0)</f>
        <v>0</v>
      </c>
      <c r="Y832" s="53">
        <f>IF(TYPE(SEARCH(Y$1,+VLOOKUP($A832,datos14s!$A$2:$B$874,2,FALSE)))=1,"·",0)</f>
        <v>0</v>
      </c>
      <c r="Z832" s="53">
        <f>IF(TYPE(SEARCH(Z$1,+VLOOKUP($A832,datos14s!$A$2:$B$874,2,FALSE)))=1,"·",0)</f>
        <v>0</v>
      </c>
      <c r="AA832" s="53">
        <f>IF(TYPE(SEARCH(AA$1,+VLOOKUP($A832,datos14s!$A$2:$B$874,2,FALSE)))=1,"·",0)</f>
        <v>0</v>
      </c>
      <c r="AB832" s="53">
        <f>IF(TYPE(SEARCH(AB$1,+VLOOKUP($A832,datos14s!$A$2:$B$874,2,FALSE)))=1,"·",0)</f>
        <v>0</v>
      </c>
      <c r="AC832" s="53">
        <f>IF(TYPE(SEARCH(AC$1,+VLOOKUP($A832,datos14s!$A$2:$B$874,2,FALSE)))=1,"·",0)</f>
        <v>0</v>
      </c>
      <c r="AD832" s="53">
        <f>IF(TYPE(SEARCH(AD$1,+VLOOKUP($A832,datos14s!$A$2:$B$874,2,FALSE)))=1,"·",0)</f>
        <v>0</v>
      </c>
      <c r="AE832" s="53">
        <f>IF(TYPE(SEARCH(AE$1,+VLOOKUP($A832,datos14s!$A$2:$B$874,2,FALSE)))=1,"·",0)</f>
        <v>0</v>
      </c>
    </row>
    <row r="833" spans="1:31" s="9" customFormat="1">
      <c r="A833" s="60" t="s">
        <v>380</v>
      </c>
      <c r="B833" s="53">
        <f>IF(TYPE(SEARCH(B$1,+VLOOKUP($A833,datos14s!$A$2:$B$874,2,FALSE)))=1,"·",0)</f>
        <v>0</v>
      </c>
      <c r="C833" s="53">
        <f>IF(TYPE(SEARCH(C$1,+VLOOKUP($A833,datos14s!$A$2:$B$874,2,FALSE)))=1,"·",0)</f>
        <v>0</v>
      </c>
      <c r="D833" s="53">
        <f>IF(TYPE(SEARCH(D$1,+VLOOKUP($A833,datos14s!$A$2:$B$874,2,FALSE)))=1,"·",0)</f>
        <v>0</v>
      </c>
      <c r="E833" s="53">
        <f>IF(TYPE(SEARCH(E$1,+VLOOKUP($A833,datos14s!$A$2:$B$874,2,FALSE)))=1,"·",0)</f>
        <v>0</v>
      </c>
      <c r="F833" s="53">
        <f>IF(TYPE(SEARCH(F$1,+VLOOKUP($A833,datos14s!$A$2:$B$874,2,FALSE)))=1,"·",0)</f>
        <v>0</v>
      </c>
      <c r="G833" s="53">
        <f>IF(TYPE(SEARCH(G$1,+VLOOKUP($A833,datos14s!$A$2:$B$874,2,FALSE)))=1,"·",0)</f>
        <v>0</v>
      </c>
      <c r="H833" s="53">
        <f>IF(TYPE(SEARCH(H$1,+VLOOKUP($A833,datos14s!$A$2:$B$874,2,FALSE)))=1,"·",0)</f>
        <v>0</v>
      </c>
      <c r="I833" s="53">
        <f>IF(TYPE(SEARCH(I$1,+VLOOKUP($A833,datos14s!$A$2:$B$874,2,FALSE)))=1,"·",0)</f>
        <v>0</v>
      </c>
      <c r="J833" s="53">
        <f>IF(TYPE(SEARCH(J$1,+VLOOKUP($A833,datos14s!$A$2:$B$874,2,FALSE)))=1,"·",0)</f>
        <v>0</v>
      </c>
      <c r="K833" s="53" t="str">
        <f>IF(TYPE(SEARCH(K$1,+VLOOKUP($A833,datos14s!$A$2:$B$874,2,FALSE)))=1,"·",0)</f>
        <v>·</v>
      </c>
      <c r="L833" s="53">
        <f>IF(TYPE(SEARCH(L$1,+VLOOKUP($A833,datos14s!$A$2:$B$874,2,FALSE)))=1,"·",0)</f>
        <v>0</v>
      </c>
      <c r="M833" s="53">
        <f>IF(TYPE(SEARCH(M$1,+VLOOKUP($A833,datos14s!$A$2:$B$874,2,FALSE)))=1,"·",0)</f>
        <v>0</v>
      </c>
      <c r="N833" s="53">
        <f>IF(TYPE(SEARCH(N$1,+VLOOKUP($A833,datos14s!$A$2:$B$874,2,FALSE)))=1,"·",0)</f>
        <v>0</v>
      </c>
      <c r="O833" s="53">
        <f>IF(TYPE(SEARCH(O$1,+VLOOKUP($A833,datos14s!$A$2:$B$874,2,FALSE)))=1,"·",0)</f>
        <v>0</v>
      </c>
      <c r="P833" s="53">
        <f>IF(TYPE(SEARCH(P$1,+VLOOKUP($A833,datos14s!$A$2:$B$874,2,FALSE)))=1,"·",0)</f>
        <v>0</v>
      </c>
      <c r="Q833" s="53">
        <f>IF(TYPE(SEARCH(Q$1,+VLOOKUP($A833,datos14s!$A$2:$B$874,2,FALSE)))=1,"·",0)</f>
        <v>0</v>
      </c>
      <c r="R833" s="53">
        <f>IF(TYPE(SEARCH(R$1,+VLOOKUP($A833,datos14s!$A$2:$B$874,2,FALSE)))=1,"·",0)</f>
        <v>0</v>
      </c>
      <c r="S833" s="53">
        <f>IF(TYPE(SEARCH(S$1,+VLOOKUP($A833,datos14s!$A$2:$B$874,2,FALSE)))=1,"·",0)</f>
        <v>0</v>
      </c>
      <c r="T833" s="53">
        <f>IF(TYPE(SEARCH(T$1,+VLOOKUP($A833,datos14s!$A$2:$B$874,2,FALSE)))=1,"·",0)</f>
        <v>0</v>
      </c>
      <c r="U833" s="53">
        <f>IF(TYPE(SEARCH(U$1,+VLOOKUP($A833,datos14s!$A$2:$B$874,2,FALSE)))=1,"·",0)</f>
        <v>0</v>
      </c>
      <c r="V833" s="53">
        <f>IF(TYPE(SEARCH(V$1,+VLOOKUP($A833,datos14s!$A$2:$B$874,2,FALSE)))=1,"·",0)</f>
        <v>0</v>
      </c>
      <c r="W833" s="53">
        <f>IF(TYPE(SEARCH(W$1,+VLOOKUP($A833,datos14s!$A$2:$B$874,2,FALSE)))=1,"·",0)</f>
        <v>0</v>
      </c>
      <c r="X833" s="53">
        <f>IF(TYPE(SEARCH(X$1,+VLOOKUP($A833,datos14s!$A$2:$B$874,2,FALSE)))=1,"·",0)</f>
        <v>0</v>
      </c>
      <c r="Y833" s="53">
        <f>IF(TYPE(SEARCH(Y$1,+VLOOKUP($A833,datos14s!$A$2:$B$874,2,FALSE)))=1,"·",0)</f>
        <v>0</v>
      </c>
      <c r="Z833" s="53">
        <f>IF(TYPE(SEARCH(Z$1,+VLOOKUP($A833,datos14s!$A$2:$B$874,2,FALSE)))=1,"·",0)</f>
        <v>0</v>
      </c>
      <c r="AA833" s="53">
        <f>IF(TYPE(SEARCH(AA$1,+VLOOKUP($A833,datos14s!$A$2:$B$874,2,FALSE)))=1,"·",0)</f>
        <v>0</v>
      </c>
      <c r="AB833" s="53">
        <f>IF(TYPE(SEARCH(AB$1,+VLOOKUP($A833,datos14s!$A$2:$B$874,2,FALSE)))=1,"·",0)</f>
        <v>0</v>
      </c>
      <c r="AC833" s="53">
        <f>IF(TYPE(SEARCH(AC$1,+VLOOKUP($A833,datos14s!$A$2:$B$874,2,FALSE)))=1,"·",0)</f>
        <v>0</v>
      </c>
      <c r="AD833" s="53">
        <f>IF(TYPE(SEARCH(AD$1,+VLOOKUP($A833,datos14s!$A$2:$B$874,2,FALSE)))=1,"·",0)</f>
        <v>0</v>
      </c>
      <c r="AE833" s="53">
        <f>IF(TYPE(SEARCH(AE$1,+VLOOKUP($A833,datos14s!$A$2:$B$874,2,FALSE)))=1,"·",0)</f>
        <v>0</v>
      </c>
    </row>
    <row r="834" spans="1:31" s="9" customFormat="1">
      <c r="A834" s="60" t="s">
        <v>381</v>
      </c>
      <c r="B834" s="53">
        <f>IF(TYPE(SEARCH(B$1,+VLOOKUP($A834,datos14s!$A$2:$B$874,2,FALSE)))=1,"·",0)</f>
        <v>0</v>
      </c>
      <c r="C834" s="53">
        <f>IF(TYPE(SEARCH(C$1,+VLOOKUP($A834,datos14s!$A$2:$B$874,2,FALSE)))=1,"·",0)</f>
        <v>0</v>
      </c>
      <c r="D834" s="53">
        <f>IF(TYPE(SEARCH(D$1,+VLOOKUP($A834,datos14s!$A$2:$B$874,2,FALSE)))=1,"·",0)</f>
        <v>0</v>
      </c>
      <c r="E834" s="53">
        <f>IF(TYPE(SEARCH(E$1,+VLOOKUP($A834,datos14s!$A$2:$B$874,2,FALSE)))=1,"·",0)</f>
        <v>0</v>
      </c>
      <c r="F834" s="53">
        <f>IF(TYPE(SEARCH(F$1,+VLOOKUP($A834,datos14s!$A$2:$B$874,2,FALSE)))=1,"·",0)</f>
        <v>0</v>
      </c>
      <c r="G834" s="53">
        <f>IF(TYPE(SEARCH(G$1,+VLOOKUP($A834,datos14s!$A$2:$B$874,2,FALSE)))=1,"·",0)</f>
        <v>0</v>
      </c>
      <c r="H834" s="53">
        <f>IF(TYPE(SEARCH(H$1,+VLOOKUP($A834,datos14s!$A$2:$B$874,2,FALSE)))=1,"·",0)</f>
        <v>0</v>
      </c>
      <c r="I834" s="53">
        <f>IF(TYPE(SEARCH(I$1,+VLOOKUP($A834,datos14s!$A$2:$B$874,2,FALSE)))=1,"·",0)</f>
        <v>0</v>
      </c>
      <c r="J834" s="53">
        <f>IF(TYPE(SEARCH(J$1,+VLOOKUP($A834,datos14s!$A$2:$B$874,2,FALSE)))=1,"·",0)</f>
        <v>0</v>
      </c>
      <c r="K834" s="53" t="str">
        <f>IF(TYPE(SEARCH(K$1,+VLOOKUP($A834,datos14s!$A$2:$B$874,2,FALSE)))=1,"·",0)</f>
        <v>·</v>
      </c>
      <c r="L834" s="53">
        <f>IF(TYPE(SEARCH(L$1,+VLOOKUP($A834,datos14s!$A$2:$B$874,2,FALSE)))=1,"·",0)</f>
        <v>0</v>
      </c>
      <c r="M834" s="53">
        <f>IF(TYPE(SEARCH(M$1,+VLOOKUP($A834,datos14s!$A$2:$B$874,2,FALSE)))=1,"·",0)</f>
        <v>0</v>
      </c>
      <c r="N834" s="53">
        <f>IF(TYPE(SEARCH(N$1,+VLOOKUP($A834,datos14s!$A$2:$B$874,2,FALSE)))=1,"·",0)</f>
        <v>0</v>
      </c>
      <c r="O834" s="53">
        <f>IF(TYPE(SEARCH(O$1,+VLOOKUP($A834,datos14s!$A$2:$B$874,2,FALSE)))=1,"·",0)</f>
        <v>0</v>
      </c>
      <c r="P834" s="53">
        <f>IF(TYPE(SEARCH(P$1,+VLOOKUP($A834,datos14s!$A$2:$B$874,2,FALSE)))=1,"·",0)</f>
        <v>0</v>
      </c>
      <c r="Q834" s="53">
        <f>IF(TYPE(SEARCH(Q$1,+VLOOKUP($A834,datos14s!$A$2:$B$874,2,FALSE)))=1,"·",0)</f>
        <v>0</v>
      </c>
      <c r="R834" s="53">
        <f>IF(TYPE(SEARCH(R$1,+VLOOKUP($A834,datos14s!$A$2:$B$874,2,FALSE)))=1,"·",0)</f>
        <v>0</v>
      </c>
      <c r="S834" s="53">
        <f>IF(TYPE(SEARCH(S$1,+VLOOKUP($A834,datos14s!$A$2:$B$874,2,FALSE)))=1,"·",0)</f>
        <v>0</v>
      </c>
      <c r="T834" s="53">
        <f>IF(TYPE(SEARCH(T$1,+VLOOKUP($A834,datos14s!$A$2:$B$874,2,FALSE)))=1,"·",0)</f>
        <v>0</v>
      </c>
      <c r="U834" s="53">
        <f>IF(TYPE(SEARCH(U$1,+VLOOKUP($A834,datos14s!$A$2:$B$874,2,FALSE)))=1,"·",0)</f>
        <v>0</v>
      </c>
      <c r="V834" s="53">
        <f>IF(TYPE(SEARCH(V$1,+VLOOKUP($A834,datos14s!$A$2:$B$874,2,FALSE)))=1,"·",0)</f>
        <v>0</v>
      </c>
      <c r="W834" s="53">
        <f>IF(TYPE(SEARCH(W$1,+VLOOKUP($A834,datos14s!$A$2:$B$874,2,FALSE)))=1,"·",0)</f>
        <v>0</v>
      </c>
      <c r="X834" s="53">
        <f>IF(TYPE(SEARCH(X$1,+VLOOKUP($A834,datos14s!$A$2:$B$874,2,FALSE)))=1,"·",0)</f>
        <v>0</v>
      </c>
      <c r="Y834" s="53">
        <f>IF(TYPE(SEARCH(Y$1,+VLOOKUP($A834,datos14s!$A$2:$B$874,2,FALSE)))=1,"·",0)</f>
        <v>0</v>
      </c>
      <c r="Z834" s="53">
        <f>IF(TYPE(SEARCH(Z$1,+VLOOKUP($A834,datos14s!$A$2:$B$874,2,FALSE)))=1,"·",0)</f>
        <v>0</v>
      </c>
      <c r="AA834" s="53">
        <f>IF(TYPE(SEARCH(AA$1,+VLOOKUP($A834,datos14s!$A$2:$B$874,2,FALSE)))=1,"·",0)</f>
        <v>0</v>
      </c>
      <c r="AB834" s="53">
        <f>IF(TYPE(SEARCH(AB$1,+VLOOKUP($A834,datos14s!$A$2:$B$874,2,FALSE)))=1,"·",0)</f>
        <v>0</v>
      </c>
      <c r="AC834" s="53">
        <f>IF(TYPE(SEARCH(AC$1,+VLOOKUP($A834,datos14s!$A$2:$B$874,2,FALSE)))=1,"·",0)</f>
        <v>0</v>
      </c>
      <c r="AD834" s="53">
        <f>IF(TYPE(SEARCH(AD$1,+VLOOKUP($A834,datos14s!$A$2:$B$874,2,FALSE)))=1,"·",0)</f>
        <v>0</v>
      </c>
      <c r="AE834" s="53">
        <f>IF(TYPE(SEARCH(AE$1,+VLOOKUP($A834,datos14s!$A$2:$B$874,2,FALSE)))=1,"·",0)</f>
        <v>0</v>
      </c>
    </row>
    <row r="835" spans="1:31" s="9" customFormat="1">
      <c r="A835" s="60" t="s">
        <v>382</v>
      </c>
      <c r="B835" s="53">
        <f>IF(TYPE(SEARCH(B$1,+VLOOKUP($A835,datos14s!$A$2:$B$874,2,FALSE)))=1,"·",0)</f>
        <v>0</v>
      </c>
      <c r="C835" s="53">
        <f>IF(TYPE(SEARCH(C$1,+VLOOKUP($A835,datos14s!$A$2:$B$874,2,FALSE)))=1,"·",0)</f>
        <v>0</v>
      </c>
      <c r="D835" s="53">
        <f>IF(TYPE(SEARCH(D$1,+VLOOKUP($A835,datos14s!$A$2:$B$874,2,FALSE)))=1,"·",0)</f>
        <v>0</v>
      </c>
      <c r="E835" s="53">
        <f>IF(TYPE(SEARCH(E$1,+VLOOKUP($A835,datos14s!$A$2:$B$874,2,FALSE)))=1,"·",0)</f>
        <v>0</v>
      </c>
      <c r="F835" s="53" t="str">
        <f>IF(TYPE(SEARCH(F$1,+VLOOKUP($A835,datos14s!$A$2:$B$874,2,FALSE)))=1,"·",0)</f>
        <v>·</v>
      </c>
      <c r="G835" s="53" t="str">
        <f>IF(TYPE(SEARCH(G$1,+VLOOKUP($A835,datos14s!$A$2:$B$874,2,FALSE)))=1,"·",0)</f>
        <v>·</v>
      </c>
      <c r="H835" s="53">
        <f>IF(TYPE(SEARCH(H$1,+VLOOKUP($A835,datos14s!$A$2:$B$874,2,FALSE)))=1,"·",0)</f>
        <v>0</v>
      </c>
      <c r="I835" s="53">
        <f>IF(TYPE(SEARCH(I$1,+VLOOKUP($A835,datos14s!$A$2:$B$874,2,FALSE)))=1,"·",0)</f>
        <v>0</v>
      </c>
      <c r="J835" s="53">
        <f>IF(TYPE(SEARCH(J$1,+VLOOKUP($A835,datos14s!$A$2:$B$874,2,FALSE)))=1,"·",0)</f>
        <v>0</v>
      </c>
      <c r="K835" s="53" t="str">
        <f>IF(TYPE(SEARCH(K$1,+VLOOKUP($A835,datos14s!$A$2:$B$874,2,FALSE)))=1,"·",0)</f>
        <v>·</v>
      </c>
      <c r="L835" s="53">
        <f>IF(TYPE(SEARCH(L$1,+VLOOKUP($A835,datos14s!$A$2:$B$874,2,FALSE)))=1,"·",0)</f>
        <v>0</v>
      </c>
      <c r="M835" s="53">
        <f>IF(TYPE(SEARCH(M$1,+VLOOKUP($A835,datos14s!$A$2:$B$874,2,FALSE)))=1,"·",0)</f>
        <v>0</v>
      </c>
      <c r="N835" s="53">
        <f>IF(TYPE(SEARCH(N$1,+VLOOKUP($A835,datos14s!$A$2:$B$874,2,FALSE)))=1,"·",0)</f>
        <v>0</v>
      </c>
      <c r="O835" s="53">
        <f>IF(TYPE(SEARCH(O$1,+VLOOKUP($A835,datos14s!$A$2:$B$874,2,FALSE)))=1,"·",0)</f>
        <v>0</v>
      </c>
      <c r="P835" s="53">
        <f>IF(TYPE(SEARCH(P$1,+VLOOKUP($A835,datos14s!$A$2:$B$874,2,FALSE)))=1,"·",0)</f>
        <v>0</v>
      </c>
      <c r="Q835" s="53">
        <f>IF(TYPE(SEARCH(Q$1,+VLOOKUP($A835,datos14s!$A$2:$B$874,2,FALSE)))=1,"·",0)</f>
        <v>0</v>
      </c>
      <c r="R835" s="53">
        <f>IF(TYPE(SEARCH(R$1,+VLOOKUP($A835,datos14s!$A$2:$B$874,2,FALSE)))=1,"·",0)</f>
        <v>0</v>
      </c>
      <c r="S835" s="53">
        <f>IF(TYPE(SEARCH(S$1,+VLOOKUP($A835,datos14s!$A$2:$B$874,2,FALSE)))=1,"·",0)</f>
        <v>0</v>
      </c>
      <c r="T835" s="53">
        <f>IF(TYPE(SEARCH(T$1,+VLOOKUP($A835,datos14s!$A$2:$B$874,2,FALSE)))=1,"·",0)</f>
        <v>0</v>
      </c>
      <c r="U835" s="53">
        <f>IF(TYPE(SEARCH(U$1,+VLOOKUP($A835,datos14s!$A$2:$B$874,2,FALSE)))=1,"·",0)</f>
        <v>0</v>
      </c>
      <c r="V835" s="53">
        <f>IF(TYPE(SEARCH(V$1,+VLOOKUP($A835,datos14s!$A$2:$B$874,2,FALSE)))=1,"·",0)</f>
        <v>0</v>
      </c>
      <c r="W835" s="53">
        <f>IF(TYPE(SEARCH(W$1,+VLOOKUP($A835,datos14s!$A$2:$B$874,2,FALSE)))=1,"·",0)</f>
        <v>0</v>
      </c>
      <c r="X835" s="53">
        <f>IF(TYPE(SEARCH(X$1,+VLOOKUP($A835,datos14s!$A$2:$B$874,2,FALSE)))=1,"·",0)</f>
        <v>0</v>
      </c>
      <c r="Y835" s="53">
        <f>IF(TYPE(SEARCH(Y$1,+VLOOKUP($A835,datos14s!$A$2:$B$874,2,FALSE)))=1,"·",0)</f>
        <v>0</v>
      </c>
      <c r="Z835" s="53">
        <f>IF(TYPE(SEARCH(Z$1,+VLOOKUP($A835,datos14s!$A$2:$B$874,2,FALSE)))=1,"·",0)</f>
        <v>0</v>
      </c>
      <c r="AA835" s="53">
        <f>IF(TYPE(SEARCH(AA$1,+VLOOKUP($A835,datos14s!$A$2:$B$874,2,FALSE)))=1,"·",0)</f>
        <v>0</v>
      </c>
      <c r="AB835" s="53">
        <f>IF(TYPE(SEARCH(AB$1,+VLOOKUP($A835,datos14s!$A$2:$B$874,2,FALSE)))=1,"·",0)</f>
        <v>0</v>
      </c>
      <c r="AC835" s="53">
        <f>IF(TYPE(SEARCH(AC$1,+VLOOKUP($A835,datos14s!$A$2:$B$874,2,FALSE)))=1,"·",0)</f>
        <v>0</v>
      </c>
      <c r="AD835" s="53">
        <f>IF(TYPE(SEARCH(AD$1,+VLOOKUP($A835,datos14s!$A$2:$B$874,2,FALSE)))=1,"·",0)</f>
        <v>0</v>
      </c>
      <c r="AE835" s="53">
        <f>IF(TYPE(SEARCH(AE$1,+VLOOKUP($A835,datos14s!$A$2:$B$874,2,FALSE)))=1,"·",0)</f>
        <v>0</v>
      </c>
    </row>
    <row r="836" spans="1:31" s="9" customFormat="1">
      <c r="A836" s="60" t="s">
        <v>383</v>
      </c>
      <c r="B836" s="53">
        <f>IF(TYPE(SEARCH(B$1,+VLOOKUP($A836,datos14s!$A$2:$B$874,2,FALSE)))=1,"·",0)</f>
        <v>0</v>
      </c>
      <c r="C836" s="53">
        <f>IF(TYPE(SEARCH(C$1,+VLOOKUP($A836,datos14s!$A$2:$B$874,2,FALSE)))=1,"·",0)</f>
        <v>0</v>
      </c>
      <c r="D836" s="53">
        <f>IF(TYPE(SEARCH(D$1,+VLOOKUP($A836,datos14s!$A$2:$B$874,2,FALSE)))=1,"·",0)</f>
        <v>0</v>
      </c>
      <c r="E836" s="53">
        <f>IF(TYPE(SEARCH(E$1,+VLOOKUP($A836,datos14s!$A$2:$B$874,2,FALSE)))=1,"·",0)</f>
        <v>0</v>
      </c>
      <c r="F836" s="53">
        <f>IF(TYPE(SEARCH(F$1,+VLOOKUP($A836,datos14s!$A$2:$B$874,2,FALSE)))=1,"·",0)</f>
        <v>0</v>
      </c>
      <c r="G836" s="53">
        <f>IF(TYPE(SEARCH(G$1,+VLOOKUP($A836,datos14s!$A$2:$B$874,2,FALSE)))=1,"·",0)</f>
        <v>0</v>
      </c>
      <c r="H836" s="53">
        <f>IF(TYPE(SEARCH(H$1,+VLOOKUP($A836,datos14s!$A$2:$B$874,2,FALSE)))=1,"·",0)</f>
        <v>0</v>
      </c>
      <c r="I836" s="53">
        <f>IF(TYPE(SEARCH(I$1,+VLOOKUP($A836,datos14s!$A$2:$B$874,2,FALSE)))=1,"·",0)</f>
        <v>0</v>
      </c>
      <c r="J836" s="53">
        <f>IF(TYPE(SEARCH(J$1,+VLOOKUP($A836,datos14s!$A$2:$B$874,2,FALSE)))=1,"·",0)</f>
        <v>0</v>
      </c>
      <c r="K836" s="53" t="str">
        <f>IF(TYPE(SEARCH(K$1,+VLOOKUP($A836,datos14s!$A$2:$B$874,2,FALSE)))=1,"·",0)</f>
        <v>·</v>
      </c>
      <c r="L836" s="53">
        <f>IF(TYPE(SEARCH(L$1,+VLOOKUP($A836,datos14s!$A$2:$B$874,2,FALSE)))=1,"·",0)</f>
        <v>0</v>
      </c>
      <c r="M836" s="53">
        <f>IF(TYPE(SEARCH(M$1,+VLOOKUP($A836,datos14s!$A$2:$B$874,2,FALSE)))=1,"·",0)</f>
        <v>0</v>
      </c>
      <c r="N836" s="53">
        <f>IF(TYPE(SEARCH(N$1,+VLOOKUP($A836,datos14s!$A$2:$B$874,2,FALSE)))=1,"·",0)</f>
        <v>0</v>
      </c>
      <c r="O836" s="53">
        <f>IF(TYPE(SEARCH(O$1,+VLOOKUP($A836,datos14s!$A$2:$B$874,2,FALSE)))=1,"·",0)</f>
        <v>0</v>
      </c>
      <c r="P836" s="53">
        <f>IF(TYPE(SEARCH(P$1,+VLOOKUP($A836,datos14s!$A$2:$B$874,2,FALSE)))=1,"·",0)</f>
        <v>0</v>
      </c>
      <c r="Q836" s="53">
        <f>IF(TYPE(SEARCH(Q$1,+VLOOKUP($A836,datos14s!$A$2:$B$874,2,FALSE)))=1,"·",0)</f>
        <v>0</v>
      </c>
      <c r="R836" s="53">
        <f>IF(TYPE(SEARCH(R$1,+VLOOKUP($A836,datos14s!$A$2:$B$874,2,FALSE)))=1,"·",0)</f>
        <v>0</v>
      </c>
      <c r="S836" s="53">
        <f>IF(TYPE(SEARCH(S$1,+VLOOKUP($A836,datos14s!$A$2:$B$874,2,FALSE)))=1,"·",0)</f>
        <v>0</v>
      </c>
      <c r="T836" s="53">
        <f>IF(TYPE(SEARCH(T$1,+VLOOKUP($A836,datos14s!$A$2:$B$874,2,FALSE)))=1,"·",0)</f>
        <v>0</v>
      </c>
      <c r="U836" s="53">
        <f>IF(TYPE(SEARCH(U$1,+VLOOKUP($A836,datos14s!$A$2:$B$874,2,FALSE)))=1,"·",0)</f>
        <v>0</v>
      </c>
      <c r="V836" s="53">
        <f>IF(TYPE(SEARCH(V$1,+VLOOKUP($A836,datos14s!$A$2:$B$874,2,FALSE)))=1,"·",0)</f>
        <v>0</v>
      </c>
      <c r="W836" s="53">
        <f>IF(TYPE(SEARCH(W$1,+VLOOKUP($A836,datos14s!$A$2:$B$874,2,FALSE)))=1,"·",0)</f>
        <v>0</v>
      </c>
      <c r="X836" s="53">
        <f>IF(TYPE(SEARCH(X$1,+VLOOKUP($A836,datos14s!$A$2:$B$874,2,FALSE)))=1,"·",0)</f>
        <v>0</v>
      </c>
      <c r="Y836" s="53">
        <f>IF(TYPE(SEARCH(Y$1,+VLOOKUP($A836,datos14s!$A$2:$B$874,2,FALSE)))=1,"·",0)</f>
        <v>0</v>
      </c>
      <c r="Z836" s="53">
        <f>IF(TYPE(SEARCH(Z$1,+VLOOKUP($A836,datos14s!$A$2:$B$874,2,FALSE)))=1,"·",0)</f>
        <v>0</v>
      </c>
      <c r="AA836" s="53">
        <f>IF(TYPE(SEARCH(AA$1,+VLOOKUP($A836,datos14s!$A$2:$B$874,2,FALSE)))=1,"·",0)</f>
        <v>0</v>
      </c>
      <c r="AB836" s="53">
        <f>IF(TYPE(SEARCH(AB$1,+VLOOKUP($A836,datos14s!$A$2:$B$874,2,FALSE)))=1,"·",0)</f>
        <v>0</v>
      </c>
      <c r="AC836" s="53">
        <f>IF(TYPE(SEARCH(AC$1,+VLOOKUP($A836,datos14s!$A$2:$B$874,2,FALSE)))=1,"·",0)</f>
        <v>0</v>
      </c>
      <c r="AD836" s="53">
        <f>IF(TYPE(SEARCH(AD$1,+VLOOKUP($A836,datos14s!$A$2:$B$874,2,FALSE)))=1,"·",0)</f>
        <v>0</v>
      </c>
      <c r="AE836" s="53">
        <f>IF(TYPE(SEARCH(AE$1,+VLOOKUP($A836,datos14s!$A$2:$B$874,2,FALSE)))=1,"·",0)</f>
        <v>0</v>
      </c>
    </row>
    <row r="837" spans="1:31" s="9" customFormat="1">
      <c r="A837" s="60" t="s">
        <v>384</v>
      </c>
      <c r="B837" s="53">
        <f>IF(TYPE(SEARCH(B$1,+VLOOKUP($A837,datos14s!$A$2:$B$874,2,FALSE)))=1,"·",0)</f>
        <v>0</v>
      </c>
      <c r="C837" s="53">
        <f>IF(TYPE(SEARCH(C$1,+VLOOKUP($A837,datos14s!$A$2:$B$874,2,FALSE)))=1,"·",0)</f>
        <v>0</v>
      </c>
      <c r="D837" s="53">
        <f>IF(TYPE(SEARCH(D$1,+VLOOKUP($A837,datos14s!$A$2:$B$874,2,FALSE)))=1,"·",0)</f>
        <v>0</v>
      </c>
      <c r="E837" s="53">
        <f>IF(TYPE(SEARCH(E$1,+VLOOKUP($A837,datos14s!$A$2:$B$874,2,FALSE)))=1,"·",0)</f>
        <v>0</v>
      </c>
      <c r="F837" s="53">
        <f>IF(TYPE(SEARCH(F$1,+VLOOKUP($A837,datos14s!$A$2:$B$874,2,FALSE)))=1,"·",0)</f>
        <v>0</v>
      </c>
      <c r="G837" s="53">
        <f>IF(TYPE(SEARCH(G$1,+VLOOKUP($A837,datos14s!$A$2:$B$874,2,FALSE)))=1,"·",0)</f>
        <v>0</v>
      </c>
      <c r="H837" s="53">
        <f>IF(TYPE(SEARCH(H$1,+VLOOKUP($A837,datos14s!$A$2:$B$874,2,FALSE)))=1,"·",0)</f>
        <v>0</v>
      </c>
      <c r="I837" s="53">
        <f>IF(TYPE(SEARCH(I$1,+VLOOKUP($A837,datos14s!$A$2:$B$874,2,FALSE)))=1,"·",0)</f>
        <v>0</v>
      </c>
      <c r="J837" s="53">
        <f>IF(TYPE(SEARCH(J$1,+VLOOKUP($A837,datos14s!$A$2:$B$874,2,FALSE)))=1,"·",0)</f>
        <v>0</v>
      </c>
      <c r="K837" s="53" t="str">
        <f>IF(TYPE(SEARCH(K$1,+VLOOKUP($A837,datos14s!$A$2:$B$874,2,FALSE)))=1,"·",0)</f>
        <v>·</v>
      </c>
      <c r="L837" s="53">
        <f>IF(TYPE(SEARCH(L$1,+VLOOKUP($A837,datos14s!$A$2:$B$874,2,FALSE)))=1,"·",0)</f>
        <v>0</v>
      </c>
      <c r="M837" s="53">
        <f>IF(TYPE(SEARCH(M$1,+VLOOKUP($A837,datos14s!$A$2:$B$874,2,FALSE)))=1,"·",0)</f>
        <v>0</v>
      </c>
      <c r="N837" s="53">
        <f>IF(TYPE(SEARCH(N$1,+VLOOKUP($A837,datos14s!$A$2:$B$874,2,FALSE)))=1,"·",0)</f>
        <v>0</v>
      </c>
      <c r="O837" s="53">
        <f>IF(TYPE(SEARCH(O$1,+VLOOKUP($A837,datos14s!$A$2:$B$874,2,FALSE)))=1,"·",0)</f>
        <v>0</v>
      </c>
      <c r="P837" s="53">
        <f>IF(TYPE(SEARCH(P$1,+VLOOKUP($A837,datos14s!$A$2:$B$874,2,FALSE)))=1,"·",0)</f>
        <v>0</v>
      </c>
      <c r="Q837" s="53">
        <f>IF(TYPE(SEARCH(Q$1,+VLOOKUP($A837,datos14s!$A$2:$B$874,2,FALSE)))=1,"·",0)</f>
        <v>0</v>
      </c>
      <c r="R837" s="53">
        <f>IF(TYPE(SEARCH(R$1,+VLOOKUP($A837,datos14s!$A$2:$B$874,2,FALSE)))=1,"·",0)</f>
        <v>0</v>
      </c>
      <c r="S837" s="53">
        <f>IF(TYPE(SEARCH(S$1,+VLOOKUP($A837,datos14s!$A$2:$B$874,2,FALSE)))=1,"·",0)</f>
        <v>0</v>
      </c>
      <c r="T837" s="53">
        <f>IF(TYPE(SEARCH(T$1,+VLOOKUP($A837,datos14s!$A$2:$B$874,2,FALSE)))=1,"·",0)</f>
        <v>0</v>
      </c>
      <c r="U837" s="53">
        <f>IF(TYPE(SEARCH(U$1,+VLOOKUP($A837,datos14s!$A$2:$B$874,2,FALSE)))=1,"·",0)</f>
        <v>0</v>
      </c>
      <c r="V837" s="53">
        <f>IF(TYPE(SEARCH(V$1,+VLOOKUP($A837,datos14s!$A$2:$B$874,2,FALSE)))=1,"·",0)</f>
        <v>0</v>
      </c>
      <c r="W837" s="53">
        <f>IF(TYPE(SEARCH(W$1,+VLOOKUP($A837,datos14s!$A$2:$B$874,2,FALSE)))=1,"·",0)</f>
        <v>0</v>
      </c>
      <c r="X837" s="53">
        <f>IF(TYPE(SEARCH(X$1,+VLOOKUP($A837,datos14s!$A$2:$B$874,2,FALSE)))=1,"·",0)</f>
        <v>0</v>
      </c>
      <c r="Y837" s="53">
        <f>IF(TYPE(SEARCH(Y$1,+VLOOKUP($A837,datos14s!$A$2:$B$874,2,FALSE)))=1,"·",0)</f>
        <v>0</v>
      </c>
      <c r="Z837" s="53">
        <f>IF(TYPE(SEARCH(Z$1,+VLOOKUP($A837,datos14s!$A$2:$B$874,2,FALSE)))=1,"·",0)</f>
        <v>0</v>
      </c>
      <c r="AA837" s="53">
        <f>IF(TYPE(SEARCH(AA$1,+VLOOKUP($A837,datos14s!$A$2:$B$874,2,FALSE)))=1,"·",0)</f>
        <v>0</v>
      </c>
      <c r="AB837" s="53">
        <f>IF(TYPE(SEARCH(AB$1,+VLOOKUP($A837,datos14s!$A$2:$B$874,2,FALSE)))=1,"·",0)</f>
        <v>0</v>
      </c>
      <c r="AC837" s="53">
        <f>IF(TYPE(SEARCH(AC$1,+VLOOKUP($A837,datos14s!$A$2:$B$874,2,FALSE)))=1,"·",0)</f>
        <v>0</v>
      </c>
      <c r="AD837" s="53">
        <f>IF(TYPE(SEARCH(AD$1,+VLOOKUP($A837,datos14s!$A$2:$B$874,2,FALSE)))=1,"·",0)</f>
        <v>0</v>
      </c>
      <c r="AE837" s="53">
        <f>IF(TYPE(SEARCH(AE$1,+VLOOKUP($A837,datos14s!$A$2:$B$874,2,FALSE)))=1,"·",0)</f>
        <v>0</v>
      </c>
    </row>
    <row r="838" spans="1:31" s="9" customFormat="1">
      <c r="A838" s="60" t="s">
        <v>385</v>
      </c>
      <c r="B838" s="53" t="str">
        <f>IF(TYPE(SEARCH(B$1,+VLOOKUP($A838,datos14s!$A$2:$B$874,2,FALSE)))=1,"·",0)</f>
        <v>·</v>
      </c>
      <c r="C838" s="53">
        <f>IF(TYPE(SEARCH(C$1,+VLOOKUP($A838,datos14s!$A$2:$B$874,2,FALSE)))=1,"·",0)</f>
        <v>0</v>
      </c>
      <c r="D838" s="53">
        <f>IF(TYPE(SEARCH(D$1,+VLOOKUP($A838,datos14s!$A$2:$B$874,2,FALSE)))=1,"·",0)</f>
        <v>0</v>
      </c>
      <c r="E838" s="53">
        <f>IF(TYPE(SEARCH(E$1,+VLOOKUP($A838,datos14s!$A$2:$B$874,2,FALSE)))=1,"·",0)</f>
        <v>0</v>
      </c>
      <c r="F838" s="53">
        <f>IF(TYPE(SEARCH(F$1,+VLOOKUP($A838,datos14s!$A$2:$B$874,2,FALSE)))=1,"·",0)</f>
        <v>0</v>
      </c>
      <c r="G838" s="53">
        <f>IF(TYPE(SEARCH(G$1,+VLOOKUP($A838,datos14s!$A$2:$B$874,2,FALSE)))=1,"·",0)</f>
        <v>0</v>
      </c>
      <c r="H838" s="53">
        <f>IF(TYPE(SEARCH(H$1,+VLOOKUP($A838,datos14s!$A$2:$B$874,2,FALSE)))=1,"·",0)</f>
        <v>0</v>
      </c>
      <c r="I838" s="53">
        <f>IF(TYPE(SEARCH(I$1,+VLOOKUP($A838,datos14s!$A$2:$B$874,2,FALSE)))=1,"·",0)</f>
        <v>0</v>
      </c>
      <c r="J838" s="53">
        <f>IF(TYPE(SEARCH(J$1,+VLOOKUP($A838,datos14s!$A$2:$B$874,2,FALSE)))=1,"·",0)</f>
        <v>0</v>
      </c>
      <c r="K838" s="53" t="str">
        <f>IF(TYPE(SEARCH(K$1,+VLOOKUP($A838,datos14s!$A$2:$B$874,2,FALSE)))=1,"·",0)</f>
        <v>·</v>
      </c>
      <c r="L838" s="53">
        <f>IF(TYPE(SEARCH(L$1,+VLOOKUP($A838,datos14s!$A$2:$B$874,2,FALSE)))=1,"·",0)</f>
        <v>0</v>
      </c>
      <c r="M838" s="53">
        <f>IF(TYPE(SEARCH(M$1,+VLOOKUP($A838,datos14s!$A$2:$B$874,2,FALSE)))=1,"·",0)</f>
        <v>0</v>
      </c>
      <c r="N838" s="53">
        <f>IF(TYPE(SEARCH(N$1,+VLOOKUP($A838,datos14s!$A$2:$B$874,2,FALSE)))=1,"·",0)</f>
        <v>0</v>
      </c>
      <c r="O838" s="53">
        <f>IF(TYPE(SEARCH(O$1,+VLOOKUP($A838,datos14s!$A$2:$B$874,2,FALSE)))=1,"·",0)</f>
        <v>0</v>
      </c>
      <c r="P838" s="53">
        <f>IF(TYPE(SEARCH(P$1,+VLOOKUP($A838,datos14s!$A$2:$B$874,2,FALSE)))=1,"·",0)</f>
        <v>0</v>
      </c>
      <c r="Q838" s="53">
        <f>IF(TYPE(SEARCH(Q$1,+VLOOKUP($A838,datos14s!$A$2:$B$874,2,FALSE)))=1,"·",0)</f>
        <v>0</v>
      </c>
      <c r="R838" s="53">
        <f>IF(TYPE(SEARCH(R$1,+VLOOKUP($A838,datos14s!$A$2:$B$874,2,FALSE)))=1,"·",0)</f>
        <v>0</v>
      </c>
      <c r="S838" s="53">
        <f>IF(TYPE(SEARCH(S$1,+VLOOKUP($A838,datos14s!$A$2:$B$874,2,FALSE)))=1,"·",0)</f>
        <v>0</v>
      </c>
      <c r="T838" s="53">
        <f>IF(TYPE(SEARCH(T$1,+VLOOKUP($A838,datos14s!$A$2:$B$874,2,FALSE)))=1,"·",0)</f>
        <v>0</v>
      </c>
      <c r="U838" s="53">
        <f>IF(TYPE(SEARCH(U$1,+VLOOKUP($A838,datos14s!$A$2:$B$874,2,FALSE)))=1,"·",0)</f>
        <v>0</v>
      </c>
      <c r="V838" s="53">
        <f>IF(TYPE(SEARCH(V$1,+VLOOKUP($A838,datos14s!$A$2:$B$874,2,FALSE)))=1,"·",0)</f>
        <v>0</v>
      </c>
      <c r="W838" s="53">
        <f>IF(TYPE(SEARCH(W$1,+VLOOKUP($A838,datos14s!$A$2:$B$874,2,FALSE)))=1,"·",0)</f>
        <v>0</v>
      </c>
      <c r="X838" s="53">
        <f>IF(TYPE(SEARCH(X$1,+VLOOKUP($A838,datos14s!$A$2:$B$874,2,FALSE)))=1,"·",0)</f>
        <v>0</v>
      </c>
      <c r="Y838" s="53">
        <f>IF(TYPE(SEARCH(Y$1,+VLOOKUP($A838,datos14s!$A$2:$B$874,2,FALSE)))=1,"·",0)</f>
        <v>0</v>
      </c>
      <c r="Z838" s="53">
        <f>IF(TYPE(SEARCH(Z$1,+VLOOKUP($A838,datos14s!$A$2:$B$874,2,FALSE)))=1,"·",0)</f>
        <v>0</v>
      </c>
      <c r="AA838" s="53">
        <f>IF(TYPE(SEARCH(AA$1,+VLOOKUP($A838,datos14s!$A$2:$B$874,2,FALSE)))=1,"·",0)</f>
        <v>0</v>
      </c>
      <c r="AB838" s="53">
        <f>IF(TYPE(SEARCH(AB$1,+VLOOKUP($A838,datos14s!$A$2:$B$874,2,FALSE)))=1,"·",0)</f>
        <v>0</v>
      </c>
      <c r="AC838" s="53">
        <f>IF(TYPE(SEARCH(AC$1,+VLOOKUP($A838,datos14s!$A$2:$B$874,2,FALSE)))=1,"·",0)</f>
        <v>0</v>
      </c>
      <c r="AD838" s="53">
        <f>IF(TYPE(SEARCH(AD$1,+VLOOKUP($A838,datos14s!$A$2:$B$874,2,FALSE)))=1,"·",0)</f>
        <v>0</v>
      </c>
      <c r="AE838" s="53">
        <f>IF(TYPE(SEARCH(AE$1,+VLOOKUP($A838,datos14s!$A$2:$B$874,2,FALSE)))=1,"·",0)</f>
        <v>0</v>
      </c>
    </row>
    <row r="839" spans="1:31" s="9" customFormat="1">
      <c r="A839" s="60" t="s">
        <v>386</v>
      </c>
      <c r="B839" s="53">
        <f>IF(TYPE(SEARCH(B$1,+VLOOKUP($A839,datos14s!$A$2:$B$874,2,FALSE)))=1,"·",0)</f>
        <v>0</v>
      </c>
      <c r="C839" s="53">
        <f>IF(TYPE(SEARCH(C$1,+VLOOKUP($A839,datos14s!$A$2:$B$874,2,FALSE)))=1,"·",0)</f>
        <v>0</v>
      </c>
      <c r="D839" s="53">
        <f>IF(TYPE(SEARCH(D$1,+VLOOKUP($A839,datos14s!$A$2:$B$874,2,FALSE)))=1,"·",0)</f>
        <v>0</v>
      </c>
      <c r="E839" s="53">
        <f>IF(TYPE(SEARCH(E$1,+VLOOKUP($A839,datos14s!$A$2:$B$874,2,FALSE)))=1,"·",0)</f>
        <v>0</v>
      </c>
      <c r="F839" s="53">
        <f>IF(TYPE(SEARCH(F$1,+VLOOKUP($A839,datos14s!$A$2:$B$874,2,FALSE)))=1,"·",0)</f>
        <v>0</v>
      </c>
      <c r="G839" s="53">
        <f>IF(TYPE(SEARCH(G$1,+VLOOKUP($A839,datos14s!$A$2:$B$874,2,FALSE)))=1,"·",0)</f>
        <v>0</v>
      </c>
      <c r="H839" s="53">
        <f>IF(TYPE(SEARCH(H$1,+VLOOKUP($A839,datos14s!$A$2:$B$874,2,FALSE)))=1,"·",0)</f>
        <v>0</v>
      </c>
      <c r="I839" s="53">
        <f>IF(TYPE(SEARCH(I$1,+VLOOKUP($A839,datos14s!$A$2:$B$874,2,FALSE)))=1,"·",0)</f>
        <v>0</v>
      </c>
      <c r="J839" s="53">
        <f>IF(TYPE(SEARCH(J$1,+VLOOKUP($A839,datos14s!$A$2:$B$874,2,FALSE)))=1,"·",0)</f>
        <v>0</v>
      </c>
      <c r="K839" s="53" t="str">
        <f>IF(TYPE(SEARCH(K$1,+VLOOKUP($A839,datos14s!$A$2:$B$874,2,FALSE)))=1,"·",0)</f>
        <v>·</v>
      </c>
      <c r="L839" s="53">
        <f>IF(TYPE(SEARCH(L$1,+VLOOKUP($A839,datos14s!$A$2:$B$874,2,FALSE)))=1,"·",0)</f>
        <v>0</v>
      </c>
      <c r="M839" s="53">
        <f>IF(TYPE(SEARCH(M$1,+VLOOKUP($A839,datos14s!$A$2:$B$874,2,FALSE)))=1,"·",0)</f>
        <v>0</v>
      </c>
      <c r="N839" s="53">
        <f>IF(TYPE(SEARCH(N$1,+VLOOKUP($A839,datos14s!$A$2:$B$874,2,FALSE)))=1,"·",0)</f>
        <v>0</v>
      </c>
      <c r="O839" s="53">
        <f>IF(TYPE(SEARCH(O$1,+VLOOKUP($A839,datos14s!$A$2:$B$874,2,FALSE)))=1,"·",0)</f>
        <v>0</v>
      </c>
      <c r="P839" s="53">
        <f>IF(TYPE(SEARCH(P$1,+VLOOKUP($A839,datos14s!$A$2:$B$874,2,FALSE)))=1,"·",0)</f>
        <v>0</v>
      </c>
      <c r="Q839" s="53">
        <f>IF(TYPE(SEARCH(Q$1,+VLOOKUP($A839,datos14s!$A$2:$B$874,2,FALSE)))=1,"·",0)</f>
        <v>0</v>
      </c>
      <c r="R839" s="53">
        <f>IF(TYPE(SEARCH(R$1,+VLOOKUP($A839,datos14s!$A$2:$B$874,2,FALSE)))=1,"·",0)</f>
        <v>0</v>
      </c>
      <c r="S839" s="53">
        <f>IF(TYPE(SEARCH(S$1,+VLOOKUP($A839,datos14s!$A$2:$B$874,2,FALSE)))=1,"·",0)</f>
        <v>0</v>
      </c>
      <c r="T839" s="53">
        <f>IF(TYPE(SEARCH(T$1,+VLOOKUP($A839,datos14s!$A$2:$B$874,2,FALSE)))=1,"·",0)</f>
        <v>0</v>
      </c>
      <c r="U839" s="53">
        <f>IF(TYPE(SEARCH(U$1,+VLOOKUP($A839,datos14s!$A$2:$B$874,2,FALSE)))=1,"·",0)</f>
        <v>0</v>
      </c>
      <c r="V839" s="53">
        <f>IF(TYPE(SEARCH(V$1,+VLOOKUP($A839,datos14s!$A$2:$B$874,2,FALSE)))=1,"·",0)</f>
        <v>0</v>
      </c>
      <c r="W839" s="53">
        <f>IF(TYPE(SEARCH(W$1,+VLOOKUP($A839,datos14s!$A$2:$B$874,2,FALSE)))=1,"·",0)</f>
        <v>0</v>
      </c>
      <c r="X839" s="53">
        <f>IF(TYPE(SEARCH(X$1,+VLOOKUP($A839,datos14s!$A$2:$B$874,2,FALSE)))=1,"·",0)</f>
        <v>0</v>
      </c>
      <c r="Y839" s="53">
        <f>IF(TYPE(SEARCH(Y$1,+VLOOKUP($A839,datos14s!$A$2:$B$874,2,FALSE)))=1,"·",0)</f>
        <v>0</v>
      </c>
      <c r="Z839" s="53">
        <f>IF(TYPE(SEARCH(Z$1,+VLOOKUP($A839,datos14s!$A$2:$B$874,2,FALSE)))=1,"·",0)</f>
        <v>0</v>
      </c>
      <c r="AA839" s="53">
        <f>IF(TYPE(SEARCH(AA$1,+VLOOKUP($A839,datos14s!$A$2:$B$874,2,FALSE)))=1,"·",0)</f>
        <v>0</v>
      </c>
      <c r="AB839" s="53">
        <f>IF(TYPE(SEARCH(AB$1,+VLOOKUP($A839,datos14s!$A$2:$B$874,2,FALSE)))=1,"·",0)</f>
        <v>0</v>
      </c>
      <c r="AC839" s="53">
        <f>IF(TYPE(SEARCH(AC$1,+VLOOKUP($A839,datos14s!$A$2:$B$874,2,FALSE)))=1,"·",0)</f>
        <v>0</v>
      </c>
      <c r="AD839" s="53">
        <f>IF(TYPE(SEARCH(AD$1,+VLOOKUP($A839,datos14s!$A$2:$B$874,2,FALSE)))=1,"·",0)</f>
        <v>0</v>
      </c>
      <c r="AE839" s="53">
        <f>IF(TYPE(SEARCH(AE$1,+VLOOKUP($A839,datos14s!$A$2:$B$874,2,FALSE)))=1,"·",0)</f>
        <v>0</v>
      </c>
    </row>
    <row r="840" spans="1:31" s="9" customFormat="1">
      <c r="A840" s="60" t="s">
        <v>387</v>
      </c>
      <c r="B840" s="53">
        <f>IF(TYPE(SEARCH(B$1,+VLOOKUP($A840,datos14s!$A$2:$B$874,2,FALSE)))=1,"·",0)</f>
        <v>0</v>
      </c>
      <c r="C840" s="53">
        <f>IF(TYPE(SEARCH(C$1,+VLOOKUP($A840,datos14s!$A$2:$B$874,2,FALSE)))=1,"·",0)</f>
        <v>0</v>
      </c>
      <c r="D840" s="53">
        <f>IF(TYPE(SEARCH(D$1,+VLOOKUP($A840,datos14s!$A$2:$B$874,2,FALSE)))=1,"·",0)</f>
        <v>0</v>
      </c>
      <c r="E840" s="53">
        <f>IF(TYPE(SEARCH(E$1,+VLOOKUP($A840,datos14s!$A$2:$B$874,2,FALSE)))=1,"·",0)</f>
        <v>0</v>
      </c>
      <c r="F840" s="53">
        <f>IF(TYPE(SEARCH(F$1,+VLOOKUP($A840,datos14s!$A$2:$B$874,2,FALSE)))=1,"·",0)</f>
        <v>0</v>
      </c>
      <c r="G840" s="53">
        <f>IF(TYPE(SEARCH(G$1,+VLOOKUP($A840,datos14s!$A$2:$B$874,2,FALSE)))=1,"·",0)</f>
        <v>0</v>
      </c>
      <c r="H840" s="53">
        <f>IF(TYPE(SEARCH(H$1,+VLOOKUP($A840,datos14s!$A$2:$B$874,2,FALSE)))=1,"·",0)</f>
        <v>0</v>
      </c>
      <c r="I840" s="53">
        <f>IF(TYPE(SEARCH(I$1,+VLOOKUP($A840,datos14s!$A$2:$B$874,2,FALSE)))=1,"·",0)</f>
        <v>0</v>
      </c>
      <c r="J840" s="53">
        <f>IF(TYPE(SEARCH(J$1,+VLOOKUP($A840,datos14s!$A$2:$B$874,2,FALSE)))=1,"·",0)</f>
        <v>0</v>
      </c>
      <c r="K840" s="53" t="str">
        <f>IF(TYPE(SEARCH(K$1,+VLOOKUP($A840,datos14s!$A$2:$B$874,2,FALSE)))=1,"·",0)</f>
        <v>·</v>
      </c>
      <c r="L840" s="53">
        <f>IF(TYPE(SEARCH(L$1,+VLOOKUP($A840,datos14s!$A$2:$B$874,2,FALSE)))=1,"·",0)</f>
        <v>0</v>
      </c>
      <c r="M840" s="53">
        <f>IF(TYPE(SEARCH(M$1,+VLOOKUP($A840,datos14s!$A$2:$B$874,2,FALSE)))=1,"·",0)</f>
        <v>0</v>
      </c>
      <c r="N840" s="53">
        <f>IF(TYPE(SEARCH(N$1,+VLOOKUP($A840,datos14s!$A$2:$B$874,2,FALSE)))=1,"·",0)</f>
        <v>0</v>
      </c>
      <c r="O840" s="53">
        <f>IF(TYPE(SEARCH(O$1,+VLOOKUP($A840,datos14s!$A$2:$B$874,2,FALSE)))=1,"·",0)</f>
        <v>0</v>
      </c>
      <c r="P840" s="53">
        <f>IF(TYPE(SEARCH(P$1,+VLOOKUP($A840,datos14s!$A$2:$B$874,2,FALSE)))=1,"·",0)</f>
        <v>0</v>
      </c>
      <c r="Q840" s="53">
        <f>IF(TYPE(SEARCH(Q$1,+VLOOKUP($A840,datos14s!$A$2:$B$874,2,FALSE)))=1,"·",0)</f>
        <v>0</v>
      </c>
      <c r="R840" s="53">
        <f>IF(TYPE(SEARCH(R$1,+VLOOKUP($A840,datos14s!$A$2:$B$874,2,FALSE)))=1,"·",0)</f>
        <v>0</v>
      </c>
      <c r="S840" s="53">
        <f>IF(TYPE(SEARCH(S$1,+VLOOKUP($A840,datos14s!$A$2:$B$874,2,FALSE)))=1,"·",0)</f>
        <v>0</v>
      </c>
      <c r="T840" s="53">
        <f>IF(TYPE(SEARCH(T$1,+VLOOKUP($A840,datos14s!$A$2:$B$874,2,FALSE)))=1,"·",0)</f>
        <v>0</v>
      </c>
      <c r="U840" s="53">
        <f>IF(TYPE(SEARCH(U$1,+VLOOKUP($A840,datos14s!$A$2:$B$874,2,FALSE)))=1,"·",0)</f>
        <v>0</v>
      </c>
      <c r="V840" s="53">
        <f>IF(TYPE(SEARCH(V$1,+VLOOKUP($A840,datos14s!$A$2:$B$874,2,FALSE)))=1,"·",0)</f>
        <v>0</v>
      </c>
      <c r="W840" s="53">
        <f>IF(TYPE(SEARCH(W$1,+VLOOKUP($A840,datos14s!$A$2:$B$874,2,FALSE)))=1,"·",0)</f>
        <v>0</v>
      </c>
      <c r="X840" s="53">
        <f>IF(TYPE(SEARCH(X$1,+VLOOKUP($A840,datos14s!$A$2:$B$874,2,FALSE)))=1,"·",0)</f>
        <v>0</v>
      </c>
      <c r="Y840" s="53">
        <f>IF(TYPE(SEARCH(Y$1,+VLOOKUP($A840,datos14s!$A$2:$B$874,2,FALSE)))=1,"·",0)</f>
        <v>0</v>
      </c>
      <c r="Z840" s="53">
        <f>IF(TYPE(SEARCH(Z$1,+VLOOKUP($A840,datos14s!$A$2:$B$874,2,FALSE)))=1,"·",0)</f>
        <v>0</v>
      </c>
      <c r="AA840" s="53">
        <f>IF(TYPE(SEARCH(AA$1,+VLOOKUP($A840,datos14s!$A$2:$B$874,2,FALSE)))=1,"·",0)</f>
        <v>0</v>
      </c>
      <c r="AB840" s="53">
        <f>IF(TYPE(SEARCH(AB$1,+VLOOKUP($A840,datos14s!$A$2:$B$874,2,FALSE)))=1,"·",0)</f>
        <v>0</v>
      </c>
      <c r="AC840" s="53">
        <f>IF(TYPE(SEARCH(AC$1,+VLOOKUP($A840,datos14s!$A$2:$B$874,2,FALSE)))=1,"·",0)</f>
        <v>0</v>
      </c>
      <c r="AD840" s="53">
        <f>IF(TYPE(SEARCH(AD$1,+VLOOKUP($A840,datos14s!$A$2:$B$874,2,FALSE)))=1,"·",0)</f>
        <v>0</v>
      </c>
      <c r="AE840" s="53">
        <f>IF(TYPE(SEARCH(AE$1,+VLOOKUP($A840,datos14s!$A$2:$B$874,2,FALSE)))=1,"·",0)</f>
        <v>0</v>
      </c>
    </row>
    <row r="841" spans="1:31" s="9" customFormat="1">
      <c r="A841" s="60" t="s">
        <v>388</v>
      </c>
      <c r="B841" s="53">
        <f>IF(TYPE(SEARCH(B$1,+VLOOKUP($A841,datos14s!$A$2:$B$874,2,FALSE)))=1,"·",0)</f>
        <v>0</v>
      </c>
      <c r="C841" s="53">
        <f>IF(TYPE(SEARCH(C$1,+VLOOKUP($A841,datos14s!$A$2:$B$874,2,FALSE)))=1,"·",0)</f>
        <v>0</v>
      </c>
      <c r="D841" s="53">
        <f>IF(TYPE(SEARCH(D$1,+VLOOKUP($A841,datos14s!$A$2:$B$874,2,FALSE)))=1,"·",0)</f>
        <v>0</v>
      </c>
      <c r="E841" s="53">
        <f>IF(TYPE(SEARCH(E$1,+VLOOKUP($A841,datos14s!$A$2:$B$874,2,FALSE)))=1,"·",0)</f>
        <v>0</v>
      </c>
      <c r="F841" s="53">
        <f>IF(TYPE(SEARCH(F$1,+VLOOKUP($A841,datos14s!$A$2:$B$874,2,FALSE)))=1,"·",0)</f>
        <v>0</v>
      </c>
      <c r="G841" s="53">
        <f>IF(TYPE(SEARCH(G$1,+VLOOKUP($A841,datos14s!$A$2:$B$874,2,FALSE)))=1,"·",0)</f>
        <v>0</v>
      </c>
      <c r="H841" s="53">
        <f>IF(TYPE(SEARCH(H$1,+VLOOKUP($A841,datos14s!$A$2:$B$874,2,FALSE)))=1,"·",0)</f>
        <v>0</v>
      </c>
      <c r="I841" s="53">
        <f>IF(TYPE(SEARCH(I$1,+VLOOKUP($A841,datos14s!$A$2:$B$874,2,FALSE)))=1,"·",0)</f>
        <v>0</v>
      </c>
      <c r="J841" s="53">
        <f>IF(TYPE(SEARCH(J$1,+VLOOKUP($A841,datos14s!$A$2:$B$874,2,FALSE)))=1,"·",0)</f>
        <v>0</v>
      </c>
      <c r="K841" s="53" t="str">
        <f>IF(TYPE(SEARCH(K$1,+VLOOKUP($A841,datos14s!$A$2:$B$874,2,FALSE)))=1,"·",0)</f>
        <v>·</v>
      </c>
      <c r="L841" s="53">
        <f>IF(TYPE(SEARCH(L$1,+VLOOKUP($A841,datos14s!$A$2:$B$874,2,FALSE)))=1,"·",0)</f>
        <v>0</v>
      </c>
      <c r="M841" s="53">
        <f>IF(TYPE(SEARCH(M$1,+VLOOKUP($A841,datos14s!$A$2:$B$874,2,FALSE)))=1,"·",0)</f>
        <v>0</v>
      </c>
      <c r="N841" s="53">
        <f>IF(TYPE(SEARCH(N$1,+VLOOKUP($A841,datos14s!$A$2:$B$874,2,FALSE)))=1,"·",0)</f>
        <v>0</v>
      </c>
      <c r="O841" s="53">
        <f>IF(TYPE(SEARCH(O$1,+VLOOKUP($A841,datos14s!$A$2:$B$874,2,FALSE)))=1,"·",0)</f>
        <v>0</v>
      </c>
      <c r="P841" s="53">
        <f>IF(TYPE(SEARCH(P$1,+VLOOKUP($A841,datos14s!$A$2:$B$874,2,FALSE)))=1,"·",0)</f>
        <v>0</v>
      </c>
      <c r="Q841" s="53">
        <f>IF(TYPE(SEARCH(Q$1,+VLOOKUP($A841,datos14s!$A$2:$B$874,2,FALSE)))=1,"·",0)</f>
        <v>0</v>
      </c>
      <c r="R841" s="53">
        <f>IF(TYPE(SEARCH(R$1,+VLOOKUP($A841,datos14s!$A$2:$B$874,2,FALSE)))=1,"·",0)</f>
        <v>0</v>
      </c>
      <c r="S841" s="53">
        <f>IF(TYPE(SEARCH(S$1,+VLOOKUP($A841,datos14s!$A$2:$B$874,2,FALSE)))=1,"·",0)</f>
        <v>0</v>
      </c>
      <c r="T841" s="53">
        <f>IF(TYPE(SEARCH(T$1,+VLOOKUP($A841,datos14s!$A$2:$B$874,2,FALSE)))=1,"·",0)</f>
        <v>0</v>
      </c>
      <c r="U841" s="53">
        <f>IF(TYPE(SEARCH(U$1,+VLOOKUP($A841,datos14s!$A$2:$B$874,2,FALSE)))=1,"·",0)</f>
        <v>0</v>
      </c>
      <c r="V841" s="53">
        <f>IF(TYPE(SEARCH(V$1,+VLOOKUP($A841,datos14s!$A$2:$B$874,2,FALSE)))=1,"·",0)</f>
        <v>0</v>
      </c>
      <c r="W841" s="53">
        <f>IF(TYPE(SEARCH(W$1,+VLOOKUP($A841,datos14s!$A$2:$B$874,2,FALSE)))=1,"·",0)</f>
        <v>0</v>
      </c>
      <c r="X841" s="53">
        <f>IF(TYPE(SEARCH(X$1,+VLOOKUP($A841,datos14s!$A$2:$B$874,2,FALSE)))=1,"·",0)</f>
        <v>0</v>
      </c>
      <c r="Y841" s="53">
        <f>IF(TYPE(SEARCH(Y$1,+VLOOKUP($A841,datos14s!$A$2:$B$874,2,FALSE)))=1,"·",0)</f>
        <v>0</v>
      </c>
      <c r="Z841" s="53">
        <f>IF(TYPE(SEARCH(Z$1,+VLOOKUP($A841,datos14s!$A$2:$B$874,2,FALSE)))=1,"·",0)</f>
        <v>0</v>
      </c>
      <c r="AA841" s="53">
        <f>IF(TYPE(SEARCH(AA$1,+VLOOKUP($A841,datos14s!$A$2:$B$874,2,FALSE)))=1,"·",0)</f>
        <v>0</v>
      </c>
      <c r="AB841" s="53">
        <f>IF(TYPE(SEARCH(AB$1,+VLOOKUP($A841,datos14s!$A$2:$B$874,2,FALSE)))=1,"·",0)</f>
        <v>0</v>
      </c>
      <c r="AC841" s="53">
        <f>IF(TYPE(SEARCH(AC$1,+VLOOKUP($A841,datos14s!$A$2:$B$874,2,FALSE)))=1,"·",0)</f>
        <v>0</v>
      </c>
      <c r="AD841" s="53">
        <f>IF(TYPE(SEARCH(AD$1,+VLOOKUP($A841,datos14s!$A$2:$B$874,2,FALSE)))=1,"·",0)</f>
        <v>0</v>
      </c>
      <c r="AE841" s="53">
        <f>IF(TYPE(SEARCH(AE$1,+VLOOKUP($A841,datos14s!$A$2:$B$874,2,FALSE)))=1,"·",0)</f>
        <v>0</v>
      </c>
    </row>
    <row r="842" spans="1:31" s="9" customFormat="1">
      <c r="A842" s="60" t="s">
        <v>389</v>
      </c>
      <c r="B842" s="53">
        <f>IF(TYPE(SEARCH(B$1,+VLOOKUP($A842,datos14s!$A$2:$B$874,2,FALSE)))=1,"·",0)</f>
        <v>0</v>
      </c>
      <c r="C842" s="53">
        <f>IF(TYPE(SEARCH(C$1,+VLOOKUP($A842,datos14s!$A$2:$B$874,2,FALSE)))=1,"·",0)</f>
        <v>0</v>
      </c>
      <c r="D842" s="53">
        <f>IF(TYPE(SEARCH(D$1,+VLOOKUP($A842,datos14s!$A$2:$B$874,2,FALSE)))=1,"·",0)</f>
        <v>0</v>
      </c>
      <c r="E842" s="53">
        <f>IF(TYPE(SEARCH(E$1,+VLOOKUP($A842,datos14s!$A$2:$B$874,2,FALSE)))=1,"·",0)</f>
        <v>0</v>
      </c>
      <c r="F842" s="53">
        <f>IF(TYPE(SEARCH(F$1,+VLOOKUP($A842,datos14s!$A$2:$B$874,2,FALSE)))=1,"·",0)</f>
        <v>0</v>
      </c>
      <c r="G842" s="53">
        <f>IF(TYPE(SEARCH(G$1,+VLOOKUP($A842,datos14s!$A$2:$B$874,2,FALSE)))=1,"·",0)</f>
        <v>0</v>
      </c>
      <c r="H842" s="53">
        <f>IF(TYPE(SEARCH(H$1,+VLOOKUP($A842,datos14s!$A$2:$B$874,2,FALSE)))=1,"·",0)</f>
        <v>0</v>
      </c>
      <c r="I842" s="53">
        <f>IF(TYPE(SEARCH(I$1,+VLOOKUP($A842,datos14s!$A$2:$B$874,2,FALSE)))=1,"·",0)</f>
        <v>0</v>
      </c>
      <c r="J842" s="53">
        <f>IF(TYPE(SEARCH(J$1,+VLOOKUP($A842,datos14s!$A$2:$B$874,2,FALSE)))=1,"·",0)</f>
        <v>0</v>
      </c>
      <c r="K842" s="53" t="str">
        <f>IF(TYPE(SEARCH(K$1,+VLOOKUP($A842,datos14s!$A$2:$B$874,2,FALSE)))=1,"·",0)</f>
        <v>·</v>
      </c>
      <c r="L842" s="53">
        <f>IF(TYPE(SEARCH(L$1,+VLOOKUP($A842,datos14s!$A$2:$B$874,2,FALSE)))=1,"·",0)</f>
        <v>0</v>
      </c>
      <c r="M842" s="53">
        <f>IF(TYPE(SEARCH(M$1,+VLOOKUP($A842,datos14s!$A$2:$B$874,2,FALSE)))=1,"·",0)</f>
        <v>0</v>
      </c>
      <c r="N842" s="53">
        <f>IF(TYPE(SEARCH(N$1,+VLOOKUP($A842,datos14s!$A$2:$B$874,2,FALSE)))=1,"·",0)</f>
        <v>0</v>
      </c>
      <c r="O842" s="53">
        <f>IF(TYPE(SEARCH(O$1,+VLOOKUP($A842,datos14s!$A$2:$B$874,2,FALSE)))=1,"·",0)</f>
        <v>0</v>
      </c>
      <c r="P842" s="53">
        <f>IF(TYPE(SEARCH(P$1,+VLOOKUP($A842,datos14s!$A$2:$B$874,2,FALSE)))=1,"·",0)</f>
        <v>0</v>
      </c>
      <c r="Q842" s="53">
        <f>IF(TYPE(SEARCH(Q$1,+VLOOKUP($A842,datos14s!$A$2:$B$874,2,FALSE)))=1,"·",0)</f>
        <v>0</v>
      </c>
      <c r="R842" s="53">
        <f>IF(TYPE(SEARCH(R$1,+VLOOKUP($A842,datos14s!$A$2:$B$874,2,FALSE)))=1,"·",0)</f>
        <v>0</v>
      </c>
      <c r="S842" s="53">
        <f>IF(TYPE(SEARCH(S$1,+VLOOKUP($A842,datos14s!$A$2:$B$874,2,FALSE)))=1,"·",0)</f>
        <v>0</v>
      </c>
      <c r="T842" s="53">
        <f>IF(TYPE(SEARCH(T$1,+VLOOKUP($A842,datos14s!$A$2:$B$874,2,FALSE)))=1,"·",0)</f>
        <v>0</v>
      </c>
      <c r="U842" s="53">
        <f>IF(TYPE(SEARCH(U$1,+VLOOKUP($A842,datos14s!$A$2:$B$874,2,FALSE)))=1,"·",0)</f>
        <v>0</v>
      </c>
      <c r="V842" s="53">
        <f>IF(TYPE(SEARCH(V$1,+VLOOKUP($A842,datos14s!$A$2:$B$874,2,FALSE)))=1,"·",0)</f>
        <v>0</v>
      </c>
      <c r="W842" s="53">
        <f>IF(TYPE(SEARCH(W$1,+VLOOKUP($A842,datos14s!$A$2:$B$874,2,FALSE)))=1,"·",0)</f>
        <v>0</v>
      </c>
      <c r="X842" s="53">
        <f>IF(TYPE(SEARCH(X$1,+VLOOKUP($A842,datos14s!$A$2:$B$874,2,FALSE)))=1,"·",0)</f>
        <v>0</v>
      </c>
      <c r="Y842" s="53">
        <f>IF(TYPE(SEARCH(Y$1,+VLOOKUP($A842,datos14s!$A$2:$B$874,2,FALSE)))=1,"·",0)</f>
        <v>0</v>
      </c>
      <c r="Z842" s="53">
        <f>IF(TYPE(SEARCH(Z$1,+VLOOKUP($A842,datos14s!$A$2:$B$874,2,FALSE)))=1,"·",0)</f>
        <v>0</v>
      </c>
      <c r="AA842" s="53">
        <f>IF(TYPE(SEARCH(AA$1,+VLOOKUP($A842,datos14s!$A$2:$B$874,2,FALSE)))=1,"·",0)</f>
        <v>0</v>
      </c>
      <c r="AB842" s="53">
        <f>IF(TYPE(SEARCH(AB$1,+VLOOKUP($A842,datos14s!$A$2:$B$874,2,FALSE)))=1,"·",0)</f>
        <v>0</v>
      </c>
      <c r="AC842" s="53">
        <f>IF(TYPE(SEARCH(AC$1,+VLOOKUP($A842,datos14s!$A$2:$B$874,2,FALSE)))=1,"·",0)</f>
        <v>0</v>
      </c>
      <c r="AD842" s="53">
        <f>IF(TYPE(SEARCH(AD$1,+VLOOKUP($A842,datos14s!$A$2:$B$874,2,FALSE)))=1,"·",0)</f>
        <v>0</v>
      </c>
      <c r="AE842" s="53">
        <f>IF(TYPE(SEARCH(AE$1,+VLOOKUP($A842,datos14s!$A$2:$B$874,2,FALSE)))=1,"·",0)</f>
        <v>0</v>
      </c>
    </row>
    <row r="843" spans="1:31" s="9" customFormat="1">
      <c r="A843" s="60" t="s">
        <v>390</v>
      </c>
      <c r="B843" s="53" t="str">
        <f>IF(TYPE(SEARCH(B$1,+VLOOKUP($A843,datos14s!$A$2:$B$874,2,FALSE)))=1,"·",0)</f>
        <v>·</v>
      </c>
      <c r="C843" s="53">
        <f>IF(TYPE(SEARCH(C$1,+VLOOKUP($A843,datos14s!$A$2:$B$874,2,FALSE)))=1,"·",0)</f>
        <v>0</v>
      </c>
      <c r="D843" s="53">
        <f>IF(TYPE(SEARCH(D$1,+VLOOKUP($A843,datos14s!$A$2:$B$874,2,FALSE)))=1,"·",0)</f>
        <v>0</v>
      </c>
      <c r="E843" s="53">
        <f>IF(TYPE(SEARCH(E$1,+VLOOKUP($A843,datos14s!$A$2:$B$874,2,FALSE)))=1,"·",0)</f>
        <v>0</v>
      </c>
      <c r="F843" s="53">
        <f>IF(TYPE(SEARCH(F$1,+VLOOKUP($A843,datos14s!$A$2:$B$874,2,FALSE)))=1,"·",0)</f>
        <v>0</v>
      </c>
      <c r="G843" s="53">
        <f>IF(TYPE(SEARCH(G$1,+VLOOKUP($A843,datos14s!$A$2:$B$874,2,FALSE)))=1,"·",0)</f>
        <v>0</v>
      </c>
      <c r="H843" s="53">
        <f>IF(TYPE(SEARCH(H$1,+VLOOKUP($A843,datos14s!$A$2:$B$874,2,FALSE)))=1,"·",0)</f>
        <v>0</v>
      </c>
      <c r="I843" s="53">
        <f>IF(TYPE(SEARCH(I$1,+VLOOKUP($A843,datos14s!$A$2:$B$874,2,FALSE)))=1,"·",0)</f>
        <v>0</v>
      </c>
      <c r="J843" s="53">
        <f>IF(TYPE(SEARCH(J$1,+VLOOKUP($A843,datos14s!$A$2:$B$874,2,FALSE)))=1,"·",0)</f>
        <v>0</v>
      </c>
      <c r="K843" s="53" t="str">
        <f>IF(TYPE(SEARCH(K$1,+VLOOKUP($A843,datos14s!$A$2:$B$874,2,FALSE)))=1,"·",0)</f>
        <v>·</v>
      </c>
      <c r="L843" s="53">
        <f>IF(TYPE(SEARCH(L$1,+VLOOKUP($A843,datos14s!$A$2:$B$874,2,FALSE)))=1,"·",0)</f>
        <v>0</v>
      </c>
      <c r="M843" s="53">
        <f>IF(TYPE(SEARCH(M$1,+VLOOKUP($A843,datos14s!$A$2:$B$874,2,FALSE)))=1,"·",0)</f>
        <v>0</v>
      </c>
      <c r="N843" s="53">
        <f>IF(TYPE(SEARCH(N$1,+VLOOKUP($A843,datos14s!$A$2:$B$874,2,FALSE)))=1,"·",0)</f>
        <v>0</v>
      </c>
      <c r="O843" s="53">
        <f>IF(TYPE(SEARCH(O$1,+VLOOKUP($A843,datos14s!$A$2:$B$874,2,FALSE)))=1,"·",0)</f>
        <v>0</v>
      </c>
      <c r="P843" s="53">
        <f>IF(TYPE(SEARCH(P$1,+VLOOKUP($A843,datos14s!$A$2:$B$874,2,FALSE)))=1,"·",0)</f>
        <v>0</v>
      </c>
      <c r="Q843" s="53">
        <f>IF(TYPE(SEARCH(Q$1,+VLOOKUP($A843,datos14s!$A$2:$B$874,2,FALSE)))=1,"·",0)</f>
        <v>0</v>
      </c>
      <c r="R843" s="53">
        <f>IF(TYPE(SEARCH(R$1,+VLOOKUP($A843,datos14s!$A$2:$B$874,2,FALSE)))=1,"·",0)</f>
        <v>0</v>
      </c>
      <c r="S843" s="53">
        <f>IF(TYPE(SEARCH(S$1,+VLOOKUP($A843,datos14s!$A$2:$B$874,2,FALSE)))=1,"·",0)</f>
        <v>0</v>
      </c>
      <c r="T843" s="53" t="str">
        <f>IF(TYPE(SEARCH(T$1,+VLOOKUP($A843,datos14s!$A$2:$B$874,2,FALSE)))=1,"·",0)</f>
        <v>·</v>
      </c>
      <c r="U843" s="53">
        <f>IF(TYPE(SEARCH(U$1,+VLOOKUP($A843,datos14s!$A$2:$B$874,2,FALSE)))=1,"·",0)</f>
        <v>0</v>
      </c>
      <c r="V843" s="53">
        <f>IF(TYPE(SEARCH(V$1,+VLOOKUP($A843,datos14s!$A$2:$B$874,2,FALSE)))=1,"·",0)</f>
        <v>0</v>
      </c>
      <c r="W843" s="53">
        <f>IF(TYPE(SEARCH(W$1,+VLOOKUP($A843,datos14s!$A$2:$B$874,2,FALSE)))=1,"·",0)</f>
        <v>0</v>
      </c>
      <c r="X843" s="53">
        <f>IF(TYPE(SEARCH(X$1,+VLOOKUP($A843,datos14s!$A$2:$B$874,2,FALSE)))=1,"·",0)</f>
        <v>0</v>
      </c>
      <c r="Y843" s="53">
        <f>IF(TYPE(SEARCH(Y$1,+VLOOKUP($A843,datos14s!$A$2:$B$874,2,FALSE)))=1,"·",0)</f>
        <v>0</v>
      </c>
      <c r="Z843" s="53">
        <f>IF(TYPE(SEARCH(Z$1,+VLOOKUP($A843,datos14s!$A$2:$B$874,2,FALSE)))=1,"·",0)</f>
        <v>0</v>
      </c>
      <c r="AA843" s="53">
        <f>IF(TYPE(SEARCH(AA$1,+VLOOKUP($A843,datos14s!$A$2:$B$874,2,FALSE)))=1,"·",0)</f>
        <v>0</v>
      </c>
      <c r="AB843" s="53">
        <f>IF(TYPE(SEARCH(AB$1,+VLOOKUP($A843,datos14s!$A$2:$B$874,2,FALSE)))=1,"·",0)</f>
        <v>0</v>
      </c>
      <c r="AC843" s="53">
        <f>IF(TYPE(SEARCH(AC$1,+VLOOKUP($A843,datos14s!$A$2:$B$874,2,FALSE)))=1,"·",0)</f>
        <v>0</v>
      </c>
      <c r="AD843" s="53">
        <f>IF(TYPE(SEARCH(AD$1,+VLOOKUP($A843,datos14s!$A$2:$B$874,2,FALSE)))=1,"·",0)</f>
        <v>0</v>
      </c>
      <c r="AE843" s="53">
        <f>IF(TYPE(SEARCH(AE$1,+VLOOKUP($A843,datos14s!$A$2:$B$874,2,FALSE)))=1,"·",0)</f>
        <v>0</v>
      </c>
    </row>
    <row r="844" spans="1:31" s="9" customFormat="1">
      <c r="A844" s="60" t="s">
        <v>391</v>
      </c>
      <c r="B844" s="53">
        <f>IF(TYPE(SEARCH(B$1,+VLOOKUP($A844,datos14s!$A$2:$B$874,2,FALSE)))=1,"·",0)</f>
        <v>0</v>
      </c>
      <c r="C844" s="53">
        <f>IF(TYPE(SEARCH(C$1,+VLOOKUP($A844,datos14s!$A$2:$B$874,2,FALSE)))=1,"·",0)</f>
        <v>0</v>
      </c>
      <c r="D844" s="53">
        <f>IF(TYPE(SEARCH(D$1,+VLOOKUP($A844,datos14s!$A$2:$B$874,2,FALSE)))=1,"·",0)</f>
        <v>0</v>
      </c>
      <c r="E844" s="53">
        <f>IF(TYPE(SEARCH(E$1,+VLOOKUP($A844,datos14s!$A$2:$B$874,2,FALSE)))=1,"·",0)</f>
        <v>0</v>
      </c>
      <c r="F844" s="53">
        <f>IF(TYPE(SEARCH(F$1,+VLOOKUP($A844,datos14s!$A$2:$B$874,2,FALSE)))=1,"·",0)</f>
        <v>0</v>
      </c>
      <c r="G844" s="53">
        <f>IF(TYPE(SEARCH(G$1,+VLOOKUP($A844,datos14s!$A$2:$B$874,2,FALSE)))=1,"·",0)</f>
        <v>0</v>
      </c>
      <c r="H844" s="53">
        <f>IF(TYPE(SEARCH(H$1,+VLOOKUP($A844,datos14s!$A$2:$B$874,2,FALSE)))=1,"·",0)</f>
        <v>0</v>
      </c>
      <c r="I844" s="53">
        <f>IF(TYPE(SEARCH(I$1,+VLOOKUP($A844,datos14s!$A$2:$B$874,2,FALSE)))=1,"·",0)</f>
        <v>0</v>
      </c>
      <c r="J844" s="53">
        <f>IF(TYPE(SEARCH(J$1,+VLOOKUP($A844,datos14s!$A$2:$B$874,2,FALSE)))=1,"·",0)</f>
        <v>0</v>
      </c>
      <c r="K844" s="53" t="str">
        <f>IF(TYPE(SEARCH(K$1,+VLOOKUP($A844,datos14s!$A$2:$B$874,2,FALSE)))=1,"·",0)</f>
        <v>·</v>
      </c>
      <c r="L844" s="53">
        <f>IF(TYPE(SEARCH(L$1,+VLOOKUP($A844,datos14s!$A$2:$B$874,2,FALSE)))=1,"·",0)</f>
        <v>0</v>
      </c>
      <c r="M844" s="53">
        <f>IF(TYPE(SEARCH(M$1,+VLOOKUP($A844,datos14s!$A$2:$B$874,2,FALSE)))=1,"·",0)</f>
        <v>0</v>
      </c>
      <c r="N844" s="53">
        <f>IF(TYPE(SEARCH(N$1,+VLOOKUP($A844,datos14s!$A$2:$B$874,2,FALSE)))=1,"·",0)</f>
        <v>0</v>
      </c>
      <c r="O844" s="53">
        <f>IF(TYPE(SEARCH(O$1,+VLOOKUP($A844,datos14s!$A$2:$B$874,2,FALSE)))=1,"·",0)</f>
        <v>0</v>
      </c>
      <c r="P844" s="53">
        <f>IF(TYPE(SEARCH(P$1,+VLOOKUP($A844,datos14s!$A$2:$B$874,2,FALSE)))=1,"·",0)</f>
        <v>0</v>
      </c>
      <c r="Q844" s="53">
        <f>IF(TYPE(SEARCH(Q$1,+VLOOKUP($A844,datos14s!$A$2:$B$874,2,FALSE)))=1,"·",0)</f>
        <v>0</v>
      </c>
      <c r="R844" s="53">
        <f>IF(TYPE(SEARCH(R$1,+VLOOKUP($A844,datos14s!$A$2:$B$874,2,FALSE)))=1,"·",0)</f>
        <v>0</v>
      </c>
      <c r="S844" s="53">
        <f>IF(TYPE(SEARCH(S$1,+VLOOKUP($A844,datos14s!$A$2:$B$874,2,FALSE)))=1,"·",0)</f>
        <v>0</v>
      </c>
      <c r="T844" s="53">
        <f>IF(TYPE(SEARCH(T$1,+VLOOKUP($A844,datos14s!$A$2:$B$874,2,FALSE)))=1,"·",0)</f>
        <v>0</v>
      </c>
      <c r="U844" s="53">
        <f>IF(TYPE(SEARCH(U$1,+VLOOKUP($A844,datos14s!$A$2:$B$874,2,FALSE)))=1,"·",0)</f>
        <v>0</v>
      </c>
      <c r="V844" s="53">
        <f>IF(TYPE(SEARCH(V$1,+VLOOKUP($A844,datos14s!$A$2:$B$874,2,FALSE)))=1,"·",0)</f>
        <v>0</v>
      </c>
      <c r="W844" s="53">
        <f>IF(TYPE(SEARCH(W$1,+VLOOKUP($A844,datos14s!$A$2:$B$874,2,FALSE)))=1,"·",0)</f>
        <v>0</v>
      </c>
      <c r="X844" s="53">
        <f>IF(TYPE(SEARCH(X$1,+VLOOKUP($A844,datos14s!$A$2:$B$874,2,FALSE)))=1,"·",0)</f>
        <v>0</v>
      </c>
      <c r="Y844" s="53">
        <f>IF(TYPE(SEARCH(Y$1,+VLOOKUP($A844,datos14s!$A$2:$B$874,2,FALSE)))=1,"·",0)</f>
        <v>0</v>
      </c>
      <c r="Z844" s="53">
        <f>IF(TYPE(SEARCH(Z$1,+VLOOKUP($A844,datos14s!$A$2:$B$874,2,FALSE)))=1,"·",0)</f>
        <v>0</v>
      </c>
      <c r="AA844" s="53">
        <f>IF(TYPE(SEARCH(AA$1,+VLOOKUP($A844,datos14s!$A$2:$B$874,2,FALSE)))=1,"·",0)</f>
        <v>0</v>
      </c>
      <c r="AB844" s="53">
        <f>IF(TYPE(SEARCH(AB$1,+VLOOKUP($A844,datos14s!$A$2:$B$874,2,FALSE)))=1,"·",0)</f>
        <v>0</v>
      </c>
      <c r="AC844" s="53">
        <f>IF(TYPE(SEARCH(AC$1,+VLOOKUP($A844,datos14s!$A$2:$B$874,2,FALSE)))=1,"·",0)</f>
        <v>0</v>
      </c>
      <c r="AD844" s="53">
        <f>IF(TYPE(SEARCH(AD$1,+VLOOKUP($A844,datos14s!$A$2:$B$874,2,FALSE)))=1,"·",0)</f>
        <v>0</v>
      </c>
      <c r="AE844" s="53">
        <f>IF(TYPE(SEARCH(AE$1,+VLOOKUP($A844,datos14s!$A$2:$B$874,2,FALSE)))=1,"·",0)</f>
        <v>0</v>
      </c>
    </row>
    <row r="845" spans="1:31" s="9" customFormat="1">
      <c r="A845" s="60" t="s">
        <v>392</v>
      </c>
      <c r="B845" s="53">
        <f>IF(TYPE(SEARCH(B$1,+VLOOKUP($A845,datos14s!$A$2:$B$874,2,FALSE)))=1,"·",0)</f>
        <v>0</v>
      </c>
      <c r="C845" s="53">
        <f>IF(TYPE(SEARCH(C$1,+VLOOKUP($A845,datos14s!$A$2:$B$874,2,FALSE)))=1,"·",0)</f>
        <v>0</v>
      </c>
      <c r="D845" s="53">
        <f>IF(TYPE(SEARCH(D$1,+VLOOKUP($A845,datos14s!$A$2:$B$874,2,FALSE)))=1,"·",0)</f>
        <v>0</v>
      </c>
      <c r="E845" s="53">
        <f>IF(TYPE(SEARCH(E$1,+VLOOKUP($A845,datos14s!$A$2:$B$874,2,FALSE)))=1,"·",0)</f>
        <v>0</v>
      </c>
      <c r="F845" s="53">
        <f>IF(TYPE(SEARCH(F$1,+VLOOKUP($A845,datos14s!$A$2:$B$874,2,FALSE)))=1,"·",0)</f>
        <v>0</v>
      </c>
      <c r="G845" s="53">
        <f>IF(TYPE(SEARCH(G$1,+VLOOKUP($A845,datos14s!$A$2:$B$874,2,FALSE)))=1,"·",0)</f>
        <v>0</v>
      </c>
      <c r="H845" s="53">
        <f>IF(TYPE(SEARCH(H$1,+VLOOKUP($A845,datos14s!$A$2:$B$874,2,FALSE)))=1,"·",0)</f>
        <v>0</v>
      </c>
      <c r="I845" s="53">
        <f>IF(TYPE(SEARCH(I$1,+VLOOKUP($A845,datos14s!$A$2:$B$874,2,FALSE)))=1,"·",0)</f>
        <v>0</v>
      </c>
      <c r="J845" s="53">
        <f>IF(TYPE(SEARCH(J$1,+VLOOKUP($A845,datos14s!$A$2:$B$874,2,FALSE)))=1,"·",0)</f>
        <v>0</v>
      </c>
      <c r="K845" s="53">
        <f>IF(TYPE(SEARCH(K$1,+VLOOKUP($A845,datos14s!$A$2:$B$874,2,FALSE)))=1,"·",0)</f>
        <v>0</v>
      </c>
      <c r="L845" s="53">
        <f>IF(TYPE(SEARCH(L$1,+VLOOKUP($A845,datos14s!$A$2:$B$874,2,FALSE)))=1,"·",0)</f>
        <v>0</v>
      </c>
      <c r="M845" s="53">
        <f>IF(TYPE(SEARCH(M$1,+VLOOKUP($A845,datos14s!$A$2:$B$874,2,FALSE)))=1,"·",0)</f>
        <v>0</v>
      </c>
      <c r="N845" s="53">
        <f>IF(TYPE(SEARCH(N$1,+VLOOKUP($A845,datos14s!$A$2:$B$874,2,FALSE)))=1,"·",0)</f>
        <v>0</v>
      </c>
      <c r="O845" s="53">
        <f>IF(TYPE(SEARCH(O$1,+VLOOKUP($A845,datos14s!$A$2:$B$874,2,FALSE)))=1,"·",0)</f>
        <v>0</v>
      </c>
      <c r="P845" s="53">
        <f>IF(TYPE(SEARCH(P$1,+VLOOKUP($A845,datos14s!$A$2:$B$874,2,FALSE)))=1,"·",0)</f>
        <v>0</v>
      </c>
      <c r="Q845" s="53">
        <f>IF(TYPE(SEARCH(Q$1,+VLOOKUP($A845,datos14s!$A$2:$B$874,2,FALSE)))=1,"·",0)</f>
        <v>0</v>
      </c>
      <c r="R845" s="53">
        <f>IF(TYPE(SEARCH(R$1,+VLOOKUP($A845,datos14s!$A$2:$B$874,2,FALSE)))=1,"·",0)</f>
        <v>0</v>
      </c>
      <c r="S845" s="53">
        <f>IF(TYPE(SEARCH(S$1,+VLOOKUP($A845,datos14s!$A$2:$B$874,2,FALSE)))=1,"·",0)</f>
        <v>0</v>
      </c>
      <c r="T845" s="53">
        <f>IF(TYPE(SEARCH(T$1,+VLOOKUP($A845,datos14s!$A$2:$B$874,2,FALSE)))=1,"·",0)</f>
        <v>0</v>
      </c>
      <c r="U845" s="53">
        <f>IF(TYPE(SEARCH(U$1,+VLOOKUP($A845,datos14s!$A$2:$B$874,2,FALSE)))=1,"·",0)</f>
        <v>0</v>
      </c>
      <c r="V845" s="53">
        <f>IF(TYPE(SEARCH(V$1,+VLOOKUP($A845,datos14s!$A$2:$B$874,2,FALSE)))=1,"·",0)</f>
        <v>0</v>
      </c>
      <c r="W845" s="53">
        <f>IF(TYPE(SEARCH(W$1,+VLOOKUP($A845,datos14s!$A$2:$B$874,2,FALSE)))=1,"·",0)</f>
        <v>0</v>
      </c>
      <c r="X845" s="53">
        <f>IF(TYPE(SEARCH(X$1,+VLOOKUP($A845,datos14s!$A$2:$B$874,2,FALSE)))=1,"·",0)</f>
        <v>0</v>
      </c>
      <c r="Y845" s="53">
        <f>IF(TYPE(SEARCH(Y$1,+VLOOKUP($A845,datos14s!$A$2:$B$874,2,FALSE)))=1,"·",0)</f>
        <v>0</v>
      </c>
      <c r="Z845" s="53">
        <f>IF(TYPE(SEARCH(Z$1,+VLOOKUP($A845,datos14s!$A$2:$B$874,2,FALSE)))=1,"·",0)</f>
        <v>0</v>
      </c>
      <c r="AA845" s="53">
        <f>IF(TYPE(SEARCH(AA$1,+VLOOKUP($A845,datos14s!$A$2:$B$874,2,FALSE)))=1,"·",0)</f>
        <v>0</v>
      </c>
      <c r="AB845" s="53">
        <f>IF(TYPE(SEARCH(AB$1,+VLOOKUP($A845,datos14s!$A$2:$B$874,2,FALSE)))=1,"·",0)</f>
        <v>0</v>
      </c>
      <c r="AC845" s="53">
        <f>IF(TYPE(SEARCH(AC$1,+VLOOKUP($A845,datos14s!$A$2:$B$874,2,FALSE)))=1,"·",0)</f>
        <v>0</v>
      </c>
      <c r="AD845" s="53">
        <f>IF(TYPE(SEARCH(AD$1,+VLOOKUP($A845,datos14s!$A$2:$B$874,2,FALSE)))=1,"·",0)</f>
        <v>0</v>
      </c>
      <c r="AE845" s="53">
        <f>IF(TYPE(SEARCH(AE$1,+VLOOKUP($A845,datos14s!$A$2:$B$874,2,FALSE)))=1,"·",0)</f>
        <v>0</v>
      </c>
    </row>
    <row r="846" spans="1:31" s="9" customFormat="1">
      <c r="A846" s="60" t="s">
        <v>393</v>
      </c>
      <c r="B846" s="53">
        <f>IF(TYPE(SEARCH(B$1,+VLOOKUP($A846,datos14s!$A$2:$B$874,2,FALSE)))=1,"·",0)</f>
        <v>0</v>
      </c>
      <c r="C846" s="53">
        <f>IF(TYPE(SEARCH(C$1,+VLOOKUP($A846,datos14s!$A$2:$B$874,2,FALSE)))=1,"·",0)</f>
        <v>0</v>
      </c>
      <c r="D846" s="53">
        <f>IF(TYPE(SEARCH(D$1,+VLOOKUP($A846,datos14s!$A$2:$B$874,2,FALSE)))=1,"·",0)</f>
        <v>0</v>
      </c>
      <c r="E846" s="53">
        <f>IF(TYPE(SEARCH(E$1,+VLOOKUP($A846,datos14s!$A$2:$B$874,2,FALSE)))=1,"·",0)</f>
        <v>0</v>
      </c>
      <c r="F846" s="53" t="str">
        <f>IF(TYPE(SEARCH(F$1,+VLOOKUP($A846,datos14s!$A$2:$B$874,2,FALSE)))=1,"·",0)</f>
        <v>·</v>
      </c>
      <c r="G846" s="53">
        <f>IF(TYPE(SEARCH(G$1,+VLOOKUP($A846,datos14s!$A$2:$B$874,2,FALSE)))=1,"·",0)</f>
        <v>0</v>
      </c>
      <c r="H846" s="53">
        <f>IF(TYPE(SEARCH(H$1,+VLOOKUP($A846,datos14s!$A$2:$B$874,2,FALSE)))=1,"·",0)</f>
        <v>0</v>
      </c>
      <c r="I846" s="53">
        <f>IF(TYPE(SEARCH(I$1,+VLOOKUP($A846,datos14s!$A$2:$B$874,2,FALSE)))=1,"·",0)</f>
        <v>0</v>
      </c>
      <c r="J846" s="53">
        <f>IF(TYPE(SEARCH(J$1,+VLOOKUP($A846,datos14s!$A$2:$B$874,2,FALSE)))=1,"·",0)</f>
        <v>0</v>
      </c>
      <c r="K846" s="53" t="str">
        <f>IF(TYPE(SEARCH(K$1,+VLOOKUP($A846,datos14s!$A$2:$B$874,2,FALSE)))=1,"·",0)</f>
        <v>·</v>
      </c>
      <c r="L846" s="53">
        <f>IF(TYPE(SEARCH(L$1,+VLOOKUP($A846,datos14s!$A$2:$B$874,2,FALSE)))=1,"·",0)</f>
        <v>0</v>
      </c>
      <c r="M846" s="53">
        <f>IF(TYPE(SEARCH(M$1,+VLOOKUP($A846,datos14s!$A$2:$B$874,2,FALSE)))=1,"·",0)</f>
        <v>0</v>
      </c>
      <c r="N846" s="53">
        <f>IF(TYPE(SEARCH(N$1,+VLOOKUP($A846,datos14s!$A$2:$B$874,2,FALSE)))=1,"·",0)</f>
        <v>0</v>
      </c>
      <c r="O846" s="53">
        <f>IF(TYPE(SEARCH(O$1,+VLOOKUP($A846,datos14s!$A$2:$B$874,2,FALSE)))=1,"·",0)</f>
        <v>0</v>
      </c>
      <c r="P846" s="53">
        <f>IF(TYPE(SEARCH(P$1,+VLOOKUP($A846,datos14s!$A$2:$B$874,2,FALSE)))=1,"·",0)</f>
        <v>0</v>
      </c>
      <c r="Q846" s="53">
        <f>IF(TYPE(SEARCH(Q$1,+VLOOKUP($A846,datos14s!$A$2:$B$874,2,FALSE)))=1,"·",0)</f>
        <v>0</v>
      </c>
      <c r="R846" s="53">
        <f>IF(TYPE(SEARCH(R$1,+VLOOKUP($A846,datos14s!$A$2:$B$874,2,FALSE)))=1,"·",0)</f>
        <v>0</v>
      </c>
      <c r="S846" s="53">
        <f>IF(TYPE(SEARCH(S$1,+VLOOKUP($A846,datos14s!$A$2:$B$874,2,FALSE)))=1,"·",0)</f>
        <v>0</v>
      </c>
      <c r="T846" s="53">
        <f>IF(TYPE(SEARCH(T$1,+VLOOKUP($A846,datos14s!$A$2:$B$874,2,FALSE)))=1,"·",0)</f>
        <v>0</v>
      </c>
      <c r="U846" s="53">
        <f>IF(TYPE(SEARCH(U$1,+VLOOKUP($A846,datos14s!$A$2:$B$874,2,FALSE)))=1,"·",0)</f>
        <v>0</v>
      </c>
      <c r="V846" s="53">
        <f>IF(TYPE(SEARCH(V$1,+VLOOKUP($A846,datos14s!$A$2:$B$874,2,FALSE)))=1,"·",0)</f>
        <v>0</v>
      </c>
      <c r="W846" s="53">
        <f>IF(TYPE(SEARCH(W$1,+VLOOKUP($A846,datos14s!$A$2:$B$874,2,FALSE)))=1,"·",0)</f>
        <v>0</v>
      </c>
      <c r="X846" s="53">
        <f>IF(TYPE(SEARCH(X$1,+VLOOKUP($A846,datos14s!$A$2:$B$874,2,FALSE)))=1,"·",0)</f>
        <v>0</v>
      </c>
      <c r="Y846" s="53">
        <f>IF(TYPE(SEARCH(Y$1,+VLOOKUP($A846,datos14s!$A$2:$B$874,2,FALSE)))=1,"·",0)</f>
        <v>0</v>
      </c>
      <c r="Z846" s="53">
        <f>IF(TYPE(SEARCH(Z$1,+VLOOKUP($A846,datos14s!$A$2:$B$874,2,FALSE)))=1,"·",0)</f>
        <v>0</v>
      </c>
      <c r="AA846" s="53">
        <f>IF(TYPE(SEARCH(AA$1,+VLOOKUP($A846,datos14s!$A$2:$B$874,2,FALSE)))=1,"·",0)</f>
        <v>0</v>
      </c>
      <c r="AB846" s="53">
        <f>IF(TYPE(SEARCH(AB$1,+VLOOKUP($A846,datos14s!$A$2:$B$874,2,FALSE)))=1,"·",0)</f>
        <v>0</v>
      </c>
      <c r="AC846" s="53">
        <f>IF(TYPE(SEARCH(AC$1,+VLOOKUP($A846,datos14s!$A$2:$B$874,2,FALSE)))=1,"·",0)</f>
        <v>0</v>
      </c>
      <c r="AD846" s="53">
        <f>IF(TYPE(SEARCH(AD$1,+VLOOKUP($A846,datos14s!$A$2:$B$874,2,FALSE)))=1,"·",0)</f>
        <v>0</v>
      </c>
      <c r="AE846" s="53">
        <f>IF(TYPE(SEARCH(AE$1,+VLOOKUP($A846,datos14s!$A$2:$B$874,2,FALSE)))=1,"·",0)</f>
        <v>0</v>
      </c>
    </row>
    <row r="847" spans="1:31" s="9" customFormat="1">
      <c r="A847" s="60" t="s">
        <v>394</v>
      </c>
      <c r="B847" s="53">
        <f>IF(TYPE(SEARCH(B$1,+VLOOKUP($A847,datos14s!$A$2:$B$874,2,FALSE)))=1,"·",0)</f>
        <v>0</v>
      </c>
      <c r="C847" s="53">
        <f>IF(TYPE(SEARCH(C$1,+VLOOKUP($A847,datos14s!$A$2:$B$874,2,FALSE)))=1,"·",0)</f>
        <v>0</v>
      </c>
      <c r="D847" s="53">
        <f>IF(TYPE(SEARCH(D$1,+VLOOKUP($A847,datos14s!$A$2:$B$874,2,FALSE)))=1,"·",0)</f>
        <v>0</v>
      </c>
      <c r="E847" s="53">
        <f>IF(TYPE(SEARCH(E$1,+VLOOKUP($A847,datos14s!$A$2:$B$874,2,FALSE)))=1,"·",0)</f>
        <v>0</v>
      </c>
      <c r="F847" s="53">
        <f>IF(TYPE(SEARCH(F$1,+VLOOKUP($A847,datos14s!$A$2:$B$874,2,FALSE)))=1,"·",0)</f>
        <v>0</v>
      </c>
      <c r="G847" s="53">
        <f>IF(TYPE(SEARCH(G$1,+VLOOKUP($A847,datos14s!$A$2:$B$874,2,FALSE)))=1,"·",0)</f>
        <v>0</v>
      </c>
      <c r="H847" s="53">
        <f>IF(TYPE(SEARCH(H$1,+VLOOKUP($A847,datos14s!$A$2:$B$874,2,FALSE)))=1,"·",0)</f>
        <v>0</v>
      </c>
      <c r="I847" s="53">
        <f>IF(TYPE(SEARCH(I$1,+VLOOKUP($A847,datos14s!$A$2:$B$874,2,FALSE)))=1,"·",0)</f>
        <v>0</v>
      </c>
      <c r="J847" s="53">
        <f>IF(TYPE(SEARCH(J$1,+VLOOKUP($A847,datos14s!$A$2:$B$874,2,FALSE)))=1,"·",0)</f>
        <v>0</v>
      </c>
      <c r="K847" s="53">
        <f>IF(TYPE(SEARCH(K$1,+VLOOKUP($A847,datos14s!$A$2:$B$874,2,FALSE)))=1,"·",0)</f>
        <v>0</v>
      </c>
      <c r="L847" s="53">
        <f>IF(TYPE(SEARCH(L$1,+VLOOKUP($A847,datos14s!$A$2:$B$874,2,FALSE)))=1,"·",0)</f>
        <v>0</v>
      </c>
      <c r="M847" s="53">
        <f>IF(TYPE(SEARCH(M$1,+VLOOKUP($A847,datos14s!$A$2:$B$874,2,FALSE)))=1,"·",0)</f>
        <v>0</v>
      </c>
      <c r="N847" s="53">
        <f>IF(TYPE(SEARCH(N$1,+VLOOKUP($A847,datos14s!$A$2:$B$874,2,FALSE)))=1,"·",0)</f>
        <v>0</v>
      </c>
      <c r="O847" s="53" t="str">
        <f>IF(TYPE(SEARCH(O$1,+VLOOKUP($A847,datos14s!$A$2:$B$874,2,FALSE)))=1,"·",0)</f>
        <v>·</v>
      </c>
      <c r="P847" s="53">
        <f>IF(TYPE(SEARCH(P$1,+VLOOKUP($A847,datos14s!$A$2:$B$874,2,FALSE)))=1,"·",0)</f>
        <v>0</v>
      </c>
      <c r="Q847" s="53">
        <f>IF(TYPE(SEARCH(Q$1,+VLOOKUP($A847,datos14s!$A$2:$B$874,2,FALSE)))=1,"·",0)</f>
        <v>0</v>
      </c>
      <c r="R847" s="53">
        <f>IF(TYPE(SEARCH(R$1,+VLOOKUP($A847,datos14s!$A$2:$B$874,2,FALSE)))=1,"·",0)</f>
        <v>0</v>
      </c>
      <c r="S847" s="53">
        <f>IF(TYPE(SEARCH(S$1,+VLOOKUP($A847,datos14s!$A$2:$B$874,2,FALSE)))=1,"·",0)</f>
        <v>0</v>
      </c>
      <c r="T847" s="53">
        <f>IF(TYPE(SEARCH(T$1,+VLOOKUP($A847,datos14s!$A$2:$B$874,2,FALSE)))=1,"·",0)</f>
        <v>0</v>
      </c>
      <c r="U847" s="53">
        <f>IF(TYPE(SEARCH(U$1,+VLOOKUP($A847,datos14s!$A$2:$B$874,2,FALSE)))=1,"·",0)</f>
        <v>0</v>
      </c>
      <c r="V847" s="53">
        <f>IF(TYPE(SEARCH(V$1,+VLOOKUP($A847,datos14s!$A$2:$B$874,2,FALSE)))=1,"·",0)</f>
        <v>0</v>
      </c>
      <c r="W847" s="53">
        <f>IF(TYPE(SEARCH(W$1,+VLOOKUP($A847,datos14s!$A$2:$B$874,2,FALSE)))=1,"·",0)</f>
        <v>0</v>
      </c>
      <c r="X847" s="53">
        <f>IF(TYPE(SEARCH(X$1,+VLOOKUP($A847,datos14s!$A$2:$B$874,2,FALSE)))=1,"·",0)</f>
        <v>0</v>
      </c>
      <c r="Y847" s="53">
        <f>IF(TYPE(SEARCH(Y$1,+VLOOKUP($A847,datos14s!$A$2:$B$874,2,FALSE)))=1,"·",0)</f>
        <v>0</v>
      </c>
      <c r="Z847" s="53">
        <f>IF(TYPE(SEARCH(Z$1,+VLOOKUP($A847,datos14s!$A$2:$B$874,2,FALSE)))=1,"·",0)</f>
        <v>0</v>
      </c>
      <c r="AA847" s="53">
        <f>IF(TYPE(SEARCH(AA$1,+VLOOKUP($A847,datos14s!$A$2:$B$874,2,FALSE)))=1,"·",0)</f>
        <v>0</v>
      </c>
      <c r="AB847" s="53">
        <f>IF(TYPE(SEARCH(AB$1,+VLOOKUP($A847,datos14s!$A$2:$B$874,2,FALSE)))=1,"·",0)</f>
        <v>0</v>
      </c>
      <c r="AC847" s="53">
        <f>IF(TYPE(SEARCH(AC$1,+VLOOKUP($A847,datos14s!$A$2:$B$874,2,FALSE)))=1,"·",0)</f>
        <v>0</v>
      </c>
      <c r="AD847" s="53">
        <f>IF(TYPE(SEARCH(AD$1,+VLOOKUP($A847,datos14s!$A$2:$B$874,2,FALSE)))=1,"·",0)</f>
        <v>0</v>
      </c>
      <c r="AE847" s="53">
        <f>IF(TYPE(SEARCH(AE$1,+VLOOKUP($A847,datos14s!$A$2:$B$874,2,FALSE)))=1,"·",0)</f>
        <v>0</v>
      </c>
    </row>
    <row r="848" spans="1:31" s="9" customFormat="1">
      <c r="A848" s="60" t="s">
        <v>395</v>
      </c>
      <c r="B848" s="53">
        <f>IF(TYPE(SEARCH(B$1,+VLOOKUP($A848,datos14s!$A$2:$B$874,2,FALSE)))=1,"·",0)</f>
        <v>0</v>
      </c>
      <c r="C848" s="53">
        <f>IF(TYPE(SEARCH(C$1,+VLOOKUP($A848,datos14s!$A$2:$B$874,2,FALSE)))=1,"·",0)</f>
        <v>0</v>
      </c>
      <c r="D848" s="53">
        <f>IF(TYPE(SEARCH(D$1,+VLOOKUP($A848,datos14s!$A$2:$B$874,2,FALSE)))=1,"·",0)</f>
        <v>0</v>
      </c>
      <c r="E848" s="53">
        <f>IF(TYPE(SEARCH(E$1,+VLOOKUP($A848,datos14s!$A$2:$B$874,2,FALSE)))=1,"·",0)</f>
        <v>0</v>
      </c>
      <c r="F848" s="53">
        <f>IF(TYPE(SEARCH(F$1,+VLOOKUP($A848,datos14s!$A$2:$B$874,2,FALSE)))=1,"·",0)</f>
        <v>0</v>
      </c>
      <c r="G848" s="53">
        <f>IF(TYPE(SEARCH(G$1,+VLOOKUP($A848,datos14s!$A$2:$B$874,2,FALSE)))=1,"·",0)</f>
        <v>0</v>
      </c>
      <c r="H848" s="53">
        <f>IF(TYPE(SEARCH(H$1,+VLOOKUP($A848,datos14s!$A$2:$B$874,2,FALSE)))=1,"·",0)</f>
        <v>0</v>
      </c>
      <c r="I848" s="53">
        <f>IF(TYPE(SEARCH(I$1,+VLOOKUP($A848,datos14s!$A$2:$B$874,2,FALSE)))=1,"·",0)</f>
        <v>0</v>
      </c>
      <c r="J848" s="53">
        <f>IF(TYPE(SEARCH(J$1,+VLOOKUP($A848,datos14s!$A$2:$B$874,2,FALSE)))=1,"·",0)</f>
        <v>0</v>
      </c>
      <c r="K848" s="53">
        <f>IF(TYPE(SEARCH(K$1,+VLOOKUP($A848,datos14s!$A$2:$B$874,2,FALSE)))=1,"·",0)</f>
        <v>0</v>
      </c>
      <c r="L848" s="53">
        <f>IF(TYPE(SEARCH(L$1,+VLOOKUP($A848,datos14s!$A$2:$B$874,2,FALSE)))=1,"·",0)</f>
        <v>0</v>
      </c>
      <c r="M848" s="53">
        <f>IF(TYPE(SEARCH(M$1,+VLOOKUP($A848,datos14s!$A$2:$B$874,2,FALSE)))=1,"·",0)</f>
        <v>0</v>
      </c>
      <c r="N848" s="53">
        <f>IF(TYPE(SEARCH(N$1,+VLOOKUP($A848,datos14s!$A$2:$B$874,2,FALSE)))=1,"·",0)</f>
        <v>0</v>
      </c>
      <c r="O848" s="53" t="str">
        <f>IF(TYPE(SEARCH(O$1,+VLOOKUP($A848,datos14s!$A$2:$B$874,2,FALSE)))=1,"·",0)</f>
        <v>·</v>
      </c>
      <c r="P848" s="53">
        <f>IF(TYPE(SEARCH(P$1,+VLOOKUP($A848,datos14s!$A$2:$B$874,2,FALSE)))=1,"·",0)</f>
        <v>0</v>
      </c>
      <c r="Q848" s="53">
        <f>IF(TYPE(SEARCH(Q$1,+VLOOKUP($A848,datos14s!$A$2:$B$874,2,FALSE)))=1,"·",0)</f>
        <v>0</v>
      </c>
      <c r="R848" s="53">
        <f>IF(TYPE(SEARCH(R$1,+VLOOKUP($A848,datos14s!$A$2:$B$874,2,FALSE)))=1,"·",0)</f>
        <v>0</v>
      </c>
      <c r="S848" s="53">
        <f>IF(TYPE(SEARCH(S$1,+VLOOKUP($A848,datos14s!$A$2:$B$874,2,FALSE)))=1,"·",0)</f>
        <v>0</v>
      </c>
      <c r="T848" s="53">
        <f>IF(TYPE(SEARCH(T$1,+VLOOKUP($A848,datos14s!$A$2:$B$874,2,FALSE)))=1,"·",0)</f>
        <v>0</v>
      </c>
      <c r="U848" s="53">
        <f>IF(TYPE(SEARCH(U$1,+VLOOKUP($A848,datos14s!$A$2:$B$874,2,FALSE)))=1,"·",0)</f>
        <v>0</v>
      </c>
      <c r="V848" s="53">
        <f>IF(TYPE(SEARCH(V$1,+VLOOKUP($A848,datos14s!$A$2:$B$874,2,FALSE)))=1,"·",0)</f>
        <v>0</v>
      </c>
      <c r="W848" s="53">
        <f>IF(TYPE(SEARCH(W$1,+VLOOKUP($A848,datos14s!$A$2:$B$874,2,FALSE)))=1,"·",0)</f>
        <v>0</v>
      </c>
      <c r="X848" s="53">
        <f>IF(TYPE(SEARCH(X$1,+VLOOKUP($A848,datos14s!$A$2:$B$874,2,FALSE)))=1,"·",0)</f>
        <v>0</v>
      </c>
      <c r="Y848" s="53">
        <f>IF(TYPE(SEARCH(Y$1,+VLOOKUP($A848,datos14s!$A$2:$B$874,2,FALSE)))=1,"·",0)</f>
        <v>0</v>
      </c>
      <c r="Z848" s="53">
        <f>IF(TYPE(SEARCH(Z$1,+VLOOKUP($A848,datos14s!$A$2:$B$874,2,FALSE)))=1,"·",0)</f>
        <v>0</v>
      </c>
      <c r="AA848" s="53">
        <f>IF(TYPE(SEARCH(AA$1,+VLOOKUP($A848,datos14s!$A$2:$B$874,2,FALSE)))=1,"·",0)</f>
        <v>0</v>
      </c>
      <c r="AB848" s="53">
        <f>IF(TYPE(SEARCH(AB$1,+VLOOKUP($A848,datos14s!$A$2:$B$874,2,FALSE)))=1,"·",0)</f>
        <v>0</v>
      </c>
      <c r="AC848" s="53">
        <f>IF(TYPE(SEARCH(AC$1,+VLOOKUP($A848,datos14s!$A$2:$B$874,2,FALSE)))=1,"·",0)</f>
        <v>0</v>
      </c>
      <c r="AD848" s="53">
        <f>IF(TYPE(SEARCH(AD$1,+VLOOKUP($A848,datos14s!$A$2:$B$874,2,FALSE)))=1,"·",0)</f>
        <v>0</v>
      </c>
      <c r="AE848" s="53">
        <f>IF(TYPE(SEARCH(AE$1,+VLOOKUP($A848,datos14s!$A$2:$B$874,2,FALSE)))=1,"·",0)</f>
        <v>0</v>
      </c>
    </row>
    <row r="849" spans="1:32" s="9" customFormat="1">
      <c r="A849" s="186" t="s">
        <v>9</v>
      </c>
      <c r="B849" s="53">
        <f>IF(TYPE(SEARCH(B$1,+VLOOKUP($A849,datos14s!$A$2:$B$874,2,FALSE)))=1,"·",0)</f>
        <v>0</v>
      </c>
      <c r="C849" s="53">
        <f>IF(TYPE(SEARCH(C$1,+VLOOKUP($A849,datos14s!$A$2:$B$874,2,FALSE)))=1,"·",0)</f>
        <v>0</v>
      </c>
      <c r="D849" s="53">
        <f>IF(TYPE(SEARCH(D$1,+VLOOKUP($A849,datos14s!$A$2:$B$874,2,FALSE)))=1,"·",0)</f>
        <v>0</v>
      </c>
      <c r="E849" s="53">
        <f>IF(TYPE(SEARCH(E$1,+VLOOKUP($A849,datos14s!$A$2:$B$874,2,FALSE)))=1,"·",0)</f>
        <v>0</v>
      </c>
      <c r="F849" s="53" t="str">
        <f>IF(TYPE(SEARCH(F$1,+VLOOKUP($A849,datos14s!$A$2:$B$874,2,FALSE)))=1,"·",0)</f>
        <v>·</v>
      </c>
      <c r="G849" s="53" t="str">
        <f>IF(TYPE(SEARCH(G$1,+VLOOKUP($A849,datos14s!$A$2:$B$874,2,FALSE)))=1,"·",0)</f>
        <v>·</v>
      </c>
      <c r="H849" s="53">
        <f>IF(TYPE(SEARCH(H$1,+VLOOKUP($A849,datos14s!$A$2:$B$874,2,FALSE)))=1,"·",0)</f>
        <v>0</v>
      </c>
      <c r="I849" s="53">
        <f>IF(TYPE(SEARCH(I$1,+VLOOKUP($A849,datos14s!$A$2:$B$874,2,FALSE)))=1,"·",0)</f>
        <v>0</v>
      </c>
      <c r="J849" s="53">
        <f>IF(TYPE(SEARCH(J$1,+VLOOKUP($A849,datos14s!$A$2:$B$874,2,FALSE)))=1,"·",0)</f>
        <v>0</v>
      </c>
      <c r="K849" s="53">
        <f>IF(TYPE(SEARCH(K$1,+VLOOKUP($A849,datos14s!$A$2:$B$874,2,FALSE)))=1,"·",0)</f>
        <v>0</v>
      </c>
      <c r="L849" s="53">
        <f>IF(TYPE(SEARCH(L$1,+VLOOKUP($A849,datos14s!$A$2:$B$874,2,FALSE)))=1,"·",0)</f>
        <v>0</v>
      </c>
      <c r="M849" s="53">
        <f>IF(TYPE(SEARCH(M$1,+VLOOKUP($A849,datos14s!$A$2:$B$874,2,FALSE)))=1,"·",0)</f>
        <v>0</v>
      </c>
      <c r="N849" s="53">
        <f>IF(TYPE(SEARCH(N$1,+VLOOKUP($A849,datos14s!$A$2:$B$874,2,FALSE)))=1,"·",0)</f>
        <v>0</v>
      </c>
      <c r="O849" s="53">
        <f>IF(TYPE(SEARCH(O$1,+VLOOKUP($A849,datos14s!$A$2:$B$874,2,FALSE)))=1,"·",0)</f>
        <v>0</v>
      </c>
      <c r="P849" s="53">
        <f>IF(TYPE(SEARCH(P$1,+VLOOKUP($A849,datos14s!$A$2:$B$874,2,FALSE)))=1,"·",0)</f>
        <v>0</v>
      </c>
      <c r="Q849" s="53">
        <f>IF(TYPE(SEARCH(Q$1,+VLOOKUP($A849,datos14s!$A$2:$B$874,2,FALSE)))=1,"·",0)</f>
        <v>0</v>
      </c>
      <c r="R849" s="53">
        <f>IF(TYPE(SEARCH(R$1,+VLOOKUP($A849,datos14s!$A$2:$B$874,2,FALSE)))=1,"·",0)</f>
        <v>0</v>
      </c>
      <c r="S849" s="53">
        <f>IF(TYPE(SEARCH(S$1,+VLOOKUP($A849,datos14s!$A$2:$B$874,2,FALSE)))=1,"·",0)</f>
        <v>0</v>
      </c>
      <c r="T849" s="53">
        <f>IF(TYPE(SEARCH(T$1,+VLOOKUP($A849,datos14s!$A$2:$B$874,2,FALSE)))=1,"·",0)</f>
        <v>0</v>
      </c>
      <c r="U849" s="53">
        <f>IF(TYPE(SEARCH(U$1,+VLOOKUP($A849,datos14s!$A$2:$B$874,2,FALSE)))=1,"·",0)</f>
        <v>0</v>
      </c>
      <c r="V849" s="53">
        <f>IF(TYPE(SEARCH(V$1,+VLOOKUP($A849,datos14s!$A$2:$B$874,2,FALSE)))=1,"·",0)</f>
        <v>0</v>
      </c>
      <c r="W849" s="53">
        <f>IF(TYPE(SEARCH(W$1,+VLOOKUP($A849,datos14s!$A$2:$B$874,2,FALSE)))=1,"·",0)</f>
        <v>0</v>
      </c>
      <c r="X849" s="53">
        <f>IF(TYPE(SEARCH(X$1,+VLOOKUP($A849,datos14s!$A$2:$B$874,2,FALSE)))=1,"·",0)</f>
        <v>0</v>
      </c>
      <c r="Y849" s="53">
        <f>IF(TYPE(SEARCH(Y$1,+VLOOKUP($A849,datos14s!$A$2:$B$874,2,FALSE)))=1,"·",0)</f>
        <v>0</v>
      </c>
      <c r="Z849" s="53">
        <f>IF(TYPE(SEARCH(Z$1,+VLOOKUP($A849,datos14s!$A$2:$B$874,2,FALSE)))=1,"·",0)</f>
        <v>0</v>
      </c>
      <c r="AA849" s="53">
        <f>IF(TYPE(SEARCH(AA$1,+VLOOKUP($A849,datos14s!$A$2:$B$874,2,FALSE)))=1,"·",0)</f>
        <v>0</v>
      </c>
      <c r="AB849" s="53">
        <f>IF(TYPE(SEARCH(AB$1,+VLOOKUP($A849,datos14s!$A$2:$B$874,2,FALSE)))=1,"·",0)</f>
        <v>0</v>
      </c>
      <c r="AC849" s="53">
        <f>IF(TYPE(SEARCH(AC$1,+VLOOKUP($A849,datos14s!$A$2:$B$874,2,FALSE)))=1,"·",0)</f>
        <v>0</v>
      </c>
      <c r="AD849" s="53">
        <f>IF(TYPE(SEARCH(AD$1,+VLOOKUP($A849,datos14s!$A$2:$B$874,2,FALSE)))=1,"·",0)</f>
        <v>0</v>
      </c>
      <c r="AE849" s="53">
        <f>IF(TYPE(SEARCH(AE$1,+VLOOKUP($A849,datos14s!$A$2:$B$874,2,FALSE)))=1,"·",0)</f>
        <v>0</v>
      </c>
    </row>
    <row r="850" spans="1:32" s="9" customFormat="1">
      <c r="A850" s="186" t="s">
        <v>10</v>
      </c>
      <c r="B850" s="53">
        <f>IF(TYPE(SEARCH(B$1,+VLOOKUP($A850,datos14s!$A$2:$B$874,2,FALSE)))=1,"·",0)</f>
        <v>0</v>
      </c>
      <c r="C850" s="53">
        <f>IF(TYPE(SEARCH(C$1,+VLOOKUP($A850,datos14s!$A$2:$B$874,2,FALSE)))=1,"·",0)</f>
        <v>0</v>
      </c>
      <c r="D850" s="53" t="str">
        <f>IF(TYPE(SEARCH(D$1,+VLOOKUP($A850,datos14s!$A$2:$B$874,2,FALSE)))=1,"·",0)</f>
        <v>·</v>
      </c>
      <c r="E850" s="53">
        <f>IF(TYPE(SEARCH(E$1,+VLOOKUP($A850,datos14s!$A$2:$B$874,2,FALSE)))=1,"·",0)</f>
        <v>0</v>
      </c>
      <c r="F850" s="53">
        <f>IF(TYPE(SEARCH(F$1,+VLOOKUP($A850,datos14s!$A$2:$B$874,2,FALSE)))=1,"·",0)</f>
        <v>0</v>
      </c>
      <c r="G850" s="53">
        <f>IF(TYPE(SEARCH(G$1,+VLOOKUP($A850,datos14s!$A$2:$B$874,2,FALSE)))=1,"·",0)</f>
        <v>0</v>
      </c>
      <c r="H850" s="53">
        <f>IF(TYPE(SEARCH(H$1,+VLOOKUP($A850,datos14s!$A$2:$B$874,2,FALSE)))=1,"·",0)</f>
        <v>0</v>
      </c>
      <c r="I850" s="53">
        <f>IF(TYPE(SEARCH(I$1,+VLOOKUP($A850,datos14s!$A$2:$B$874,2,FALSE)))=1,"·",0)</f>
        <v>0</v>
      </c>
      <c r="J850" s="53">
        <f>IF(TYPE(SEARCH(J$1,+VLOOKUP($A850,datos14s!$A$2:$B$874,2,FALSE)))=1,"·",0)</f>
        <v>0</v>
      </c>
      <c r="K850" s="53">
        <f>IF(TYPE(SEARCH(K$1,+VLOOKUP($A850,datos14s!$A$2:$B$874,2,FALSE)))=1,"·",0)</f>
        <v>0</v>
      </c>
      <c r="L850" s="53">
        <f>IF(TYPE(SEARCH(L$1,+VLOOKUP($A850,datos14s!$A$2:$B$874,2,FALSE)))=1,"·",0)</f>
        <v>0</v>
      </c>
      <c r="M850" s="53">
        <f>IF(TYPE(SEARCH(M$1,+VLOOKUP($A850,datos14s!$A$2:$B$874,2,FALSE)))=1,"·",0)</f>
        <v>0</v>
      </c>
      <c r="N850" s="53">
        <f>IF(TYPE(SEARCH(N$1,+VLOOKUP($A850,datos14s!$A$2:$B$874,2,FALSE)))=1,"·",0)</f>
        <v>0</v>
      </c>
      <c r="O850" s="53">
        <f>IF(TYPE(SEARCH(O$1,+VLOOKUP($A850,datos14s!$A$2:$B$874,2,FALSE)))=1,"·",0)</f>
        <v>0</v>
      </c>
      <c r="P850" s="53">
        <f>IF(TYPE(SEARCH(P$1,+VLOOKUP($A850,datos14s!$A$2:$B$874,2,FALSE)))=1,"·",0)</f>
        <v>0</v>
      </c>
      <c r="Q850" s="53">
        <f>IF(TYPE(SEARCH(Q$1,+VLOOKUP($A850,datos14s!$A$2:$B$874,2,FALSE)))=1,"·",0)</f>
        <v>0</v>
      </c>
      <c r="R850" s="53">
        <f>IF(TYPE(SEARCH(R$1,+VLOOKUP($A850,datos14s!$A$2:$B$874,2,FALSE)))=1,"·",0)</f>
        <v>0</v>
      </c>
      <c r="S850" s="53">
        <f>IF(TYPE(SEARCH(S$1,+VLOOKUP($A850,datos14s!$A$2:$B$874,2,FALSE)))=1,"·",0)</f>
        <v>0</v>
      </c>
      <c r="T850" s="53">
        <f>IF(TYPE(SEARCH(T$1,+VLOOKUP($A850,datos14s!$A$2:$B$874,2,FALSE)))=1,"·",0)</f>
        <v>0</v>
      </c>
      <c r="U850" s="53">
        <f>IF(TYPE(SEARCH(U$1,+VLOOKUP($A850,datos14s!$A$2:$B$874,2,FALSE)))=1,"·",0)</f>
        <v>0</v>
      </c>
      <c r="V850" s="53">
        <f>IF(TYPE(SEARCH(V$1,+VLOOKUP($A850,datos14s!$A$2:$B$874,2,FALSE)))=1,"·",0)</f>
        <v>0</v>
      </c>
      <c r="W850" s="53">
        <f>IF(TYPE(SEARCH(W$1,+VLOOKUP($A850,datos14s!$A$2:$B$874,2,FALSE)))=1,"·",0)</f>
        <v>0</v>
      </c>
      <c r="X850" s="53">
        <f>IF(TYPE(SEARCH(X$1,+VLOOKUP($A850,datos14s!$A$2:$B$874,2,FALSE)))=1,"·",0)</f>
        <v>0</v>
      </c>
      <c r="Y850" s="53">
        <f>IF(TYPE(SEARCH(Y$1,+VLOOKUP($A850,datos14s!$A$2:$B$874,2,FALSE)))=1,"·",0)</f>
        <v>0</v>
      </c>
      <c r="Z850" s="53">
        <f>IF(TYPE(SEARCH(Z$1,+VLOOKUP($A850,datos14s!$A$2:$B$874,2,FALSE)))=1,"·",0)</f>
        <v>0</v>
      </c>
      <c r="AA850" s="53">
        <f>IF(TYPE(SEARCH(AA$1,+VLOOKUP($A850,datos14s!$A$2:$B$874,2,FALSE)))=1,"·",0)</f>
        <v>0</v>
      </c>
      <c r="AB850" s="53">
        <f>IF(TYPE(SEARCH(AB$1,+VLOOKUP($A850,datos14s!$A$2:$B$874,2,FALSE)))=1,"·",0)</f>
        <v>0</v>
      </c>
      <c r="AC850" s="53">
        <f>IF(TYPE(SEARCH(AC$1,+VLOOKUP($A850,datos14s!$A$2:$B$874,2,FALSE)))=1,"·",0)</f>
        <v>0</v>
      </c>
      <c r="AD850" s="53">
        <f>IF(TYPE(SEARCH(AD$1,+VLOOKUP($A850,datos14s!$A$2:$B$874,2,FALSE)))=1,"·",0)</f>
        <v>0</v>
      </c>
      <c r="AE850" s="53">
        <f>IF(TYPE(SEARCH(AE$1,+VLOOKUP($A850,datos14s!$A$2:$B$874,2,FALSE)))=1,"·",0)</f>
        <v>0</v>
      </c>
    </row>
    <row r="851" spans="1:32" s="9" customFormat="1">
      <c r="A851" s="186" t="s">
        <v>1395</v>
      </c>
      <c r="B851" s="53" t="str">
        <f>IF(TYPE(SEARCH(B$1,+VLOOKUP($A851,datos14s!$A$2:$B$874,2,FALSE)))=1,"·",0)</f>
        <v>·</v>
      </c>
      <c r="C851" s="53">
        <f>IF(TYPE(SEARCH(C$1,+VLOOKUP($A851,datos14s!$A$2:$B$874,2,FALSE)))=1,"·",0)</f>
        <v>0</v>
      </c>
      <c r="D851" s="53">
        <f>IF(TYPE(SEARCH(D$1,+VLOOKUP($A851,datos14s!$A$2:$B$874,2,FALSE)))=1,"·",0)</f>
        <v>0</v>
      </c>
      <c r="E851" s="53">
        <f>IF(TYPE(SEARCH(E$1,+VLOOKUP($A851,datos14s!$A$2:$B$874,2,FALSE)))=1,"·",0)</f>
        <v>0</v>
      </c>
      <c r="F851" s="53">
        <f>IF(TYPE(SEARCH(F$1,+VLOOKUP($A851,datos14s!$A$2:$B$874,2,FALSE)))=1,"·",0)</f>
        <v>0</v>
      </c>
      <c r="G851" s="53">
        <f>IF(TYPE(SEARCH(G$1,+VLOOKUP($A851,datos14s!$A$2:$B$874,2,FALSE)))=1,"·",0)</f>
        <v>0</v>
      </c>
      <c r="H851" s="53">
        <f>IF(TYPE(SEARCH(H$1,+VLOOKUP($A851,datos14s!$A$2:$B$874,2,FALSE)))=1,"·",0)</f>
        <v>0</v>
      </c>
      <c r="I851" s="53">
        <f>IF(TYPE(SEARCH(I$1,+VLOOKUP($A851,datos14s!$A$2:$B$874,2,FALSE)))=1,"·",0)</f>
        <v>0</v>
      </c>
      <c r="J851" s="53">
        <f>IF(TYPE(SEARCH(J$1,+VLOOKUP($A851,datos14s!$A$2:$B$874,2,FALSE)))=1,"·",0)</f>
        <v>0</v>
      </c>
      <c r="K851" s="53">
        <f>IF(TYPE(SEARCH(K$1,+VLOOKUP($A851,datos14s!$A$2:$B$874,2,FALSE)))=1,"·",0)</f>
        <v>0</v>
      </c>
      <c r="L851" s="53" t="str">
        <f>IF(TYPE(SEARCH(L$1,+VLOOKUP($A851,datos14s!$A$2:$B$874,2,FALSE)))=1,"·",0)</f>
        <v>·</v>
      </c>
      <c r="M851" s="53" t="str">
        <f>IF(TYPE(SEARCH(M$1,+VLOOKUP($A851,datos14s!$A$2:$B$874,2,FALSE)))=1,"·",0)</f>
        <v>·</v>
      </c>
      <c r="N851" s="53">
        <f>IF(TYPE(SEARCH(N$1,+VLOOKUP($A851,datos14s!$A$2:$B$874,2,FALSE)))=1,"·",0)</f>
        <v>0</v>
      </c>
      <c r="O851" s="53">
        <f>IF(TYPE(SEARCH(O$1,+VLOOKUP($A851,datos14s!$A$2:$B$874,2,FALSE)))=1,"·",0)</f>
        <v>0</v>
      </c>
      <c r="P851" s="53">
        <f>IF(TYPE(SEARCH(P$1,+VLOOKUP($A851,datos14s!$A$2:$B$874,2,FALSE)))=1,"·",0)</f>
        <v>0</v>
      </c>
      <c r="Q851" s="53">
        <f>IF(TYPE(SEARCH(Q$1,+VLOOKUP($A851,datos14s!$A$2:$B$874,2,FALSE)))=1,"·",0)</f>
        <v>0</v>
      </c>
      <c r="R851" s="53">
        <f>IF(TYPE(SEARCH(R$1,+VLOOKUP($A851,datos14s!$A$2:$B$874,2,FALSE)))=1,"·",0)</f>
        <v>0</v>
      </c>
      <c r="S851" s="53">
        <f>IF(TYPE(SEARCH(S$1,+VLOOKUP($A851,datos14s!$A$2:$B$874,2,FALSE)))=1,"·",0)</f>
        <v>0</v>
      </c>
      <c r="T851" s="53">
        <f>IF(TYPE(SEARCH(T$1,+VLOOKUP($A851,datos14s!$A$2:$B$874,2,FALSE)))=1,"·",0)</f>
        <v>0</v>
      </c>
      <c r="U851" s="53">
        <f>IF(TYPE(SEARCH(U$1,+VLOOKUP($A851,datos14s!$A$2:$B$874,2,FALSE)))=1,"·",0)</f>
        <v>0</v>
      </c>
      <c r="V851" s="53">
        <f>IF(TYPE(SEARCH(V$1,+VLOOKUP($A851,datos14s!$A$2:$B$874,2,FALSE)))=1,"·",0)</f>
        <v>0</v>
      </c>
      <c r="W851" s="53">
        <f>IF(TYPE(SEARCH(W$1,+VLOOKUP($A851,datos14s!$A$2:$B$874,2,FALSE)))=1,"·",0)</f>
        <v>0</v>
      </c>
      <c r="X851" s="53">
        <f>IF(TYPE(SEARCH(X$1,+VLOOKUP($A851,datos14s!$A$2:$B$874,2,FALSE)))=1,"·",0)</f>
        <v>0</v>
      </c>
      <c r="Y851" s="53">
        <f>IF(TYPE(SEARCH(Y$1,+VLOOKUP($A851,datos14s!$A$2:$B$874,2,FALSE)))=1,"·",0)</f>
        <v>0</v>
      </c>
      <c r="Z851" s="53">
        <f>IF(TYPE(SEARCH(Z$1,+VLOOKUP($A851,datos14s!$A$2:$B$874,2,FALSE)))=1,"·",0)</f>
        <v>0</v>
      </c>
      <c r="AA851" s="53">
        <f>IF(TYPE(SEARCH(AA$1,+VLOOKUP($A851,datos14s!$A$2:$B$874,2,FALSE)))=1,"·",0)</f>
        <v>0</v>
      </c>
      <c r="AB851" s="53">
        <f>IF(TYPE(SEARCH(AB$1,+VLOOKUP($A851,datos14s!$A$2:$B$874,2,FALSE)))=1,"·",0)</f>
        <v>0</v>
      </c>
      <c r="AC851" s="53">
        <f>IF(TYPE(SEARCH(AC$1,+VLOOKUP($A851,datos14s!$A$2:$B$874,2,FALSE)))=1,"·",0)</f>
        <v>0</v>
      </c>
      <c r="AD851" s="53">
        <f>IF(TYPE(SEARCH(AD$1,+VLOOKUP($A851,datos14s!$A$2:$B$874,2,FALSE)))=1,"·",0)</f>
        <v>0</v>
      </c>
      <c r="AE851" s="53">
        <f>IF(TYPE(SEARCH(AE$1,+VLOOKUP($A851,datos14s!$A$2:$B$874,2,FALSE)))=1,"·",0)</f>
        <v>0</v>
      </c>
    </row>
    <row r="852" spans="1:32" s="9" customFormat="1">
      <c r="A852" s="186" t="s">
        <v>1396</v>
      </c>
      <c r="B852" s="53" t="str">
        <f>IF(TYPE(SEARCH(B$1,+VLOOKUP($A852,datos14s!$A$2:$B$874,2,FALSE)))=1,"·",0)</f>
        <v>·</v>
      </c>
      <c r="C852" s="53">
        <f>IF(TYPE(SEARCH(C$1,+VLOOKUP($A852,datos14s!$A$2:$B$874,2,FALSE)))=1,"·",0)</f>
        <v>0</v>
      </c>
      <c r="D852" s="53" t="str">
        <f>IF(TYPE(SEARCH(D$1,+VLOOKUP($A852,datos14s!$A$2:$B$874,2,FALSE)))=1,"·",0)</f>
        <v>·</v>
      </c>
      <c r="E852" s="53">
        <f>IF(TYPE(SEARCH(E$1,+VLOOKUP($A852,datos14s!$A$2:$B$874,2,FALSE)))=1,"·",0)</f>
        <v>0</v>
      </c>
      <c r="F852" s="53">
        <f>IF(TYPE(SEARCH(F$1,+VLOOKUP($A852,datos14s!$A$2:$B$874,2,FALSE)))=1,"·",0)</f>
        <v>0</v>
      </c>
      <c r="G852" s="53">
        <f>IF(TYPE(SEARCH(G$1,+VLOOKUP($A852,datos14s!$A$2:$B$874,2,FALSE)))=1,"·",0)</f>
        <v>0</v>
      </c>
      <c r="H852" s="53">
        <f>IF(TYPE(SEARCH(H$1,+VLOOKUP($A852,datos14s!$A$2:$B$874,2,FALSE)))=1,"·",0)</f>
        <v>0</v>
      </c>
      <c r="I852" s="53">
        <f>IF(TYPE(SEARCH(I$1,+VLOOKUP($A852,datos14s!$A$2:$B$874,2,FALSE)))=1,"·",0)</f>
        <v>0</v>
      </c>
      <c r="J852" s="53">
        <f>IF(TYPE(SEARCH(J$1,+VLOOKUP($A852,datos14s!$A$2:$B$874,2,FALSE)))=1,"·",0)</f>
        <v>0</v>
      </c>
      <c r="K852" s="53">
        <f>IF(TYPE(SEARCH(K$1,+VLOOKUP($A852,datos14s!$A$2:$B$874,2,FALSE)))=1,"·",0)</f>
        <v>0</v>
      </c>
      <c r="L852" s="53" t="str">
        <f>IF(TYPE(SEARCH(L$1,+VLOOKUP($A852,datos14s!$A$2:$B$874,2,FALSE)))=1,"·",0)</f>
        <v>·</v>
      </c>
      <c r="M852" s="53">
        <f>IF(TYPE(SEARCH(M$1,+VLOOKUP($A852,datos14s!$A$2:$B$874,2,FALSE)))=1,"·",0)</f>
        <v>0</v>
      </c>
      <c r="N852" s="53">
        <f>IF(TYPE(SEARCH(N$1,+VLOOKUP($A852,datos14s!$A$2:$B$874,2,FALSE)))=1,"·",0)</f>
        <v>0</v>
      </c>
      <c r="O852" s="53">
        <f>IF(TYPE(SEARCH(O$1,+VLOOKUP($A852,datos14s!$A$2:$B$874,2,FALSE)))=1,"·",0)</f>
        <v>0</v>
      </c>
      <c r="P852" s="53">
        <f>IF(TYPE(SEARCH(P$1,+VLOOKUP($A852,datos14s!$A$2:$B$874,2,FALSE)))=1,"·",0)</f>
        <v>0</v>
      </c>
      <c r="Q852" s="53">
        <f>IF(TYPE(SEARCH(Q$1,+VLOOKUP($A852,datos14s!$A$2:$B$874,2,FALSE)))=1,"·",0)</f>
        <v>0</v>
      </c>
      <c r="R852" s="53">
        <f>IF(TYPE(SEARCH(R$1,+VLOOKUP($A852,datos14s!$A$2:$B$874,2,FALSE)))=1,"·",0)</f>
        <v>0</v>
      </c>
      <c r="S852" s="53">
        <f>IF(TYPE(SEARCH(S$1,+VLOOKUP($A852,datos14s!$A$2:$B$874,2,FALSE)))=1,"·",0)</f>
        <v>0</v>
      </c>
      <c r="T852" s="53">
        <f>IF(TYPE(SEARCH(T$1,+VLOOKUP($A852,datos14s!$A$2:$B$874,2,FALSE)))=1,"·",0)</f>
        <v>0</v>
      </c>
      <c r="U852" s="53">
        <f>IF(TYPE(SEARCH(U$1,+VLOOKUP($A852,datos14s!$A$2:$B$874,2,FALSE)))=1,"·",0)</f>
        <v>0</v>
      </c>
      <c r="V852" s="53">
        <f>IF(TYPE(SEARCH(V$1,+VLOOKUP($A852,datos14s!$A$2:$B$874,2,FALSE)))=1,"·",0)</f>
        <v>0</v>
      </c>
      <c r="W852" s="53">
        <f>IF(TYPE(SEARCH(W$1,+VLOOKUP($A852,datos14s!$A$2:$B$874,2,FALSE)))=1,"·",0)</f>
        <v>0</v>
      </c>
      <c r="X852" s="53">
        <f>IF(TYPE(SEARCH(X$1,+VLOOKUP($A852,datos14s!$A$2:$B$874,2,FALSE)))=1,"·",0)</f>
        <v>0</v>
      </c>
      <c r="Y852" s="53">
        <f>IF(TYPE(SEARCH(Y$1,+VLOOKUP($A852,datos14s!$A$2:$B$874,2,FALSE)))=1,"·",0)</f>
        <v>0</v>
      </c>
      <c r="Z852" s="53">
        <f>IF(TYPE(SEARCH(Z$1,+VLOOKUP($A852,datos14s!$A$2:$B$874,2,FALSE)))=1,"·",0)</f>
        <v>0</v>
      </c>
      <c r="AA852" s="53">
        <f>IF(TYPE(SEARCH(AA$1,+VLOOKUP($A852,datos14s!$A$2:$B$874,2,FALSE)))=1,"·",0)</f>
        <v>0</v>
      </c>
      <c r="AB852" s="53">
        <f>IF(TYPE(SEARCH(AB$1,+VLOOKUP($A852,datos14s!$A$2:$B$874,2,FALSE)))=1,"·",0)</f>
        <v>0</v>
      </c>
      <c r="AC852" s="53">
        <f>IF(TYPE(SEARCH(AC$1,+VLOOKUP($A852,datos14s!$A$2:$B$874,2,FALSE)))=1,"·",0)</f>
        <v>0</v>
      </c>
      <c r="AD852" s="53">
        <f>IF(TYPE(SEARCH(AD$1,+VLOOKUP($A852,datos14s!$A$2:$B$874,2,FALSE)))=1,"·",0)</f>
        <v>0</v>
      </c>
      <c r="AE852" s="53">
        <f>IF(TYPE(SEARCH(AE$1,+VLOOKUP($A852,datos14s!$A$2:$B$874,2,FALSE)))=1,"·",0)</f>
        <v>0</v>
      </c>
    </row>
    <row r="853" spans="1:32" s="9" customFormat="1">
      <c r="A853" s="186" t="s">
        <v>1397</v>
      </c>
      <c r="B853" s="53" t="str">
        <f>IF(TYPE(SEARCH(B$1,+VLOOKUP($A853,datos14s!$A$2:$B$874,2,FALSE)))=1,"·",0)</f>
        <v>·</v>
      </c>
      <c r="C853" s="53">
        <f>IF(TYPE(SEARCH(C$1,+VLOOKUP($A853,datos14s!$A$2:$B$874,2,FALSE)))=1,"·",0)</f>
        <v>0</v>
      </c>
      <c r="D853" s="53" t="str">
        <f>IF(TYPE(SEARCH(D$1,+VLOOKUP($A853,datos14s!$A$2:$B$874,2,FALSE)))=1,"·",0)</f>
        <v>·</v>
      </c>
      <c r="E853" s="53">
        <f>IF(TYPE(SEARCH(E$1,+VLOOKUP($A853,datos14s!$A$2:$B$874,2,FALSE)))=1,"·",0)</f>
        <v>0</v>
      </c>
      <c r="F853" s="53">
        <f>IF(TYPE(SEARCH(F$1,+VLOOKUP($A853,datos14s!$A$2:$B$874,2,FALSE)))=1,"·",0)</f>
        <v>0</v>
      </c>
      <c r="G853" s="53">
        <f>IF(TYPE(SEARCH(G$1,+VLOOKUP($A853,datos14s!$A$2:$B$874,2,FALSE)))=1,"·",0)</f>
        <v>0</v>
      </c>
      <c r="H853" s="53">
        <f>IF(TYPE(SEARCH(H$1,+VLOOKUP($A853,datos14s!$A$2:$B$874,2,FALSE)))=1,"·",0)</f>
        <v>0</v>
      </c>
      <c r="I853" s="53">
        <f>IF(TYPE(SEARCH(I$1,+VLOOKUP($A853,datos14s!$A$2:$B$874,2,FALSE)))=1,"·",0)</f>
        <v>0</v>
      </c>
      <c r="J853" s="53">
        <f>IF(TYPE(SEARCH(J$1,+VLOOKUP($A853,datos14s!$A$2:$B$874,2,FALSE)))=1,"·",0)</f>
        <v>0</v>
      </c>
      <c r="K853" s="53">
        <f>IF(TYPE(SEARCH(K$1,+VLOOKUP($A853,datos14s!$A$2:$B$874,2,FALSE)))=1,"·",0)</f>
        <v>0</v>
      </c>
      <c r="L853" s="53" t="str">
        <f>IF(TYPE(SEARCH(L$1,+VLOOKUP($A853,datos14s!$A$2:$B$874,2,FALSE)))=1,"·",0)</f>
        <v>·</v>
      </c>
      <c r="M853" s="53">
        <f>IF(TYPE(SEARCH(M$1,+VLOOKUP($A853,datos14s!$A$2:$B$874,2,FALSE)))=1,"·",0)</f>
        <v>0</v>
      </c>
      <c r="N853" s="53">
        <f>IF(TYPE(SEARCH(N$1,+VLOOKUP($A853,datos14s!$A$2:$B$874,2,FALSE)))=1,"·",0)</f>
        <v>0</v>
      </c>
      <c r="O853" s="53">
        <f>IF(TYPE(SEARCH(O$1,+VLOOKUP($A853,datos14s!$A$2:$B$874,2,FALSE)))=1,"·",0)</f>
        <v>0</v>
      </c>
      <c r="P853" s="53">
        <f>IF(TYPE(SEARCH(P$1,+VLOOKUP($A853,datos14s!$A$2:$B$874,2,FALSE)))=1,"·",0)</f>
        <v>0</v>
      </c>
      <c r="Q853" s="53">
        <f>IF(TYPE(SEARCH(Q$1,+VLOOKUP($A853,datos14s!$A$2:$B$874,2,FALSE)))=1,"·",0)</f>
        <v>0</v>
      </c>
      <c r="R853" s="53">
        <f>IF(TYPE(SEARCH(R$1,+VLOOKUP($A853,datos14s!$A$2:$B$874,2,FALSE)))=1,"·",0)</f>
        <v>0</v>
      </c>
      <c r="S853" s="53">
        <f>IF(TYPE(SEARCH(S$1,+VLOOKUP($A853,datos14s!$A$2:$B$874,2,FALSE)))=1,"·",0)</f>
        <v>0</v>
      </c>
      <c r="T853" s="53">
        <f>IF(TYPE(SEARCH(T$1,+VLOOKUP($A853,datos14s!$A$2:$B$874,2,FALSE)))=1,"·",0)</f>
        <v>0</v>
      </c>
      <c r="U853" s="53">
        <f>IF(TYPE(SEARCH(U$1,+VLOOKUP($A853,datos14s!$A$2:$B$874,2,FALSE)))=1,"·",0)</f>
        <v>0</v>
      </c>
      <c r="V853" s="53">
        <f>IF(TYPE(SEARCH(V$1,+VLOOKUP($A853,datos14s!$A$2:$B$874,2,FALSE)))=1,"·",0)</f>
        <v>0</v>
      </c>
      <c r="W853" s="53">
        <f>IF(TYPE(SEARCH(W$1,+VLOOKUP($A853,datos14s!$A$2:$B$874,2,FALSE)))=1,"·",0)</f>
        <v>0</v>
      </c>
      <c r="X853" s="53">
        <f>IF(TYPE(SEARCH(X$1,+VLOOKUP($A853,datos14s!$A$2:$B$874,2,FALSE)))=1,"·",0)</f>
        <v>0</v>
      </c>
      <c r="Y853" s="53">
        <f>IF(TYPE(SEARCH(Y$1,+VLOOKUP($A853,datos14s!$A$2:$B$874,2,FALSE)))=1,"·",0)</f>
        <v>0</v>
      </c>
      <c r="Z853" s="53">
        <f>IF(TYPE(SEARCH(Z$1,+VLOOKUP($A853,datos14s!$A$2:$B$874,2,FALSE)))=1,"·",0)</f>
        <v>0</v>
      </c>
      <c r="AA853" s="53">
        <f>IF(TYPE(SEARCH(AA$1,+VLOOKUP($A853,datos14s!$A$2:$B$874,2,FALSE)))=1,"·",0)</f>
        <v>0</v>
      </c>
      <c r="AB853" s="53">
        <f>IF(TYPE(SEARCH(AB$1,+VLOOKUP($A853,datos14s!$A$2:$B$874,2,FALSE)))=1,"·",0)</f>
        <v>0</v>
      </c>
      <c r="AC853" s="53">
        <f>IF(TYPE(SEARCH(AC$1,+VLOOKUP($A853,datos14s!$A$2:$B$874,2,FALSE)))=1,"·",0)</f>
        <v>0</v>
      </c>
      <c r="AD853" s="53">
        <f>IF(TYPE(SEARCH(AD$1,+VLOOKUP($A853,datos14s!$A$2:$B$874,2,FALSE)))=1,"·",0)</f>
        <v>0</v>
      </c>
      <c r="AE853" s="53">
        <f>IF(TYPE(SEARCH(AE$1,+VLOOKUP($A853,datos14s!$A$2:$B$874,2,FALSE)))=1,"·",0)</f>
        <v>0</v>
      </c>
    </row>
    <row r="854" spans="1:32" s="9" customFormat="1">
      <c r="A854" s="186" t="s">
        <v>1398</v>
      </c>
      <c r="B854" s="53" t="str">
        <f>IF(TYPE(SEARCH(B$1,+VLOOKUP($A854,datos14s!$A$2:$B$874,2,FALSE)))=1,"·",0)</f>
        <v>·</v>
      </c>
      <c r="C854" s="53">
        <f>IF(TYPE(SEARCH(C$1,+VLOOKUP($A854,datos14s!$A$2:$B$874,2,FALSE)))=1,"·",0)</f>
        <v>0</v>
      </c>
      <c r="D854" s="53" t="str">
        <f>IF(TYPE(SEARCH(D$1,+VLOOKUP($A854,datos14s!$A$2:$B$874,2,FALSE)))=1,"·",0)</f>
        <v>·</v>
      </c>
      <c r="E854" s="53">
        <f>IF(TYPE(SEARCH(E$1,+VLOOKUP($A854,datos14s!$A$2:$B$874,2,FALSE)))=1,"·",0)</f>
        <v>0</v>
      </c>
      <c r="F854" s="53">
        <f>IF(TYPE(SEARCH(F$1,+VLOOKUP($A854,datos14s!$A$2:$B$874,2,FALSE)))=1,"·",0)</f>
        <v>0</v>
      </c>
      <c r="G854" s="53">
        <f>IF(TYPE(SEARCH(G$1,+VLOOKUP($A854,datos14s!$A$2:$B$874,2,FALSE)))=1,"·",0)</f>
        <v>0</v>
      </c>
      <c r="H854" s="53">
        <f>IF(TYPE(SEARCH(H$1,+VLOOKUP($A854,datos14s!$A$2:$B$874,2,FALSE)))=1,"·",0)</f>
        <v>0</v>
      </c>
      <c r="I854" s="53">
        <f>IF(TYPE(SEARCH(I$1,+VLOOKUP($A854,datos14s!$A$2:$B$874,2,FALSE)))=1,"·",0)</f>
        <v>0</v>
      </c>
      <c r="J854" s="53">
        <f>IF(TYPE(SEARCH(J$1,+VLOOKUP($A854,datos14s!$A$2:$B$874,2,FALSE)))=1,"·",0)</f>
        <v>0</v>
      </c>
      <c r="K854" s="53">
        <f>IF(TYPE(SEARCH(K$1,+VLOOKUP($A854,datos14s!$A$2:$B$874,2,FALSE)))=1,"·",0)</f>
        <v>0</v>
      </c>
      <c r="L854" s="53" t="str">
        <f>IF(TYPE(SEARCH(L$1,+VLOOKUP($A854,datos14s!$A$2:$B$874,2,FALSE)))=1,"·",0)</f>
        <v>·</v>
      </c>
      <c r="M854" s="53">
        <f>IF(TYPE(SEARCH(M$1,+VLOOKUP($A854,datos14s!$A$2:$B$874,2,FALSE)))=1,"·",0)</f>
        <v>0</v>
      </c>
      <c r="N854" s="53">
        <f>IF(TYPE(SEARCH(N$1,+VLOOKUP($A854,datos14s!$A$2:$B$874,2,FALSE)))=1,"·",0)</f>
        <v>0</v>
      </c>
      <c r="O854" s="53">
        <f>IF(TYPE(SEARCH(O$1,+VLOOKUP($A854,datos14s!$A$2:$B$874,2,FALSE)))=1,"·",0)</f>
        <v>0</v>
      </c>
      <c r="P854" s="53">
        <f>IF(TYPE(SEARCH(P$1,+VLOOKUP($A854,datos14s!$A$2:$B$874,2,FALSE)))=1,"·",0)</f>
        <v>0</v>
      </c>
      <c r="Q854" s="53">
        <f>IF(TYPE(SEARCH(Q$1,+VLOOKUP($A854,datos14s!$A$2:$B$874,2,FALSE)))=1,"·",0)</f>
        <v>0</v>
      </c>
      <c r="R854" s="53">
        <f>IF(TYPE(SEARCH(R$1,+VLOOKUP($A854,datos14s!$A$2:$B$874,2,FALSE)))=1,"·",0)</f>
        <v>0</v>
      </c>
      <c r="S854" s="53">
        <f>IF(TYPE(SEARCH(S$1,+VLOOKUP($A854,datos14s!$A$2:$B$874,2,FALSE)))=1,"·",0)</f>
        <v>0</v>
      </c>
      <c r="T854" s="53">
        <f>IF(TYPE(SEARCH(T$1,+VLOOKUP($A854,datos14s!$A$2:$B$874,2,FALSE)))=1,"·",0)</f>
        <v>0</v>
      </c>
      <c r="U854" s="53">
        <f>IF(TYPE(SEARCH(U$1,+VLOOKUP($A854,datos14s!$A$2:$B$874,2,FALSE)))=1,"·",0)</f>
        <v>0</v>
      </c>
      <c r="V854" s="53">
        <f>IF(TYPE(SEARCH(V$1,+VLOOKUP($A854,datos14s!$A$2:$B$874,2,FALSE)))=1,"·",0)</f>
        <v>0</v>
      </c>
      <c r="W854" s="53">
        <f>IF(TYPE(SEARCH(W$1,+VLOOKUP($A854,datos14s!$A$2:$B$874,2,FALSE)))=1,"·",0)</f>
        <v>0</v>
      </c>
      <c r="X854" s="53">
        <f>IF(TYPE(SEARCH(X$1,+VLOOKUP($A854,datos14s!$A$2:$B$874,2,FALSE)))=1,"·",0)</f>
        <v>0</v>
      </c>
      <c r="Y854" s="53">
        <f>IF(TYPE(SEARCH(Y$1,+VLOOKUP($A854,datos14s!$A$2:$B$874,2,FALSE)))=1,"·",0)</f>
        <v>0</v>
      </c>
      <c r="Z854" s="53">
        <f>IF(TYPE(SEARCH(Z$1,+VLOOKUP($A854,datos14s!$A$2:$B$874,2,FALSE)))=1,"·",0)</f>
        <v>0</v>
      </c>
      <c r="AA854" s="53">
        <f>IF(TYPE(SEARCH(AA$1,+VLOOKUP($A854,datos14s!$A$2:$B$874,2,FALSE)))=1,"·",0)</f>
        <v>0</v>
      </c>
      <c r="AB854" s="53">
        <f>IF(TYPE(SEARCH(AB$1,+VLOOKUP($A854,datos14s!$A$2:$B$874,2,FALSE)))=1,"·",0)</f>
        <v>0</v>
      </c>
      <c r="AC854" s="53">
        <f>IF(TYPE(SEARCH(AC$1,+VLOOKUP($A854,datos14s!$A$2:$B$874,2,FALSE)))=1,"·",0)</f>
        <v>0</v>
      </c>
      <c r="AD854" s="53">
        <f>IF(TYPE(SEARCH(AD$1,+VLOOKUP($A854,datos14s!$A$2:$B$874,2,FALSE)))=1,"·",0)</f>
        <v>0</v>
      </c>
      <c r="AE854" s="53">
        <f>IF(TYPE(SEARCH(AE$1,+VLOOKUP($A854,datos14s!$A$2:$B$874,2,FALSE)))=1,"·",0)</f>
        <v>0</v>
      </c>
    </row>
    <row r="855" spans="1:32" s="9" customFormat="1">
      <c r="A855" s="186" t="s">
        <v>1399</v>
      </c>
      <c r="B855" s="53" t="str">
        <f>IF(TYPE(SEARCH(B$1,+VLOOKUP($A855,datos14s!$A$2:$B$874,2,FALSE)))=1,"·",0)</f>
        <v>·</v>
      </c>
      <c r="C855" s="53">
        <f>IF(TYPE(SEARCH(C$1,+VLOOKUP($A855,datos14s!$A$2:$B$874,2,FALSE)))=1,"·",0)</f>
        <v>0</v>
      </c>
      <c r="D855" s="53" t="str">
        <f>IF(TYPE(SEARCH(D$1,+VLOOKUP($A855,datos14s!$A$2:$B$874,2,FALSE)))=1,"·",0)</f>
        <v>·</v>
      </c>
      <c r="E855" s="53">
        <f>IF(TYPE(SEARCH(E$1,+VLOOKUP($A855,datos14s!$A$2:$B$874,2,FALSE)))=1,"·",0)</f>
        <v>0</v>
      </c>
      <c r="F855" s="53">
        <f>IF(TYPE(SEARCH(F$1,+VLOOKUP($A855,datos14s!$A$2:$B$874,2,FALSE)))=1,"·",0)</f>
        <v>0</v>
      </c>
      <c r="G855" s="53">
        <f>IF(TYPE(SEARCH(G$1,+VLOOKUP($A855,datos14s!$A$2:$B$874,2,FALSE)))=1,"·",0)</f>
        <v>0</v>
      </c>
      <c r="H855" s="53">
        <f>IF(TYPE(SEARCH(H$1,+VLOOKUP($A855,datos14s!$A$2:$B$874,2,FALSE)))=1,"·",0)</f>
        <v>0</v>
      </c>
      <c r="I855" s="53">
        <f>IF(TYPE(SEARCH(I$1,+VLOOKUP($A855,datos14s!$A$2:$B$874,2,FALSE)))=1,"·",0)</f>
        <v>0</v>
      </c>
      <c r="J855" s="53">
        <f>IF(TYPE(SEARCH(J$1,+VLOOKUP($A855,datos14s!$A$2:$B$874,2,FALSE)))=1,"·",0)</f>
        <v>0</v>
      </c>
      <c r="K855" s="53">
        <f>IF(TYPE(SEARCH(K$1,+VLOOKUP($A855,datos14s!$A$2:$B$874,2,FALSE)))=1,"·",0)</f>
        <v>0</v>
      </c>
      <c r="L855" s="53" t="str">
        <f>IF(TYPE(SEARCH(L$1,+VLOOKUP($A855,datos14s!$A$2:$B$874,2,FALSE)))=1,"·",0)</f>
        <v>·</v>
      </c>
      <c r="M855" s="53">
        <f>IF(TYPE(SEARCH(M$1,+VLOOKUP($A855,datos14s!$A$2:$B$874,2,FALSE)))=1,"·",0)</f>
        <v>0</v>
      </c>
      <c r="N855" s="53">
        <f>IF(TYPE(SEARCH(N$1,+VLOOKUP($A855,datos14s!$A$2:$B$874,2,FALSE)))=1,"·",0)</f>
        <v>0</v>
      </c>
      <c r="O855" s="53">
        <f>IF(TYPE(SEARCH(O$1,+VLOOKUP($A855,datos14s!$A$2:$B$874,2,FALSE)))=1,"·",0)</f>
        <v>0</v>
      </c>
      <c r="P855" s="53">
        <f>IF(TYPE(SEARCH(P$1,+VLOOKUP($A855,datos14s!$A$2:$B$874,2,FALSE)))=1,"·",0)</f>
        <v>0</v>
      </c>
      <c r="Q855" s="53">
        <f>IF(TYPE(SEARCH(Q$1,+VLOOKUP($A855,datos14s!$A$2:$B$874,2,FALSE)))=1,"·",0)</f>
        <v>0</v>
      </c>
      <c r="R855" s="53">
        <f>IF(TYPE(SEARCH(R$1,+VLOOKUP($A855,datos14s!$A$2:$B$874,2,FALSE)))=1,"·",0)</f>
        <v>0</v>
      </c>
      <c r="S855" s="53">
        <f>IF(TYPE(SEARCH(S$1,+VLOOKUP($A855,datos14s!$A$2:$B$874,2,FALSE)))=1,"·",0)</f>
        <v>0</v>
      </c>
      <c r="T855" s="53">
        <f>IF(TYPE(SEARCH(T$1,+VLOOKUP($A855,datos14s!$A$2:$B$874,2,FALSE)))=1,"·",0)</f>
        <v>0</v>
      </c>
      <c r="U855" s="53">
        <f>IF(TYPE(SEARCH(U$1,+VLOOKUP($A855,datos14s!$A$2:$B$874,2,FALSE)))=1,"·",0)</f>
        <v>0</v>
      </c>
      <c r="V855" s="53">
        <f>IF(TYPE(SEARCH(V$1,+VLOOKUP($A855,datos14s!$A$2:$B$874,2,FALSE)))=1,"·",0)</f>
        <v>0</v>
      </c>
      <c r="W855" s="53">
        <f>IF(TYPE(SEARCH(W$1,+VLOOKUP($A855,datos14s!$A$2:$B$874,2,FALSE)))=1,"·",0)</f>
        <v>0</v>
      </c>
      <c r="X855" s="53">
        <f>IF(TYPE(SEARCH(X$1,+VLOOKUP($A855,datos14s!$A$2:$B$874,2,FALSE)))=1,"·",0)</f>
        <v>0</v>
      </c>
      <c r="Y855" s="53">
        <f>IF(TYPE(SEARCH(Y$1,+VLOOKUP($A855,datos14s!$A$2:$B$874,2,FALSE)))=1,"·",0)</f>
        <v>0</v>
      </c>
      <c r="Z855" s="53">
        <f>IF(TYPE(SEARCH(Z$1,+VLOOKUP($A855,datos14s!$A$2:$B$874,2,FALSE)))=1,"·",0)</f>
        <v>0</v>
      </c>
      <c r="AA855" s="53">
        <f>IF(TYPE(SEARCH(AA$1,+VLOOKUP($A855,datos14s!$A$2:$B$874,2,FALSE)))=1,"·",0)</f>
        <v>0</v>
      </c>
      <c r="AB855" s="53">
        <f>IF(TYPE(SEARCH(AB$1,+VLOOKUP($A855,datos14s!$A$2:$B$874,2,FALSE)))=1,"·",0)</f>
        <v>0</v>
      </c>
      <c r="AC855" s="53">
        <f>IF(TYPE(SEARCH(AC$1,+VLOOKUP($A855,datos14s!$A$2:$B$874,2,FALSE)))=1,"·",0)</f>
        <v>0</v>
      </c>
      <c r="AD855" s="53">
        <f>IF(TYPE(SEARCH(AD$1,+VLOOKUP($A855,datos14s!$A$2:$B$874,2,FALSE)))=1,"·",0)</f>
        <v>0</v>
      </c>
      <c r="AE855" s="53">
        <f>IF(TYPE(SEARCH(AE$1,+VLOOKUP($A855,datos14s!$A$2:$B$874,2,FALSE)))=1,"·",0)</f>
        <v>0</v>
      </c>
    </row>
    <row r="856" spans="1:32" s="9" customFormat="1">
      <c r="A856" s="186" t="s">
        <v>1400</v>
      </c>
      <c r="B856" s="53" t="str">
        <f>IF(TYPE(SEARCH(B$1,+VLOOKUP($A856,datos14s!$A$2:$B$874,2,FALSE)))=1,"·",0)</f>
        <v>·</v>
      </c>
      <c r="C856" s="53">
        <f>IF(TYPE(SEARCH(C$1,+VLOOKUP($A856,datos14s!$A$2:$B$874,2,FALSE)))=1,"·",0)</f>
        <v>0</v>
      </c>
      <c r="D856" s="53" t="str">
        <f>IF(TYPE(SEARCH(D$1,+VLOOKUP($A856,datos14s!$A$2:$B$874,2,FALSE)))=1,"·",0)</f>
        <v>·</v>
      </c>
      <c r="E856" s="53">
        <f>IF(TYPE(SEARCH(E$1,+VLOOKUP($A856,datos14s!$A$2:$B$874,2,FALSE)))=1,"·",0)</f>
        <v>0</v>
      </c>
      <c r="F856" s="53">
        <f>IF(TYPE(SEARCH(F$1,+VLOOKUP($A856,datos14s!$A$2:$B$874,2,FALSE)))=1,"·",0)</f>
        <v>0</v>
      </c>
      <c r="G856" s="53">
        <f>IF(TYPE(SEARCH(G$1,+VLOOKUP($A856,datos14s!$A$2:$B$874,2,FALSE)))=1,"·",0)</f>
        <v>0</v>
      </c>
      <c r="H856" s="53">
        <f>IF(TYPE(SEARCH(H$1,+VLOOKUP($A856,datos14s!$A$2:$B$874,2,FALSE)))=1,"·",0)</f>
        <v>0</v>
      </c>
      <c r="I856" s="53">
        <f>IF(TYPE(SEARCH(I$1,+VLOOKUP($A856,datos14s!$A$2:$B$874,2,FALSE)))=1,"·",0)</f>
        <v>0</v>
      </c>
      <c r="J856" s="53">
        <f>IF(TYPE(SEARCH(J$1,+VLOOKUP($A856,datos14s!$A$2:$B$874,2,FALSE)))=1,"·",0)</f>
        <v>0</v>
      </c>
      <c r="K856" s="53">
        <f>IF(TYPE(SEARCH(K$1,+VLOOKUP($A856,datos14s!$A$2:$B$874,2,FALSE)))=1,"·",0)</f>
        <v>0</v>
      </c>
      <c r="L856" s="53" t="str">
        <f>IF(TYPE(SEARCH(L$1,+VLOOKUP($A856,datos14s!$A$2:$B$874,2,FALSE)))=1,"·",0)</f>
        <v>·</v>
      </c>
      <c r="M856" s="53">
        <f>IF(TYPE(SEARCH(M$1,+VLOOKUP($A856,datos14s!$A$2:$B$874,2,FALSE)))=1,"·",0)</f>
        <v>0</v>
      </c>
      <c r="N856" s="53">
        <f>IF(TYPE(SEARCH(N$1,+VLOOKUP($A856,datos14s!$A$2:$B$874,2,FALSE)))=1,"·",0)</f>
        <v>0</v>
      </c>
      <c r="O856" s="53">
        <f>IF(TYPE(SEARCH(O$1,+VLOOKUP($A856,datos14s!$A$2:$B$874,2,FALSE)))=1,"·",0)</f>
        <v>0</v>
      </c>
      <c r="P856" s="53">
        <f>IF(TYPE(SEARCH(P$1,+VLOOKUP($A856,datos14s!$A$2:$B$874,2,FALSE)))=1,"·",0)</f>
        <v>0</v>
      </c>
      <c r="Q856" s="53">
        <f>IF(TYPE(SEARCH(Q$1,+VLOOKUP($A856,datos14s!$A$2:$B$874,2,FALSE)))=1,"·",0)</f>
        <v>0</v>
      </c>
      <c r="R856" s="53">
        <f>IF(TYPE(SEARCH(R$1,+VLOOKUP($A856,datos14s!$A$2:$B$874,2,FALSE)))=1,"·",0)</f>
        <v>0</v>
      </c>
      <c r="S856" s="53">
        <f>IF(TYPE(SEARCH(S$1,+VLOOKUP($A856,datos14s!$A$2:$B$874,2,FALSE)))=1,"·",0)</f>
        <v>0</v>
      </c>
      <c r="T856" s="53">
        <f>IF(TYPE(SEARCH(T$1,+VLOOKUP($A856,datos14s!$A$2:$B$874,2,FALSE)))=1,"·",0)</f>
        <v>0</v>
      </c>
      <c r="U856" s="53">
        <f>IF(TYPE(SEARCH(U$1,+VLOOKUP($A856,datos14s!$A$2:$B$874,2,FALSE)))=1,"·",0)</f>
        <v>0</v>
      </c>
      <c r="V856" s="53">
        <f>IF(TYPE(SEARCH(V$1,+VLOOKUP($A856,datos14s!$A$2:$B$874,2,FALSE)))=1,"·",0)</f>
        <v>0</v>
      </c>
      <c r="W856" s="53">
        <f>IF(TYPE(SEARCH(W$1,+VLOOKUP($A856,datos14s!$A$2:$B$874,2,FALSE)))=1,"·",0)</f>
        <v>0</v>
      </c>
      <c r="X856" s="53">
        <f>IF(TYPE(SEARCH(X$1,+VLOOKUP($A856,datos14s!$A$2:$B$874,2,FALSE)))=1,"·",0)</f>
        <v>0</v>
      </c>
      <c r="Y856" s="53">
        <f>IF(TYPE(SEARCH(Y$1,+VLOOKUP($A856,datos14s!$A$2:$B$874,2,FALSE)))=1,"·",0)</f>
        <v>0</v>
      </c>
      <c r="Z856" s="53">
        <f>IF(TYPE(SEARCH(Z$1,+VLOOKUP($A856,datos14s!$A$2:$B$874,2,FALSE)))=1,"·",0)</f>
        <v>0</v>
      </c>
      <c r="AA856" s="53">
        <f>IF(TYPE(SEARCH(AA$1,+VLOOKUP($A856,datos14s!$A$2:$B$874,2,FALSE)))=1,"·",0)</f>
        <v>0</v>
      </c>
      <c r="AB856" s="53">
        <f>IF(TYPE(SEARCH(AB$1,+VLOOKUP($A856,datos14s!$A$2:$B$874,2,FALSE)))=1,"·",0)</f>
        <v>0</v>
      </c>
      <c r="AC856" s="53">
        <f>IF(TYPE(SEARCH(AC$1,+VLOOKUP($A856,datos14s!$A$2:$B$874,2,FALSE)))=1,"·",0)</f>
        <v>0</v>
      </c>
      <c r="AD856" s="53">
        <f>IF(TYPE(SEARCH(AD$1,+VLOOKUP($A856,datos14s!$A$2:$B$874,2,FALSE)))=1,"·",0)</f>
        <v>0</v>
      </c>
      <c r="AE856" s="53">
        <f>IF(TYPE(SEARCH(AE$1,+VLOOKUP($A856,datos14s!$A$2:$B$874,2,FALSE)))=1,"·",0)</f>
        <v>0</v>
      </c>
    </row>
    <row r="857" spans="1:32" s="9" customFormat="1">
      <c r="A857" s="186" t="s">
        <v>1401</v>
      </c>
      <c r="B857" s="53" t="str">
        <f>IF(TYPE(SEARCH(B$1,+VLOOKUP($A857,datos14s!$A$2:$B$874,2,FALSE)))=1,"·",0)</f>
        <v>·</v>
      </c>
      <c r="C857" s="53">
        <f>IF(TYPE(SEARCH(C$1,+VLOOKUP($A857,datos14s!$A$2:$B$874,2,FALSE)))=1,"·",0)</f>
        <v>0</v>
      </c>
      <c r="D857" s="53" t="str">
        <f>IF(TYPE(SEARCH(D$1,+VLOOKUP($A857,datos14s!$A$2:$B$874,2,FALSE)))=1,"·",0)</f>
        <v>·</v>
      </c>
      <c r="E857" s="53">
        <f>IF(TYPE(SEARCH(E$1,+VLOOKUP($A857,datos14s!$A$2:$B$874,2,FALSE)))=1,"·",0)</f>
        <v>0</v>
      </c>
      <c r="F857" s="53">
        <f>IF(TYPE(SEARCH(F$1,+VLOOKUP($A857,datos14s!$A$2:$B$874,2,FALSE)))=1,"·",0)</f>
        <v>0</v>
      </c>
      <c r="G857" s="53">
        <f>IF(TYPE(SEARCH(G$1,+VLOOKUP($A857,datos14s!$A$2:$B$874,2,FALSE)))=1,"·",0)</f>
        <v>0</v>
      </c>
      <c r="H857" s="53">
        <f>IF(TYPE(SEARCH(H$1,+VLOOKUP($A857,datos14s!$A$2:$B$874,2,FALSE)))=1,"·",0)</f>
        <v>0</v>
      </c>
      <c r="I857" s="53">
        <f>IF(TYPE(SEARCH(I$1,+VLOOKUP($A857,datos14s!$A$2:$B$874,2,FALSE)))=1,"·",0)</f>
        <v>0</v>
      </c>
      <c r="J857" s="53">
        <f>IF(TYPE(SEARCH(J$1,+VLOOKUP($A857,datos14s!$A$2:$B$874,2,FALSE)))=1,"·",0)</f>
        <v>0</v>
      </c>
      <c r="K857" s="53">
        <f>IF(TYPE(SEARCH(K$1,+VLOOKUP($A857,datos14s!$A$2:$B$874,2,FALSE)))=1,"·",0)</f>
        <v>0</v>
      </c>
      <c r="L857" s="53" t="str">
        <f>IF(TYPE(SEARCH(L$1,+VLOOKUP($A857,datos14s!$A$2:$B$874,2,FALSE)))=1,"·",0)</f>
        <v>·</v>
      </c>
      <c r="M857" s="53">
        <f>IF(TYPE(SEARCH(M$1,+VLOOKUP($A857,datos14s!$A$2:$B$874,2,FALSE)))=1,"·",0)</f>
        <v>0</v>
      </c>
      <c r="N857" s="53">
        <f>IF(TYPE(SEARCH(N$1,+VLOOKUP($A857,datos14s!$A$2:$B$874,2,FALSE)))=1,"·",0)</f>
        <v>0</v>
      </c>
      <c r="O857" s="53">
        <f>IF(TYPE(SEARCH(O$1,+VLOOKUP($A857,datos14s!$A$2:$B$874,2,FALSE)))=1,"·",0)</f>
        <v>0</v>
      </c>
      <c r="P857" s="53">
        <f>IF(TYPE(SEARCH(P$1,+VLOOKUP($A857,datos14s!$A$2:$B$874,2,FALSE)))=1,"·",0)</f>
        <v>0</v>
      </c>
      <c r="Q857" s="53">
        <f>IF(TYPE(SEARCH(Q$1,+VLOOKUP($A857,datos14s!$A$2:$B$874,2,FALSE)))=1,"·",0)</f>
        <v>0</v>
      </c>
      <c r="R857" s="53">
        <f>IF(TYPE(SEARCH(R$1,+VLOOKUP($A857,datos14s!$A$2:$B$874,2,FALSE)))=1,"·",0)</f>
        <v>0</v>
      </c>
      <c r="S857" s="53">
        <f>IF(TYPE(SEARCH(S$1,+VLOOKUP($A857,datos14s!$A$2:$B$874,2,FALSE)))=1,"·",0)</f>
        <v>0</v>
      </c>
      <c r="T857" s="53">
        <f>IF(TYPE(SEARCH(T$1,+VLOOKUP($A857,datos14s!$A$2:$B$874,2,FALSE)))=1,"·",0)</f>
        <v>0</v>
      </c>
      <c r="U857" s="53">
        <f>IF(TYPE(SEARCH(U$1,+VLOOKUP($A857,datos14s!$A$2:$B$874,2,FALSE)))=1,"·",0)</f>
        <v>0</v>
      </c>
      <c r="V857" s="53">
        <f>IF(TYPE(SEARCH(V$1,+VLOOKUP($A857,datos14s!$A$2:$B$874,2,FALSE)))=1,"·",0)</f>
        <v>0</v>
      </c>
      <c r="W857" s="53">
        <f>IF(TYPE(SEARCH(W$1,+VLOOKUP($A857,datos14s!$A$2:$B$874,2,FALSE)))=1,"·",0)</f>
        <v>0</v>
      </c>
      <c r="X857" s="53">
        <f>IF(TYPE(SEARCH(X$1,+VLOOKUP($A857,datos14s!$A$2:$B$874,2,FALSE)))=1,"·",0)</f>
        <v>0</v>
      </c>
      <c r="Y857" s="53">
        <f>IF(TYPE(SEARCH(Y$1,+VLOOKUP($A857,datos14s!$A$2:$B$874,2,FALSE)))=1,"·",0)</f>
        <v>0</v>
      </c>
      <c r="Z857" s="53">
        <f>IF(TYPE(SEARCH(Z$1,+VLOOKUP($A857,datos14s!$A$2:$B$874,2,FALSE)))=1,"·",0)</f>
        <v>0</v>
      </c>
      <c r="AA857" s="53">
        <f>IF(TYPE(SEARCH(AA$1,+VLOOKUP($A857,datos14s!$A$2:$B$874,2,FALSE)))=1,"·",0)</f>
        <v>0</v>
      </c>
      <c r="AB857" s="53">
        <f>IF(TYPE(SEARCH(AB$1,+VLOOKUP($A857,datos14s!$A$2:$B$874,2,FALSE)))=1,"·",0)</f>
        <v>0</v>
      </c>
      <c r="AC857" s="53">
        <f>IF(TYPE(SEARCH(AC$1,+VLOOKUP($A857,datos14s!$A$2:$B$874,2,FALSE)))=1,"·",0)</f>
        <v>0</v>
      </c>
      <c r="AD857" s="53">
        <f>IF(TYPE(SEARCH(AD$1,+VLOOKUP($A857,datos14s!$A$2:$B$874,2,FALSE)))=1,"·",0)</f>
        <v>0</v>
      </c>
      <c r="AE857" s="53">
        <f>IF(TYPE(SEARCH(AE$1,+VLOOKUP($A857,datos14s!$A$2:$B$874,2,FALSE)))=1,"·",0)</f>
        <v>0</v>
      </c>
    </row>
    <row r="858" spans="1:32" s="9" customFormat="1">
      <c r="A858" s="186" t="s">
        <v>1402</v>
      </c>
      <c r="B858" s="53">
        <f>IF(TYPE(SEARCH(B$1,+VLOOKUP($A858,datos14s!$A$2:$B$874,2,FALSE)))=1,"·",0)</f>
        <v>0</v>
      </c>
      <c r="C858" s="53">
        <f>IF(TYPE(SEARCH(C$1,+VLOOKUP($A858,datos14s!$A$2:$B$874,2,FALSE)))=1,"·",0)</f>
        <v>0</v>
      </c>
      <c r="D858" s="53">
        <f>IF(TYPE(SEARCH(D$1,+VLOOKUP($A858,datos14s!$A$2:$B$874,2,FALSE)))=1,"·",0)</f>
        <v>0</v>
      </c>
      <c r="E858" s="53">
        <f>IF(TYPE(SEARCH(E$1,+VLOOKUP($A858,datos14s!$A$2:$B$874,2,FALSE)))=1,"·",0)</f>
        <v>0</v>
      </c>
      <c r="F858" s="53">
        <f>IF(TYPE(SEARCH(F$1,+VLOOKUP($A858,datos14s!$A$2:$B$874,2,FALSE)))=1,"·",0)</f>
        <v>0</v>
      </c>
      <c r="G858" s="53">
        <f>IF(TYPE(SEARCH(G$1,+VLOOKUP($A858,datos14s!$A$2:$B$874,2,FALSE)))=1,"·",0)</f>
        <v>0</v>
      </c>
      <c r="H858" s="53">
        <f>IF(TYPE(SEARCH(H$1,+VLOOKUP($A858,datos14s!$A$2:$B$874,2,FALSE)))=1,"·",0)</f>
        <v>0</v>
      </c>
      <c r="I858" s="53">
        <f>IF(TYPE(SEARCH(I$1,+VLOOKUP($A858,datos14s!$A$2:$B$874,2,FALSE)))=1,"·",0)</f>
        <v>0</v>
      </c>
      <c r="J858" s="53">
        <f>IF(TYPE(SEARCH(J$1,+VLOOKUP($A858,datos14s!$A$2:$B$874,2,FALSE)))=1,"·",0)</f>
        <v>0</v>
      </c>
      <c r="K858" s="53">
        <f>IF(TYPE(SEARCH(K$1,+VLOOKUP($A858,datos14s!$A$2:$B$874,2,FALSE)))=1,"·",0)</f>
        <v>0</v>
      </c>
      <c r="L858" s="53">
        <f>IF(TYPE(SEARCH(L$1,+VLOOKUP($A858,datos14s!$A$2:$B$874,2,FALSE)))=1,"·",0)</f>
        <v>0</v>
      </c>
      <c r="M858" s="53">
        <f>IF(TYPE(SEARCH(M$1,+VLOOKUP($A858,datos14s!$A$2:$B$874,2,FALSE)))=1,"·",0)</f>
        <v>0</v>
      </c>
      <c r="N858" s="53">
        <f>IF(TYPE(SEARCH(N$1,+VLOOKUP($A858,datos14s!$A$2:$B$874,2,FALSE)))=1,"·",0)</f>
        <v>0</v>
      </c>
      <c r="O858" s="53">
        <f>IF(TYPE(SEARCH(O$1,+VLOOKUP($A858,datos14s!$A$2:$B$874,2,FALSE)))=1,"·",0)</f>
        <v>0</v>
      </c>
      <c r="P858" s="53">
        <f>IF(TYPE(SEARCH(P$1,+VLOOKUP($A858,datos14s!$A$2:$B$874,2,FALSE)))=1,"·",0)</f>
        <v>0</v>
      </c>
      <c r="Q858" s="53">
        <f>IF(TYPE(SEARCH(Q$1,+VLOOKUP($A858,datos14s!$A$2:$B$874,2,FALSE)))=1,"·",0)</f>
        <v>0</v>
      </c>
      <c r="R858" s="53">
        <f>IF(TYPE(SEARCH(R$1,+VLOOKUP($A858,datos14s!$A$2:$B$874,2,FALSE)))=1,"·",0)</f>
        <v>0</v>
      </c>
      <c r="S858" s="53">
        <f>IF(TYPE(SEARCH(S$1,+VLOOKUP($A858,datos14s!$A$2:$B$874,2,FALSE)))=1,"·",0)</f>
        <v>0</v>
      </c>
      <c r="T858" s="53">
        <f>IF(TYPE(SEARCH(T$1,+VLOOKUP($A858,datos14s!$A$2:$B$874,2,FALSE)))=1,"·",0)</f>
        <v>0</v>
      </c>
      <c r="U858" s="53">
        <f>IF(TYPE(SEARCH(U$1,+VLOOKUP($A858,datos14s!$A$2:$B$874,2,FALSE)))=1,"·",0)</f>
        <v>0</v>
      </c>
      <c r="V858" s="53">
        <f>IF(TYPE(SEARCH(V$1,+VLOOKUP($A858,datos14s!$A$2:$B$874,2,FALSE)))=1,"·",0)</f>
        <v>0</v>
      </c>
      <c r="W858" s="53">
        <f>IF(TYPE(SEARCH(W$1,+VLOOKUP($A858,datos14s!$A$2:$B$874,2,FALSE)))=1,"·",0)</f>
        <v>0</v>
      </c>
      <c r="X858" s="53">
        <f>IF(TYPE(SEARCH(X$1,+VLOOKUP($A858,datos14s!$A$2:$B$874,2,FALSE)))=1,"·",0)</f>
        <v>0</v>
      </c>
      <c r="Y858" s="53">
        <f>IF(TYPE(SEARCH(Y$1,+VLOOKUP($A858,datos14s!$A$2:$B$874,2,FALSE)))=1,"·",0)</f>
        <v>0</v>
      </c>
      <c r="Z858" s="53">
        <f>IF(TYPE(SEARCH(Z$1,+VLOOKUP($A858,datos14s!$A$2:$B$874,2,FALSE)))=1,"·",0)</f>
        <v>0</v>
      </c>
      <c r="AA858" s="53">
        <f>IF(TYPE(SEARCH(AA$1,+VLOOKUP($A858,datos14s!$A$2:$B$874,2,FALSE)))=1,"·",0)</f>
        <v>0</v>
      </c>
      <c r="AB858" s="53">
        <f>IF(TYPE(SEARCH(AB$1,+VLOOKUP($A858,datos14s!$A$2:$B$874,2,FALSE)))=1,"·",0)</f>
        <v>0</v>
      </c>
      <c r="AC858" s="53">
        <f>IF(TYPE(SEARCH(AC$1,+VLOOKUP($A858,datos14s!$A$2:$B$874,2,FALSE)))=1,"·",0)</f>
        <v>0</v>
      </c>
      <c r="AD858" s="53">
        <f>IF(TYPE(SEARCH(AD$1,+VLOOKUP($A858,datos14s!$A$2:$B$874,2,FALSE)))=1,"·",0)</f>
        <v>0</v>
      </c>
      <c r="AE858" s="53">
        <f>IF(TYPE(SEARCH(AE$1,+VLOOKUP($A858,datos14s!$A$2:$B$874,2,FALSE)))=1,"·",0)</f>
        <v>0</v>
      </c>
    </row>
    <row r="859" spans="1:32" s="9" customFormat="1">
      <c r="A859" s="186" t="s">
        <v>1403</v>
      </c>
      <c r="B859" s="53">
        <f>IF(TYPE(SEARCH(B$1,+VLOOKUP($A859,datos14s!$A$2:$B$874,2,FALSE)))=1,"·",0)</f>
        <v>0</v>
      </c>
      <c r="C859" s="53">
        <f>IF(TYPE(SEARCH(C$1,+VLOOKUP($A859,datos14s!$A$2:$B$874,2,FALSE)))=1,"·",0)</f>
        <v>0</v>
      </c>
      <c r="D859" s="53">
        <f>IF(TYPE(SEARCH(D$1,+VLOOKUP($A859,datos14s!$A$2:$B$874,2,FALSE)))=1,"·",0)</f>
        <v>0</v>
      </c>
      <c r="E859" s="53">
        <f>IF(TYPE(SEARCH(E$1,+VLOOKUP($A859,datos14s!$A$2:$B$874,2,FALSE)))=1,"·",0)</f>
        <v>0</v>
      </c>
      <c r="F859" s="53">
        <f>IF(TYPE(SEARCH(F$1,+VLOOKUP($A859,datos14s!$A$2:$B$874,2,FALSE)))=1,"·",0)</f>
        <v>0</v>
      </c>
      <c r="G859" s="53">
        <f>IF(TYPE(SEARCH(G$1,+VLOOKUP($A859,datos14s!$A$2:$B$874,2,FALSE)))=1,"·",0)</f>
        <v>0</v>
      </c>
      <c r="H859" s="53">
        <f>IF(TYPE(SEARCH(H$1,+VLOOKUP($A859,datos14s!$A$2:$B$874,2,FALSE)))=1,"·",0)</f>
        <v>0</v>
      </c>
      <c r="I859" s="53">
        <f>IF(TYPE(SEARCH(I$1,+VLOOKUP($A859,datos14s!$A$2:$B$874,2,FALSE)))=1,"·",0)</f>
        <v>0</v>
      </c>
      <c r="J859" s="53">
        <f>IF(TYPE(SEARCH(J$1,+VLOOKUP($A859,datos14s!$A$2:$B$874,2,FALSE)))=1,"·",0)</f>
        <v>0</v>
      </c>
      <c r="K859" s="53">
        <f>IF(TYPE(SEARCH(K$1,+VLOOKUP($A859,datos14s!$A$2:$B$874,2,FALSE)))=1,"·",0)</f>
        <v>0</v>
      </c>
      <c r="L859" s="53">
        <f>IF(TYPE(SEARCH(L$1,+VLOOKUP($A859,datos14s!$A$2:$B$874,2,FALSE)))=1,"·",0)</f>
        <v>0</v>
      </c>
      <c r="M859" s="53">
        <f>IF(TYPE(SEARCH(M$1,+VLOOKUP($A859,datos14s!$A$2:$B$874,2,FALSE)))=1,"·",0)</f>
        <v>0</v>
      </c>
      <c r="N859" s="53">
        <f>IF(TYPE(SEARCH(N$1,+VLOOKUP($A859,datos14s!$A$2:$B$874,2,FALSE)))=1,"·",0)</f>
        <v>0</v>
      </c>
      <c r="O859" s="53">
        <f>IF(TYPE(SEARCH(O$1,+VLOOKUP($A859,datos14s!$A$2:$B$874,2,FALSE)))=1,"·",0)</f>
        <v>0</v>
      </c>
      <c r="P859" s="53">
        <f>IF(TYPE(SEARCH(P$1,+VLOOKUP($A859,datos14s!$A$2:$B$874,2,FALSE)))=1,"·",0)</f>
        <v>0</v>
      </c>
      <c r="Q859" s="53">
        <f>IF(TYPE(SEARCH(Q$1,+VLOOKUP($A859,datos14s!$A$2:$B$874,2,FALSE)))=1,"·",0)</f>
        <v>0</v>
      </c>
      <c r="R859" s="53">
        <f>IF(TYPE(SEARCH(R$1,+VLOOKUP($A859,datos14s!$A$2:$B$874,2,FALSE)))=1,"·",0)</f>
        <v>0</v>
      </c>
      <c r="S859" s="53">
        <f>IF(TYPE(SEARCH(S$1,+VLOOKUP($A859,datos14s!$A$2:$B$874,2,FALSE)))=1,"·",0)</f>
        <v>0</v>
      </c>
      <c r="T859" s="53">
        <f>IF(TYPE(SEARCH(T$1,+VLOOKUP($A859,datos14s!$A$2:$B$874,2,FALSE)))=1,"·",0)</f>
        <v>0</v>
      </c>
      <c r="U859" s="53">
        <f>IF(TYPE(SEARCH(U$1,+VLOOKUP($A859,datos14s!$A$2:$B$874,2,FALSE)))=1,"·",0)</f>
        <v>0</v>
      </c>
      <c r="V859" s="53">
        <f>IF(TYPE(SEARCH(V$1,+VLOOKUP($A859,datos14s!$A$2:$B$874,2,FALSE)))=1,"·",0)</f>
        <v>0</v>
      </c>
      <c r="W859" s="53">
        <f>IF(TYPE(SEARCH(W$1,+VLOOKUP($A859,datos14s!$A$2:$B$874,2,FALSE)))=1,"·",0)</f>
        <v>0</v>
      </c>
      <c r="X859" s="53">
        <f>IF(TYPE(SEARCH(X$1,+VLOOKUP($A859,datos14s!$A$2:$B$874,2,FALSE)))=1,"·",0)</f>
        <v>0</v>
      </c>
      <c r="Y859" s="53">
        <f>IF(TYPE(SEARCH(Y$1,+VLOOKUP($A859,datos14s!$A$2:$B$874,2,FALSE)))=1,"·",0)</f>
        <v>0</v>
      </c>
      <c r="Z859" s="53">
        <f>IF(TYPE(SEARCH(Z$1,+VLOOKUP($A859,datos14s!$A$2:$B$874,2,FALSE)))=1,"·",0)</f>
        <v>0</v>
      </c>
      <c r="AA859" s="53">
        <f>IF(TYPE(SEARCH(AA$1,+VLOOKUP($A859,datos14s!$A$2:$B$874,2,FALSE)))=1,"·",0)</f>
        <v>0</v>
      </c>
      <c r="AB859" s="53">
        <f>IF(TYPE(SEARCH(AB$1,+VLOOKUP($A859,datos14s!$A$2:$B$874,2,FALSE)))=1,"·",0)</f>
        <v>0</v>
      </c>
      <c r="AC859" s="53">
        <f>IF(TYPE(SEARCH(AC$1,+VLOOKUP($A859,datos14s!$A$2:$B$874,2,FALSE)))=1,"·",0)</f>
        <v>0</v>
      </c>
      <c r="AD859" s="53">
        <f>IF(TYPE(SEARCH(AD$1,+VLOOKUP($A859,datos14s!$A$2:$B$874,2,FALSE)))=1,"·",0)</f>
        <v>0</v>
      </c>
      <c r="AE859" s="53">
        <f>IF(TYPE(SEARCH(AE$1,+VLOOKUP($A859,datos14s!$A$2:$B$874,2,FALSE)))=1,"·",0)</f>
        <v>0</v>
      </c>
    </row>
    <row r="861" spans="1:32" s="183" customFormat="1">
      <c r="A861" s="61"/>
      <c r="B861" s="183">
        <f>+COUNTA(B2:B859)-COUNTIF(B2:B859,0)</f>
        <v>95</v>
      </c>
      <c r="C861" s="183">
        <f t="shared" ref="C861:AE861" si="0">+COUNTA(C2:C859)-COUNTIF(C2:C859,0)</f>
        <v>1</v>
      </c>
      <c r="D861" s="183">
        <f t="shared" si="0"/>
        <v>103</v>
      </c>
      <c r="E861" s="183">
        <f t="shared" si="0"/>
        <v>0</v>
      </c>
      <c r="F861" s="183">
        <f t="shared" si="0"/>
        <v>225</v>
      </c>
      <c r="G861" s="183">
        <f t="shared" si="0"/>
        <v>47</v>
      </c>
      <c r="H861" s="183">
        <f t="shared" si="0"/>
        <v>65</v>
      </c>
      <c r="I861" s="183">
        <f t="shared" si="0"/>
        <v>94</v>
      </c>
      <c r="J861" s="183">
        <f t="shared" si="0"/>
        <v>34</v>
      </c>
      <c r="K861" s="183">
        <f t="shared" si="0"/>
        <v>232</v>
      </c>
      <c r="L861" s="183">
        <f t="shared" si="0"/>
        <v>94</v>
      </c>
      <c r="M861" s="183">
        <f t="shared" si="0"/>
        <v>12</v>
      </c>
      <c r="N861" s="183">
        <f t="shared" si="0"/>
        <v>11</v>
      </c>
      <c r="O861" s="183">
        <f t="shared" si="0"/>
        <v>106</v>
      </c>
      <c r="P861" s="183">
        <f t="shared" si="0"/>
        <v>50</v>
      </c>
      <c r="Q861" s="183">
        <f t="shared" si="0"/>
        <v>9</v>
      </c>
      <c r="R861" s="183">
        <f t="shared" si="0"/>
        <v>0</v>
      </c>
      <c r="S861" s="183">
        <f t="shared" si="0"/>
        <v>3</v>
      </c>
      <c r="T861" s="183">
        <f t="shared" si="0"/>
        <v>4</v>
      </c>
      <c r="U861" s="183">
        <f t="shared" si="0"/>
        <v>0</v>
      </c>
      <c r="V861" s="183">
        <f t="shared" si="0"/>
        <v>1</v>
      </c>
      <c r="W861" s="183">
        <f t="shared" si="0"/>
        <v>1</v>
      </c>
      <c r="X861" s="183">
        <f t="shared" si="0"/>
        <v>0</v>
      </c>
      <c r="Y861" s="183">
        <f t="shared" si="0"/>
        <v>0</v>
      </c>
      <c r="Z861" s="183">
        <f t="shared" si="0"/>
        <v>14</v>
      </c>
      <c r="AA861" s="183">
        <f t="shared" si="0"/>
        <v>0</v>
      </c>
      <c r="AB861" s="183">
        <f t="shared" si="0"/>
        <v>0</v>
      </c>
      <c r="AC861" s="183">
        <f t="shared" si="0"/>
        <v>1</v>
      </c>
      <c r="AD861" s="183">
        <f t="shared" si="0"/>
        <v>1</v>
      </c>
      <c r="AE861" s="183">
        <f t="shared" si="0"/>
        <v>130</v>
      </c>
      <c r="AF861" s="183">
        <f>SUM(B861:AE861)</f>
        <v>1333</v>
      </c>
    </row>
  </sheetData>
  <phoneticPr fontId="3" type="noConversion"/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Views>
    <sheetView zoomScaleNormal="100" workbookViewId="0">
      <selection activeCell="B24" sqref="B24"/>
    </sheetView>
  </sheetViews>
  <sheetFormatPr baseColWidth="10" defaultColWidth="11.42578125" defaultRowHeight="12.75"/>
  <cols>
    <col min="1" max="1" width="71.7109375" style="60" customWidth="1"/>
    <col min="2" max="2" width="18.5703125" style="60" customWidth="1"/>
    <col min="3" max="16384" width="11.42578125" style="60"/>
  </cols>
  <sheetData>
    <row r="1" spans="1:5" s="64" customFormat="1" ht="15">
      <c r="A1" s="64" t="s">
        <v>2179</v>
      </c>
    </row>
    <row r="2" spans="1:5" s="64" customFormat="1" ht="15">
      <c r="A2" s="64" t="s">
        <v>1416</v>
      </c>
      <c r="B2" s="65"/>
    </row>
    <row r="3" spans="1:5">
      <c r="B3" s="61"/>
    </row>
    <row r="4" spans="1:5" ht="13.5" thickBot="1">
      <c r="B4" s="61"/>
    </row>
    <row r="5" spans="1:5">
      <c r="A5" s="212" t="s">
        <v>11</v>
      </c>
      <c r="B5" s="213"/>
      <c r="C5" s="213"/>
    </row>
    <row r="6" spans="1:5">
      <c r="A6" s="66"/>
      <c r="B6" s="67" t="s">
        <v>465</v>
      </c>
      <c r="C6" s="66" t="s">
        <v>409</v>
      </c>
    </row>
    <row r="7" spans="1:5">
      <c r="A7" s="187" t="s">
        <v>892</v>
      </c>
      <c r="B7" s="69">
        <f>datospoblacion!B$862</f>
        <v>304</v>
      </c>
      <c r="C7" s="70">
        <f t="shared" ref="C7:C18" si="0">B7/$B$19</f>
        <v>0.22076978939724037</v>
      </c>
    </row>
    <row r="8" spans="1:5">
      <c r="A8" s="187" t="s">
        <v>12</v>
      </c>
      <c r="B8" s="69">
        <f>datospoblacion!C$862</f>
        <v>246</v>
      </c>
      <c r="C8" s="70">
        <f t="shared" si="0"/>
        <v>0.1786492374727669</v>
      </c>
    </row>
    <row r="9" spans="1:5">
      <c r="A9" s="187" t="s">
        <v>893</v>
      </c>
      <c r="B9" s="69">
        <f>datospoblacion!J$862</f>
        <v>214</v>
      </c>
      <c r="C9" s="70">
        <f t="shared" si="0"/>
        <v>0.15541031227305738</v>
      </c>
      <c r="D9" s="62"/>
      <c r="E9" s="62"/>
    </row>
    <row r="10" spans="1:5">
      <c r="A10" s="187" t="s">
        <v>13</v>
      </c>
      <c r="B10" s="69">
        <f>datospoblacion!E$862</f>
        <v>188</v>
      </c>
      <c r="C10" s="70">
        <f t="shared" si="0"/>
        <v>0.13652868554829339</v>
      </c>
    </row>
    <row r="11" spans="1:5">
      <c r="A11" s="187" t="s">
        <v>16</v>
      </c>
      <c r="B11" s="69">
        <f>datospoblacion!K$862</f>
        <v>116</v>
      </c>
      <c r="C11" s="70">
        <f t="shared" si="0"/>
        <v>8.424110384894698E-2</v>
      </c>
      <c r="D11" s="62"/>
      <c r="E11" s="62"/>
    </row>
    <row r="12" spans="1:5">
      <c r="A12" s="187" t="s">
        <v>1417</v>
      </c>
      <c r="B12" s="69">
        <f>datospoblacion!D$862</f>
        <v>69</v>
      </c>
      <c r="C12" s="70">
        <f t="shared" si="0"/>
        <v>5.0108932461873638E-2</v>
      </c>
    </row>
    <row r="13" spans="1:5" s="62" customFormat="1">
      <c r="A13" s="187" t="s">
        <v>15</v>
      </c>
      <c r="B13" s="69">
        <f>datospoblacion!I$862</f>
        <v>64</v>
      </c>
      <c r="C13" s="70">
        <f t="shared" si="0"/>
        <v>4.6477850399419027E-2</v>
      </c>
    </row>
    <row r="14" spans="1:5" s="62" customFormat="1">
      <c r="A14" s="187" t="s">
        <v>894</v>
      </c>
      <c r="B14" s="69">
        <f>datospoblacion!G$862</f>
        <v>59</v>
      </c>
      <c r="C14" s="70">
        <f t="shared" si="0"/>
        <v>4.2846768336964415E-2</v>
      </c>
      <c r="D14" s="60"/>
      <c r="E14" s="60"/>
    </row>
    <row r="15" spans="1:5" s="62" customFormat="1">
      <c r="A15" s="187" t="s">
        <v>895</v>
      </c>
      <c r="B15" s="69">
        <f>datospoblacion!H$862</f>
        <v>57</v>
      </c>
      <c r="C15" s="70">
        <f t="shared" si="0"/>
        <v>4.1394335511982572E-2</v>
      </c>
    </row>
    <row r="16" spans="1:5" s="62" customFormat="1">
      <c r="A16" s="187" t="s">
        <v>17</v>
      </c>
      <c r="B16" s="69">
        <f>datospoblacion!M$862</f>
        <v>33</v>
      </c>
      <c r="C16" s="70">
        <f t="shared" si="0"/>
        <v>2.3965141612200435E-2</v>
      </c>
    </row>
    <row r="17" spans="1:5" s="62" customFormat="1">
      <c r="A17" s="187" t="s">
        <v>1418</v>
      </c>
      <c r="B17" s="69">
        <f>datospoblacion!L$862</f>
        <v>21</v>
      </c>
      <c r="C17" s="70">
        <f t="shared" si="0"/>
        <v>1.5250544662309368E-2</v>
      </c>
    </row>
    <row r="18" spans="1:5" s="62" customFormat="1">
      <c r="A18" s="187" t="s">
        <v>14</v>
      </c>
      <c r="B18" s="69">
        <f>datospoblacion!F$862</f>
        <v>6</v>
      </c>
      <c r="C18" s="70">
        <f t="shared" si="0"/>
        <v>4.3572984749455342E-3</v>
      </c>
      <c r="D18" s="60"/>
      <c r="E18" s="60"/>
    </row>
    <row r="19" spans="1:5" s="62" customFormat="1">
      <c r="A19" s="68" t="s">
        <v>1420</v>
      </c>
      <c r="B19" s="71">
        <v>1377</v>
      </c>
      <c r="C19" s="72"/>
    </row>
    <row r="21" spans="1:5" ht="13.5" thickBot="1"/>
    <row r="22" spans="1:5">
      <c r="A22" s="212" t="s">
        <v>1419</v>
      </c>
      <c r="B22" s="213"/>
      <c r="C22" s="213"/>
    </row>
    <row r="23" spans="1:5">
      <c r="A23" s="66" t="s">
        <v>451</v>
      </c>
      <c r="B23" s="67" t="s">
        <v>465</v>
      </c>
      <c r="C23" s="66" t="s">
        <v>409</v>
      </c>
    </row>
    <row r="24" spans="1:5">
      <c r="A24" s="187" t="s">
        <v>1406</v>
      </c>
      <c r="B24" s="69">
        <f>datossectores!K$861</f>
        <v>232</v>
      </c>
      <c r="C24" s="70">
        <f t="shared" ref="C24:C53" si="1">B24/$B$54</f>
        <v>0.17404351087771944</v>
      </c>
    </row>
    <row r="25" spans="1:5">
      <c r="A25" s="187" t="s">
        <v>543</v>
      </c>
      <c r="B25" s="69">
        <f>datossectores!F$861</f>
        <v>225</v>
      </c>
      <c r="C25" s="70">
        <f t="shared" si="1"/>
        <v>0.16879219804951237</v>
      </c>
    </row>
    <row r="26" spans="1:5">
      <c r="A26" s="188" t="s">
        <v>21</v>
      </c>
      <c r="B26" s="69">
        <f>datossectores!AE$861</f>
        <v>130</v>
      </c>
      <c r="C26" s="70">
        <f t="shared" si="1"/>
        <v>9.7524381095273824E-2</v>
      </c>
    </row>
    <row r="27" spans="1:5">
      <c r="A27" s="187" t="s">
        <v>1412</v>
      </c>
      <c r="B27" s="69">
        <f>datossectores!O$861</f>
        <v>106</v>
      </c>
      <c r="C27" s="70">
        <f t="shared" si="1"/>
        <v>7.9519879969992505E-2</v>
      </c>
    </row>
    <row r="28" spans="1:5">
      <c r="A28" s="187" t="s">
        <v>1404</v>
      </c>
      <c r="B28" s="69">
        <f>datossectores!D$861</f>
        <v>103</v>
      </c>
      <c r="C28" s="70">
        <f t="shared" si="1"/>
        <v>7.7269317329332329E-2</v>
      </c>
    </row>
    <row r="29" spans="1:5">
      <c r="A29" s="187" t="s">
        <v>18</v>
      </c>
      <c r="B29" s="69">
        <f>datossectores!B$861</f>
        <v>95</v>
      </c>
      <c r="C29" s="70">
        <f t="shared" si="1"/>
        <v>7.1267816954238561E-2</v>
      </c>
    </row>
    <row r="30" spans="1:5">
      <c r="A30" s="187" t="s">
        <v>461</v>
      </c>
      <c r="B30" s="69">
        <f>datossectores!I$861</f>
        <v>94</v>
      </c>
      <c r="C30" s="70">
        <f t="shared" si="1"/>
        <v>7.0517629407351831E-2</v>
      </c>
    </row>
    <row r="31" spans="1:5">
      <c r="A31" s="187" t="s">
        <v>542</v>
      </c>
      <c r="B31" s="69">
        <f>datossectores!L$861</f>
        <v>94</v>
      </c>
      <c r="C31" s="70">
        <f t="shared" si="1"/>
        <v>7.0517629407351831E-2</v>
      </c>
    </row>
    <row r="32" spans="1:5">
      <c r="A32" s="187" t="s">
        <v>462</v>
      </c>
      <c r="B32" s="69">
        <f>datossectores!H$861</f>
        <v>65</v>
      </c>
      <c r="C32" s="70">
        <f t="shared" si="1"/>
        <v>4.8762190547636912E-2</v>
      </c>
    </row>
    <row r="33" spans="1:3">
      <c r="A33" s="187" t="s">
        <v>579</v>
      </c>
      <c r="B33" s="69">
        <f>datossectores!P$861</f>
        <v>50</v>
      </c>
      <c r="C33" s="70">
        <f t="shared" si="1"/>
        <v>3.7509377344336084E-2</v>
      </c>
    </row>
    <row r="34" spans="1:3">
      <c r="A34" s="187" t="s">
        <v>1405</v>
      </c>
      <c r="B34" s="69">
        <f>datossectores!G$861</f>
        <v>47</v>
      </c>
      <c r="C34" s="70">
        <f t="shared" si="1"/>
        <v>3.5258814703675916E-2</v>
      </c>
    </row>
    <row r="35" spans="1:3">
      <c r="A35" s="187" t="s">
        <v>20</v>
      </c>
      <c r="B35" s="69">
        <f>datossectores!J$861</f>
        <v>34</v>
      </c>
      <c r="C35" s="70">
        <f t="shared" si="1"/>
        <v>2.5506376594148537E-2</v>
      </c>
    </row>
    <row r="36" spans="1:3">
      <c r="A36" s="188" t="s">
        <v>1409</v>
      </c>
      <c r="B36" s="69">
        <f>datossectores!Z$861</f>
        <v>14</v>
      </c>
      <c r="C36" s="70">
        <f t="shared" si="1"/>
        <v>1.0502625656414103E-2</v>
      </c>
    </row>
    <row r="37" spans="1:3">
      <c r="A37" s="187" t="s">
        <v>463</v>
      </c>
      <c r="B37" s="69">
        <f>datossectores!M$861</f>
        <v>12</v>
      </c>
      <c r="C37" s="70">
        <f t="shared" si="1"/>
        <v>9.0022505626406596E-3</v>
      </c>
    </row>
    <row r="38" spans="1:3">
      <c r="A38" s="187" t="s">
        <v>1407</v>
      </c>
      <c r="B38" s="69">
        <f>datossectores!N$861</f>
        <v>11</v>
      </c>
      <c r="C38" s="70">
        <f t="shared" si="1"/>
        <v>8.2520630157539385E-3</v>
      </c>
    </row>
    <row r="39" spans="1:3">
      <c r="A39" s="187" t="s">
        <v>578</v>
      </c>
      <c r="B39" s="69">
        <f>datossectores!Q$861</f>
        <v>9</v>
      </c>
      <c r="C39" s="70">
        <f t="shared" si="1"/>
        <v>6.7516879219804947E-3</v>
      </c>
    </row>
    <row r="40" spans="1:3">
      <c r="A40" s="187" t="s">
        <v>398</v>
      </c>
      <c r="B40" s="69">
        <f>datossectores!T$861</f>
        <v>4</v>
      </c>
      <c r="C40" s="70">
        <f t="shared" si="1"/>
        <v>3.0007501875468868E-3</v>
      </c>
    </row>
    <row r="41" spans="1:3">
      <c r="A41" s="187" t="s">
        <v>397</v>
      </c>
      <c r="B41" s="69">
        <f>datossectores!S$861</f>
        <v>3</v>
      </c>
      <c r="C41" s="70">
        <f t="shared" si="1"/>
        <v>2.2505626406601649E-3</v>
      </c>
    </row>
    <row r="42" spans="1:3">
      <c r="A42" s="187" t="s">
        <v>460</v>
      </c>
      <c r="B42" s="69">
        <f>datossectores!C$861</f>
        <v>1</v>
      </c>
      <c r="C42" s="70">
        <f t="shared" si="1"/>
        <v>7.501875468867217E-4</v>
      </c>
    </row>
    <row r="43" spans="1:3">
      <c r="A43" s="187" t="s">
        <v>399</v>
      </c>
      <c r="B43" s="69">
        <f>datossectores!V$861</f>
        <v>1</v>
      </c>
      <c r="C43" s="70">
        <f t="shared" si="1"/>
        <v>7.501875468867217E-4</v>
      </c>
    </row>
    <row r="44" spans="1:3">
      <c r="A44" s="188" t="s">
        <v>400</v>
      </c>
      <c r="B44" s="69">
        <f>datossectores!W$861</f>
        <v>1</v>
      </c>
      <c r="C44" s="70">
        <f t="shared" si="1"/>
        <v>7.501875468867217E-4</v>
      </c>
    </row>
    <row r="45" spans="1:3">
      <c r="A45" s="188" t="s">
        <v>1411</v>
      </c>
      <c r="B45" s="69">
        <f>datossectores!AC$861</f>
        <v>1</v>
      </c>
      <c r="C45" s="70">
        <f t="shared" si="1"/>
        <v>7.501875468867217E-4</v>
      </c>
    </row>
    <row r="46" spans="1:3">
      <c r="A46" s="188" t="s">
        <v>1413</v>
      </c>
      <c r="B46" s="69">
        <f>datossectores!AD$861</f>
        <v>1</v>
      </c>
      <c r="C46" s="70">
        <f t="shared" si="1"/>
        <v>7.501875468867217E-4</v>
      </c>
    </row>
    <row r="47" spans="1:3">
      <c r="A47" s="187" t="s">
        <v>19</v>
      </c>
      <c r="B47" s="69">
        <f>datossectores!E$861</f>
        <v>0</v>
      </c>
      <c r="C47" s="70">
        <f t="shared" si="1"/>
        <v>0</v>
      </c>
    </row>
    <row r="48" spans="1:3">
      <c r="A48" s="187" t="s">
        <v>396</v>
      </c>
      <c r="B48" s="69">
        <f>datossectores!R$861</f>
        <v>0</v>
      </c>
      <c r="C48" s="70">
        <f t="shared" si="1"/>
        <v>0</v>
      </c>
    </row>
    <row r="49" spans="1:3">
      <c r="A49" s="187" t="s">
        <v>1408</v>
      </c>
      <c r="B49" s="69">
        <f>datossectores!U$861</f>
        <v>0</v>
      </c>
      <c r="C49" s="70">
        <f t="shared" si="1"/>
        <v>0</v>
      </c>
    </row>
    <row r="50" spans="1:3">
      <c r="A50" s="188" t="s">
        <v>401</v>
      </c>
      <c r="B50" s="69">
        <f>datossectores!X$861</f>
        <v>0</v>
      </c>
      <c r="C50" s="70">
        <f t="shared" si="1"/>
        <v>0</v>
      </c>
    </row>
    <row r="51" spans="1:3">
      <c r="A51" s="188" t="s">
        <v>402</v>
      </c>
      <c r="B51" s="69">
        <f>datossectores!Y$861</f>
        <v>0</v>
      </c>
      <c r="C51" s="70">
        <f t="shared" si="1"/>
        <v>0</v>
      </c>
    </row>
    <row r="52" spans="1:3">
      <c r="A52" s="188" t="s">
        <v>1410</v>
      </c>
      <c r="B52" s="69">
        <f>datossectores!AA$861</f>
        <v>0</v>
      </c>
      <c r="C52" s="70">
        <f t="shared" si="1"/>
        <v>0</v>
      </c>
    </row>
    <row r="53" spans="1:3">
      <c r="A53" s="188" t="s">
        <v>403</v>
      </c>
      <c r="B53" s="69">
        <f>datossectores!AB$861</f>
        <v>0</v>
      </c>
      <c r="C53" s="70">
        <f t="shared" si="1"/>
        <v>0</v>
      </c>
    </row>
    <row r="54" spans="1:3">
      <c r="A54" s="68" t="s">
        <v>1420</v>
      </c>
      <c r="B54" s="71">
        <f>SUM(B24:B53)</f>
        <v>1333</v>
      </c>
      <c r="C54" s="72"/>
    </row>
  </sheetData>
  <sortState ref="A24:E53">
    <sortCondition descending="1" ref="B24:B53"/>
  </sortState>
  <mergeCells count="2">
    <mergeCell ref="A22:C22"/>
    <mergeCell ref="A5:C5"/>
  </mergeCells>
  <phoneticPr fontId="3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baseColWidth="10" defaultRowHeight="12.75"/>
  <cols>
    <col min="1" max="1" width="30.28515625" style="60" customWidth="1"/>
    <col min="2" max="2" width="31.28515625" style="9" customWidth="1"/>
    <col min="3" max="3" width="28.42578125" style="11" customWidth="1"/>
    <col min="4" max="16384" width="11.42578125" style="9"/>
  </cols>
  <sheetData>
    <row r="1" spans="1:6">
      <c r="A1" s="182" t="s">
        <v>590</v>
      </c>
      <c r="B1" s="8" t="s">
        <v>411</v>
      </c>
      <c r="C1" s="73"/>
      <c r="F1"/>
    </row>
    <row r="2" spans="1:6">
      <c r="A2" s="60" t="s">
        <v>513</v>
      </c>
      <c r="B2" s="55" t="s">
        <v>2180</v>
      </c>
      <c r="C2" s="9"/>
    </row>
    <row r="3" spans="1:6" ht="14.25">
      <c r="A3" s="60" t="s">
        <v>473</v>
      </c>
      <c r="B3" s="55" t="s">
        <v>413</v>
      </c>
      <c r="C3" s="74"/>
    </row>
    <row r="4" spans="1:6" ht="14.25">
      <c r="A4" s="60" t="s">
        <v>475</v>
      </c>
      <c r="B4" s="75" t="s">
        <v>2180</v>
      </c>
      <c r="C4" s="74"/>
    </row>
    <row r="5" spans="1:6">
      <c r="A5" s="60" t="s">
        <v>501</v>
      </c>
      <c r="B5" s="75" t="s">
        <v>2180</v>
      </c>
      <c r="C5" s="73"/>
    </row>
    <row r="6" spans="1:6" ht="14.25">
      <c r="A6" s="60" t="s">
        <v>532</v>
      </c>
      <c r="B6" s="75" t="s">
        <v>413</v>
      </c>
      <c r="C6" s="74"/>
    </row>
    <row r="7" spans="1:6" ht="14.25">
      <c r="A7" s="60" t="s">
        <v>1609</v>
      </c>
      <c r="B7" s="75" t="s">
        <v>2180</v>
      </c>
      <c r="C7" s="74"/>
    </row>
    <row r="8" spans="1:6" ht="14.25">
      <c r="A8" s="60" t="s">
        <v>495</v>
      </c>
      <c r="B8" s="75" t="s">
        <v>413</v>
      </c>
      <c r="C8" s="74"/>
    </row>
    <row r="9" spans="1:6" ht="14.25">
      <c r="A9" s="60" t="s">
        <v>492</v>
      </c>
      <c r="B9" s="75" t="s">
        <v>2181</v>
      </c>
      <c r="C9" s="74"/>
    </row>
    <row r="10" spans="1:6" ht="14.25">
      <c r="A10" s="60" t="s">
        <v>469</v>
      </c>
      <c r="B10" s="75" t="s">
        <v>2180</v>
      </c>
      <c r="C10" s="74"/>
    </row>
    <row r="11" spans="1:6" ht="14.25">
      <c r="A11" s="60" t="s">
        <v>480</v>
      </c>
      <c r="B11" s="75" t="s">
        <v>2180</v>
      </c>
      <c r="C11" s="74"/>
    </row>
    <row r="12" spans="1:6" ht="14.25">
      <c r="A12" s="60" t="s">
        <v>483</v>
      </c>
      <c r="B12" s="75" t="s">
        <v>413</v>
      </c>
      <c r="C12" s="74"/>
    </row>
    <row r="13" spans="1:6" ht="14.25">
      <c r="A13" s="60" t="s">
        <v>522</v>
      </c>
      <c r="B13" s="75" t="s">
        <v>413</v>
      </c>
      <c r="C13" s="74"/>
    </row>
    <row r="14" spans="1:6" ht="15" customHeight="1">
      <c r="A14" s="60" t="s">
        <v>533</v>
      </c>
      <c r="B14" s="75" t="s">
        <v>2181</v>
      </c>
      <c r="C14" s="74"/>
    </row>
    <row r="15" spans="1:6" ht="15" customHeight="1">
      <c r="A15" s="60" t="s">
        <v>527</v>
      </c>
      <c r="B15" s="75" t="s">
        <v>413</v>
      </c>
      <c r="C15" s="74"/>
    </row>
    <row r="16" spans="1:6" ht="14.25">
      <c r="A16" s="60" t="s">
        <v>654</v>
      </c>
      <c r="B16" s="75" t="s">
        <v>2181</v>
      </c>
      <c r="C16" s="74"/>
    </row>
    <row r="17" spans="1:3" ht="14.25">
      <c r="A17" s="60" t="s">
        <v>484</v>
      </c>
      <c r="B17" s="75" t="s">
        <v>413</v>
      </c>
      <c r="C17" s="74"/>
    </row>
    <row r="18" spans="1:3" ht="14.25">
      <c r="A18" s="60" t="s">
        <v>2185</v>
      </c>
      <c r="B18" s="75" t="s">
        <v>2180</v>
      </c>
      <c r="C18" s="74"/>
    </row>
    <row r="19" spans="1:3" ht="14.25">
      <c r="A19" s="60" t="s">
        <v>511</v>
      </c>
      <c r="B19" s="75" t="s">
        <v>2180</v>
      </c>
      <c r="C19" s="74"/>
    </row>
    <row r="20" spans="1:3" ht="14.25">
      <c r="A20" s="60" t="s">
        <v>481</v>
      </c>
      <c r="B20" s="75" t="s">
        <v>2180</v>
      </c>
      <c r="C20" s="74"/>
    </row>
    <row r="21" spans="1:3">
      <c r="A21" s="60" t="s">
        <v>598</v>
      </c>
      <c r="B21" s="75" t="s">
        <v>2181</v>
      </c>
    </row>
    <row r="22" spans="1:3">
      <c r="A22" s="60" t="s">
        <v>584</v>
      </c>
      <c r="B22" s="75" t="s">
        <v>414</v>
      </c>
    </row>
    <row r="23" spans="1:3">
      <c r="A23" s="60" t="s">
        <v>507</v>
      </c>
      <c r="B23" s="75" t="s">
        <v>2181</v>
      </c>
    </row>
    <row r="24" spans="1:3">
      <c r="A24" s="60" t="s">
        <v>530</v>
      </c>
      <c r="B24" s="75" t="s">
        <v>2180</v>
      </c>
    </row>
    <row r="25" spans="1:3">
      <c r="A25" s="60" t="s">
        <v>583</v>
      </c>
    </row>
    <row r="26" spans="1:3">
      <c r="A26" s="60" t="s">
        <v>474</v>
      </c>
      <c r="B26" s="75" t="s">
        <v>2180</v>
      </c>
    </row>
    <row r="27" spans="1:3">
      <c r="A27" s="60" t="s">
        <v>535</v>
      </c>
      <c r="B27" s="75" t="s">
        <v>413</v>
      </c>
    </row>
    <row r="28" spans="1:3">
      <c r="A28" s="60" t="s">
        <v>491</v>
      </c>
      <c r="B28" s="75" t="s">
        <v>2180</v>
      </c>
    </row>
    <row r="29" spans="1:3">
      <c r="A29" s="60" t="s">
        <v>493</v>
      </c>
      <c r="B29" s="75" t="s">
        <v>2180</v>
      </c>
    </row>
    <row r="30" spans="1:3">
      <c r="A30" s="60" t="s">
        <v>526</v>
      </c>
      <c r="B30" s="75" t="s">
        <v>2181</v>
      </c>
    </row>
    <row r="31" spans="1:3">
      <c r="A31" s="60" t="s">
        <v>476</v>
      </c>
      <c r="B31" s="75" t="s">
        <v>2181</v>
      </c>
    </row>
    <row r="32" spans="1:3">
      <c r="A32" s="60" t="s">
        <v>509</v>
      </c>
      <c r="B32" s="75" t="s">
        <v>413</v>
      </c>
    </row>
    <row r="33" spans="1:2">
      <c r="A33" s="60" t="s">
        <v>677</v>
      </c>
      <c r="B33" s="75" t="s">
        <v>413</v>
      </c>
    </row>
    <row r="34" spans="1:2">
      <c r="A34" s="60" t="s">
        <v>515</v>
      </c>
      <c r="B34" s="75" t="s">
        <v>2181</v>
      </c>
    </row>
    <row r="35" spans="1:2">
      <c r="A35" s="60" t="s">
        <v>531</v>
      </c>
      <c r="B35" s="75" t="s">
        <v>413</v>
      </c>
    </row>
    <row r="36" spans="1:2">
      <c r="A36" s="60" t="s">
        <v>539</v>
      </c>
      <c r="B36" s="75" t="s">
        <v>2181</v>
      </c>
    </row>
    <row r="37" spans="1:2">
      <c r="A37" s="60" t="s">
        <v>494</v>
      </c>
      <c r="B37" s="75" t="s">
        <v>2181</v>
      </c>
    </row>
    <row r="38" spans="1:2">
      <c r="A38" s="60" t="s">
        <v>1614</v>
      </c>
    </row>
    <row r="39" spans="1:2">
      <c r="A39" s="60" t="s">
        <v>477</v>
      </c>
      <c r="B39" s="75" t="s">
        <v>2181</v>
      </c>
    </row>
    <row r="40" spans="1:2">
      <c r="A40" s="60" t="s">
        <v>577</v>
      </c>
      <c r="B40" s="75" t="s">
        <v>413</v>
      </c>
    </row>
    <row r="41" spans="1:2">
      <c r="A41" s="60" t="s">
        <v>508</v>
      </c>
      <c r="B41" s="75" t="s">
        <v>413</v>
      </c>
    </row>
    <row r="42" spans="1:2">
      <c r="A42" s="60" t="s">
        <v>468</v>
      </c>
      <c r="B42" s="75" t="s">
        <v>413</v>
      </c>
    </row>
    <row r="43" spans="1:2">
      <c r="A43" s="60" t="s">
        <v>676</v>
      </c>
      <c r="B43" s="75" t="s">
        <v>413</v>
      </c>
    </row>
    <row r="44" spans="1:2">
      <c r="A44" s="181" t="s">
        <v>478</v>
      </c>
      <c r="B44" s="75" t="s">
        <v>2181</v>
      </c>
    </row>
    <row r="45" spans="1:2">
      <c r="A45" s="60" t="s">
        <v>678</v>
      </c>
    </row>
    <row r="46" spans="1:2">
      <c r="A46" s="60" t="s">
        <v>500</v>
      </c>
      <c r="B46" s="75" t="s">
        <v>2181</v>
      </c>
    </row>
    <row r="47" spans="1:2">
      <c r="A47" s="60" t="s">
        <v>569</v>
      </c>
      <c r="B47" s="75" t="s">
        <v>2181</v>
      </c>
    </row>
    <row r="48" spans="1:2">
      <c r="A48" s="60" t="s">
        <v>512</v>
      </c>
      <c r="B48" s="75" t="s">
        <v>2180</v>
      </c>
    </row>
    <row r="49" spans="1:2">
      <c r="A49" s="60" t="s">
        <v>1616</v>
      </c>
    </row>
    <row r="50" spans="1:2">
      <c r="A50" s="60" t="s">
        <v>520</v>
      </c>
      <c r="B50" s="75" t="s">
        <v>2180</v>
      </c>
    </row>
    <row r="51" spans="1:2">
      <c r="A51" s="60" t="s">
        <v>685</v>
      </c>
      <c r="B51" s="75" t="s">
        <v>2180</v>
      </c>
    </row>
    <row r="52" spans="1:2">
      <c r="A52" s="60" t="s">
        <v>498</v>
      </c>
      <c r="B52" s="75" t="s">
        <v>414</v>
      </c>
    </row>
    <row r="53" spans="1:2">
      <c r="A53" s="60" t="s">
        <v>681</v>
      </c>
      <c r="B53" s="75" t="s">
        <v>2181</v>
      </c>
    </row>
    <row r="54" spans="1:2">
      <c r="A54" s="60" t="s">
        <v>537</v>
      </c>
      <c r="B54" s="75" t="s">
        <v>413</v>
      </c>
    </row>
    <row r="55" spans="1:2">
      <c r="A55" s="60" t="s">
        <v>568</v>
      </c>
      <c r="B55" s="75" t="s">
        <v>413</v>
      </c>
    </row>
    <row r="56" spans="1:2">
      <c r="A56" s="60" t="s">
        <v>673</v>
      </c>
      <c r="B56" s="75" t="s">
        <v>2180</v>
      </c>
    </row>
    <row r="57" spans="1:2">
      <c r="A57" s="60" t="s">
        <v>521</v>
      </c>
      <c r="B57" s="75" t="s">
        <v>413</v>
      </c>
    </row>
    <row r="58" spans="1:2">
      <c r="A58" s="60" t="s">
        <v>538</v>
      </c>
    </row>
    <row r="59" spans="1:2">
      <c r="A59" s="60" t="s">
        <v>510</v>
      </c>
      <c r="B59" s="75" t="s">
        <v>413</v>
      </c>
    </row>
    <row r="60" spans="1:2">
      <c r="A60" s="60" t="s">
        <v>502</v>
      </c>
      <c r="B60" s="75" t="s">
        <v>413</v>
      </c>
    </row>
    <row r="61" spans="1:2">
      <c r="A61" s="60" t="s">
        <v>674</v>
      </c>
      <c r="B61" s="75" t="s">
        <v>413</v>
      </c>
    </row>
    <row r="62" spans="1:2">
      <c r="A62" s="60" t="s">
        <v>485</v>
      </c>
      <c r="B62" s="75" t="s">
        <v>2181</v>
      </c>
    </row>
    <row r="63" spans="1:2">
      <c r="A63" s="60" t="s">
        <v>406</v>
      </c>
      <c r="B63" s="75" t="s">
        <v>2180</v>
      </c>
    </row>
    <row r="64" spans="1:2">
      <c r="A64" s="60" t="s">
        <v>486</v>
      </c>
      <c r="B64" s="75" t="s">
        <v>413</v>
      </c>
    </row>
    <row r="65" spans="1:2">
      <c r="A65" s="60" t="s">
        <v>611</v>
      </c>
      <c r="B65" s="75" t="s">
        <v>2180</v>
      </c>
    </row>
    <row r="66" spans="1:2">
      <c r="A66" s="60" t="s">
        <v>487</v>
      </c>
      <c r="B66" s="75" t="s">
        <v>413</v>
      </c>
    </row>
    <row r="67" spans="1:2">
      <c r="A67" s="60" t="s">
        <v>440</v>
      </c>
      <c r="B67" s="75" t="s">
        <v>413</v>
      </c>
    </row>
    <row r="68" spans="1:2">
      <c r="A68" s="60" t="s">
        <v>488</v>
      </c>
      <c r="B68" s="75" t="s">
        <v>2180</v>
      </c>
    </row>
    <row r="69" spans="1:2">
      <c r="A69" s="60" t="s">
        <v>523</v>
      </c>
      <c r="B69" s="75" t="s">
        <v>413</v>
      </c>
    </row>
    <row r="70" spans="1:2">
      <c r="A70" s="60" t="s">
        <v>479</v>
      </c>
      <c r="B70" s="75" t="s">
        <v>2181</v>
      </c>
    </row>
    <row r="71" spans="1:2">
      <c r="A71" s="60" t="s">
        <v>675</v>
      </c>
      <c r="B71" s="75" t="s">
        <v>413</v>
      </c>
    </row>
    <row r="72" spans="1:2">
      <c r="A72" s="60" t="s">
        <v>680</v>
      </c>
      <c r="B72" s="75" t="s">
        <v>2181</v>
      </c>
    </row>
    <row r="73" spans="1:2">
      <c r="A73" s="60" t="s">
        <v>682</v>
      </c>
      <c r="B73" s="75" t="s">
        <v>2180</v>
      </c>
    </row>
    <row r="74" spans="1:2">
      <c r="A74" s="60" t="s">
        <v>503</v>
      </c>
      <c r="B74" s="75" t="s">
        <v>2181</v>
      </c>
    </row>
    <row r="75" spans="1:2">
      <c r="A75" s="60" t="s">
        <v>652</v>
      </c>
      <c r="B75" s="75" t="s">
        <v>2180</v>
      </c>
    </row>
    <row r="76" spans="1:2">
      <c r="A76" s="60" t="s">
        <v>565</v>
      </c>
    </row>
    <row r="77" spans="1:2">
      <c r="A77" s="60" t="s">
        <v>518</v>
      </c>
      <c r="B77" s="75" t="s">
        <v>413</v>
      </c>
    </row>
    <row r="78" spans="1:2">
      <c r="A78" s="60" t="s">
        <v>525</v>
      </c>
      <c r="B78" s="75" t="s">
        <v>413</v>
      </c>
    </row>
    <row r="79" spans="1:2">
      <c r="A79" s="60" t="s">
        <v>449</v>
      </c>
      <c r="B79" s="75" t="s">
        <v>2180</v>
      </c>
    </row>
    <row r="80" spans="1:2">
      <c r="A80" s="60" t="s">
        <v>582</v>
      </c>
      <c r="B80" s="75" t="s">
        <v>413</v>
      </c>
    </row>
    <row r="81" spans="1:2">
      <c r="A81" s="60" t="s">
        <v>506</v>
      </c>
    </row>
    <row r="82" spans="1:2">
      <c r="A82" s="60" t="s">
        <v>496</v>
      </c>
      <c r="B82" s="75" t="s">
        <v>413</v>
      </c>
    </row>
    <row r="83" spans="1:2">
      <c r="A83" s="60" t="s">
        <v>614</v>
      </c>
      <c r="B83" s="10"/>
    </row>
    <row r="84" spans="1:2">
      <c r="A84" s="60" t="s">
        <v>497</v>
      </c>
      <c r="B84" s="75" t="s">
        <v>413</v>
      </c>
    </row>
    <row r="85" spans="1:2">
      <c r="A85" s="60" t="s">
        <v>436</v>
      </c>
      <c r="B85" s="75" t="s">
        <v>2181</v>
      </c>
    </row>
    <row r="86" spans="1:2">
      <c r="A86" s="60" t="s">
        <v>528</v>
      </c>
      <c r="B86" s="75" t="s">
        <v>413</v>
      </c>
    </row>
    <row r="87" spans="1:2">
      <c r="A87" s="60" t="s">
        <v>684</v>
      </c>
      <c r="B87" s="75" t="s">
        <v>2180</v>
      </c>
    </row>
    <row r="88" spans="1:2">
      <c r="A88" s="60" t="s">
        <v>679</v>
      </c>
      <c r="B88" s="75" t="s">
        <v>413</v>
      </c>
    </row>
    <row r="89" spans="1:2">
      <c r="A89" s="60" t="s">
        <v>1721</v>
      </c>
      <c r="B89" s="75" t="s">
        <v>413</v>
      </c>
    </row>
    <row r="90" spans="1:2">
      <c r="A90" s="60" t="s">
        <v>566</v>
      </c>
      <c r="B90" s="75" t="s">
        <v>2180</v>
      </c>
    </row>
    <row r="91" spans="1:2">
      <c r="A91" s="60" t="s">
        <v>490</v>
      </c>
      <c r="B91" s="75" t="s">
        <v>413</v>
      </c>
    </row>
    <row r="92" spans="1:2">
      <c r="A92" s="60" t="s">
        <v>683</v>
      </c>
      <c r="B92" s="75" t="s">
        <v>414</v>
      </c>
    </row>
    <row r="93" spans="1:2">
      <c r="A93" s="60" t="s">
        <v>448</v>
      </c>
      <c r="B93" s="75" t="s">
        <v>2181</v>
      </c>
    </row>
    <row r="94" spans="1:2">
      <c r="A94" s="60" t="s">
        <v>529</v>
      </c>
      <c r="B94" s="75" t="s">
        <v>413</v>
      </c>
    </row>
    <row r="95" spans="1:2">
      <c r="A95" s="60" t="s">
        <v>489</v>
      </c>
      <c r="B95" s="75" t="s">
        <v>413</v>
      </c>
    </row>
    <row r="96" spans="1:2">
      <c r="A96" s="60" t="s">
        <v>536</v>
      </c>
    </row>
    <row r="97" spans="1:2">
      <c r="A97" s="60" t="s">
        <v>653</v>
      </c>
      <c r="B97" s="75" t="s">
        <v>2180</v>
      </c>
    </row>
    <row r="98" spans="1:2">
      <c r="A98" s="60" t="s">
        <v>567</v>
      </c>
      <c r="B98" s="75" t="s">
        <v>2180</v>
      </c>
    </row>
    <row r="99" spans="1:2">
      <c r="A99" s="60" t="s">
        <v>534</v>
      </c>
      <c r="B99" s="75" t="s">
        <v>2181</v>
      </c>
    </row>
    <row r="100" spans="1:2">
      <c r="A100" s="181" t="s">
        <v>519</v>
      </c>
      <c r="B100" s="75" t="s">
        <v>413</v>
      </c>
    </row>
    <row r="101" spans="1:2">
      <c r="A101" s="60" t="s">
        <v>517</v>
      </c>
      <c r="B101" s="75" t="s">
        <v>2180</v>
      </c>
    </row>
    <row r="102" spans="1:2">
      <c r="A102" s="60" t="s">
        <v>1602</v>
      </c>
      <c r="B102" s="75" t="s">
        <v>413</v>
      </c>
    </row>
    <row r="103" spans="1:2">
      <c r="A103" s="60" t="s">
        <v>524</v>
      </c>
      <c r="B103" s="75" t="s">
        <v>2180</v>
      </c>
    </row>
    <row r="104" spans="1:2">
      <c r="A104" s="60" t="s">
        <v>514</v>
      </c>
      <c r="B104" s="75" t="s">
        <v>2181</v>
      </c>
    </row>
    <row r="105" spans="1:2">
      <c r="A105" s="60" t="s">
        <v>504</v>
      </c>
      <c r="B105" s="75" t="s">
        <v>413</v>
      </c>
    </row>
    <row r="106" spans="1:2">
      <c r="A106" s="60" t="s">
        <v>570</v>
      </c>
      <c r="B106" s="75" t="s">
        <v>414</v>
      </c>
    </row>
    <row r="118" spans="1:1">
      <c r="A118" s="181"/>
    </row>
    <row r="119" spans="1:1">
      <c r="A119" s="181"/>
    </row>
  </sheetData>
  <sortState ref="A2:B880">
    <sortCondition ref="A1"/>
  </sortState>
  <phoneticPr fontId="3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80"/>
  <sheetViews>
    <sheetView workbookViewId="0">
      <pane xSplit="6" ySplit="28" topLeftCell="W54" activePane="bottomRight" state="frozen"/>
      <selection pane="topRight" activeCell="G1" sqref="G1"/>
      <selection pane="bottomLeft" activeCell="A29" sqref="A29"/>
      <selection pane="bottomRight" activeCell="B77" sqref="B77"/>
    </sheetView>
  </sheetViews>
  <sheetFormatPr baseColWidth="10" defaultColWidth="22.42578125" defaultRowHeight="12.75"/>
  <cols>
    <col min="1" max="1" width="47.5703125" style="60" bestFit="1" customWidth="1"/>
    <col min="2" max="2" width="30.28515625" style="60" customWidth="1"/>
    <col min="3" max="3" width="6.85546875" style="60" bestFit="1" customWidth="1"/>
    <col min="4" max="4" width="9.85546875" style="60" bestFit="1" customWidth="1"/>
    <col min="5" max="5" width="15.7109375" style="60" bestFit="1" customWidth="1"/>
    <col min="6" max="6" width="6.85546875" style="60" bestFit="1" customWidth="1"/>
    <col min="7" max="7" width="9.85546875" style="60" bestFit="1" customWidth="1"/>
    <col min="8" max="8" width="12" style="60" bestFit="1" customWidth="1"/>
    <col min="9" max="9" width="6.85546875" style="60" bestFit="1" customWidth="1"/>
    <col min="10" max="10" width="9.85546875" style="60" bestFit="1" customWidth="1"/>
    <col min="11" max="11" width="24.140625" style="60" bestFit="1" customWidth="1"/>
    <col min="12" max="12" width="6.85546875" style="60" bestFit="1" customWidth="1"/>
    <col min="13" max="13" width="9.85546875" style="60" bestFit="1" customWidth="1"/>
    <col min="14" max="14" width="13.85546875" style="60" bestFit="1" customWidth="1"/>
    <col min="15" max="15" width="6.85546875" style="60" bestFit="1" customWidth="1"/>
    <col min="16" max="16" width="9.85546875" style="60" bestFit="1" customWidth="1"/>
    <col min="17" max="17" width="11.140625" style="60" bestFit="1" customWidth="1"/>
    <col min="18" max="18" width="6.85546875" style="60" bestFit="1" customWidth="1"/>
    <col min="19" max="19" width="9.85546875" style="60" bestFit="1" customWidth="1"/>
    <col min="20" max="20" width="16.7109375" style="60" bestFit="1" customWidth="1"/>
    <col min="21" max="21" width="6.85546875" style="60" bestFit="1" customWidth="1"/>
    <col min="22" max="22" width="9.85546875" style="60" bestFit="1" customWidth="1"/>
    <col min="23" max="23" width="15.140625" style="60" bestFit="1" customWidth="1"/>
    <col min="24" max="24" width="6.85546875" style="60" bestFit="1" customWidth="1"/>
    <col min="25" max="25" width="9.85546875" style="60" bestFit="1" customWidth="1"/>
    <col min="26" max="26" width="13.42578125" style="60" bestFit="1" customWidth="1"/>
    <col min="27" max="27" width="6.85546875" style="60" bestFit="1" customWidth="1"/>
    <col min="28" max="28" width="9.85546875" style="60" bestFit="1" customWidth="1"/>
    <col min="29" max="29" width="14.140625" style="60" bestFit="1" customWidth="1"/>
    <col min="30" max="30" width="6.85546875" style="60" bestFit="1" customWidth="1"/>
    <col min="31" max="31" width="9.85546875" style="60" bestFit="1" customWidth="1"/>
    <col min="32" max="32" width="13.140625" style="60" bestFit="1" customWidth="1"/>
    <col min="33" max="33" width="6.85546875" style="60" bestFit="1" customWidth="1"/>
    <col min="34" max="34" width="9.85546875" style="60" bestFit="1" customWidth="1"/>
    <col min="35" max="35" width="8.5703125" style="60" bestFit="1" customWidth="1"/>
    <col min="36" max="36" width="6.85546875" style="60" bestFit="1" customWidth="1"/>
    <col min="37" max="37" width="9.85546875" style="60" bestFit="1" customWidth="1"/>
    <col min="38" max="38" width="12.7109375" style="60" bestFit="1" customWidth="1"/>
    <col min="39" max="39" width="12" style="60" bestFit="1" customWidth="1"/>
    <col min="40" max="40" width="15" style="60" bestFit="1" customWidth="1"/>
    <col min="41" max="16384" width="22.42578125" style="60"/>
  </cols>
  <sheetData>
    <row r="1" spans="1:40">
      <c r="B1" s="207" t="s">
        <v>2197</v>
      </c>
    </row>
    <row r="2" spans="1:40">
      <c r="B2" s="60" t="s">
        <v>655</v>
      </c>
      <c r="E2" s="60" t="s">
        <v>656</v>
      </c>
      <c r="H2" s="60" t="s">
        <v>499</v>
      </c>
      <c r="K2" s="60" t="s">
        <v>505</v>
      </c>
      <c r="N2" s="60" t="s">
        <v>482</v>
      </c>
      <c r="Q2" s="60" t="s">
        <v>897</v>
      </c>
      <c r="T2" s="60" t="s">
        <v>927</v>
      </c>
      <c r="W2" s="60" t="s">
        <v>928</v>
      </c>
      <c r="Z2" s="60" t="s">
        <v>929</v>
      </c>
      <c r="AC2" s="60" t="s">
        <v>930</v>
      </c>
      <c r="AF2" s="60" t="s">
        <v>931</v>
      </c>
      <c r="AI2" s="60" t="s">
        <v>1601</v>
      </c>
      <c r="AL2" s="60" t="s">
        <v>2193</v>
      </c>
      <c r="AM2" s="60" t="s">
        <v>2198</v>
      </c>
      <c r="AN2" s="60" t="s">
        <v>2192</v>
      </c>
    </row>
    <row r="3" spans="1:40">
      <c r="A3" s="207" t="s">
        <v>454</v>
      </c>
      <c r="B3" s="60" t="s">
        <v>1431</v>
      </c>
      <c r="C3" s="60" t="s">
        <v>2199</v>
      </c>
      <c r="D3" s="60" t="s">
        <v>465</v>
      </c>
      <c r="E3" s="60" t="s">
        <v>1431</v>
      </c>
      <c r="F3" s="60" t="s">
        <v>2199</v>
      </c>
      <c r="G3" s="60" t="s">
        <v>465</v>
      </c>
      <c r="H3" s="60" t="s">
        <v>1431</v>
      </c>
      <c r="I3" s="60" t="s">
        <v>2199</v>
      </c>
      <c r="J3" s="60" t="s">
        <v>465</v>
      </c>
      <c r="K3" s="60" t="s">
        <v>1431</v>
      </c>
      <c r="L3" s="60" t="s">
        <v>2199</v>
      </c>
      <c r="M3" s="60" t="s">
        <v>465</v>
      </c>
      <c r="N3" s="60" t="s">
        <v>1431</v>
      </c>
      <c r="O3" s="60" t="s">
        <v>2199</v>
      </c>
      <c r="P3" s="60" t="s">
        <v>465</v>
      </c>
      <c r="Q3" s="60" t="s">
        <v>1431</v>
      </c>
      <c r="R3" s="60" t="s">
        <v>2199</v>
      </c>
      <c r="S3" s="60" t="s">
        <v>465</v>
      </c>
      <c r="T3" s="60" t="s">
        <v>1431</v>
      </c>
      <c r="U3" s="60" t="s">
        <v>2199</v>
      </c>
      <c r="V3" s="60" t="s">
        <v>465</v>
      </c>
      <c r="W3" s="60" t="s">
        <v>1431</v>
      </c>
      <c r="X3" s="60" t="s">
        <v>2199</v>
      </c>
      <c r="Y3" s="60" t="s">
        <v>465</v>
      </c>
      <c r="Z3" s="60" t="s">
        <v>1431</v>
      </c>
      <c r="AA3" s="60" t="s">
        <v>2199</v>
      </c>
      <c r="AB3" s="60" t="s">
        <v>465</v>
      </c>
      <c r="AC3" s="60" t="s">
        <v>1431</v>
      </c>
      <c r="AD3" s="60" t="s">
        <v>2199</v>
      </c>
      <c r="AE3" s="60" t="s">
        <v>465</v>
      </c>
      <c r="AF3" s="60" t="s">
        <v>1431</v>
      </c>
      <c r="AG3" s="60" t="s">
        <v>2199</v>
      </c>
      <c r="AH3" s="60" t="s">
        <v>465</v>
      </c>
      <c r="AI3" s="60" t="s">
        <v>1431</v>
      </c>
      <c r="AJ3" s="60" t="s">
        <v>2199</v>
      </c>
      <c r="AK3" s="60" t="s">
        <v>465</v>
      </c>
    </row>
    <row r="4" spans="1:40">
      <c r="A4" s="189" t="s">
        <v>1908</v>
      </c>
      <c r="B4" s="208">
        <v>1200000</v>
      </c>
      <c r="C4" s="208">
        <v>1</v>
      </c>
      <c r="D4" s="208">
        <v>8</v>
      </c>
      <c r="E4" s="208">
        <v>1895000</v>
      </c>
      <c r="F4" s="208">
        <v>3</v>
      </c>
      <c r="G4" s="208">
        <v>22</v>
      </c>
      <c r="H4" s="208">
        <v>4900000</v>
      </c>
      <c r="I4" s="208">
        <v>3</v>
      </c>
      <c r="J4" s="208">
        <v>16</v>
      </c>
      <c r="K4" s="208">
        <v>500000</v>
      </c>
      <c r="L4" s="208">
        <v>1</v>
      </c>
      <c r="M4" s="208">
        <v>1</v>
      </c>
      <c r="N4" s="208">
        <v>10821000</v>
      </c>
      <c r="O4" s="208">
        <v>2</v>
      </c>
      <c r="P4" s="208">
        <v>27</v>
      </c>
      <c r="Q4" s="208"/>
      <c r="R4" s="208"/>
      <c r="S4" s="208"/>
      <c r="T4" s="208">
        <v>24579000</v>
      </c>
      <c r="U4" s="208">
        <v>5</v>
      </c>
      <c r="V4" s="208">
        <v>73</v>
      </c>
      <c r="W4" s="208">
        <v>10000</v>
      </c>
      <c r="X4" s="208">
        <v>1</v>
      </c>
      <c r="Y4" s="208">
        <v>1</v>
      </c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>
        <v>43905000</v>
      </c>
      <c r="AM4" s="208">
        <v>16</v>
      </c>
      <c r="AN4" s="208">
        <v>148</v>
      </c>
    </row>
    <row r="5" spans="1:40">
      <c r="A5" s="189" t="s">
        <v>902</v>
      </c>
      <c r="B5" s="208">
        <v>268679.63</v>
      </c>
      <c r="C5" s="208">
        <v>6</v>
      </c>
      <c r="D5" s="208">
        <v>29</v>
      </c>
      <c r="E5" s="208">
        <v>58823</v>
      </c>
      <c r="F5" s="208">
        <v>4</v>
      </c>
      <c r="G5" s="208">
        <v>4</v>
      </c>
      <c r="H5" s="208">
        <v>14565</v>
      </c>
      <c r="I5" s="208">
        <v>3</v>
      </c>
      <c r="J5" s="208">
        <v>3</v>
      </c>
      <c r="K5" s="208"/>
      <c r="L5" s="208"/>
      <c r="M5" s="208"/>
      <c r="N5" s="208"/>
      <c r="O5" s="208"/>
      <c r="P5" s="208"/>
      <c r="Q5" s="208"/>
      <c r="R5" s="208"/>
      <c r="S5" s="208"/>
      <c r="T5" s="208">
        <v>1500</v>
      </c>
      <c r="U5" s="208">
        <v>1</v>
      </c>
      <c r="V5" s="208">
        <v>1</v>
      </c>
      <c r="W5" s="208"/>
      <c r="X5" s="208"/>
      <c r="Y5" s="208"/>
      <c r="Z5" s="208">
        <v>13600</v>
      </c>
      <c r="AA5" s="208">
        <v>2</v>
      </c>
      <c r="AB5" s="208">
        <v>3</v>
      </c>
      <c r="AC5" s="208"/>
      <c r="AD5" s="208"/>
      <c r="AE5" s="208"/>
      <c r="AF5" s="208">
        <v>63903</v>
      </c>
      <c r="AG5" s="208">
        <v>1</v>
      </c>
      <c r="AH5" s="208">
        <v>2</v>
      </c>
      <c r="AI5" s="208"/>
      <c r="AJ5" s="208"/>
      <c r="AK5" s="208"/>
      <c r="AL5" s="208">
        <v>421070.63</v>
      </c>
      <c r="AM5" s="208">
        <v>17</v>
      </c>
      <c r="AN5" s="208">
        <v>42</v>
      </c>
    </row>
    <row r="6" spans="1:40">
      <c r="A6" s="189" t="s">
        <v>450</v>
      </c>
      <c r="B6" s="208">
        <v>98795</v>
      </c>
      <c r="C6" s="208">
        <v>2</v>
      </c>
      <c r="D6" s="208">
        <v>2</v>
      </c>
      <c r="E6" s="208">
        <v>2081446.07</v>
      </c>
      <c r="F6" s="208">
        <v>2</v>
      </c>
      <c r="G6" s="208">
        <v>3</v>
      </c>
      <c r="H6" s="208">
        <v>25015</v>
      </c>
      <c r="I6" s="208">
        <v>1</v>
      </c>
      <c r="J6" s="208">
        <v>1</v>
      </c>
      <c r="K6" s="208">
        <v>10000</v>
      </c>
      <c r="L6" s="208">
        <v>1</v>
      </c>
      <c r="M6" s="208">
        <v>1</v>
      </c>
      <c r="N6" s="208"/>
      <c r="O6" s="208"/>
      <c r="P6" s="208"/>
      <c r="Q6" s="208"/>
      <c r="R6" s="208"/>
      <c r="S6" s="208"/>
      <c r="T6" s="208">
        <v>306010</v>
      </c>
      <c r="U6" s="208">
        <v>1</v>
      </c>
      <c r="V6" s="208">
        <v>1</v>
      </c>
      <c r="W6" s="208"/>
      <c r="X6" s="208"/>
      <c r="Y6" s="208"/>
      <c r="Z6" s="208"/>
      <c r="AA6" s="208"/>
      <c r="AB6" s="208"/>
      <c r="AC6" s="208">
        <v>650000</v>
      </c>
      <c r="AD6" s="208">
        <v>1</v>
      </c>
      <c r="AE6" s="208">
        <v>2</v>
      </c>
      <c r="AF6" s="208"/>
      <c r="AG6" s="208"/>
      <c r="AH6" s="208"/>
      <c r="AI6" s="208"/>
      <c r="AJ6" s="208"/>
      <c r="AK6" s="208"/>
      <c r="AL6" s="208">
        <v>3171266.07</v>
      </c>
      <c r="AM6" s="208">
        <v>8</v>
      </c>
      <c r="AN6" s="208">
        <v>10</v>
      </c>
    </row>
    <row r="7" spans="1:40">
      <c r="A7" s="189" t="s">
        <v>576</v>
      </c>
      <c r="B7" s="208"/>
      <c r="C7" s="208"/>
      <c r="D7" s="208"/>
      <c r="E7" s="208"/>
      <c r="F7" s="208"/>
      <c r="G7" s="208"/>
      <c r="H7" s="208">
        <v>41106.9</v>
      </c>
      <c r="I7" s="208">
        <v>1</v>
      </c>
      <c r="J7" s="208">
        <v>1</v>
      </c>
      <c r="K7" s="208"/>
      <c r="L7" s="208"/>
      <c r="M7" s="208"/>
      <c r="N7" s="208">
        <v>126632.13</v>
      </c>
      <c r="O7" s="208">
        <v>1</v>
      </c>
      <c r="P7" s="208">
        <v>3</v>
      </c>
      <c r="Q7" s="208"/>
      <c r="R7" s="208"/>
      <c r="S7" s="208"/>
      <c r="T7" s="208">
        <v>782680.54</v>
      </c>
      <c r="U7" s="208">
        <v>2</v>
      </c>
      <c r="V7" s="208">
        <v>11</v>
      </c>
      <c r="W7" s="208">
        <v>93015.03</v>
      </c>
      <c r="X7" s="208">
        <v>1</v>
      </c>
      <c r="Y7" s="208">
        <v>2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>
        <v>1043434.6000000001</v>
      </c>
      <c r="AM7" s="208">
        <v>5</v>
      </c>
      <c r="AN7" s="208">
        <v>17</v>
      </c>
    </row>
    <row r="8" spans="1:40">
      <c r="A8" s="189" t="s">
        <v>467</v>
      </c>
      <c r="B8" s="208">
        <v>552917</v>
      </c>
      <c r="C8" s="208">
        <v>2</v>
      </c>
      <c r="D8" s="208">
        <v>2</v>
      </c>
      <c r="E8" s="208">
        <v>617189</v>
      </c>
      <c r="F8" s="208">
        <v>3</v>
      </c>
      <c r="G8" s="208">
        <v>7</v>
      </c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08"/>
      <c r="AL8" s="208">
        <v>1170106</v>
      </c>
      <c r="AM8" s="208">
        <v>5</v>
      </c>
      <c r="AN8" s="208">
        <v>9</v>
      </c>
    </row>
    <row r="9" spans="1:40">
      <c r="A9" s="189" t="s">
        <v>1471</v>
      </c>
      <c r="B9" s="208">
        <v>904566.74</v>
      </c>
      <c r="C9" s="208">
        <v>5</v>
      </c>
      <c r="D9" s="208">
        <v>24</v>
      </c>
      <c r="E9" s="208">
        <v>1874695.37</v>
      </c>
      <c r="F9" s="208">
        <v>9</v>
      </c>
      <c r="G9" s="208">
        <v>39</v>
      </c>
      <c r="H9" s="208">
        <v>2199357.33</v>
      </c>
      <c r="I9" s="208">
        <v>4</v>
      </c>
      <c r="J9" s="208">
        <v>45</v>
      </c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>
        <v>215857.47</v>
      </c>
      <c r="AA9" s="208">
        <v>2</v>
      </c>
      <c r="AB9" s="208">
        <v>8</v>
      </c>
      <c r="AC9" s="208">
        <v>484293</v>
      </c>
      <c r="AD9" s="208">
        <v>3</v>
      </c>
      <c r="AE9" s="208">
        <v>6</v>
      </c>
      <c r="AF9" s="208">
        <v>903409.69</v>
      </c>
      <c r="AG9" s="208">
        <v>2</v>
      </c>
      <c r="AH9" s="208">
        <v>15</v>
      </c>
      <c r="AI9" s="208"/>
      <c r="AJ9" s="208"/>
      <c r="AK9" s="208"/>
      <c r="AL9" s="208">
        <v>6582179.6000000015</v>
      </c>
      <c r="AM9" s="208">
        <v>25</v>
      </c>
      <c r="AN9" s="208">
        <v>137</v>
      </c>
    </row>
    <row r="10" spans="1:40">
      <c r="A10" s="189" t="s">
        <v>903</v>
      </c>
      <c r="B10" s="208">
        <v>1745000</v>
      </c>
      <c r="C10" s="208">
        <v>3</v>
      </c>
      <c r="D10" s="208">
        <v>11</v>
      </c>
      <c r="E10" s="208">
        <v>6125000</v>
      </c>
      <c r="F10" s="208">
        <v>4</v>
      </c>
      <c r="G10" s="208">
        <v>21</v>
      </c>
      <c r="H10" s="208"/>
      <c r="I10" s="208"/>
      <c r="J10" s="208"/>
      <c r="K10" s="208"/>
      <c r="L10" s="208"/>
      <c r="M10" s="208"/>
      <c r="N10" s="208">
        <v>360000</v>
      </c>
      <c r="O10" s="208">
        <v>2</v>
      </c>
      <c r="P10" s="208">
        <v>6</v>
      </c>
      <c r="Q10" s="208"/>
      <c r="R10" s="208"/>
      <c r="S10" s="208"/>
      <c r="T10" s="208">
        <v>3220000</v>
      </c>
      <c r="U10" s="208">
        <v>4</v>
      </c>
      <c r="V10" s="208">
        <v>12</v>
      </c>
      <c r="W10" s="208">
        <v>1025000</v>
      </c>
      <c r="X10" s="208">
        <v>2</v>
      </c>
      <c r="Y10" s="208">
        <v>4</v>
      </c>
      <c r="Z10" s="208"/>
      <c r="AA10" s="208"/>
      <c r="AB10" s="208"/>
      <c r="AC10" s="208"/>
      <c r="AD10" s="208"/>
      <c r="AE10" s="208"/>
      <c r="AF10" s="208">
        <v>1900000</v>
      </c>
      <c r="AG10" s="208">
        <v>1</v>
      </c>
      <c r="AH10" s="208">
        <v>4</v>
      </c>
      <c r="AI10" s="208"/>
      <c r="AJ10" s="208"/>
      <c r="AK10" s="208"/>
      <c r="AL10" s="208">
        <v>14375000</v>
      </c>
      <c r="AM10" s="208">
        <v>16</v>
      </c>
      <c r="AN10" s="208">
        <v>58</v>
      </c>
    </row>
    <row r="11" spans="1:40">
      <c r="A11" s="189" t="s">
        <v>580</v>
      </c>
      <c r="B11" s="208">
        <v>523031.87</v>
      </c>
      <c r="C11" s="208">
        <v>3</v>
      </c>
      <c r="D11" s="208">
        <v>6</v>
      </c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>
        <v>523031.87</v>
      </c>
      <c r="AM11" s="208">
        <v>3</v>
      </c>
      <c r="AN11" s="208">
        <v>6</v>
      </c>
    </row>
    <row r="12" spans="1:40">
      <c r="A12" s="189" t="s">
        <v>457</v>
      </c>
      <c r="B12" s="208"/>
      <c r="C12" s="208"/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>
        <v>280110</v>
      </c>
      <c r="U12" s="208">
        <v>2</v>
      </c>
      <c r="V12" s="208">
        <v>2</v>
      </c>
      <c r="W12" s="208"/>
      <c r="X12" s="208"/>
      <c r="Y12" s="208"/>
      <c r="Z12" s="208"/>
      <c r="AA12" s="208"/>
      <c r="AB12" s="208"/>
      <c r="AC12" s="208">
        <v>859922</v>
      </c>
      <c r="AD12" s="208">
        <v>2</v>
      </c>
      <c r="AE12" s="208">
        <v>8</v>
      </c>
      <c r="AF12" s="208"/>
      <c r="AG12" s="208"/>
      <c r="AH12" s="208"/>
      <c r="AI12" s="208"/>
      <c r="AJ12" s="208"/>
      <c r="AK12" s="208"/>
      <c r="AL12" s="208">
        <v>1140032</v>
      </c>
      <c r="AM12" s="208">
        <v>4</v>
      </c>
      <c r="AN12" s="208">
        <v>10</v>
      </c>
    </row>
    <row r="13" spans="1:40">
      <c r="A13" s="189" t="s">
        <v>1909</v>
      </c>
      <c r="B13" s="208">
        <v>3285820.8200000003</v>
      </c>
      <c r="C13" s="208">
        <v>6</v>
      </c>
      <c r="D13" s="208">
        <v>45</v>
      </c>
      <c r="E13" s="208">
        <v>1403565.99</v>
      </c>
      <c r="F13" s="208">
        <v>2</v>
      </c>
      <c r="G13" s="208">
        <v>24</v>
      </c>
      <c r="H13" s="208">
        <v>1861480.5</v>
      </c>
      <c r="I13" s="208">
        <v>7</v>
      </c>
      <c r="J13" s="208">
        <v>30</v>
      </c>
      <c r="K13" s="208"/>
      <c r="L13" s="208"/>
      <c r="M13" s="208"/>
      <c r="N13" s="208"/>
      <c r="O13" s="208"/>
      <c r="P13" s="208"/>
      <c r="Q13" s="208"/>
      <c r="R13" s="208"/>
      <c r="S13" s="208"/>
      <c r="T13" s="208">
        <v>2652703.27</v>
      </c>
      <c r="U13" s="208">
        <v>4</v>
      </c>
      <c r="V13" s="208">
        <v>22</v>
      </c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>
        <v>9203570.5800000019</v>
      </c>
      <c r="AM13" s="208">
        <v>19</v>
      </c>
      <c r="AN13" s="208">
        <v>121</v>
      </c>
    </row>
    <row r="14" spans="1:40">
      <c r="A14" s="189" t="s">
        <v>1910</v>
      </c>
      <c r="B14" s="208">
        <v>498364</v>
      </c>
      <c r="C14" s="208">
        <v>2</v>
      </c>
      <c r="D14" s="208">
        <v>4</v>
      </c>
      <c r="E14" s="208"/>
      <c r="F14" s="208"/>
      <c r="G14" s="208"/>
      <c r="H14" s="208"/>
      <c r="I14" s="208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>
        <v>152000</v>
      </c>
      <c r="U14" s="208">
        <v>1</v>
      </c>
      <c r="V14" s="208">
        <v>1</v>
      </c>
      <c r="W14" s="208"/>
      <c r="X14" s="208"/>
      <c r="Y14" s="208"/>
      <c r="Z14" s="208"/>
      <c r="AA14" s="208"/>
      <c r="AB14" s="208"/>
      <c r="AC14" s="208"/>
      <c r="AD14" s="208"/>
      <c r="AE14" s="208"/>
      <c r="AF14" s="208">
        <v>132000</v>
      </c>
      <c r="AG14" s="208">
        <v>1</v>
      </c>
      <c r="AH14" s="208">
        <v>2</v>
      </c>
      <c r="AI14" s="208"/>
      <c r="AJ14" s="208"/>
      <c r="AK14" s="208"/>
      <c r="AL14" s="208">
        <v>782364</v>
      </c>
      <c r="AM14" s="208">
        <v>4</v>
      </c>
      <c r="AN14" s="208">
        <v>7</v>
      </c>
    </row>
    <row r="15" spans="1:40">
      <c r="A15" s="189" t="s">
        <v>904</v>
      </c>
      <c r="B15" s="208">
        <v>1489216.2000000002</v>
      </c>
      <c r="C15" s="208">
        <v>7</v>
      </c>
      <c r="D15" s="208">
        <v>34</v>
      </c>
      <c r="E15" s="208">
        <v>26717.99</v>
      </c>
      <c r="F15" s="208">
        <v>1</v>
      </c>
      <c r="G15" s="208">
        <v>2</v>
      </c>
      <c r="H15" s="208"/>
      <c r="I15" s="208"/>
      <c r="J15" s="208"/>
      <c r="K15" s="208"/>
      <c r="L15" s="208">
        <v>1</v>
      </c>
      <c r="M15" s="208"/>
      <c r="N15" s="208">
        <v>489985.43</v>
      </c>
      <c r="O15" s="208">
        <v>1</v>
      </c>
      <c r="P15" s="208">
        <v>22</v>
      </c>
      <c r="Q15" s="208"/>
      <c r="R15" s="208"/>
      <c r="S15" s="208"/>
      <c r="T15" s="208">
        <v>1238188.8600000001</v>
      </c>
      <c r="U15" s="208">
        <v>4</v>
      </c>
      <c r="V15" s="208">
        <v>27</v>
      </c>
      <c r="W15" s="208">
        <v>786766.51</v>
      </c>
      <c r="X15" s="208">
        <v>2</v>
      </c>
      <c r="Y15" s="208">
        <v>16</v>
      </c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>
        <v>4030874.9899999993</v>
      </c>
      <c r="AM15" s="208">
        <v>16</v>
      </c>
      <c r="AN15" s="208">
        <v>101</v>
      </c>
    </row>
    <row r="16" spans="1:40">
      <c r="A16" s="189" t="s">
        <v>905</v>
      </c>
      <c r="B16" s="208">
        <v>627068.49</v>
      </c>
      <c r="C16" s="208">
        <v>4</v>
      </c>
      <c r="D16" s="208">
        <v>17</v>
      </c>
      <c r="E16" s="208">
        <v>845218.14</v>
      </c>
      <c r="F16" s="208">
        <v>2</v>
      </c>
      <c r="G16" s="208">
        <v>14</v>
      </c>
      <c r="H16" s="208"/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>
        <v>1472286.63</v>
      </c>
      <c r="AM16" s="208">
        <v>6</v>
      </c>
      <c r="AN16" s="208">
        <v>31</v>
      </c>
    </row>
    <row r="17" spans="1:40">
      <c r="A17" s="189" t="s">
        <v>906</v>
      </c>
      <c r="B17" s="208">
        <v>189549.77</v>
      </c>
      <c r="C17" s="208">
        <v>2</v>
      </c>
      <c r="D17" s="208">
        <v>10</v>
      </c>
      <c r="E17" s="208">
        <v>102181.97</v>
      </c>
      <c r="F17" s="208">
        <v>1</v>
      </c>
      <c r="G17" s="208">
        <v>4</v>
      </c>
      <c r="H17" s="208"/>
      <c r="I17" s="208"/>
      <c r="J17" s="208"/>
      <c r="K17" s="208"/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>
        <v>108869.68</v>
      </c>
      <c r="AD17" s="208">
        <v>2</v>
      </c>
      <c r="AE17" s="208">
        <v>5</v>
      </c>
      <c r="AF17" s="208"/>
      <c r="AG17" s="208"/>
      <c r="AH17" s="208"/>
      <c r="AI17" s="208"/>
      <c r="AJ17" s="208"/>
      <c r="AK17" s="208"/>
      <c r="AL17" s="208">
        <v>400601.42</v>
      </c>
      <c r="AM17" s="208">
        <v>5</v>
      </c>
      <c r="AN17" s="208">
        <v>19</v>
      </c>
    </row>
    <row r="18" spans="1:40">
      <c r="A18" s="189" t="s">
        <v>907</v>
      </c>
      <c r="B18" s="208">
        <v>8011801</v>
      </c>
      <c r="C18" s="208">
        <v>6</v>
      </c>
      <c r="D18" s="208">
        <v>51</v>
      </c>
      <c r="E18" s="208">
        <v>13421931</v>
      </c>
      <c r="F18" s="208">
        <v>5</v>
      </c>
      <c r="G18" s="208">
        <v>68</v>
      </c>
      <c r="H18" s="208">
        <v>2613692</v>
      </c>
      <c r="I18" s="208">
        <v>5</v>
      </c>
      <c r="J18" s="208">
        <v>24</v>
      </c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>
        <v>3235754</v>
      </c>
      <c r="AD18" s="208">
        <v>3</v>
      </c>
      <c r="AE18" s="208">
        <v>14</v>
      </c>
      <c r="AF18" s="208">
        <v>1606048</v>
      </c>
      <c r="AG18" s="208">
        <v>2</v>
      </c>
      <c r="AH18" s="208">
        <v>9</v>
      </c>
      <c r="AI18" s="208"/>
      <c r="AJ18" s="208"/>
      <c r="AK18" s="208"/>
      <c r="AL18" s="208">
        <v>28889226</v>
      </c>
      <c r="AM18" s="208">
        <v>21</v>
      </c>
      <c r="AN18" s="208">
        <v>166</v>
      </c>
    </row>
    <row r="19" spans="1:40">
      <c r="A19" s="189" t="s">
        <v>908</v>
      </c>
      <c r="B19" s="208">
        <v>2593059</v>
      </c>
      <c r="C19" s="208">
        <v>6</v>
      </c>
      <c r="D19" s="208">
        <v>17</v>
      </c>
      <c r="E19" s="208">
        <v>2010730</v>
      </c>
      <c r="F19" s="208">
        <v>6</v>
      </c>
      <c r="G19" s="208">
        <v>31</v>
      </c>
      <c r="H19" s="208">
        <v>4150341</v>
      </c>
      <c r="I19" s="208">
        <v>7</v>
      </c>
      <c r="J19" s="208">
        <v>28</v>
      </c>
      <c r="K19" s="208">
        <v>821000</v>
      </c>
      <c r="L19" s="208">
        <v>4</v>
      </c>
      <c r="M19" s="208">
        <v>25</v>
      </c>
      <c r="N19" s="208">
        <v>1683656</v>
      </c>
      <c r="O19" s="208">
        <v>5</v>
      </c>
      <c r="P19" s="208">
        <v>24</v>
      </c>
      <c r="Q19" s="208"/>
      <c r="R19" s="208"/>
      <c r="S19" s="208"/>
      <c r="T19" s="208">
        <v>2083547</v>
      </c>
      <c r="U19" s="208">
        <v>5</v>
      </c>
      <c r="V19" s="208">
        <v>23</v>
      </c>
      <c r="W19" s="208"/>
      <c r="X19" s="208"/>
      <c r="Y19" s="208"/>
      <c r="Z19" s="208">
        <v>1370425</v>
      </c>
      <c r="AA19" s="208">
        <v>2</v>
      </c>
      <c r="AB19" s="208">
        <v>11</v>
      </c>
      <c r="AC19" s="208">
        <v>3033367</v>
      </c>
      <c r="AD19" s="208">
        <v>4</v>
      </c>
      <c r="AE19" s="208">
        <v>15</v>
      </c>
      <c r="AF19" s="208">
        <v>160754</v>
      </c>
      <c r="AG19" s="208">
        <v>1</v>
      </c>
      <c r="AH19" s="208">
        <v>7</v>
      </c>
      <c r="AI19" s="208"/>
      <c r="AJ19" s="208"/>
      <c r="AK19" s="208"/>
      <c r="AL19" s="208">
        <v>17906879</v>
      </c>
      <c r="AM19" s="208">
        <v>40</v>
      </c>
      <c r="AN19" s="208">
        <v>181</v>
      </c>
    </row>
    <row r="20" spans="1:40">
      <c r="A20" s="189" t="s">
        <v>1561</v>
      </c>
      <c r="B20" s="208">
        <v>132487.71</v>
      </c>
      <c r="C20" s="208">
        <v>3</v>
      </c>
      <c r="D20" s="208">
        <v>4</v>
      </c>
      <c r="E20" s="208">
        <v>28403.1</v>
      </c>
      <c r="F20" s="208">
        <v>1</v>
      </c>
      <c r="G20" s="208">
        <v>3</v>
      </c>
      <c r="H20" s="208"/>
      <c r="I20" s="208"/>
      <c r="J20" s="208"/>
      <c r="K20" s="208"/>
      <c r="L20" s="208"/>
      <c r="M20" s="208"/>
      <c r="N20" s="208">
        <v>9266</v>
      </c>
      <c r="O20" s="208">
        <v>1</v>
      </c>
      <c r="P20" s="208">
        <v>1</v>
      </c>
      <c r="Q20" s="208"/>
      <c r="R20" s="208"/>
      <c r="S20" s="208"/>
      <c r="T20" s="208">
        <v>367894.35</v>
      </c>
      <c r="U20" s="208">
        <v>3</v>
      </c>
      <c r="V20" s="208">
        <v>10</v>
      </c>
      <c r="W20" s="208">
        <v>110169.22</v>
      </c>
      <c r="X20" s="208">
        <v>2</v>
      </c>
      <c r="Y20" s="208">
        <v>7</v>
      </c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208"/>
      <c r="AK20" s="208"/>
      <c r="AL20" s="208">
        <v>648220.38</v>
      </c>
      <c r="AM20" s="208">
        <v>10</v>
      </c>
      <c r="AN20" s="208">
        <v>25</v>
      </c>
    </row>
    <row r="21" spans="1:40">
      <c r="A21" s="189" t="s">
        <v>545</v>
      </c>
      <c r="B21" s="208">
        <v>4844928.46</v>
      </c>
      <c r="C21" s="208">
        <v>5</v>
      </c>
      <c r="D21" s="208">
        <v>52</v>
      </c>
      <c r="E21" s="208">
        <v>2210306.11</v>
      </c>
      <c r="F21" s="208">
        <v>4</v>
      </c>
      <c r="G21" s="208">
        <v>25</v>
      </c>
      <c r="H21" s="208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>
        <v>8322.4</v>
      </c>
      <c r="AD21" s="208">
        <v>1</v>
      </c>
      <c r="AE21" s="208">
        <v>1</v>
      </c>
      <c r="AF21" s="208">
        <v>97581.71</v>
      </c>
      <c r="AG21" s="208">
        <v>1</v>
      </c>
      <c r="AH21" s="208">
        <v>2</v>
      </c>
      <c r="AI21" s="208"/>
      <c r="AJ21" s="208"/>
      <c r="AK21" s="208"/>
      <c r="AL21" s="208">
        <v>7161138.6799999997</v>
      </c>
      <c r="AM21" s="208">
        <v>11</v>
      </c>
      <c r="AN21" s="208">
        <v>80</v>
      </c>
    </row>
    <row r="22" spans="1:40">
      <c r="A22" s="189" t="s">
        <v>456</v>
      </c>
      <c r="B22" s="208">
        <v>1522641</v>
      </c>
      <c r="C22" s="208">
        <v>5</v>
      </c>
      <c r="D22" s="208">
        <v>14</v>
      </c>
      <c r="E22" s="208">
        <v>4720067</v>
      </c>
      <c r="F22" s="208">
        <v>4</v>
      </c>
      <c r="G22" s="208">
        <v>17</v>
      </c>
      <c r="H22" s="208">
        <v>178500.91999999998</v>
      </c>
      <c r="I22" s="208">
        <v>2</v>
      </c>
      <c r="J22" s="208">
        <v>4</v>
      </c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>
        <v>412219.06</v>
      </c>
      <c r="X22" s="208">
        <v>1</v>
      </c>
      <c r="Y22" s="208">
        <v>4</v>
      </c>
      <c r="Z22" s="208"/>
      <c r="AA22" s="208"/>
      <c r="AB22" s="208"/>
      <c r="AC22" s="208"/>
      <c r="AD22" s="208"/>
      <c r="AE22" s="208"/>
      <c r="AF22" s="208">
        <v>377005.76</v>
      </c>
      <c r="AG22" s="208">
        <v>2</v>
      </c>
      <c r="AH22" s="208">
        <v>12</v>
      </c>
      <c r="AI22" s="208"/>
      <c r="AJ22" s="208"/>
      <c r="AK22" s="208"/>
      <c r="AL22" s="208">
        <v>7210433.7399999993</v>
      </c>
      <c r="AM22" s="208">
        <v>14</v>
      </c>
      <c r="AN22" s="208">
        <v>51</v>
      </c>
    </row>
    <row r="23" spans="1:40">
      <c r="A23" s="189" t="s">
        <v>911</v>
      </c>
      <c r="B23" s="208">
        <v>323954.78000000003</v>
      </c>
      <c r="C23" s="208">
        <v>1</v>
      </c>
      <c r="D23" s="208">
        <v>7</v>
      </c>
      <c r="E23" s="208">
        <v>160077.4</v>
      </c>
      <c r="F23" s="208">
        <v>1</v>
      </c>
      <c r="G23" s="208">
        <v>5</v>
      </c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>
        <v>328873.21000000002</v>
      </c>
      <c r="U23" s="208">
        <v>1</v>
      </c>
      <c r="V23" s="208">
        <v>5</v>
      </c>
      <c r="W23" s="208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>
        <v>812905.39000000013</v>
      </c>
      <c r="AM23" s="208">
        <v>3</v>
      </c>
      <c r="AN23" s="208">
        <v>17</v>
      </c>
    </row>
    <row r="24" spans="1:40">
      <c r="A24" s="189" t="s">
        <v>912</v>
      </c>
      <c r="B24" s="208">
        <v>8000</v>
      </c>
      <c r="C24" s="208">
        <v>1</v>
      </c>
      <c r="D24" s="208">
        <v>1</v>
      </c>
      <c r="E24" s="208">
        <v>200935</v>
      </c>
      <c r="F24" s="208">
        <v>2</v>
      </c>
      <c r="G24" s="208">
        <v>4</v>
      </c>
      <c r="H24" s="208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  <c r="AF24" s="208">
        <v>56000</v>
      </c>
      <c r="AG24" s="208">
        <v>1</v>
      </c>
      <c r="AH24" s="208">
        <v>1</v>
      </c>
      <c r="AI24" s="208"/>
      <c r="AJ24" s="208"/>
      <c r="AK24" s="208"/>
      <c r="AL24" s="208">
        <v>264935</v>
      </c>
      <c r="AM24" s="208">
        <v>4</v>
      </c>
      <c r="AN24" s="208">
        <v>6</v>
      </c>
    </row>
    <row r="25" spans="1:40">
      <c r="A25" s="189" t="s">
        <v>544</v>
      </c>
      <c r="B25" s="208">
        <v>5941763.2400000002</v>
      </c>
      <c r="C25" s="208">
        <v>11</v>
      </c>
      <c r="D25" s="208">
        <v>93</v>
      </c>
      <c r="E25" s="208">
        <v>1831968.21</v>
      </c>
      <c r="F25" s="208">
        <v>9</v>
      </c>
      <c r="G25" s="208">
        <v>56</v>
      </c>
      <c r="H25" s="208">
        <v>9350739.6499999985</v>
      </c>
      <c r="I25" s="208">
        <v>9</v>
      </c>
      <c r="J25" s="208">
        <v>12</v>
      </c>
      <c r="K25" s="208"/>
      <c r="L25" s="208">
        <v>9</v>
      </c>
      <c r="M25" s="208">
        <v>16</v>
      </c>
      <c r="N25" s="208">
        <v>1789437.81</v>
      </c>
      <c r="O25" s="208">
        <v>4</v>
      </c>
      <c r="P25" s="208">
        <v>14</v>
      </c>
      <c r="Q25" s="208">
        <v>4019079.11</v>
      </c>
      <c r="R25" s="208">
        <v>1</v>
      </c>
      <c r="S25" s="208">
        <v>27</v>
      </c>
      <c r="T25" s="208">
        <v>3791909.5700000003</v>
      </c>
      <c r="U25" s="208">
        <v>10</v>
      </c>
      <c r="V25" s="208">
        <v>80</v>
      </c>
      <c r="W25" s="208">
        <v>1283991.17</v>
      </c>
      <c r="X25" s="208">
        <v>3</v>
      </c>
      <c r="Y25" s="208">
        <v>16</v>
      </c>
      <c r="Z25" s="208">
        <v>544887.08000000007</v>
      </c>
      <c r="AA25" s="208">
        <v>2</v>
      </c>
      <c r="AB25" s="208">
        <v>13</v>
      </c>
      <c r="AC25" s="208">
        <v>2053125.09</v>
      </c>
      <c r="AD25" s="208">
        <v>7</v>
      </c>
      <c r="AE25" s="208">
        <v>40</v>
      </c>
      <c r="AF25" s="208">
        <v>2409052.64</v>
      </c>
      <c r="AG25" s="208">
        <v>4</v>
      </c>
      <c r="AH25" s="208">
        <v>46</v>
      </c>
      <c r="AI25" s="208"/>
      <c r="AJ25" s="208">
        <v>1</v>
      </c>
      <c r="AK25" s="208">
        <v>1</v>
      </c>
      <c r="AL25" s="208">
        <v>33015953.569999997</v>
      </c>
      <c r="AM25" s="208">
        <v>70</v>
      </c>
      <c r="AN25" s="208">
        <v>414</v>
      </c>
    </row>
    <row r="26" spans="1:40">
      <c r="A26" s="189" t="s">
        <v>913</v>
      </c>
      <c r="B26" s="208">
        <v>35521.449999999997</v>
      </c>
      <c r="C26" s="208">
        <v>1</v>
      </c>
      <c r="D26" s="208"/>
      <c r="E26" s="208">
        <v>14995.63</v>
      </c>
      <c r="F26" s="208">
        <v>1</v>
      </c>
      <c r="G26" s="208">
        <v>1</v>
      </c>
      <c r="H26" s="208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H26" s="208"/>
      <c r="AI26" s="208"/>
      <c r="AJ26" s="208"/>
      <c r="AK26" s="208"/>
      <c r="AL26" s="208">
        <v>50517.079999999994</v>
      </c>
      <c r="AM26" s="208">
        <v>2</v>
      </c>
      <c r="AN26" s="208">
        <v>1</v>
      </c>
    </row>
    <row r="27" spans="1:40">
      <c r="A27" s="189" t="s">
        <v>914</v>
      </c>
      <c r="B27" s="208"/>
      <c r="C27" s="208"/>
      <c r="D27" s="208"/>
      <c r="E27" s="208">
        <v>35260</v>
      </c>
      <c r="F27" s="208">
        <v>2</v>
      </c>
      <c r="G27" s="208">
        <v>4</v>
      </c>
      <c r="H27" s="208">
        <v>8000</v>
      </c>
      <c r="I27" s="208">
        <v>1</v>
      </c>
      <c r="J27" s="208">
        <v>1</v>
      </c>
      <c r="K27" s="208">
        <v>1500</v>
      </c>
      <c r="L27" s="208">
        <v>1</v>
      </c>
      <c r="M27" s="208">
        <v>1</v>
      </c>
      <c r="N27" s="208">
        <v>2000</v>
      </c>
      <c r="O27" s="208">
        <v>1</v>
      </c>
      <c r="P27" s="208">
        <v>1</v>
      </c>
      <c r="Q27" s="208"/>
      <c r="R27" s="208"/>
      <c r="S27" s="208"/>
      <c r="T27" s="208">
        <v>17000</v>
      </c>
      <c r="U27" s="208">
        <v>3</v>
      </c>
      <c r="V27" s="208">
        <v>3</v>
      </c>
      <c r="W27" s="208"/>
      <c r="X27" s="208"/>
      <c r="Y27" s="208"/>
      <c r="Z27" s="208">
        <v>3500</v>
      </c>
      <c r="AA27" s="208">
        <v>1</v>
      </c>
      <c r="AB27" s="208">
        <v>1</v>
      </c>
      <c r="AC27" s="208"/>
      <c r="AD27" s="208"/>
      <c r="AE27" s="208"/>
      <c r="AF27" s="208"/>
      <c r="AG27" s="208"/>
      <c r="AH27" s="208"/>
      <c r="AI27" s="208"/>
      <c r="AJ27" s="208"/>
      <c r="AK27" s="208"/>
      <c r="AL27" s="208">
        <v>67260</v>
      </c>
      <c r="AM27" s="208">
        <v>9</v>
      </c>
      <c r="AN27" s="208">
        <v>11</v>
      </c>
    </row>
    <row r="28" spans="1:40">
      <c r="A28" s="189" t="s">
        <v>1678</v>
      </c>
      <c r="B28" s="208">
        <v>4120000</v>
      </c>
      <c r="C28" s="208">
        <v>4</v>
      </c>
      <c r="D28" s="208">
        <v>9</v>
      </c>
      <c r="E28" s="208">
        <v>4337000</v>
      </c>
      <c r="F28" s="208">
        <v>3</v>
      </c>
      <c r="G28" s="208">
        <v>23</v>
      </c>
      <c r="H28" s="208">
        <v>3889200</v>
      </c>
      <c r="I28" s="208">
        <v>5</v>
      </c>
      <c r="J28" s="208">
        <v>35</v>
      </c>
      <c r="K28" s="208">
        <v>1400</v>
      </c>
      <c r="L28" s="208">
        <v>1</v>
      </c>
      <c r="M28" s="208">
        <v>1</v>
      </c>
      <c r="N28" s="208"/>
      <c r="O28" s="208"/>
      <c r="P28" s="208"/>
      <c r="Q28" s="208"/>
      <c r="R28" s="208"/>
      <c r="S28" s="208"/>
      <c r="T28" s="208">
        <v>2107000</v>
      </c>
      <c r="U28" s="208">
        <v>5</v>
      </c>
      <c r="V28" s="208">
        <v>36</v>
      </c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8">
        <v>14454600</v>
      </c>
      <c r="AM28" s="208">
        <v>18</v>
      </c>
      <c r="AN28" s="208">
        <v>104</v>
      </c>
    </row>
    <row r="29" spans="1:40">
      <c r="A29" s="189" t="s">
        <v>453</v>
      </c>
      <c r="B29" s="208">
        <v>574779</v>
      </c>
      <c r="C29" s="208">
        <v>2</v>
      </c>
      <c r="D29" s="208">
        <v>3</v>
      </c>
      <c r="E29" s="208">
        <v>430400</v>
      </c>
      <c r="F29" s="208">
        <v>4</v>
      </c>
      <c r="G29" s="208">
        <v>6</v>
      </c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  <c r="AI29" s="208"/>
      <c r="AJ29" s="208"/>
      <c r="AK29" s="208"/>
      <c r="AL29" s="208">
        <v>1005179</v>
      </c>
      <c r="AM29" s="208">
        <v>6</v>
      </c>
      <c r="AN29" s="208">
        <v>9</v>
      </c>
    </row>
    <row r="30" spans="1:40">
      <c r="A30" s="189" t="s">
        <v>915</v>
      </c>
      <c r="B30" s="208">
        <v>34398.93</v>
      </c>
      <c r="C30" s="208">
        <v>5</v>
      </c>
      <c r="D30" s="208">
        <v>7</v>
      </c>
      <c r="E30" s="208">
        <v>64014.209999999992</v>
      </c>
      <c r="F30" s="208">
        <v>5</v>
      </c>
      <c r="G30" s="208">
        <v>4</v>
      </c>
      <c r="H30" s="208">
        <v>14108.210000000001</v>
      </c>
      <c r="I30" s="208">
        <v>2</v>
      </c>
      <c r="J30" s="208">
        <v>2</v>
      </c>
      <c r="K30" s="208"/>
      <c r="L30" s="208"/>
      <c r="M30" s="208"/>
      <c r="N30" s="208">
        <v>2084.67</v>
      </c>
      <c r="O30" s="208">
        <v>1</v>
      </c>
      <c r="P30" s="208">
        <v>1</v>
      </c>
      <c r="Q30" s="208"/>
      <c r="R30" s="208"/>
      <c r="S30" s="208"/>
      <c r="T30" s="208">
        <v>11982.220000000001</v>
      </c>
      <c r="U30" s="208">
        <v>2</v>
      </c>
      <c r="V30" s="208">
        <v>5</v>
      </c>
      <c r="W30" s="208">
        <v>31157.940000000002</v>
      </c>
      <c r="X30" s="208">
        <v>2</v>
      </c>
      <c r="Y30" s="208">
        <v>4</v>
      </c>
      <c r="Z30" s="208">
        <v>2636.89</v>
      </c>
      <c r="AA30" s="208">
        <v>2</v>
      </c>
      <c r="AB30" s="208">
        <v>2</v>
      </c>
      <c r="AC30" s="208">
        <v>145.66999999999999</v>
      </c>
      <c r="AD30" s="208">
        <v>2</v>
      </c>
      <c r="AE30" s="208">
        <v>2</v>
      </c>
      <c r="AF30" s="208">
        <v>3286.4100000000003</v>
      </c>
      <c r="AG30" s="208">
        <v>3</v>
      </c>
      <c r="AH30" s="208">
        <v>3</v>
      </c>
      <c r="AI30" s="208"/>
      <c r="AJ30" s="208"/>
      <c r="AK30" s="208"/>
      <c r="AL30" s="208">
        <v>163815.14999999997</v>
      </c>
      <c r="AM30" s="208">
        <v>24</v>
      </c>
      <c r="AN30" s="208">
        <v>30</v>
      </c>
    </row>
    <row r="31" spans="1:40">
      <c r="A31" s="189" t="s">
        <v>459</v>
      </c>
      <c r="B31" s="208">
        <v>2702304.96</v>
      </c>
      <c r="C31" s="208">
        <v>5</v>
      </c>
      <c r="D31" s="208">
        <v>34</v>
      </c>
      <c r="E31" s="208">
        <v>766730.9</v>
      </c>
      <c r="F31" s="208">
        <v>1</v>
      </c>
      <c r="G31" s="208">
        <v>3</v>
      </c>
      <c r="H31" s="208">
        <v>142563</v>
      </c>
      <c r="I31" s="208">
        <v>1</v>
      </c>
      <c r="J31" s="208">
        <v>1</v>
      </c>
      <c r="K31" s="208">
        <v>9067572</v>
      </c>
      <c r="L31" s="208">
        <v>1</v>
      </c>
      <c r="M31" s="208">
        <v>1</v>
      </c>
      <c r="N31" s="208">
        <v>145769</v>
      </c>
      <c r="O31" s="208">
        <v>2</v>
      </c>
      <c r="P31" s="208">
        <v>2</v>
      </c>
      <c r="Q31" s="208"/>
      <c r="R31" s="208"/>
      <c r="S31" s="208"/>
      <c r="T31" s="208">
        <v>5997410</v>
      </c>
      <c r="U31" s="208">
        <v>1</v>
      </c>
      <c r="V31" s="208">
        <v>1</v>
      </c>
      <c r="W31" s="208">
        <v>10010</v>
      </c>
      <c r="X31" s="208">
        <v>1</v>
      </c>
      <c r="Y31" s="208">
        <v>1</v>
      </c>
      <c r="Z31" s="208">
        <v>507997</v>
      </c>
      <c r="AA31" s="208">
        <v>1</v>
      </c>
      <c r="AB31" s="208">
        <v>9</v>
      </c>
      <c r="AC31" s="208">
        <v>119019</v>
      </c>
      <c r="AD31" s="208">
        <v>1</v>
      </c>
      <c r="AE31" s="208">
        <v>1</v>
      </c>
      <c r="AF31" s="208"/>
      <c r="AG31" s="208"/>
      <c r="AH31" s="208"/>
      <c r="AI31" s="208"/>
      <c r="AJ31" s="208"/>
      <c r="AK31" s="208"/>
      <c r="AL31" s="208">
        <v>19459375.859999999</v>
      </c>
      <c r="AM31" s="208">
        <v>14</v>
      </c>
      <c r="AN31" s="208">
        <v>53</v>
      </c>
    </row>
    <row r="32" spans="1:40">
      <c r="A32" s="189" t="s">
        <v>571</v>
      </c>
      <c r="B32" s="208">
        <v>24030</v>
      </c>
      <c r="C32" s="208">
        <v>1</v>
      </c>
      <c r="D32" s="208">
        <v>1</v>
      </c>
      <c r="E32" s="208"/>
      <c r="F32" s="208"/>
      <c r="G32" s="208"/>
      <c r="H32" s="208">
        <v>64536</v>
      </c>
      <c r="I32" s="208">
        <v>2</v>
      </c>
      <c r="J32" s="208">
        <v>2</v>
      </c>
      <c r="K32" s="208"/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>
        <v>3200</v>
      </c>
      <c r="AD32" s="208">
        <v>1</v>
      </c>
      <c r="AE32" s="208">
        <v>1</v>
      </c>
      <c r="AF32" s="208">
        <v>22000</v>
      </c>
      <c r="AG32" s="208">
        <v>1</v>
      </c>
      <c r="AH32" s="208">
        <v>1</v>
      </c>
      <c r="AI32" s="208"/>
      <c r="AJ32" s="208"/>
      <c r="AK32" s="208"/>
      <c r="AL32" s="208">
        <v>113766</v>
      </c>
      <c r="AM32" s="208">
        <v>5</v>
      </c>
      <c r="AN32" s="208">
        <v>5</v>
      </c>
    </row>
    <row r="33" spans="1:40">
      <c r="A33" s="189" t="s">
        <v>1911</v>
      </c>
      <c r="B33" s="208">
        <v>51387</v>
      </c>
      <c r="C33" s="208">
        <v>1</v>
      </c>
      <c r="D33" s="208">
        <v>3</v>
      </c>
      <c r="E33" s="208">
        <v>251638.32</v>
      </c>
      <c r="F33" s="208">
        <v>1</v>
      </c>
      <c r="G33" s="208">
        <v>2</v>
      </c>
      <c r="H33" s="208">
        <v>18239.5</v>
      </c>
      <c r="I33" s="208">
        <v>1</v>
      </c>
      <c r="J33" s="208">
        <v>1</v>
      </c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>
        <v>111576.02</v>
      </c>
      <c r="AA33" s="208">
        <v>1</v>
      </c>
      <c r="AB33" s="208">
        <v>5</v>
      </c>
      <c r="AC33" s="208"/>
      <c r="AD33" s="208"/>
      <c r="AE33" s="208"/>
      <c r="AF33" s="208"/>
      <c r="AG33" s="208"/>
      <c r="AH33" s="208"/>
      <c r="AI33" s="208"/>
      <c r="AJ33" s="208"/>
      <c r="AK33" s="208"/>
      <c r="AL33" s="208">
        <v>432840.84</v>
      </c>
      <c r="AM33" s="208">
        <v>4</v>
      </c>
      <c r="AN33" s="208">
        <v>11</v>
      </c>
    </row>
    <row r="34" spans="1:40">
      <c r="A34" s="189" t="s">
        <v>1691</v>
      </c>
      <c r="B34" s="208">
        <v>50831</v>
      </c>
      <c r="C34" s="208">
        <v>2</v>
      </c>
      <c r="D34" s="208">
        <v>3</v>
      </c>
      <c r="E34" s="208">
        <v>159859</v>
      </c>
      <c r="F34" s="208">
        <v>2</v>
      </c>
      <c r="G34" s="208">
        <v>2</v>
      </c>
      <c r="H34" s="208">
        <v>195026</v>
      </c>
      <c r="I34" s="208">
        <v>4</v>
      </c>
      <c r="J34" s="208">
        <v>11</v>
      </c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>
        <v>600</v>
      </c>
      <c r="AD34" s="208">
        <v>1</v>
      </c>
      <c r="AE34" s="208">
        <v>1</v>
      </c>
      <c r="AF34" s="208">
        <v>42000</v>
      </c>
      <c r="AG34" s="208">
        <v>2</v>
      </c>
      <c r="AH34" s="208">
        <v>4</v>
      </c>
      <c r="AI34" s="208"/>
      <c r="AJ34" s="208"/>
      <c r="AK34" s="208"/>
      <c r="AL34" s="208">
        <v>448316</v>
      </c>
      <c r="AM34" s="208">
        <v>11</v>
      </c>
      <c r="AN34" s="208">
        <v>21</v>
      </c>
    </row>
    <row r="35" spans="1:40">
      <c r="A35" s="189" t="s">
        <v>808</v>
      </c>
      <c r="B35" s="208"/>
      <c r="C35" s="208"/>
      <c r="D35" s="208"/>
      <c r="E35" s="208">
        <v>383941</v>
      </c>
      <c r="F35" s="208">
        <v>3</v>
      </c>
      <c r="G35" s="208">
        <v>14</v>
      </c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  <c r="AF35" s="208"/>
      <c r="AG35" s="208"/>
      <c r="AH35" s="208"/>
      <c r="AI35" s="208"/>
      <c r="AJ35" s="208"/>
      <c r="AK35" s="208"/>
      <c r="AL35" s="208">
        <v>383941</v>
      </c>
      <c r="AM35" s="208">
        <v>3</v>
      </c>
      <c r="AN35" s="208">
        <v>14</v>
      </c>
    </row>
    <row r="36" spans="1:40">
      <c r="A36" s="189" t="s">
        <v>910</v>
      </c>
      <c r="B36" s="208">
        <v>587541</v>
      </c>
      <c r="C36" s="208">
        <v>3</v>
      </c>
      <c r="D36" s="208">
        <v>5</v>
      </c>
      <c r="E36" s="208">
        <v>408172</v>
      </c>
      <c r="F36" s="208">
        <v>3</v>
      </c>
      <c r="G36" s="208">
        <v>5</v>
      </c>
      <c r="H36" s="208">
        <v>588458</v>
      </c>
      <c r="I36" s="208">
        <v>1</v>
      </c>
      <c r="J36" s="208">
        <v>2</v>
      </c>
      <c r="K36" s="208"/>
      <c r="L36" s="208"/>
      <c r="M36" s="208"/>
      <c r="N36" s="208"/>
      <c r="O36" s="208"/>
      <c r="P36" s="208"/>
      <c r="Q36" s="208"/>
      <c r="R36" s="208"/>
      <c r="S36" s="208"/>
      <c r="T36" s="208">
        <v>326710</v>
      </c>
      <c r="U36" s="208">
        <v>3</v>
      </c>
      <c r="V36" s="208">
        <v>3</v>
      </c>
      <c r="W36" s="208">
        <v>480405</v>
      </c>
      <c r="X36" s="208">
        <v>3</v>
      </c>
      <c r="Y36" s="208">
        <v>5</v>
      </c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>
        <v>2391286</v>
      </c>
      <c r="AM36" s="208">
        <v>13</v>
      </c>
      <c r="AN36" s="208">
        <v>20</v>
      </c>
    </row>
    <row r="37" spans="1:40">
      <c r="A37" s="189" t="s">
        <v>916</v>
      </c>
      <c r="B37" s="208"/>
      <c r="C37" s="208"/>
      <c r="D37" s="208"/>
      <c r="E37" s="208">
        <v>505600</v>
      </c>
      <c r="F37" s="208">
        <v>1</v>
      </c>
      <c r="G37" s="208">
        <v>1</v>
      </c>
      <c r="H37" s="208">
        <v>139596.27000000002</v>
      </c>
      <c r="I37" s="208">
        <v>2</v>
      </c>
      <c r="J37" s="208">
        <v>2</v>
      </c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>
        <v>478763.4</v>
      </c>
      <c r="AA37" s="208">
        <v>1</v>
      </c>
      <c r="AB37" s="208">
        <v>2</v>
      </c>
      <c r="AC37" s="208"/>
      <c r="AD37" s="208"/>
      <c r="AE37" s="208"/>
      <c r="AF37" s="208"/>
      <c r="AG37" s="208"/>
      <c r="AH37" s="208"/>
      <c r="AI37" s="208"/>
      <c r="AJ37" s="208"/>
      <c r="AK37" s="208"/>
      <c r="AL37" s="208">
        <v>1123959.67</v>
      </c>
      <c r="AM37" s="208">
        <v>4</v>
      </c>
      <c r="AN37" s="208">
        <v>5</v>
      </c>
    </row>
    <row r="38" spans="1:40">
      <c r="A38" s="189" t="s">
        <v>917</v>
      </c>
      <c r="B38" s="208">
        <v>875317</v>
      </c>
      <c r="C38" s="208">
        <v>3</v>
      </c>
      <c r="D38" s="208">
        <v>8</v>
      </c>
      <c r="E38" s="208">
        <v>25565</v>
      </c>
      <c r="F38" s="208">
        <v>1</v>
      </c>
      <c r="G38" s="208">
        <v>1</v>
      </c>
      <c r="H38" s="208">
        <v>12000</v>
      </c>
      <c r="I38" s="208">
        <v>1</v>
      </c>
      <c r="J38" s="208">
        <v>1</v>
      </c>
      <c r="K38" s="208"/>
      <c r="L38" s="208"/>
      <c r="M38" s="208"/>
      <c r="N38" s="208"/>
      <c r="O38" s="208"/>
      <c r="P38" s="208"/>
      <c r="Q38" s="208"/>
      <c r="R38" s="208"/>
      <c r="S38" s="208"/>
      <c r="T38" s="208">
        <v>8000</v>
      </c>
      <c r="U38" s="208">
        <v>1</v>
      </c>
      <c r="V38" s="208">
        <v>1</v>
      </c>
      <c r="W38" s="208"/>
      <c r="X38" s="208"/>
      <c r="Y38" s="208"/>
      <c r="Z38" s="208">
        <v>198813</v>
      </c>
      <c r="AA38" s="208">
        <v>2</v>
      </c>
      <c r="AB38" s="208">
        <v>3</v>
      </c>
      <c r="AC38" s="208">
        <v>2716</v>
      </c>
      <c r="AD38" s="208">
        <v>1</v>
      </c>
      <c r="AE38" s="208">
        <v>1</v>
      </c>
      <c r="AF38" s="208"/>
      <c r="AG38" s="208"/>
      <c r="AH38" s="208"/>
      <c r="AI38" s="208"/>
      <c r="AJ38" s="208"/>
      <c r="AK38" s="208"/>
      <c r="AL38" s="208">
        <v>1122411</v>
      </c>
      <c r="AM38" s="208">
        <v>9</v>
      </c>
      <c r="AN38" s="208">
        <v>15</v>
      </c>
    </row>
    <row r="39" spans="1:40">
      <c r="A39" s="189" t="s">
        <v>918</v>
      </c>
      <c r="B39" s="208">
        <v>2435670</v>
      </c>
      <c r="C39" s="208">
        <v>9</v>
      </c>
      <c r="D39" s="208">
        <v>89</v>
      </c>
      <c r="E39" s="208">
        <v>3739151</v>
      </c>
      <c r="F39" s="208">
        <v>9</v>
      </c>
      <c r="G39" s="208">
        <v>96</v>
      </c>
      <c r="H39" s="208">
        <v>489985</v>
      </c>
      <c r="I39" s="208">
        <v>2</v>
      </c>
      <c r="J39" s="208">
        <v>3</v>
      </c>
      <c r="K39" s="208">
        <v>10800</v>
      </c>
      <c r="L39" s="208">
        <v>1</v>
      </c>
      <c r="M39" s="208">
        <v>1</v>
      </c>
      <c r="N39" s="208">
        <v>344770</v>
      </c>
      <c r="O39" s="208">
        <v>1</v>
      </c>
      <c r="P39" s="208">
        <v>4</v>
      </c>
      <c r="Q39" s="208"/>
      <c r="R39" s="208"/>
      <c r="S39" s="208"/>
      <c r="T39" s="208">
        <v>46440</v>
      </c>
      <c r="U39" s="208">
        <v>3</v>
      </c>
      <c r="V39" s="208">
        <v>3</v>
      </c>
      <c r="W39" s="208">
        <v>7776</v>
      </c>
      <c r="X39" s="208">
        <v>1</v>
      </c>
      <c r="Y39" s="208"/>
      <c r="Z39" s="208">
        <v>464021</v>
      </c>
      <c r="AA39" s="208">
        <v>2</v>
      </c>
      <c r="AB39" s="208">
        <v>19</v>
      </c>
      <c r="AC39" s="208">
        <v>682397</v>
      </c>
      <c r="AD39" s="208">
        <v>4</v>
      </c>
      <c r="AE39" s="208">
        <v>18</v>
      </c>
      <c r="AF39" s="208">
        <v>750134</v>
      </c>
      <c r="AG39" s="208">
        <v>6</v>
      </c>
      <c r="AH39" s="208">
        <v>19</v>
      </c>
      <c r="AI39" s="208"/>
      <c r="AJ39" s="208"/>
      <c r="AK39" s="208"/>
      <c r="AL39" s="208">
        <v>8971144</v>
      </c>
      <c r="AM39" s="208">
        <v>38</v>
      </c>
      <c r="AN39" s="208">
        <v>252</v>
      </c>
    </row>
    <row r="40" spans="1:40">
      <c r="A40" s="189" t="s">
        <v>1913</v>
      </c>
      <c r="B40" s="208"/>
      <c r="C40" s="208"/>
      <c r="D40" s="208"/>
      <c r="E40" s="208">
        <v>23748</v>
      </c>
      <c r="F40" s="208">
        <v>1</v>
      </c>
      <c r="G40" s="208">
        <v>1</v>
      </c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8">
        <v>23748</v>
      </c>
      <c r="AM40" s="208">
        <v>1</v>
      </c>
      <c r="AN40" s="208">
        <v>1</v>
      </c>
    </row>
    <row r="41" spans="1:40">
      <c r="A41" s="189" t="s">
        <v>920</v>
      </c>
      <c r="B41" s="208">
        <v>63737</v>
      </c>
      <c r="C41" s="208">
        <v>1</v>
      </c>
      <c r="D41" s="208">
        <v>1</v>
      </c>
      <c r="E41" s="208">
        <v>15118</v>
      </c>
      <c r="F41" s="208">
        <v>1</v>
      </c>
      <c r="G41" s="208">
        <v>1</v>
      </c>
      <c r="H41" s="208">
        <v>135755</v>
      </c>
      <c r="I41" s="208">
        <v>2</v>
      </c>
      <c r="J41" s="208">
        <v>3</v>
      </c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  <c r="AF41" s="208">
        <v>51400</v>
      </c>
      <c r="AG41" s="208">
        <v>1</v>
      </c>
      <c r="AH41" s="208">
        <v>1</v>
      </c>
      <c r="AI41" s="208"/>
      <c r="AJ41" s="208"/>
      <c r="AK41" s="208"/>
      <c r="AL41" s="208">
        <v>266010</v>
      </c>
      <c r="AM41" s="208">
        <v>5</v>
      </c>
      <c r="AN41" s="208">
        <v>6</v>
      </c>
    </row>
    <row r="42" spans="1:40">
      <c r="A42" s="189" t="s">
        <v>921</v>
      </c>
      <c r="B42" s="208">
        <v>66190</v>
      </c>
      <c r="C42" s="208">
        <v>1</v>
      </c>
      <c r="D42" s="208">
        <v>3</v>
      </c>
      <c r="E42" s="208">
        <v>15381</v>
      </c>
      <c r="F42" s="208">
        <v>1</v>
      </c>
      <c r="G42" s="208">
        <v>1</v>
      </c>
      <c r="H42" s="208">
        <v>6880</v>
      </c>
      <c r="I42" s="208">
        <v>1</v>
      </c>
      <c r="J42" s="208">
        <v>1</v>
      </c>
      <c r="K42" s="208"/>
      <c r="L42" s="208"/>
      <c r="M42" s="208"/>
      <c r="N42" s="208">
        <v>10334</v>
      </c>
      <c r="O42" s="208">
        <v>1</v>
      </c>
      <c r="P42" s="208">
        <v>1</v>
      </c>
      <c r="Q42" s="208">
        <v>12150</v>
      </c>
      <c r="R42" s="208">
        <v>1</v>
      </c>
      <c r="S42" s="208"/>
      <c r="T42" s="208"/>
      <c r="U42" s="208"/>
      <c r="V42" s="208"/>
      <c r="W42" s="208"/>
      <c r="X42" s="208"/>
      <c r="Y42" s="208"/>
      <c r="Z42" s="208">
        <v>10724</v>
      </c>
      <c r="AA42" s="208">
        <v>1</v>
      </c>
      <c r="AB42" s="208">
        <v>1</v>
      </c>
      <c r="AC42" s="208"/>
      <c r="AD42" s="208"/>
      <c r="AE42" s="208"/>
      <c r="AF42" s="208"/>
      <c r="AG42" s="208"/>
      <c r="AH42" s="208"/>
      <c r="AI42" s="208"/>
      <c r="AJ42" s="208"/>
      <c r="AK42" s="208"/>
      <c r="AL42" s="208">
        <v>121659</v>
      </c>
      <c r="AM42" s="208">
        <v>6</v>
      </c>
      <c r="AN42" s="208">
        <v>7</v>
      </c>
    </row>
    <row r="43" spans="1:40">
      <c r="A43" s="189" t="s">
        <v>1916</v>
      </c>
      <c r="B43" s="208">
        <v>330196.45</v>
      </c>
      <c r="C43" s="208">
        <v>4</v>
      </c>
      <c r="D43" s="208">
        <v>12</v>
      </c>
      <c r="E43" s="208">
        <v>66690</v>
      </c>
      <c r="F43" s="208">
        <v>4</v>
      </c>
      <c r="G43" s="208">
        <v>9</v>
      </c>
      <c r="H43" s="208">
        <v>75000</v>
      </c>
      <c r="I43" s="208">
        <v>2</v>
      </c>
      <c r="J43" s="208">
        <v>2</v>
      </c>
      <c r="K43" s="208">
        <v>235999.6</v>
      </c>
      <c r="L43" s="208">
        <v>2</v>
      </c>
      <c r="M43" s="208">
        <v>3</v>
      </c>
      <c r="N43" s="208">
        <v>201591</v>
      </c>
      <c r="O43" s="208">
        <v>2</v>
      </c>
      <c r="P43" s="208">
        <v>4</v>
      </c>
      <c r="Q43" s="208"/>
      <c r="R43" s="208"/>
      <c r="S43" s="208"/>
      <c r="T43" s="208">
        <v>78000</v>
      </c>
      <c r="U43" s="208">
        <v>1</v>
      </c>
      <c r="V43" s="208">
        <v>4</v>
      </c>
      <c r="W43" s="208"/>
      <c r="X43" s="208"/>
      <c r="Y43" s="208"/>
      <c r="Z43" s="208">
        <v>36468.92</v>
      </c>
      <c r="AA43" s="208">
        <v>1</v>
      </c>
      <c r="AB43" s="208">
        <v>1</v>
      </c>
      <c r="AC43" s="208"/>
      <c r="AD43" s="208"/>
      <c r="AE43" s="208"/>
      <c r="AF43" s="208"/>
      <c r="AG43" s="208"/>
      <c r="AH43" s="208"/>
      <c r="AI43" s="208"/>
      <c r="AJ43" s="208"/>
      <c r="AK43" s="208"/>
      <c r="AL43" s="208">
        <v>1023945.97</v>
      </c>
      <c r="AM43" s="208">
        <v>16</v>
      </c>
      <c r="AN43" s="208">
        <v>35</v>
      </c>
    </row>
    <row r="44" spans="1:40">
      <c r="A44" s="189" t="s">
        <v>922</v>
      </c>
      <c r="B44" s="208">
        <v>482642.9</v>
      </c>
      <c r="C44" s="208">
        <v>4</v>
      </c>
      <c r="D44" s="208">
        <v>23</v>
      </c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>
        <v>335546.08</v>
      </c>
      <c r="U44" s="208">
        <v>1</v>
      </c>
      <c r="V44" s="208">
        <v>3</v>
      </c>
      <c r="W44" s="208"/>
      <c r="X44" s="208"/>
      <c r="Y44" s="208"/>
      <c r="Z44" s="208">
        <v>220432.44</v>
      </c>
      <c r="AA44" s="208">
        <v>1</v>
      </c>
      <c r="AB44" s="208">
        <v>2</v>
      </c>
      <c r="AC44" s="208"/>
      <c r="AD44" s="208"/>
      <c r="AE44" s="208"/>
      <c r="AF44" s="208"/>
      <c r="AG44" s="208"/>
      <c r="AH44" s="208"/>
      <c r="AI44" s="208"/>
      <c r="AJ44" s="208"/>
      <c r="AK44" s="208"/>
      <c r="AL44" s="208">
        <v>1038621.4199999999</v>
      </c>
      <c r="AM44" s="208">
        <v>6</v>
      </c>
      <c r="AN44" s="208">
        <v>28</v>
      </c>
    </row>
    <row r="45" spans="1:40">
      <c r="A45" s="189" t="s">
        <v>825</v>
      </c>
      <c r="B45" s="208">
        <v>239552</v>
      </c>
      <c r="C45" s="208">
        <v>4</v>
      </c>
      <c r="D45" s="208">
        <v>8</v>
      </c>
      <c r="E45" s="208">
        <v>115000</v>
      </c>
      <c r="F45" s="208">
        <v>1</v>
      </c>
      <c r="G45" s="208">
        <v>1</v>
      </c>
      <c r="H45" s="208">
        <v>465326</v>
      </c>
      <c r="I45" s="208">
        <v>3</v>
      </c>
      <c r="J45" s="208">
        <v>6</v>
      </c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>
        <v>249000</v>
      </c>
      <c r="AA45" s="208">
        <v>2</v>
      </c>
      <c r="AB45" s="208">
        <v>5</v>
      </c>
      <c r="AC45" s="208">
        <v>240000</v>
      </c>
      <c r="AD45" s="208">
        <v>3</v>
      </c>
      <c r="AE45" s="208">
        <v>4</v>
      </c>
      <c r="AF45" s="208">
        <v>20000</v>
      </c>
      <c r="AG45" s="208">
        <v>2</v>
      </c>
      <c r="AH45" s="208">
        <v>2</v>
      </c>
      <c r="AI45" s="208"/>
      <c r="AJ45" s="208"/>
      <c r="AK45" s="208"/>
      <c r="AL45" s="208">
        <v>1328878</v>
      </c>
      <c r="AM45" s="208">
        <v>15</v>
      </c>
      <c r="AN45" s="208">
        <v>26</v>
      </c>
    </row>
    <row r="46" spans="1:40">
      <c r="A46" s="189" t="s">
        <v>923</v>
      </c>
      <c r="B46" s="208">
        <v>304627</v>
      </c>
      <c r="C46" s="208">
        <v>3</v>
      </c>
      <c r="D46" s="208">
        <v>4</v>
      </c>
      <c r="E46" s="208">
        <v>420503</v>
      </c>
      <c r="F46" s="208">
        <v>3</v>
      </c>
      <c r="G46" s="208">
        <v>4</v>
      </c>
      <c r="H46" s="208">
        <v>25000</v>
      </c>
      <c r="I46" s="208">
        <v>1</v>
      </c>
      <c r="J46" s="208">
        <v>1</v>
      </c>
      <c r="K46" s="208"/>
      <c r="L46" s="208"/>
      <c r="M46" s="208"/>
      <c r="N46" s="208">
        <v>3141410</v>
      </c>
      <c r="O46" s="208">
        <v>4</v>
      </c>
      <c r="P46" s="208">
        <v>15</v>
      </c>
      <c r="Q46" s="208"/>
      <c r="R46" s="208"/>
      <c r="S46" s="208"/>
      <c r="T46" s="208"/>
      <c r="U46" s="208"/>
      <c r="V46" s="208"/>
      <c r="W46" s="208">
        <v>150000</v>
      </c>
      <c r="X46" s="208">
        <v>1</v>
      </c>
      <c r="Y46" s="208">
        <v>1</v>
      </c>
      <c r="Z46" s="208">
        <v>600000</v>
      </c>
      <c r="AA46" s="208">
        <v>1</v>
      </c>
      <c r="AB46" s="208">
        <v>1</v>
      </c>
      <c r="AC46" s="208">
        <v>215000</v>
      </c>
      <c r="AD46" s="208">
        <v>1</v>
      </c>
      <c r="AE46" s="208">
        <v>2</v>
      </c>
      <c r="AF46" s="208">
        <v>110000</v>
      </c>
      <c r="AG46" s="208">
        <v>1</v>
      </c>
      <c r="AH46" s="208">
        <v>2</v>
      </c>
      <c r="AI46" s="208"/>
      <c r="AJ46" s="208"/>
      <c r="AK46" s="208"/>
      <c r="AL46" s="208">
        <v>4966540</v>
      </c>
      <c r="AM46" s="208">
        <v>15</v>
      </c>
      <c r="AN46" s="208">
        <v>30</v>
      </c>
    </row>
    <row r="47" spans="1:40">
      <c r="A47" s="189" t="s">
        <v>1918</v>
      </c>
      <c r="B47" s="208"/>
      <c r="C47" s="208"/>
      <c r="D47" s="208"/>
      <c r="E47" s="208">
        <v>9500</v>
      </c>
      <c r="F47" s="208">
        <v>1</v>
      </c>
      <c r="G47" s="208">
        <v>2</v>
      </c>
      <c r="H47" s="208">
        <v>13000</v>
      </c>
      <c r="I47" s="208">
        <v>2</v>
      </c>
      <c r="J47" s="208">
        <v>2</v>
      </c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>
        <v>94710.159999999989</v>
      </c>
      <c r="AA47" s="208">
        <v>3</v>
      </c>
      <c r="AB47" s="208">
        <v>5</v>
      </c>
      <c r="AC47" s="208"/>
      <c r="AD47" s="208"/>
      <c r="AE47" s="208"/>
      <c r="AF47" s="208"/>
      <c r="AG47" s="208"/>
      <c r="AH47" s="208"/>
      <c r="AI47" s="208"/>
      <c r="AJ47" s="208"/>
      <c r="AK47" s="208"/>
      <c r="AL47" s="208">
        <v>117210.16</v>
      </c>
      <c r="AM47" s="208">
        <v>6</v>
      </c>
      <c r="AN47" s="208">
        <v>9</v>
      </c>
    </row>
    <row r="48" spans="1:40">
      <c r="A48" s="189" t="s">
        <v>1914</v>
      </c>
      <c r="B48" s="208">
        <v>612838</v>
      </c>
      <c r="C48" s="208">
        <v>2</v>
      </c>
      <c r="D48" s="208">
        <v>7</v>
      </c>
      <c r="E48" s="208">
        <v>911462</v>
      </c>
      <c r="F48" s="208">
        <v>2</v>
      </c>
      <c r="G48" s="208">
        <v>5</v>
      </c>
      <c r="H48" s="208">
        <v>290006</v>
      </c>
      <c r="I48" s="208">
        <v>1</v>
      </c>
      <c r="J48" s="208">
        <v>3</v>
      </c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>
        <v>1814306</v>
      </c>
      <c r="AM48" s="208">
        <v>5</v>
      </c>
      <c r="AN48" s="208">
        <v>15</v>
      </c>
    </row>
    <row r="49" spans="1:40">
      <c r="A49" s="189" t="s">
        <v>1915</v>
      </c>
      <c r="B49" s="208">
        <v>8000</v>
      </c>
      <c r="C49" s="208">
        <v>2</v>
      </c>
      <c r="D49" s="208"/>
      <c r="E49" s="208">
        <v>8638.31</v>
      </c>
      <c r="F49" s="208">
        <v>3</v>
      </c>
      <c r="G49" s="208"/>
      <c r="H49" s="208">
        <v>238.08</v>
      </c>
      <c r="I49" s="208">
        <v>1</v>
      </c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>
        <v>16876.390000000003</v>
      </c>
      <c r="AM49" s="208">
        <v>6</v>
      </c>
      <c r="AN49" s="208"/>
    </row>
    <row r="50" spans="1:40">
      <c r="A50" s="189" t="s">
        <v>1912</v>
      </c>
      <c r="B50" s="208">
        <v>2000</v>
      </c>
      <c r="C50" s="208">
        <v>2</v>
      </c>
      <c r="D50" s="208">
        <v>2</v>
      </c>
      <c r="E50" s="208"/>
      <c r="F50" s="208"/>
      <c r="G50" s="208"/>
      <c r="H50" s="208">
        <v>9766.9599999999991</v>
      </c>
      <c r="I50" s="208">
        <v>1</v>
      </c>
      <c r="J50" s="208">
        <v>1</v>
      </c>
      <c r="K50" s="208"/>
      <c r="L50" s="208"/>
      <c r="M50" s="208"/>
      <c r="N50" s="208"/>
      <c r="O50" s="208">
        <v>1</v>
      </c>
      <c r="P50" s="208">
        <v>1</v>
      </c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>
        <v>11766.96</v>
      </c>
      <c r="AM50" s="208">
        <v>4</v>
      </c>
      <c r="AN50" s="208">
        <v>4</v>
      </c>
    </row>
    <row r="51" spans="1:40">
      <c r="A51" s="189" t="s">
        <v>422</v>
      </c>
      <c r="B51" s="208">
        <v>833668.7</v>
      </c>
      <c r="C51" s="208">
        <v>3</v>
      </c>
      <c r="D51" s="208">
        <v>13</v>
      </c>
      <c r="E51" s="208">
        <v>740191.06</v>
      </c>
      <c r="F51" s="208">
        <v>2</v>
      </c>
      <c r="G51" s="208">
        <v>16</v>
      </c>
      <c r="H51" s="208">
        <v>314289.02999999997</v>
      </c>
      <c r="I51" s="208">
        <v>2</v>
      </c>
      <c r="J51" s="208">
        <v>9</v>
      </c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>
        <v>28873</v>
      </c>
      <c r="AA51" s="208">
        <v>2</v>
      </c>
      <c r="AB51" s="208">
        <v>2</v>
      </c>
      <c r="AC51" s="208"/>
      <c r="AD51" s="208"/>
      <c r="AE51" s="208"/>
      <c r="AF51" s="208">
        <v>107926.52</v>
      </c>
      <c r="AG51" s="208">
        <v>1</v>
      </c>
      <c r="AH51" s="208">
        <v>11</v>
      </c>
      <c r="AI51" s="208"/>
      <c r="AJ51" s="208"/>
      <c r="AK51" s="208"/>
      <c r="AL51" s="208">
        <v>2024948.3099999998</v>
      </c>
      <c r="AM51" s="208">
        <v>10</v>
      </c>
      <c r="AN51" s="208">
        <v>51</v>
      </c>
    </row>
    <row r="52" spans="1:40">
      <c r="A52" s="189" t="s">
        <v>439</v>
      </c>
      <c r="B52" s="208">
        <v>69346.290000000008</v>
      </c>
      <c r="C52" s="208">
        <v>2</v>
      </c>
      <c r="D52" s="208">
        <v>3</v>
      </c>
      <c r="E52" s="208">
        <v>367301.36</v>
      </c>
      <c r="F52" s="208">
        <v>3</v>
      </c>
      <c r="G52" s="208">
        <v>4</v>
      </c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  <c r="AK52" s="208"/>
      <c r="AL52" s="208">
        <v>436647.65</v>
      </c>
      <c r="AM52" s="208">
        <v>5</v>
      </c>
      <c r="AN52" s="208">
        <v>7</v>
      </c>
    </row>
    <row r="53" spans="1:40">
      <c r="A53" s="189" t="s">
        <v>464</v>
      </c>
      <c r="B53" s="208">
        <v>1420528.04</v>
      </c>
      <c r="C53" s="208">
        <v>4</v>
      </c>
      <c r="D53" s="208">
        <v>9</v>
      </c>
      <c r="E53" s="208">
        <v>48456.86</v>
      </c>
      <c r="F53" s="208">
        <v>4</v>
      </c>
      <c r="G53" s="208">
        <v>6</v>
      </c>
      <c r="H53" s="208">
        <v>38317.54</v>
      </c>
      <c r="I53" s="208">
        <v>1</v>
      </c>
      <c r="J53" s="208">
        <v>2</v>
      </c>
      <c r="K53" s="208"/>
      <c r="L53" s="208"/>
      <c r="M53" s="208"/>
      <c r="N53" s="208">
        <v>14494.21</v>
      </c>
      <c r="O53" s="208">
        <v>1</v>
      </c>
      <c r="P53" s="208">
        <v>1</v>
      </c>
      <c r="Q53" s="208"/>
      <c r="R53" s="208"/>
      <c r="S53" s="208"/>
      <c r="T53" s="208">
        <v>74848.5</v>
      </c>
      <c r="U53" s="208">
        <v>6</v>
      </c>
      <c r="V53" s="208">
        <v>7</v>
      </c>
      <c r="W53" s="208"/>
      <c r="X53" s="208"/>
      <c r="Y53" s="208"/>
      <c r="Z53" s="208">
        <v>38210.92</v>
      </c>
      <c r="AA53" s="208">
        <v>1</v>
      </c>
      <c r="AB53" s="208">
        <v>4</v>
      </c>
      <c r="AC53" s="208">
        <v>111341.44</v>
      </c>
      <c r="AD53" s="208">
        <v>1</v>
      </c>
      <c r="AE53" s="208">
        <v>1</v>
      </c>
      <c r="AF53" s="208">
        <v>7617.81</v>
      </c>
      <c r="AG53" s="208">
        <v>1</v>
      </c>
      <c r="AH53" s="208">
        <v>2</v>
      </c>
      <c r="AI53" s="208"/>
      <c r="AJ53" s="208"/>
      <c r="AK53" s="208"/>
      <c r="AL53" s="208">
        <v>1753815.32</v>
      </c>
      <c r="AM53" s="208">
        <v>19</v>
      </c>
      <c r="AN53" s="208">
        <v>32</v>
      </c>
    </row>
    <row r="54" spans="1:40">
      <c r="A54" s="189" t="s">
        <v>547</v>
      </c>
      <c r="B54" s="208">
        <v>46281</v>
      </c>
      <c r="C54" s="208">
        <v>1</v>
      </c>
      <c r="D54" s="208">
        <v>4</v>
      </c>
      <c r="E54" s="208">
        <v>66063.899999999994</v>
      </c>
      <c r="F54" s="208">
        <v>4</v>
      </c>
      <c r="G54" s="208">
        <v>11</v>
      </c>
      <c r="H54" s="208">
        <v>48418</v>
      </c>
      <c r="I54" s="208">
        <v>2</v>
      </c>
      <c r="J54" s="208">
        <v>3</v>
      </c>
      <c r="K54" s="208"/>
      <c r="L54" s="208"/>
      <c r="M54" s="208"/>
      <c r="N54" s="208"/>
      <c r="O54" s="208"/>
      <c r="P54" s="208"/>
      <c r="Q54" s="208"/>
      <c r="R54" s="208"/>
      <c r="S54" s="208"/>
      <c r="T54" s="208">
        <v>354728.45</v>
      </c>
      <c r="U54" s="208">
        <v>4</v>
      </c>
      <c r="V54" s="208">
        <v>14</v>
      </c>
      <c r="W54" s="208"/>
      <c r="X54" s="208"/>
      <c r="Y54" s="208"/>
      <c r="Z54" s="208">
        <v>192400</v>
      </c>
      <c r="AA54" s="208">
        <v>1</v>
      </c>
      <c r="AB54" s="208">
        <v>4</v>
      </c>
      <c r="AC54" s="208"/>
      <c r="AD54" s="208"/>
      <c r="AE54" s="208"/>
      <c r="AF54" s="208">
        <v>10000</v>
      </c>
      <c r="AG54" s="208">
        <v>1</v>
      </c>
      <c r="AH54" s="208">
        <v>1</v>
      </c>
      <c r="AI54" s="208"/>
      <c r="AJ54" s="208"/>
      <c r="AK54" s="208"/>
      <c r="AL54" s="208">
        <v>717891.35000000009</v>
      </c>
      <c r="AM54" s="208">
        <v>13</v>
      </c>
      <c r="AN54" s="208">
        <v>37</v>
      </c>
    </row>
    <row r="55" spans="1:40">
      <c r="A55" s="189" t="s">
        <v>548</v>
      </c>
      <c r="B55" s="208">
        <v>5070172.8900000006</v>
      </c>
      <c r="C55" s="208">
        <v>9</v>
      </c>
      <c r="D55" s="208">
        <v>54</v>
      </c>
      <c r="E55" s="208">
        <v>6182616.6200000001</v>
      </c>
      <c r="F55" s="208">
        <v>6</v>
      </c>
      <c r="G55" s="208">
        <v>36</v>
      </c>
      <c r="H55" s="208">
        <v>10014258</v>
      </c>
      <c r="I55" s="208">
        <v>8</v>
      </c>
      <c r="J55" s="208">
        <v>199</v>
      </c>
      <c r="K55" s="208"/>
      <c r="L55" s="208"/>
      <c r="M55" s="208"/>
      <c r="N55" s="208">
        <v>349475</v>
      </c>
      <c r="O55" s="208">
        <v>4</v>
      </c>
      <c r="P55" s="208">
        <v>7</v>
      </c>
      <c r="Q55" s="208"/>
      <c r="R55" s="208"/>
      <c r="S55" s="208"/>
      <c r="T55" s="208">
        <v>4910020.07</v>
      </c>
      <c r="U55" s="208">
        <v>8</v>
      </c>
      <c r="V55" s="208">
        <v>73</v>
      </c>
      <c r="W55" s="208">
        <v>617381</v>
      </c>
      <c r="X55" s="208">
        <v>2</v>
      </c>
      <c r="Y55" s="208">
        <v>16</v>
      </c>
      <c r="Z55" s="208">
        <v>529770</v>
      </c>
      <c r="AA55" s="208">
        <v>2</v>
      </c>
      <c r="AB55" s="208">
        <v>14</v>
      </c>
      <c r="AC55" s="208">
        <v>3431304</v>
      </c>
      <c r="AD55" s="208">
        <v>9</v>
      </c>
      <c r="AE55" s="208">
        <v>53</v>
      </c>
      <c r="AF55" s="208">
        <v>5429006</v>
      </c>
      <c r="AG55" s="208">
        <v>9</v>
      </c>
      <c r="AH55" s="208">
        <v>105</v>
      </c>
      <c r="AI55" s="208"/>
      <c r="AJ55" s="208"/>
      <c r="AK55" s="208"/>
      <c r="AL55" s="208">
        <v>36534003.579999998</v>
      </c>
      <c r="AM55" s="208">
        <v>57</v>
      </c>
      <c r="AN55" s="208">
        <v>557</v>
      </c>
    </row>
    <row r="56" spans="1:40">
      <c r="A56" s="189" t="s">
        <v>924</v>
      </c>
      <c r="B56" s="208">
        <v>1919000</v>
      </c>
      <c r="C56" s="208">
        <v>4</v>
      </c>
      <c r="D56" s="208">
        <v>11</v>
      </c>
      <c r="E56" s="208">
        <v>739000</v>
      </c>
      <c r="F56" s="208">
        <v>3</v>
      </c>
      <c r="G56" s="208">
        <v>6</v>
      </c>
      <c r="H56" s="208">
        <v>529000</v>
      </c>
      <c r="I56" s="208">
        <v>2</v>
      </c>
      <c r="J56" s="208">
        <v>2</v>
      </c>
      <c r="K56" s="208"/>
      <c r="L56" s="208"/>
      <c r="M56" s="208"/>
      <c r="N56" s="208">
        <v>165000</v>
      </c>
      <c r="O56" s="208">
        <v>1</v>
      </c>
      <c r="P56" s="208">
        <v>4</v>
      </c>
      <c r="Q56" s="208"/>
      <c r="R56" s="208"/>
      <c r="S56" s="208"/>
      <c r="T56" s="208">
        <v>8002000</v>
      </c>
      <c r="U56" s="208">
        <v>5</v>
      </c>
      <c r="V56" s="208">
        <v>10</v>
      </c>
      <c r="W56" s="208">
        <v>1369000</v>
      </c>
      <c r="X56" s="208">
        <v>1</v>
      </c>
      <c r="Y56" s="208">
        <v>5</v>
      </c>
      <c r="Z56" s="208"/>
      <c r="AA56" s="208"/>
      <c r="AB56" s="208"/>
      <c r="AC56" s="208"/>
      <c r="AD56" s="208"/>
      <c r="AE56" s="208"/>
      <c r="AF56" s="208">
        <v>698000</v>
      </c>
      <c r="AG56" s="208">
        <v>3</v>
      </c>
      <c r="AH56" s="208">
        <v>7</v>
      </c>
      <c r="AI56" s="208"/>
      <c r="AJ56" s="208"/>
      <c r="AK56" s="208"/>
      <c r="AL56" s="208">
        <v>13421000</v>
      </c>
      <c r="AM56" s="208">
        <v>19</v>
      </c>
      <c r="AN56" s="208">
        <v>45</v>
      </c>
    </row>
    <row r="57" spans="1:40">
      <c r="A57" s="189" t="s">
        <v>546</v>
      </c>
      <c r="B57" s="208">
        <v>1852910.53</v>
      </c>
      <c r="C57" s="208">
        <v>4</v>
      </c>
      <c r="D57" s="208">
        <v>31</v>
      </c>
      <c r="E57" s="208">
        <v>3617660.89</v>
      </c>
      <c r="F57" s="208">
        <v>3</v>
      </c>
      <c r="G57" s="208">
        <v>37</v>
      </c>
      <c r="H57" s="208">
        <v>332539.38</v>
      </c>
      <c r="I57" s="208">
        <v>2</v>
      </c>
      <c r="J57" s="208">
        <v>6</v>
      </c>
      <c r="K57" s="208"/>
      <c r="L57" s="208"/>
      <c r="M57" s="208"/>
      <c r="N57" s="208"/>
      <c r="O57" s="208"/>
      <c r="P57" s="208"/>
      <c r="Q57" s="208"/>
      <c r="R57" s="208"/>
      <c r="S57" s="208"/>
      <c r="T57" s="208">
        <v>3646709.9</v>
      </c>
      <c r="U57" s="208">
        <v>4</v>
      </c>
      <c r="V57" s="208">
        <v>22</v>
      </c>
      <c r="W57" s="208">
        <v>349347.16000000003</v>
      </c>
      <c r="X57" s="208">
        <v>2</v>
      </c>
      <c r="Y57" s="208">
        <v>2</v>
      </c>
      <c r="Z57" s="208">
        <v>1367039.8</v>
      </c>
      <c r="AA57" s="208">
        <v>2</v>
      </c>
      <c r="AB57" s="208">
        <v>19</v>
      </c>
      <c r="AC57" s="208">
        <v>681196.08000000007</v>
      </c>
      <c r="AD57" s="208">
        <v>4</v>
      </c>
      <c r="AE57" s="208">
        <v>19</v>
      </c>
      <c r="AF57" s="208">
        <v>900475.02</v>
      </c>
      <c r="AG57" s="208">
        <v>2</v>
      </c>
      <c r="AH57" s="208">
        <v>11</v>
      </c>
      <c r="AI57" s="208"/>
      <c r="AJ57" s="208"/>
      <c r="AK57" s="208"/>
      <c r="AL57" s="208">
        <v>12747878.760000002</v>
      </c>
      <c r="AM57" s="208">
        <v>23</v>
      </c>
      <c r="AN57" s="208">
        <v>147</v>
      </c>
    </row>
    <row r="58" spans="1:40">
      <c r="A58" s="189" t="s">
        <v>925</v>
      </c>
      <c r="B58" s="208">
        <v>13923</v>
      </c>
      <c r="C58" s="208">
        <v>2</v>
      </c>
      <c r="D58" s="208">
        <v>2</v>
      </c>
      <c r="E58" s="208">
        <v>7287</v>
      </c>
      <c r="F58" s="208">
        <v>1</v>
      </c>
      <c r="G58" s="208">
        <v>1</v>
      </c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>
        <v>21277</v>
      </c>
      <c r="U58" s="208">
        <v>1</v>
      </c>
      <c r="V58" s="208">
        <v>1</v>
      </c>
      <c r="W58" s="208"/>
      <c r="X58" s="208"/>
      <c r="Y58" s="208"/>
      <c r="Z58" s="208"/>
      <c r="AA58" s="208"/>
      <c r="AB58" s="208"/>
      <c r="AC58" s="208"/>
      <c r="AD58" s="208"/>
      <c r="AE58" s="208"/>
      <c r="AF58" s="208">
        <v>15220.9</v>
      </c>
      <c r="AG58" s="208">
        <v>1</v>
      </c>
      <c r="AH58" s="208">
        <v>1</v>
      </c>
      <c r="AI58" s="208"/>
      <c r="AJ58" s="208"/>
      <c r="AK58" s="208"/>
      <c r="AL58" s="208">
        <v>57707.9</v>
      </c>
      <c r="AM58" s="208">
        <v>5</v>
      </c>
      <c r="AN58" s="208">
        <v>5</v>
      </c>
    </row>
    <row r="59" spans="1:40">
      <c r="A59" s="189" t="s">
        <v>425</v>
      </c>
      <c r="B59" s="208">
        <v>901762.35</v>
      </c>
      <c r="C59" s="208">
        <v>3</v>
      </c>
      <c r="D59" s="208">
        <v>12</v>
      </c>
      <c r="E59" s="208">
        <v>709458.43</v>
      </c>
      <c r="F59" s="208">
        <v>1</v>
      </c>
      <c r="G59" s="208">
        <v>4</v>
      </c>
      <c r="H59" s="208"/>
      <c r="I59" s="208"/>
      <c r="J59" s="208"/>
      <c r="K59" s="208"/>
      <c r="L59" s="208"/>
      <c r="M59" s="208"/>
      <c r="N59" s="208">
        <v>470583.94</v>
      </c>
      <c r="O59" s="208">
        <v>3</v>
      </c>
      <c r="P59" s="208">
        <v>16</v>
      </c>
      <c r="Q59" s="208"/>
      <c r="R59" s="208"/>
      <c r="S59" s="208"/>
      <c r="T59" s="208">
        <v>1822504.57</v>
      </c>
      <c r="U59" s="208">
        <v>2</v>
      </c>
      <c r="V59" s="208">
        <v>11</v>
      </c>
      <c r="W59" s="208">
        <v>656138.82000000007</v>
      </c>
      <c r="X59" s="208">
        <v>2</v>
      </c>
      <c r="Y59" s="208">
        <v>13</v>
      </c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8"/>
      <c r="AL59" s="208">
        <v>4560448.1099999994</v>
      </c>
      <c r="AM59" s="208">
        <v>11</v>
      </c>
      <c r="AN59" s="208">
        <v>56</v>
      </c>
    </row>
    <row r="60" spans="1:40">
      <c r="A60" s="189" t="s">
        <v>573</v>
      </c>
      <c r="B60" s="208"/>
      <c r="C60" s="208"/>
      <c r="D60" s="208"/>
      <c r="E60" s="208">
        <v>137000</v>
      </c>
      <c r="F60" s="208">
        <v>1</v>
      </c>
      <c r="G60" s="208">
        <v>2</v>
      </c>
      <c r="H60" s="208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>
        <v>565000</v>
      </c>
      <c r="U60" s="208">
        <v>1</v>
      </c>
      <c r="V60" s="208">
        <v>15</v>
      </c>
      <c r="W60" s="208">
        <v>1191835.83</v>
      </c>
      <c r="X60" s="208">
        <v>1</v>
      </c>
      <c r="Y60" s="208">
        <v>6</v>
      </c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8"/>
      <c r="AL60" s="208">
        <v>1893835.83</v>
      </c>
      <c r="AM60" s="208">
        <v>3</v>
      </c>
      <c r="AN60" s="208">
        <v>23</v>
      </c>
    </row>
    <row r="61" spans="1:40">
      <c r="A61" s="189" t="s">
        <v>470</v>
      </c>
      <c r="B61" s="208">
        <v>964969.68</v>
      </c>
      <c r="C61" s="208">
        <v>4</v>
      </c>
      <c r="D61" s="208">
        <v>9</v>
      </c>
      <c r="E61" s="208">
        <v>1202725.53</v>
      </c>
      <c r="F61" s="208">
        <v>2</v>
      </c>
      <c r="G61" s="208">
        <v>8</v>
      </c>
      <c r="H61" s="208"/>
      <c r="I61" s="208"/>
      <c r="J61" s="208"/>
      <c r="K61" s="208"/>
      <c r="L61" s="208"/>
      <c r="M61" s="208"/>
      <c r="N61" s="208">
        <v>622369.19999999995</v>
      </c>
      <c r="O61" s="208">
        <v>1</v>
      </c>
      <c r="P61" s="208">
        <v>6</v>
      </c>
      <c r="Q61" s="208"/>
      <c r="R61" s="208"/>
      <c r="S61" s="208"/>
      <c r="T61" s="208"/>
      <c r="U61" s="208"/>
      <c r="V61" s="208"/>
      <c r="W61" s="208">
        <v>128834.29</v>
      </c>
      <c r="X61" s="208">
        <v>1</v>
      </c>
      <c r="Y61" s="208">
        <v>2</v>
      </c>
      <c r="Z61" s="208"/>
      <c r="AA61" s="208"/>
      <c r="AB61" s="208"/>
      <c r="AC61" s="208"/>
      <c r="AD61" s="208"/>
      <c r="AE61" s="208"/>
      <c r="AF61" s="208">
        <v>321472.74</v>
      </c>
      <c r="AG61" s="208">
        <v>1</v>
      </c>
      <c r="AH61" s="208">
        <v>2</v>
      </c>
      <c r="AI61" s="208"/>
      <c r="AJ61" s="208"/>
      <c r="AK61" s="208"/>
      <c r="AL61" s="208">
        <v>3240371.4400000004</v>
      </c>
      <c r="AM61" s="208">
        <v>9</v>
      </c>
      <c r="AN61" s="208">
        <v>27</v>
      </c>
    </row>
    <row r="62" spans="1:40">
      <c r="A62" s="189" t="s">
        <v>572</v>
      </c>
      <c r="B62" s="208">
        <v>43533</v>
      </c>
      <c r="C62" s="208">
        <v>1</v>
      </c>
      <c r="D62" s="208">
        <v>4</v>
      </c>
      <c r="E62" s="208">
        <v>42576</v>
      </c>
      <c r="F62" s="208">
        <v>1</v>
      </c>
      <c r="G62" s="208">
        <v>2</v>
      </c>
      <c r="H62" s="208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  <c r="AF62" s="208"/>
      <c r="AG62" s="208"/>
      <c r="AH62" s="208"/>
      <c r="AI62" s="208"/>
      <c r="AJ62" s="208"/>
      <c r="AK62" s="208"/>
      <c r="AL62" s="208">
        <v>86109</v>
      </c>
      <c r="AM62" s="208">
        <v>2</v>
      </c>
      <c r="AN62" s="208">
        <v>6</v>
      </c>
    </row>
    <row r="63" spans="1:40">
      <c r="A63" s="189" t="s">
        <v>405</v>
      </c>
      <c r="B63" s="208">
        <v>874387</v>
      </c>
      <c r="C63" s="208">
        <v>1</v>
      </c>
      <c r="D63" s="208">
        <v>3</v>
      </c>
      <c r="E63" s="208">
        <v>514236</v>
      </c>
      <c r="F63" s="208">
        <v>1</v>
      </c>
      <c r="G63" s="208">
        <v>3</v>
      </c>
      <c r="H63" s="208"/>
      <c r="I63" s="208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  <c r="AF63" s="208">
        <v>1094830.3900000001</v>
      </c>
      <c r="AG63" s="208">
        <v>2</v>
      </c>
      <c r="AH63" s="208">
        <v>6</v>
      </c>
      <c r="AI63" s="208"/>
      <c r="AJ63" s="208"/>
      <c r="AK63" s="208"/>
      <c r="AL63" s="208">
        <v>2483453.39</v>
      </c>
      <c r="AM63" s="208">
        <v>4</v>
      </c>
      <c r="AN63" s="208">
        <v>12</v>
      </c>
    </row>
    <row r="64" spans="1:40">
      <c r="A64" s="189" t="s">
        <v>836</v>
      </c>
      <c r="B64" s="208">
        <v>10552867.290000001</v>
      </c>
      <c r="C64" s="208">
        <v>7</v>
      </c>
      <c r="D64" s="208"/>
      <c r="E64" s="208">
        <v>5033933.58</v>
      </c>
      <c r="F64" s="208">
        <v>6</v>
      </c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>
        <v>9370648</v>
      </c>
      <c r="U64" s="208">
        <v>5</v>
      </c>
      <c r="V64" s="208"/>
      <c r="W64" s="208">
        <v>1069970</v>
      </c>
      <c r="X64" s="208">
        <v>1</v>
      </c>
      <c r="Y64" s="208"/>
      <c r="Z64" s="208">
        <v>14834561</v>
      </c>
      <c r="AA64" s="208">
        <v>2</v>
      </c>
      <c r="AB64" s="208"/>
      <c r="AC64" s="208">
        <v>8613453</v>
      </c>
      <c r="AD64" s="208">
        <v>5</v>
      </c>
      <c r="AE64" s="208"/>
      <c r="AF64" s="208">
        <v>238847.82</v>
      </c>
      <c r="AG64" s="208">
        <v>3</v>
      </c>
      <c r="AH64" s="208"/>
      <c r="AI64" s="208"/>
      <c r="AJ64" s="208"/>
      <c r="AK64" s="208"/>
      <c r="AL64" s="208">
        <v>49714280.690000005</v>
      </c>
      <c r="AM64" s="208">
        <v>29</v>
      </c>
      <c r="AN64" s="208"/>
    </row>
    <row r="65" spans="1:40">
      <c r="A65" s="189" t="s">
        <v>444</v>
      </c>
      <c r="B65" s="208">
        <v>673127.75</v>
      </c>
      <c r="C65" s="208">
        <v>2</v>
      </c>
      <c r="D65" s="208">
        <v>5</v>
      </c>
      <c r="E65" s="208">
        <v>509740.2</v>
      </c>
      <c r="F65" s="208">
        <v>1</v>
      </c>
      <c r="G65" s="208">
        <v>4</v>
      </c>
      <c r="H65" s="208"/>
      <c r="I65" s="208"/>
      <c r="J65" s="208"/>
      <c r="K65" s="208"/>
      <c r="L65" s="208"/>
      <c r="M65" s="208"/>
      <c r="N65" s="208">
        <v>445625.43</v>
      </c>
      <c r="O65" s="208">
        <v>1</v>
      </c>
      <c r="P65" s="208">
        <v>5</v>
      </c>
      <c r="Q65" s="208"/>
      <c r="R65" s="208"/>
      <c r="S65" s="208"/>
      <c r="T65" s="208">
        <v>277238.25</v>
      </c>
      <c r="U65" s="208">
        <v>1</v>
      </c>
      <c r="V65" s="208">
        <v>3</v>
      </c>
      <c r="W65" s="208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  <c r="AK65" s="208"/>
      <c r="AL65" s="208">
        <v>1905731.63</v>
      </c>
      <c r="AM65" s="208">
        <v>5</v>
      </c>
      <c r="AN65" s="208">
        <v>17</v>
      </c>
    </row>
    <row r="66" spans="1:40">
      <c r="A66" s="189" t="s">
        <v>1863</v>
      </c>
      <c r="B66" s="208"/>
      <c r="C66" s="208"/>
      <c r="D66" s="208"/>
      <c r="E66" s="208">
        <v>604053</v>
      </c>
      <c r="F66" s="208">
        <v>2</v>
      </c>
      <c r="G66" s="208">
        <v>12</v>
      </c>
      <c r="H66" s="208"/>
      <c r="I66" s="208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  <c r="AF66" s="208">
        <v>308860</v>
      </c>
      <c r="AG66" s="208">
        <v>1</v>
      </c>
      <c r="AH66" s="208">
        <v>5</v>
      </c>
      <c r="AI66" s="208"/>
      <c r="AJ66" s="208"/>
      <c r="AK66" s="208"/>
      <c r="AL66" s="208">
        <v>912913</v>
      </c>
      <c r="AM66" s="208">
        <v>3</v>
      </c>
      <c r="AN66" s="208">
        <v>17</v>
      </c>
    </row>
    <row r="67" spans="1:40">
      <c r="A67" s="189" t="s">
        <v>430</v>
      </c>
      <c r="B67" s="208">
        <v>156111</v>
      </c>
      <c r="C67" s="208">
        <v>4</v>
      </c>
      <c r="D67" s="208">
        <v>7</v>
      </c>
      <c r="E67" s="208">
        <v>139357</v>
      </c>
      <c r="F67" s="208">
        <v>3</v>
      </c>
      <c r="G67" s="208">
        <v>8</v>
      </c>
      <c r="H67" s="208">
        <v>19400</v>
      </c>
      <c r="I67" s="208">
        <v>1</v>
      </c>
      <c r="J67" s="208">
        <v>1</v>
      </c>
      <c r="K67" s="208">
        <v>46544</v>
      </c>
      <c r="L67" s="208">
        <v>1</v>
      </c>
      <c r="M67" s="208">
        <v>2</v>
      </c>
      <c r="N67" s="208"/>
      <c r="O67" s="208"/>
      <c r="P67" s="208"/>
      <c r="Q67" s="208"/>
      <c r="R67" s="208"/>
      <c r="S67" s="208"/>
      <c r="T67" s="208">
        <v>1059752</v>
      </c>
      <c r="U67" s="208">
        <v>5</v>
      </c>
      <c r="V67" s="208">
        <v>19</v>
      </c>
      <c r="W67" s="208"/>
      <c r="X67" s="208"/>
      <c r="Y67" s="208"/>
      <c r="Z67" s="208">
        <v>109763</v>
      </c>
      <c r="AA67" s="208">
        <v>3</v>
      </c>
      <c r="AB67" s="208">
        <v>4</v>
      </c>
      <c r="AC67" s="208">
        <v>138062</v>
      </c>
      <c r="AD67" s="208">
        <v>5</v>
      </c>
      <c r="AE67" s="208">
        <v>9</v>
      </c>
      <c r="AF67" s="208">
        <v>303956</v>
      </c>
      <c r="AG67" s="208">
        <v>3</v>
      </c>
      <c r="AH67" s="208">
        <v>9</v>
      </c>
      <c r="AI67" s="208"/>
      <c r="AJ67" s="208"/>
      <c r="AK67" s="208"/>
      <c r="AL67" s="208">
        <v>1972945</v>
      </c>
      <c r="AM67" s="208">
        <v>25</v>
      </c>
      <c r="AN67" s="208">
        <v>59</v>
      </c>
    </row>
    <row r="68" spans="1:40">
      <c r="A68" s="189" t="s">
        <v>426</v>
      </c>
      <c r="B68" s="208">
        <v>24841.37</v>
      </c>
      <c r="C68" s="208">
        <v>1</v>
      </c>
      <c r="D68" s="208">
        <v>1</v>
      </c>
      <c r="E68" s="208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08"/>
      <c r="AK68" s="208"/>
      <c r="AL68" s="208">
        <v>24841.37</v>
      </c>
      <c r="AM68" s="208">
        <v>1</v>
      </c>
      <c r="AN68" s="208">
        <v>1</v>
      </c>
    </row>
    <row r="69" spans="1:40">
      <c r="A69" s="189" t="s">
        <v>1917</v>
      </c>
      <c r="B69" s="208"/>
      <c r="C69" s="208"/>
      <c r="D69" s="208"/>
      <c r="E69" s="208">
        <v>108488.5</v>
      </c>
      <c r="F69" s="208">
        <v>1</v>
      </c>
      <c r="G69" s="208">
        <v>1</v>
      </c>
      <c r="H69" s="208"/>
      <c r="I69" s="208"/>
      <c r="J69" s="208"/>
      <c r="K69" s="208"/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  <c r="AF69" s="208"/>
      <c r="AG69" s="208"/>
      <c r="AH69" s="208"/>
      <c r="AI69" s="208"/>
      <c r="AJ69" s="208"/>
      <c r="AK69" s="208"/>
      <c r="AL69" s="208">
        <v>108488.5</v>
      </c>
      <c r="AM69" s="208">
        <v>1</v>
      </c>
      <c r="AN69" s="208">
        <v>1</v>
      </c>
    </row>
    <row r="70" spans="1:40">
      <c r="A70" s="189" t="s">
        <v>1919</v>
      </c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  <c r="M70" s="208"/>
      <c r="N70" s="208">
        <v>855968.5</v>
      </c>
      <c r="O70" s="208">
        <v>2</v>
      </c>
      <c r="P70" s="208">
        <v>5</v>
      </c>
      <c r="Q70" s="208"/>
      <c r="R70" s="208"/>
      <c r="S70" s="208"/>
      <c r="T70" s="208">
        <v>624999</v>
      </c>
      <c r="U70" s="208">
        <v>3</v>
      </c>
      <c r="V70" s="208">
        <v>3</v>
      </c>
      <c r="W70" s="208"/>
      <c r="X70" s="208"/>
      <c r="Y70" s="208"/>
      <c r="Z70" s="208"/>
      <c r="AA70" s="208"/>
      <c r="AB70" s="208"/>
      <c r="AC70" s="208">
        <v>608343.31999999995</v>
      </c>
      <c r="AD70" s="208">
        <v>1</v>
      </c>
      <c r="AE70" s="208">
        <v>4</v>
      </c>
      <c r="AF70" s="208">
        <v>625000</v>
      </c>
      <c r="AG70" s="208">
        <v>1</v>
      </c>
      <c r="AH70" s="208">
        <v>1</v>
      </c>
      <c r="AI70" s="208"/>
      <c r="AJ70" s="208"/>
      <c r="AK70" s="208"/>
      <c r="AL70" s="208">
        <v>2714310.82</v>
      </c>
      <c r="AM70" s="208">
        <v>7</v>
      </c>
      <c r="AN70" s="208">
        <v>13</v>
      </c>
    </row>
    <row r="71" spans="1:40">
      <c r="A71" s="189" t="s">
        <v>441</v>
      </c>
      <c r="B71" s="208"/>
      <c r="C71" s="208"/>
      <c r="D71" s="208"/>
      <c r="E71" s="208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>
        <v>6</v>
      </c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08"/>
      <c r="AK71" s="208"/>
      <c r="AL71" s="208"/>
      <c r="AM71" s="208">
        <v>6</v>
      </c>
      <c r="AN71" s="208"/>
    </row>
    <row r="72" spans="1:40">
      <c r="A72" s="189" t="s">
        <v>581</v>
      </c>
      <c r="B72" s="208">
        <v>309872.91000000003</v>
      </c>
      <c r="C72" s="208">
        <v>3</v>
      </c>
      <c r="D72" s="208">
        <v>12</v>
      </c>
      <c r="E72" s="208">
        <v>249354.45</v>
      </c>
      <c r="F72" s="208">
        <v>4</v>
      </c>
      <c r="G72" s="208">
        <v>14</v>
      </c>
      <c r="H72" s="208">
        <v>68640.170000000013</v>
      </c>
      <c r="I72" s="208">
        <v>3</v>
      </c>
      <c r="J72" s="208">
        <v>3</v>
      </c>
      <c r="K72" s="208"/>
      <c r="L72" s="208"/>
      <c r="M72" s="208"/>
      <c r="N72" s="208">
        <v>46347.26</v>
      </c>
      <c r="O72" s="208">
        <v>2</v>
      </c>
      <c r="P72" s="208">
        <v>2</v>
      </c>
      <c r="Q72" s="208"/>
      <c r="R72" s="208"/>
      <c r="S72" s="208"/>
      <c r="T72" s="208">
        <v>323636.52999999997</v>
      </c>
      <c r="U72" s="208">
        <v>4</v>
      </c>
      <c r="V72" s="208">
        <v>19</v>
      </c>
      <c r="W72" s="208"/>
      <c r="X72" s="208"/>
      <c r="Y72" s="208"/>
      <c r="Z72" s="208">
        <v>94850.75</v>
      </c>
      <c r="AA72" s="208">
        <v>2</v>
      </c>
      <c r="AB72" s="208">
        <v>6</v>
      </c>
      <c r="AC72" s="208">
        <v>51319.199999999997</v>
      </c>
      <c r="AD72" s="208">
        <v>1</v>
      </c>
      <c r="AE72" s="208">
        <v>9</v>
      </c>
      <c r="AF72" s="208">
        <v>64533.14</v>
      </c>
      <c r="AG72" s="208">
        <v>5</v>
      </c>
      <c r="AH72" s="208">
        <v>8</v>
      </c>
      <c r="AI72" s="208"/>
      <c r="AJ72" s="208"/>
      <c r="AK72" s="208"/>
      <c r="AL72" s="208">
        <v>1208554.4099999999</v>
      </c>
      <c r="AM72" s="208">
        <v>24</v>
      </c>
      <c r="AN72" s="208">
        <v>73</v>
      </c>
    </row>
    <row r="73" spans="1:40">
      <c r="A73" s="189" t="s">
        <v>1899</v>
      </c>
      <c r="B73" s="208">
        <v>461971.69</v>
      </c>
      <c r="C73" s="208">
        <v>2</v>
      </c>
      <c r="D73" s="208">
        <v>4</v>
      </c>
      <c r="E73" s="208">
        <v>901093.95</v>
      </c>
      <c r="F73" s="208">
        <v>3</v>
      </c>
      <c r="G73" s="208">
        <v>20</v>
      </c>
      <c r="H73" s="208"/>
      <c r="I73" s="208"/>
      <c r="J73" s="208"/>
      <c r="K73" s="208"/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  <c r="AF73" s="208"/>
      <c r="AG73" s="208"/>
      <c r="AH73" s="208"/>
      <c r="AI73" s="208"/>
      <c r="AJ73" s="208"/>
      <c r="AK73" s="208"/>
      <c r="AL73" s="208">
        <v>1363065.64</v>
      </c>
      <c r="AM73" s="208">
        <v>5</v>
      </c>
      <c r="AN73" s="208">
        <v>24</v>
      </c>
    </row>
    <row r="74" spans="1:40">
      <c r="A74" s="189" t="s">
        <v>404</v>
      </c>
      <c r="B74" s="208">
        <v>27421.49</v>
      </c>
      <c r="C74" s="208">
        <v>1</v>
      </c>
      <c r="D74" s="208">
        <v>2</v>
      </c>
      <c r="E74" s="208">
        <v>12255</v>
      </c>
      <c r="F74" s="208">
        <v>2</v>
      </c>
      <c r="G74" s="208">
        <v>3</v>
      </c>
      <c r="H74" s="208"/>
      <c r="I74" s="208"/>
      <c r="J74" s="208"/>
      <c r="K74" s="208"/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H74" s="208"/>
      <c r="AI74" s="208"/>
      <c r="AJ74" s="208"/>
      <c r="AK74" s="208"/>
      <c r="AL74" s="208">
        <v>39676.490000000005</v>
      </c>
      <c r="AM74" s="208">
        <v>3</v>
      </c>
      <c r="AN74" s="208">
        <v>5</v>
      </c>
    </row>
    <row r="75" spans="1:40">
      <c r="A75" s="189" t="s">
        <v>1920</v>
      </c>
      <c r="B75" s="208">
        <v>148820</v>
      </c>
      <c r="C75" s="208">
        <v>2</v>
      </c>
      <c r="D75" s="208">
        <v>3</v>
      </c>
      <c r="E75" s="208">
        <v>333866</v>
      </c>
      <c r="F75" s="208">
        <v>2</v>
      </c>
      <c r="G75" s="208">
        <v>2</v>
      </c>
      <c r="H75" s="208"/>
      <c r="I75" s="208"/>
      <c r="J75" s="208"/>
      <c r="K75" s="208"/>
      <c r="L75" s="208"/>
      <c r="M75" s="208"/>
      <c r="N75" s="208"/>
      <c r="O75" s="208"/>
      <c r="P75" s="208"/>
      <c r="Q75" s="208"/>
      <c r="R75" s="208"/>
      <c r="S75" s="208"/>
      <c r="T75" s="208">
        <v>519258.15</v>
      </c>
      <c r="U75" s="208">
        <v>3</v>
      </c>
      <c r="V75" s="208">
        <v>5</v>
      </c>
      <c r="W75" s="208">
        <v>25500</v>
      </c>
      <c r="X75" s="208">
        <v>1</v>
      </c>
      <c r="Y75" s="208">
        <v>1</v>
      </c>
      <c r="Z75" s="208"/>
      <c r="AA75" s="208"/>
      <c r="AB75" s="208"/>
      <c r="AC75" s="208">
        <v>94320</v>
      </c>
      <c r="AD75" s="208">
        <v>1</v>
      </c>
      <c r="AE75" s="208">
        <v>2</v>
      </c>
      <c r="AF75" s="208"/>
      <c r="AG75" s="208"/>
      <c r="AH75" s="208"/>
      <c r="AI75" s="208"/>
      <c r="AJ75" s="208"/>
      <c r="AK75" s="208"/>
      <c r="AL75" s="208">
        <v>1121764.1499999999</v>
      </c>
      <c r="AM75" s="208">
        <v>9</v>
      </c>
      <c r="AN75" s="208">
        <v>13</v>
      </c>
    </row>
    <row r="76" spans="1:40">
      <c r="A76" s="189" t="s">
        <v>926</v>
      </c>
      <c r="B76" s="208">
        <v>3732999.6</v>
      </c>
      <c r="C76" s="208">
        <v>5</v>
      </c>
      <c r="D76" s="208">
        <v>11</v>
      </c>
      <c r="E76" s="208">
        <v>434525.82</v>
      </c>
      <c r="F76" s="208">
        <v>1</v>
      </c>
      <c r="G76" s="208">
        <v>7</v>
      </c>
      <c r="H76" s="208"/>
      <c r="I76" s="208"/>
      <c r="J76" s="208"/>
      <c r="K76" s="208"/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>
        <v>76463.149999999994</v>
      </c>
      <c r="AD76" s="208">
        <v>1</v>
      </c>
      <c r="AE76" s="208">
        <v>3</v>
      </c>
      <c r="AF76" s="208">
        <v>165929.22</v>
      </c>
      <c r="AG76" s="208">
        <v>1</v>
      </c>
      <c r="AH76" s="208">
        <v>6</v>
      </c>
      <c r="AI76" s="208"/>
      <c r="AJ76" s="208"/>
      <c r="AK76" s="208"/>
      <c r="AL76" s="208">
        <v>4409917.79</v>
      </c>
      <c r="AM76" s="208">
        <v>8</v>
      </c>
      <c r="AN76" s="208">
        <v>27</v>
      </c>
    </row>
    <row r="77" spans="1:40">
      <c r="A77" s="189" t="s">
        <v>472</v>
      </c>
      <c r="B77" s="181">
        <v>78461723.979999959</v>
      </c>
      <c r="C77" s="208">
        <v>205</v>
      </c>
      <c r="D77" s="208">
        <v>853</v>
      </c>
      <c r="E77" s="208">
        <v>75023863.870000005</v>
      </c>
      <c r="F77" s="208">
        <v>173</v>
      </c>
      <c r="G77" s="208">
        <v>742</v>
      </c>
      <c r="H77" s="208">
        <v>43282344.439999998</v>
      </c>
      <c r="I77" s="208">
        <v>99</v>
      </c>
      <c r="J77" s="208">
        <v>469</v>
      </c>
      <c r="K77" s="208">
        <v>10694815.6</v>
      </c>
      <c r="L77" s="208">
        <v>23</v>
      </c>
      <c r="M77" s="208">
        <v>52</v>
      </c>
      <c r="N77" s="208">
        <v>22097799.579999998</v>
      </c>
      <c r="O77" s="208">
        <v>44</v>
      </c>
      <c r="P77" s="208">
        <v>172</v>
      </c>
      <c r="Q77" s="208">
        <v>4031229.11</v>
      </c>
      <c r="R77" s="208">
        <v>2</v>
      </c>
      <c r="S77" s="208">
        <v>27</v>
      </c>
      <c r="T77" s="208">
        <v>80285125.520000011</v>
      </c>
      <c r="U77" s="208">
        <v>121</v>
      </c>
      <c r="V77" s="208">
        <v>529</v>
      </c>
      <c r="W77" s="208">
        <v>9808517.0299999975</v>
      </c>
      <c r="X77" s="208">
        <v>31</v>
      </c>
      <c r="Y77" s="208">
        <v>106</v>
      </c>
      <c r="Z77" s="208">
        <v>22318880.850000001</v>
      </c>
      <c r="AA77" s="208">
        <v>42</v>
      </c>
      <c r="AB77" s="208">
        <v>144</v>
      </c>
      <c r="AC77" s="208">
        <v>25502533.029999997</v>
      </c>
      <c r="AD77" s="208">
        <v>65</v>
      </c>
      <c r="AE77" s="208">
        <v>221</v>
      </c>
      <c r="AF77" s="208">
        <v>18996250.770000003</v>
      </c>
      <c r="AG77" s="208">
        <v>67</v>
      </c>
      <c r="AH77" s="208">
        <v>307</v>
      </c>
      <c r="AI77" s="208"/>
      <c r="AJ77" s="208">
        <v>1</v>
      </c>
      <c r="AK77" s="208">
        <v>1</v>
      </c>
      <c r="AL77" s="208">
        <v>390503083.77999991</v>
      </c>
      <c r="AM77" s="208">
        <v>873</v>
      </c>
      <c r="AN77" s="208">
        <v>3623</v>
      </c>
    </row>
    <row r="80" spans="1:40">
      <c r="A80" s="60">
        <v>1</v>
      </c>
      <c r="B80" s="60">
        <v>2</v>
      </c>
      <c r="C80" s="60">
        <v>3</v>
      </c>
      <c r="D80" s="60">
        <v>4</v>
      </c>
      <c r="E80" s="60">
        <v>5</v>
      </c>
      <c r="F80" s="60">
        <v>6</v>
      </c>
      <c r="G80" s="60">
        <v>7</v>
      </c>
      <c r="H80" s="60">
        <v>8</v>
      </c>
      <c r="I80" s="60">
        <v>9</v>
      </c>
      <c r="J80" s="60">
        <v>10</v>
      </c>
      <c r="K80" s="60">
        <v>11</v>
      </c>
      <c r="L80" s="60">
        <v>12</v>
      </c>
      <c r="M80" s="60">
        <v>13</v>
      </c>
      <c r="N80" s="60">
        <v>14</v>
      </c>
      <c r="O80" s="60">
        <v>15</v>
      </c>
      <c r="P80" s="60">
        <v>16</v>
      </c>
      <c r="Q80" s="60">
        <v>17</v>
      </c>
      <c r="R80" s="60">
        <v>18</v>
      </c>
      <c r="S80" s="60">
        <v>19</v>
      </c>
      <c r="T80" s="60">
        <v>20</v>
      </c>
      <c r="U80" s="60">
        <v>21</v>
      </c>
      <c r="V80" s="60">
        <v>22</v>
      </c>
      <c r="W80" s="60">
        <v>23</v>
      </c>
      <c r="X80" s="60">
        <v>24</v>
      </c>
      <c r="Y80" s="60">
        <v>25</v>
      </c>
      <c r="Z80" s="60">
        <v>26</v>
      </c>
      <c r="AA80" s="60">
        <v>27</v>
      </c>
      <c r="AB80" s="60">
        <v>28</v>
      </c>
      <c r="AC80" s="60">
        <v>29</v>
      </c>
      <c r="AD80" s="60">
        <v>30</v>
      </c>
      <c r="AE80" s="60">
        <v>31</v>
      </c>
      <c r="AF80" s="60">
        <v>32</v>
      </c>
      <c r="AG80" s="60">
        <v>33</v>
      </c>
      <c r="AH80" s="60">
        <v>34</v>
      </c>
      <c r="AI80" s="60">
        <v>35</v>
      </c>
      <c r="AJ80" s="60">
        <v>36</v>
      </c>
      <c r="AK80" s="60">
        <v>37</v>
      </c>
      <c r="AL80" s="60">
        <v>38</v>
      </c>
      <c r="AM80" s="60">
        <v>39</v>
      </c>
      <c r="AN80" s="6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DJ110"/>
  <sheetViews>
    <sheetView workbookViewId="0">
      <selection activeCell="A27" sqref="A27"/>
    </sheetView>
  </sheetViews>
  <sheetFormatPr baseColWidth="10" defaultRowHeight="12.75"/>
  <cols>
    <col min="1" max="1" width="18.42578125" style="60" customWidth="1"/>
    <col min="2" max="2" width="17.85546875" style="60" bestFit="1" customWidth="1"/>
    <col min="3" max="3" width="18.7109375" style="60" customWidth="1"/>
    <col min="4" max="4" width="8" style="60" customWidth="1"/>
    <col min="5" max="5" width="7.42578125" style="60" customWidth="1"/>
    <col min="6" max="6" width="7.5703125" style="60" customWidth="1"/>
    <col min="7" max="7" width="9.85546875" style="60" customWidth="1"/>
    <col min="8" max="8" width="8.7109375" style="60" customWidth="1"/>
    <col min="9" max="9" width="11.28515625" style="60" customWidth="1"/>
    <col min="10" max="10" width="11.7109375" style="60" customWidth="1"/>
    <col min="11" max="11" width="6.28515625" style="60" customWidth="1"/>
    <col min="12" max="12" width="7.28515625" style="60" customWidth="1"/>
    <col min="13" max="13" width="19.28515625" style="60" bestFit="1" customWidth="1"/>
    <col min="14" max="14" width="6.140625" style="60" customWidth="1"/>
    <col min="15" max="15" width="8.7109375" style="60" customWidth="1"/>
    <col min="16" max="16" width="12.85546875" style="60" customWidth="1"/>
    <col min="17" max="17" width="8.140625" style="60" customWidth="1"/>
    <col min="18" max="18" width="11.7109375" style="60" customWidth="1"/>
    <col min="19" max="19" width="9.5703125" style="60" customWidth="1"/>
    <col min="20" max="20" width="9.28515625" style="60" customWidth="1"/>
    <col min="21" max="22" width="5.7109375" style="60" customWidth="1"/>
    <col min="23" max="23" width="6.28515625" style="60" customWidth="1"/>
    <col min="24" max="24" width="9.7109375" style="60" customWidth="1"/>
    <col min="25" max="25" width="11.5703125" style="60" customWidth="1"/>
    <col min="26" max="26" width="14.5703125" style="60" customWidth="1"/>
    <col min="27" max="27" width="10.5703125" style="60" customWidth="1"/>
    <col min="28" max="28" width="5.7109375" style="60" customWidth="1"/>
    <col min="29" max="29" width="8" style="60" customWidth="1"/>
    <col min="30" max="30" width="9.5703125" style="60" customWidth="1"/>
    <col min="31" max="31" width="8.42578125" style="60" customWidth="1"/>
    <col min="32" max="32" width="6.7109375" style="60" customWidth="1"/>
    <col min="33" max="33" width="11.42578125" style="60" customWidth="1"/>
    <col min="34" max="34" width="7" style="60" customWidth="1"/>
    <col min="35" max="35" width="7.5703125" style="60" customWidth="1"/>
    <col min="36" max="36" width="7.28515625" style="60" customWidth="1"/>
    <col min="37" max="37" width="8.7109375" style="60" customWidth="1"/>
    <col min="38" max="38" width="7" style="60" customWidth="1"/>
    <col min="39" max="39" width="8.140625" style="60" customWidth="1"/>
    <col min="40" max="40" width="8.28515625" style="60" customWidth="1"/>
    <col min="41" max="41" width="7" style="60" customWidth="1"/>
    <col min="42" max="42" width="11" style="60" customWidth="1"/>
    <col min="43" max="43" width="7.5703125" style="60" customWidth="1"/>
    <col min="44" max="44" width="17.42578125" style="60" customWidth="1"/>
    <col min="45" max="45" width="14" style="60" customWidth="1"/>
    <col min="46" max="46" width="5.140625" style="60" customWidth="1"/>
    <col min="47" max="47" width="9.5703125" style="60" customWidth="1"/>
    <col min="48" max="48" width="8.140625" style="60" customWidth="1"/>
    <col min="49" max="49" width="5.5703125" style="60" customWidth="1"/>
    <col min="50" max="50" width="9.85546875" style="60" customWidth="1"/>
    <col min="51" max="51" width="4.42578125" style="60" customWidth="1"/>
    <col min="52" max="52" width="4.5703125" style="60" customWidth="1"/>
    <col min="53" max="53" width="6" style="60" customWidth="1"/>
    <col min="54" max="54" width="6.5703125" style="60" customWidth="1"/>
    <col min="55" max="55" width="9" style="60" customWidth="1"/>
    <col min="56" max="56" width="9.85546875" style="60" customWidth="1"/>
    <col min="57" max="57" width="6.28515625" style="60" customWidth="1"/>
    <col min="58" max="58" width="11.140625" style="60" customWidth="1"/>
    <col min="59" max="59" width="7" style="60" customWidth="1"/>
    <col min="60" max="60" width="7.28515625" style="60" customWidth="1"/>
    <col min="61" max="61" width="7.42578125" style="60" customWidth="1"/>
    <col min="62" max="62" width="8.42578125" style="60" customWidth="1"/>
    <col min="63" max="63" width="12" style="60" customWidth="1"/>
    <col min="64" max="64" width="7.5703125" style="60" customWidth="1"/>
    <col min="65" max="65" width="4.85546875" style="60" customWidth="1"/>
    <col min="66" max="66" width="10.42578125" style="60" customWidth="1"/>
    <col min="67" max="67" width="8.85546875" style="60" customWidth="1"/>
    <col min="68" max="68" width="10.7109375" style="60" customWidth="1"/>
    <col min="69" max="69" width="7.5703125" style="60" customWidth="1"/>
    <col min="70" max="70" width="9.28515625" style="60" customWidth="1"/>
    <col min="71" max="71" width="12.7109375" style="60" customWidth="1"/>
    <col min="72" max="72" width="9.42578125" style="60" customWidth="1"/>
    <col min="73" max="73" width="8.5703125" style="60" customWidth="1"/>
    <col min="74" max="74" width="6.28515625" style="60" customWidth="1"/>
    <col min="75" max="75" width="10.28515625" style="60" customWidth="1"/>
    <col min="76" max="76" width="5.85546875" style="60" customWidth="1"/>
    <col min="77" max="77" width="7.5703125" style="60" customWidth="1"/>
    <col min="78" max="78" width="8.7109375" style="60" customWidth="1"/>
    <col min="79" max="79" width="8.5703125" style="60" customWidth="1"/>
    <col min="80" max="80" width="9.7109375" style="60" customWidth="1"/>
    <col min="81" max="81" width="5.28515625" style="60" customWidth="1"/>
    <col min="82" max="82" width="19.140625" style="60" customWidth="1"/>
    <col min="83" max="83" width="11.140625" style="60" customWidth="1"/>
    <col min="84" max="84" width="19.28515625" style="60" customWidth="1"/>
    <col min="85" max="85" width="16.7109375" style="60" customWidth="1"/>
    <col min="86" max="86" width="8" style="60" customWidth="1"/>
    <col min="87" max="87" width="9.140625" style="60" customWidth="1"/>
    <col min="88" max="88" width="22" style="60" customWidth="1"/>
    <col min="89" max="89" width="8.5703125" style="60" customWidth="1"/>
    <col min="90" max="90" width="7" style="60" customWidth="1"/>
    <col min="91" max="91" width="12.85546875" style="60" customWidth="1"/>
    <col min="92" max="92" width="5.28515625" style="60" customWidth="1"/>
    <col min="93" max="93" width="8.5703125" style="60" customWidth="1"/>
    <col min="94" max="95" width="9.7109375" style="60" customWidth="1"/>
    <col min="96" max="96" width="7.42578125" style="60" customWidth="1"/>
    <col min="97" max="97" width="9.5703125" style="60" customWidth="1"/>
    <col min="98" max="98" width="9.42578125" style="60" customWidth="1"/>
    <col min="99" max="99" width="10.140625" style="60" customWidth="1"/>
    <col min="100" max="100" width="20.28515625" style="60" customWidth="1"/>
    <col min="101" max="101" width="14.140625" style="60" customWidth="1"/>
    <col min="102" max="102" width="5.5703125" style="60" customWidth="1"/>
    <col min="103" max="103" width="17.7109375" style="60" bestFit="1" customWidth="1"/>
    <col min="104" max="104" width="6.5703125" style="60" customWidth="1"/>
    <col min="105" max="107" width="8" style="60" customWidth="1"/>
    <col min="108" max="108" width="8.5703125" style="60" customWidth="1"/>
    <col min="109" max="109" width="10.7109375" style="60" customWidth="1"/>
    <col min="110" max="110" width="8.5703125" style="60" customWidth="1"/>
    <col min="111" max="111" width="7.7109375" style="60" customWidth="1"/>
    <col min="112" max="112" width="10.42578125" style="60" customWidth="1"/>
    <col min="113" max="113" width="13.140625" style="60" customWidth="1"/>
    <col min="114" max="114" width="27.140625" style="60" bestFit="1" customWidth="1"/>
    <col min="115" max="115" width="17.42578125" style="60" bestFit="1" customWidth="1"/>
    <col min="116" max="116" width="27.140625" style="60" bestFit="1" customWidth="1"/>
    <col min="117" max="117" width="17.42578125" style="60" bestFit="1" customWidth="1"/>
    <col min="118" max="118" width="27.140625" style="60" bestFit="1" customWidth="1"/>
    <col min="119" max="119" width="17.42578125" style="60" bestFit="1" customWidth="1"/>
    <col min="120" max="120" width="27.140625" style="60" bestFit="1" customWidth="1"/>
    <col min="121" max="121" width="17.42578125" style="60" bestFit="1" customWidth="1"/>
    <col min="122" max="122" width="27.140625" style="60" bestFit="1" customWidth="1"/>
    <col min="123" max="123" width="17.42578125" style="60" bestFit="1" customWidth="1"/>
    <col min="124" max="124" width="27.140625" style="60" bestFit="1" customWidth="1"/>
    <col min="125" max="125" width="17.42578125" style="60" bestFit="1" customWidth="1"/>
    <col min="126" max="126" width="27.140625" style="60" bestFit="1" customWidth="1"/>
    <col min="127" max="127" width="17.42578125" style="60" bestFit="1" customWidth="1"/>
    <col min="128" max="128" width="27.140625" style="60" bestFit="1" customWidth="1"/>
    <col min="129" max="129" width="17.42578125" style="60" bestFit="1" customWidth="1"/>
    <col min="130" max="130" width="27.140625" style="60" bestFit="1" customWidth="1"/>
    <col min="131" max="131" width="17.42578125" style="60" bestFit="1" customWidth="1"/>
    <col min="132" max="132" width="27.140625" style="60" bestFit="1" customWidth="1"/>
    <col min="133" max="133" width="17.42578125" style="60" bestFit="1" customWidth="1"/>
    <col min="134" max="134" width="27.140625" style="60" bestFit="1" customWidth="1"/>
    <col min="135" max="135" width="17.42578125" style="60" bestFit="1" customWidth="1"/>
    <col min="136" max="136" width="27.140625" style="60" bestFit="1" customWidth="1"/>
    <col min="137" max="137" width="17.42578125" style="60" bestFit="1" customWidth="1"/>
    <col min="138" max="138" width="27.140625" style="60" bestFit="1" customWidth="1"/>
    <col min="139" max="139" width="17.42578125" style="60" bestFit="1" customWidth="1"/>
    <col min="140" max="140" width="27.140625" style="60" bestFit="1" customWidth="1"/>
    <col min="141" max="141" width="17.42578125" style="60" bestFit="1" customWidth="1"/>
    <col min="142" max="142" width="27.140625" style="60" bestFit="1" customWidth="1"/>
    <col min="143" max="143" width="17.42578125" style="60" bestFit="1" customWidth="1"/>
    <col min="144" max="144" width="27.140625" style="60" bestFit="1" customWidth="1"/>
    <col min="145" max="145" width="17.42578125" style="60" bestFit="1" customWidth="1"/>
    <col min="146" max="146" width="27.140625" style="60" bestFit="1" customWidth="1"/>
    <col min="147" max="147" width="17.42578125" style="60" bestFit="1" customWidth="1"/>
    <col min="148" max="148" width="27.140625" style="60" bestFit="1" customWidth="1"/>
    <col min="149" max="149" width="17.42578125" style="60" bestFit="1" customWidth="1"/>
    <col min="150" max="150" width="27.140625" style="60" bestFit="1" customWidth="1"/>
    <col min="151" max="151" width="17.42578125" style="60" bestFit="1" customWidth="1"/>
    <col min="152" max="152" width="27.140625" style="60" bestFit="1" customWidth="1"/>
    <col min="153" max="153" width="17.42578125" style="60" bestFit="1" customWidth="1"/>
    <col min="154" max="154" width="27.140625" style="60" bestFit="1" customWidth="1"/>
    <col min="155" max="155" width="17.42578125" style="60" bestFit="1" customWidth="1"/>
    <col min="156" max="156" width="27.140625" style="60" bestFit="1" customWidth="1"/>
    <col min="157" max="157" width="17.42578125" style="60" bestFit="1" customWidth="1"/>
    <col min="158" max="158" width="27.140625" style="60" bestFit="1" customWidth="1"/>
    <col min="159" max="159" width="17.42578125" style="60" bestFit="1" customWidth="1"/>
    <col min="160" max="160" width="27.140625" style="60" bestFit="1" customWidth="1"/>
    <col min="161" max="161" width="17.42578125" style="60" bestFit="1" customWidth="1"/>
    <col min="162" max="162" width="27.140625" style="60" bestFit="1" customWidth="1"/>
    <col min="163" max="163" width="17.42578125" style="60" bestFit="1" customWidth="1"/>
    <col min="164" max="164" width="27.140625" style="60" bestFit="1" customWidth="1"/>
    <col min="165" max="165" width="17.42578125" style="60" bestFit="1" customWidth="1"/>
    <col min="166" max="166" width="27.140625" style="60" bestFit="1" customWidth="1"/>
    <col min="167" max="167" width="17.42578125" style="60" bestFit="1" customWidth="1"/>
    <col min="168" max="168" width="27.140625" style="60" bestFit="1" customWidth="1"/>
    <col min="169" max="169" width="17.42578125" style="60" bestFit="1" customWidth="1"/>
    <col min="170" max="170" width="27.140625" style="60" bestFit="1" customWidth="1"/>
    <col min="171" max="171" width="17.42578125" style="60" bestFit="1" customWidth="1"/>
    <col min="172" max="172" width="27.140625" style="60" bestFit="1" customWidth="1"/>
    <col min="173" max="173" width="17.42578125" style="60" bestFit="1" customWidth="1"/>
    <col min="174" max="174" width="27.140625" style="60" bestFit="1" customWidth="1"/>
    <col min="175" max="175" width="17.42578125" style="60" bestFit="1" customWidth="1"/>
    <col min="176" max="176" width="27.140625" style="60" bestFit="1" customWidth="1"/>
    <col min="177" max="177" width="17.42578125" style="60" bestFit="1" customWidth="1"/>
    <col min="178" max="178" width="27.140625" style="60" bestFit="1" customWidth="1"/>
    <col min="179" max="179" width="17.42578125" style="60" bestFit="1" customWidth="1"/>
    <col min="180" max="180" width="27.140625" style="60" bestFit="1" customWidth="1"/>
    <col min="181" max="181" width="17.42578125" style="60" bestFit="1" customWidth="1"/>
    <col min="182" max="182" width="27.140625" style="60" bestFit="1" customWidth="1"/>
    <col min="183" max="183" width="17.42578125" style="60" bestFit="1" customWidth="1"/>
    <col min="184" max="184" width="27.140625" style="60" bestFit="1" customWidth="1"/>
    <col min="185" max="185" width="17.42578125" style="60" bestFit="1" customWidth="1"/>
    <col min="186" max="186" width="27.140625" style="60" bestFit="1" customWidth="1"/>
    <col min="187" max="187" width="17.42578125" style="60" bestFit="1" customWidth="1"/>
    <col min="188" max="188" width="27.140625" style="60" bestFit="1" customWidth="1"/>
    <col min="189" max="189" width="17.42578125" style="60" bestFit="1" customWidth="1"/>
    <col min="190" max="190" width="27.140625" style="60" bestFit="1" customWidth="1"/>
    <col min="191" max="191" width="17.42578125" style="60" bestFit="1" customWidth="1"/>
    <col min="192" max="192" width="27.140625" style="60" bestFit="1" customWidth="1"/>
    <col min="193" max="193" width="17.42578125" style="60" bestFit="1" customWidth="1"/>
    <col min="194" max="194" width="27.140625" style="60" bestFit="1" customWidth="1"/>
    <col min="195" max="195" width="17.42578125" style="60" bestFit="1" customWidth="1"/>
    <col min="196" max="196" width="27.140625" style="60" bestFit="1" customWidth="1"/>
    <col min="197" max="197" width="17.42578125" style="60" bestFit="1" customWidth="1"/>
    <col min="198" max="198" width="27.140625" style="60" bestFit="1" customWidth="1"/>
    <col min="199" max="199" width="17.42578125" style="60" bestFit="1" customWidth="1"/>
    <col min="200" max="200" width="27.140625" style="60" bestFit="1" customWidth="1"/>
    <col min="201" max="201" width="17.42578125" style="60" bestFit="1" customWidth="1"/>
    <col min="202" max="202" width="27.140625" style="60" bestFit="1" customWidth="1"/>
    <col min="203" max="203" width="17.42578125" style="60" bestFit="1" customWidth="1"/>
    <col min="204" max="204" width="27.140625" style="60" bestFit="1" customWidth="1"/>
    <col min="205" max="205" width="17.42578125" style="60" bestFit="1" customWidth="1"/>
    <col min="206" max="206" width="27.140625" style="60" bestFit="1" customWidth="1"/>
    <col min="207" max="207" width="17.42578125" style="60" bestFit="1" customWidth="1"/>
    <col min="208" max="208" width="27.140625" style="60" bestFit="1" customWidth="1"/>
    <col min="209" max="209" width="17.42578125" style="60" bestFit="1" customWidth="1"/>
    <col min="210" max="210" width="27.140625" style="60" bestFit="1" customWidth="1"/>
    <col min="211" max="211" width="17.42578125" style="60" bestFit="1" customWidth="1"/>
    <col min="212" max="212" width="27.140625" style="60" bestFit="1" customWidth="1"/>
    <col min="213" max="213" width="17.42578125" style="60" bestFit="1" customWidth="1"/>
    <col min="214" max="214" width="27.140625" style="60" bestFit="1" customWidth="1"/>
    <col min="215" max="215" width="17.42578125" style="60" bestFit="1" customWidth="1"/>
    <col min="216" max="216" width="27.140625" style="60" bestFit="1" customWidth="1"/>
    <col min="217" max="217" width="17.42578125" style="60" bestFit="1" customWidth="1"/>
    <col min="218" max="218" width="27.140625" style="60" bestFit="1" customWidth="1"/>
    <col min="219" max="219" width="17.42578125" style="60" bestFit="1" customWidth="1"/>
    <col min="220" max="220" width="27.140625" style="60" bestFit="1" customWidth="1"/>
    <col min="221" max="221" width="17.42578125" style="60" bestFit="1" customWidth="1"/>
    <col min="222" max="222" width="27.140625" style="60" bestFit="1" customWidth="1"/>
    <col min="223" max="223" width="17.42578125" style="60" bestFit="1" customWidth="1"/>
    <col min="224" max="224" width="32.42578125" style="60" bestFit="1" customWidth="1"/>
    <col min="225" max="225" width="22.7109375" style="60" bestFit="1" customWidth="1"/>
    <col min="226" max="16384" width="11.42578125" style="60"/>
  </cols>
  <sheetData>
    <row r="2" spans="1:114">
      <c r="DJ2" s="60">
        <f>COUNTA(C2:DH2)</f>
        <v>0</v>
      </c>
    </row>
    <row r="3" spans="1:114">
      <c r="A3" s="207" t="s">
        <v>896</v>
      </c>
      <c r="B3" s="60" t="s">
        <v>899</v>
      </c>
    </row>
    <row r="4" spans="1:114">
      <c r="A4" s="189" t="s">
        <v>617</v>
      </c>
      <c r="B4" s="208">
        <v>57</v>
      </c>
    </row>
    <row r="5" spans="1:114">
      <c r="A5" s="189" t="s">
        <v>513</v>
      </c>
      <c r="B5" s="208">
        <v>1</v>
      </c>
    </row>
    <row r="6" spans="1:114">
      <c r="A6" s="189" t="s">
        <v>473</v>
      </c>
      <c r="B6" s="208">
        <v>26</v>
      </c>
    </row>
    <row r="7" spans="1:114">
      <c r="A7" s="189" t="s">
        <v>475</v>
      </c>
      <c r="B7" s="208">
        <v>1</v>
      </c>
    </row>
    <row r="8" spans="1:114">
      <c r="A8" s="189" t="s">
        <v>501</v>
      </c>
      <c r="B8" s="208">
        <v>16</v>
      </c>
    </row>
    <row r="9" spans="1:114">
      <c r="A9" s="189" t="s">
        <v>532</v>
      </c>
      <c r="B9" s="208">
        <v>25</v>
      </c>
    </row>
    <row r="10" spans="1:114">
      <c r="A10" s="189" t="s">
        <v>495</v>
      </c>
      <c r="B10" s="208">
        <v>40</v>
      </c>
    </row>
    <row r="11" spans="1:114">
      <c r="A11" s="189" t="s">
        <v>492</v>
      </c>
      <c r="B11" s="208">
        <v>184</v>
      </c>
    </row>
    <row r="12" spans="1:114">
      <c r="A12" s="189" t="s">
        <v>469</v>
      </c>
      <c r="B12" s="208">
        <v>1</v>
      </c>
    </row>
    <row r="13" spans="1:114">
      <c r="A13" s="189" t="s">
        <v>480</v>
      </c>
      <c r="B13" s="208">
        <v>26</v>
      </c>
    </row>
    <row r="14" spans="1:114">
      <c r="A14" s="189" t="s">
        <v>483</v>
      </c>
      <c r="B14" s="208">
        <v>58</v>
      </c>
    </row>
    <row r="15" spans="1:114">
      <c r="A15" s="189" t="s">
        <v>522</v>
      </c>
      <c r="B15" s="208">
        <v>14</v>
      </c>
    </row>
    <row r="16" spans="1:114">
      <c r="A16" s="189" t="s">
        <v>533</v>
      </c>
      <c r="B16" s="208">
        <v>3</v>
      </c>
    </row>
    <row r="17" spans="1:2">
      <c r="A17" s="189" t="s">
        <v>527</v>
      </c>
      <c r="B17" s="208">
        <v>28</v>
      </c>
    </row>
    <row r="18" spans="1:2">
      <c r="A18" s="189" t="s">
        <v>654</v>
      </c>
      <c r="B18" s="208">
        <v>35</v>
      </c>
    </row>
    <row r="19" spans="1:2">
      <c r="A19" s="189" t="s">
        <v>484</v>
      </c>
      <c r="B19" s="208">
        <v>35</v>
      </c>
    </row>
    <row r="20" spans="1:2">
      <c r="A20" s="189" t="s">
        <v>516</v>
      </c>
      <c r="B20" s="208">
        <v>7</v>
      </c>
    </row>
    <row r="21" spans="1:2">
      <c r="A21" s="189" t="s">
        <v>511</v>
      </c>
      <c r="B21" s="208">
        <v>8</v>
      </c>
    </row>
    <row r="22" spans="1:2">
      <c r="A22" s="189" t="s">
        <v>481</v>
      </c>
      <c r="B22" s="208">
        <v>117</v>
      </c>
    </row>
    <row r="23" spans="1:2">
      <c r="A23" s="189" t="s">
        <v>507</v>
      </c>
      <c r="B23" s="208">
        <v>20</v>
      </c>
    </row>
    <row r="24" spans="1:2">
      <c r="A24" s="189" t="s">
        <v>530</v>
      </c>
      <c r="B24" s="208">
        <v>3</v>
      </c>
    </row>
    <row r="25" spans="1:2">
      <c r="A25" s="189" t="s">
        <v>474</v>
      </c>
      <c r="B25" s="208">
        <v>46</v>
      </c>
    </row>
    <row r="26" spans="1:2">
      <c r="A26" s="189" t="s">
        <v>535</v>
      </c>
      <c r="B26" s="208">
        <v>1</v>
      </c>
    </row>
    <row r="27" spans="1:2">
      <c r="A27" s="189" t="s">
        <v>491</v>
      </c>
      <c r="B27" s="208">
        <v>7</v>
      </c>
    </row>
    <row r="28" spans="1:2">
      <c r="A28" s="189" t="s">
        <v>493</v>
      </c>
      <c r="B28" s="208">
        <v>116</v>
      </c>
    </row>
    <row r="29" spans="1:2">
      <c r="A29" s="189" t="s">
        <v>526</v>
      </c>
      <c r="B29" s="208">
        <v>10</v>
      </c>
    </row>
    <row r="30" spans="1:2">
      <c r="A30" s="189" t="s">
        <v>476</v>
      </c>
      <c r="B30" s="208">
        <v>126</v>
      </c>
    </row>
    <row r="31" spans="1:2">
      <c r="A31" s="189" t="s">
        <v>509</v>
      </c>
      <c r="B31" s="208">
        <v>3</v>
      </c>
    </row>
    <row r="32" spans="1:2">
      <c r="A32" s="189" t="s">
        <v>677</v>
      </c>
      <c r="B32" s="208">
        <v>80</v>
      </c>
    </row>
    <row r="33" spans="1:2">
      <c r="A33" s="189" t="s">
        <v>515</v>
      </c>
      <c r="B33" s="208">
        <v>47</v>
      </c>
    </row>
    <row r="34" spans="1:2">
      <c r="A34" s="189" t="s">
        <v>531</v>
      </c>
      <c r="B34" s="208">
        <v>7</v>
      </c>
    </row>
    <row r="35" spans="1:2">
      <c r="A35" s="189" t="s">
        <v>539</v>
      </c>
      <c r="B35" s="208">
        <v>6</v>
      </c>
    </row>
    <row r="36" spans="1:2">
      <c r="A36" s="189" t="s">
        <v>494</v>
      </c>
      <c r="B36" s="208">
        <v>31</v>
      </c>
    </row>
    <row r="37" spans="1:2">
      <c r="A37" s="189" t="s">
        <v>477</v>
      </c>
      <c r="B37" s="208">
        <v>184</v>
      </c>
    </row>
    <row r="38" spans="1:2">
      <c r="A38" s="189" t="s">
        <v>508</v>
      </c>
      <c r="B38" s="208">
        <v>7</v>
      </c>
    </row>
    <row r="39" spans="1:2">
      <c r="A39" s="189" t="s">
        <v>468</v>
      </c>
      <c r="B39" s="208">
        <v>17</v>
      </c>
    </row>
    <row r="40" spans="1:2">
      <c r="A40" s="189" t="s">
        <v>676</v>
      </c>
      <c r="B40" s="208">
        <v>131</v>
      </c>
    </row>
    <row r="41" spans="1:2">
      <c r="A41" s="189" t="s">
        <v>478</v>
      </c>
      <c r="B41" s="208">
        <v>86</v>
      </c>
    </row>
    <row r="42" spans="1:2">
      <c r="A42" s="189" t="s">
        <v>678</v>
      </c>
      <c r="B42" s="208">
        <v>1</v>
      </c>
    </row>
    <row r="43" spans="1:2">
      <c r="A43" s="189" t="s">
        <v>500</v>
      </c>
      <c r="B43" s="208">
        <v>282</v>
      </c>
    </row>
    <row r="44" spans="1:2">
      <c r="A44" s="189" t="s">
        <v>569</v>
      </c>
      <c r="B44" s="208">
        <v>2</v>
      </c>
    </row>
    <row r="45" spans="1:2">
      <c r="A45" s="189" t="s">
        <v>512</v>
      </c>
      <c r="B45" s="208">
        <v>6</v>
      </c>
    </row>
    <row r="46" spans="1:2">
      <c r="A46" s="189" t="s">
        <v>520</v>
      </c>
      <c r="B46" s="208">
        <v>16</v>
      </c>
    </row>
    <row r="47" spans="1:2">
      <c r="A47" s="189" t="s">
        <v>685</v>
      </c>
      <c r="B47" s="208">
        <v>1</v>
      </c>
    </row>
    <row r="48" spans="1:2">
      <c r="A48" s="189" t="s">
        <v>498</v>
      </c>
      <c r="B48" s="208">
        <v>41</v>
      </c>
    </row>
    <row r="49" spans="1:2">
      <c r="A49" s="189" t="s">
        <v>681</v>
      </c>
      <c r="B49" s="208">
        <v>2</v>
      </c>
    </row>
    <row r="50" spans="1:2">
      <c r="A50" s="189" t="s">
        <v>568</v>
      </c>
      <c r="B50" s="208">
        <v>1</v>
      </c>
    </row>
    <row r="51" spans="1:2">
      <c r="A51" s="189" t="s">
        <v>673</v>
      </c>
      <c r="B51" s="208">
        <v>56</v>
      </c>
    </row>
    <row r="52" spans="1:2">
      <c r="A52" s="189" t="s">
        <v>521</v>
      </c>
      <c r="B52" s="208">
        <v>9</v>
      </c>
    </row>
    <row r="53" spans="1:2">
      <c r="A53" s="189" t="s">
        <v>510</v>
      </c>
      <c r="B53" s="208">
        <v>29</v>
      </c>
    </row>
    <row r="54" spans="1:2">
      <c r="A54" s="189" t="s">
        <v>502</v>
      </c>
      <c r="B54" s="208">
        <v>16</v>
      </c>
    </row>
    <row r="55" spans="1:2">
      <c r="A55" s="189" t="s">
        <v>674</v>
      </c>
      <c r="B55" s="208">
        <v>106</v>
      </c>
    </row>
    <row r="56" spans="1:2">
      <c r="A56" s="189" t="s">
        <v>485</v>
      </c>
      <c r="B56" s="208">
        <v>46</v>
      </c>
    </row>
    <row r="57" spans="1:2">
      <c r="A57" s="189" t="s">
        <v>406</v>
      </c>
      <c r="B57" s="208"/>
    </row>
    <row r="58" spans="1:2">
      <c r="A58" s="189" t="s">
        <v>486</v>
      </c>
      <c r="B58" s="208">
        <v>42</v>
      </c>
    </row>
    <row r="59" spans="1:2">
      <c r="A59" s="189" t="s">
        <v>611</v>
      </c>
      <c r="B59" s="208">
        <v>33</v>
      </c>
    </row>
    <row r="60" spans="1:2">
      <c r="A60" s="189" t="s">
        <v>487</v>
      </c>
      <c r="B60" s="208">
        <v>91</v>
      </c>
    </row>
    <row r="61" spans="1:2">
      <c r="A61" s="189" t="s">
        <v>440</v>
      </c>
      <c r="B61" s="208">
        <v>5</v>
      </c>
    </row>
    <row r="62" spans="1:2">
      <c r="A62" s="189" t="s">
        <v>488</v>
      </c>
      <c r="B62" s="208">
        <v>5</v>
      </c>
    </row>
    <row r="63" spans="1:2">
      <c r="A63" s="189" t="s">
        <v>523</v>
      </c>
      <c r="B63" s="208">
        <v>26</v>
      </c>
    </row>
    <row r="64" spans="1:2">
      <c r="A64" s="189" t="s">
        <v>479</v>
      </c>
      <c r="B64" s="208">
        <v>125</v>
      </c>
    </row>
    <row r="65" spans="1:2">
      <c r="A65" s="189" t="s">
        <v>675</v>
      </c>
      <c r="B65" s="208">
        <v>52</v>
      </c>
    </row>
    <row r="66" spans="1:2">
      <c r="A66" s="189" t="s">
        <v>680</v>
      </c>
      <c r="B66" s="208">
        <v>3</v>
      </c>
    </row>
    <row r="67" spans="1:2">
      <c r="A67" s="189" t="s">
        <v>682</v>
      </c>
      <c r="B67" s="208">
        <v>8</v>
      </c>
    </row>
    <row r="68" spans="1:2">
      <c r="A68" s="189" t="s">
        <v>503</v>
      </c>
      <c r="B68" s="208">
        <v>55</v>
      </c>
    </row>
    <row r="69" spans="1:2">
      <c r="A69" s="189" t="s">
        <v>652</v>
      </c>
      <c r="B69" s="208">
        <v>206</v>
      </c>
    </row>
    <row r="70" spans="1:2">
      <c r="A70" s="189" t="s">
        <v>565</v>
      </c>
      <c r="B70" s="208">
        <v>36</v>
      </c>
    </row>
    <row r="71" spans="1:2">
      <c r="A71" s="189" t="s">
        <v>518</v>
      </c>
      <c r="B71" s="208">
        <v>62</v>
      </c>
    </row>
    <row r="72" spans="1:2">
      <c r="A72" s="189" t="s">
        <v>525</v>
      </c>
      <c r="B72" s="208">
        <v>1</v>
      </c>
    </row>
    <row r="73" spans="1:2">
      <c r="A73" s="189" t="s">
        <v>449</v>
      </c>
      <c r="B73" s="208">
        <v>102</v>
      </c>
    </row>
    <row r="74" spans="1:2">
      <c r="A74" s="189" t="s">
        <v>582</v>
      </c>
      <c r="B74" s="208">
        <v>31</v>
      </c>
    </row>
    <row r="75" spans="1:2">
      <c r="A75" s="189" t="s">
        <v>506</v>
      </c>
      <c r="B75" s="208">
        <v>3</v>
      </c>
    </row>
    <row r="76" spans="1:2">
      <c r="A76" s="189" t="s">
        <v>496</v>
      </c>
      <c r="B76" s="208">
        <v>86</v>
      </c>
    </row>
    <row r="77" spans="1:2">
      <c r="A77" s="189" t="s">
        <v>497</v>
      </c>
      <c r="B77" s="208">
        <v>25</v>
      </c>
    </row>
    <row r="78" spans="1:2">
      <c r="A78" s="189" t="s">
        <v>436</v>
      </c>
      <c r="B78" s="208">
        <v>22</v>
      </c>
    </row>
    <row r="79" spans="1:2">
      <c r="A79" s="189" t="s">
        <v>528</v>
      </c>
      <c r="B79" s="208">
        <v>3</v>
      </c>
    </row>
    <row r="80" spans="1:2">
      <c r="A80" s="189" t="s">
        <v>684</v>
      </c>
      <c r="B80" s="208">
        <v>7</v>
      </c>
    </row>
    <row r="81" spans="1:2">
      <c r="A81" s="189" t="s">
        <v>566</v>
      </c>
      <c r="B81" s="208">
        <v>14</v>
      </c>
    </row>
    <row r="82" spans="1:2">
      <c r="A82" s="189" t="s">
        <v>490</v>
      </c>
      <c r="B82" s="208">
        <v>43</v>
      </c>
    </row>
    <row r="83" spans="1:2">
      <c r="A83" s="189" t="s">
        <v>683</v>
      </c>
      <c r="B83" s="208"/>
    </row>
    <row r="84" spans="1:2">
      <c r="A84" s="189" t="s">
        <v>448</v>
      </c>
      <c r="B84" s="208">
        <v>64</v>
      </c>
    </row>
    <row r="85" spans="1:2">
      <c r="A85" s="189" t="s">
        <v>529</v>
      </c>
      <c r="B85" s="208">
        <v>2</v>
      </c>
    </row>
    <row r="86" spans="1:2">
      <c r="A86" s="189" t="s">
        <v>489</v>
      </c>
      <c r="B86" s="208">
        <v>24</v>
      </c>
    </row>
    <row r="87" spans="1:2">
      <c r="A87" s="189" t="s">
        <v>536</v>
      </c>
      <c r="B87" s="208">
        <v>2</v>
      </c>
    </row>
    <row r="88" spans="1:2">
      <c r="A88" s="189" t="s">
        <v>653</v>
      </c>
      <c r="B88" s="208">
        <v>13</v>
      </c>
    </row>
    <row r="89" spans="1:2">
      <c r="A89" s="189" t="s">
        <v>567</v>
      </c>
      <c r="B89" s="208">
        <v>1</v>
      </c>
    </row>
    <row r="90" spans="1:2">
      <c r="A90" s="189" t="s">
        <v>534</v>
      </c>
      <c r="B90" s="208">
        <v>4</v>
      </c>
    </row>
    <row r="91" spans="1:2">
      <c r="A91" s="189" t="s">
        <v>519</v>
      </c>
      <c r="B91" s="208">
        <v>20</v>
      </c>
    </row>
    <row r="92" spans="1:2">
      <c r="A92" s="189" t="s">
        <v>517</v>
      </c>
      <c r="B92" s="208">
        <v>1</v>
      </c>
    </row>
    <row r="93" spans="1:2">
      <c r="A93" s="189" t="s">
        <v>524</v>
      </c>
      <c r="B93" s="208">
        <v>14</v>
      </c>
    </row>
    <row r="94" spans="1:2">
      <c r="A94" s="189" t="s">
        <v>514</v>
      </c>
      <c r="B94" s="208">
        <v>12</v>
      </c>
    </row>
    <row r="95" spans="1:2">
      <c r="A95" s="189" t="s">
        <v>504</v>
      </c>
      <c r="B95" s="208">
        <v>15</v>
      </c>
    </row>
    <row r="96" spans="1:2">
      <c r="A96" s="189" t="s">
        <v>570</v>
      </c>
      <c r="B96" s="208">
        <v>12</v>
      </c>
    </row>
    <row r="97" spans="1:2">
      <c r="A97" s="189" t="s">
        <v>577</v>
      </c>
      <c r="B97" s="208">
        <v>9</v>
      </c>
    </row>
    <row r="98" spans="1:2">
      <c r="A98" s="189" t="s">
        <v>598</v>
      </c>
      <c r="B98" s="208">
        <v>66</v>
      </c>
    </row>
    <row r="99" spans="1:2">
      <c r="A99" s="189" t="s">
        <v>614</v>
      </c>
      <c r="B99" s="208">
        <v>8</v>
      </c>
    </row>
    <row r="100" spans="1:2">
      <c r="A100" s="189" t="s">
        <v>537</v>
      </c>
      <c r="B100" s="208">
        <v>5</v>
      </c>
    </row>
    <row r="101" spans="1:2">
      <c r="A101" s="189" t="s">
        <v>679</v>
      </c>
      <c r="B101" s="208">
        <v>11</v>
      </c>
    </row>
    <row r="102" spans="1:2">
      <c r="A102" s="189" t="s">
        <v>1602</v>
      </c>
      <c r="B102" s="208">
        <v>1</v>
      </c>
    </row>
    <row r="103" spans="1:2">
      <c r="A103" s="189" t="s">
        <v>584</v>
      </c>
      <c r="B103" s="208">
        <v>1</v>
      </c>
    </row>
    <row r="104" spans="1:2">
      <c r="A104" s="189" t="s">
        <v>538</v>
      </c>
      <c r="B104" s="208">
        <v>1</v>
      </c>
    </row>
    <row r="105" spans="1:2">
      <c r="A105" s="189" t="s">
        <v>1609</v>
      </c>
      <c r="B105" s="208">
        <v>2</v>
      </c>
    </row>
    <row r="106" spans="1:2">
      <c r="A106" s="189" t="s">
        <v>583</v>
      </c>
      <c r="B106" s="208">
        <v>1</v>
      </c>
    </row>
    <row r="107" spans="1:2">
      <c r="A107" s="189" t="s">
        <v>1614</v>
      </c>
      <c r="B107" s="208">
        <v>7</v>
      </c>
    </row>
    <row r="108" spans="1:2">
      <c r="A108" s="189" t="s">
        <v>1616</v>
      </c>
      <c r="B108" s="208">
        <v>1</v>
      </c>
    </row>
    <row r="109" spans="1:2">
      <c r="A109" s="189" t="s">
        <v>1721</v>
      </c>
      <c r="B109" s="208">
        <v>16</v>
      </c>
    </row>
    <row r="110" spans="1:2">
      <c r="A110" s="189" t="s">
        <v>472</v>
      </c>
      <c r="B110" s="208">
        <v>3623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S583"/>
  <sheetViews>
    <sheetView workbookViewId="0">
      <selection activeCell="A3" sqref="A3"/>
    </sheetView>
  </sheetViews>
  <sheetFormatPr baseColWidth="10" defaultColWidth="31.28515625" defaultRowHeight="12.75"/>
  <cols>
    <col min="1" max="1" width="18.42578125" style="203" customWidth="1"/>
    <col min="2" max="2" width="15.28515625" style="203" customWidth="1"/>
    <col min="3" max="9" width="12.7109375" style="203" customWidth="1"/>
    <col min="10" max="11" width="11.7109375" style="203" customWidth="1"/>
    <col min="12" max="12" width="12.7109375" style="203" customWidth="1"/>
    <col min="13" max="15" width="11.7109375" style="203" customWidth="1"/>
    <col min="16" max="17" width="12.7109375" style="203" customWidth="1"/>
    <col min="18" max="19" width="11.7109375" style="203" customWidth="1"/>
    <col min="20" max="20" width="10.140625" style="203" customWidth="1"/>
    <col min="21" max="21" width="12.7109375" style="203" customWidth="1"/>
    <col min="22" max="23" width="11.7109375" style="203" customWidth="1"/>
    <col min="24" max="24" width="10.140625" style="203" customWidth="1"/>
    <col min="25" max="29" width="11.7109375" style="203" customWidth="1"/>
    <col min="30" max="30" width="12.7109375" style="203" customWidth="1"/>
    <col min="31" max="31" width="13.7109375" style="203" customWidth="1"/>
    <col min="32" max="32" width="9" style="203" customWidth="1"/>
    <col min="33" max="33" width="8.140625" style="203" customWidth="1"/>
    <col min="34" max="34" width="8.28515625" style="203" customWidth="1"/>
    <col min="35" max="35" width="8" style="203" customWidth="1"/>
    <col min="36" max="36" width="11" style="203" customWidth="1"/>
    <col min="37" max="37" width="15.5703125" style="203" customWidth="1"/>
    <col min="38" max="38" width="17.42578125" style="203" customWidth="1"/>
    <col min="39" max="39" width="14" style="203" customWidth="1"/>
    <col min="40" max="40" width="9" style="203" customWidth="1"/>
    <col min="41" max="41" width="9.5703125" style="203" customWidth="1"/>
    <col min="42" max="42" width="8.140625" style="203" customWidth="1"/>
    <col min="43" max="43" width="9" style="203" customWidth="1"/>
    <col min="44" max="44" width="9.85546875" style="203" customWidth="1"/>
    <col min="45" max="45" width="7" style="203" customWidth="1"/>
    <col min="46" max="46" width="9" style="203" customWidth="1"/>
    <col min="47" max="47" width="9.85546875" style="203" customWidth="1"/>
    <col min="48" max="48" width="8" style="203" customWidth="1"/>
    <col min="49" max="49" width="11.140625" style="203" customWidth="1"/>
    <col min="50" max="50" width="7" style="203" customWidth="1"/>
    <col min="51" max="51" width="8" style="203" customWidth="1"/>
    <col min="52" max="52" width="7.42578125" style="203" customWidth="1"/>
    <col min="53" max="53" width="12" style="203" customWidth="1"/>
    <col min="54" max="54" width="8" style="203" customWidth="1"/>
    <col min="55" max="55" width="9" style="203" customWidth="1"/>
    <col min="56" max="56" width="10.42578125" style="203" customWidth="1"/>
    <col min="57" max="57" width="8.85546875" style="203" customWidth="1"/>
    <col min="58" max="58" width="10.7109375" style="203" customWidth="1"/>
    <col min="59" max="59" width="8" style="203" customWidth="1"/>
    <col min="60" max="60" width="12.7109375" style="203" customWidth="1"/>
    <col min="61" max="61" width="9.42578125" style="203" customWidth="1"/>
    <col min="62" max="62" width="8.5703125" style="203" customWidth="1"/>
    <col min="63" max="63" width="8" style="203" customWidth="1"/>
    <col min="64" max="64" width="10.28515625" style="203" customWidth="1"/>
    <col min="65" max="65" width="8" style="203" customWidth="1"/>
    <col min="66" max="66" width="8.7109375" style="203" customWidth="1"/>
    <col min="67" max="67" width="8.5703125" style="203" customWidth="1"/>
    <col min="68" max="68" width="9.7109375" style="203" customWidth="1"/>
    <col min="69" max="69" width="9" style="203" customWidth="1"/>
    <col min="70" max="70" width="19.140625" style="203" bestFit="1" customWidth="1"/>
    <col min="71" max="71" width="11.140625" style="203" customWidth="1"/>
    <col min="72" max="72" width="19.28515625" style="203" bestFit="1" customWidth="1"/>
    <col min="73" max="73" width="16.7109375" style="203" customWidth="1"/>
    <col min="74" max="74" width="8" style="203" customWidth="1"/>
    <col min="75" max="75" width="9.140625" style="203" customWidth="1"/>
    <col min="76" max="76" width="9" style="203" customWidth="1"/>
    <col min="77" max="77" width="20.140625" style="203" bestFit="1" customWidth="1"/>
    <col min="78" max="78" width="12.85546875" style="203" customWidth="1"/>
    <col min="79" max="79" width="8" style="203" customWidth="1"/>
    <col min="80" max="80" width="8.5703125" style="203" customWidth="1"/>
    <col min="81" max="81" width="9.7109375" style="203" customWidth="1"/>
    <col min="82" max="82" width="8" style="203" customWidth="1"/>
    <col min="83" max="83" width="9.5703125" style="203" customWidth="1"/>
    <col min="84" max="84" width="9.42578125" style="203" customWidth="1"/>
    <col min="85" max="85" width="10.140625" style="203" customWidth="1"/>
    <col min="86" max="86" width="20.28515625" style="203" bestFit="1" customWidth="1"/>
    <col min="87" max="87" width="14.140625" style="203" customWidth="1"/>
    <col min="88" max="88" width="7" style="203" customWidth="1"/>
    <col min="89" max="89" width="17.7109375" style="203" bestFit="1" customWidth="1"/>
    <col min="90" max="90" width="7" style="203" customWidth="1"/>
    <col min="91" max="93" width="8" style="203" customWidth="1"/>
    <col min="94" max="94" width="8.5703125" style="203" customWidth="1"/>
    <col min="95" max="95" width="10.7109375" style="203" customWidth="1"/>
    <col min="96" max="96" width="8.5703125" style="203" customWidth="1"/>
    <col min="97" max="97" width="7.7109375" style="203" customWidth="1"/>
    <col min="98" max="98" width="10.42578125" style="203" customWidth="1"/>
    <col min="99" max="99" width="11.140625" style="203" customWidth="1"/>
    <col min="100" max="100" width="7" style="203" customWidth="1"/>
    <col min="101" max="101" width="8.5703125" style="203" customWidth="1"/>
    <col min="102" max="102" width="15.28515625" style="203" customWidth="1"/>
    <col min="103" max="103" width="11" style="203" customWidth="1"/>
    <col min="104" max="104" width="7.85546875" style="203" customWidth="1"/>
    <col min="105" max="105" width="8" style="203" customWidth="1"/>
    <col min="106" max="106" width="7" style="203" customWidth="1"/>
    <col min="107" max="107" width="5.5703125" style="203" customWidth="1"/>
    <col min="108" max="108" width="14" style="203" customWidth="1"/>
    <col min="109" max="109" width="13.140625" style="203" customWidth="1"/>
    <col min="110" max="110" width="18.5703125" style="203" bestFit="1" customWidth="1"/>
    <col min="111" max="111" width="17.5703125" style="203" bestFit="1" customWidth="1"/>
    <col min="112" max="112" width="18.5703125" style="203" bestFit="1" customWidth="1"/>
    <col min="113" max="113" width="17.5703125" style="203" bestFit="1" customWidth="1"/>
    <col min="114" max="114" width="18.5703125" style="203" bestFit="1" customWidth="1"/>
    <col min="115" max="115" width="17.5703125" style="203" bestFit="1" customWidth="1"/>
    <col min="116" max="116" width="18.5703125" style="203" bestFit="1" customWidth="1"/>
    <col min="117" max="117" width="17.5703125" style="203" bestFit="1" customWidth="1"/>
    <col min="118" max="118" width="18.5703125" style="203" bestFit="1" customWidth="1"/>
    <col min="119" max="119" width="17.5703125" style="203" bestFit="1" customWidth="1"/>
    <col min="120" max="120" width="18.5703125" style="203" bestFit="1" customWidth="1"/>
    <col min="121" max="121" width="17.5703125" style="203" bestFit="1" customWidth="1"/>
    <col min="122" max="122" width="18.5703125" style="203" bestFit="1" customWidth="1"/>
    <col min="123" max="123" width="17.5703125" style="203" bestFit="1" customWidth="1"/>
    <col min="124" max="124" width="18.5703125" style="203" bestFit="1" customWidth="1"/>
    <col min="125" max="125" width="17.5703125" style="203" bestFit="1" customWidth="1"/>
    <col min="126" max="126" width="18.5703125" style="203" bestFit="1" customWidth="1"/>
    <col min="127" max="127" width="17.5703125" style="203" bestFit="1" customWidth="1"/>
    <col min="128" max="128" width="18.5703125" style="203" bestFit="1" customWidth="1"/>
    <col min="129" max="129" width="17.5703125" style="203" bestFit="1" customWidth="1"/>
    <col min="130" max="130" width="18.5703125" style="203" bestFit="1" customWidth="1"/>
    <col min="131" max="131" width="17.5703125" style="203" bestFit="1" customWidth="1"/>
    <col min="132" max="132" width="18.5703125" style="203" bestFit="1" customWidth="1"/>
    <col min="133" max="133" width="17.5703125" style="203" bestFit="1" customWidth="1"/>
    <col min="134" max="134" width="18.5703125" style="203" bestFit="1" customWidth="1"/>
    <col min="135" max="135" width="17.5703125" style="203" bestFit="1" customWidth="1"/>
    <col min="136" max="136" width="18.5703125" style="203" bestFit="1" customWidth="1"/>
    <col min="137" max="137" width="17.5703125" style="203" bestFit="1" customWidth="1"/>
    <col min="138" max="138" width="18.5703125" style="203" bestFit="1" customWidth="1"/>
    <col min="139" max="139" width="17.5703125" style="203" bestFit="1" customWidth="1"/>
    <col min="140" max="140" width="18.5703125" style="203" bestFit="1" customWidth="1"/>
    <col min="141" max="141" width="17.5703125" style="203" bestFit="1" customWidth="1"/>
    <col min="142" max="142" width="18.5703125" style="203" bestFit="1" customWidth="1"/>
    <col min="143" max="143" width="17.5703125" style="203" bestFit="1" customWidth="1"/>
    <col min="144" max="144" width="18.5703125" style="203" bestFit="1" customWidth="1"/>
    <col min="145" max="145" width="17.5703125" style="203" bestFit="1" customWidth="1"/>
    <col min="146" max="146" width="18.5703125" style="203" bestFit="1" customWidth="1"/>
    <col min="147" max="147" width="17.5703125" style="203" bestFit="1" customWidth="1"/>
    <col min="148" max="148" width="18.5703125" style="203" bestFit="1" customWidth="1"/>
    <col min="149" max="149" width="17.5703125" style="203" bestFit="1" customWidth="1"/>
    <col min="150" max="150" width="18.5703125" style="203" bestFit="1" customWidth="1"/>
    <col min="151" max="151" width="17.5703125" style="203" bestFit="1" customWidth="1"/>
    <col min="152" max="152" width="18.5703125" style="203" bestFit="1" customWidth="1"/>
    <col min="153" max="153" width="17.5703125" style="203" bestFit="1" customWidth="1"/>
    <col min="154" max="154" width="18.5703125" style="203" bestFit="1" customWidth="1"/>
    <col min="155" max="155" width="17.5703125" style="203" bestFit="1" customWidth="1"/>
    <col min="156" max="156" width="18.5703125" style="203" bestFit="1" customWidth="1"/>
    <col min="157" max="157" width="17.5703125" style="203" bestFit="1" customWidth="1"/>
    <col min="158" max="158" width="18.5703125" style="203" bestFit="1" customWidth="1"/>
    <col min="159" max="159" width="17.5703125" style="203" bestFit="1" customWidth="1"/>
    <col min="160" max="160" width="18.5703125" style="203" bestFit="1" customWidth="1"/>
    <col min="161" max="161" width="17.5703125" style="203" bestFit="1" customWidth="1"/>
    <col min="162" max="162" width="19.140625" style="203" bestFit="1" customWidth="1"/>
    <col min="163" max="163" width="17.5703125" style="203" bestFit="1" customWidth="1"/>
    <col min="164" max="164" width="18.5703125" style="203" bestFit="1" customWidth="1"/>
    <col min="165" max="165" width="17.5703125" style="203" bestFit="1" customWidth="1"/>
    <col min="166" max="166" width="19.28515625" style="203" bestFit="1" customWidth="1"/>
    <col min="167" max="167" width="17.5703125" style="203" bestFit="1" customWidth="1"/>
    <col min="168" max="168" width="18.5703125" style="203" bestFit="1" customWidth="1"/>
    <col min="169" max="169" width="17.5703125" style="203" bestFit="1" customWidth="1"/>
    <col min="170" max="170" width="18.5703125" style="203" bestFit="1" customWidth="1"/>
    <col min="171" max="171" width="17.5703125" style="203" bestFit="1" customWidth="1"/>
    <col min="172" max="172" width="18.5703125" style="203" bestFit="1" customWidth="1"/>
    <col min="173" max="173" width="17.5703125" style="203" bestFit="1" customWidth="1"/>
    <col min="174" max="174" width="22" style="203" bestFit="1" customWidth="1"/>
    <col min="175" max="175" width="17.5703125" style="203" bestFit="1" customWidth="1"/>
    <col min="176" max="176" width="18.5703125" style="203" bestFit="1" customWidth="1"/>
    <col min="177" max="177" width="17.5703125" style="203" bestFit="1" customWidth="1"/>
    <col min="178" max="178" width="20.140625" style="203" bestFit="1" customWidth="1"/>
    <col min="179" max="179" width="17.5703125" style="203" bestFit="1" customWidth="1"/>
    <col min="180" max="180" width="18.5703125" style="203" bestFit="1" customWidth="1"/>
    <col min="181" max="181" width="17.5703125" style="203" bestFit="1" customWidth="1"/>
    <col min="182" max="182" width="18.5703125" style="203" bestFit="1" customWidth="1"/>
    <col min="183" max="183" width="17.5703125" style="203" bestFit="1" customWidth="1"/>
    <col min="184" max="184" width="18.5703125" style="203" bestFit="1" customWidth="1"/>
    <col min="185" max="185" width="17.5703125" style="203" bestFit="1" customWidth="1"/>
    <col min="186" max="186" width="18.5703125" style="203" bestFit="1" customWidth="1"/>
    <col min="187" max="187" width="17.5703125" style="203" bestFit="1" customWidth="1"/>
    <col min="188" max="188" width="18.5703125" style="203" bestFit="1" customWidth="1"/>
    <col min="189" max="189" width="17.5703125" style="203" bestFit="1" customWidth="1"/>
    <col min="190" max="190" width="18.5703125" style="203" bestFit="1" customWidth="1"/>
    <col min="191" max="191" width="17.5703125" style="203" bestFit="1" customWidth="1"/>
    <col min="192" max="192" width="18.5703125" style="203" bestFit="1" customWidth="1"/>
    <col min="193" max="193" width="17.5703125" style="203" bestFit="1" customWidth="1"/>
    <col min="194" max="194" width="18.5703125" style="203" bestFit="1" customWidth="1"/>
    <col min="195" max="195" width="17.5703125" style="203" bestFit="1" customWidth="1"/>
    <col min="196" max="196" width="18.5703125" style="203" bestFit="1" customWidth="1"/>
    <col min="197" max="197" width="17.5703125" style="203" bestFit="1" customWidth="1"/>
    <col min="198" max="198" width="20.28515625" style="203" bestFit="1" customWidth="1"/>
    <col min="199" max="199" width="17.5703125" style="203" bestFit="1" customWidth="1"/>
    <col min="200" max="200" width="18.5703125" style="203" bestFit="1" customWidth="1"/>
    <col min="201" max="201" width="17.5703125" style="203" bestFit="1" customWidth="1"/>
    <col min="202" max="202" width="18.5703125" style="203" bestFit="1" customWidth="1"/>
    <col min="203" max="203" width="17.5703125" style="203" bestFit="1" customWidth="1"/>
    <col min="204" max="204" width="18.5703125" style="203" bestFit="1" customWidth="1"/>
    <col min="205" max="205" width="17.5703125" style="203" bestFit="1" customWidth="1"/>
    <col min="206" max="206" width="18.5703125" style="203" bestFit="1" customWidth="1"/>
    <col min="207" max="207" width="17.5703125" style="203" bestFit="1" customWidth="1"/>
    <col min="208" max="208" width="18.5703125" style="203" bestFit="1" customWidth="1"/>
    <col min="209" max="209" width="17.5703125" style="203" bestFit="1" customWidth="1"/>
    <col min="210" max="210" width="18.5703125" style="203" bestFit="1" customWidth="1"/>
    <col min="211" max="211" width="17.5703125" style="203" bestFit="1" customWidth="1"/>
    <col min="212" max="212" width="18.5703125" style="203" bestFit="1" customWidth="1"/>
    <col min="213" max="213" width="17.5703125" style="203" bestFit="1" customWidth="1"/>
    <col min="214" max="214" width="18.5703125" style="203" bestFit="1" customWidth="1"/>
    <col min="215" max="215" width="17.5703125" style="203" bestFit="1" customWidth="1"/>
    <col min="216" max="216" width="18.5703125" style="203" bestFit="1" customWidth="1"/>
    <col min="217" max="217" width="17.5703125" style="203" bestFit="1" customWidth="1"/>
    <col min="218" max="218" width="18.5703125" style="203" bestFit="1" customWidth="1"/>
    <col min="219" max="219" width="17.5703125" style="203" bestFit="1" customWidth="1"/>
    <col min="220" max="220" width="18.5703125" style="203" bestFit="1" customWidth="1"/>
    <col min="221" max="221" width="17.5703125" style="203" bestFit="1" customWidth="1"/>
    <col min="222" max="222" width="18.5703125" style="203" bestFit="1" customWidth="1"/>
    <col min="223" max="223" width="17.5703125" style="203" bestFit="1" customWidth="1"/>
    <col min="224" max="224" width="18.5703125" style="203" bestFit="1" customWidth="1"/>
    <col min="225" max="225" width="17.5703125" style="203" bestFit="1" customWidth="1"/>
    <col min="226" max="226" width="23.85546875" style="203" bestFit="1" customWidth="1"/>
    <col min="227" max="227" width="22.85546875" style="203" bestFit="1" customWidth="1"/>
    <col min="228" max="16384" width="31.28515625" style="203"/>
  </cols>
  <sheetData>
    <row r="1" spans="1:227">
      <c r="A1" s="204" t="s">
        <v>896</v>
      </c>
      <c r="B1" s="209" t="s">
        <v>1431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</row>
    <row r="2" spans="1:227">
      <c r="A2" s="205" t="s">
        <v>617</v>
      </c>
      <c r="B2" s="181">
        <v>11430980.290000001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60"/>
      <c r="EY2" s="60"/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/>
      <c r="FK2" s="60"/>
      <c r="FL2" s="60"/>
      <c r="FM2" s="60"/>
      <c r="FN2" s="60"/>
      <c r="FO2" s="60"/>
      <c r="FP2" s="60"/>
      <c r="FQ2" s="60"/>
      <c r="FR2" s="60"/>
      <c r="FS2" s="60"/>
      <c r="FT2" s="60"/>
      <c r="FU2" s="60"/>
      <c r="FV2" s="60"/>
      <c r="FW2" s="60"/>
      <c r="FX2" s="60"/>
      <c r="FY2" s="60"/>
      <c r="FZ2" s="60"/>
      <c r="GA2" s="60"/>
      <c r="GB2" s="60"/>
      <c r="GC2" s="60"/>
      <c r="GD2" s="60"/>
      <c r="GE2" s="60"/>
      <c r="GF2" s="60"/>
      <c r="GG2" s="60"/>
      <c r="GH2" s="60"/>
      <c r="GI2" s="60"/>
      <c r="GJ2" s="60"/>
      <c r="GK2" s="60"/>
      <c r="GL2" s="60"/>
      <c r="GM2" s="60"/>
      <c r="GN2" s="60"/>
      <c r="GO2" s="60"/>
      <c r="GP2" s="60"/>
      <c r="GQ2" s="60"/>
      <c r="GR2" s="60"/>
      <c r="GS2" s="60"/>
      <c r="GT2" s="60"/>
      <c r="GU2" s="60"/>
      <c r="GV2" s="60"/>
      <c r="GW2" s="60"/>
      <c r="GX2" s="60"/>
      <c r="GY2" s="60"/>
      <c r="GZ2" s="60"/>
      <c r="HA2" s="60"/>
      <c r="HB2" s="60"/>
      <c r="HC2" s="60"/>
      <c r="HD2" s="60"/>
      <c r="HE2" s="60"/>
      <c r="HF2" s="60"/>
      <c r="HG2" s="60"/>
      <c r="HH2" s="60"/>
      <c r="HI2" s="60"/>
      <c r="HJ2" s="60"/>
      <c r="HK2" s="60"/>
      <c r="HL2" s="60"/>
      <c r="HM2" s="60"/>
      <c r="HN2" s="60"/>
      <c r="HO2" s="60"/>
      <c r="HP2" s="60"/>
      <c r="HQ2" s="60"/>
      <c r="HR2" s="60"/>
      <c r="HS2" s="60"/>
    </row>
    <row r="3" spans="1:227" s="209" customFormat="1">
      <c r="A3" s="205" t="s">
        <v>513</v>
      </c>
      <c r="B3" s="181">
        <v>10800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0"/>
      <c r="EX3" s="210"/>
      <c r="EY3" s="210"/>
      <c r="EZ3" s="210"/>
      <c r="FA3" s="210"/>
      <c r="FB3" s="210"/>
      <c r="FC3" s="210"/>
      <c r="FD3" s="210"/>
      <c r="FE3" s="210"/>
      <c r="FF3" s="210"/>
      <c r="FG3" s="210"/>
      <c r="FH3" s="210"/>
      <c r="FI3" s="210"/>
      <c r="FJ3" s="210"/>
      <c r="FK3" s="210"/>
      <c r="FL3" s="210"/>
      <c r="FM3" s="210"/>
      <c r="FN3" s="210"/>
      <c r="FO3" s="210"/>
      <c r="FP3" s="210"/>
      <c r="FQ3" s="210"/>
      <c r="FR3" s="210"/>
      <c r="FS3" s="210"/>
      <c r="FT3" s="210"/>
      <c r="FU3" s="210"/>
      <c r="FV3" s="210"/>
      <c r="FW3" s="210"/>
      <c r="FX3" s="210"/>
      <c r="FY3" s="210"/>
      <c r="FZ3" s="210"/>
      <c r="GA3" s="210"/>
      <c r="GB3" s="210"/>
      <c r="GC3" s="210"/>
      <c r="GD3" s="210"/>
      <c r="GE3" s="210"/>
      <c r="GF3" s="210"/>
      <c r="GG3" s="210"/>
      <c r="GH3" s="210"/>
      <c r="GI3" s="210"/>
      <c r="GJ3" s="210"/>
      <c r="GK3" s="210"/>
      <c r="GL3" s="210"/>
      <c r="GM3" s="210"/>
      <c r="GN3" s="210"/>
      <c r="GO3" s="210"/>
      <c r="GP3" s="210"/>
      <c r="GQ3" s="210"/>
      <c r="GR3" s="210"/>
      <c r="GS3" s="210"/>
      <c r="GT3" s="210"/>
      <c r="GU3" s="210"/>
      <c r="GV3" s="210"/>
      <c r="GW3" s="210"/>
      <c r="GX3" s="210"/>
      <c r="GY3" s="210"/>
      <c r="GZ3" s="210"/>
      <c r="HA3" s="210"/>
      <c r="HB3" s="210"/>
      <c r="HC3" s="210"/>
      <c r="HD3" s="210"/>
      <c r="HE3" s="210"/>
      <c r="HF3" s="210"/>
      <c r="HG3" s="210"/>
      <c r="HH3" s="210"/>
      <c r="HI3" s="210"/>
      <c r="HJ3" s="210"/>
      <c r="HK3" s="210"/>
      <c r="HL3" s="210"/>
      <c r="HM3" s="210"/>
      <c r="HN3" s="210"/>
      <c r="HO3" s="210"/>
      <c r="HP3" s="210"/>
      <c r="HQ3" s="210"/>
      <c r="HR3" s="210"/>
      <c r="HS3" s="210"/>
    </row>
    <row r="4" spans="1:227">
      <c r="A4" s="205" t="s">
        <v>473</v>
      </c>
      <c r="B4" s="181">
        <v>2755692.09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</row>
    <row r="5" spans="1:227">
      <c r="A5" s="205" t="s">
        <v>475</v>
      </c>
      <c r="B5" s="181">
        <v>35000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0"/>
      <c r="GF5" s="60"/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  <c r="GS5" s="60"/>
      <c r="GT5" s="60"/>
      <c r="GU5" s="60"/>
      <c r="GV5" s="60"/>
      <c r="GW5" s="60"/>
      <c r="GX5" s="60"/>
      <c r="GY5" s="60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0"/>
      <c r="HO5" s="60"/>
      <c r="HP5" s="60"/>
      <c r="HQ5" s="60"/>
      <c r="HR5" s="60"/>
      <c r="HS5" s="60"/>
    </row>
    <row r="6" spans="1:227">
      <c r="A6" s="205" t="s">
        <v>501</v>
      </c>
      <c r="B6" s="181">
        <v>693388.94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0"/>
      <c r="FX6" s="60"/>
      <c r="FY6" s="60"/>
      <c r="FZ6" s="60"/>
      <c r="GA6" s="60"/>
      <c r="GB6" s="60"/>
      <c r="GC6" s="60"/>
      <c r="GD6" s="60"/>
      <c r="GE6" s="60"/>
      <c r="GF6" s="60"/>
      <c r="GG6" s="60"/>
      <c r="GH6" s="60"/>
      <c r="GI6" s="60"/>
      <c r="GJ6" s="60"/>
      <c r="GK6" s="60"/>
      <c r="GL6" s="60"/>
      <c r="GM6" s="60"/>
      <c r="GN6" s="60"/>
      <c r="GO6" s="60"/>
      <c r="GP6" s="60"/>
      <c r="GQ6" s="60"/>
      <c r="GR6" s="60"/>
      <c r="GS6" s="60"/>
      <c r="GT6" s="60"/>
      <c r="GU6" s="60"/>
      <c r="GV6" s="60"/>
      <c r="GW6" s="60"/>
      <c r="GX6" s="60"/>
      <c r="GY6" s="60"/>
      <c r="GZ6" s="60"/>
      <c r="HA6" s="60"/>
      <c r="HB6" s="60"/>
      <c r="HC6" s="60"/>
      <c r="HD6" s="60"/>
      <c r="HE6" s="60"/>
      <c r="HF6" s="60"/>
      <c r="HG6" s="60"/>
      <c r="HH6" s="60"/>
      <c r="HI6" s="60"/>
      <c r="HJ6" s="60"/>
      <c r="HK6" s="60"/>
      <c r="HL6" s="60"/>
      <c r="HM6" s="60"/>
      <c r="HN6" s="60"/>
      <c r="HO6" s="60"/>
      <c r="HP6" s="60"/>
      <c r="HQ6" s="60"/>
      <c r="HR6" s="60"/>
      <c r="HS6" s="60"/>
    </row>
    <row r="7" spans="1:227">
      <c r="A7" s="205" t="s">
        <v>532</v>
      </c>
      <c r="B7" s="181">
        <v>2132670.5300000003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  <c r="FV7" s="60"/>
      <c r="FW7" s="60"/>
      <c r="FX7" s="60"/>
      <c r="FY7" s="60"/>
      <c r="FZ7" s="60"/>
      <c r="GA7" s="60"/>
      <c r="GB7" s="60"/>
      <c r="GC7" s="60"/>
      <c r="GD7" s="60"/>
      <c r="GE7" s="60"/>
      <c r="GF7" s="60"/>
      <c r="GG7" s="60"/>
      <c r="GH7" s="60"/>
      <c r="GI7" s="60"/>
      <c r="GJ7" s="60"/>
      <c r="GK7" s="60"/>
      <c r="GL7" s="60"/>
      <c r="GM7" s="60"/>
      <c r="GN7" s="60"/>
      <c r="GO7" s="60"/>
      <c r="GP7" s="60"/>
      <c r="GQ7" s="60"/>
      <c r="GR7" s="60"/>
      <c r="GS7" s="60"/>
      <c r="GT7" s="60"/>
      <c r="GU7" s="60"/>
      <c r="GV7" s="60"/>
      <c r="GW7" s="60"/>
      <c r="GX7" s="60"/>
      <c r="GY7" s="60"/>
      <c r="GZ7" s="60"/>
      <c r="HA7" s="60"/>
      <c r="HB7" s="60"/>
      <c r="HC7" s="60"/>
      <c r="HD7" s="60"/>
      <c r="HE7" s="60"/>
      <c r="HF7" s="60"/>
      <c r="HG7" s="60"/>
      <c r="HH7" s="60"/>
      <c r="HI7" s="60"/>
      <c r="HJ7" s="60"/>
      <c r="HK7" s="60"/>
      <c r="HL7" s="60"/>
      <c r="HM7" s="60"/>
      <c r="HN7" s="60"/>
      <c r="HO7" s="60"/>
      <c r="HP7" s="60"/>
      <c r="HQ7" s="60"/>
      <c r="HR7" s="60"/>
      <c r="HS7" s="60"/>
    </row>
    <row r="8" spans="1:227">
      <c r="A8" s="205" t="s">
        <v>495</v>
      </c>
      <c r="B8" s="181">
        <v>2803045.8200000003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  <c r="FV8" s="60"/>
      <c r="FW8" s="60"/>
      <c r="FX8" s="60"/>
      <c r="FY8" s="60"/>
      <c r="FZ8" s="60"/>
      <c r="GA8" s="60"/>
      <c r="GB8" s="60"/>
      <c r="GC8" s="60"/>
      <c r="GD8" s="60"/>
      <c r="GE8" s="60"/>
      <c r="GF8" s="60"/>
      <c r="GG8" s="60"/>
      <c r="GH8" s="60"/>
      <c r="GI8" s="60"/>
      <c r="GJ8" s="60"/>
      <c r="GK8" s="60"/>
      <c r="GL8" s="60"/>
      <c r="GM8" s="60"/>
      <c r="GN8" s="60"/>
      <c r="GO8" s="60"/>
      <c r="GP8" s="60"/>
      <c r="GQ8" s="60"/>
      <c r="GR8" s="60"/>
      <c r="GS8" s="60"/>
      <c r="GT8" s="60"/>
      <c r="GU8" s="60"/>
      <c r="GV8" s="60"/>
      <c r="GW8" s="60"/>
      <c r="GX8" s="60"/>
      <c r="GY8" s="60"/>
      <c r="GZ8" s="60"/>
      <c r="HA8" s="60"/>
      <c r="HB8" s="60"/>
      <c r="HC8" s="60"/>
      <c r="HD8" s="60"/>
      <c r="HE8" s="60"/>
      <c r="HF8" s="60"/>
      <c r="HG8" s="60"/>
      <c r="HH8" s="60"/>
      <c r="HI8" s="60"/>
      <c r="HJ8" s="60"/>
      <c r="HK8" s="60"/>
      <c r="HL8" s="60"/>
      <c r="HM8" s="60"/>
      <c r="HN8" s="60"/>
      <c r="HO8" s="60"/>
      <c r="HP8" s="60"/>
      <c r="HQ8" s="60"/>
      <c r="HR8" s="60"/>
      <c r="HS8" s="60"/>
    </row>
    <row r="9" spans="1:227">
      <c r="A9" s="205" t="s">
        <v>492</v>
      </c>
      <c r="B9" s="181">
        <v>19376521.140000008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  <c r="FT9" s="60"/>
      <c r="FU9" s="60"/>
      <c r="FV9" s="60"/>
      <c r="FW9" s="60"/>
      <c r="FX9" s="60"/>
      <c r="FY9" s="60"/>
      <c r="FZ9" s="60"/>
      <c r="GA9" s="60"/>
      <c r="GB9" s="60"/>
      <c r="GC9" s="60"/>
      <c r="GD9" s="60"/>
      <c r="GE9" s="60"/>
      <c r="GF9" s="60"/>
      <c r="GG9" s="60"/>
      <c r="GH9" s="60"/>
      <c r="GI9" s="60"/>
      <c r="GJ9" s="60"/>
      <c r="GK9" s="60"/>
      <c r="GL9" s="60"/>
      <c r="GM9" s="60"/>
      <c r="GN9" s="60"/>
      <c r="GO9" s="60"/>
      <c r="GP9" s="60"/>
      <c r="GQ9" s="60"/>
      <c r="GR9" s="60"/>
      <c r="GS9" s="60"/>
      <c r="GT9" s="60"/>
      <c r="GU9" s="60"/>
      <c r="GV9" s="60"/>
      <c r="GW9" s="60"/>
      <c r="GX9" s="60"/>
      <c r="GY9" s="60"/>
      <c r="GZ9" s="60"/>
      <c r="HA9" s="60"/>
      <c r="HB9" s="60"/>
      <c r="HC9" s="60"/>
      <c r="HD9" s="60"/>
      <c r="HE9" s="60"/>
      <c r="HF9" s="60"/>
      <c r="HG9" s="60"/>
      <c r="HH9" s="60"/>
      <c r="HI9" s="60"/>
      <c r="HJ9" s="60"/>
      <c r="HK9" s="60"/>
      <c r="HL9" s="60"/>
      <c r="HM9" s="60"/>
      <c r="HN9" s="60"/>
      <c r="HO9" s="60"/>
      <c r="HP9" s="60"/>
      <c r="HQ9" s="60"/>
      <c r="HR9" s="60"/>
      <c r="HS9" s="60"/>
    </row>
    <row r="10" spans="1:227">
      <c r="A10" s="205" t="s">
        <v>469</v>
      </c>
      <c r="B10" s="181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  <c r="FQ10" s="60"/>
      <c r="FR10" s="60"/>
      <c r="FS10" s="60"/>
      <c r="FT10" s="60"/>
      <c r="FU10" s="60"/>
      <c r="FV10" s="60"/>
      <c r="FW10" s="60"/>
      <c r="FX10" s="60"/>
      <c r="FY10" s="60"/>
      <c r="FZ10" s="60"/>
      <c r="GA10" s="60"/>
      <c r="GB10" s="60"/>
      <c r="GC10" s="60"/>
      <c r="GD10" s="60"/>
      <c r="GE10" s="60"/>
      <c r="GF10" s="60"/>
      <c r="GG10" s="60"/>
      <c r="GH10" s="60"/>
      <c r="GI10" s="60"/>
      <c r="GJ10" s="60"/>
      <c r="GK10" s="60"/>
      <c r="GL10" s="60"/>
      <c r="GM10" s="60"/>
      <c r="GN10" s="60"/>
      <c r="GO10" s="60"/>
      <c r="GP10" s="60"/>
      <c r="GQ10" s="60"/>
      <c r="GR10" s="60"/>
      <c r="GS10" s="60"/>
      <c r="GT10" s="60"/>
      <c r="GU10" s="60"/>
      <c r="GV10" s="60"/>
      <c r="GW10" s="60"/>
      <c r="GX10" s="60"/>
      <c r="GY10" s="60"/>
      <c r="GZ10" s="60"/>
      <c r="HA10" s="60"/>
      <c r="HB10" s="60"/>
      <c r="HC10" s="60"/>
      <c r="HD10" s="60"/>
      <c r="HE10" s="60"/>
      <c r="HF10" s="60"/>
      <c r="HG10" s="60"/>
      <c r="HH10" s="60"/>
      <c r="HI10" s="60"/>
      <c r="HJ10" s="60"/>
      <c r="HK10" s="60"/>
      <c r="HL10" s="60"/>
      <c r="HM10" s="60"/>
      <c r="HN10" s="60"/>
      <c r="HO10" s="60"/>
      <c r="HP10" s="60"/>
      <c r="HQ10" s="60"/>
      <c r="HR10" s="60"/>
      <c r="HS10" s="60"/>
    </row>
    <row r="11" spans="1:227">
      <c r="A11" s="205" t="s">
        <v>480</v>
      </c>
      <c r="B11" s="181">
        <v>1869636.6099999999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  <c r="FT11" s="60"/>
      <c r="FU11" s="60"/>
      <c r="FV11" s="60"/>
      <c r="FW11" s="60"/>
      <c r="FX11" s="60"/>
      <c r="FY11" s="60"/>
      <c r="FZ11" s="60"/>
      <c r="GA11" s="60"/>
      <c r="GB11" s="60"/>
      <c r="GC11" s="60"/>
      <c r="GD11" s="60"/>
      <c r="GE11" s="60"/>
      <c r="GF11" s="60"/>
      <c r="GG11" s="60"/>
      <c r="GH11" s="60"/>
      <c r="GI11" s="60"/>
      <c r="GJ11" s="60"/>
      <c r="GK11" s="60"/>
      <c r="GL11" s="60"/>
      <c r="GM11" s="60"/>
      <c r="GN11" s="60"/>
      <c r="GO11" s="60"/>
      <c r="GP11" s="60"/>
      <c r="GQ11" s="60"/>
      <c r="GR11" s="60"/>
      <c r="GS11" s="60"/>
      <c r="GT11" s="60"/>
      <c r="GU11" s="60"/>
      <c r="GV11" s="60"/>
      <c r="GW11" s="60"/>
      <c r="GX11" s="60"/>
      <c r="GY11" s="60"/>
      <c r="GZ11" s="60"/>
      <c r="HA11" s="60"/>
      <c r="HB11" s="60"/>
      <c r="HC11" s="60"/>
      <c r="HD11" s="60"/>
      <c r="HE11" s="60"/>
      <c r="HF11" s="60"/>
      <c r="HG11" s="60"/>
      <c r="HH11" s="60"/>
      <c r="HI11" s="60"/>
      <c r="HJ11" s="60"/>
      <c r="HK11" s="60"/>
      <c r="HL11" s="60"/>
      <c r="HM11" s="60"/>
      <c r="HN11" s="60"/>
      <c r="HO11" s="60"/>
      <c r="HP11" s="60"/>
      <c r="HQ11" s="60"/>
      <c r="HR11" s="60"/>
      <c r="HS11" s="60"/>
    </row>
    <row r="12" spans="1:227">
      <c r="A12" s="205" t="s">
        <v>483</v>
      </c>
      <c r="B12" s="181">
        <v>9789087.3300000001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  <c r="FW12" s="60"/>
      <c r="FX12" s="60"/>
      <c r="FY12" s="60"/>
      <c r="FZ12" s="60"/>
      <c r="GA12" s="60"/>
      <c r="GB12" s="60"/>
      <c r="GC12" s="60"/>
      <c r="GD12" s="60"/>
      <c r="GE12" s="60"/>
      <c r="GF12" s="60"/>
      <c r="GG12" s="60"/>
      <c r="GH12" s="60"/>
      <c r="GI12" s="60"/>
      <c r="GJ12" s="60"/>
      <c r="GK12" s="60"/>
      <c r="GL12" s="60"/>
      <c r="GM12" s="60"/>
      <c r="GN12" s="60"/>
      <c r="GO12" s="60"/>
      <c r="GP12" s="60"/>
      <c r="GQ12" s="60"/>
      <c r="GR12" s="60"/>
      <c r="GS12" s="60"/>
      <c r="GT12" s="60"/>
      <c r="GU12" s="60"/>
      <c r="GV12" s="60"/>
      <c r="GW12" s="60"/>
      <c r="GX12" s="60"/>
      <c r="GY12" s="60"/>
      <c r="GZ12" s="60"/>
      <c r="HA12" s="60"/>
      <c r="HB12" s="60"/>
      <c r="HC12" s="60"/>
      <c r="HD12" s="60"/>
      <c r="HE12" s="60"/>
      <c r="HF12" s="60"/>
      <c r="HG12" s="60"/>
      <c r="HH12" s="60"/>
      <c r="HI12" s="60"/>
      <c r="HJ12" s="60"/>
      <c r="HK12" s="60"/>
      <c r="HL12" s="60"/>
      <c r="HM12" s="60"/>
      <c r="HN12" s="60"/>
      <c r="HO12" s="60"/>
      <c r="HP12" s="60"/>
      <c r="HQ12" s="60"/>
      <c r="HR12" s="60"/>
      <c r="HS12" s="60"/>
    </row>
    <row r="13" spans="1:227">
      <c r="A13" s="205" t="s">
        <v>522</v>
      </c>
      <c r="B13" s="181">
        <v>2337380.5699999998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  <c r="GB13" s="60"/>
      <c r="GC13" s="60"/>
      <c r="GD13" s="60"/>
      <c r="GE13" s="60"/>
      <c r="GF13" s="60"/>
      <c r="GG13" s="60"/>
      <c r="GH13" s="60"/>
      <c r="GI13" s="60"/>
      <c r="GJ13" s="60"/>
      <c r="GK13" s="60"/>
      <c r="GL13" s="60"/>
      <c r="GM13" s="60"/>
      <c r="GN13" s="60"/>
      <c r="GO13" s="60"/>
      <c r="GP13" s="60"/>
      <c r="GQ13" s="60"/>
      <c r="GR13" s="60"/>
      <c r="GS13" s="60"/>
      <c r="GT13" s="60"/>
      <c r="GU13" s="60"/>
      <c r="GV13" s="60"/>
      <c r="GW13" s="60"/>
      <c r="GX13" s="60"/>
      <c r="GY13" s="60"/>
      <c r="GZ13" s="60"/>
      <c r="HA13" s="60"/>
      <c r="HB13" s="60"/>
      <c r="HC13" s="60"/>
      <c r="HD13" s="60"/>
      <c r="HE13" s="60"/>
      <c r="HF13" s="60"/>
      <c r="HG13" s="60"/>
      <c r="HH13" s="60"/>
      <c r="HI13" s="60"/>
      <c r="HJ13" s="60"/>
      <c r="HK13" s="60"/>
      <c r="HL13" s="60"/>
      <c r="HM13" s="60"/>
      <c r="HN13" s="60"/>
      <c r="HO13" s="60"/>
      <c r="HP13" s="60"/>
      <c r="HQ13" s="60"/>
      <c r="HR13" s="60"/>
      <c r="HS13" s="60"/>
    </row>
    <row r="14" spans="1:227">
      <c r="A14" s="205" t="s">
        <v>533</v>
      </c>
      <c r="B14" s="181">
        <v>128085.28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  <c r="FT14" s="60"/>
      <c r="FU14" s="60"/>
      <c r="FV14" s="60"/>
      <c r="FW14" s="60"/>
      <c r="FX14" s="60"/>
      <c r="FY14" s="60"/>
      <c r="FZ14" s="60"/>
      <c r="GA14" s="60"/>
      <c r="GB14" s="60"/>
      <c r="GC14" s="60"/>
      <c r="GD14" s="60"/>
      <c r="GE14" s="60"/>
      <c r="GF14" s="60"/>
      <c r="GG14" s="60"/>
      <c r="GH14" s="60"/>
      <c r="GI14" s="60"/>
      <c r="GJ14" s="60"/>
      <c r="GK14" s="60"/>
      <c r="GL14" s="60"/>
      <c r="GM14" s="60"/>
      <c r="GN14" s="60"/>
      <c r="GO14" s="60"/>
      <c r="GP14" s="60"/>
      <c r="GQ14" s="60"/>
      <c r="GR14" s="60"/>
      <c r="GS14" s="60"/>
      <c r="GT14" s="60"/>
      <c r="GU14" s="60"/>
      <c r="GV14" s="60"/>
      <c r="GW14" s="60"/>
      <c r="GX14" s="60"/>
      <c r="GY14" s="60"/>
      <c r="GZ14" s="60"/>
      <c r="HA14" s="60"/>
      <c r="HB14" s="60"/>
      <c r="HC14" s="60"/>
      <c r="HD14" s="60"/>
      <c r="HE14" s="60"/>
      <c r="HF14" s="60"/>
      <c r="HG14" s="60"/>
      <c r="HH14" s="60"/>
      <c r="HI14" s="60"/>
      <c r="HJ14" s="60"/>
      <c r="HK14" s="60"/>
      <c r="HL14" s="60"/>
      <c r="HM14" s="60"/>
      <c r="HN14" s="60"/>
      <c r="HO14" s="60"/>
      <c r="HP14" s="60"/>
      <c r="HQ14" s="60"/>
      <c r="HR14" s="60"/>
      <c r="HS14" s="60"/>
    </row>
    <row r="15" spans="1:227">
      <c r="A15" s="205" t="s">
        <v>527</v>
      </c>
      <c r="B15" s="181">
        <v>1917030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0"/>
      <c r="GF15" s="60"/>
      <c r="GG15" s="60"/>
      <c r="GH15" s="60"/>
      <c r="GI15" s="60"/>
      <c r="GJ15" s="60"/>
      <c r="GK15" s="60"/>
      <c r="GL15" s="60"/>
      <c r="GM15" s="60"/>
      <c r="GN15" s="60"/>
      <c r="GO15" s="60"/>
      <c r="GP15" s="60"/>
      <c r="GQ15" s="60"/>
      <c r="GR15" s="60"/>
      <c r="GS15" s="60"/>
      <c r="GT15" s="60"/>
      <c r="GU15" s="60"/>
      <c r="GV15" s="60"/>
      <c r="GW15" s="60"/>
      <c r="GX15" s="60"/>
      <c r="GY15" s="60"/>
      <c r="GZ15" s="60"/>
      <c r="HA15" s="60"/>
      <c r="HB15" s="60"/>
      <c r="HC15" s="60"/>
      <c r="HD15" s="60"/>
      <c r="HE15" s="60"/>
      <c r="HF15" s="60"/>
      <c r="HG15" s="60"/>
      <c r="HH15" s="60"/>
      <c r="HI15" s="60"/>
      <c r="HJ15" s="60"/>
      <c r="HK15" s="60"/>
      <c r="HL15" s="60"/>
      <c r="HM15" s="60"/>
      <c r="HN15" s="60"/>
      <c r="HO15" s="60"/>
      <c r="HP15" s="60"/>
      <c r="HQ15" s="60"/>
      <c r="HR15" s="60"/>
      <c r="HS15" s="60"/>
    </row>
    <row r="16" spans="1:227">
      <c r="A16" s="205" t="s">
        <v>654</v>
      </c>
      <c r="B16" s="181">
        <v>1050716.4500000002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  <c r="FT16" s="60"/>
      <c r="FU16" s="60"/>
      <c r="FV16" s="60"/>
      <c r="FW16" s="60"/>
      <c r="FX16" s="60"/>
      <c r="FY16" s="60"/>
      <c r="FZ16" s="60"/>
      <c r="GA16" s="60"/>
      <c r="GB16" s="60"/>
      <c r="GC16" s="60"/>
      <c r="GD16" s="60"/>
      <c r="GE16" s="60"/>
      <c r="GF16" s="60"/>
      <c r="GG16" s="60"/>
      <c r="GH16" s="60"/>
      <c r="GI16" s="60"/>
      <c r="GJ16" s="60"/>
      <c r="GK16" s="60"/>
      <c r="GL16" s="60"/>
      <c r="GM16" s="60"/>
      <c r="GN16" s="60"/>
      <c r="GO16" s="60"/>
      <c r="GP16" s="60"/>
      <c r="GQ16" s="60"/>
      <c r="GR16" s="60"/>
      <c r="GS16" s="60"/>
      <c r="GT16" s="60"/>
      <c r="GU16" s="60"/>
      <c r="GV16" s="60"/>
      <c r="GW16" s="60"/>
      <c r="GX16" s="60"/>
      <c r="GY16" s="60"/>
      <c r="GZ16" s="60"/>
      <c r="HA16" s="60"/>
      <c r="HB16" s="60"/>
      <c r="HC16" s="60"/>
      <c r="HD16" s="60"/>
      <c r="HE16" s="60"/>
      <c r="HF16" s="60"/>
      <c r="HG16" s="60"/>
      <c r="HH16" s="60"/>
      <c r="HI16" s="60"/>
      <c r="HJ16" s="60"/>
      <c r="HK16" s="60"/>
      <c r="HL16" s="60"/>
      <c r="HM16" s="60"/>
      <c r="HN16" s="60"/>
      <c r="HO16" s="60"/>
      <c r="HP16" s="60"/>
      <c r="HQ16" s="60"/>
      <c r="HR16" s="60"/>
      <c r="HS16" s="60"/>
    </row>
    <row r="17" spans="1:227">
      <c r="A17" s="205" t="s">
        <v>484</v>
      </c>
      <c r="B17" s="181">
        <v>9586657.5300000012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  <c r="FT17" s="60"/>
      <c r="FU17" s="60"/>
      <c r="FV17" s="60"/>
      <c r="FW17" s="60"/>
      <c r="FX17" s="60"/>
      <c r="FY17" s="60"/>
      <c r="FZ17" s="60"/>
      <c r="GA17" s="60"/>
      <c r="GB17" s="60"/>
      <c r="GC17" s="60"/>
      <c r="GD17" s="60"/>
      <c r="GE17" s="60"/>
      <c r="GF17" s="60"/>
      <c r="GG17" s="60"/>
      <c r="GH17" s="60"/>
      <c r="GI17" s="60"/>
      <c r="GJ17" s="60"/>
      <c r="GK17" s="60"/>
      <c r="GL17" s="60"/>
      <c r="GM17" s="60"/>
      <c r="GN17" s="60"/>
      <c r="GO17" s="60"/>
      <c r="GP17" s="60"/>
      <c r="GQ17" s="60"/>
      <c r="GR17" s="60"/>
      <c r="GS17" s="60"/>
      <c r="GT17" s="60"/>
      <c r="GU17" s="60"/>
      <c r="GV17" s="60"/>
      <c r="GW17" s="60"/>
      <c r="GX17" s="60"/>
      <c r="GY17" s="60"/>
      <c r="GZ17" s="60"/>
      <c r="HA17" s="60"/>
      <c r="HB17" s="60"/>
      <c r="HC17" s="60"/>
      <c r="HD17" s="60"/>
      <c r="HE17" s="60"/>
      <c r="HF17" s="60"/>
      <c r="HG17" s="60"/>
      <c r="HH17" s="60"/>
      <c r="HI17" s="60"/>
      <c r="HJ17" s="60"/>
      <c r="HK17" s="60"/>
      <c r="HL17" s="60"/>
      <c r="HM17" s="60"/>
      <c r="HN17" s="60"/>
      <c r="HO17" s="60"/>
      <c r="HP17" s="60"/>
      <c r="HQ17" s="60"/>
      <c r="HR17" s="60"/>
      <c r="HS17" s="60"/>
    </row>
    <row r="18" spans="1:227">
      <c r="A18" s="205" t="s">
        <v>516</v>
      </c>
      <c r="B18" s="181">
        <v>148230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/>
      <c r="FO18" s="60"/>
      <c r="FP18" s="60"/>
      <c r="FQ18" s="60"/>
      <c r="FR18" s="60"/>
      <c r="FS18" s="60"/>
      <c r="FT18" s="60"/>
      <c r="FU18" s="60"/>
      <c r="FV18" s="60"/>
      <c r="FW18" s="60"/>
      <c r="FX18" s="60"/>
      <c r="FY18" s="60"/>
      <c r="FZ18" s="60"/>
      <c r="GA18" s="60"/>
      <c r="GB18" s="60"/>
      <c r="GC18" s="60"/>
      <c r="GD18" s="60"/>
      <c r="GE18" s="60"/>
      <c r="GF18" s="60"/>
      <c r="GG18" s="60"/>
      <c r="GH18" s="60"/>
      <c r="GI18" s="60"/>
      <c r="GJ18" s="60"/>
      <c r="GK18" s="60"/>
      <c r="GL18" s="60"/>
      <c r="GM18" s="60"/>
      <c r="GN18" s="60"/>
      <c r="GO18" s="60"/>
      <c r="GP18" s="60"/>
      <c r="GQ18" s="60"/>
      <c r="GR18" s="60"/>
      <c r="GS18" s="60"/>
      <c r="GT18" s="60"/>
      <c r="GU18" s="60"/>
      <c r="GV18" s="60"/>
      <c r="GW18" s="60"/>
      <c r="GX18" s="60"/>
      <c r="GY18" s="60"/>
      <c r="GZ18" s="60"/>
      <c r="HA18" s="60"/>
      <c r="HB18" s="60"/>
      <c r="HC18" s="60"/>
      <c r="HD18" s="60"/>
      <c r="HE18" s="60"/>
      <c r="HF18" s="60"/>
      <c r="HG18" s="60"/>
      <c r="HH18" s="60"/>
      <c r="HI18" s="60"/>
      <c r="HJ18" s="60"/>
      <c r="HK18" s="60"/>
      <c r="HL18" s="60"/>
      <c r="HM18" s="60"/>
      <c r="HN18" s="60"/>
      <c r="HO18" s="60"/>
      <c r="HP18" s="60"/>
      <c r="HQ18" s="60"/>
      <c r="HR18" s="60"/>
      <c r="HS18" s="60"/>
    </row>
    <row r="19" spans="1:227">
      <c r="A19" s="205" t="s">
        <v>511</v>
      </c>
      <c r="B19" s="181">
        <v>336565.43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  <c r="FQ19" s="60"/>
      <c r="FR19" s="60"/>
      <c r="FS19" s="60"/>
      <c r="FT19" s="60"/>
      <c r="FU19" s="60"/>
      <c r="FV19" s="60"/>
      <c r="FW19" s="60"/>
      <c r="FX19" s="60"/>
      <c r="FY19" s="60"/>
      <c r="FZ19" s="60"/>
      <c r="GA19" s="60"/>
      <c r="GB19" s="60"/>
      <c r="GC19" s="60"/>
      <c r="GD19" s="60"/>
      <c r="GE19" s="60"/>
      <c r="GF19" s="60"/>
      <c r="GG19" s="60"/>
      <c r="GH19" s="60"/>
      <c r="GI19" s="60"/>
      <c r="GJ19" s="60"/>
      <c r="GK19" s="60"/>
      <c r="GL19" s="60"/>
      <c r="GM19" s="60"/>
      <c r="GN19" s="60"/>
      <c r="GO19" s="60"/>
      <c r="GP19" s="60"/>
      <c r="GQ19" s="60"/>
      <c r="GR19" s="60"/>
      <c r="GS19" s="60"/>
      <c r="GT19" s="60"/>
      <c r="GU19" s="60"/>
      <c r="GV19" s="60"/>
      <c r="GW19" s="60"/>
      <c r="GX19" s="60"/>
      <c r="GY19" s="60"/>
      <c r="GZ19" s="60"/>
      <c r="HA19" s="60"/>
      <c r="HB19" s="60"/>
      <c r="HC19" s="60"/>
      <c r="HD19" s="60"/>
      <c r="HE19" s="60"/>
      <c r="HF19" s="60"/>
      <c r="HG19" s="60"/>
      <c r="HH19" s="60"/>
      <c r="HI19" s="60"/>
      <c r="HJ19" s="60"/>
      <c r="HK19" s="60"/>
      <c r="HL19" s="60"/>
      <c r="HM19" s="60"/>
      <c r="HN19" s="60"/>
      <c r="HO19" s="60"/>
      <c r="HP19" s="60"/>
      <c r="HQ19" s="60"/>
      <c r="HR19" s="60"/>
      <c r="HS19" s="60"/>
    </row>
    <row r="20" spans="1:227">
      <c r="A20" s="205" t="s">
        <v>481</v>
      </c>
      <c r="B20" s="181">
        <v>13851069.42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60"/>
      <c r="GA20" s="60"/>
      <c r="GB20" s="60"/>
      <c r="GC20" s="60"/>
      <c r="GD20" s="60"/>
      <c r="GE20" s="60"/>
      <c r="GF20" s="60"/>
      <c r="GG20" s="60"/>
      <c r="GH20" s="60"/>
      <c r="GI20" s="60"/>
      <c r="GJ20" s="60"/>
      <c r="GK20" s="60"/>
      <c r="GL20" s="60"/>
      <c r="GM20" s="60"/>
      <c r="GN20" s="60"/>
      <c r="GO20" s="60"/>
      <c r="GP20" s="60"/>
      <c r="GQ20" s="60"/>
      <c r="GR20" s="60"/>
      <c r="GS20" s="60"/>
      <c r="GT20" s="60"/>
      <c r="GU20" s="60"/>
      <c r="GV20" s="60"/>
      <c r="GW20" s="60"/>
      <c r="GX20" s="60"/>
      <c r="GY20" s="60"/>
      <c r="GZ20" s="60"/>
      <c r="HA20" s="60"/>
      <c r="HB20" s="60"/>
      <c r="HC20" s="60"/>
      <c r="HD20" s="60"/>
      <c r="HE20" s="60"/>
      <c r="HF20" s="60"/>
      <c r="HG20" s="60"/>
      <c r="HH20" s="60"/>
      <c r="HI20" s="60"/>
      <c r="HJ20" s="60"/>
      <c r="HK20" s="60"/>
      <c r="HL20" s="60"/>
      <c r="HM20" s="60"/>
      <c r="HN20" s="60"/>
      <c r="HO20" s="60"/>
      <c r="HP20" s="60"/>
      <c r="HQ20" s="60"/>
      <c r="HR20" s="60"/>
      <c r="HS20" s="60"/>
    </row>
    <row r="21" spans="1:227">
      <c r="A21" s="205" t="s">
        <v>598</v>
      </c>
      <c r="B21" s="181">
        <v>4607630.97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60"/>
      <c r="FO21" s="60"/>
      <c r="FP21" s="60"/>
      <c r="FQ21" s="60"/>
      <c r="FR21" s="60"/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0"/>
      <c r="GF21" s="60"/>
      <c r="GG21" s="60"/>
      <c r="GH21" s="60"/>
      <c r="GI21" s="60"/>
      <c r="GJ21" s="60"/>
      <c r="GK21" s="60"/>
      <c r="GL21" s="60"/>
      <c r="GM21" s="60"/>
      <c r="GN21" s="60"/>
      <c r="GO21" s="60"/>
      <c r="GP21" s="60"/>
      <c r="GQ21" s="60"/>
      <c r="GR21" s="60"/>
      <c r="GS21" s="60"/>
      <c r="GT21" s="60"/>
      <c r="GU21" s="60"/>
      <c r="GV21" s="60"/>
      <c r="GW21" s="60"/>
      <c r="GX21" s="60"/>
      <c r="GY21" s="60"/>
      <c r="GZ21" s="60"/>
      <c r="HA21" s="60"/>
      <c r="HB21" s="60"/>
      <c r="HC21" s="60"/>
      <c r="HD21" s="60"/>
      <c r="HE21" s="60"/>
      <c r="HF21" s="60"/>
      <c r="HG21" s="60"/>
      <c r="HH21" s="60"/>
      <c r="HI21" s="60"/>
      <c r="HJ21" s="60"/>
      <c r="HK21" s="60"/>
      <c r="HL21" s="60"/>
      <c r="HM21" s="60"/>
      <c r="HN21" s="60"/>
      <c r="HO21" s="60"/>
      <c r="HP21" s="60"/>
      <c r="HQ21" s="60"/>
      <c r="HR21" s="60"/>
      <c r="HS21" s="60"/>
    </row>
    <row r="22" spans="1:227">
      <c r="A22" s="205" t="s">
        <v>507</v>
      </c>
      <c r="B22" s="181">
        <v>779270.08000000007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  <c r="FQ22" s="60"/>
      <c r="FR22" s="60"/>
      <c r="FS22" s="60"/>
      <c r="FT22" s="60"/>
      <c r="FU22" s="60"/>
      <c r="FV22" s="60"/>
      <c r="FW22" s="60"/>
      <c r="FX22" s="60"/>
      <c r="FY22" s="60"/>
      <c r="FZ22" s="60"/>
      <c r="GA22" s="60"/>
      <c r="GB22" s="60"/>
      <c r="GC22" s="60"/>
      <c r="GD22" s="60"/>
      <c r="GE22" s="60"/>
      <c r="GF22" s="60"/>
      <c r="GG22" s="60"/>
      <c r="GH22" s="60"/>
      <c r="GI22" s="60"/>
      <c r="GJ22" s="60"/>
      <c r="GK22" s="60"/>
      <c r="GL22" s="60"/>
      <c r="GM22" s="60"/>
      <c r="GN22" s="60"/>
      <c r="GO22" s="60"/>
      <c r="GP22" s="60"/>
      <c r="GQ22" s="60"/>
      <c r="GR22" s="60"/>
      <c r="GS22" s="60"/>
      <c r="GT22" s="60"/>
      <c r="GU22" s="60"/>
      <c r="GV22" s="60"/>
      <c r="GW22" s="60"/>
      <c r="GX22" s="60"/>
      <c r="GY22" s="60"/>
      <c r="GZ22" s="60"/>
      <c r="HA22" s="60"/>
      <c r="HB22" s="60"/>
      <c r="HC22" s="60"/>
      <c r="HD22" s="60"/>
      <c r="HE22" s="60"/>
      <c r="HF22" s="60"/>
      <c r="HG22" s="60"/>
      <c r="HH22" s="60"/>
      <c r="HI22" s="60"/>
      <c r="HJ22" s="60"/>
      <c r="HK22" s="60"/>
      <c r="HL22" s="60"/>
      <c r="HM22" s="60"/>
      <c r="HN22" s="60"/>
      <c r="HO22" s="60"/>
      <c r="HP22" s="60"/>
      <c r="HQ22" s="60"/>
      <c r="HR22" s="60"/>
      <c r="HS22" s="60"/>
    </row>
    <row r="23" spans="1:227">
      <c r="A23" s="205" t="s">
        <v>530</v>
      </c>
      <c r="B23" s="181">
        <v>145980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0"/>
      <c r="EV23" s="60"/>
      <c r="EW23" s="60"/>
      <c r="EX23" s="60"/>
      <c r="EY23" s="60"/>
      <c r="EZ23" s="60"/>
      <c r="FA23" s="60"/>
      <c r="FB23" s="60"/>
      <c r="FC23" s="60"/>
      <c r="FD23" s="60"/>
      <c r="FE23" s="60"/>
      <c r="FF23" s="60"/>
      <c r="FG23" s="60"/>
      <c r="FH23" s="60"/>
      <c r="FI23" s="60"/>
      <c r="FJ23" s="60"/>
      <c r="FK23" s="60"/>
      <c r="FL23" s="60"/>
      <c r="FM23" s="60"/>
      <c r="FN23" s="60"/>
      <c r="FO23" s="60"/>
      <c r="FP23" s="60"/>
      <c r="FQ23" s="60"/>
      <c r="FR23" s="60"/>
      <c r="FS23" s="60"/>
      <c r="FT23" s="60"/>
      <c r="FU23" s="60"/>
      <c r="FV23" s="60"/>
      <c r="FW23" s="60"/>
      <c r="FX23" s="60"/>
      <c r="FY23" s="60"/>
      <c r="FZ23" s="60"/>
      <c r="GA23" s="60"/>
      <c r="GB23" s="60"/>
      <c r="GC23" s="60"/>
      <c r="GD23" s="60"/>
      <c r="GE23" s="60"/>
      <c r="GF23" s="60"/>
      <c r="GG23" s="60"/>
      <c r="GH23" s="60"/>
      <c r="GI23" s="60"/>
      <c r="GJ23" s="60"/>
      <c r="GK23" s="60"/>
      <c r="GL23" s="60"/>
      <c r="GM23" s="60"/>
      <c r="GN23" s="60"/>
      <c r="GO23" s="60"/>
      <c r="GP23" s="60"/>
      <c r="GQ23" s="60"/>
      <c r="GR23" s="60"/>
      <c r="GS23" s="60"/>
      <c r="GT23" s="60"/>
      <c r="GU23" s="60"/>
      <c r="GV23" s="60"/>
      <c r="GW23" s="60"/>
      <c r="GX23" s="60"/>
      <c r="GY23" s="60"/>
      <c r="GZ23" s="60"/>
      <c r="HA23" s="60"/>
      <c r="HB23" s="60"/>
      <c r="HC23" s="60"/>
      <c r="HD23" s="60"/>
      <c r="HE23" s="60"/>
      <c r="HF23" s="60"/>
      <c r="HG23" s="60"/>
      <c r="HH23" s="60"/>
      <c r="HI23" s="60"/>
      <c r="HJ23" s="60"/>
      <c r="HK23" s="60"/>
      <c r="HL23" s="60"/>
      <c r="HM23" s="60"/>
      <c r="HN23" s="60"/>
      <c r="HO23" s="60"/>
      <c r="HP23" s="60"/>
      <c r="HQ23" s="60"/>
      <c r="HR23" s="60"/>
      <c r="HS23" s="60"/>
    </row>
    <row r="24" spans="1:227">
      <c r="A24" s="205" t="s">
        <v>474</v>
      </c>
      <c r="B24" s="181">
        <v>1417899.7999999998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0"/>
      <c r="FG24" s="60"/>
      <c r="FH24" s="60"/>
      <c r="FI24" s="60"/>
      <c r="FJ24" s="60"/>
      <c r="FK24" s="60"/>
      <c r="FL24" s="60"/>
      <c r="FM24" s="60"/>
      <c r="FN24" s="60"/>
      <c r="FO24" s="60"/>
      <c r="FP24" s="60"/>
      <c r="FQ24" s="60"/>
      <c r="FR24" s="60"/>
      <c r="FS24" s="60"/>
      <c r="FT24" s="60"/>
      <c r="FU24" s="60"/>
      <c r="FV24" s="60"/>
      <c r="FW24" s="60"/>
      <c r="FX24" s="60"/>
      <c r="FY24" s="60"/>
      <c r="FZ24" s="60"/>
      <c r="GA24" s="60"/>
      <c r="GB24" s="60"/>
      <c r="GC24" s="60"/>
      <c r="GD24" s="60"/>
      <c r="GE24" s="60"/>
      <c r="GF24" s="60"/>
      <c r="GG24" s="60"/>
      <c r="GH24" s="60"/>
      <c r="GI24" s="60"/>
      <c r="GJ24" s="60"/>
      <c r="GK24" s="60"/>
      <c r="GL24" s="60"/>
      <c r="GM24" s="60"/>
      <c r="GN24" s="60"/>
      <c r="GO24" s="60"/>
      <c r="GP24" s="60"/>
      <c r="GQ24" s="60"/>
      <c r="GR24" s="60"/>
      <c r="GS24" s="60"/>
      <c r="GT24" s="60"/>
      <c r="GU24" s="60"/>
      <c r="GV24" s="60"/>
      <c r="GW24" s="60"/>
      <c r="GX24" s="60"/>
      <c r="GY24" s="60"/>
      <c r="GZ24" s="60"/>
      <c r="HA24" s="60"/>
      <c r="HB24" s="60"/>
      <c r="HC24" s="60"/>
      <c r="HD24" s="60"/>
      <c r="HE24" s="60"/>
      <c r="HF24" s="60"/>
      <c r="HG24" s="60"/>
      <c r="HH24" s="60"/>
      <c r="HI24" s="60"/>
      <c r="HJ24" s="60"/>
      <c r="HK24" s="60"/>
      <c r="HL24" s="60"/>
      <c r="HM24" s="60"/>
      <c r="HN24" s="60"/>
      <c r="HO24" s="60"/>
      <c r="HP24" s="60"/>
      <c r="HQ24" s="60"/>
      <c r="HR24" s="60"/>
      <c r="HS24" s="60"/>
    </row>
    <row r="25" spans="1:227">
      <c r="A25" s="205" t="s">
        <v>535</v>
      </c>
      <c r="B25" s="181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60"/>
      <c r="FM25" s="60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60"/>
      <c r="GA25" s="60"/>
      <c r="GB25" s="60"/>
      <c r="GC25" s="60"/>
      <c r="GD25" s="60"/>
      <c r="GE25" s="60"/>
      <c r="GF25" s="60"/>
      <c r="GG25" s="60"/>
      <c r="GH25" s="60"/>
      <c r="GI25" s="60"/>
      <c r="GJ25" s="60"/>
      <c r="GK25" s="60"/>
      <c r="GL25" s="60"/>
      <c r="GM25" s="60"/>
      <c r="GN25" s="60"/>
      <c r="GO25" s="60"/>
      <c r="GP25" s="60"/>
      <c r="GQ25" s="60"/>
      <c r="GR25" s="60"/>
      <c r="GS25" s="60"/>
      <c r="GT25" s="60"/>
      <c r="GU25" s="60"/>
      <c r="GV25" s="60"/>
      <c r="GW25" s="60"/>
      <c r="GX25" s="60"/>
      <c r="GY25" s="60"/>
      <c r="GZ25" s="60"/>
      <c r="HA25" s="60"/>
      <c r="HB25" s="60"/>
      <c r="HC25" s="60"/>
      <c r="HD25" s="60"/>
      <c r="HE25" s="60"/>
      <c r="HF25" s="60"/>
      <c r="HG25" s="60"/>
      <c r="HH25" s="60"/>
      <c r="HI25" s="60"/>
      <c r="HJ25" s="60"/>
      <c r="HK25" s="60"/>
      <c r="HL25" s="60"/>
      <c r="HM25" s="60"/>
      <c r="HN25" s="60"/>
      <c r="HO25" s="60"/>
      <c r="HP25" s="60"/>
      <c r="HQ25" s="60"/>
      <c r="HR25" s="60"/>
      <c r="HS25" s="60"/>
    </row>
    <row r="26" spans="1:227">
      <c r="A26" s="205" t="s">
        <v>491</v>
      </c>
      <c r="B26" s="181">
        <v>149854.60999999999</v>
      </c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0"/>
      <c r="FJ26" s="60"/>
      <c r="FK26" s="60"/>
      <c r="FL26" s="60"/>
      <c r="FM26" s="60"/>
      <c r="FN26" s="60"/>
      <c r="FO26" s="60"/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0"/>
      <c r="GF26" s="60"/>
      <c r="GG26" s="60"/>
      <c r="GH26" s="60"/>
      <c r="GI26" s="60"/>
      <c r="GJ26" s="60"/>
      <c r="GK26" s="60"/>
      <c r="GL26" s="60"/>
      <c r="GM26" s="60"/>
      <c r="GN26" s="60"/>
      <c r="GO26" s="60"/>
      <c r="GP26" s="60"/>
      <c r="GQ26" s="60"/>
      <c r="GR26" s="60"/>
      <c r="GS26" s="60"/>
      <c r="GT26" s="60"/>
      <c r="GU26" s="60"/>
      <c r="GV26" s="60"/>
      <c r="GW26" s="60"/>
      <c r="GX26" s="60"/>
      <c r="GY26" s="60"/>
      <c r="GZ26" s="60"/>
      <c r="HA26" s="60"/>
      <c r="HB26" s="60"/>
      <c r="HC26" s="60"/>
      <c r="HD26" s="60"/>
      <c r="HE26" s="60"/>
      <c r="HF26" s="60"/>
      <c r="HG26" s="60"/>
      <c r="HH26" s="60"/>
      <c r="HI26" s="60"/>
      <c r="HJ26" s="60"/>
      <c r="HK26" s="60"/>
      <c r="HL26" s="60"/>
      <c r="HM26" s="60"/>
      <c r="HN26" s="60"/>
      <c r="HO26" s="60"/>
      <c r="HP26" s="60"/>
      <c r="HQ26" s="60"/>
      <c r="HR26" s="60"/>
      <c r="HS26" s="60"/>
    </row>
    <row r="27" spans="1:227">
      <c r="A27" s="205" t="s">
        <v>493</v>
      </c>
      <c r="B27" s="181">
        <v>13596309.819999997</v>
      </c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0"/>
      <c r="EO27" s="60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0"/>
      <c r="FG27" s="60"/>
      <c r="FH27" s="60"/>
      <c r="FI27" s="60"/>
      <c r="FJ27" s="60"/>
      <c r="FK27" s="60"/>
      <c r="FL27" s="60"/>
      <c r="FM27" s="60"/>
      <c r="FN27" s="60"/>
      <c r="FO27" s="60"/>
      <c r="FP27" s="60"/>
      <c r="FQ27" s="60"/>
      <c r="FR27" s="60"/>
      <c r="FS27" s="60"/>
      <c r="FT27" s="60"/>
      <c r="FU27" s="60"/>
      <c r="FV27" s="60"/>
      <c r="FW27" s="60"/>
      <c r="FX27" s="60"/>
      <c r="FY27" s="60"/>
      <c r="FZ27" s="60"/>
      <c r="GA27" s="60"/>
      <c r="GB27" s="60"/>
      <c r="GC27" s="60"/>
      <c r="GD27" s="60"/>
      <c r="GE27" s="60"/>
      <c r="GF27" s="60"/>
      <c r="GG27" s="60"/>
      <c r="GH27" s="60"/>
      <c r="GI27" s="60"/>
      <c r="GJ27" s="60"/>
      <c r="GK27" s="60"/>
      <c r="GL27" s="60"/>
      <c r="GM27" s="60"/>
      <c r="GN27" s="60"/>
      <c r="GO27" s="60"/>
      <c r="GP27" s="60"/>
      <c r="GQ27" s="60"/>
      <c r="GR27" s="60"/>
      <c r="GS27" s="60"/>
      <c r="GT27" s="60"/>
      <c r="GU27" s="60"/>
      <c r="GV27" s="60"/>
      <c r="GW27" s="60"/>
      <c r="GX27" s="60"/>
      <c r="GY27" s="60"/>
      <c r="GZ27" s="60"/>
      <c r="HA27" s="60"/>
      <c r="HB27" s="60"/>
      <c r="HC27" s="60"/>
      <c r="HD27" s="60"/>
      <c r="HE27" s="60"/>
      <c r="HF27" s="60"/>
      <c r="HG27" s="60"/>
      <c r="HH27" s="60"/>
      <c r="HI27" s="60"/>
      <c r="HJ27" s="60"/>
      <c r="HK27" s="60"/>
      <c r="HL27" s="60"/>
      <c r="HM27" s="60"/>
      <c r="HN27" s="60"/>
      <c r="HO27" s="60"/>
      <c r="HP27" s="60"/>
      <c r="HQ27" s="60"/>
      <c r="HR27" s="60"/>
      <c r="HS27" s="60"/>
    </row>
    <row r="28" spans="1:227">
      <c r="A28" s="205" t="s">
        <v>526</v>
      </c>
      <c r="B28" s="181">
        <v>376872</v>
      </c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0"/>
      <c r="FT28" s="60"/>
      <c r="FU28" s="60"/>
      <c r="FV28" s="60"/>
      <c r="FW28" s="60"/>
      <c r="FX28" s="60"/>
      <c r="FY28" s="60"/>
      <c r="FZ28" s="60"/>
      <c r="GA28" s="60"/>
      <c r="GB28" s="60"/>
      <c r="GC28" s="60"/>
      <c r="GD28" s="60"/>
      <c r="GE28" s="60"/>
      <c r="GF28" s="60"/>
      <c r="GG28" s="60"/>
      <c r="GH28" s="60"/>
      <c r="GI28" s="60"/>
      <c r="GJ28" s="60"/>
      <c r="GK28" s="60"/>
      <c r="GL28" s="60"/>
      <c r="GM28" s="60"/>
      <c r="GN28" s="60"/>
      <c r="GO28" s="60"/>
      <c r="GP28" s="60"/>
      <c r="GQ28" s="60"/>
      <c r="GR28" s="60"/>
      <c r="GS28" s="60"/>
      <c r="GT28" s="60"/>
      <c r="GU28" s="60"/>
      <c r="GV28" s="60"/>
      <c r="GW28" s="60"/>
      <c r="GX28" s="60"/>
      <c r="GY28" s="60"/>
      <c r="GZ28" s="60"/>
      <c r="HA28" s="60"/>
      <c r="HB28" s="60"/>
      <c r="HC28" s="60"/>
      <c r="HD28" s="60"/>
      <c r="HE28" s="60"/>
      <c r="HF28" s="60"/>
      <c r="HG28" s="60"/>
      <c r="HH28" s="60"/>
      <c r="HI28" s="60"/>
      <c r="HJ28" s="60"/>
      <c r="HK28" s="60"/>
      <c r="HL28" s="60"/>
      <c r="HM28" s="60"/>
      <c r="HN28" s="60"/>
      <c r="HO28" s="60"/>
      <c r="HP28" s="60"/>
      <c r="HQ28" s="60"/>
      <c r="HR28" s="60"/>
      <c r="HS28" s="60"/>
    </row>
    <row r="29" spans="1:227">
      <c r="A29" s="205" t="s">
        <v>476</v>
      </c>
      <c r="B29" s="181">
        <v>13010259.050000001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0"/>
      <c r="FG29" s="60"/>
      <c r="FH29" s="60"/>
      <c r="FI29" s="60"/>
      <c r="FJ29" s="60"/>
      <c r="FK29" s="60"/>
      <c r="FL29" s="60"/>
      <c r="FM29" s="60"/>
      <c r="FN29" s="60"/>
      <c r="FO29" s="60"/>
      <c r="FP29" s="60"/>
      <c r="FQ29" s="60"/>
      <c r="FR29" s="60"/>
      <c r="FS29" s="60"/>
      <c r="FT29" s="60"/>
      <c r="FU29" s="60"/>
      <c r="FV29" s="60"/>
      <c r="FW29" s="60"/>
      <c r="FX29" s="60"/>
      <c r="FY29" s="60"/>
      <c r="FZ29" s="60"/>
      <c r="GA29" s="60"/>
      <c r="GB29" s="60"/>
      <c r="GC29" s="60"/>
      <c r="GD29" s="60"/>
      <c r="GE29" s="60"/>
      <c r="GF29" s="60"/>
      <c r="GG29" s="60"/>
      <c r="GH29" s="60"/>
      <c r="GI29" s="60"/>
      <c r="GJ29" s="60"/>
      <c r="GK29" s="60"/>
      <c r="GL29" s="60"/>
      <c r="GM29" s="60"/>
      <c r="GN29" s="60"/>
      <c r="GO29" s="60"/>
      <c r="GP29" s="60"/>
      <c r="GQ29" s="60"/>
      <c r="GR29" s="60"/>
      <c r="GS29" s="60"/>
      <c r="GT29" s="60"/>
      <c r="GU29" s="60"/>
      <c r="GV29" s="60"/>
      <c r="GW29" s="60"/>
      <c r="GX29" s="60"/>
      <c r="GY29" s="60"/>
      <c r="GZ29" s="60"/>
      <c r="HA29" s="60"/>
      <c r="HB29" s="60"/>
      <c r="HC29" s="60"/>
      <c r="HD29" s="60"/>
      <c r="HE29" s="60"/>
      <c r="HF29" s="60"/>
      <c r="HG29" s="60"/>
      <c r="HH29" s="60"/>
      <c r="HI29" s="60"/>
      <c r="HJ29" s="60"/>
      <c r="HK29" s="60"/>
      <c r="HL29" s="60"/>
      <c r="HM29" s="60"/>
      <c r="HN29" s="60"/>
      <c r="HO29" s="60"/>
      <c r="HP29" s="60"/>
      <c r="HQ29" s="60"/>
      <c r="HR29" s="60"/>
      <c r="HS29" s="60"/>
    </row>
    <row r="30" spans="1:227">
      <c r="A30" s="205" t="s">
        <v>509</v>
      </c>
      <c r="B30" s="181">
        <v>199817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  <c r="FW30" s="60"/>
      <c r="FX30" s="60"/>
      <c r="FY30" s="60"/>
      <c r="FZ30" s="60"/>
      <c r="GA30" s="60"/>
      <c r="GB30" s="60"/>
      <c r="GC30" s="60"/>
      <c r="GD30" s="60"/>
      <c r="GE30" s="60"/>
      <c r="GF30" s="60"/>
      <c r="GG30" s="60"/>
      <c r="GH30" s="60"/>
      <c r="GI30" s="60"/>
      <c r="GJ30" s="60"/>
      <c r="GK30" s="60"/>
      <c r="GL30" s="60"/>
      <c r="GM30" s="60"/>
      <c r="GN30" s="60"/>
      <c r="GO30" s="60"/>
      <c r="GP30" s="60"/>
      <c r="GQ30" s="60"/>
      <c r="GR30" s="60"/>
      <c r="GS30" s="60"/>
      <c r="GT30" s="60"/>
      <c r="GU30" s="60"/>
      <c r="GV30" s="60"/>
      <c r="GW30" s="60"/>
      <c r="GX30" s="60"/>
      <c r="GY30" s="60"/>
      <c r="GZ30" s="60"/>
      <c r="HA30" s="60"/>
      <c r="HB30" s="60"/>
      <c r="HC30" s="60"/>
      <c r="HD30" s="60"/>
      <c r="HE30" s="60"/>
      <c r="HF30" s="60"/>
      <c r="HG30" s="60"/>
      <c r="HH30" s="60"/>
      <c r="HI30" s="60"/>
      <c r="HJ30" s="60"/>
      <c r="HK30" s="60"/>
      <c r="HL30" s="60"/>
      <c r="HM30" s="60"/>
      <c r="HN30" s="60"/>
      <c r="HO30" s="60"/>
      <c r="HP30" s="60"/>
      <c r="HQ30" s="60"/>
      <c r="HR30" s="60"/>
      <c r="HS30" s="60"/>
    </row>
    <row r="31" spans="1:227">
      <c r="A31" s="205" t="s">
        <v>677</v>
      </c>
      <c r="B31" s="181">
        <v>10376098.870000001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0"/>
      <c r="DE31" s="60"/>
      <c r="DF31" s="60"/>
      <c r="DG31" s="60"/>
      <c r="DH31" s="60"/>
      <c r="DI31" s="60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0"/>
      <c r="EH31" s="60"/>
      <c r="EI31" s="60"/>
      <c r="EJ31" s="60"/>
      <c r="EK31" s="60"/>
      <c r="EL31" s="60"/>
      <c r="EM31" s="60"/>
      <c r="EN31" s="60"/>
      <c r="EO31" s="60"/>
      <c r="EP31" s="60"/>
      <c r="EQ31" s="60"/>
      <c r="ER31" s="60"/>
      <c r="ES31" s="60"/>
      <c r="ET31" s="60"/>
      <c r="EU31" s="60"/>
      <c r="EV31" s="60"/>
      <c r="EW31" s="60"/>
      <c r="EX31" s="60"/>
      <c r="EY31" s="60"/>
      <c r="EZ31" s="60"/>
      <c r="FA31" s="60"/>
      <c r="FB31" s="60"/>
      <c r="FC31" s="60"/>
      <c r="FD31" s="60"/>
      <c r="FE31" s="60"/>
      <c r="FF31" s="60"/>
      <c r="FG31" s="60"/>
      <c r="FH31" s="60"/>
      <c r="FI31" s="60"/>
      <c r="FJ31" s="60"/>
      <c r="FK31" s="60"/>
      <c r="FL31" s="60"/>
      <c r="FM31" s="60"/>
      <c r="FN31" s="60"/>
      <c r="FO31" s="60"/>
      <c r="FP31" s="60"/>
      <c r="FQ31" s="60"/>
      <c r="FR31" s="60"/>
      <c r="FS31" s="60"/>
      <c r="FT31" s="60"/>
      <c r="FU31" s="60"/>
      <c r="FV31" s="60"/>
      <c r="FW31" s="60"/>
      <c r="FX31" s="60"/>
      <c r="FY31" s="60"/>
      <c r="FZ31" s="60"/>
      <c r="GA31" s="60"/>
      <c r="GB31" s="60"/>
      <c r="GC31" s="60"/>
      <c r="GD31" s="60"/>
      <c r="GE31" s="60"/>
      <c r="GF31" s="60"/>
      <c r="GG31" s="60"/>
      <c r="GH31" s="60"/>
      <c r="GI31" s="60"/>
      <c r="GJ31" s="60"/>
      <c r="GK31" s="60"/>
      <c r="GL31" s="60"/>
      <c r="GM31" s="60"/>
      <c r="GN31" s="60"/>
      <c r="GO31" s="60"/>
      <c r="GP31" s="60"/>
      <c r="GQ31" s="60"/>
      <c r="GR31" s="60"/>
      <c r="GS31" s="60"/>
      <c r="GT31" s="60"/>
      <c r="GU31" s="60"/>
      <c r="GV31" s="60"/>
      <c r="GW31" s="60"/>
      <c r="GX31" s="60"/>
      <c r="GY31" s="60"/>
      <c r="GZ31" s="60"/>
      <c r="HA31" s="60"/>
      <c r="HB31" s="60"/>
      <c r="HC31" s="60"/>
      <c r="HD31" s="60"/>
      <c r="HE31" s="60"/>
      <c r="HF31" s="60"/>
      <c r="HG31" s="60"/>
      <c r="HH31" s="60"/>
      <c r="HI31" s="60"/>
      <c r="HJ31" s="60"/>
      <c r="HK31" s="60"/>
      <c r="HL31" s="60"/>
      <c r="HM31" s="60"/>
      <c r="HN31" s="60"/>
      <c r="HO31" s="60"/>
      <c r="HP31" s="60"/>
      <c r="HQ31" s="60"/>
      <c r="HR31" s="60"/>
      <c r="HS31" s="60"/>
    </row>
    <row r="32" spans="1:227">
      <c r="A32" s="205" t="s">
        <v>515</v>
      </c>
      <c r="B32" s="181">
        <v>10935955.149999999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0"/>
      <c r="ER32" s="60"/>
      <c r="ES32" s="60"/>
      <c r="ET32" s="60"/>
      <c r="EU32" s="60"/>
      <c r="EV32" s="60"/>
      <c r="EW32" s="60"/>
      <c r="EX32" s="60"/>
      <c r="EY32" s="60"/>
      <c r="EZ32" s="60"/>
      <c r="FA32" s="60"/>
      <c r="FB32" s="60"/>
      <c r="FC32" s="60"/>
      <c r="FD32" s="60"/>
      <c r="FE32" s="60"/>
      <c r="FF32" s="60"/>
      <c r="FG32" s="60"/>
      <c r="FH32" s="60"/>
      <c r="FI32" s="60"/>
      <c r="FJ32" s="60"/>
      <c r="FK32" s="60"/>
      <c r="FL32" s="60"/>
      <c r="FM32" s="60"/>
      <c r="FN32" s="60"/>
      <c r="FO32" s="60"/>
      <c r="FP32" s="60"/>
      <c r="FQ32" s="60"/>
      <c r="FR32" s="60"/>
      <c r="FS32" s="60"/>
      <c r="FT32" s="60"/>
      <c r="FU32" s="60"/>
      <c r="FV32" s="60"/>
      <c r="FW32" s="60"/>
      <c r="FX32" s="60"/>
      <c r="FY32" s="60"/>
      <c r="FZ32" s="60"/>
      <c r="GA32" s="60"/>
      <c r="GB32" s="60"/>
      <c r="GC32" s="60"/>
      <c r="GD32" s="60"/>
      <c r="GE32" s="60"/>
      <c r="GF32" s="60"/>
      <c r="GG32" s="60"/>
      <c r="GH32" s="60"/>
      <c r="GI32" s="60"/>
      <c r="GJ32" s="60"/>
      <c r="GK32" s="60"/>
      <c r="GL32" s="60"/>
      <c r="GM32" s="60"/>
      <c r="GN32" s="60"/>
      <c r="GO32" s="60"/>
      <c r="GP32" s="60"/>
      <c r="GQ32" s="60"/>
      <c r="GR32" s="60"/>
      <c r="GS32" s="60"/>
      <c r="GT32" s="60"/>
      <c r="GU32" s="60"/>
      <c r="GV32" s="60"/>
      <c r="GW32" s="60"/>
      <c r="GX32" s="60"/>
      <c r="GY32" s="60"/>
      <c r="GZ32" s="60"/>
      <c r="HA32" s="60"/>
      <c r="HB32" s="60"/>
      <c r="HC32" s="60"/>
      <c r="HD32" s="60"/>
      <c r="HE32" s="60"/>
      <c r="HF32" s="60"/>
      <c r="HG32" s="60"/>
      <c r="HH32" s="60"/>
      <c r="HI32" s="60"/>
      <c r="HJ32" s="60"/>
      <c r="HK32" s="60"/>
      <c r="HL32" s="60"/>
      <c r="HM32" s="60"/>
      <c r="HN32" s="60"/>
      <c r="HO32" s="60"/>
      <c r="HP32" s="60"/>
      <c r="HQ32" s="60"/>
      <c r="HR32" s="60"/>
      <c r="HS32" s="60"/>
    </row>
    <row r="33" spans="1:227">
      <c r="A33" s="205" t="s">
        <v>531</v>
      </c>
      <c r="B33" s="181">
        <v>709904.44000000006</v>
      </c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  <c r="DU33" s="60"/>
      <c r="DV33" s="60"/>
      <c r="DW33" s="60"/>
      <c r="DX33" s="60"/>
      <c r="DY33" s="60"/>
      <c r="DZ33" s="60"/>
      <c r="EA33" s="60"/>
      <c r="EB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  <c r="EN33" s="60"/>
      <c r="EO33" s="60"/>
      <c r="EP33" s="60"/>
      <c r="EQ33" s="60"/>
      <c r="ER33" s="60"/>
      <c r="ES33" s="60"/>
      <c r="ET33" s="60"/>
      <c r="EU33" s="60"/>
      <c r="EV33" s="60"/>
      <c r="EW33" s="60"/>
      <c r="EX33" s="60"/>
      <c r="EY33" s="60"/>
      <c r="EZ33" s="60"/>
      <c r="FA33" s="60"/>
      <c r="FB33" s="60"/>
      <c r="FC33" s="60"/>
      <c r="FD33" s="60"/>
      <c r="FE33" s="60"/>
      <c r="FF33" s="60"/>
      <c r="FG33" s="60"/>
      <c r="FH33" s="60"/>
      <c r="FI33" s="60"/>
      <c r="FJ33" s="60"/>
      <c r="FK33" s="60"/>
      <c r="FL33" s="60"/>
      <c r="FM33" s="60"/>
      <c r="FN33" s="60"/>
      <c r="FO33" s="60"/>
      <c r="FP33" s="60"/>
      <c r="FQ33" s="60"/>
      <c r="FR33" s="60"/>
      <c r="FS33" s="60"/>
      <c r="FT33" s="60"/>
      <c r="FU33" s="60"/>
      <c r="FV33" s="60"/>
      <c r="FW33" s="60"/>
      <c r="FX33" s="60"/>
      <c r="FY33" s="60"/>
      <c r="FZ33" s="60"/>
      <c r="GA33" s="60"/>
      <c r="GB33" s="60"/>
      <c r="GC33" s="60"/>
      <c r="GD33" s="60"/>
      <c r="GE33" s="60"/>
      <c r="GF33" s="60"/>
      <c r="GG33" s="60"/>
      <c r="GH33" s="60"/>
      <c r="GI33" s="60"/>
      <c r="GJ33" s="60"/>
      <c r="GK33" s="60"/>
      <c r="GL33" s="60"/>
      <c r="GM33" s="60"/>
      <c r="GN33" s="60"/>
      <c r="GO33" s="60"/>
      <c r="GP33" s="60"/>
      <c r="GQ33" s="60"/>
      <c r="GR33" s="60"/>
      <c r="GS33" s="60"/>
      <c r="GT33" s="60"/>
      <c r="GU33" s="60"/>
      <c r="GV33" s="60"/>
      <c r="GW33" s="60"/>
      <c r="GX33" s="60"/>
      <c r="GY33" s="60"/>
      <c r="GZ33" s="60"/>
      <c r="HA33" s="60"/>
      <c r="HB33" s="60"/>
      <c r="HC33" s="60"/>
      <c r="HD33" s="60"/>
      <c r="HE33" s="60"/>
      <c r="HF33" s="60"/>
      <c r="HG33" s="60"/>
      <c r="HH33" s="60"/>
      <c r="HI33" s="60"/>
      <c r="HJ33" s="60"/>
      <c r="HK33" s="60"/>
      <c r="HL33" s="60"/>
      <c r="HM33" s="60"/>
      <c r="HN33" s="60"/>
      <c r="HO33" s="60"/>
      <c r="HP33" s="60"/>
      <c r="HQ33" s="60"/>
      <c r="HR33" s="60"/>
      <c r="HS33" s="60"/>
    </row>
    <row r="34" spans="1:227">
      <c r="A34" s="205" t="s">
        <v>539</v>
      </c>
      <c r="B34" s="181">
        <v>1650000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60"/>
      <c r="EC34" s="60"/>
      <c r="ED34" s="60"/>
      <c r="EE34" s="60"/>
      <c r="EF34" s="60"/>
      <c r="EG34" s="60"/>
      <c r="EH34" s="60"/>
      <c r="EI34" s="60"/>
      <c r="EJ34" s="60"/>
      <c r="EK34" s="60"/>
      <c r="EL34" s="60"/>
      <c r="EM34" s="60"/>
      <c r="EN34" s="60"/>
      <c r="EO34" s="60"/>
      <c r="EP34" s="60"/>
      <c r="EQ34" s="60"/>
      <c r="ER34" s="60"/>
      <c r="ES34" s="60"/>
      <c r="ET34" s="60"/>
      <c r="EU34" s="60"/>
      <c r="EV34" s="60"/>
      <c r="EW34" s="60"/>
      <c r="EX34" s="60"/>
      <c r="EY34" s="60"/>
      <c r="EZ34" s="60"/>
      <c r="FA34" s="60"/>
      <c r="FB34" s="60"/>
      <c r="FC34" s="60"/>
      <c r="FD34" s="60"/>
      <c r="FE34" s="60"/>
      <c r="FF34" s="60"/>
      <c r="FG34" s="60"/>
      <c r="FH34" s="60"/>
      <c r="FI34" s="60"/>
      <c r="FJ34" s="60"/>
      <c r="FK34" s="60"/>
      <c r="FL34" s="60"/>
      <c r="FM34" s="60"/>
      <c r="FN34" s="60"/>
      <c r="FO34" s="60"/>
      <c r="FP34" s="60"/>
      <c r="FQ34" s="60"/>
      <c r="FR34" s="60"/>
      <c r="FS34" s="60"/>
      <c r="FT34" s="60"/>
      <c r="FU34" s="60"/>
      <c r="FV34" s="60"/>
      <c r="FW34" s="60"/>
      <c r="FX34" s="60"/>
      <c r="FY34" s="60"/>
      <c r="FZ34" s="60"/>
      <c r="GA34" s="60"/>
      <c r="GB34" s="60"/>
      <c r="GC34" s="60"/>
      <c r="GD34" s="60"/>
      <c r="GE34" s="60"/>
      <c r="GF34" s="60"/>
      <c r="GG34" s="60"/>
      <c r="GH34" s="60"/>
      <c r="GI34" s="60"/>
      <c r="GJ34" s="60"/>
      <c r="GK34" s="60"/>
      <c r="GL34" s="60"/>
      <c r="GM34" s="60"/>
      <c r="GN34" s="60"/>
      <c r="GO34" s="60"/>
      <c r="GP34" s="60"/>
      <c r="GQ34" s="60"/>
      <c r="GR34" s="60"/>
      <c r="GS34" s="60"/>
      <c r="GT34" s="60"/>
      <c r="GU34" s="60"/>
      <c r="GV34" s="60"/>
      <c r="GW34" s="60"/>
      <c r="GX34" s="60"/>
      <c r="GY34" s="60"/>
      <c r="GZ34" s="60"/>
      <c r="HA34" s="60"/>
      <c r="HB34" s="60"/>
      <c r="HC34" s="60"/>
      <c r="HD34" s="60"/>
      <c r="HE34" s="60"/>
      <c r="HF34" s="60"/>
      <c r="HG34" s="60"/>
      <c r="HH34" s="60"/>
      <c r="HI34" s="60"/>
      <c r="HJ34" s="60"/>
      <c r="HK34" s="60"/>
      <c r="HL34" s="60"/>
      <c r="HM34" s="60"/>
      <c r="HN34" s="60"/>
      <c r="HO34" s="60"/>
      <c r="HP34" s="60"/>
      <c r="HQ34" s="60"/>
      <c r="HR34" s="60"/>
      <c r="HS34" s="60"/>
    </row>
    <row r="35" spans="1:227">
      <c r="A35" s="205" t="s">
        <v>494</v>
      </c>
      <c r="B35" s="181">
        <v>1919702.44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0"/>
      <c r="FG35" s="60"/>
      <c r="FH35" s="60"/>
      <c r="FI35" s="60"/>
      <c r="FJ35" s="60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0"/>
      <c r="FX35" s="60"/>
      <c r="FY35" s="60"/>
      <c r="FZ35" s="60"/>
      <c r="GA35" s="60"/>
      <c r="GB35" s="60"/>
      <c r="GC35" s="60"/>
      <c r="GD35" s="60"/>
      <c r="GE35" s="60"/>
      <c r="GF35" s="60"/>
      <c r="GG35" s="60"/>
      <c r="GH35" s="60"/>
      <c r="GI35" s="60"/>
      <c r="GJ35" s="60"/>
      <c r="GK35" s="60"/>
      <c r="GL35" s="60"/>
      <c r="GM35" s="60"/>
      <c r="GN35" s="60"/>
      <c r="GO35" s="60"/>
      <c r="GP35" s="60"/>
      <c r="GQ35" s="60"/>
      <c r="GR35" s="60"/>
      <c r="GS35" s="60"/>
      <c r="GT35" s="60"/>
      <c r="GU35" s="60"/>
      <c r="GV35" s="60"/>
      <c r="GW35" s="60"/>
      <c r="GX35" s="60"/>
      <c r="GY35" s="60"/>
      <c r="GZ35" s="60"/>
      <c r="HA35" s="60"/>
      <c r="HB35" s="60"/>
      <c r="HC35" s="60"/>
      <c r="HD35" s="60"/>
      <c r="HE35" s="60"/>
      <c r="HF35" s="60"/>
      <c r="HG35" s="60"/>
      <c r="HH35" s="60"/>
      <c r="HI35" s="60"/>
      <c r="HJ35" s="60"/>
      <c r="HK35" s="60"/>
      <c r="HL35" s="60"/>
      <c r="HM35" s="60"/>
      <c r="HN35" s="60"/>
      <c r="HO35" s="60"/>
      <c r="HP35" s="60"/>
      <c r="HQ35" s="60"/>
      <c r="HR35" s="60"/>
      <c r="HS35" s="60"/>
    </row>
    <row r="36" spans="1:227">
      <c r="A36" s="205" t="s">
        <v>477</v>
      </c>
      <c r="B36" s="181">
        <v>18354785.660000004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0"/>
      <c r="ER36" s="60"/>
      <c r="ES36" s="60"/>
      <c r="ET36" s="60"/>
      <c r="EU36" s="60"/>
      <c r="EV36" s="60"/>
      <c r="EW36" s="60"/>
      <c r="EX36" s="60"/>
      <c r="EY36" s="60"/>
      <c r="EZ36" s="60"/>
      <c r="FA36" s="60"/>
      <c r="FB36" s="60"/>
      <c r="FC36" s="60"/>
      <c r="FD36" s="60"/>
      <c r="FE36" s="60"/>
      <c r="FF36" s="60"/>
      <c r="FG36" s="60"/>
      <c r="FH36" s="60"/>
      <c r="FI36" s="60"/>
      <c r="FJ36" s="60"/>
      <c r="FK36" s="60"/>
      <c r="FL36" s="60"/>
      <c r="FM36" s="60"/>
      <c r="FN36" s="60"/>
      <c r="FO36" s="60"/>
      <c r="FP36" s="60"/>
      <c r="FQ36" s="60"/>
      <c r="FR36" s="60"/>
      <c r="FS36" s="60"/>
      <c r="FT36" s="60"/>
      <c r="FU36" s="60"/>
      <c r="FV36" s="60"/>
      <c r="FW36" s="60"/>
      <c r="FX36" s="60"/>
      <c r="FY36" s="60"/>
      <c r="FZ36" s="60"/>
      <c r="GA36" s="60"/>
      <c r="GB36" s="60"/>
      <c r="GC36" s="60"/>
      <c r="GD36" s="60"/>
      <c r="GE36" s="60"/>
      <c r="GF36" s="60"/>
      <c r="GG36" s="60"/>
      <c r="GH36" s="60"/>
      <c r="GI36" s="60"/>
      <c r="GJ36" s="60"/>
      <c r="GK36" s="60"/>
      <c r="GL36" s="60"/>
      <c r="GM36" s="60"/>
      <c r="GN36" s="60"/>
      <c r="GO36" s="60"/>
      <c r="GP36" s="60"/>
      <c r="GQ36" s="60"/>
      <c r="GR36" s="60"/>
      <c r="GS36" s="60"/>
      <c r="GT36" s="60"/>
      <c r="GU36" s="60"/>
      <c r="GV36" s="60"/>
      <c r="GW36" s="60"/>
      <c r="GX36" s="60"/>
      <c r="GY36" s="60"/>
      <c r="GZ36" s="60"/>
      <c r="HA36" s="60"/>
      <c r="HB36" s="60"/>
      <c r="HC36" s="60"/>
      <c r="HD36" s="60"/>
      <c r="HE36" s="60"/>
      <c r="HF36" s="60"/>
      <c r="HG36" s="60"/>
      <c r="HH36" s="60"/>
      <c r="HI36" s="60"/>
      <c r="HJ36" s="60"/>
      <c r="HK36" s="60"/>
      <c r="HL36" s="60"/>
      <c r="HM36" s="60"/>
      <c r="HN36" s="60"/>
      <c r="HO36" s="60"/>
      <c r="HP36" s="60"/>
      <c r="HQ36" s="60"/>
      <c r="HR36" s="60"/>
      <c r="HS36" s="60"/>
    </row>
    <row r="37" spans="1:227">
      <c r="A37" s="205" t="s">
        <v>577</v>
      </c>
      <c r="B37" s="181">
        <v>414855.15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0"/>
      <c r="GF37" s="60"/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60"/>
      <c r="GX37" s="60"/>
      <c r="GY37" s="60"/>
      <c r="GZ37" s="60"/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0"/>
      <c r="HO37" s="60"/>
      <c r="HP37" s="60"/>
      <c r="HQ37" s="60"/>
      <c r="HR37" s="60"/>
      <c r="HS37" s="60"/>
    </row>
    <row r="38" spans="1:227">
      <c r="A38" s="205" t="s">
        <v>508</v>
      </c>
      <c r="B38" s="181">
        <v>752696.84000000008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H38" s="60"/>
      <c r="DI38" s="60"/>
      <c r="DJ38" s="60"/>
      <c r="DK38" s="60"/>
      <c r="DL38" s="60"/>
      <c r="DM38" s="60"/>
      <c r="DN38" s="60"/>
      <c r="DO38" s="60"/>
      <c r="DP38" s="60"/>
      <c r="DQ38" s="60"/>
      <c r="DR38" s="60"/>
      <c r="DS38" s="60"/>
      <c r="DT38" s="60"/>
      <c r="DU38" s="60"/>
      <c r="DV38" s="60"/>
      <c r="DW38" s="60"/>
      <c r="DX38" s="60"/>
      <c r="DY38" s="60"/>
      <c r="DZ38" s="60"/>
      <c r="EA38" s="60"/>
      <c r="EB38" s="60"/>
      <c r="EC38" s="60"/>
      <c r="ED38" s="60"/>
      <c r="EE38" s="60"/>
      <c r="EF38" s="60"/>
      <c r="EG38" s="60"/>
      <c r="EH38" s="60"/>
      <c r="EI38" s="60"/>
      <c r="EJ38" s="60"/>
      <c r="EK38" s="60"/>
      <c r="EL38" s="60"/>
      <c r="EM38" s="60"/>
      <c r="EN38" s="60"/>
      <c r="EO38" s="60"/>
      <c r="EP38" s="60"/>
      <c r="EQ38" s="60"/>
      <c r="ER38" s="60"/>
      <c r="ES38" s="60"/>
      <c r="ET38" s="60"/>
      <c r="EU38" s="60"/>
      <c r="EV38" s="60"/>
      <c r="EW38" s="60"/>
      <c r="EX38" s="60"/>
      <c r="EY38" s="60"/>
      <c r="EZ38" s="60"/>
      <c r="FA38" s="60"/>
      <c r="FB38" s="60"/>
      <c r="FC38" s="60"/>
      <c r="FD38" s="60"/>
      <c r="FE38" s="60"/>
      <c r="FF38" s="60"/>
      <c r="FG38" s="60"/>
      <c r="FH38" s="60"/>
      <c r="FI38" s="60"/>
      <c r="FJ38" s="60"/>
      <c r="FK38" s="60"/>
      <c r="FL38" s="60"/>
      <c r="FM38" s="60"/>
      <c r="FN38" s="60"/>
      <c r="FO38" s="60"/>
      <c r="FP38" s="60"/>
      <c r="FQ38" s="60"/>
      <c r="FR38" s="60"/>
      <c r="FS38" s="60"/>
      <c r="FT38" s="60"/>
      <c r="FU38" s="60"/>
      <c r="FV38" s="60"/>
      <c r="FW38" s="60"/>
      <c r="FX38" s="60"/>
      <c r="FY38" s="60"/>
      <c r="FZ38" s="60"/>
      <c r="GA38" s="60"/>
      <c r="GB38" s="60"/>
      <c r="GC38" s="60"/>
      <c r="GD38" s="60"/>
      <c r="GE38" s="60"/>
      <c r="GF38" s="60"/>
      <c r="GG38" s="60"/>
      <c r="GH38" s="60"/>
      <c r="GI38" s="60"/>
      <c r="GJ38" s="60"/>
      <c r="GK38" s="60"/>
      <c r="GL38" s="60"/>
      <c r="GM38" s="60"/>
      <c r="GN38" s="60"/>
      <c r="GO38" s="60"/>
      <c r="GP38" s="60"/>
      <c r="GQ38" s="60"/>
      <c r="GR38" s="60"/>
      <c r="GS38" s="60"/>
      <c r="GT38" s="60"/>
      <c r="GU38" s="60"/>
      <c r="GV38" s="60"/>
      <c r="GW38" s="60"/>
      <c r="GX38" s="60"/>
      <c r="GY38" s="60"/>
      <c r="GZ38" s="60"/>
      <c r="HA38" s="60"/>
      <c r="HB38" s="60"/>
      <c r="HC38" s="60"/>
      <c r="HD38" s="60"/>
      <c r="HE38" s="60"/>
      <c r="HF38" s="60"/>
      <c r="HG38" s="60"/>
      <c r="HH38" s="60"/>
      <c r="HI38" s="60"/>
      <c r="HJ38" s="60"/>
      <c r="HK38" s="60"/>
      <c r="HL38" s="60"/>
      <c r="HM38" s="60"/>
      <c r="HN38" s="60"/>
      <c r="HO38" s="60"/>
      <c r="HP38" s="60"/>
      <c r="HQ38" s="60"/>
      <c r="HR38" s="60"/>
      <c r="HS38" s="60"/>
    </row>
    <row r="39" spans="1:227">
      <c r="A39" s="205" t="s">
        <v>468</v>
      </c>
      <c r="B39" s="181">
        <v>1934471.29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0"/>
      <c r="FB39" s="60"/>
      <c r="FC39" s="60"/>
      <c r="FD39" s="60"/>
      <c r="FE39" s="60"/>
      <c r="FF39" s="60"/>
      <c r="FG39" s="60"/>
      <c r="FH39" s="60"/>
      <c r="FI39" s="60"/>
      <c r="FJ39" s="60"/>
      <c r="FK39" s="60"/>
      <c r="FL39" s="60"/>
      <c r="FM39" s="60"/>
      <c r="FN39" s="60"/>
      <c r="FO39" s="60"/>
      <c r="FP39" s="60"/>
      <c r="FQ39" s="60"/>
      <c r="FR39" s="60"/>
      <c r="FS39" s="60"/>
      <c r="FT39" s="60"/>
      <c r="FU39" s="60"/>
      <c r="FV39" s="60"/>
      <c r="FW39" s="60"/>
      <c r="FX39" s="60"/>
      <c r="FY39" s="60"/>
      <c r="FZ39" s="60"/>
      <c r="GA39" s="60"/>
      <c r="GB39" s="60"/>
      <c r="GC39" s="60"/>
      <c r="GD39" s="60"/>
      <c r="GE39" s="60"/>
      <c r="GF39" s="60"/>
      <c r="GG39" s="60"/>
      <c r="GH39" s="60"/>
      <c r="GI39" s="60"/>
      <c r="GJ39" s="60"/>
      <c r="GK39" s="60"/>
      <c r="GL39" s="60"/>
      <c r="GM39" s="60"/>
      <c r="GN39" s="60"/>
      <c r="GO39" s="60"/>
      <c r="GP39" s="60"/>
      <c r="GQ39" s="60"/>
      <c r="GR39" s="60"/>
      <c r="GS39" s="60"/>
      <c r="GT39" s="60"/>
      <c r="GU39" s="60"/>
      <c r="GV39" s="60"/>
      <c r="GW39" s="60"/>
      <c r="GX39" s="60"/>
      <c r="GY39" s="60"/>
      <c r="GZ39" s="60"/>
      <c r="HA39" s="60"/>
      <c r="HB39" s="60"/>
      <c r="HC39" s="60"/>
      <c r="HD39" s="60"/>
      <c r="HE39" s="60"/>
      <c r="HF39" s="60"/>
      <c r="HG39" s="60"/>
      <c r="HH39" s="60"/>
      <c r="HI39" s="60"/>
      <c r="HJ39" s="60"/>
      <c r="HK39" s="60"/>
      <c r="HL39" s="60"/>
      <c r="HM39" s="60"/>
      <c r="HN39" s="60"/>
      <c r="HO39" s="60"/>
      <c r="HP39" s="60"/>
      <c r="HQ39" s="60"/>
      <c r="HR39" s="60"/>
      <c r="HS39" s="60"/>
    </row>
    <row r="40" spans="1:227">
      <c r="A40" s="205" t="s">
        <v>676</v>
      </c>
      <c r="B40" s="181">
        <v>15777166.200000001</v>
      </c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/>
      <c r="CY40" s="60"/>
      <c r="CZ40" s="60"/>
      <c r="DA40" s="60"/>
      <c r="DB40" s="60"/>
      <c r="DC40" s="60"/>
      <c r="DD40" s="60"/>
      <c r="DE40" s="60"/>
      <c r="DF40" s="60"/>
      <c r="DG40" s="60"/>
      <c r="DH40" s="60"/>
      <c r="DI40" s="60"/>
      <c r="DJ40" s="60"/>
      <c r="DK40" s="60"/>
      <c r="DL40" s="60"/>
      <c r="DM40" s="60"/>
      <c r="DN40" s="60"/>
      <c r="DO40" s="60"/>
      <c r="DP40" s="60"/>
      <c r="DQ40" s="60"/>
      <c r="DR40" s="60"/>
      <c r="DS40" s="60"/>
      <c r="DT40" s="60"/>
      <c r="DU40" s="60"/>
      <c r="DV40" s="60"/>
      <c r="DW40" s="60"/>
      <c r="DX40" s="60"/>
      <c r="DY40" s="60"/>
      <c r="DZ40" s="60"/>
      <c r="EA40" s="60"/>
      <c r="EB40" s="60"/>
      <c r="EC40" s="60"/>
      <c r="ED40" s="60"/>
      <c r="EE40" s="60"/>
      <c r="EF40" s="60"/>
      <c r="EG40" s="60"/>
      <c r="EH40" s="60"/>
      <c r="EI40" s="60"/>
      <c r="EJ40" s="60"/>
      <c r="EK40" s="60"/>
      <c r="EL40" s="60"/>
      <c r="EM40" s="60"/>
      <c r="EN40" s="60"/>
      <c r="EO40" s="60"/>
      <c r="EP40" s="60"/>
      <c r="EQ40" s="60"/>
      <c r="ER40" s="60"/>
      <c r="ES40" s="60"/>
      <c r="ET40" s="60"/>
      <c r="EU40" s="60"/>
      <c r="EV40" s="60"/>
      <c r="EW40" s="60"/>
      <c r="EX40" s="60"/>
      <c r="EY40" s="60"/>
      <c r="EZ40" s="60"/>
      <c r="FA40" s="60"/>
      <c r="FB40" s="60"/>
      <c r="FC40" s="60"/>
      <c r="FD40" s="60"/>
      <c r="FE40" s="60"/>
      <c r="FF40" s="60"/>
      <c r="FG40" s="60"/>
      <c r="FH40" s="60"/>
      <c r="FI40" s="60"/>
      <c r="FJ40" s="60"/>
      <c r="FK40" s="60"/>
      <c r="FL40" s="60"/>
      <c r="FM40" s="60"/>
      <c r="FN40" s="60"/>
      <c r="FO40" s="60"/>
      <c r="FP40" s="60"/>
      <c r="FQ40" s="60"/>
      <c r="FR40" s="60"/>
      <c r="FS40" s="60"/>
      <c r="FT40" s="60"/>
      <c r="FU40" s="60"/>
      <c r="FV40" s="60"/>
      <c r="FW40" s="60"/>
      <c r="FX40" s="60"/>
      <c r="FY40" s="60"/>
      <c r="FZ40" s="60"/>
      <c r="GA40" s="60"/>
      <c r="GB40" s="60"/>
      <c r="GC40" s="60"/>
      <c r="GD40" s="60"/>
      <c r="GE40" s="60"/>
      <c r="GF40" s="60"/>
      <c r="GG40" s="60"/>
      <c r="GH40" s="60"/>
      <c r="GI40" s="60"/>
      <c r="GJ40" s="60"/>
      <c r="GK40" s="60"/>
      <c r="GL40" s="60"/>
      <c r="GM40" s="60"/>
      <c r="GN40" s="60"/>
      <c r="GO40" s="60"/>
      <c r="GP40" s="60"/>
      <c r="GQ40" s="60"/>
      <c r="GR40" s="60"/>
      <c r="GS40" s="60"/>
      <c r="GT40" s="60"/>
      <c r="GU40" s="60"/>
      <c r="GV40" s="60"/>
      <c r="GW40" s="60"/>
      <c r="GX40" s="60"/>
      <c r="GY40" s="60"/>
      <c r="GZ40" s="60"/>
      <c r="HA40" s="60"/>
      <c r="HB40" s="60"/>
      <c r="HC40" s="60"/>
      <c r="HD40" s="60"/>
      <c r="HE40" s="60"/>
      <c r="HF40" s="60"/>
      <c r="HG40" s="60"/>
      <c r="HH40" s="60"/>
      <c r="HI40" s="60"/>
      <c r="HJ40" s="60"/>
      <c r="HK40" s="60"/>
      <c r="HL40" s="60"/>
      <c r="HM40" s="60"/>
      <c r="HN40" s="60"/>
      <c r="HO40" s="60"/>
      <c r="HP40" s="60"/>
      <c r="HQ40" s="60"/>
      <c r="HR40" s="60"/>
      <c r="HS40" s="60"/>
    </row>
    <row r="41" spans="1:227">
      <c r="A41" s="205" t="s">
        <v>478</v>
      </c>
      <c r="B41" s="181">
        <v>6695970.4100000011</v>
      </c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0"/>
      <c r="EO41" s="60"/>
      <c r="EP41" s="60"/>
      <c r="EQ41" s="60"/>
      <c r="ER41" s="60"/>
      <c r="ES41" s="60"/>
      <c r="ET41" s="60"/>
      <c r="EU41" s="60"/>
      <c r="EV41" s="60"/>
      <c r="EW41" s="60"/>
      <c r="EX41" s="60"/>
      <c r="EY41" s="60"/>
      <c r="EZ41" s="60"/>
      <c r="FA41" s="60"/>
      <c r="FB41" s="60"/>
      <c r="FC41" s="60"/>
      <c r="FD41" s="60"/>
      <c r="FE41" s="60"/>
      <c r="FF41" s="60"/>
      <c r="FG41" s="60"/>
      <c r="FH41" s="60"/>
      <c r="FI41" s="60"/>
      <c r="FJ41" s="60"/>
      <c r="FK41" s="60"/>
      <c r="FL41" s="60"/>
      <c r="FM41" s="60"/>
      <c r="FN41" s="60"/>
      <c r="FO41" s="60"/>
      <c r="FP41" s="60"/>
      <c r="FQ41" s="60"/>
      <c r="FR41" s="60"/>
      <c r="FS41" s="60"/>
      <c r="FT41" s="60"/>
      <c r="FU41" s="60"/>
      <c r="FV41" s="60"/>
      <c r="FW41" s="60"/>
      <c r="FX41" s="60"/>
      <c r="FY41" s="60"/>
      <c r="FZ41" s="60"/>
      <c r="GA41" s="60"/>
      <c r="GB41" s="60"/>
      <c r="GC41" s="60"/>
      <c r="GD41" s="60"/>
      <c r="GE41" s="60"/>
      <c r="GF41" s="60"/>
      <c r="GG41" s="60"/>
      <c r="GH41" s="60"/>
      <c r="GI41" s="60"/>
      <c r="GJ41" s="60"/>
      <c r="GK41" s="60"/>
      <c r="GL41" s="60"/>
      <c r="GM41" s="60"/>
      <c r="GN41" s="60"/>
      <c r="GO41" s="60"/>
      <c r="GP41" s="60"/>
      <c r="GQ41" s="60"/>
      <c r="GR41" s="60"/>
      <c r="GS41" s="60"/>
      <c r="GT41" s="60"/>
      <c r="GU41" s="60"/>
      <c r="GV41" s="60"/>
      <c r="GW41" s="60"/>
      <c r="GX41" s="60"/>
      <c r="GY41" s="60"/>
      <c r="GZ41" s="60"/>
      <c r="HA41" s="60"/>
      <c r="HB41" s="60"/>
      <c r="HC41" s="60"/>
      <c r="HD41" s="60"/>
      <c r="HE41" s="60"/>
      <c r="HF41" s="60"/>
      <c r="HG41" s="60"/>
      <c r="HH41" s="60"/>
      <c r="HI41" s="60"/>
      <c r="HJ41" s="60"/>
      <c r="HK41" s="60"/>
      <c r="HL41" s="60"/>
      <c r="HM41" s="60"/>
      <c r="HN41" s="60"/>
      <c r="HO41" s="60"/>
      <c r="HP41" s="60"/>
      <c r="HQ41" s="60"/>
      <c r="HR41" s="60"/>
      <c r="HS41" s="60"/>
    </row>
    <row r="42" spans="1:227">
      <c r="A42" s="205" t="s">
        <v>678</v>
      </c>
      <c r="B42" s="181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0"/>
      <c r="DH42" s="60"/>
      <c r="DI42" s="60"/>
      <c r="DJ42" s="60"/>
      <c r="DK42" s="60"/>
      <c r="DL42" s="60"/>
      <c r="DM42" s="60"/>
      <c r="DN42" s="60"/>
      <c r="DO42" s="60"/>
      <c r="DP42" s="60"/>
      <c r="DQ42" s="60"/>
      <c r="DR42" s="60"/>
      <c r="DS42" s="60"/>
      <c r="DT42" s="60"/>
      <c r="DU42" s="60"/>
      <c r="DV42" s="60"/>
      <c r="DW42" s="60"/>
      <c r="DX42" s="60"/>
      <c r="DY42" s="60"/>
      <c r="DZ42" s="60"/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0"/>
      <c r="EQ42" s="60"/>
      <c r="ER42" s="60"/>
      <c r="ES42" s="60"/>
      <c r="ET42" s="60"/>
      <c r="EU42" s="60"/>
      <c r="EV42" s="60"/>
      <c r="EW42" s="60"/>
      <c r="EX42" s="60"/>
      <c r="EY42" s="60"/>
      <c r="EZ42" s="60"/>
      <c r="FA42" s="60"/>
      <c r="FB42" s="60"/>
      <c r="FC42" s="60"/>
      <c r="FD42" s="60"/>
      <c r="FE42" s="60"/>
      <c r="FF42" s="60"/>
      <c r="FG42" s="60"/>
      <c r="FH42" s="60"/>
      <c r="FI42" s="60"/>
      <c r="FJ42" s="60"/>
      <c r="FK42" s="60"/>
      <c r="FL42" s="60"/>
      <c r="FM42" s="60"/>
      <c r="FN42" s="60"/>
      <c r="FO42" s="60"/>
      <c r="FP42" s="60"/>
      <c r="FQ42" s="60"/>
      <c r="FR42" s="60"/>
      <c r="FS42" s="60"/>
      <c r="FT42" s="60"/>
      <c r="FU42" s="60"/>
      <c r="FV42" s="60"/>
      <c r="FW42" s="60"/>
      <c r="FX42" s="60"/>
      <c r="FY42" s="60"/>
      <c r="FZ42" s="60"/>
      <c r="GA42" s="60"/>
      <c r="GB42" s="60"/>
      <c r="GC42" s="60"/>
      <c r="GD42" s="60"/>
      <c r="GE42" s="60"/>
      <c r="GF42" s="60"/>
      <c r="GG42" s="60"/>
      <c r="GH42" s="60"/>
      <c r="GI42" s="60"/>
      <c r="GJ42" s="60"/>
      <c r="GK42" s="60"/>
      <c r="GL42" s="60"/>
      <c r="GM42" s="60"/>
      <c r="GN42" s="60"/>
      <c r="GO42" s="60"/>
      <c r="GP42" s="60"/>
      <c r="GQ42" s="60"/>
      <c r="GR42" s="60"/>
      <c r="GS42" s="60"/>
      <c r="GT42" s="60"/>
      <c r="GU42" s="60"/>
      <c r="GV42" s="60"/>
      <c r="GW42" s="60"/>
      <c r="GX42" s="60"/>
      <c r="GY42" s="60"/>
      <c r="GZ42" s="60"/>
      <c r="HA42" s="60"/>
      <c r="HB42" s="60"/>
      <c r="HC42" s="60"/>
      <c r="HD42" s="60"/>
      <c r="HE42" s="60"/>
      <c r="HF42" s="60"/>
      <c r="HG42" s="60"/>
      <c r="HH42" s="60"/>
      <c r="HI42" s="60"/>
      <c r="HJ42" s="60"/>
      <c r="HK42" s="60"/>
      <c r="HL42" s="60"/>
      <c r="HM42" s="60"/>
      <c r="HN42" s="60"/>
      <c r="HO42" s="60"/>
      <c r="HP42" s="60"/>
      <c r="HQ42" s="60"/>
      <c r="HR42" s="60"/>
      <c r="HS42" s="60"/>
    </row>
    <row r="43" spans="1:227">
      <c r="A43" s="205" t="s">
        <v>500</v>
      </c>
      <c r="B43" s="181">
        <v>15148334.610000001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H43" s="60"/>
      <c r="DI43" s="60"/>
      <c r="DJ43" s="60"/>
      <c r="DK43" s="60"/>
      <c r="DL43" s="60"/>
      <c r="DM43" s="60"/>
      <c r="DN43" s="60"/>
      <c r="DO43" s="60"/>
      <c r="DP43" s="60"/>
      <c r="DQ43" s="60"/>
      <c r="DR43" s="60"/>
      <c r="DS43" s="60"/>
      <c r="DT43" s="60"/>
      <c r="DU43" s="60"/>
      <c r="DV43" s="60"/>
      <c r="DW43" s="60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  <c r="EY43" s="60"/>
      <c r="EZ43" s="60"/>
      <c r="FA43" s="60"/>
      <c r="FB43" s="60"/>
      <c r="FC43" s="60"/>
      <c r="FD43" s="60"/>
      <c r="FE43" s="60"/>
      <c r="FF43" s="60"/>
      <c r="FG43" s="60"/>
      <c r="FH43" s="60"/>
      <c r="FI43" s="60"/>
      <c r="FJ43" s="60"/>
      <c r="FK43" s="60"/>
      <c r="FL43" s="60"/>
      <c r="FM43" s="60"/>
      <c r="FN43" s="60"/>
      <c r="FO43" s="60"/>
      <c r="FP43" s="60"/>
      <c r="FQ43" s="60"/>
      <c r="FR43" s="60"/>
      <c r="FS43" s="60"/>
      <c r="FT43" s="60"/>
      <c r="FU43" s="60"/>
      <c r="FV43" s="60"/>
      <c r="FW43" s="60"/>
      <c r="FX43" s="60"/>
      <c r="FY43" s="60"/>
      <c r="FZ43" s="60"/>
      <c r="GA43" s="60"/>
      <c r="GB43" s="60"/>
      <c r="GC43" s="60"/>
      <c r="GD43" s="60"/>
      <c r="GE43" s="60"/>
      <c r="GF43" s="60"/>
      <c r="GG43" s="60"/>
      <c r="GH43" s="60"/>
      <c r="GI43" s="60"/>
      <c r="GJ43" s="60"/>
      <c r="GK43" s="60"/>
      <c r="GL43" s="60"/>
      <c r="GM43" s="60"/>
      <c r="GN43" s="60"/>
      <c r="GO43" s="60"/>
      <c r="GP43" s="60"/>
      <c r="GQ43" s="60"/>
      <c r="GR43" s="60"/>
      <c r="GS43" s="60"/>
      <c r="GT43" s="60"/>
      <c r="GU43" s="60"/>
      <c r="GV43" s="60"/>
      <c r="GW43" s="60"/>
      <c r="GX43" s="60"/>
      <c r="GY43" s="60"/>
      <c r="GZ43" s="60"/>
      <c r="HA43" s="60"/>
      <c r="HB43" s="60"/>
      <c r="HC43" s="60"/>
      <c r="HD43" s="60"/>
      <c r="HE43" s="60"/>
      <c r="HF43" s="60"/>
      <c r="HG43" s="60"/>
      <c r="HH43" s="60"/>
      <c r="HI43" s="60"/>
      <c r="HJ43" s="60"/>
      <c r="HK43" s="60"/>
      <c r="HL43" s="60"/>
      <c r="HM43" s="60"/>
      <c r="HN43" s="60"/>
      <c r="HO43" s="60"/>
      <c r="HP43" s="60"/>
      <c r="HQ43" s="60"/>
      <c r="HR43" s="60"/>
      <c r="HS43" s="60"/>
    </row>
    <row r="44" spans="1:227">
      <c r="A44" s="205" t="s">
        <v>569</v>
      </c>
      <c r="B44" s="181">
        <v>1359.97</v>
      </c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H44" s="60"/>
      <c r="DI44" s="60"/>
      <c r="DJ44" s="60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  <c r="DX44" s="60"/>
      <c r="DY44" s="60"/>
      <c r="DZ44" s="60"/>
      <c r="EA44" s="60"/>
      <c r="EB44" s="60"/>
      <c r="EC44" s="60"/>
      <c r="ED44" s="60"/>
      <c r="EE44" s="60"/>
      <c r="EF44" s="60"/>
      <c r="EG44" s="60"/>
      <c r="EH44" s="60"/>
      <c r="EI44" s="60"/>
      <c r="EJ44" s="60"/>
      <c r="EK44" s="60"/>
      <c r="EL44" s="60"/>
      <c r="EM44" s="60"/>
      <c r="EN44" s="60"/>
      <c r="EO44" s="60"/>
      <c r="EP44" s="60"/>
      <c r="EQ44" s="60"/>
      <c r="ER44" s="60"/>
      <c r="ES44" s="60"/>
      <c r="ET44" s="60"/>
      <c r="EU44" s="60"/>
      <c r="EV44" s="60"/>
      <c r="EW44" s="60"/>
      <c r="EX44" s="60"/>
      <c r="EY44" s="60"/>
      <c r="EZ44" s="60"/>
      <c r="FA44" s="60"/>
      <c r="FB44" s="60"/>
      <c r="FC44" s="60"/>
      <c r="FD44" s="60"/>
      <c r="FE44" s="60"/>
      <c r="FF44" s="60"/>
      <c r="FG44" s="60"/>
      <c r="FH44" s="60"/>
      <c r="FI44" s="60"/>
      <c r="FJ44" s="60"/>
      <c r="FK44" s="60"/>
      <c r="FL44" s="60"/>
      <c r="FM44" s="60"/>
      <c r="FN44" s="60"/>
      <c r="FO44" s="60"/>
      <c r="FP44" s="60"/>
      <c r="FQ44" s="60"/>
      <c r="FR44" s="60"/>
      <c r="FS44" s="60"/>
      <c r="FT44" s="60"/>
      <c r="FU44" s="60"/>
      <c r="FV44" s="60"/>
      <c r="FW44" s="60"/>
      <c r="FX44" s="60"/>
      <c r="FY44" s="60"/>
      <c r="FZ44" s="60"/>
      <c r="GA44" s="60"/>
      <c r="GB44" s="60"/>
      <c r="GC44" s="60"/>
      <c r="GD44" s="60"/>
      <c r="GE44" s="60"/>
      <c r="GF44" s="60"/>
      <c r="GG44" s="60"/>
      <c r="GH44" s="60"/>
      <c r="GI44" s="60"/>
      <c r="GJ44" s="60"/>
      <c r="GK44" s="60"/>
      <c r="GL44" s="60"/>
      <c r="GM44" s="60"/>
      <c r="GN44" s="60"/>
      <c r="GO44" s="60"/>
      <c r="GP44" s="60"/>
      <c r="GQ44" s="60"/>
      <c r="GR44" s="60"/>
      <c r="GS44" s="60"/>
      <c r="GT44" s="60"/>
      <c r="GU44" s="60"/>
      <c r="GV44" s="60"/>
      <c r="GW44" s="60"/>
      <c r="GX44" s="60"/>
      <c r="GY44" s="60"/>
      <c r="GZ44" s="60"/>
      <c r="HA44" s="60"/>
      <c r="HB44" s="60"/>
      <c r="HC44" s="60"/>
      <c r="HD44" s="60"/>
      <c r="HE44" s="60"/>
      <c r="HF44" s="60"/>
      <c r="HG44" s="60"/>
      <c r="HH44" s="60"/>
      <c r="HI44" s="60"/>
      <c r="HJ44" s="60"/>
      <c r="HK44" s="60"/>
      <c r="HL44" s="60"/>
      <c r="HM44" s="60"/>
      <c r="HN44" s="60"/>
      <c r="HO44" s="60"/>
      <c r="HP44" s="60"/>
      <c r="HQ44" s="60"/>
      <c r="HR44" s="60"/>
      <c r="HS44" s="60"/>
    </row>
    <row r="45" spans="1:227">
      <c r="A45" s="205" t="s">
        <v>512</v>
      </c>
      <c r="B45" s="181">
        <v>787278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  <c r="DX45" s="60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60"/>
      <c r="GB45" s="60"/>
      <c r="GC45" s="60"/>
      <c r="GD45" s="60"/>
      <c r="GE45" s="60"/>
      <c r="GF45" s="60"/>
      <c r="GG45" s="60"/>
      <c r="GH45" s="60"/>
      <c r="GI45" s="60"/>
      <c r="GJ45" s="60"/>
      <c r="GK45" s="60"/>
      <c r="GL45" s="60"/>
      <c r="GM45" s="60"/>
      <c r="GN45" s="60"/>
      <c r="GO45" s="60"/>
      <c r="GP45" s="60"/>
      <c r="GQ45" s="60"/>
      <c r="GR45" s="60"/>
      <c r="GS45" s="60"/>
      <c r="GT45" s="60"/>
      <c r="GU45" s="60"/>
      <c r="GV45" s="60"/>
      <c r="GW45" s="60"/>
      <c r="GX45" s="60"/>
      <c r="GY45" s="60"/>
      <c r="GZ45" s="60"/>
      <c r="HA45" s="60"/>
      <c r="HB45" s="60"/>
      <c r="HC45" s="60"/>
      <c r="HD45" s="60"/>
      <c r="HE45" s="60"/>
      <c r="HF45" s="60"/>
      <c r="HG45" s="60"/>
      <c r="HH45" s="60"/>
      <c r="HI45" s="60"/>
      <c r="HJ45" s="60"/>
      <c r="HK45" s="60"/>
      <c r="HL45" s="60"/>
      <c r="HM45" s="60"/>
      <c r="HN45" s="60"/>
      <c r="HO45" s="60"/>
      <c r="HP45" s="60"/>
      <c r="HQ45" s="60"/>
      <c r="HR45" s="60"/>
      <c r="HS45" s="60"/>
    </row>
    <row r="46" spans="1:227">
      <c r="A46" s="205" t="s">
        <v>520</v>
      </c>
      <c r="B46" s="181">
        <v>1513407.77</v>
      </c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CN46" s="60"/>
      <c r="CO46" s="60"/>
      <c r="CP46" s="60"/>
      <c r="CQ46" s="60"/>
      <c r="CR46" s="60"/>
      <c r="CS46" s="60"/>
      <c r="CT46" s="60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H46" s="60"/>
      <c r="DI46" s="60"/>
      <c r="DJ46" s="60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  <c r="DV46" s="60"/>
      <c r="DW46" s="60"/>
      <c r="DX46" s="60"/>
      <c r="DY46" s="60"/>
      <c r="DZ46" s="60"/>
      <c r="EA46" s="60"/>
      <c r="EB46" s="60"/>
      <c r="EC46" s="60"/>
      <c r="ED46" s="60"/>
      <c r="EE46" s="60"/>
      <c r="EF46" s="60"/>
      <c r="EG46" s="60"/>
      <c r="EH46" s="60"/>
      <c r="EI46" s="60"/>
      <c r="EJ46" s="60"/>
      <c r="EK46" s="60"/>
      <c r="EL46" s="60"/>
      <c r="EM46" s="60"/>
      <c r="EN46" s="60"/>
      <c r="EO46" s="60"/>
      <c r="EP46" s="60"/>
      <c r="EQ46" s="60"/>
      <c r="ER46" s="60"/>
      <c r="ES46" s="60"/>
      <c r="ET46" s="60"/>
      <c r="EU46" s="60"/>
      <c r="EV46" s="60"/>
      <c r="EW46" s="60"/>
      <c r="EX46" s="60"/>
      <c r="EY46" s="60"/>
      <c r="EZ46" s="60"/>
      <c r="FA46" s="60"/>
      <c r="FB46" s="60"/>
      <c r="FC46" s="60"/>
      <c r="FD46" s="60"/>
      <c r="FE46" s="60"/>
      <c r="FF46" s="60"/>
      <c r="FG46" s="60"/>
      <c r="FH46" s="60"/>
      <c r="FI46" s="60"/>
      <c r="FJ46" s="60"/>
      <c r="FK46" s="60"/>
      <c r="FL46" s="60"/>
      <c r="FM46" s="60"/>
      <c r="FN46" s="60"/>
      <c r="FO46" s="60"/>
      <c r="FP46" s="60"/>
      <c r="FQ46" s="60"/>
      <c r="FR46" s="60"/>
      <c r="FS46" s="60"/>
      <c r="FT46" s="60"/>
      <c r="FU46" s="60"/>
      <c r="FV46" s="60"/>
      <c r="FW46" s="60"/>
      <c r="FX46" s="60"/>
      <c r="FY46" s="60"/>
      <c r="FZ46" s="60"/>
      <c r="GA46" s="60"/>
      <c r="GB46" s="60"/>
      <c r="GC46" s="60"/>
      <c r="GD46" s="60"/>
      <c r="GE46" s="60"/>
      <c r="GF46" s="60"/>
      <c r="GG46" s="60"/>
      <c r="GH46" s="60"/>
      <c r="GI46" s="60"/>
      <c r="GJ46" s="60"/>
      <c r="GK46" s="60"/>
      <c r="GL46" s="60"/>
      <c r="GM46" s="60"/>
      <c r="GN46" s="60"/>
      <c r="GO46" s="60"/>
      <c r="GP46" s="60"/>
      <c r="GQ46" s="60"/>
      <c r="GR46" s="60"/>
      <c r="GS46" s="60"/>
      <c r="GT46" s="60"/>
      <c r="GU46" s="60"/>
      <c r="GV46" s="60"/>
      <c r="GW46" s="60"/>
      <c r="GX46" s="60"/>
      <c r="GY46" s="60"/>
      <c r="GZ46" s="60"/>
      <c r="HA46" s="60"/>
      <c r="HB46" s="60"/>
      <c r="HC46" s="60"/>
      <c r="HD46" s="60"/>
      <c r="HE46" s="60"/>
      <c r="HF46" s="60"/>
      <c r="HG46" s="60"/>
      <c r="HH46" s="60"/>
      <c r="HI46" s="60"/>
      <c r="HJ46" s="60"/>
      <c r="HK46" s="60"/>
      <c r="HL46" s="60"/>
      <c r="HM46" s="60"/>
      <c r="HN46" s="60"/>
      <c r="HO46" s="60"/>
      <c r="HP46" s="60"/>
      <c r="HQ46" s="60"/>
      <c r="HR46" s="60"/>
      <c r="HS46" s="60"/>
    </row>
    <row r="47" spans="1:227">
      <c r="A47" s="205" t="s">
        <v>685</v>
      </c>
      <c r="B47" s="181">
        <v>25000</v>
      </c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/>
      <c r="CM47" s="60"/>
      <c r="CN47" s="60"/>
      <c r="CO47" s="60"/>
      <c r="CP47" s="60"/>
      <c r="CQ47" s="60"/>
      <c r="CR47" s="60"/>
      <c r="CS47" s="60"/>
      <c r="CT47" s="60"/>
      <c r="CU47" s="60"/>
      <c r="CV47" s="60"/>
      <c r="CW47" s="60"/>
      <c r="CX47" s="60"/>
      <c r="CY47" s="60"/>
      <c r="CZ47" s="60"/>
      <c r="DA47" s="60"/>
      <c r="DB47" s="60"/>
      <c r="DC47" s="60"/>
      <c r="DD47" s="60"/>
      <c r="DE47" s="60"/>
      <c r="DF47" s="60"/>
      <c r="DG47" s="60"/>
      <c r="DH47" s="60"/>
      <c r="DI47" s="60"/>
      <c r="DJ47" s="60"/>
      <c r="DK47" s="60"/>
      <c r="DL47" s="60"/>
      <c r="DM47" s="60"/>
      <c r="DN47" s="60"/>
      <c r="DO47" s="60"/>
      <c r="DP47" s="60"/>
      <c r="DQ47" s="60"/>
      <c r="DR47" s="60"/>
      <c r="DS47" s="60"/>
      <c r="DT47" s="60"/>
      <c r="DU47" s="60"/>
      <c r="DV47" s="60"/>
      <c r="DW47" s="60"/>
      <c r="DX47" s="60"/>
      <c r="DY47" s="60"/>
      <c r="DZ47" s="60"/>
      <c r="EA47" s="60"/>
      <c r="EB47" s="60"/>
      <c r="EC47" s="60"/>
      <c r="ED47" s="60"/>
      <c r="EE47" s="60"/>
      <c r="EF47" s="60"/>
      <c r="EG47" s="60"/>
      <c r="EH47" s="60"/>
      <c r="EI47" s="60"/>
      <c r="EJ47" s="60"/>
      <c r="EK47" s="60"/>
      <c r="EL47" s="60"/>
      <c r="EM47" s="60"/>
      <c r="EN47" s="60"/>
      <c r="EO47" s="60"/>
      <c r="EP47" s="60"/>
      <c r="EQ47" s="60"/>
      <c r="ER47" s="60"/>
      <c r="ES47" s="60"/>
      <c r="ET47" s="60"/>
      <c r="EU47" s="60"/>
      <c r="EV47" s="60"/>
      <c r="EW47" s="60"/>
      <c r="EX47" s="60"/>
      <c r="EY47" s="60"/>
      <c r="EZ47" s="60"/>
      <c r="FA47" s="60"/>
      <c r="FB47" s="60"/>
      <c r="FC47" s="60"/>
      <c r="FD47" s="60"/>
      <c r="FE47" s="60"/>
      <c r="FF47" s="60"/>
      <c r="FG47" s="60"/>
      <c r="FH47" s="60"/>
      <c r="FI47" s="60"/>
      <c r="FJ47" s="60"/>
      <c r="FK47" s="60"/>
      <c r="FL47" s="60"/>
      <c r="FM47" s="60"/>
      <c r="FN47" s="60"/>
      <c r="FO47" s="60"/>
      <c r="FP47" s="60"/>
      <c r="FQ47" s="60"/>
      <c r="FR47" s="60"/>
      <c r="FS47" s="60"/>
      <c r="FT47" s="60"/>
      <c r="FU47" s="60"/>
      <c r="FV47" s="60"/>
      <c r="FW47" s="60"/>
      <c r="FX47" s="60"/>
      <c r="FY47" s="60"/>
      <c r="FZ47" s="60"/>
      <c r="GA47" s="60"/>
      <c r="GB47" s="60"/>
      <c r="GC47" s="60"/>
      <c r="GD47" s="60"/>
      <c r="GE47" s="60"/>
      <c r="GF47" s="60"/>
      <c r="GG47" s="60"/>
      <c r="GH47" s="60"/>
      <c r="GI47" s="60"/>
      <c r="GJ47" s="60"/>
      <c r="GK47" s="60"/>
      <c r="GL47" s="60"/>
      <c r="GM47" s="60"/>
      <c r="GN47" s="60"/>
      <c r="GO47" s="60"/>
      <c r="GP47" s="60"/>
      <c r="GQ47" s="60"/>
      <c r="GR47" s="60"/>
      <c r="GS47" s="60"/>
      <c r="GT47" s="60"/>
      <c r="GU47" s="60"/>
      <c r="GV47" s="60"/>
      <c r="GW47" s="60"/>
      <c r="GX47" s="60"/>
      <c r="GY47" s="60"/>
      <c r="GZ47" s="60"/>
      <c r="HA47" s="60"/>
      <c r="HB47" s="60"/>
      <c r="HC47" s="60"/>
      <c r="HD47" s="60"/>
      <c r="HE47" s="60"/>
      <c r="HF47" s="60"/>
      <c r="HG47" s="60"/>
      <c r="HH47" s="60"/>
      <c r="HI47" s="60"/>
      <c r="HJ47" s="60"/>
      <c r="HK47" s="60"/>
      <c r="HL47" s="60"/>
      <c r="HM47" s="60"/>
      <c r="HN47" s="60"/>
      <c r="HO47" s="60"/>
      <c r="HP47" s="60"/>
      <c r="HQ47" s="60"/>
      <c r="HR47" s="60"/>
      <c r="HS47" s="60"/>
    </row>
    <row r="48" spans="1:227">
      <c r="A48" s="205" t="s">
        <v>498</v>
      </c>
      <c r="B48" s="181">
        <v>2521345.2700000005</v>
      </c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H48" s="60"/>
      <c r="DI48" s="60"/>
      <c r="DJ48" s="60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  <c r="DV48" s="60"/>
      <c r="DW48" s="60"/>
      <c r="DX48" s="60"/>
      <c r="DY48" s="60"/>
      <c r="DZ48" s="60"/>
      <c r="EA48" s="60"/>
      <c r="EB48" s="60"/>
      <c r="EC48" s="60"/>
      <c r="ED48" s="60"/>
      <c r="EE48" s="60"/>
      <c r="EF48" s="60"/>
      <c r="EG48" s="60"/>
      <c r="EH48" s="60"/>
      <c r="EI48" s="60"/>
      <c r="EJ48" s="60"/>
      <c r="EK48" s="60"/>
      <c r="EL48" s="60"/>
      <c r="EM48" s="60"/>
      <c r="EN48" s="60"/>
      <c r="EO48" s="60"/>
      <c r="EP48" s="60"/>
      <c r="EQ48" s="60"/>
      <c r="ER48" s="60"/>
      <c r="ES48" s="60"/>
      <c r="ET48" s="60"/>
      <c r="EU48" s="60"/>
      <c r="EV48" s="60"/>
      <c r="EW48" s="60"/>
      <c r="EX48" s="60"/>
      <c r="EY48" s="60"/>
      <c r="EZ48" s="60"/>
      <c r="FA48" s="60"/>
      <c r="FB48" s="60"/>
      <c r="FC48" s="60"/>
      <c r="FD48" s="60"/>
      <c r="FE48" s="60"/>
      <c r="FF48" s="60"/>
      <c r="FG48" s="60"/>
      <c r="FH48" s="60"/>
      <c r="FI48" s="60"/>
      <c r="FJ48" s="60"/>
      <c r="FK48" s="60"/>
      <c r="FL48" s="60"/>
      <c r="FM48" s="60"/>
      <c r="FN48" s="60"/>
      <c r="FO48" s="60"/>
      <c r="FP48" s="60"/>
      <c r="FQ48" s="60"/>
      <c r="FR48" s="60"/>
      <c r="FS48" s="60"/>
      <c r="FT48" s="60"/>
      <c r="FU48" s="60"/>
      <c r="FV48" s="60"/>
      <c r="FW48" s="60"/>
      <c r="FX48" s="60"/>
      <c r="FY48" s="60"/>
      <c r="FZ48" s="60"/>
      <c r="GA48" s="60"/>
      <c r="GB48" s="60"/>
      <c r="GC48" s="60"/>
      <c r="GD48" s="60"/>
      <c r="GE48" s="60"/>
      <c r="GF48" s="60"/>
      <c r="GG48" s="60"/>
      <c r="GH48" s="60"/>
      <c r="GI48" s="60"/>
      <c r="GJ48" s="60"/>
      <c r="GK48" s="60"/>
      <c r="GL48" s="60"/>
      <c r="GM48" s="60"/>
      <c r="GN48" s="60"/>
      <c r="GO48" s="60"/>
      <c r="GP48" s="60"/>
      <c r="GQ48" s="60"/>
      <c r="GR48" s="60"/>
      <c r="GS48" s="60"/>
      <c r="GT48" s="60"/>
      <c r="GU48" s="60"/>
      <c r="GV48" s="60"/>
      <c r="GW48" s="60"/>
      <c r="GX48" s="60"/>
      <c r="GY48" s="60"/>
      <c r="GZ48" s="60"/>
      <c r="HA48" s="60"/>
      <c r="HB48" s="60"/>
      <c r="HC48" s="60"/>
      <c r="HD48" s="60"/>
      <c r="HE48" s="60"/>
      <c r="HF48" s="60"/>
      <c r="HG48" s="60"/>
      <c r="HH48" s="60"/>
      <c r="HI48" s="60"/>
      <c r="HJ48" s="60"/>
      <c r="HK48" s="60"/>
      <c r="HL48" s="60"/>
      <c r="HM48" s="60"/>
      <c r="HN48" s="60"/>
      <c r="HO48" s="60"/>
      <c r="HP48" s="60"/>
      <c r="HQ48" s="60"/>
      <c r="HR48" s="60"/>
      <c r="HS48" s="60"/>
    </row>
    <row r="49" spans="1:227">
      <c r="A49" s="205" t="s">
        <v>681</v>
      </c>
      <c r="B49" s="181">
        <v>15180.87</v>
      </c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  <c r="DZ49" s="60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0"/>
      <c r="EO49" s="60"/>
      <c r="EP49" s="60"/>
      <c r="EQ49" s="60"/>
      <c r="ER49" s="60"/>
      <c r="ES49" s="60"/>
      <c r="ET49" s="60"/>
      <c r="EU49" s="60"/>
      <c r="EV49" s="60"/>
      <c r="EW49" s="60"/>
      <c r="EX49" s="60"/>
      <c r="EY49" s="60"/>
      <c r="EZ49" s="60"/>
      <c r="FA49" s="60"/>
      <c r="FB49" s="60"/>
      <c r="FC49" s="60"/>
      <c r="FD49" s="60"/>
      <c r="FE49" s="60"/>
      <c r="FF49" s="60"/>
      <c r="FG49" s="60"/>
      <c r="FH49" s="60"/>
      <c r="FI49" s="60"/>
      <c r="FJ49" s="60"/>
      <c r="FK49" s="60"/>
      <c r="FL49" s="60"/>
      <c r="FM49" s="60"/>
      <c r="FN49" s="60"/>
      <c r="FO49" s="60"/>
      <c r="FP49" s="60"/>
      <c r="FQ49" s="60"/>
      <c r="FR49" s="60"/>
      <c r="FS49" s="60"/>
      <c r="FT49" s="60"/>
      <c r="FU49" s="60"/>
      <c r="FV49" s="60"/>
      <c r="FW49" s="60"/>
      <c r="FX49" s="60"/>
      <c r="FY49" s="60"/>
      <c r="FZ49" s="60"/>
      <c r="GA49" s="60"/>
      <c r="GB49" s="60"/>
      <c r="GC49" s="60"/>
      <c r="GD49" s="60"/>
      <c r="GE49" s="60"/>
      <c r="GF49" s="60"/>
      <c r="GG49" s="60"/>
      <c r="GH49" s="60"/>
      <c r="GI49" s="60"/>
      <c r="GJ49" s="60"/>
      <c r="GK49" s="60"/>
      <c r="GL49" s="60"/>
      <c r="GM49" s="60"/>
      <c r="GN49" s="60"/>
      <c r="GO49" s="60"/>
      <c r="GP49" s="60"/>
      <c r="GQ49" s="60"/>
      <c r="GR49" s="60"/>
      <c r="GS49" s="60"/>
      <c r="GT49" s="60"/>
      <c r="GU49" s="60"/>
      <c r="GV49" s="60"/>
      <c r="GW49" s="60"/>
      <c r="GX49" s="60"/>
      <c r="GY49" s="60"/>
      <c r="GZ49" s="60"/>
      <c r="HA49" s="60"/>
      <c r="HB49" s="60"/>
      <c r="HC49" s="60"/>
      <c r="HD49" s="60"/>
      <c r="HE49" s="60"/>
      <c r="HF49" s="60"/>
      <c r="HG49" s="60"/>
      <c r="HH49" s="60"/>
      <c r="HI49" s="60"/>
      <c r="HJ49" s="60"/>
      <c r="HK49" s="60"/>
      <c r="HL49" s="60"/>
      <c r="HM49" s="60"/>
      <c r="HN49" s="60"/>
      <c r="HO49" s="60"/>
      <c r="HP49" s="60"/>
      <c r="HQ49" s="60"/>
      <c r="HR49" s="60"/>
      <c r="HS49" s="60"/>
    </row>
    <row r="50" spans="1:227">
      <c r="A50" s="205" t="s">
        <v>568</v>
      </c>
      <c r="B50" s="181">
        <v>32667</v>
      </c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  <c r="CW50" s="60"/>
      <c r="CX50" s="60"/>
      <c r="CY50" s="60"/>
      <c r="CZ50" s="60"/>
      <c r="DA50" s="60"/>
      <c r="DB50" s="60"/>
      <c r="DC50" s="60"/>
      <c r="DD50" s="60"/>
      <c r="DE50" s="60"/>
      <c r="DF50" s="60"/>
      <c r="DG50" s="60"/>
      <c r="DH50" s="60"/>
      <c r="DI50" s="60"/>
      <c r="DJ50" s="60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0"/>
      <c r="DW50" s="60"/>
      <c r="DX50" s="60"/>
      <c r="DY50" s="60"/>
      <c r="DZ50" s="60"/>
      <c r="EA50" s="60"/>
      <c r="EB50" s="60"/>
      <c r="EC50" s="60"/>
      <c r="ED50" s="60"/>
      <c r="EE50" s="60"/>
      <c r="EF50" s="60"/>
      <c r="EG50" s="60"/>
      <c r="EH50" s="60"/>
      <c r="EI50" s="60"/>
      <c r="EJ50" s="60"/>
      <c r="EK50" s="60"/>
      <c r="EL50" s="60"/>
      <c r="EM50" s="60"/>
      <c r="EN50" s="60"/>
      <c r="EO50" s="60"/>
      <c r="EP50" s="60"/>
      <c r="EQ50" s="60"/>
      <c r="ER50" s="60"/>
      <c r="ES50" s="60"/>
      <c r="ET50" s="60"/>
      <c r="EU50" s="60"/>
      <c r="EV50" s="60"/>
      <c r="EW50" s="60"/>
      <c r="EX50" s="60"/>
      <c r="EY50" s="60"/>
      <c r="EZ50" s="60"/>
      <c r="FA50" s="60"/>
      <c r="FB50" s="60"/>
      <c r="FC50" s="60"/>
      <c r="FD50" s="60"/>
      <c r="FE50" s="60"/>
      <c r="FF50" s="60"/>
      <c r="FG50" s="60"/>
      <c r="FH50" s="60"/>
      <c r="FI50" s="60"/>
      <c r="FJ50" s="60"/>
      <c r="FK50" s="60"/>
      <c r="FL50" s="60"/>
      <c r="FM50" s="60"/>
      <c r="FN50" s="60"/>
      <c r="FO50" s="60"/>
      <c r="FP50" s="60"/>
      <c r="FQ50" s="60"/>
      <c r="FR50" s="60"/>
      <c r="FS50" s="60"/>
      <c r="FT50" s="60"/>
      <c r="FU50" s="60"/>
      <c r="FV50" s="60"/>
      <c r="FW50" s="60"/>
      <c r="FX50" s="60"/>
      <c r="FY50" s="60"/>
      <c r="FZ50" s="60"/>
      <c r="GA50" s="60"/>
      <c r="GB50" s="60"/>
      <c r="GC50" s="60"/>
      <c r="GD50" s="60"/>
      <c r="GE50" s="60"/>
      <c r="GF50" s="60"/>
      <c r="GG50" s="60"/>
      <c r="GH50" s="60"/>
      <c r="GI50" s="60"/>
      <c r="GJ50" s="60"/>
      <c r="GK50" s="60"/>
      <c r="GL50" s="60"/>
      <c r="GM50" s="60"/>
      <c r="GN50" s="60"/>
      <c r="GO50" s="60"/>
      <c r="GP50" s="60"/>
      <c r="GQ50" s="60"/>
      <c r="GR50" s="60"/>
      <c r="GS50" s="60"/>
      <c r="GT50" s="60"/>
      <c r="GU50" s="60"/>
      <c r="GV50" s="60"/>
      <c r="GW50" s="60"/>
      <c r="GX50" s="60"/>
      <c r="GY50" s="60"/>
      <c r="GZ50" s="60"/>
      <c r="HA50" s="60"/>
      <c r="HB50" s="60"/>
      <c r="HC50" s="60"/>
      <c r="HD50" s="60"/>
      <c r="HE50" s="60"/>
      <c r="HF50" s="60"/>
      <c r="HG50" s="60"/>
      <c r="HH50" s="60"/>
      <c r="HI50" s="60"/>
      <c r="HJ50" s="60"/>
      <c r="HK50" s="60"/>
      <c r="HL50" s="60"/>
      <c r="HM50" s="60"/>
      <c r="HN50" s="60"/>
      <c r="HO50" s="60"/>
      <c r="HP50" s="60"/>
      <c r="HQ50" s="60"/>
      <c r="HR50" s="60"/>
      <c r="HS50" s="60"/>
    </row>
    <row r="51" spans="1:227">
      <c r="A51" s="205" t="s">
        <v>673</v>
      </c>
      <c r="B51" s="181">
        <v>5275795.7600000007</v>
      </c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  <c r="BP51" s="60"/>
      <c r="BQ51" s="60"/>
      <c r="BR51" s="60"/>
      <c r="BS51" s="60"/>
      <c r="BT51" s="60"/>
      <c r="BU51" s="60"/>
      <c r="BV51" s="60"/>
      <c r="BW51" s="60"/>
      <c r="BX51" s="60"/>
      <c r="BY51" s="60"/>
      <c r="BZ51" s="60"/>
      <c r="CA51" s="60"/>
      <c r="CB51" s="60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R51" s="60"/>
      <c r="CS51" s="60"/>
      <c r="CT51" s="60"/>
      <c r="CU51" s="60"/>
      <c r="CV51" s="60"/>
      <c r="CW51" s="60"/>
      <c r="CX51" s="60"/>
      <c r="CY51" s="60"/>
      <c r="CZ51" s="60"/>
      <c r="DA51" s="60"/>
      <c r="DB51" s="60"/>
      <c r="DC51" s="60"/>
      <c r="DD51" s="60"/>
      <c r="DE51" s="60"/>
      <c r="DF51" s="60"/>
      <c r="DG51" s="60"/>
      <c r="DH51" s="60"/>
      <c r="DI51" s="60"/>
      <c r="DJ51" s="6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0"/>
      <c r="DV51" s="60"/>
      <c r="DW51" s="60"/>
      <c r="DX51" s="60"/>
      <c r="DY51" s="60"/>
      <c r="DZ51" s="60"/>
      <c r="EA51" s="60"/>
      <c r="EB51" s="60"/>
      <c r="EC51" s="60"/>
      <c r="ED51" s="60"/>
      <c r="EE51" s="60"/>
      <c r="EF51" s="60"/>
      <c r="EG51" s="60"/>
      <c r="EH51" s="60"/>
      <c r="EI51" s="60"/>
      <c r="EJ51" s="60"/>
      <c r="EK51" s="60"/>
      <c r="EL51" s="60"/>
      <c r="EM51" s="60"/>
      <c r="EN51" s="60"/>
      <c r="EO51" s="60"/>
      <c r="EP51" s="60"/>
      <c r="EQ51" s="60"/>
      <c r="ER51" s="60"/>
      <c r="ES51" s="60"/>
      <c r="ET51" s="60"/>
      <c r="EU51" s="60"/>
      <c r="EV51" s="60"/>
      <c r="EW51" s="60"/>
      <c r="EX51" s="60"/>
      <c r="EY51" s="60"/>
      <c r="EZ51" s="60"/>
      <c r="FA51" s="60"/>
      <c r="FB51" s="60"/>
      <c r="FC51" s="60"/>
      <c r="FD51" s="60"/>
      <c r="FE51" s="60"/>
      <c r="FF51" s="60"/>
      <c r="FG51" s="60"/>
      <c r="FH51" s="60"/>
      <c r="FI51" s="60"/>
      <c r="FJ51" s="60"/>
      <c r="FK51" s="60"/>
      <c r="FL51" s="60"/>
      <c r="FM51" s="60"/>
      <c r="FN51" s="60"/>
      <c r="FO51" s="60"/>
      <c r="FP51" s="60"/>
      <c r="FQ51" s="60"/>
      <c r="FR51" s="60"/>
      <c r="FS51" s="60"/>
      <c r="FT51" s="60"/>
      <c r="FU51" s="60"/>
      <c r="FV51" s="60"/>
      <c r="FW51" s="60"/>
      <c r="FX51" s="60"/>
      <c r="FY51" s="60"/>
      <c r="FZ51" s="60"/>
      <c r="GA51" s="60"/>
      <c r="GB51" s="60"/>
      <c r="GC51" s="60"/>
      <c r="GD51" s="60"/>
      <c r="GE51" s="60"/>
      <c r="GF51" s="60"/>
      <c r="GG51" s="60"/>
      <c r="GH51" s="60"/>
      <c r="GI51" s="60"/>
      <c r="GJ51" s="60"/>
      <c r="GK51" s="60"/>
      <c r="GL51" s="60"/>
      <c r="GM51" s="60"/>
      <c r="GN51" s="60"/>
      <c r="GO51" s="60"/>
      <c r="GP51" s="60"/>
      <c r="GQ51" s="60"/>
      <c r="GR51" s="60"/>
      <c r="GS51" s="60"/>
      <c r="GT51" s="60"/>
      <c r="GU51" s="60"/>
      <c r="GV51" s="60"/>
      <c r="GW51" s="60"/>
      <c r="GX51" s="60"/>
      <c r="GY51" s="60"/>
      <c r="GZ51" s="60"/>
      <c r="HA51" s="60"/>
      <c r="HB51" s="60"/>
      <c r="HC51" s="60"/>
      <c r="HD51" s="60"/>
      <c r="HE51" s="60"/>
      <c r="HF51" s="60"/>
      <c r="HG51" s="60"/>
      <c r="HH51" s="60"/>
      <c r="HI51" s="60"/>
      <c r="HJ51" s="60"/>
      <c r="HK51" s="60"/>
      <c r="HL51" s="60"/>
      <c r="HM51" s="60"/>
      <c r="HN51" s="60"/>
      <c r="HO51" s="60"/>
      <c r="HP51" s="60"/>
      <c r="HQ51" s="60"/>
      <c r="HR51" s="60"/>
      <c r="HS51" s="60"/>
    </row>
    <row r="52" spans="1:227">
      <c r="A52" s="205" t="s">
        <v>521</v>
      </c>
      <c r="B52" s="181">
        <v>314741.88999999996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60"/>
      <c r="BW52" s="60"/>
      <c r="BX52" s="60"/>
      <c r="BY52" s="60"/>
      <c r="BZ52" s="60"/>
      <c r="CA52" s="60"/>
      <c r="CB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/>
      <c r="CM52" s="60"/>
      <c r="CN52" s="60"/>
      <c r="CO52" s="60"/>
      <c r="CP52" s="60"/>
      <c r="CQ52" s="60"/>
      <c r="CR52" s="60"/>
      <c r="CS52" s="60"/>
      <c r="CT52" s="60"/>
      <c r="CU52" s="60"/>
      <c r="CV52" s="60"/>
      <c r="CW52" s="60"/>
      <c r="CX52" s="60"/>
      <c r="CY52" s="60"/>
      <c r="CZ52" s="60"/>
      <c r="DA52" s="60"/>
      <c r="DB52" s="60"/>
      <c r="DC52" s="60"/>
      <c r="DD52" s="60"/>
      <c r="DE52" s="60"/>
      <c r="DF52" s="60"/>
      <c r="DG52" s="60"/>
      <c r="DH52" s="60"/>
      <c r="DI52" s="60"/>
      <c r="DJ52" s="60"/>
      <c r="DK52" s="60"/>
      <c r="DL52" s="60"/>
      <c r="DM52" s="60"/>
      <c r="DN52" s="60"/>
      <c r="DO52" s="60"/>
      <c r="DP52" s="60"/>
      <c r="DQ52" s="60"/>
      <c r="DR52" s="60"/>
      <c r="DS52" s="60"/>
      <c r="DT52" s="60"/>
      <c r="DU52" s="60"/>
      <c r="DV52" s="60"/>
      <c r="DW52" s="60"/>
      <c r="DX52" s="60"/>
      <c r="DY52" s="60"/>
      <c r="DZ52" s="60"/>
      <c r="EA52" s="60"/>
      <c r="EB52" s="60"/>
      <c r="EC52" s="60"/>
      <c r="ED52" s="60"/>
      <c r="EE52" s="60"/>
      <c r="EF52" s="60"/>
      <c r="EG52" s="60"/>
      <c r="EH52" s="60"/>
      <c r="EI52" s="60"/>
      <c r="EJ52" s="60"/>
      <c r="EK52" s="60"/>
      <c r="EL52" s="60"/>
      <c r="EM52" s="60"/>
      <c r="EN52" s="60"/>
      <c r="EO52" s="60"/>
      <c r="EP52" s="60"/>
      <c r="EQ52" s="60"/>
      <c r="ER52" s="60"/>
      <c r="ES52" s="60"/>
      <c r="ET52" s="60"/>
      <c r="EU52" s="60"/>
      <c r="EV52" s="60"/>
      <c r="EW52" s="60"/>
      <c r="EX52" s="60"/>
      <c r="EY52" s="60"/>
      <c r="EZ52" s="60"/>
      <c r="FA52" s="60"/>
      <c r="FB52" s="60"/>
      <c r="FC52" s="60"/>
      <c r="FD52" s="60"/>
      <c r="FE52" s="60"/>
      <c r="FF52" s="60"/>
      <c r="FG52" s="60"/>
      <c r="FH52" s="60"/>
      <c r="FI52" s="60"/>
      <c r="FJ52" s="60"/>
      <c r="FK52" s="60"/>
      <c r="FL52" s="60"/>
      <c r="FM52" s="60"/>
      <c r="FN52" s="60"/>
      <c r="FO52" s="60"/>
      <c r="FP52" s="60"/>
      <c r="FQ52" s="60"/>
      <c r="FR52" s="60"/>
      <c r="FS52" s="60"/>
      <c r="FT52" s="60"/>
      <c r="FU52" s="60"/>
      <c r="FV52" s="60"/>
      <c r="FW52" s="60"/>
      <c r="FX52" s="60"/>
      <c r="FY52" s="60"/>
      <c r="FZ52" s="60"/>
      <c r="GA52" s="60"/>
      <c r="GB52" s="60"/>
      <c r="GC52" s="60"/>
      <c r="GD52" s="60"/>
      <c r="GE52" s="60"/>
      <c r="GF52" s="60"/>
      <c r="GG52" s="60"/>
      <c r="GH52" s="60"/>
      <c r="GI52" s="60"/>
      <c r="GJ52" s="60"/>
      <c r="GK52" s="60"/>
      <c r="GL52" s="60"/>
      <c r="GM52" s="60"/>
      <c r="GN52" s="60"/>
      <c r="GO52" s="60"/>
      <c r="GP52" s="60"/>
      <c r="GQ52" s="60"/>
      <c r="GR52" s="60"/>
      <c r="GS52" s="60"/>
      <c r="GT52" s="60"/>
      <c r="GU52" s="60"/>
      <c r="GV52" s="60"/>
      <c r="GW52" s="60"/>
      <c r="GX52" s="60"/>
      <c r="GY52" s="60"/>
      <c r="GZ52" s="60"/>
      <c r="HA52" s="60"/>
      <c r="HB52" s="60"/>
      <c r="HC52" s="60"/>
      <c r="HD52" s="60"/>
      <c r="HE52" s="60"/>
      <c r="HF52" s="60"/>
      <c r="HG52" s="60"/>
      <c r="HH52" s="60"/>
      <c r="HI52" s="60"/>
      <c r="HJ52" s="60"/>
      <c r="HK52" s="60"/>
      <c r="HL52" s="60"/>
      <c r="HM52" s="60"/>
      <c r="HN52" s="60"/>
      <c r="HO52" s="60"/>
      <c r="HP52" s="60"/>
      <c r="HQ52" s="60"/>
      <c r="HR52" s="60"/>
      <c r="HS52" s="60"/>
    </row>
    <row r="53" spans="1:227">
      <c r="A53" s="205" t="s">
        <v>510</v>
      </c>
      <c r="B53" s="181">
        <v>904291.42999999993</v>
      </c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60"/>
      <c r="CQ53" s="60"/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0"/>
      <c r="DH53" s="60"/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60"/>
      <c r="DZ53" s="60"/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0"/>
      <c r="EQ53" s="60"/>
      <c r="ER53" s="60"/>
      <c r="ES53" s="60"/>
      <c r="ET53" s="60"/>
      <c r="EU53" s="60"/>
      <c r="EV53" s="60"/>
      <c r="EW53" s="60"/>
      <c r="EX53" s="60"/>
      <c r="EY53" s="60"/>
      <c r="EZ53" s="60"/>
      <c r="FA53" s="60"/>
      <c r="FB53" s="60"/>
      <c r="FC53" s="60"/>
      <c r="FD53" s="60"/>
      <c r="FE53" s="60"/>
      <c r="FF53" s="60"/>
      <c r="FG53" s="60"/>
      <c r="FH53" s="60"/>
      <c r="FI53" s="60"/>
      <c r="FJ53" s="60"/>
      <c r="FK53" s="60"/>
      <c r="FL53" s="60"/>
      <c r="FM53" s="60"/>
      <c r="FN53" s="60"/>
      <c r="FO53" s="60"/>
      <c r="FP53" s="60"/>
      <c r="FQ53" s="60"/>
      <c r="FR53" s="60"/>
      <c r="FS53" s="60"/>
      <c r="FT53" s="60"/>
      <c r="FU53" s="60"/>
      <c r="FV53" s="60"/>
      <c r="FW53" s="60"/>
      <c r="FX53" s="60"/>
      <c r="FY53" s="60"/>
      <c r="FZ53" s="60"/>
      <c r="GA53" s="60"/>
      <c r="GB53" s="60"/>
      <c r="GC53" s="60"/>
      <c r="GD53" s="60"/>
      <c r="GE53" s="60"/>
      <c r="GF53" s="60"/>
      <c r="GG53" s="60"/>
      <c r="GH53" s="60"/>
      <c r="GI53" s="60"/>
      <c r="GJ53" s="60"/>
      <c r="GK53" s="60"/>
      <c r="GL53" s="60"/>
      <c r="GM53" s="60"/>
      <c r="GN53" s="60"/>
      <c r="GO53" s="60"/>
      <c r="GP53" s="60"/>
      <c r="GQ53" s="60"/>
      <c r="GR53" s="60"/>
      <c r="GS53" s="60"/>
      <c r="GT53" s="60"/>
      <c r="GU53" s="60"/>
      <c r="GV53" s="60"/>
      <c r="GW53" s="60"/>
      <c r="GX53" s="60"/>
      <c r="GY53" s="60"/>
      <c r="GZ53" s="60"/>
      <c r="HA53" s="60"/>
      <c r="HB53" s="60"/>
      <c r="HC53" s="60"/>
      <c r="HD53" s="60"/>
      <c r="HE53" s="60"/>
      <c r="HF53" s="60"/>
      <c r="HG53" s="60"/>
      <c r="HH53" s="60"/>
      <c r="HI53" s="60"/>
      <c r="HJ53" s="60"/>
      <c r="HK53" s="60"/>
      <c r="HL53" s="60"/>
      <c r="HM53" s="60"/>
      <c r="HN53" s="60"/>
      <c r="HO53" s="60"/>
      <c r="HP53" s="60"/>
      <c r="HQ53" s="60"/>
      <c r="HR53" s="60"/>
      <c r="HS53" s="60"/>
    </row>
    <row r="54" spans="1:227">
      <c r="A54" s="205" t="s">
        <v>502</v>
      </c>
      <c r="B54" s="181">
        <v>1546087.63</v>
      </c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60"/>
      <c r="CP54" s="60"/>
      <c r="CQ54" s="60"/>
      <c r="CR54" s="60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  <c r="DV54" s="60"/>
      <c r="DW54" s="60"/>
      <c r="DX54" s="60"/>
      <c r="DY54" s="60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0"/>
      <c r="EV54" s="60"/>
      <c r="EW54" s="60"/>
      <c r="EX54" s="60"/>
      <c r="EY54" s="60"/>
      <c r="EZ54" s="60"/>
      <c r="FA54" s="60"/>
      <c r="FB54" s="60"/>
      <c r="FC54" s="60"/>
      <c r="FD54" s="60"/>
      <c r="FE54" s="60"/>
      <c r="FF54" s="60"/>
      <c r="FG54" s="60"/>
      <c r="FH54" s="60"/>
      <c r="FI54" s="60"/>
      <c r="FJ54" s="60"/>
      <c r="FK54" s="60"/>
      <c r="FL54" s="60"/>
      <c r="FM54" s="60"/>
      <c r="FN54" s="60"/>
      <c r="FO54" s="60"/>
      <c r="FP54" s="60"/>
      <c r="FQ54" s="60"/>
      <c r="FR54" s="60"/>
      <c r="FS54" s="60"/>
      <c r="FT54" s="60"/>
      <c r="FU54" s="60"/>
      <c r="FV54" s="60"/>
      <c r="FW54" s="60"/>
      <c r="FX54" s="60"/>
      <c r="FY54" s="60"/>
      <c r="FZ54" s="60"/>
      <c r="GA54" s="60"/>
      <c r="GB54" s="60"/>
      <c r="GC54" s="60"/>
      <c r="GD54" s="60"/>
      <c r="GE54" s="60"/>
      <c r="GF54" s="60"/>
      <c r="GG54" s="60"/>
      <c r="GH54" s="60"/>
      <c r="GI54" s="60"/>
      <c r="GJ54" s="60"/>
      <c r="GK54" s="60"/>
      <c r="GL54" s="60"/>
      <c r="GM54" s="60"/>
      <c r="GN54" s="60"/>
      <c r="GO54" s="60"/>
      <c r="GP54" s="60"/>
      <c r="GQ54" s="60"/>
      <c r="GR54" s="60"/>
      <c r="GS54" s="60"/>
      <c r="GT54" s="60"/>
      <c r="GU54" s="60"/>
      <c r="GV54" s="60"/>
      <c r="GW54" s="60"/>
      <c r="GX54" s="60"/>
      <c r="GY54" s="60"/>
      <c r="GZ54" s="60"/>
      <c r="HA54" s="60"/>
      <c r="HB54" s="60"/>
      <c r="HC54" s="60"/>
      <c r="HD54" s="60"/>
      <c r="HE54" s="60"/>
      <c r="HF54" s="60"/>
      <c r="HG54" s="60"/>
      <c r="HH54" s="60"/>
      <c r="HI54" s="60"/>
      <c r="HJ54" s="60"/>
      <c r="HK54" s="60"/>
      <c r="HL54" s="60"/>
      <c r="HM54" s="60"/>
      <c r="HN54" s="60"/>
      <c r="HO54" s="60"/>
      <c r="HP54" s="60"/>
      <c r="HQ54" s="60"/>
      <c r="HR54" s="60"/>
      <c r="HS54" s="60"/>
    </row>
    <row r="55" spans="1:227">
      <c r="A55" s="205" t="s">
        <v>674</v>
      </c>
      <c r="B55" s="181">
        <v>20102737.120000005</v>
      </c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0"/>
      <c r="BQ55" s="60"/>
      <c r="BR55" s="60"/>
      <c r="BS55" s="60"/>
      <c r="BT55" s="60"/>
      <c r="BU55" s="60"/>
      <c r="BV55" s="60"/>
      <c r="BW55" s="60"/>
      <c r="BX55" s="60"/>
      <c r="BY55" s="60"/>
      <c r="BZ55" s="60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CN55" s="60"/>
      <c r="CO55" s="60"/>
      <c r="CP55" s="60"/>
      <c r="CQ55" s="60"/>
      <c r="CR55" s="60"/>
      <c r="CS55" s="60"/>
      <c r="CT55" s="60"/>
      <c r="CU55" s="60"/>
      <c r="CV55" s="60"/>
      <c r="CW55" s="60"/>
      <c r="CX55" s="60"/>
      <c r="CY55" s="60"/>
      <c r="CZ55" s="60"/>
      <c r="DA55" s="60"/>
      <c r="DB55" s="60"/>
      <c r="DC55" s="60"/>
      <c r="DD55" s="60"/>
      <c r="DE55" s="60"/>
      <c r="DF55" s="60"/>
      <c r="DG55" s="60"/>
      <c r="DH55" s="60"/>
      <c r="DI55" s="60"/>
      <c r="DJ55" s="60"/>
      <c r="DK55" s="60"/>
      <c r="DL55" s="60"/>
      <c r="DM55" s="60"/>
      <c r="DN55" s="60"/>
      <c r="DO55" s="60"/>
      <c r="DP55" s="60"/>
      <c r="DQ55" s="60"/>
      <c r="DR55" s="60"/>
      <c r="DS55" s="60"/>
      <c r="DT55" s="60"/>
      <c r="DU55" s="60"/>
      <c r="DV55" s="60"/>
      <c r="DW55" s="60"/>
      <c r="DX55" s="60"/>
      <c r="DY55" s="60"/>
      <c r="DZ55" s="60"/>
      <c r="EA55" s="60"/>
      <c r="EB55" s="60"/>
      <c r="EC55" s="60"/>
      <c r="ED55" s="60"/>
      <c r="EE55" s="60"/>
      <c r="EF55" s="60"/>
      <c r="EG55" s="60"/>
      <c r="EH55" s="60"/>
      <c r="EI55" s="60"/>
      <c r="EJ55" s="60"/>
      <c r="EK55" s="60"/>
      <c r="EL55" s="60"/>
      <c r="EM55" s="60"/>
      <c r="EN55" s="60"/>
      <c r="EO55" s="60"/>
      <c r="EP55" s="60"/>
      <c r="EQ55" s="60"/>
      <c r="ER55" s="60"/>
      <c r="ES55" s="60"/>
      <c r="ET55" s="60"/>
      <c r="EU55" s="60"/>
      <c r="EV55" s="60"/>
      <c r="EW55" s="60"/>
      <c r="EX55" s="60"/>
      <c r="EY55" s="60"/>
      <c r="EZ55" s="60"/>
      <c r="FA55" s="60"/>
      <c r="FB55" s="60"/>
      <c r="FC55" s="60"/>
      <c r="FD55" s="60"/>
      <c r="FE55" s="60"/>
      <c r="FF55" s="60"/>
      <c r="FG55" s="60"/>
      <c r="FH55" s="60"/>
      <c r="FI55" s="60"/>
      <c r="FJ55" s="60"/>
      <c r="FK55" s="60"/>
      <c r="FL55" s="60"/>
      <c r="FM55" s="60"/>
      <c r="FN55" s="60"/>
      <c r="FO55" s="60"/>
      <c r="FP55" s="60"/>
      <c r="FQ55" s="60"/>
      <c r="FR55" s="60"/>
      <c r="FS55" s="60"/>
      <c r="FT55" s="60"/>
      <c r="FU55" s="60"/>
      <c r="FV55" s="60"/>
      <c r="FW55" s="60"/>
      <c r="FX55" s="60"/>
      <c r="FY55" s="60"/>
      <c r="FZ55" s="60"/>
      <c r="GA55" s="60"/>
      <c r="GB55" s="60"/>
      <c r="GC55" s="60"/>
      <c r="GD55" s="60"/>
      <c r="GE55" s="60"/>
      <c r="GF55" s="60"/>
      <c r="GG55" s="60"/>
      <c r="GH55" s="60"/>
      <c r="GI55" s="60"/>
      <c r="GJ55" s="60"/>
      <c r="GK55" s="60"/>
      <c r="GL55" s="60"/>
      <c r="GM55" s="60"/>
      <c r="GN55" s="60"/>
      <c r="GO55" s="60"/>
      <c r="GP55" s="60"/>
      <c r="GQ55" s="60"/>
      <c r="GR55" s="60"/>
      <c r="GS55" s="60"/>
      <c r="GT55" s="60"/>
      <c r="GU55" s="60"/>
      <c r="GV55" s="60"/>
      <c r="GW55" s="60"/>
      <c r="GX55" s="60"/>
      <c r="GY55" s="60"/>
      <c r="GZ55" s="60"/>
      <c r="HA55" s="60"/>
      <c r="HB55" s="60"/>
      <c r="HC55" s="60"/>
      <c r="HD55" s="60"/>
      <c r="HE55" s="60"/>
      <c r="HF55" s="60"/>
      <c r="HG55" s="60"/>
      <c r="HH55" s="60"/>
      <c r="HI55" s="60"/>
      <c r="HJ55" s="60"/>
      <c r="HK55" s="60"/>
      <c r="HL55" s="60"/>
      <c r="HM55" s="60"/>
      <c r="HN55" s="60"/>
      <c r="HO55" s="60"/>
      <c r="HP55" s="60"/>
      <c r="HQ55" s="60"/>
      <c r="HR55" s="60"/>
      <c r="HS55" s="60"/>
    </row>
    <row r="56" spans="1:227">
      <c r="A56" s="205" t="s">
        <v>485</v>
      </c>
      <c r="B56" s="181">
        <v>5805328.0399999991</v>
      </c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60"/>
      <c r="CO56" s="60"/>
      <c r="CP56" s="60"/>
      <c r="CQ56" s="60"/>
      <c r="CR56" s="60"/>
      <c r="CS56" s="60"/>
      <c r="CT56" s="60"/>
      <c r="CU56" s="60"/>
      <c r="CV56" s="60"/>
      <c r="CW56" s="60"/>
      <c r="CX56" s="60"/>
      <c r="CY56" s="60"/>
      <c r="CZ56" s="60"/>
      <c r="DA56" s="60"/>
      <c r="DB56" s="60"/>
      <c r="DC56" s="60"/>
      <c r="DD56" s="60"/>
      <c r="DE56" s="60"/>
      <c r="DF56" s="60"/>
      <c r="DG56" s="60"/>
      <c r="DH56" s="60"/>
      <c r="DI56" s="60"/>
      <c r="DJ56" s="60"/>
      <c r="DK56" s="60"/>
      <c r="DL56" s="60"/>
      <c r="DM56" s="60"/>
      <c r="DN56" s="60"/>
      <c r="DO56" s="60"/>
      <c r="DP56" s="60"/>
      <c r="DQ56" s="60"/>
      <c r="DR56" s="60"/>
      <c r="DS56" s="60"/>
      <c r="DT56" s="60"/>
      <c r="DU56" s="60"/>
      <c r="DV56" s="60"/>
      <c r="DW56" s="60"/>
      <c r="DX56" s="60"/>
      <c r="DY56" s="60"/>
      <c r="DZ56" s="60"/>
      <c r="EA56" s="60"/>
      <c r="EB56" s="60"/>
      <c r="EC56" s="60"/>
      <c r="ED56" s="60"/>
      <c r="EE56" s="60"/>
      <c r="EF56" s="60"/>
      <c r="EG56" s="60"/>
      <c r="EH56" s="60"/>
      <c r="EI56" s="60"/>
      <c r="EJ56" s="60"/>
      <c r="EK56" s="60"/>
      <c r="EL56" s="60"/>
      <c r="EM56" s="60"/>
      <c r="EN56" s="60"/>
      <c r="EO56" s="60"/>
      <c r="EP56" s="60"/>
      <c r="EQ56" s="60"/>
      <c r="ER56" s="60"/>
      <c r="ES56" s="60"/>
      <c r="ET56" s="60"/>
      <c r="EU56" s="60"/>
      <c r="EV56" s="60"/>
      <c r="EW56" s="60"/>
      <c r="EX56" s="60"/>
      <c r="EY56" s="60"/>
      <c r="EZ56" s="60"/>
      <c r="FA56" s="60"/>
      <c r="FB56" s="60"/>
      <c r="FC56" s="60"/>
      <c r="FD56" s="60"/>
      <c r="FE56" s="60"/>
      <c r="FF56" s="60"/>
      <c r="FG56" s="60"/>
      <c r="FH56" s="60"/>
      <c r="FI56" s="60"/>
      <c r="FJ56" s="60"/>
      <c r="FK56" s="60"/>
      <c r="FL56" s="60"/>
      <c r="FM56" s="60"/>
      <c r="FN56" s="60"/>
      <c r="FO56" s="60"/>
      <c r="FP56" s="60"/>
      <c r="FQ56" s="60"/>
      <c r="FR56" s="60"/>
      <c r="FS56" s="60"/>
      <c r="FT56" s="60"/>
      <c r="FU56" s="60"/>
      <c r="FV56" s="60"/>
      <c r="FW56" s="60"/>
      <c r="FX56" s="60"/>
      <c r="FY56" s="60"/>
      <c r="FZ56" s="60"/>
      <c r="GA56" s="60"/>
      <c r="GB56" s="60"/>
      <c r="GC56" s="60"/>
      <c r="GD56" s="60"/>
      <c r="GE56" s="60"/>
      <c r="GF56" s="60"/>
      <c r="GG56" s="60"/>
      <c r="GH56" s="60"/>
      <c r="GI56" s="60"/>
      <c r="GJ56" s="60"/>
      <c r="GK56" s="60"/>
      <c r="GL56" s="60"/>
      <c r="GM56" s="60"/>
      <c r="GN56" s="60"/>
      <c r="GO56" s="60"/>
      <c r="GP56" s="60"/>
      <c r="GQ56" s="60"/>
      <c r="GR56" s="60"/>
      <c r="GS56" s="60"/>
      <c r="GT56" s="60"/>
      <c r="GU56" s="60"/>
      <c r="GV56" s="60"/>
      <c r="GW56" s="60"/>
      <c r="GX56" s="60"/>
      <c r="GY56" s="60"/>
      <c r="GZ56" s="60"/>
      <c r="HA56" s="60"/>
      <c r="HB56" s="60"/>
      <c r="HC56" s="60"/>
      <c r="HD56" s="60"/>
      <c r="HE56" s="60"/>
      <c r="HF56" s="60"/>
      <c r="HG56" s="60"/>
      <c r="HH56" s="60"/>
      <c r="HI56" s="60"/>
      <c r="HJ56" s="60"/>
      <c r="HK56" s="60"/>
      <c r="HL56" s="60"/>
      <c r="HM56" s="60"/>
      <c r="HN56" s="60"/>
      <c r="HO56" s="60"/>
      <c r="HP56" s="60"/>
      <c r="HQ56" s="60"/>
      <c r="HR56" s="60"/>
      <c r="HS56" s="60"/>
    </row>
    <row r="57" spans="1:227">
      <c r="A57" s="205" t="s">
        <v>406</v>
      </c>
      <c r="B57" s="181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0"/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60"/>
      <c r="HE57" s="60"/>
      <c r="HF57" s="60"/>
      <c r="HG57" s="60"/>
      <c r="HH57" s="60"/>
      <c r="HI57" s="60"/>
      <c r="HJ57" s="60"/>
      <c r="HK57" s="60"/>
      <c r="HL57" s="60"/>
      <c r="HM57" s="60"/>
      <c r="HN57" s="60"/>
      <c r="HO57" s="60"/>
      <c r="HP57" s="60"/>
      <c r="HQ57" s="60"/>
      <c r="HR57" s="60"/>
      <c r="HS57" s="60"/>
    </row>
    <row r="58" spans="1:227">
      <c r="A58" s="205" t="s">
        <v>486</v>
      </c>
      <c r="B58" s="181">
        <v>10771354.109999999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H58" s="60"/>
      <c r="DI58" s="60"/>
      <c r="DJ58" s="60"/>
      <c r="DK58" s="60"/>
      <c r="DL58" s="60"/>
      <c r="DM58" s="60"/>
      <c r="DN58" s="60"/>
      <c r="DO58" s="60"/>
      <c r="DP58" s="60"/>
      <c r="DQ58" s="60"/>
      <c r="DR58" s="60"/>
      <c r="DS58" s="60"/>
      <c r="DT58" s="60"/>
      <c r="DU58" s="60"/>
      <c r="DV58" s="60"/>
      <c r="DW58" s="60"/>
      <c r="DX58" s="60"/>
      <c r="DY58" s="60"/>
      <c r="DZ58" s="60"/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0"/>
      <c r="EQ58" s="60"/>
      <c r="ER58" s="60"/>
      <c r="ES58" s="60"/>
      <c r="ET58" s="60"/>
      <c r="EU58" s="60"/>
      <c r="EV58" s="60"/>
      <c r="EW58" s="60"/>
      <c r="EX58" s="60"/>
      <c r="EY58" s="60"/>
      <c r="EZ58" s="60"/>
      <c r="FA58" s="60"/>
      <c r="FB58" s="60"/>
      <c r="FC58" s="60"/>
      <c r="FD58" s="60"/>
      <c r="FE58" s="60"/>
      <c r="FF58" s="60"/>
      <c r="FG58" s="60"/>
      <c r="FH58" s="60"/>
      <c r="FI58" s="60"/>
      <c r="FJ58" s="60"/>
      <c r="FK58" s="60"/>
      <c r="FL58" s="60"/>
      <c r="FM58" s="60"/>
      <c r="FN58" s="60"/>
      <c r="FO58" s="60"/>
      <c r="FP58" s="60"/>
      <c r="FQ58" s="60"/>
      <c r="FR58" s="60"/>
      <c r="FS58" s="60"/>
      <c r="FT58" s="60"/>
      <c r="FU58" s="60"/>
      <c r="FV58" s="60"/>
      <c r="FW58" s="60"/>
      <c r="FX58" s="60"/>
      <c r="FY58" s="60"/>
      <c r="FZ58" s="60"/>
      <c r="GA58" s="60"/>
      <c r="GB58" s="60"/>
      <c r="GC58" s="60"/>
      <c r="GD58" s="60"/>
      <c r="GE58" s="60"/>
      <c r="GF58" s="60"/>
      <c r="GG58" s="60"/>
      <c r="GH58" s="60"/>
      <c r="GI58" s="60"/>
      <c r="GJ58" s="60"/>
      <c r="GK58" s="60"/>
      <c r="GL58" s="60"/>
      <c r="GM58" s="60"/>
      <c r="GN58" s="60"/>
      <c r="GO58" s="60"/>
      <c r="GP58" s="60"/>
      <c r="GQ58" s="60"/>
      <c r="GR58" s="60"/>
      <c r="GS58" s="60"/>
      <c r="GT58" s="60"/>
      <c r="GU58" s="60"/>
      <c r="GV58" s="60"/>
      <c r="GW58" s="60"/>
      <c r="GX58" s="60"/>
      <c r="GY58" s="60"/>
      <c r="GZ58" s="60"/>
      <c r="HA58" s="60"/>
      <c r="HB58" s="60"/>
      <c r="HC58" s="60"/>
      <c r="HD58" s="60"/>
      <c r="HE58" s="60"/>
      <c r="HF58" s="60"/>
      <c r="HG58" s="60"/>
      <c r="HH58" s="60"/>
      <c r="HI58" s="60"/>
      <c r="HJ58" s="60"/>
      <c r="HK58" s="60"/>
      <c r="HL58" s="60"/>
      <c r="HM58" s="60"/>
      <c r="HN58" s="60"/>
      <c r="HO58" s="60"/>
      <c r="HP58" s="60"/>
      <c r="HQ58" s="60"/>
      <c r="HR58" s="60"/>
      <c r="HS58" s="60"/>
    </row>
    <row r="59" spans="1:227">
      <c r="A59" s="205" t="s">
        <v>611</v>
      </c>
      <c r="B59" s="181">
        <v>2325247.4699999997</v>
      </c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H59" s="60"/>
      <c r="DI59" s="60"/>
      <c r="DJ59" s="60"/>
      <c r="DK59" s="60"/>
      <c r="DL59" s="60"/>
      <c r="DM59" s="60"/>
      <c r="DN59" s="60"/>
      <c r="DO59" s="60"/>
      <c r="DP59" s="60"/>
      <c r="DQ59" s="60"/>
      <c r="DR59" s="60"/>
      <c r="DS59" s="60"/>
      <c r="DT59" s="60"/>
      <c r="DU59" s="60"/>
      <c r="DV59" s="60"/>
      <c r="DW59" s="60"/>
      <c r="DX59" s="60"/>
      <c r="DY59" s="60"/>
      <c r="DZ59" s="60"/>
      <c r="EA59" s="60"/>
      <c r="EB59" s="60"/>
      <c r="EC59" s="60"/>
      <c r="ED59" s="60"/>
      <c r="EE59" s="60"/>
      <c r="EF59" s="60"/>
      <c r="EG59" s="60"/>
      <c r="EH59" s="60"/>
      <c r="EI59" s="60"/>
      <c r="EJ59" s="60"/>
      <c r="EK59" s="60"/>
      <c r="EL59" s="60"/>
      <c r="EM59" s="60"/>
      <c r="EN59" s="60"/>
      <c r="EO59" s="60"/>
      <c r="EP59" s="60"/>
      <c r="EQ59" s="60"/>
      <c r="ER59" s="60"/>
      <c r="ES59" s="60"/>
      <c r="ET59" s="60"/>
      <c r="EU59" s="60"/>
      <c r="EV59" s="60"/>
      <c r="EW59" s="60"/>
      <c r="EX59" s="60"/>
      <c r="EY59" s="60"/>
      <c r="EZ59" s="60"/>
      <c r="FA59" s="60"/>
      <c r="FB59" s="60"/>
      <c r="FC59" s="60"/>
      <c r="FD59" s="60"/>
      <c r="FE59" s="60"/>
      <c r="FF59" s="60"/>
      <c r="FG59" s="60"/>
      <c r="FH59" s="60"/>
      <c r="FI59" s="60"/>
      <c r="FJ59" s="60"/>
      <c r="FK59" s="60"/>
      <c r="FL59" s="60"/>
      <c r="FM59" s="60"/>
      <c r="FN59" s="60"/>
      <c r="FO59" s="60"/>
      <c r="FP59" s="60"/>
      <c r="FQ59" s="60"/>
      <c r="FR59" s="60"/>
      <c r="FS59" s="60"/>
      <c r="FT59" s="60"/>
      <c r="FU59" s="60"/>
      <c r="FV59" s="60"/>
      <c r="FW59" s="60"/>
      <c r="FX59" s="60"/>
      <c r="FY59" s="60"/>
      <c r="FZ59" s="60"/>
      <c r="GA59" s="60"/>
      <c r="GB59" s="60"/>
      <c r="GC59" s="60"/>
      <c r="GD59" s="60"/>
      <c r="GE59" s="60"/>
      <c r="GF59" s="60"/>
      <c r="GG59" s="60"/>
      <c r="GH59" s="60"/>
      <c r="GI59" s="60"/>
      <c r="GJ59" s="60"/>
      <c r="GK59" s="60"/>
      <c r="GL59" s="60"/>
      <c r="GM59" s="60"/>
      <c r="GN59" s="60"/>
      <c r="GO59" s="60"/>
      <c r="GP59" s="60"/>
      <c r="GQ59" s="60"/>
      <c r="GR59" s="60"/>
      <c r="GS59" s="60"/>
      <c r="GT59" s="60"/>
      <c r="GU59" s="60"/>
      <c r="GV59" s="60"/>
      <c r="GW59" s="60"/>
      <c r="GX59" s="60"/>
      <c r="GY59" s="60"/>
      <c r="GZ59" s="60"/>
      <c r="HA59" s="60"/>
      <c r="HB59" s="60"/>
      <c r="HC59" s="60"/>
      <c r="HD59" s="60"/>
      <c r="HE59" s="60"/>
      <c r="HF59" s="60"/>
      <c r="HG59" s="60"/>
      <c r="HH59" s="60"/>
      <c r="HI59" s="60"/>
      <c r="HJ59" s="60"/>
      <c r="HK59" s="60"/>
      <c r="HL59" s="60"/>
      <c r="HM59" s="60"/>
      <c r="HN59" s="60"/>
      <c r="HO59" s="60"/>
      <c r="HP59" s="60"/>
      <c r="HQ59" s="60"/>
      <c r="HR59" s="60"/>
      <c r="HS59" s="60"/>
    </row>
    <row r="60" spans="1:227">
      <c r="A60" s="205" t="s">
        <v>487</v>
      </c>
      <c r="B60" s="181">
        <v>7191737.5500000007</v>
      </c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  <c r="DX60" s="60"/>
      <c r="DY60" s="60"/>
      <c r="DZ60" s="60"/>
      <c r="EA60" s="60"/>
      <c r="EB60" s="60"/>
      <c r="EC60" s="60"/>
      <c r="ED60" s="60"/>
      <c r="EE60" s="60"/>
      <c r="EF60" s="60"/>
      <c r="EG60" s="60"/>
      <c r="EH60" s="60"/>
      <c r="EI60" s="60"/>
      <c r="EJ60" s="60"/>
      <c r="EK60" s="60"/>
      <c r="EL60" s="60"/>
      <c r="EM60" s="60"/>
      <c r="EN60" s="60"/>
      <c r="EO60" s="60"/>
      <c r="EP60" s="60"/>
      <c r="EQ60" s="60"/>
      <c r="ER60" s="60"/>
      <c r="ES60" s="60"/>
      <c r="ET60" s="60"/>
      <c r="EU60" s="60"/>
      <c r="EV60" s="60"/>
      <c r="EW60" s="60"/>
      <c r="EX60" s="60"/>
      <c r="EY60" s="60"/>
      <c r="EZ60" s="60"/>
      <c r="FA60" s="60"/>
      <c r="FB60" s="60"/>
      <c r="FC60" s="60"/>
      <c r="FD60" s="60"/>
      <c r="FE60" s="60"/>
      <c r="FF60" s="60"/>
      <c r="FG60" s="60"/>
      <c r="FH60" s="60"/>
      <c r="FI60" s="60"/>
      <c r="FJ60" s="60"/>
      <c r="FK60" s="60"/>
      <c r="FL60" s="60"/>
      <c r="FM60" s="60"/>
      <c r="FN60" s="60"/>
      <c r="FO60" s="60"/>
      <c r="FP60" s="60"/>
      <c r="FQ60" s="60"/>
      <c r="FR60" s="60"/>
      <c r="FS60" s="60"/>
      <c r="FT60" s="60"/>
      <c r="FU60" s="60"/>
      <c r="FV60" s="60"/>
      <c r="FW60" s="60"/>
      <c r="FX60" s="60"/>
      <c r="FY60" s="60"/>
      <c r="FZ60" s="60"/>
      <c r="GA60" s="60"/>
      <c r="GB60" s="60"/>
      <c r="GC60" s="60"/>
      <c r="GD60" s="60"/>
      <c r="GE60" s="60"/>
      <c r="GF60" s="60"/>
      <c r="GG60" s="60"/>
      <c r="GH60" s="60"/>
      <c r="GI60" s="60"/>
      <c r="GJ60" s="60"/>
      <c r="GK60" s="60"/>
      <c r="GL60" s="60"/>
      <c r="GM60" s="60"/>
      <c r="GN60" s="60"/>
      <c r="GO60" s="60"/>
      <c r="GP60" s="60"/>
      <c r="GQ60" s="60"/>
      <c r="GR60" s="60"/>
      <c r="GS60" s="60"/>
      <c r="GT60" s="60"/>
      <c r="GU60" s="60"/>
      <c r="GV60" s="60"/>
      <c r="GW60" s="60"/>
      <c r="GX60" s="60"/>
      <c r="GY60" s="60"/>
      <c r="GZ60" s="60"/>
      <c r="HA60" s="60"/>
      <c r="HB60" s="60"/>
      <c r="HC60" s="60"/>
      <c r="HD60" s="60"/>
      <c r="HE60" s="60"/>
      <c r="HF60" s="60"/>
      <c r="HG60" s="60"/>
      <c r="HH60" s="60"/>
      <c r="HI60" s="60"/>
      <c r="HJ60" s="60"/>
      <c r="HK60" s="60"/>
      <c r="HL60" s="60"/>
      <c r="HM60" s="60"/>
      <c r="HN60" s="60"/>
      <c r="HO60" s="60"/>
      <c r="HP60" s="60"/>
      <c r="HQ60" s="60"/>
      <c r="HR60" s="60"/>
      <c r="HS60" s="60"/>
    </row>
    <row r="61" spans="1:227">
      <c r="A61" s="205" t="s">
        <v>440</v>
      </c>
      <c r="B61" s="181">
        <v>231200</v>
      </c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60"/>
      <c r="DT61" s="60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0"/>
      <c r="EO61" s="60"/>
      <c r="EP61" s="60"/>
      <c r="EQ61" s="60"/>
      <c r="ER61" s="60"/>
      <c r="ES61" s="60"/>
      <c r="ET61" s="60"/>
      <c r="EU61" s="60"/>
      <c r="EV61" s="60"/>
      <c r="EW61" s="60"/>
      <c r="EX61" s="60"/>
      <c r="EY61" s="60"/>
      <c r="EZ61" s="60"/>
      <c r="FA61" s="60"/>
      <c r="FB61" s="60"/>
      <c r="FC61" s="60"/>
      <c r="FD61" s="60"/>
      <c r="FE61" s="60"/>
      <c r="FF61" s="60"/>
      <c r="FG61" s="60"/>
      <c r="FH61" s="60"/>
      <c r="FI61" s="60"/>
      <c r="FJ61" s="60"/>
      <c r="FK61" s="60"/>
      <c r="FL61" s="60"/>
      <c r="FM61" s="60"/>
      <c r="FN61" s="60"/>
      <c r="FO61" s="60"/>
      <c r="FP61" s="60"/>
      <c r="FQ61" s="60"/>
      <c r="FR61" s="60"/>
      <c r="FS61" s="60"/>
      <c r="FT61" s="60"/>
      <c r="FU61" s="60"/>
      <c r="FV61" s="60"/>
      <c r="FW61" s="60"/>
      <c r="FX61" s="60"/>
      <c r="FY61" s="60"/>
      <c r="FZ61" s="60"/>
      <c r="GA61" s="60"/>
      <c r="GB61" s="60"/>
      <c r="GC61" s="60"/>
      <c r="GD61" s="60"/>
      <c r="GE61" s="60"/>
      <c r="GF61" s="60"/>
      <c r="GG61" s="60"/>
      <c r="GH61" s="60"/>
      <c r="GI61" s="60"/>
      <c r="GJ61" s="60"/>
      <c r="GK61" s="60"/>
      <c r="GL61" s="60"/>
      <c r="GM61" s="60"/>
      <c r="GN61" s="60"/>
      <c r="GO61" s="60"/>
      <c r="GP61" s="60"/>
      <c r="GQ61" s="60"/>
      <c r="GR61" s="60"/>
      <c r="GS61" s="60"/>
      <c r="GT61" s="60"/>
      <c r="GU61" s="60"/>
      <c r="GV61" s="60"/>
      <c r="GW61" s="60"/>
      <c r="GX61" s="60"/>
      <c r="GY61" s="60"/>
      <c r="GZ61" s="60"/>
      <c r="HA61" s="60"/>
      <c r="HB61" s="60"/>
      <c r="HC61" s="60"/>
      <c r="HD61" s="60"/>
      <c r="HE61" s="60"/>
      <c r="HF61" s="60"/>
      <c r="HG61" s="60"/>
      <c r="HH61" s="60"/>
      <c r="HI61" s="60"/>
      <c r="HJ61" s="60"/>
      <c r="HK61" s="60"/>
      <c r="HL61" s="60"/>
      <c r="HM61" s="60"/>
      <c r="HN61" s="60"/>
      <c r="HO61" s="60"/>
      <c r="HP61" s="60"/>
      <c r="HQ61" s="60"/>
      <c r="HR61" s="60"/>
      <c r="HS61" s="60"/>
    </row>
    <row r="62" spans="1:227">
      <c r="A62" s="205" t="s">
        <v>488</v>
      </c>
      <c r="B62" s="181">
        <v>70854.94</v>
      </c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R62" s="60"/>
      <c r="CS62" s="60"/>
      <c r="CT62" s="60"/>
      <c r="CU62" s="60"/>
      <c r="CV62" s="60"/>
      <c r="CW62" s="60"/>
      <c r="CX62" s="60"/>
      <c r="CY62" s="60"/>
      <c r="CZ62" s="60"/>
      <c r="DA62" s="60"/>
      <c r="DB62" s="60"/>
      <c r="DC62" s="60"/>
      <c r="DD62" s="60"/>
      <c r="DE62" s="60"/>
      <c r="DF62" s="60"/>
      <c r="DG62" s="60"/>
      <c r="DH62" s="60"/>
      <c r="DI62" s="60"/>
      <c r="DJ62" s="60"/>
      <c r="DK62" s="60"/>
      <c r="DL62" s="60"/>
      <c r="DM62" s="60"/>
      <c r="DN62" s="60"/>
      <c r="DO62" s="60"/>
      <c r="DP62" s="60"/>
      <c r="DQ62" s="60"/>
      <c r="DR62" s="60"/>
      <c r="DS62" s="60"/>
      <c r="DT62" s="60"/>
      <c r="DU62" s="60"/>
      <c r="DV62" s="60"/>
      <c r="DW62" s="60"/>
      <c r="DX62" s="60"/>
      <c r="DY62" s="60"/>
      <c r="DZ62" s="60"/>
      <c r="EA62" s="60"/>
      <c r="EB62" s="60"/>
      <c r="EC62" s="60"/>
      <c r="ED62" s="60"/>
      <c r="EE62" s="60"/>
      <c r="EF62" s="60"/>
      <c r="EG62" s="60"/>
      <c r="EH62" s="60"/>
      <c r="EI62" s="60"/>
      <c r="EJ62" s="60"/>
      <c r="EK62" s="60"/>
      <c r="EL62" s="60"/>
      <c r="EM62" s="60"/>
      <c r="EN62" s="60"/>
      <c r="EO62" s="60"/>
      <c r="EP62" s="60"/>
      <c r="EQ62" s="60"/>
      <c r="ER62" s="60"/>
      <c r="ES62" s="60"/>
      <c r="ET62" s="60"/>
      <c r="EU62" s="60"/>
      <c r="EV62" s="60"/>
      <c r="EW62" s="60"/>
      <c r="EX62" s="60"/>
      <c r="EY62" s="60"/>
      <c r="EZ62" s="60"/>
      <c r="FA62" s="60"/>
      <c r="FB62" s="60"/>
      <c r="FC62" s="60"/>
      <c r="FD62" s="60"/>
      <c r="FE62" s="60"/>
      <c r="FF62" s="60"/>
      <c r="FG62" s="60"/>
      <c r="FH62" s="60"/>
      <c r="FI62" s="60"/>
      <c r="FJ62" s="60"/>
      <c r="FK62" s="60"/>
      <c r="FL62" s="60"/>
      <c r="FM62" s="60"/>
      <c r="FN62" s="60"/>
      <c r="FO62" s="60"/>
      <c r="FP62" s="60"/>
      <c r="FQ62" s="60"/>
      <c r="FR62" s="60"/>
      <c r="FS62" s="60"/>
      <c r="FT62" s="60"/>
      <c r="FU62" s="60"/>
      <c r="FV62" s="60"/>
      <c r="FW62" s="60"/>
      <c r="FX62" s="60"/>
      <c r="FY62" s="60"/>
      <c r="FZ62" s="60"/>
      <c r="GA62" s="60"/>
      <c r="GB62" s="60"/>
      <c r="GC62" s="60"/>
      <c r="GD62" s="60"/>
      <c r="GE62" s="60"/>
      <c r="GF62" s="60"/>
      <c r="GG62" s="60"/>
      <c r="GH62" s="60"/>
      <c r="GI62" s="60"/>
      <c r="GJ62" s="60"/>
      <c r="GK62" s="60"/>
      <c r="GL62" s="60"/>
      <c r="GM62" s="60"/>
      <c r="GN62" s="60"/>
      <c r="GO62" s="60"/>
      <c r="GP62" s="60"/>
      <c r="GQ62" s="60"/>
      <c r="GR62" s="60"/>
      <c r="GS62" s="60"/>
      <c r="GT62" s="60"/>
      <c r="GU62" s="60"/>
      <c r="GV62" s="60"/>
      <c r="GW62" s="60"/>
      <c r="GX62" s="60"/>
      <c r="GY62" s="60"/>
      <c r="GZ62" s="60"/>
      <c r="HA62" s="60"/>
      <c r="HB62" s="60"/>
      <c r="HC62" s="60"/>
      <c r="HD62" s="60"/>
      <c r="HE62" s="60"/>
      <c r="HF62" s="60"/>
      <c r="HG62" s="60"/>
      <c r="HH62" s="60"/>
      <c r="HI62" s="60"/>
      <c r="HJ62" s="60"/>
      <c r="HK62" s="60"/>
      <c r="HL62" s="60"/>
      <c r="HM62" s="60"/>
      <c r="HN62" s="60"/>
      <c r="HO62" s="60"/>
      <c r="HP62" s="60"/>
      <c r="HQ62" s="60"/>
      <c r="HR62" s="60"/>
      <c r="HS62" s="60"/>
    </row>
    <row r="63" spans="1:227">
      <c r="A63" s="205" t="s">
        <v>523</v>
      </c>
      <c r="B63" s="181">
        <v>4680555.6000000006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60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H63" s="60"/>
      <c r="DI63" s="60"/>
      <c r="DJ63" s="60"/>
      <c r="DK63" s="60"/>
      <c r="DL63" s="60"/>
      <c r="DM63" s="60"/>
      <c r="DN63" s="60"/>
      <c r="DO63" s="60"/>
      <c r="DP63" s="60"/>
      <c r="DQ63" s="60"/>
      <c r="DR63" s="60"/>
      <c r="DS63" s="60"/>
      <c r="DT63" s="60"/>
      <c r="DU63" s="60"/>
      <c r="DV63" s="60"/>
      <c r="DW63" s="60"/>
      <c r="DX63" s="60"/>
      <c r="DY63" s="60"/>
      <c r="DZ63" s="60"/>
      <c r="EA63" s="60"/>
      <c r="EB63" s="60"/>
      <c r="EC63" s="60"/>
      <c r="ED63" s="60"/>
      <c r="EE63" s="60"/>
      <c r="EF63" s="60"/>
      <c r="EG63" s="60"/>
      <c r="EH63" s="60"/>
      <c r="EI63" s="60"/>
      <c r="EJ63" s="60"/>
      <c r="EK63" s="60"/>
      <c r="EL63" s="60"/>
      <c r="EM63" s="60"/>
      <c r="EN63" s="60"/>
      <c r="EO63" s="60"/>
      <c r="EP63" s="60"/>
      <c r="EQ63" s="60"/>
      <c r="ER63" s="60"/>
      <c r="ES63" s="60"/>
      <c r="ET63" s="60"/>
      <c r="EU63" s="60"/>
      <c r="EV63" s="60"/>
      <c r="EW63" s="60"/>
      <c r="EX63" s="60"/>
      <c r="EY63" s="60"/>
      <c r="EZ63" s="60"/>
      <c r="FA63" s="60"/>
      <c r="FB63" s="60"/>
      <c r="FC63" s="60"/>
      <c r="FD63" s="60"/>
      <c r="FE63" s="60"/>
      <c r="FF63" s="60"/>
      <c r="FG63" s="60"/>
      <c r="FH63" s="60"/>
      <c r="FI63" s="60"/>
      <c r="FJ63" s="60"/>
      <c r="FK63" s="60"/>
      <c r="FL63" s="60"/>
      <c r="FM63" s="60"/>
      <c r="FN63" s="60"/>
      <c r="FO63" s="60"/>
      <c r="FP63" s="60"/>
      <c r="FQ63" s="60"/>
      <c r="FR63" s="60"/>
      <c r="FS63" s="60"/>
      <c r="FT63" s="60"/>
      <c r="FU63" s="60"/>
      <c r="FV63" s="60"/>
      <c r="FW63" s="60"/>
      <c r="FX63" s="60"/>
      <c r="FY63" s="60"/>
      <c r="FZ63" s="60"/>
      <c r="GA63" s="60"/>
      <c r="GB63" s="60"/>
      <c r="GC63" s="60"/>
      <c r="GD63" s="60"/>
      <c r="GE63" s="60"/>
      <c r="GF63" s="60"/>
      <c r="GG63" s="60"/>
      <c r="GH63" s="60"/>
      <c r="GI63" s="60"/>
      <c r="GJ63" s="60"/>
      <c r="GK63" s="60"/>
      <c r="GL63" s="60"/>
      <c r="GM63" s="60"/>
      <c r="GN63" s="60"/>
      <c r="GO63" s="60"/>
      <c r="GP63" s="60"/>
      <c r="GQ63" s="60"/>
      <c r="GR63" s="60"/>
      <c r="GS63" s="60"/>
      <c r="GT63" s="60"/>
      <c r="GU63" s="60"/>
      <c r="GV63" s="60"/>
      <c r="GW63" s="60"/>
      <c r="GX63" s="60"/>
      <c r="GY63" s="60"/>
      <c r="GZ63" s="60"/>
      <c r="HA63" s="60"/>
      <c r="HB63" s="60"/>
      <c r="HC63" s="60"/>
      <c r="HD63" s="60"/>
      <c r="HE63" s="60"/>
      <c r="HF63" s="60"/>
      <c r="HG63" s="60"/>
      <c r="HH63" s="60"/>
      <c r="HI63" s="60"/>
      <c r="HJ63" s="60"/>
      <c r="HK63" s="60"/>
      <c r="HL63" s="60"/>
      <c r="HM63" s="60"/>
      <c r="HN63" s="60"/>
      <c r="HO63" s="60"/>
      <c r="HP63" s="60"/>
      <c r="HQ63" s="60"/>
      <c r="HR63" s="60"/>
      <c r="HS63" s="60"/>
    </row>
    <row r="64" spans="1:227">
      <c r="A64" s="205" t="s">
        <v>479</v>
      </c>
      <c r="B64" s="181">
        <v>12291854.34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K64" s="60"/>
      <c r="DL64" s="60"/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  <c r="DX64" s="60"/>
      <c r="DY64" s="60"/>
      <c r="DZ64" s="60"/>
      <c r="EA64" s="60"/>
      <c r="EB64" s="60"/>
      <c r="EC64" s="60"/>
      <c r="ED64" s="60"/>
      <c r="EE64" s="60"/>
      <c r="EF64" s="60"/>
      <c r="EG64" s="60"/>
      <c r="EH64" s="60"/>
      <c r="EI64" s="60"/>
      <c r="EJ64" s="60"/>
      <c r="EK64" s="60"/>
      <c r="EL64" s="60"/>
      <c r="EM64" s="60"/>
      <c r="EN64" s="60"/>
      <c r="EO64" s="60"/>
      <c r="EP64" s="60"/>
      <c r="EQ64" s="60"/>
      <c r="ER64" s="60"/>
      <c r="ES64" s="60"/>
      <c r="ET64" s="60"/>
      <c r="EU64" s="60"/>
      <c r="EV64" s="60"/>
      <c r="EW64" s="60"/>
      <c r="EX64" s="60"/>
      <c r="EY64" s="60"/>
      <c r="EZ64" s="60"/>
      <c r="FA64" s="60"/>
      <c r="FB64" s="60"/>
      <c r="FC64" s="60"/>
      <c r="FD64" s="60"/>
      <c r="FE64" s="60"/>
      <c r="FF64" s="60"/>
      <c r="FG64" s="60"/>
      <c r="FH64" s="60"/>
      <c r="FI64" s="60"/>
      <c r="FJ64" s="60"/>
      <c r="FK64" s="60"/>
      <c r="FL64" s="60"/>
      <c r="FM64" s="60"/>
      <c r="FN64" s="60"/>
      <c r="FO64" s="60"/>
      <c r="FP64" s="60"/>
      <c r="FQ64" s="60"/>
      <c r="FR64" s="60"/>
      <c r="FS64" s="60"/>
      <c r="FT64" s="60"/>
      <c r="FU64" s="60"/>
      <c r="FV64" s="60"/>
      <c r="FW64" s="60"/>
      <c r="FX64" s="60"/>
      <c r="FY64" s="60"/>
      <c r="FZ64" s="60"/>
      <c r="GA64" s="60"/>
      <c r="GB64" s="60"/>
      <c r="GC64" s="60"/>
      <c r="GD64" s="60"/>
      <c r="GE64" s="60"/>
      <c r="GF64" s="60"/>
      <c r="GG64" s="60"/>
      <c r="GH64" s="60"/>
      <c r="GI64" s="60"/>
      <c r="GJ64" s="60"/>
      <c r="GK64" s="60"/>
      <c r="GL64" s="60"/>
      <c r="GM64" s="60"/>
      <c r="GN64" s="60"/>
      <c r="GO64" s="60"/>
      <c r="GP64" s="60"/>
      <c r="GQ64" s="60"/>
      <c r="GR64" s="60"/>
      <c r="GS64" s="60"/>
      <c r="GT64" s="60"/>
      <c r="GU64" s="60"/>
      <c r="GV64" s="60"/>
      <c r="GW64" s="60"/>
      <c r="GX64" s="60"/>
      <c r="GY64" s="60"/>
      <c r="GZ64" s="60"/>
      <c r="HA64" s="60"/>
      <c r="HB64" s="60"/>
      <c r="HC64" s="60"/>
      <c r="HD64" s="60"/>
      <c r="HE64" s="60"/>
      <c r="HF64" s="60"/>
      <c r="HG64" s="60"/>
      <c r="HH64" s="60"/>
      <c r="HI64" s="60"/>
      <c r="HJ64" s="60"/>
      <c r="HK64" s="60"/>
      <c r="HL64" s="60"/>
      <c r="HM64" s="60"/>
      <c r="HN64" s="60"/>
      <c r="HO64" s="60"/>
      <c r="HP64" s="60"/>
      <c r="HQ64" s="60"/>
      <c r="HR64" s="60"/>
      <c r="HS64" s="60"/>
    </row>
    <row r="65" spans="1:227">
      <c r="A65" s="205" t="s">
        <v>675</v>
      </c>
      <c r="B65" s="181">
        <v>10145422.710000001</v>
      </c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H65" s="60"/>
      <c r="DI65" s="60"/>
      <c r="DJ65" s="60"/>
      <c r="DK65" s="60"/>
      <c r="DL65" s="60"/>
      <c r="DM65" s="60"/>
      <c r="DN65" s="60"/>
      <c r="DO65" s="60"/>
      <c r="DP65" s="60"/>
      <c r="DQ65" s="60"/>
      <c r="DR65" s="60"/>
      <c r="DS65" s="60"/>
      <c r="DT65" s="60"/>
      <c r="DU65" s="60"/>
      <c r="DV65" s="60"/>
      <c r="DW65" s="60"/>
      <c r="DX65" s="60"/>
      <c r="DY65" s="60"/>
      <c r="DZ65" s="60"/>
      <c r="EA65" s="60"/>
      <c r="EB65" s="60"/>
      <c r="EC65" s="60"/>
      <c r="ED65" s="60"/>
      <c r="EE65" s="60"/>
      <c r="EF65" s="60"/>
      <c r="EG65" s="60"/>
      <c r="EH65" s="60"/>
      <c r="EI65" s="60"/>
      <c r="EJ65" s="60"/>
      <c r="EK65" s="60"/>
      <c r="EL65" s="60"/>
      <c r="EM65" s="60"/>
      <c r="EN65" s="60"/>
      <c r="EO65" s="60"/>
      <c r="EP65" s="60"/>
      <c r="EQ65" s="60"/>
      <c r="ER65" s="60"/>
      <c r="ES65" s="60"/>
      <c r="ET65" s="60"/>
      <c r="EU65" s="60"/>
      <c r="EV65" s="60"/>
      <c r="EW65" s="60"/>
      <c r="EX65" s="60"/>
      <c r="EY65" s="60"/>
      <c r="EZ65" s="60"/>
      <c r="FA65" s="60"/>
      <c r="FB65" s="60"/>
      <c r="FC65" s="60"/>
      <c r="FD65" s="60"/>
      <c r="FE65" s="60"/>
      <c r="FF65" s="60"/>
      <c r="FG65" s="60"/>
      <c r="FH65" s="60"/>
      <c r="FI65" s="60"/>
      <c r="FJ65" s="60"/>
      <c r="FK65" s="60"/>
      <c r="FL65" s="60"/>
      <c r="FM65" s="60"/>
      <c r="FN65" s="60"/>
      <c r="FO65" s="60"/>
      <c r="FP65" s="60"/>
      <c r="FQ65" s="60"/>
      <c r="FR65" s="60"/>
      <c r="FS65" s="60"/>
      <c r="FT65" s="60"/>
      <c r="FU65" s="60"/>
      <c r="FV65" s="60"/>
      <c r="FW65" s="60"/>
      <c r="FX65" s="60"/>
      <c r="FY65" s="60"/>
      <c r="FZ65" s="60"/>
      <c r="GA65" s="60"/>
      <c r="GB65" s="60"/>
      <c r="GC65" s="60"/>
      <c r="GD65" s="60"/>
      <c r="GE65" s="60"/>
      <c r="GF65" s="60"/>
      <c r="GG65" s="60"/>
      <c r="GH65" s="60"/>
      <c r="GI65" s="60"/>
      <c r="GJ65" s="60"/>
      <c r="GK65" s="60"/>
      <c r="GL65" s="60"/>
      <c r="GM65" s="60"/>
      <c r="GN65" s="60"/>
      <c r="GO65" s="60"/>
      <c r="GP65" s="60"/>
      <c r="GQ65" s="60"/>
      <c r="GR65" s="60"/>
      <c r="GS65" s="60"/>
      <c r="GT65" s="60"/>
      <c r="GU65" s="60"/>
      <c r="GV65" s="60"/>
      <c r="GW65" s="60"/>
      <c r="GX65" s="60"/>
      <c r="GY65" s="60"/>
      <c r="GZ65" s="60"/>
      <c r="HA65" s="60"/>
      <c r="HB65" s="60"/>
      <c r="HC65" s="60"/>
      <c r="HD65" s="60"/>
      <c r="HE65" s="60"/>
      <c r="HF65" s="60"/>
      <c r="HG65" s="60"/>
      <c r="HH65" s="60"/>
      <c r="HI65" s="60"/>
      <c r="HJ65" s="60"/>
      <c r="HK65" s="60"/>
      <c r="HL65" s="60"/>
      <c r="HM65" s="60"/>
      <c r="HN65" s="60"/>
      <c r="HO65" s="60"/>
      <c r="HP65" s="60"/>
      <c r="HQ65" s="60"/>
      <c r="HR65" s="60"/>
      <c r="HS65" s="60"/>
    </row>
    <row r="66" spans="1:227">
      <c r="A66" s="205" t="s">
        <v>680</v>
      </c>
      <c r="B66" s="181">
        <v>412847.15</v>
      </c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  <c r="BW66" s="60"/>
      <c r="BX66" s="60"/>
      <c r="BY66" s="60"/>
      <c r="BZ66" s="60"/>
      <c r="CA66" s="60"/>
      <c r="CB66" s="60"/>
      <c r="CC66" s="60"/>
      <c r="CD66" s="60"/>
      <c r="CE66" s="60"/>
      <c r="CF66" s="60"/>
      <c r="CG66" s="60"/>
      <c r="CH66" s="60"/>
      <c r="CI66" s="60"/>
      <c r="CJ66" s="60"/>
      <c r="CK66" s="60"/>
      <c r="CL66" s="60"/>
      <c r="CM66" s="60"/>
      <c r="CN66" s="60"/>
      <c r="CO66" s="60"/>
      <c r="CP66" s="60"/>
      <c r="CQ66" s="60"/>
      <c r="CR66" s="60"/>
      <c r="CS66" s="60"/>
      <c r="CT66" s="60"/>
      <c r="CU66" s="60"/>
      <c r="CV66" s="60"/>
      <c r="CW66" s="60"/>
      <c r="CX66" s="60"/>
      <c r="CY66" s="60"/>
      <c r="CZ66" s="60"/>
      <c r="DA66" s="60"/>
      <c r="DB66" s="60"/>
      <c r="DC66" s="60"/>
      <c r="DD66" s="60"/>
      <c r="DE66" s="60"/>
      <c r="DF66" s="60"/>
      <c r="DG66" s="60"/>
      <c r="DH66" s="60"/>
      <c r="DI66" s="60"/>
      <c r="DJ66" s="60"/>
      <c r="DK66" s="60"/>
      <c r="DL66" s="60"/>
      <c r="DM66" s="60"/>
      <c r="DN66" s="60"/>
      <c r="DO66" s="60"/>
      <c r="DP66" s="60"/>
      <c r="DQ66" s="60"/>
      <c r="DR66" s="60"/>
      <c r="DS66" s="60"/>
      <c r="DT66" s="60"/>
      <c r="DU66" s="60"/>
      <c r="DV66" s="60"/>
      <c r="DW66" s="60"/>
      <c r="DX66" s="60"/>
      <c r="DY66" s="60"/>
      <c r="DZ66" s="60"/>
      <c r="EA66" s="60"/>
      <c r="EB66" s="60"/>
      <c r="EC66" s="60"/>
      <c r="ED66" s="60"/>
      <c r="EE66" s="60"/>
      <c r="EF66" s="60"/>
      <c r="EG66" s="60"/>
      <c r="EH66" s="60"/>
      <c r="EI66" s="60"/>
      <c r="EJ66" s="60"/>
      <c r="EK66" s="60"/>
      <c r="EL66" s="60"/>
      <c r="EM66" s="60"/>
      <c r="EN66" s="60"/>
      <c r="EO66" s="60"/>
      <c r="EP66" s="60"/>
      <c r="EQ66" s="60"/>
      <c r="ER66" s="60"/>
      <c r="ES66" s="60"/>
      <c r="ET66" s="60"/>
      <c r="EU66" s="60"/>
      <c r="EV66" s="60"/>
      <c r="EW66" s="60"/>
      <c r="EX66" s="60"/>
      <c r="EY66" s="60"/>
      <c r="EZ66" s="60"/>
      <c r="FA66" s="60"/>
      <c r="FB66" s="60"/>
      <c r="FC66" s="60"/>
      <c r="FD66" s="60"/>
      <c r="FE66" s="60"/>
      <c r="FF66" s="60"/>
      <c r="FG66" s="60"/>
      <c r="FH66" s="60"/>
      <c r="FI66" s="60"/>
      <c r="FJ66" s="60"/>
      <c r="FK66" s="60"/>
      <c r="FL66" s="60"/>
      <c r="FM66" s="60"/>
      <c r="FN66" s="60"/>
      <c r="FO66" s="60"/>
      <c r="FP66" s="60"/>
      <c r="FQ66" s="60"/>
      <c r="FR66" s="60"/>
      <c r="FS66" s="60"/>
      <c r="FT66" s="60"/>
      <c r="FU66" s="60"/>
      <c r="FV66" s="60"/>
      <c r="FW66" s="60"/>
      <c r="FX66" s="60"/>
      <c r="FY66" s="60"/>
      <c r="FZ66" s="60"/>
      <c r="GA66" s="60"/>
      <c r="GB66" s="60"/>
      <c r="GC66" s="60"/>
      <c r="GD66" s="60"/>
      <c r="GE66" s="60"/>
      <c r="GF66" s="60"/>
      <c r="GG66" s="60"/>
      <c r="GH66" s="60"/>
      <c r="GI66" s="60"/>
      <c r="GJ66" s="60"/>
      <c r="GK66" s="60"/>
      <c r="GL66" s="60"/>
      <c r="GM66" s="60"/>
      <c r="GN66" s="60"/>
      <c r="GO66" s="60"/>
      <c r="GP66" s="60"/>
      <c r="GQ66" s="60"/>
      <c r="GR66" s="60"/>
      <c r="GS66" s="60"/>
      <c r="GT66" s="60"/>
      <c r="GU66" s="60"/>
      <c r="GV66" s="60"/>
      <c r="GW66" s="60"/>
      <c r="GX66" s="60"/>
      <c r="GY66" s="60"/>
      <c r="GZ66" s="60"/>
      <c r="HA66" s="60"/>
      <c r="HB66" s="60"/>
      <c r="HC66" s="60"/>
      <c r="HD66" s="60"/>
      <c r="HE66" s="60"/>
      <c r="HF66" s="60"/>
      <c r="HG66" s="60"/>
      <c r="HH66" s="60"/>
      <c r="HI66" s="60"/>
      <c r="HJ66" s="60"/>
      <c r="HK66" s="60"/>
      <c r="HL66" s="60"/>
      <c r="HM66" s="60"/>
      <c r="HN66" s="60"/>
      <c r="HO66" s="60"/>
      <c r="HP66" s="60"/>
      <c r="HQ66" s="60"/>
      <c r="HR66" s="60"/>
      <c r="HS66" s="60"/>
    </row>
    <row r="67" spans="1:227">
      <c r="A67" s="205" t="s">
        <v>682</v>
      </c>
      <c r="B67" s="181">
        <v>213398</v>
      </c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  <c r="BW67" s="60"/>
      <c r="BX67" s="60"/>
      <c r="BY67" s="60"/>
      <c r="BZ67" s="60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CN67" s="60"/>
      <c r="CO67" s="60"/>
      <c r="CP67" s="60"/>
      <c r="CQ67" s="60"/>
      <c r="CR67" s="60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0"/>
      <c r="DE67" s="60"/>
      <c r="DF67" s="60"/>
      <c r="DG67" s="60"/>
      <c r="DH67" s="60"/>
      <c r="DI67" s="60"/>
      <c r="DJ67" s="60"/>
      <c r="DK67" s="60"/>
      <c r="DL67" s="60"/>
      <c r="DM67" s="60"/>
      <c r="DN67" s="60"/>
      <c r="DO67" s="60"/>
      <c r="DP67" s="60"/>
      <c r="DQ67" s="60"/>
      <c r="DR67" s="60"/>
      <c r="DS67" s="60"/>
      <c r="DT67" s="60"/>
      <c r="DU67" s="60"/>
      <c r="DV67" s="60"/>
      <c r="DW67" s="60"/>
      <c r="DX67" s="60"/>
      <c r="DY67" s="60"/>
      <c r="DZ67" s="60"/>
      <c r="EA67" s="60"/>
      <c r="EB67" s="60"/>
      <c r="EC67" s="60"/>
      <c r="ED67" s="60"/>
      <c r="EE67" s="60"/>
      <c r="EF67" s="60"/>
      <c r="EG67" s="60"/>
      <c r="EH67" s="60"/>
      <c r="EI67" s="60"/>
      <c r="EJ67" s="60"/>
      <c r="EK67" s="60"/>
      <c r="EL67" s="60"/>
      <c r="EM67" s="60"/>
      <c r="EN67" s="60"/>
      <c r="EO67" s="60"/>
      <c r="EP67" s="60"/>
      <c r="EQ67" s="60"/>
      <c r="ER67" s="60"/>
      <c r="ES67" s="60"/>
      <c r="ET67" s="60"/>
      <c r="EU67" s="60"/>
      <c r="EV67" s="60"/>
      <c r="EW67" s="60"/>
      <c r="EX67" s="60"/>
      <c r="EY67" s="60"/>
      <c r="EZ67" s="60"/>
      <c r="FA67" s="60"/>
      <c r="FB67" s="60"/>
      <c r="FC67" s="60"/>
      <c r="FD67" s="60"/>
      <c r="FE67" s="60"/>
      <c r="FF67" s="60"/>
      <c r="FG67" s="60"/>
      <c r="FH67" s="60"/>
      <c r="FI67" s="60"/>
      <c r="FJ67" s="60"/>
      <c r="FK67" s="60"/>
      <c r="FL67" s="60"/>
      <c r="FM67" s="60"/>
      <c r="FN67" s="60"/>
      <c r="FO67" s="60"/>
      <c r="FP67" s="60"/>
      <c r="FQ67" s="60"/>
      <c r="FR67" s="60"/>
      <c r="FS67" s="60"/>
      <c r="FT67" s="60"/>
      <c r="FU67" s="60"/>
      <c r="FV67" s="60"/>
      <c r="FW67" s="60"/>
      <c r="FX67" s="60"/>
      <c r="FY67" s="60"/>
      <c r="FZ67" s="60"/>
      <c r="GA67" s="60"/>
      <c r="GB67" s="60"/>
      <c r="GC67" s="60"/>
      <c r="GD67" s="60"/>
      <c r="GE67" s="60"/>
      <c r="GF67" s="60"/>
      <c r="GG67" s="60"/>
      <c r="GH67" s="60"/>
      <c r="GI67" s="60"/>
      <c r="GJ67" s="60"/>
      <c r="GK67" s="60"/>
      <c r="GL67" s="60"/>
      <c r="GM67" s="60"/>
      <c r="GN67" s="60"/>
      <c r="GO67" s="60"/>
      <c r="GP67" s="60"/>
      <c r="GQ67" s="60"/>
      <c r="GR67" s="60"/>
      <c r="GS67" s="60"/>
      <c r="GT67" s="60"/>
      <c r="GU67" s="60"/>
      <c r="GV67" s="60"/>
      <c r="GW67" s="60"/>
      <c r="GX67" s="60"/>
      <c r="GY67" s="60"/>
      <c r="GZ67" s="60"/>
      <c r="HA67" s="60"/>
      <c r="HB67" s="60"/>
      <c r="HC67" s="60"/>
      <c r="HD67" s="60"/>
      <c r="HE67" s="60"/>
      <c r="HF67" s="60"/>
      <c r="HG67" s="60"/>
      <c r="HH67" s="60"/>
      <c r="HI67" s="60"/>
      <c r="HJ67" s="60"/>
      <c r="HK67" s="60"/>
      <c r="HL67" s="60"/>
      <c r="HM67" s="60"/>
      <c r="HN67" s="60"/>
      <c r="HO67" s="60"/>
      <c r="HP67" s="60"/>
      <c r="HQ67" s="60"/>
      <c r="HR67" s="60"/>
      <c r="HS67" s="60"/>
    </row>
    <row r="68" spans="1:227">
      <c r="A68" s="205" t="s">
        <v>503</v>
      </c>
      <c r="B68" s="181">
        <v>4124830.5700000003</v>
      </c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  <c r="BW68" s="60"/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60"/>
      <c r="CY68" s="60"/>
      <c r="CZ68" s="60"/>
      <c r="DA68" s="60"/>
      <c r="DB68" s="60"/>
      <c r="DC68" s="60"/>
      <c r="DD68" s="60"/>
      <c r="DE68" s="60"/>
      <c r="DF68" s="60"/>
      <c r="DG68" s="60"/>
      <c r="DH68" s="60"/>
      <c r="DI68" s="60"/>
      <c r="DJ68" s="60"/>
      <c r="DK68" s="60"/>
      <c r="DL68" s="60"/>
      <c r="DM68" s="60"/>
      <c r="DN68" s="60"/>
      <c r="DO68" s="60"/>
      <c r="DP68" s="60"/>
      <c r="DQ68" s="60"/>
      <c r="DR68" s="60"/>
      <c r="DS68" s="60"/>
      <c r="DT68" s="60"/>
      <c r="DU68" s="60"/>
      <c r="DV68" s="60"/>
      <c r="DW68" s="60"/>
      <c r="DX68" s="60"/>
      <c r="DY68" s="60"/>
      <c r="DZ68" s="60"/>
      <c r="EA68" s="60"/>
      <c r="EB68" s="60"/>
      <c r="EC68" s="60"/>
      <c r="ED68" s="60"/>
      <c r="EE68" s="60"/>
      <c r="EF68" s="60"/>
      <c r="EG68" s="60"/>
      <c r="EH68" s="60"/>
      <c r="EI68" s="60"/>
      <c r="EJ68" s="60"/>
      <c r="EK68" s="60"/>
      <c r="EL68" s="60"/>
      <c r="EM68" s="60"/>
      <c r="EN68" s="60"/>
      <c r="EO68" s="60"/>
      <c r="EP68" s="60"/>
      <c r="EQ68" s="60"/>
      <c r="ER68" s="60"/>
      <c r="ES68" s="60"/>
      <c r="ET68" s="60"/>
      <c r="EU68" s="60"/>
      <c r="EV68" s="60"/>
      <c r="EW68" s="60"/>
      <c r="EX68" s="60"/>
      <c r="EY68" s="60"/>
      <c r="EZ68" s="60"/>
      <c r="FA68" s="60"/>
      <c r="FB68" s="60"/>
      <c r="FC68" s="60"/>
      <c r="FD68" s="60"/>
      <c r="FE68" s="60"/>
      <c r="FF68" s="60"/>
      <c r="FG68" s="60"/>
      <c r="FH68" s="60"/>
      <c r="FI68" s="60"/>
      <c r="FJ68" s="60"/>
      <c r="FK68" s="60"/>
      <c r="FL68" s="60"/>
      <c r="FM68" s="60"/>
      <c r="FN68" s="60"/>
      <c r="FO68" s="60"/>
      <c r="FP68" s="60"/>
      <c r="FQ68" s="60"/>
      <c r="FR68" s="60"/>
      <c r="FS68" s="60"/>
      <c r="FT68" s="60"/>
      <c r="FU68" s="60"/>
      <c r="FV68" s="60"/>
      <c r="FW68" s="60"/>
      <c r="FX68" s="60"/>
      <c r="FY68" s="60"/>
      <c r="FZ68" s="60"/>
      <c r="GA68" s="60"/>
      <c r="GB68" s="60"/>
      <c r="GC68" s="60"/>
      <c r="GD68" s="60"/>
      <c r="GE68" s="60"/>
      <c r="GF68" s="60"/>
      <c r="GG68" s="60"/>
      <c r="GH68" s="60"/>
      <c r="GI68" s="60"/>
      <c r="GJ68" s="60"/>
      <c r="GK68" s="60"/>
      <c r="GL68" s="60"/>
      <c r="GM68" s="60"/>
      <c r="GN68" s="60"/>
      <c r="GO68" s="60"/>
      <c r="GP68" s="60"/>
      <c r="GQ68" s="60"/>
      <c r="GR68" s="60"/>
      <c r="GS68" s="60"/>
      <c r="GT68" s="60"/>
      <c r="GU68" s="60"/>
      <c r="GV68" s="60"/>
      <c r="GW68" s="60"/>
      <c r="GX68" s="60"/>
      <c r="GY68" s="60"/>
      <c r="GZ68" s="60"/>
      <c r="HA68" s="60"/>
      <c r="HB68" s="60"/>
      <c r="HC68" s="60"/>
      <c r="HD68" s="60"/>
      <c r="HE68" s="60"/>
      <c r="HF68" s="60"/>
      <c r="HG68" s="60"/>
      <c r="HH68" s="60"/>
      <c r="HI68" s="60"/>
      <c r="HJ68" s="60"/>
      <c r="HK68" s="60"/>
      <c r="HL68" s="60"/>
      <c r="HM68" s="60"/>
      <c r="HN68" s="60"/>
      <c r="HO68" s="60"/>
      <c r="HP68" s="60"/>
      <c r="HQ68" s="60"/>
      <c r="HR68" s="60"/>
      <c r="HS68" s="60"/>
    </row>
    <row r="69" spans="1:227">
      <c r="A69" s="205" t="s">
        <v>652</v>
      </c>
      <c r="B69" s="181">
        <v>20911725.270000003</v>
      </c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H69" s="60"/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60"/>
      <c r="DZ69" s="60"/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0"/>
      <c r="EQ69" s="60"/>
      <c r="ER69" s="60"/>
      <c r="ES69" s="60"/>
      <c r="ET69" s="60"/>
      <c r="EU69" s="60"/>
      <c r="EV69" s="60"/>
      <c r="EW69" s="60"/>
      <c r="EX69" s="60"/>
      <c r="EY69" s="60"/>
      <c r="EZ69" s="60"/>
      <c r="FA69" s="60"/>
      <c r="FB69" s="60"/>
      <c r="FC69" s="60"/>
      <c r="FD69" s="60"/>
      <c r="FE69" s="60"/>
      <c r="FF69" s="60"/>
      <c r="FG69" s="60"/>
      <c r="FH69" s="60"/>
      <c r="FI69" s="60"/>
      <c r="FJ69" s="60"/>
      <c r="FK69" s="60"/>
      <c r="FL69" s="60"/>
      <c r="FM69" s="60"/>
      <c r="FN69" s="60"/>
      <c r="FO69" s="60"/>
      <c r="FP69" s="60"/>
      <c r="FQ69" s="60"/>
      <c r="FR69" s="60"/>
      <c r="FS69" s="60"/>
      <c r="FT69" s="60"/>
      <c r="FU69" s="60"/>
      <c r="FV69" s="60"/>
      <c r="FW69" s="60"/>
      <c r="FX69" s="60"/>
      <c r="FY69" s="60"/>
      <c r="FZ69" s="60"/>
      <c r="GA69" s="60"/>
      <c r="GB69" s="60"/>
      <c r="GC69" s="60"/>
      <c r="GD69" s="60"/>
      <c r="GE69" s="60"/>
      <c r="GF69" s="60"/>
      <c r="GG69" s="60"/>
      <c r="GH69" s="60"/>
      <c r="GI69" s="60"/>
      <c r="GJ69" s="60"/>
      <c r="GK69" s="60"/>
      <c r="GL69" s="60"/>
      <c r="GM69" s="60"/>
      <c r="GN69" s="60"/>
      <c r="GO69" s="60"/>
      <c r="GP69" s="60"/>
      <c r="GQ69" s="60"/>
      <c r="GR69" s="60"/>
      <c r="GS69" s="60"/>
      <c r="GT69" s="60"/>
      <c r="GU69" s="60"/>
      <c r="GV69" s="60"/>
      <c r="GW69" s="60"/>
      <c r="GX69" s="60"/>
      <c r="GY69" s="60"/>
      <c r="GZ69" s="60"/>
      <c r="HA69" s="60"/>
      <c r="HB69" s="60"/>
      <c r="HC69" s="60"/>
      <c r="HD69" s="60"/>
      <c r="HE69" s="60"/>
      <c r="HF69" s="60"/>
      <c r="HG69" s="60"/>
      <c r="HH69" s="60"/>
      <c r="HI69" s="60"/>
      <c r="HJ69" s="60"/>
      <c r="HK69" s="60"/>
      <c r="HL69" s="60"/>
      <c r="HM69" s="60"/>
      <c r="HN69" s="60"/>
      <c r="HO69" s="60"/>
      <c r="HP69" s="60"/>
      <c r="HQ69" s="60"/>
      <c r="HR69" s="60"/>
      <c r="HS69" s="60"/>
    </row>
    <row r="70" spans="1:227">
      <c r="A70" s="205" t="s">
        <v>565</v>
      </c>
      <c r="B70" s="181">
        <v>2859623.69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H70" s="60"/>
      <c r="DI70" s="60"/>
      <c r="DJ70" s="60"/>
      <c r="DK70" s="60"/>
      <c r="DL70" s="60"/>
      <c r="DM70" s="60"/>
      <c r="DN70" s="60"/>
      <c r="DO70" s="60"/>
      <c r="DP70" s="60"/>
      <c r="DQ70" s="60"/>
      <c r="DR70" s="60"/>
      <c r="DS70" s="60"/>
      <c r="DT70" s="60"/>
      <c r="DU70" s="60"/>
      <c r="DV70" s="60"/>
      <c r="DW70" s="60"/>
      <c r="DX70" s="60"/>
      <c r="DY70" s="60"/>
      <c r="DZ70" s="60"/>
      <c r="EA70" s="60"/>
      <c r="EB70" s="60"/>
      <c r="EC70" s="60"/>
      <c r="ED70" s="60"/>
      <c r="EE70" s="60"/>
      <c r="EF70" s="60"/>
      <c r="EG70" s="60"/>
      <c r="EH70" s="60"/>
      <c r="EI70" s="60"/>
      <c r="EJ70" s="60"/>
      <c r="EK70" s="60"/>
      <c r="EL70" s="60"/>
      <c r="EM70" s="60"/>
      <c r="EN70" s="60"/>
      <c r="EO70" s="60"/>
      <c r="EP70" s="60"/>
      <c r="EQ70" s="60"/>
      <c r="ER70" s="60"/>
      <c r="ES70" s="60"/>
      <c r="ET70" s="60"/>
      <c r="EU70" s="60"/>
      <c r="EV70" s="60"/>
      <c r="EW70" s="60"/>
      <c r="EX70" s="60"/>
      <c r="EY70" s="60"/>
      <c r="EZ70" s="60"/>
      <c r="FA70" s="60"/>
      <c r="FB70" s="60"/>
      <c r="FC70" s="60"/>
      <c r="FD70" s="60"/>
      <c r="FE70" s="60"/>
      <c r="FF70" s="60"/>
      <c r="FG70" s="60"/>
      <c r="FH70" s="60"/>
      <c r="FI70" s="60"/>
      <c r="FJ70" s="60"/>
      <c r="FK70" s="60"/>
      <c r="FL70" s="60"/>
      <c r="FM70" s="60"/>
      <c r="FN70" s="60"/>
      <c r="FO70" s="60"/>
      <c r="FP70" s="60"/>
      <c r="FQ70" s="60"/>
      <c r="FR70" s="60"/>
      <c r="FS70" s="60"/>
      <c r="FT70" s="60"/>
      <c r="FU70" s="60"/>
      <c r="FV70" s="60"/>
      <c r="FW70" s="60"/>
      <c r="FX70" s="60"/>
      <c r="FY70" s="60"/>
      <c r="FZ70" s="60"/>
      <c r="GA70" s="60"/>
      <c r="GB70" s="60"/>
      <c r="GC70" s="60"/>
      <c r="GD70" s="60"/>
      <c r="GE70" s="60"/>
      <c r="GF70" s="60"/>
      <c r="GG70" s="60"/>
      <c r="GH70" s="60"/>
      <c r="GI70" s="60"/>
      <c r="GJ70" s="60"/>
      <c r="GK70" s="60"/>
      <c r="GL70" s="60"/>
      <c r="GM70" s="60"/>
      <c r="GN70" s="60"/>
      <c r="GO70" s="60"/>
      <c r="GP70" s="60"/>
      <c r="GQ70" s="60"/>
      <c r="GR70" s="60"/>
      <c r="GS70" s="60"/>
      <c r="GT70" s="60"/>
      <c r="GU70" s="60"/>
      <c r="GV70" s="60"/>
      <c r="GW70" s="60"/>
      <c r="GX70" s="60"/>
      <c r="GY70" s="60"/>
      <c r="GZ70" s="60"/>
      <c r="HA70" s="60"/>
      <c r="HB70" s="60"/>
      <c r="HC70" s="60"/>
      <c r="HD70" s="60"/>
      <c r="HE70" s="60"/>
      <c r="HF70" s="60"/>
      <c r="HG70" s="60"/>
      <c r="HH70" s="60"/>
      <c r="HI70" s="60"/>
      <c r="HJ70" s="60"/>
      <c r="HK70" s="60"/>
      <c r="HL70" s="60"/>
      <c r="HM70" s="60"/>
      <c r="HN70" s="60"/>
      <c r="HO70" s="60"/>
      <c r="HP70" s="60"/>
      <c r="HQ70" s="60"/>
      <c r="HR70" s="60"/>
      <c r="HS70" s="60"/>
    </row>
    <row r="71" spans="1:227">
      <c r="A71" s="205" t="s">
        <v>518</v>
      </c>
      <c r="B71" s="181">
        <v>2980208.33</v>
      </c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H71" s="60"/>
      <c r="DI71" s="60"/>
      <c r="DJ71" s="60"/>
      <c r="DK71" s="60"/>
      <c r="DL71" s="60"/>
      <c r="DM71" s="60"/>
      <c r="DN71" s="60"/>
      <c r="DO71" s="60"/>
      <c r="DP71" s="60"/>
      <c r="DQ71" s="60"/>
      <c r="DR71" s="60"/>
      <c r="DS71" s="60"/>
      <c r="DT71" s="60"/>
      <c r="DU71" s="60"/>
      <c r="DV71" s="60"/>
      <c r="DW71" s="60"/>
      <c r="DX71" s="60"/>
      <c r="DY71" s="60"/>
      <c r="DZ71" s="60"/>
      <c r="EA71" s="60"/>
      <c r="EB71" s="60"/>
      <c r="EC71" s="60"/>
      <c r="ED71" s="60"/>
      <c r="EE71" s="60"/>
      <c r="EF71" s="60"/>
      <c r="EG71" s="60"/>
      <c r="EH71" s="60"/>
      <c r="EI71" s="60"/>
      <c r="EJ71" s="60"/>
      <c r="EK71" s="60"/>
      <c r="EL71" s="60"/>
      <c r="EM71" s="60"/>
      <c r="EN71" s="60"/>
      <c r="EO71" s="60"/>
      <c r="EP71" s="60"/>
      <c r="EQ71" s="60"/>
      <c r="ER71" s="60"/>
      <c r="ES71" s="60"/>
      <c r="ET71" s="60"/>
      <c r="EU71" s="60"/>
      <c r="EV71" s="60"/>
      <c r="EW71" s="60"/>
      <c r="EX71" s="60"/>
      <c r="EY71" s="60"/>
      <c r="EZ71" s="60"/>
      <c r="FA71" s="60"/>
      <c r="FB71" s="60"/>
      <c r="FC71" s="60"/>
      <c r="FD71" s="60"/>
      <c r="FE71" s="60"/>
      <c r="FF71" s="60"/>
      <c r="FG71" s="60"/>
      <c r="FH71" s="60"/>
      <c r="FI71" s="60"/>
      <c r="FJ71" s="60"/>
      <c r="FK71" s="60"/>
      <c r="FL71" s="60"/>
      <c r="FM71" s="60"/>
      <c r="FN71" s="60"/>
      <c r="FO71" s="60"/>
      <c r="FP71" s="60"/>
      <c r="FQ71" s="60"/>
      <c r="FR71" s="60"/>
      <c r="FS71" s="60"/>
      <c r="FT71" s="60"/>
      <c r="FU71" s="60"/>
      <c r="FV71" s="60"/>
      <c r="FW71" s="60"/>
      <c r="FX71" s="60"/>
      <c r="FY71" s="60"/>
      <c r="FZ71" s="60"/>
      <c r="GA71" s="60"/>
      <c r="GB71" s="60"/>
      <c r="GC71" s="60"/>
      <c r="GD71" s="60"/>
      <c r="GE71" s="60"/>
      <c r="GF71" s="60"/>
      <c r="GG71" s="60"/>
      <c r="GH71" s="60"/>
      <c r="GI71" s="60"/>
      <c r="GJ71" s="60"/>
      <c r="GK71" s="60"/>
      <c r="GL71" s="60"/>
      <c r="GM71" s="60"/>
      <c r="GN71" s="60"/>
      <c r="GO71" s="60"/>
      <c r="GP71" s="60"/>
      <c r="GQ71" s="60"/>
      <c r="GR71" s="60"/>
      <c r="GS71" s="60"/>
      <c r="GT71" s="60"/>
      <c r="GU71" s="60"/>
      <c r="GV71" s="60"/>
      <c r="GW71" s="60"/>
      <c r="GX71" s="60"/>
      <c r="GY71" s="60"/>
      <c r="GZ71" s="60"/>
      <c r="HA71" s="60"/>
      <c r="HB71" s="60"/>
      <c r="HC71" s="60"/>
      <c r="HD71" s="60"/>
      <c r="HE71" s="60"/>
      <c r="HF71" s="60"/>
      <c r="HG71" s="60"/>
      <c r="HH71" s="60"/>
      <c r="HI71" s="60"/>
      <c r="HJ71" s="60"/>
      <c r="HK71" s="60"/>
      <c r="HL71" s="60"/>
      <c r="HM71" s="60"/>
      <c r="HN71" s="60"/>
      <c r="HO71" s="60"/>
      <c r="HP71" s="60"/>
      <c r="HQ71" s="60"/>
      <c r="HR71" s="60"/>
      <c r="HS71" s="60"/>
    </row>
    <row r="72" spans="1:227">
      <c r="A72" s="205" t="s">
        <v>525</v>
      </c>
      <c r="B72" s="181">
        <v>6298003</v>
      </c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DN72" s="60"/>
      <c r="DO72" s="60"/>
      <c r="DP72" s="60"/>
      <c r="DQ72" s="60"/>
      <c r="DR72" s="60"/>
      <c r="DS72" s="60"/>
      <c r="DT72" s="60"/>
      <c r="DU72" s="60"/>
      <c r="DV72" s="60"/>
      <c r="DW72" s="60"/>
      <c r="DX72" s="60"/>
      <c r="DY72" s="60"/>
      <c r="DZ72" s="60"/>
      <c r="EA72" s="60"/>
      <c r="EB72" s="60"/>
      <c r="EC72" s="60"/>
      <c r="ED72" s="60"/>
      <c r="EE72" s="60"/>
      <c r="EF72" s="60"/>
      <c r="EG72" s="60"/>
      <c r="EH72" s="60"/>
      <c r="EI72" s="60"/>
      <c r="EJ72" s="60"/>
      <c r="EK72" s="60"/>
      <c r="EL72" s="60"/>
      <c r="EM72" s="60"/>
      <c r="EN72" s="60"/>
      <c r="EO72" s="60"/>
      <c r="EP72" s="60"/>
      <c r="EQ72" s="60"/>
      <c r="ER72" s="60"/>
      <c r="ES72" s="60"/>
      <c r="ET72" s="60"/>
      <c r="EU72" s="60"/>
      <c r="EV72" s="60"/>
      <c r="EW72" s="60"/>
      <c r="EX72" s="60"/>
      <c r="EY72" s="60"/>
      <c r="EZ72" s="60"/>
      <c r="FA72" s="60"/>
      <c r="FB72" s="60"/>
      <c r="FC72" s="60"/>
      <c r="FD72" s="60"/>
      <c r="FE72" s="60"/>
      <c r="FF72" s="60"/>
      <c r="FG72" s="60"/>
      <c r="FH72" s="60"/>
      <c r="FI72" s="60"/>
      <c r="FJ72" s="60"/>
      <c r="FK72" s="60"/>
      <c r="FL72" s="60"/>
      <c r="FM72" s="60"/>
      <c r="FN72" s="60"/>
      <c r="FO72" s="60"/>
      <c r="FP72" s="60"/>
      <c r="FQ72" s="60"/>
      <c r="FR72" s="60"/>
      <c r="FS72" s="60"/>
      <c r="FT72" s="60"/>
      <c r="FU72" s="60"/>
      <c r="FV72" s="60"/>
      <c r="FW72" s="60"/>
      <c r="FX72" s="60"/>
      <c r="FY72" s="60"/>
      <c r="FZ72" s="60"/>
      <c r="GA72" s="60"/>
      <c r="GB72" s="60"/>
      <c r="GC72" s="60"/>
      <c r="GD72" s="60"/>
      <c r="GE72" s="60"/>
      <c r="GF72" s="60"/>
      <c r="GG72" s="60"/>
      <c r="GH72" s="60"/>
      <c r="GI72" s="60"/>
      <c r="GJ72" s="60"/>
      <c r="GK72" s="60"/>
      <c r="GL72" s="60"/>
      <c r="GM72" s="60"/>
      <c r="GN72" s="60"/>
      <c r="GO72" s="60"/>
      <c r="GP72" s="60"/>
      <c r="GQ72" s="60"/>
      <c r="GR72" s="60"/>
      <c r="GS72" s="60"/>
      <c r="GT72" s="60"/>
      <c r="GU72" s="60"/>
      <c r="GV72" s="60"/>
      <c r="GW72" s="60"/>
      <c r="GX72" s="60"/>
      <c r="GY72" s="60"/>
      <c r="GZ72" s="60"/>
      <c r="HA72" s="60"/>
      <c r="HB72" s="60"/>
      <c r="HC72" s="60"/>
      <c r="HD72" s="60"/>
      <c r="HE72" s="60"/>
      <c r="HF72" s="60"/>
      <c r="HG72" s="60"/>
      <c r="HH72" s="60"/>
      <c r="HI72" s="60"/>
      <c r="HJ72" s="60"/>
      <c r="HK72" s="60"/>
      <c r="HL72" s="60"/>
      <c r="HM72" s="60"/>
      <c r="HN72" s="60"/>
      <c r="HO72" s="60"/>
      <c r="HP72" s="60"/>
      <c r="HQ72" s="60"/>
      <c r="HR72" s="60"/>
      <c r="HS72" s="60"/>
    </row>
    <row r="73" spans="1:227">
      <c r="A73" s="205" t="s">
        <v>449</v>
      </c>
      <c r="B73" s="181">
        <v>7451679.4100000001</v>
      </c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0"/>
      <c r="EO73" s="60"/>
      <c r="EP73" s="60"/>
      <c r="EQ73" s="60"/>
      <c r="ER73" s="60"/>
      <c r="ES73" s="60"/>
      <c r="ET73" s="60"/>
      <c r="EU73" s="60"/>
      <c r="EV73" s="60"/>
      <c r="EW73" s="60"/>
      <c r="EX73" s="60"/>
      <c r="EY73" s="60"/>
      <c r="EZ73" s="60"/>
      <c r="FA73" s="60"/>
      <c r="FB73" s="60"/>
      <c r="FC73" s="60"/>
      <c r="FD73" s="60"/>
      <c r="FE73" s="60"/>
      <c r="FF73" s="60"/>
      <c r="FG73" s="60"/>
      <c r="FH73" s="60"/>
      <c r="FI73" s="60"/>
      <c r="FJ73" s="60"/>
      <c r="FK73" s="60"/>
      <c r="FL73" s="60"/>
      <c r="FM73" s="60"/>
      <c r="FN73" s="60"/>
      <c r="FO73" s="60"/>
      <c r="FP73" s="60"/>
      <c r="FQ73" s="60"/>
      <c r="FR73" s="60"/>
      <c r="FS73" s="60"/>
      <c r="FT73" s="60"/>
      <c r="FU73" s="60"/>
      <c r="FV73" s="60"/>
      <c r="FW73" s="60"/>
      <c r="FX73" s="60"/>
      <c r="FY73" s="60"/>
      <c r="FZ73" s="60"/>
      <c r="GA73" s="60"/>
      <c r="GB73" s="60"/>
      <c r="GC73" s="60"/>
      <c r="GD73" s="60"/>
      <c r="GE73" s="60"/>
      <c r="GF73" s="60"/>
      <c r="GG73" s="60"/>
      <c r="GH73" s="60"/>
      <c r="GI73" s="60"/>
      <c r="GJ73" s="60"/>
      <c r="GK73" s="60"/>
      <c r="GL73" s="60"/>
      <c r="GM73" s="60"/>
      <c r="GN73" s="60"/>
      <c r="GO73" s="60"/>
      <c r="GP73" s="60"/>
      <c r="GQ73" s="60"/>
      <c r="GR73" s="60"/>
      <c r="GS73" s="60"/>
      <c r="GT73" s="60"/>
      <c r="GU73" s="60"/>
      <c r="GV73" s="60"/>
      <c r="GW73" s="60"/>
      <c r="GX73" s="60"/>
      <c r="GY73" s="60"/>
      <c r="GZ73" s="60"/>
      <c r="HA73" s="60"/>
      <c r="HB73" s="60"/>
      <c r="HC73" s="60"/>
      <c r="HD73" s="60"/>
      <c r="HE73" s="60"/>
      <c r="HF73" s="60"/>
      <c r="HG73" s="60"/>
      <c r="HH73" s="60"/>
      <c r="HI73" s="60"/>
      <c r="HJ73" s="60"/>
      <c r="HK73" s="60"/>
      <c r="HL73" s="60"/>
      <c r="HM73" s="60"/>
      <c r="HN73" s="60"/>
      <c r="HO73" s="60"/>
      <c r="HP73" s="60"/>
      <c r="HQ73" s="60"/>
      <c r="HR73" s="60"/>
      <c r="HS73" s="60"/>
    </row>
    <row r="74" spans="1:227">
      <c r="A74" s="205" t="s">
        <v>582</v>
      </c>
      <c r="B74" s="181">
        <v>1584312.96</v>
      </c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0"/>
      <c r="EQ74" s="60"/>
      <c r="ER74" s="60"/>
      <c r="ES74" s="60"/>
      <c r="ET74" s="60"/>
      <c r="EU74" s="60"/>
      <c r="EV74" s="60"/>
      <c r="EW74" s="60"/>
      <c r="EX74" s="60"/>
      <c r="EY74" s="60"/>
      <c r="EZ74" s="60"/>
      <c r="FA74" s="60"/>
      <c r="FB74" s="60"/>
      <c r="FC74" s="60"/>
      <c r="FD74" s="60"/>
      <c r="FE74" s="60"/>
      <c r="FF74" s="60"/>
      <c r="FG74" s="60"/>
      <c r="FH74" s="60"/>
      <c r="FI74" s="60"/>
      <c r="FJ74" s="60"/>
      <c r="FK74" s="60"/>
      <c r="FL74" s="60"/>
      <c r="FM74" s="60"/>
      <c r="FN74" s="60"/>
      <c r="FO74" s="60"/>
      <c r="FP74" s="60"/>
      <c r="FQ74" s="60"/>
      <c r="FR74" s="60"/>
      <c r="FS74" s="60"/>
      <c r="FT74" s="60"/>
      <c r="FU74" s="60"/>
      <c r="FV74" s="60"/>
      <c r="FW74" s="60"/>
      <c r="FX74" s="60"/>
      <c r="FY74" s="60"/>
      <c r="FZ74" s="60"/>
      <c r="GA74" s="60"/>
      <c r="GB74" s="60"/>
      <c r="GC74" s="60"/>
      <c r="GD74" s="60"/>
      <c r="GE74" s="60"/>
      <c r="GF74" s="60"/>
      <c r="GG74" s="60"/>
      <c r="GH74" s="60"/>
      <c r="GI74" s="60"/>
      <c r="GJ74" s="60"/>
      <c r="GK74" s="60"/>
      <c r="GL74" s="60"/>
      <c r="GM74" s="60"/>
      <c r="GN74" s="60"/>
      <c r="GO74" s="60"/>
      <c r="GP74" s="60"/>
      <c r="GQ74" s="60"/>
      <c r="GR74" s="60"/>
      <c r="GS74" s="60"/>
      <c r="GT74" s="60"/>
      <c r="GU74" s="60"/>
      <c r="GV74" s="60"/>
      <c r="GW74" s="60"/>
      <c r="GX74" s="60"/>
      <c r="GY74" s="60"/>
      <c r="GZ74" s="60"/>
      <c r="HA74" s="60"/>
      <c r="HB74" s="60"/>
      <c r="HC74" s="60"/>
      <c r="HD74" s="60"/>
      <c r="HE74" s="60"/>
      <c r="HF74" s="60"/>
      <c r="HG74" s="60"/>
      <c r="HH74" s="60"/>
      <c r="HI74" s="60"/>
      <c r="HJ74" s="60"/>
      <c r="HK74" s="60"/>
      <c r="HL74" s="60"/>
      <c r="HM74" s="60"/>
      <c r="HN74" s="60"/>
      <c r="HO74" s="60"/>
      <c r="HP74" s="60"/>
      <c r="HQ74" s="60"/>
      <c r="HR74" s="60"/>
      <c r="HS74" s="60"/>
    </row>
    <row r="75" spans="1:227">
      <c r="A75" s="205" t="s">
        <v>506</v>
      </c>
      <c r="B75" s="181">
        <v>48044</v>
      </c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  <c r="EC75" s="60"/>
      <c r="ED75" s="60"/>
      <c r="EE75" s="60"/>
      <c r="EF75" s="60"/>
      <c r="EG75" s="60"/>
      <c r="EH75" s="60"/>
      <c r="EI75" s="60"/>
      <c r="EJ75" s="60"/>
      <c r="EK75" s="60"/>
      <c r="EL75" s="60"/>
      <c r="EM75" s="60"/>
      <c r="EN75" s="60"/>
      <c r="EO75" s="60"/>
      <c r="EP75" s="60"/>
      <c r="EQ75" s="60"/>
      <c r="ER75" s="60"/>
      <c r="ES75" s="60"/>
      <c r="ET75" s="60"/>
      <c r="EU75" s="60"/>
      <c r="EV75" s="60"/>
      <c r="EW75" s="60"/>
      <c r="EX75" s="60"/>
      <c r="EY75" s="60"/>
      <c r="EZ75" s="60"/>
      <c r="FA75" s="60"/>
      <c r="FB75" s="60"/>
      <c r="FC75" s="60"/>
      <c r="FD75" s="60"/>
      <c r="FE75" s="60"/>
      <c r="FF75" s="60"/>
      <c r="FG75" s="60"/>
      <c r="FH75" s="60"/>
      <c r="FI75" s="60"/>
      <c r="FJ75" s="60"/>
      <c r="FK75" s="60"/>
      <c r="FL75" s="60"/>
      <c r="FM75" s="60"/>
      <c r="FN75" s="60"/>
      <c r="FO75" s="60"/>
      <c r="FP75" s="60"/>
      <c r="FQ75" s="60"/>
      <c r="FR75" s="60"/>
      <c r="FS75" s="60"/>
      <c r="FT75" s="60"/>
      <c r="FU75" s="60"/>
      <c r="FV75" s="60"/>
      <c r="FW75" s="60"/>
      <c r="FX75" s="60"/>
      <c r="FY75" s="60"/>
      <c r="FZ75" s="60"/>
      <c r="GA75" s="60"/>
      <c r="GB75" s="60"/>
      <c r="GC75" s="60"/>
      <c r="GD75" s="60"/>
      <c r="GE75" s="60"/>
      <c r="GF75" s="60"/>
      <c r="GG75" s="60"/>
      <c r="GH75" s="60"/>
      <c r="GI75" s="60"/>
      <c r="GJ75" s="60"/>
      <c r="GK75" s="60"/>
      <c r="GL75" s="60"/>
      <c r="GM75" s="60"/>
      <c r="GN75" s="60"/>
      <c r="GO75" s="60"/>
      <c r="GP75" s="60"/>
      <c r="GQ75" s="60"/>
      <c r="GR75" s="60"/>
      <c r="GS75" s="60"/>
      <c r="GT75" s="60"/>
      <c r="GU75" s="60"/>
      <c r="GV75" s="60"/>
      <c r="GW75" s="60"/>
      <c r="GX75" s="60"/>
      <c r="GY75" s="60"/>
      <c r="GZ75" s="60"/>
      <c r="HA75" s="60"/>
      <c r="HB75" s="60"/>
      <c r="HC75" s="60"/>
      <c r="HD75" s="60"/>
      <c r="HE75" s="60"/>
      <c r="HF75" s="60"/>
      <c r="HG75" s="60"/>
      <c r="HH75" s="60"/>
      <c r="HI75" s="60"/>
      <c r="HJ75" s="60"/>
      <c r="HK75" s="60"/>
      <c r="HL75" s="60"/>
      <c r="HM75" s="60"/>
      <c r="HN75" s="60"/>
      <c r="HO75" s="60"/>
      <c r="HP75" s="60"/>
      <c r="HQ75" s="60"/>
      <c r="HR75" s="60"/>
      <c r="HS75" s="60"/>
    </row>
    <row r="76" spans="1:227">
      <c r="A76" s="205" t="s">
        <v>496</v>
      </c>
      <c r="B76" s="181">
        <v>11654391.16</v>
      </c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</row>
    <row r="77" spans="1:227">
      <c r="A77" s="205" t="s">
        <v>614</v>
      </c>
      <c r="B77" s="181">
        <v>9257638.5999999996</v>
      </c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</row>
    <row r="78" spans="1:227">
      <c r="A78" s="205" t="s">
        <v>497</v>
      </c>
      <c r="B78" s="181">
        <v>6499057.2800000003</v>
      </c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</row>
    <row r="79" spans="1:227">
      <c r="A79" s="205" t="s">
        <v>436</v>
      </c>
      <c r="B79" s="181">
        <v>9541278.0299999993</v>
      </c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</row>
    <row r="80" spans="1:227">
      <c r="A80" s="205" t="s">
        <v>528</v>
      </c>
      <c r="B80" s="181">
        <v>123366</v>
      </c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</row>
    <row r="81" spans="1:31">
      <c r="A81" s="205" t="s">
        <v>684</v>
      </c>
      <c r="B81" s="181">
        <v>441203.6</v>
      </c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</row>
    <row r="82" spans="1:31">
      <c r="A82" s="205" t="s">
        <v>679</v>
      </c>
      <c r="B82" s="181">
        <v>1236713.18</v>
      </c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</row>
    <row r="83" spans="1:31">
      <c r="A83" s="205" t="s">
        <v>566</v>
      </c>
      <c r="B83" s="181">
        <v>924724.97</v>
      </c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</row>
    <row r="84" spans="1:31">
      <c r="A84" s="205" t="s">
        <v>490</v>
      </c>
      <c r="B84" s="181">
        <v>2079479.7899999998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</row>
    <row r="85" spans="1:31">
      <c r="A85" s="205" t="s">
        <v>683</v>
      </c>
      <c r="B85" s="181">
        <v>12121.62</v>
      </c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</row>
    <row r="86" spans="1:31">
      <c r="A86" s="205" t="s">
        <v>448</v>
      </c>
      <c r="B86" s="181">
        <v>4802980.0199999996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</row>
    <row r="87" spans="1:31">
      <c r="A87" s="205" t="s">
        <v>529</v>
      </c>
      <c r="B87" s="181">
        <v>75386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</row>
    <row r="88" spans="1:31">
      <c r="A88" s="205" t="s">
        <v>489</v>
      </c>
      <c r="B88" s="181">
        <v>1123293.43</v>
      </c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</row>
    <row r="89" spans="1:31">
      <c r="A89" s="205" t="s">
        <v>536</v>
      </c>
      <c r="B89" s="181">
        <v>15000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</row>
    <row r="90" spans="1:31">
      <c r="A90" s="205" t="s">
        <v>653</v>
      </c>
      <c r="B90" s="181">
        <v>321812.19</v>
      </c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</row>
    <row r="91" spans="1:31">
      <c r="A91" s="205" t="s">
        <v>567</v>
      </c>
      <c r="B91" s="181">
        <v>500000</v>
      </c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</row>
    <row r="92" spans="1:31">
      <c r="A92" s="205" t="s">
        <v>534</v>
      </c>
      <c r="B92" s="181">
        <v>141500</v>
      </c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</row>
    <row r="93" spans="1:31">
      <c r="A93" s="205" t="s">
        <v>519</v>
      </c>
      <c r="B93" s="181">
        <v>1230384.2899999998</v>
      </c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</row>
    <row r="94" spans="1:31">
      <c r="A94" s="205" t="s">
        <v>517</v>
      </c>
      <c r="B94" s="181">
        <v>34586</v>
      </c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</row>
    <row r="95" spans="1:31">
      <c r="A95" s="205" t="s">
        <v>524</v>
      </c>
      <c r="B95" s="181">
        <v>413194</v>
      </c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</row>
    <row r="96" spans="1:31">
      <c r="A96" s="205" t="s">
        <v>514</v>
      </c>
      <c r="B96" s="181">
        <v>1514936.35</v>
      </c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</row>
    <row r="97" spans="1:31">
      <c r="A97" s="205" t="s">
        <v>504</v>
      </c>
      <c r="B97" s="181">
        <v>539875.41</v>
      </c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</row>
    <row r="98" spans="1:31">
      <c r="A98" s="205" t="s">
        <v>570</v>
      </c>
      <c r="B98" s="181">
        <v>454153</v>
      </c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</row>
    <row r="99" spans="1:31">
      <c r="A99" s="205" t="s">
        <v>537</v>
      </c>
      <c r="B99" s="181">
        <v>268476.19</v>
      </c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</row>
    <row r="100" spans="1:31">
      <c r="A100" s="205" t="s">
        <v>1602</v>
      </c>
      <c r="B100" s="181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</row>
    <row r="101" spans="1:31">
      <c r="A101" s="205" t="s">
        <v>584</v>
      </c>
      <c r="B101" s="181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</row>
    <row r="102" spans="1:31">
      <c r="A102" s="205" t="s">
        <v>538</v>
      </c>
      <c r="B102" s="181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</row>
    <row r="103" spans="1:31">
      <c r="A103" s="205" t="s">
        <v>1609</v>
      </c>
      <c r="B103" s="181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</row>
    <row r="104" spans="1:31">
      <c r="A104" s="205" t="s">
        <v>583</v>
      </c>
      <c r="B104" s="181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</row>
    <row r="105" spans="1:31">
      <c r="A105" s="205" t="s">
        <v>1614</v>
      </c>
      <c r="B105" s="181">
        <v>157333</v>
      </c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</row>
    <row r="106" spans="1:31">
      <c r="A106" s="205" t="s">
        <v>1616</v>
      </c>
      <c r="B106" s="181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</row>
    <row r="107" spans="1:31">
      <c r="A107" s="205" t="s">
        <v>1721</v>
      </c>
      <c r="B107" s="181">
        <v>4495688</v>
      </c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</row>
    <row r="108" spans="1:31">
      <c r="A108" s="205" t="s">
        <v>472</v>
      </c>
      <c r="B108" s="181">
        <v>390503083.78000003</v>
      </c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</row>
    <row r="109" spans="1:3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</row>
    <row r="110" spans="1:3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</row>
    <row r="111" spans="1:31">
      <c r="A111" s="60"/>
      <c r="B111" s="60"/>
    </row>
    <row r="112" spans="1:31">
      <c r="A112" s="60"/>
      <c r="B112" s="60"/>
    </row>
    <row r="113" spans="1:2">
      <c r="A113" s="60"/>
      <c r="B113" s="60"/>
    </row>
    <row r="114" spans="1:2">
      <c r="A114" s="60"/>
      <c r="B114" s="60"/>
    </row>
    <row r="115" spans="1:2">
      <c r="A115" s="60"/>
      <c r="B115" s="60"/>
    </row>
    <row r="116" spans="1:2">
      <c r="A116" s="60"/>
      <c r="B116" s="60"/>
    </row>
    <row r="117" spans="1:2">
      <c r="A117" s="60"/>
      <c r="B117" s="60"/>
    </row>
    <row r="118" spans="1:2">
      <c r="A118" s="60"/>
      <c r="B118" s="60"/>
    </row>
    <row r="119" spans="1:2">
      <c r="A119" s="60"/>
      <c r="B119" s="60"/>
    </row>
    <row r="120" spans="1:2">
      <c r="A120" s="60"/>
      <c r="B120" s="60"/>
    </row>
    <row r="121" spans="1:2">
      <c r="A121" s="60"/>
      <c r="B121" s="60"/>
    </row>
    <row r="122" spans="1:2">
      <c r="A122" s="60"/>
      <c r="B122" s="60"/>
    </row>
    <row r="123" spans="1:2">
      <c r="A123" s="60"/>
      <c r="B123" s="60"/>
    </row>
    <row r="124" spans="1:2">
      <c r="A124" s="60"/>
      <c r="B124" s="60"/>
    </row>
    <row r="125" spans="1:2">
      <c r="A125" s="60"/>
      <c r="B125" s="60"/>
    </row>
    <row r="126" spans="1:2">
      <c r="A126" s="60"/>
      <c r="B126" s="60"/>
    </row>
    <row r="127" spans="1:2">
      <c r="A127" s="60"/>
      <c r="B127" s="60"/>
    </row>
    <row r="128" spans="1:2">
      <c r="A128" s="60"/>
      <c r="B128" s="60"/>
    </row>
    <row r="129" spans="1:2">
      <c r="A129" s="60"/>
      <c r="B129" s="60"/>
    </row>
    <row r="130" spans="1:2">
      <c r="A130" s="60"/>
      <c r="B130" s="60"/>
    </row>
    <row r="131" spans="1:2">
      <c r="A131" s="60"/>
      <c r="B131" s="60"/>
    </row>
    <row r="132" spans="1:2">
      <c r="A132" s="60"/>
      <c r="B132" s="60"/>
    </row>
    <row r="133" spans="1:2">
      <c r="A133" s="60"/>
      <c r="B133" s="60"/>
    </row>
    <row r="134" spans="1:2">
      <c r="A134" s="60"/>
      <c r="B134" s="60"/>
    </row>
    <row r="135" spans="1:2">
      <c r="A135" s="60"/>
      <c r="B135" s="60"/>
    </row>
    <row r="136" spans="1:2">
      <c r="A136" s="60"/>
      <c r="B136" s="60"/>
    </row>
    <row r="137" spans="1:2">
      <c r="A137" s="60"/>
      <c r="B137" s="60"/>
    </row>
    <row r="138" spans="1:2">
      <c r="A138" s="60"/>
      <c r="B138" s="60"/>
    </row>
    <row r="139" spans="1:2">
      <c r="A139" s="60"/>
      <c r="B139" s="60"/>
    </row>
    <row r="140" spans="1:2">
      <c r="A140" s="60"/>
      <c r="B140" s="60"/>
    </row>
    <row r="141" spans="1:2">
      <c r="A141" s="60"/>
      <c r="B141" s="60"/>
    </row>
    <row r="142" spans="1:2">
      <c r="A142" s="60"/>
      <c r="B142" s="60"/>
    </row>
    <row r="143" spans="1:2">
      <c r="A143" s="60"/>
      <c r="B143" s="60"/>
    </row>
    <row r="144" spans="1:2">
      <c r="A144" s="60"/>
      <c r="B144" s="60"/>
    </row>
    <row r="145" spans="1:2">
      <c r="A145" s="60"/>
      <c r="B145" s="60"/>
    </row>
    <row r="146" spans="1:2">
      <c r="A146" s="60"/>
      <c r="B146" s="60"/>
    </row>
    <row r="147" spans="1:2">
      <c r="A147" s="60"/>
      <c r="B147" s="60"/>
    </row>
    <row r="148" spans="1:2">
      <c r="A148" s="60"/>
      <c r="B148" s="60"/>
    </row>
    <row r="149" spans="1:2">
      <c r="A149" s="60"/>
      <c r="B149" s="60"/>
    </row>
    <row r="150" spans="1:2">
      <c r="A150" s="60"/>
      <c r="B150" s="60"/>
    </row>
    <row r="151" spans="1:2">
      <c r="A151" s="60"/>
      <c r="B151" s="60"/>
    </row>
    <row r="152" spans="1:2">
      <c r="A152" s="60"/>
      <c r="B152" s="60"/>
    </row>
    <row r="153" spans="1:2">
      <c r="A153" s="60"/>
      <c r="B153" s="60"/>
    </row>
    <row r="154" spans="1:2">
      <c r="A154" s="60"/>
      <c r="B154" s="60"/>
    </row>
    <row r="155" spans="1:2">
      <c r="A155" s="60"/>
      <c r="B155" s="60"/>
    </row>
    <row r="156" spans="1:2">
      <c r="A156" s="60"/>
      <c r="B156" s="60"/>
    </row>
    <row r="157" spans="1:2">
      <c r="A157" s="60"/>
      <c r="B157" s="60"/>
    </row>
    <row r="158" spans="1:2">
      <c r="A158" s="60"/>
      <c r="B158" s="60"/>
    </row>
    <row r="159" spans="1:2">
      <c r="A159" s="60"/>
      <c r="B159" s="60"/>
    </row>
    <row r="160" spans="1:2">
      <c r="A160" s="60"/>
      <c r="B160" s="60"/>
    </row>
    <row r="161" spans="1:2">
      <c r="A161" s="60"/>
      <c r="B161" s="60"/>
    </row>
    <row r="162" spans="1:2">
      <c r="A162" s="60"/>
      <c r="B162" s="60"/>
    </row>
    <row r="163" spans="1:2">
      <c r="A163" s="60"/>
      <c r="B163" s="60"/>
    </row>
    <row r="164" spans="1:2">
      <c r="A164" s="60"/>
      <c r="B164" s="60"/>
    </row>
    <row r="165" spans="1:2">
      <c r="A165" s="60"/>
      <c r="B165" s="60"/>
    </row>
    <row r="166" spans="1:2">
      <c r="A166" s="60"/>
      <c r="B166" s="60"/>
    </row>
    <row r="167" spans="1:2">
      <c r="A167" s="60"/>
      <c r="B167" s="60"/>
    </row>
    <row r="168" spans="1:2">
      <c r="A168" s="60"/>
      <c r="B168" s="60"/>
    </row>
    <row r="169" spans="1:2">
      <c r="A169" s="60"/>
      <c r="B169" s="60"/>
    </row>
    <row r="170" spans="1:2">
      <c r="A170" s="60"/>
      <c r="B170" s="60"/>
    </row>
    <row r="171" spans="1:2">
      <c r="A171" s="60"/>
      <c r="B171" s="60"/>
    </row>
    <row r="172" spans="1:2">
      <c r="A172" s="60"/>
      <c r="B172" s="60"/>
    </row>
    <row r="173" spans="1:2">
      <c r="A173" s="60"/>
      <c r="B173" s="60"/>
    </row>
    <row r="174" spans="1:2">
      <c r="A174" s="60"/>
      <c r="B174" s="60"/>
    </row>
    <row r="175" spans="1:2">
      <c r="A175" s="60"/>
      <c r="B175" s="60"/>
    </row>
    <row r="176" spans="1:2">
      <c r="A176" s="60"/>
      <c r="B176" s="60"/>
    </row>
    <row r="177" spans="1:2">
      <c r="A177" s="60"/>
      <c r="B177" s="60"/>
    </row>
    <row r="178" spans="1:2">
      <c r="A178" s="60"/>
      <c r="B178" s="60"/>
    </row>
    <row r="179" spans="1:2">
      <c r="A179" s="60"/>
      <c r="B179" s="60"/>
    </row>
    <row r="180" spans="1:2">
      <c r="A180" s="60"/>
      <c r="B180" s="60"/>
    </row>
    <row r="181" spans="1:2">
      <c r="A181" s="60"/>
      <c r="B181" s="60"/>
    </row>
    <row r="182" spans="1:2">
      <c r="A182" s="60"/>
      <c r="B182" s="60"/>
    </row>
    <row r="183" spans="1:2">
      <c r="A183" s="60"/>
      <c r="B183" s="60"/>
    </row>
    <row r="184" spans="1:2">
      <c r="A184" s="60"/>
      <c r="B184" s="60"/>
    </row>
    <row r="185" spans="1:2">
      <c r="A185" s="60"/>
      <c r="B185" s="60"/>
    </row>
    <row r="186" spans="1:2">
      <c r="A186" s="60"/>
      <c r="B186" s="60"/>
    </row>
    <row r="187" spans="1:2">
      <c r="A187" s="60"/>
      <c r="B187" s="60"/>
    </row>
    <row r="188" spans="1:2">
      <c r="A188" s="60"/>
      <c r="B188" s="60"/>
    </row>
    <row r="189" spans="1:2">
      <c r="A189" s="60"/>
      <c r="B189" s="60"/>
    </row>
    <row r="190" spans="1:2">
      <c r="A190" s="60"/>
      <c r="B190" s="60"/>
    </row>
    <row r="191" spans="1:2">
      <c r="A191" s="60"/>
      <c r="B191" s="60"/>
    </row>
    <row r="192" spans="1:2">
      <c r="A192" s="60"/>
      <c r="B192" s="60"/>
    </row>
    <row r="193" spans="1:2">
      <c r="A193" s="60"/>
      <c r="B193" s="60"/>
    </row>
    <row r="194" spans="1:2">
      <c r="A194" s="60"/>
      <c r="B194" s="60"/>
    </row>
    <row r="195" spans="1:2">
      <c r="A195" s="60"/>
      <c r="B195" s="60"/>
    </row>
    <row r="196" spans="1:2">
      <c r="A196" s="60"/>
      <c r="B196" s="60"/>
    </row>
    <row r="197" spans="1:2">
      <c r="A197" s="60"/>
      <c r="B197" s="60"/>
    </row>
    <row r="198" spans="1:2">
      <c r="A198" s="60"/>
      <c r="B198" s="60"/>
    </row>
    <row r="199" spans="1:2">
      <c r="A199" s="60"/>
      <c r="B199" s="60"/>
    </row>
    <row r="200" spans="1:2">
      <c r="A200" s="60"/>
      <c r="B200" s="60"/>
    </row>
    <row r="201" spans="1:2">
      <c r="A201" s="60"/>
      <c r="B201" s="60"/>
    </row>
    <row r="202" spans="1:2">
      <c r="A202" s="60"/>
      <c r="B202" s="60"/>
    </row>
    <row r="203" spans="1:2">
      <c r="A203" s="60"/>
      <c r="B203" s="60"/>
    </row>
    <row r="204" spans="1:2">
      <c r="A204" s="60"/>
      <c r="B204" s="60"/>
    </row>
    <row r="205" spans="1:2">
      <c r="A205" s="60"/>
      <c r="B205" s="60"/>
    </row>
    <row r="206" spans="1:2">
      <c r="A206" s="60"/>
      <c r="B206" s="60"/>
    </row>
    <row r="207" spans="1:2">
      <c r="A207" s="60"/>
      <c r="B207" s="60"/>
    </row>
    <row r="208" spans="1:2">
      <c r="A208" s="60"/>
      <c r="B208" s="60"/>
    </row>
    <row r="209" spans="1:2">
      <c r="A209" s="60"/>
      <c r="B209" s="60"/>
    </row>
    <row r="210" spans="1:2">
      <c r="A210" s="60"/>
      <c r="B210" s="60"/>
    </row>
    <row r="211" spans="1:2">
      <c r="A211" s="60"/>
      <c r="B211" s="60"/>
    </row>
    <row r="212" spans="1:2">
      <c r="A212" s="60"/>
      <c r="B212" s="60"/>
    </row>
    <row r="213" spans="1:2">
      <c r="A213" s="60"/>
      <c r="B213" s="60"/>
    </row>
    <row r="214" spans="1:2">
      <c r="A214" s="60"/>
      <c r="B214" s="60"/>
    </row>
    <row r="215" spans="1:2">
      <c r="A215" s="60"/>
      <c r="B215" s="60"/>
    </row>
    <row r="216" spans="1:2">
      <c r="A216" s="60"/>
      <c r="B216" s="60"/>
    </row>
    <row r="217" spans="1:2">
      <c r="A217" s="60"/>
      <c r="B217" s="60"/>
    </row>
    <row r="218" spans="1:2">
      <c r="A218" s="60"/>
      <c r="B218" s="60"/>
    </row>
    <row r="219" spans="1:2">
      <c r="A219" s="60"/>
      <c r="B219" s="60"/>
    </row>
    <row r="220" spans="1:2">
      <c r="A220" s="60"/>
      <c r="B220" s="60"/>
    </row>
    <row r="221" spans="1:2">
      <c r="A221" s="60"/>
      <c r="B221" s="60"/>
    </row>
    <row r="222" spans="1:2">
      <c r="A222" s="60"/>
      <c r="B222" s="60"/>
    </row>
    <row r="223" spans="1:2">
      <c r="A223" s="60"/>
      <c r="B223" s="60"/>
    </row>
    <row r="224" spans="1:2">
      <c r="A224" s="60"/>
      <c r="B224" s="60"/>
    </row>
    <row r="225" spans="1:2">
      <c r="A225" s="60"/>
      <c r="B225" s="60"/>
    </row>
    <row r="226" spans="1:2">
      <c r="A226" s="60"/>
      <c r="B226" s="60"/>
    </row>
    <row r="227" spans="1:2">
      <c r="A227" s="60"/>
      <c r="B227" s="60"/>
    </row>
    <row r="228" spans="1:2">
      <c r="A228" s="60"/>
      <c r="B228" s="60"/>
    </row>
    <row r="229" spans="1:2">
      <c r="A229" s="60"/>
      <c r="B229" s="60"/>
    </row>
    <row r="230" spans="1:2">
      <c r="A230" s="60"/>
      <c r="B230" s="60"/>
    </row>
    <row r="231" spans="1:2">
      <c r="A231" s="60"/>
      <c r="B231" s="60"/>
    </row>
    <row r="232" spans="1:2">
      <c r="A232" s="60"/>
      <c r="B232" s="60"/>
    </row>
    <row r="233" spans="1:2">
      <c r="A233" s="60"/>
      <c r="B233" s="60"/>
    </row>
    <row r="234" spans="1:2">
      <c r="A234" s="60"/>
      <c r="B234" s="60"/>
    </row>
    <row r="235" spans="1:2">
      <c r="A235" s="60"/>
      <c r="B235" s="60"/>
    </row>
    <row r="236" spans="1:2">
      <c r="A236" s="60"/>
      <c r="B236" s="60"/>
    </row>
    <row r="237" spans="1:2">
      <c r="A237" s="60"/>
      <c r="B237" s="60"/>
    </row>
    <row r="238" spans="1:2">
      <c r="A238" s="60"/>
      <c r="B238" s="60"/>
    </row>
    <row r="239" spans="1:2">
      <c r="A239" s="60"/>
      <c r="B239" s="60"/>
    </row>
    <row r="240" spans="1:2">
      <c r="A240" s="60"/>
      <c r="B240" s="60"/>
    </row>
    <row r="241" spans="1:2">
      <c r="A241" s="60"/>
      <c r="B241" s="60"/>
    </row>
    <row r="242" spans="1:2">
      <c r="A242" s="60"/>
      <c r="B242" s="60"/>
    </row>
    <row r="243" spans="1:2">
      <c r="A243" s="60"/>
      <c r="B243" s="60"/>
    </row>
    <row r="244" spans="1:2">
      <c r="A244" s="60"/>
      <c r="B244" s="60"/>
    </row>
    <row r="245" spans="1:2">
      <c r="A245" s="60"/>
      <c r="B245" s="60"/>
    </row>
    <row r="246" spans="1:2">
      <c r="A246" s="60"/>
      <c r="B246" s="60"/>
    </row>
    <row r="247" spans="1:2">
      <c r="A247" s="60"/>
      <c r="B247" s="60"/>
    </row>
    <row r="248" spans="1:2">
      <c r="A248" s="60"/>
      <c r="B248" s="60"/>
    </row>
    <row r="249" spans="1:2">
      <c r="A249" s="60"/>
      <c r="B249" s="60"/>
    </row>
    <row r="250" spans="1:2">
      <c r="A250" s="60"/>
      <c r="B250" s="60"/>
    </row>
    <row r="251" spans="1:2">
      <c r="A251" s="60"/>
      <c r="B251" s="60"/>
    </row>
    <row r="252" spans="1:2">
      <c r="A252" s="60"/>
      <c r="B252" s="60"/>
    </row>
    <row r="253" spans="1:2">
      <c r="A253" s="60"/>
      <c r="B253" s="60"/>
    </row>
    <row r="254" spans="1:2">
      <c r="A254" s="60"/>
      <c r="B254" s="60"/>
    </row>
    <row r="255" spans="1:2">
      <c r="A255" s="60"/>
      <c r="B255" s="60"/>
    </row>
    <row r="256" spans="1:2">
      <c r="A256" s="60"/>
      <c r="B256" s="60"/>
    </row>
    <row r="257" spans="1:2">
      <c r="A257" s="60"/>
      <c r="B257" s="60"/>
    </row>
    <row r="258" spans="1:2">
      <c r="A258" s="60"/>
      <c r="B258" s="60"/>
    </row>
    <row r="259" spans="1:2">
      <c r="A259" s="60"/>
      <c r="B259" s="60"/>
    </row>
    <row r="260" spans="1:2">
      <c r="A260" s="60"/>
      <c r="B260" s="60"/>
    </row>
    <row r="261" spans="1:2">
      <c r="A261" s="60"/>
      <c r="B261" s="60"/>
    </row>
    <row r="262" spans="1:2">
      <c r="A262" s="60"/>
      <c r="B262" s="60"/>
    </row>
    <row r="263" spans="1:2">
      <c r="A263" s="60"/>
      <c r="B263" s="60"/>
    </row>
    <row r="264" spans="1:2">
      <c r="A264" s="60"/>
      <c r="B264" s="60"/>
    </row>
    <row r="265" spans="1:2">
      <c r="A265" s="60"/>
      <c r="B265" s="60"/>
    </row>
    <row r="266" spans="1:2">
      <c r="A266" s="60"/>
      <c r="B266" s="60"/>
    </row>
    <row r="267" spans="1:2">
      <c r="A267" s="60"/>
      <c r="B267" s="60"/>
    </row>
    <row r="268" spans="1:2">
      <c r="A268" s="60"/>
      <c r="B268" s="60"/>
    </row>
    <row r="269" spans="1:2">
      <c r="A269" s="60"/>
      <c r="B269" s="60"/>
    </row>
    <row r="270" spans="1:2">
      <c r="A270" s="60"/>
      <c r="B270" s="60"/>
    </row>
    <row r="271" spans="1:2">
      <c r="A271" s="60"/>
      <c r="B271" s="60"/>
    </row>
    <row r="272" spans="1:2">
      <c r="A272" s="60"/>
      <c r="B272" s="60"/>
    </row>
    <row r="273" spans="1:2">
      <c r="A273" s="60"/>
      <c r="B273" s="60"/>
    </row>
    <row r="274" spans="1:2">
      <c r="A274" s="60"/>
      <c r="B274" s="60"/>
    </row>
    <row r="275" spans="1:2">
      <c r="A275" s="60"/>
      <c r="B275" s="60"/>
    </row>
    <row r="276" spans="1:2">
      <c r="A276" s="60"/>
      <c r="B276" s="60"/>
    </row>
    <row r="277" spans="1:2">
      <c r="A277" s="60"/>
      <c r="B277" s="60"/>
    </row>
    <row r="278" spans="1:2">
      <c r="A278" s="60"/>
      <c r="B278" s="60"/>
    </row>
    <row r="279" spans="1:2">
      <c r="A279" s="60"/>
      <c r="B279" s="60"/>
    </row>
    <row r="280" spans="1:2">
      <c r="A280" s="60"/>
      <c r="B280" s="60"/>
    </row>
    <row r="281" spans="1:2">
      <c r="A281" s="60"/>
      <c r="B281" s="60"/>
    </row>
    <row r="282" spans="1:2">
      <c r="A282" s="60"/>
      <c r="B282" s="60"/>
    </row>
    <row r="283" spans="1:2">
      <c r="A283" s="60"/>
      <c r="B283" s="60"/>
    </row>
    <row r="284" spans="1:2">
      <c r="A284" s="60"/>
      <c r="B284" s="60"/>
    </row>
    <row r="285" spans="1:2">
      <c r="A285" s="60"/>
      <c r="B285" s="60"/>
    </row>
    <row r="286" spans="1:2">
      <c r="A286" s="60"/>
      <c r="B286" s="60"/>
    </row>
    <row r="287" spans="1:2">
      <c r="A287" s="60"/>
      <c r="B287" s="60"/>
    </row>
    <row r="288" spans="1:2">
      <c r="A288" s="60"/>
      <c r="B288" s="60"/>
    </row>
    <row r="289" spans="1:2">
      <c r="A289" s="60"/>
      <c r="B289" s="60"/>
    </row>
    <row r="290" spans="1:2">
      <c r="A290" s="60"/>
      <c r="B290" s="60"/>
    </row>
    <row r="291" spans="1:2">
      <c r="A291" s="60"/>
      <c r="B291" s="60"/>
    </row>
    <row r="292" spans="1:2">
      <c r="A292" s="60"/>
      <c r="B292" s="60"/>
    </row>
    <row r="293" spans="1:2">
      <c r="A293" s="60"/>
      <c r="B293" s="60"/>
    </row>
    <row r="294" spans="1:2">
      <c r="A294" s="60"/>
      <c r="B294" s="60"/>
    </row>
    <row r="295" spans="1:2">
      <c r="A295" s="60"/>
      <c r="B295" s="60"/>
    </row>
    <row r="296" spans="1:2">
      <c r="A296" s="60"/>
      <c r="B296" s="60"/>
    </row>
    <row r="297" spans="1:2">
      <c r="A297" s="60"/>
      <c r="B297" s="60"/>
    </row>
    <row r="298" spans="1:2">
      <c r="A298" s="60"/>
      <c r="B298" s="60"/>
    </row>
    <row r="299" spans="1:2">
      <c r="A299" s="60"/>
      <c r="B299" s="60"/>
    </row>
    <row r="300" spans="1:2">
      <c r="A300" s="60"/>
      <c r="B300" s="60"/>
    </row>
    <row r="301" spans="1:2">
      <c r="A301" s="60"/>
      <c r="B301" s="60"/>
    </row>
    <row r="302" spans="1:2">
      <c r="A302" s="60"/>
      <c r="B302" s="60"/>
    </row>
    <row r="303" spans="1:2">
      <c r="A303" s="60"/>
      <c r="B303" s="60"/>
    </row>
    <row r="304" spans="1:2">
      <c r="A304" s="60"/>
      <c r="B304" s="60"/>
    </row>
    <row r="305" spans="1:2">
      <c r="A305" s="60"/>
      <c r="B305" s="60"/>
    </row>
    <row r="306" spans="1:2">
      <c r="A306" s="60"/>
      <c r="B306" s="60"/>
    </row>
    <row r="307" spans="1:2">
      <c r="A307" s="60"/>
      <c r="B307" s="60"/>
    </row>
    <row r="308" spans="1:2">
      <c r="A308" s="60"/>
      <c r="B308" s="60"/>
    </row>
    <row r="309" spans="1:2">
      <c r="A309" s="60"/>
      <c r="B309" s="60"/>
    </row>
    <row r="310" spans="1:2">
      <c r="A310" s="60"/>
      <c r="B310" s="60"/>
    </row>
    <row r="311" spans="1:2">
      <c r="A311" s="60"/>
      <c r="B311" s="60"/>
    </row>
    <row r="312" spans="1:2">
      <c r="A312" s="60"/>
      <c r="B312" s="60"/>
    </row>
    <row r="313" spans="1:2">
      <c r="A313" s="60"/>
      <c r="B313" s="60"/>
    </row>
    <row r="314" spans="1:2">
      <c r="A314" s="60"/>
      <c r="B314" s="60"/>
    </row>
    <row r="315" spans="1:2">
      <c r="A315" s="60"/>
      <c r="B315" s="60"/>
    </row>
    <row r="316" spans="1:2">
      <c r="A316" s="60"/>
      <c r="B316" s="60"/>
    </row>
    <row r="317" spans="1:2">
      <c r="A317" s="60"/>
      <c r="B317" s="60"/>
    </row>
    <row r="318" spans="1:2">
      <c r="A318" s="60"/>
      <c r="B318" s="60"/>
    </row>
    <row r="319" spans="1:2">
      <c r="A319" s="60"/>
      <c r="B319" s="60"/>
    </row>
    <row r="320" spans="1:2">
      <c r="A320" s="60"/>
      <c r="B320" s="60"/>
    </row>
    <row r="321" spans="1:2">
      <c r="A321" s="60"/>
      <c r="B321" s="60"/>
    </row>
    <row r="322" spans="1:2">
      <c r="A322" s="60"/>
      <c r="B322" s="60"/>
    </row>
    <row r="323" spans="1:2">
      <c r="A323" s="60"/>
      <c r="B323" s="60"/>
    </row>
    <row r="324" spans="1:2">
      <c r="A324" s="60"/>
      <c r="B324" s="60"/>
    </row>
    <row r="325" spans="1:2">
      <c r="A325" s="60"/>
      <c r="B325" s="60"/>
    </row>
    <row r="326" spans="1:2">
      <c r="A326" s="60"/>
      <c r="B326" s="60"/>
    </row>
    <row r="327" spans="1:2">
      <c r="A327" s="60"/>
      <c r="B327" s="60"/>
    </row>
    <row r="328" spans="1:2">
      <c r="A328" s="60"/>
      <c r="B328" s="60"/>
    </row>
    <row r="329" spans="1:2">
      <c r="A329" s="60"/>
      <c r="B329" s="60"/>
    </row>
    <row r="330" spans="1:2">
      <c r="A330" s="60"/>
      <c r="B330" s="60"/>
    </row>
    <row r="331" spans="1:2">
      <c r="A331" s="60"/>
      <c r="B331" s="60"/>
    </row>
    <row r="332" spans="1:2">
      <c r="A332" s="60"/>
      <c r="B332" s="60"/>
    </row>
    <row r="333" spans="1:2">
      <c r="A333" s="60"/>
      <c r="B333" s="60"/>
    </row>
    <row r="334" spans="1:2">
      <c r="A334" s="60"/>
      <c r="B334" s="60"/>
    </row>
    <row r="335" spans="1:2">
      <c r="A335" s="60"/>
      <c r="B335" s="60"/>
    </row>
    <row r="336" spans="1:2">
      <c r="A336" s="60"/>
      <c r="B336" s="60"/>
    </row>
    <row r="337" spans="1:2">
      <c r="A337" s="60"/>
      <c r="B337" s="60"/>
    </row>
    <row r="338" spans="1:2">
      <c r="A338" s="60"/>
      <c r="B338" s="60"/>
    </row>
    <row r="339" spans="1:2">
      <c r="A339" s="60"/>
      <c r="B339" s="60"/>
    </row>
    <row r="340" spans="1:2">
      <c r="A340" s="60"/>
      <c r="B340" s="60"/>
    </row>
    <row r="341" spans="1:2">
      <c r="A341" s="60"/>
      <c r="B341" s="60"/>
    </row>
    <row r="342" spans="1:2">
      <c r="A342" s="60"/>
      <c r="B342" s="60"/>
    </row>
    <row r="343" spans="1:2">
      <c r="A343" s="60"/>
      <c r="B343" s="60"/>
    </row>
    <row r="344" spans="1:2">
      <c r="A344" s="60"/>
      <c r="B344" s="60"/>
    </row>
    <row r="345" spans="1:2">
      <c r="A345" s="60"/>
      <c r="B345" s="60"/>
    </row>
    <row r="346" spans="1:2">
      <c r="A346" s="60"/>
      <c r="B346" s="60"/>
    </row>
    <row r="347" spans="1:2">
      <c r="A347" s="60"/>
      <c r="B347" s="60"/>
    </row>
    <row r="348" spans="1:2">
      <c r="A348" s="60"/>
      <c r="B348" s="60"/>
    </row>
    <row r="349" spans="1:2">
      <c r="A349" s="60"/>
      <c r="B349" s="60"/>
    </row>
    <row r="350" spans="1:2">
      <c r="A350" s="60"/>
      <c r="B350" s="60"/>
    </row>
    <row r="351" spans="1:2">
      <c r="A351" s="60"/>
      <c r="B351" s="60"/>
    </row>
    <row r="352" spans="1:2">
      <c r="A352" s="60"/>
      <c r="B352" s="60"/>
    </row>
    <row r="353" spans="1:2">
      <c r="A353" s="60"/>
      <c r="B353" s="60"/>
    </row>
    <row r="354" spans="1:2">
      <c r="A354" s="60"/>
      <c r="B354" s="60"/>
    </row>
    <row r="355" spans="1:2">
      <c r="A355" s="60"/>
      <c r="B355" s="60"/>
    </row>
    <row r="356" spans="1:2">
      <c r="A356" s="60"/>
      <c r="B356" s="60"/>
    </row>
    <row r="357" spans="1:2">
      <c r="A357" s="60"/>
      <c r="B357" s="60"/>
    </row>
    <row r="358" spans="1:2">
      <c r="A358" s="60"/>
      <c r="B358" s="60"/>
    </row>
    <row r="359" spans="1:2">
      <c r="A359" s="60"/>
      <c r="B359" s="60"/>
    </row>
    <row r="360" spans="1:2">
      <c r="A360" s="60"/>
      <c r="B360" s="60"/>
    </row>
    <row r="361" spans="1:2">
      <c r="A361" s="60"/>
      <c r="B361" s="60"/>
    </row>
    <row r="362" spans="1:2">
      <c r="A362" s="60"/>
      <c r="B362" s="60"/>
    </row>
    <row r="363" spans="1:2">
      <c r="A363" s="60"/>
      <c r="B363" s="60"/>
    </row>
    <row r="364" spans="1:2">
      <c r="A364" s="60"/>
      <c r="B364" s="60"/>
    </row>
    <row r="365" spans="1:2">
      <c r="A365" s="60"/>
      <c r="B365" s="60"/>
    </row>
    <row r="366" spans="1:2">
      <c r="A366" s="60"/>
      <c r="B366" s="60"/>
    </row>
    <row r="367" spans="1:2">
      <c r="A367" s="60"/>
      <c r="B367" s="60"/>
    </row>
    <row r="368" spans="1:2">
      <c r="A368" s="60"/>
      <c r="B368" s="60"/>
    </row>
    <row r="369" spans="1:2">
      <c r="A369" s="60"/>
      <c r="B369" s="60"/>
    </row>
    <row r="370" spans="1:2">
      <c r="A370" s="60"/>
      <c r="B370" s="60"/>
    </row>
    <row r="371" spans="1:2">
      <c r="A371" s="60"/>
      <c r="B371" s="60"/>
    </row>
    <row r="372" spans="1:2">
      <c r="A372" s="60"/>
      <c r="B372" s="60"/>
    </row>
    <row r="373" spans="1:2">
      <c r="A373" s="60"/>
      <c r="B373" s="60"/>
    </row>
    <row r="374" spans="1:2">
      <c r="A374" s="60"/>
      <c r="B374" s="60"/>
    </row>
    <row r="375" spans="1:2">
      <c r="A375" s="60"/>
      <c r="B375" s="60"/>
    </row>
    <row r="376" spans="1:2">
      <c r="A376" s="60"/>
      <c r="B376" s="60"/>
    </row>
    <row r="377" spans="1:2">
      <c r="A377" s="60"/>
      <c r="B377" s="60"/>
    </row>
    <row r="378" spans="1:2">
      <c r="A378" s="60"/>
      <c r="B378" s="60"/>
    </row>
    <row r="379" spans="1:2">
      <c r="A379" s="60"/>
      <c r="B379" s="60"/>
    </row>
    <row r="380" spans="1:2">
      <c r="A380" s="60"/>
      <c r="B380" s="60"/>
    </row>
    <row r="381" spans="1:2">
      <c r="A381" s="60"/>
      <c r="B381" s="60"/>
    </row>
    <row r="382" spans="1:2">
      <c r="A382" s="60"/>
      <c r="B382" s="60"/>
    </row>
    <row r="383" spans="1:2">
      <c r="A383" s="60"/>
      <c r="B383" s="60"/>
    </row>
    <row r="384" spans="1:2">
      <c r="A384" s="60"/>
      <c r="B384" s="60"/>
    </row>
    <row r="385" spans="1:2">
      <c r="A385" s="60"/>
      <c r="B385" s="60"/>
    </row>
    <row r="386" spans="1:2">
      <c r="A386" s="60"/>
      <c r="B386" s="60"/>
    </row>
    <row r="387" spans="1:2">
      <c r="A387" s="60"/>
      <c r="B387" s="60"/>
    </row>
    <row r="388" spans="1:2">
      <c r="A388" s="60"/>
      <c r="B388" s="60"/>
    </row>
    <row r="389" spans="1:2">
      <c r="A389" s="60"/>
      <c r="B389" s="60"/>
    </row>
    <row r="390" spans="1:2">
      <c r="A390" s="60"/>
      <c r="B390" s="60"/>
    </row>
    <row r="391" spans="1:2">
      <c r="A391" s="60"/>
      <c r="B391" s="60"/>
    </row>
    <row r="392" spans="1:2">
      <c r="A392" s="60"/>
      <c r="B392" s="60"/>
    </row>
    <row r="393" spans="1:2">
      <c r="A393" s="60"/>
      <c r="B393" s="60"/>
    </row>
    <row r="394" spans="1:2">
      <c r="A394" s="60"/>
      <c r="B394" s="60"/>
    </row>
    <row r="395" spans="1:2">
      <c r="A395" s="60"/>
      <c r="B395" s="60"/>
    </row>
    <row r="396" spans="1:2">
      <c r="A396" s="60"/>
      <c r="B396" s="60"/>
    </row>
    <row r="397" spans="1:2">
      <c r="A397" s="60"/>
      <c r="B397" s="60"/>
    </row>
    <row r="398" spans="1:2">
      <c r="A398" s="60"/>
      <c r="B398" s="60"/>
    </row>
    <row r="399" spans="1:2">
      <c r="A399" s="60"/>
      <c r="B399" s="60"/>
    </row>
    <row r="400" spans="1:2">
      <c r="A400" s="60"/>
      <c r="B400" s="60"/>
    </row>
    <row r="401" spans="1:2">
      <c r="A401" s="60"/>
      <c r="B401" s="60"/>
    </row>
    <row r="402" spans="1:2">
      <c r="A402" s="60"/>
      <c r="B402" s="60"/>
    </row>
    <row r="403" spans="1:2">
      <c r="A403" s="60"/>
      <c r="B403" s="60"/>
    </row>
    <row r="404" spans="1:2">
      <c r="A404" s="60"/>
      <c r="B404" s="60"/>
    </row>
    <row r="405" spans="1:2">
      <c r="A405" s="60"/>
      <c r="B405" s="60"/>
    </row>
    <row r="406" spans="1:2">
      <c r="A406" s="60"/>
      <c r="B406" s="60"/>
    </row>
    <row r="407" spans="1:2">
      <c r="A407" s="60"/>
      <c r="B407" s="60"/>
    </row>
    <row r="408" spans="1:2">
      <c r="A408" s="60"/>
      <c r="B408" s="60"/>
    </row>
    <row r="409" spans="1:2">
      <c r="A409" s="60"/>
      <c r="B409" s="60"/>
    </row>
    <row r="410" spans="1:2">
      <c r="A410" s="60"/>
      <c r="B410" s="60"/>
    </row>
    <row r="411" spans="1:2">
      <c r="A411" s="60"/>
      <c r="B411" s="60"/>
    </row>
    <row r="412" spans="1:2">
      <c r="A412" s="60"/>
      <c r="B412" s="60"/>
    </row>
    <row r="413" spans="1:2">
      <c r="A413" s="60"/>
      <c r="B413" s="60"/>
    </row>
    <row r="414" spans="1:2">
      <c r="A414" s="60"/>
      <c r="B414" s="60"/>
    </row>
    <row r="415" spans="1:2">
      <c r="A415" s="60"/>
      <c r="B415" s="60"/>
    </row>
    <row r="416" spans="1:2">
      <c r="A416" s="60"/>
      <c r="B416" s="60"/>
    </row>
    <row r="417" spans="1:2">
      <c r="A417" s="60"/>
      <c r="B417" s="60"/>
    </row>
    <row r="418" spans="1:2">
      <c r="A418" s="60"/>
      <c r="B418" s="60"/>
    </row>
    <row r="419" spans="1:2">
      <c r="A419" s="60"/>
      <c r="B419" s="60"/>
    </row>
    <row r="420" spans="1:2">
      <c r="A420" s="60"/>
      <c r="B420" s="60"/>
    </row>
    <row r="421" spans="1:2">
      <c r="A421" s="60"/>
      <c r="B421" s="60"/>
    </row>
    <row r="422" spans="1:2">
      <c r="A422" s="60"/>
      <c r="B422" s="60"/>
    </row>
    <row r="423" spans="1:2">
      <c r="A423" s="60"/>
      <c r="B423" s="60"/>
    </row>
    <row r="424" spans="1:2">
      <c r="A424" s="60"/>
      <c r="B424" s="60"/>
    </row>
    <row r="425" spans="1:2">
      <c r="A425" s="60"/>
      <c r="B425" s="60"/>
    </row>
    <row r="426" spans="1:2">
      <c r="A426" s="60"/>
      <c r="B426" s="60"/>
    </row>
    <row r="427" spans="1:2">
      <c r="A427" s="60"/>
      <c r="B427" s="60"/>
    </row>
    <row r="428" spans="1:2">
      <c r="A428" s="60"/>
      <c r="B428" s="60"/>
    </row>
    <row r="429" spans="1:2">
      <c r="A429" s="60"/>
      <c r="B429" s="60"/>
    </row>
    <row r="430" spans="1:2">
      <c r="A430" s="60"/>
      <c r="B430" s="60"/>
    </row>
    <row r="431" spans="1:2">
      <c r="A431" s="60"/>
      <c r="B431" s="60"/>
    </row>
    <row r="432" spans="1:2">
      <c r="A432" s="60"/>
      <c r="B432" s="60"/>
    </row>
    <row r="433" spans="1:2">
      <c r="A433" s="60"/>
      <c r="B433" s="60"/>
    </row>
    <row r="434" spans="1:2">
      <c r="A434" s="60"/>
      <c r="B434" s="60"/>
    </row>
    <row r="435" spans="1:2">
      <c r="A435" s="60"/>
      <c r="B435" s="60"/>
    </row>
    <row r="436" spans="1:2">
      <c r="A436" s="60"/>
      <c r="B436" s="60"/>
    </row>
    <row r="437" spans="1:2">
      <c r="A437" s="60"/>
      <c r="B437" s="60"/>
    </row>
    <row r="438" spans="1:2">
      <c r="A438" s="60"/>
      <c r="B438" s="60"/>
    </row>
    <row r="439" spans="1:2">
      <c r="A439" s="60"/>
      <c r="B439" s="60"/>
    </row>
    <row r="440" spans="1:2">
      <c r="A440" s="60"/>
      <c r="B440" s="60"/>
    </row>
    <row r="441" spans="1:2">
      <c r="A441" s="60"/>
      <c r="B441" s="60"/>
    </row>
    <row r="442" spans="1:2">
      <c r="A442" s="60"/>
      <c r="B442" s="60"/>
    </row>
    <row r="443" spans="1:2">
      <c r="A443" s="60"/>
      <c r="B443" s="60"/>
    </row>
    <row r="444" spans="1:2">
      <c r="A444" s="60"/>
      <c r="B444" s="60"/>
    </row>
    <row r="445" spans="1:2">
      <c r="A445" s="60"/>
      <c r="B445" s="60"/>
    </row>
    <row r="446" spans="1:2">
      <c r="A446" s="60"/>
      <c r="B446" s="60"/>
    </row>
    <row r="447" spans="1:2">
      <c r="A447" s="60"/>
      <c r="B447" s="60"/>
    </row>
    <row r="448" spans="1:2">
      <c r="A448" s="60"/>
      <c r="B448" s="60"/>
    </row>
    <row r="449" spans="1:2">
      <c r="A449" s="60"/>
      <c r="B449" s="60"/>
    </row>
    <row r="450" spans="1:2">
      <c r="A450" s="60"/>
      <c r="B450" s="60"/>
    </row>
    <row r="451" spans="1:2">
      <c r="A451" s="60"/>
      <c r="B451" s="60"/>
    </row>
    <row r="452" spans="1:2">
      <c r="A452" s="60"/>
      <c r="B452" s="60"/>
    </row>
    <row r="453" spans="1:2">
      <c r="A453" s="60"/>
      <c r="B453" s="60"/>
    </row>
    <row r="454" spans="1:2">
      <c r="A454" s="60"/>
      <c r="B454" s="60"/>
    </row>
    <row r="455" spans="1:2">
      <c r="A455" s="60"/>
      <c r="B455" s="60"/>
    </row>
    <row r="456" spans="1:2">
      <c r="A456" s="60"/>
      <c r="B456" s="60"/>
    </row>
    <row r="457" spans="1:2">
      <c r="A457" s="60"/>
      <c r="B457" s="60"/>
    </row>
    <row r="458" spans="1:2">
      <c r="A458" s="60"/>
      <c r="B458" s="60"/>
    </row>
    <row r="459" spans="1:2">
      <c r="A459" s="60"/>
      <c r="B459" s="60"/>
    </row>
    <row r="460" spans="1:2">
      <c r="A460" s="60"/>
      <c r="B460" s="60"/>
    </row>
    <row r="461" spans="1:2">
      <c r="A461" s="60"/>
      <c r="B461" s="60"/>
    </row>
    <row r="462" spans="1:2">
      <c r="A462" s="60"/>
      <c r="B462" s="60"/>
    </row>
    <row r="463" spans="1:2">
      <c r="A463" s="60"/>
      <c r="B463" s="60"/>
    </row>
    <row r="464" spans="1:2">
      <c r="A464" s="60"/>
      <c r="B464" s="60"/>
    </row>
    <row r="465" spans="1:2">
      <c r="A465" s="60"/>
      <c r="B465" s="60"/>
    </row>
    <row r="466" spans="1:2">
      <c r="A466" s="60"/>
      <c r="B466" s="60"/>
    </row>
    <row r="467" spans="1:2">
      <c r="A467" s="60"/>
      <c r="B467" s="60"/>
    </row>
    <row r="468" spans="1:2">
      <c r="A468" s="60"/>
      <c r="B468" s="60"/>
    </row>
    <row r="469" spans="1:2">
      <c r="A469" s="60"/>
      <c r="B469" s="60"/>
    </row>
    <row r="470" spans="1:2">
      <c r="A470" s="60"/>
      <c r="B470" s="60"/>
    </row>
    <row r="471" spans="1:2">
      <c r="A471" s="60"/>
      <c r="B471" s="60"/>
    </row>
    <row r="472" spans="1:2">
      <c r="A472" s="60"/>
      <c r="B472" s="60"/>
    </row>
    <row r="473" spans="1:2">
      <c r="A473" s="60"/>
      <c r="B473" s="60"/>
    </row>
    <row r="474" spans="1:2">
      <c r="A474" s="60"/>
      <c r="B474" s="60"/>
    </row>
    <row r="475" spans="1:2">
      <c r="A475" s="60"/>
      <c r="B475" s="60"/>
    </row>
    <row r="476" spans="1:2">
      <c r="A476" s="60"/>
      <c r="B476" s="60"/>
    </row>
    <row r="477" spans="1:2">
      <c r="A477" s="60"/>
      <c r="B477" s="60"/>
    </row>
    <row r="478" spans="1:2">
      <c r="A478" s="60"/>
      <c r="B478" s="60"/>
    </row>
    <row r="479" spans="1:2">
      <c r="A479" s="60"/>
      <c r="B479" s="60"/>
    </row>
    <row r="480" spans="1:2">
      <c r="A480" s="60"/>
      <c r="B480" s="60"/>
    </row>
    <row r="481" spans="1:2">
      <c r="A481" s="60"/>
      <c r="B481" s="60"/>
    </row>
    <row r="482" spans="1:2">
      <c r="A482" s="60"/>
      <c r="B482" s="60"/>
    </row>
    <row r="483" spans="1:2">
      <c r="A483" s="60"/>
      <c r="B483" s="60"/>
    </row>
    <row r="484" spans="1:2">
      <c r="A484" s="60"/>
      <c r="B484" s="60"/>
    </row>
    <row r="485" spans="1:2">
      <c r="A485" s="60"/>
      <c r="B485" s="60"/>
    </row>
    <row r="486" spans="1:2">
      <c r="A486" s="60"/>
      <c r="B486" s="60"/>
    </row>
    <row r="487" spans="1:2">
      <c r="A487" s="60"/>
      <c r="B487" s="60"/>
    </row>
    <row r="488" spans="1:2">
      <c r="A488" s="60"/>
      <c r="B488" s="60"/>
    </row>
    <row r="489" spans="1:2">
      <c r="A489" s="60"/>
      <c r="B489" s="60"/>
    </row>
    <row r="490" spans="1:2">
      <c r="A490" s="60"/>
      <c r="B490" s="60"/>
    </row>
    <row r="491" spans="1:2">
      <c r="A491" s="60"/>
      <c r="B491" s="60"/>
    </row>
    <row r="492" spans="1:2">
      <c r="A492" s="60"/>
      <c r="B492" s="60"/>
    </row>
    <row r="493" spans="1:2">
      <c r="A493" s="60"/>
      <c r="B493" s="60"/>
    </row>
    <row r="494" spans="1:2">
      <c r="A494" s="60"/>
      <c r="B494" s="60"/>
    </row>
    <row r="495" spans="1:2">
      <c r="A495" s="60"/>
      <c r="B495" s="60"/>
    </row>
    <row r="496" spans="1:2">
      <c r="A496" s="60"/>
      <c r="B496" s="60"/>
    </row>
    <row r="497" spans="1:2">
      <c r="A497" s="60"/>
      <c r="B497" s="60"/>
    </row>
    <row r="498" spans="1:2">
      <c r="A498" s="60"/>
      <c r="B498" s="60"/>
    </row>
    <row r="499" spans="1:2">
      <c r="A499" s="60"/>
      <c r="B499" s="60"/>
    </row>
    <row r="500" spans="1:2">
      <c r="A500" s="60"/>
      <c r="B500" s="60"/>
    </row>
    <row r="501" spans="1:2">
      <c r="A501" s="60"/>
      <c r="B501" s="60"/>
    </row>
    <row r="502" spans="1:2">
      <c r="A502" s="60"/>
      <c r="B502" s="60"/>
    </row>
    <row r="503" spans="1:2">
      <c r="A503" s="60"/>
      <c r="B503" s="60"/>
    </row>
    <row r="504" spans="1:2">
      <c r="A504" s="60"/>
      <c r="B504" s="60"/>
    </row>
    <row r="505" spans="1:2">
      <c r="A505" s="60"/>
      <c r="B505" s="60"/>
    </row>
    <row r="506" spans="1:2">
      <c r="A506" s="60"/>
      <c r="B506" s="60"/>
    </row>
    <row r="507" spans="1:2">
      <c r="A507" s="60"/>
      <c r="B507" s="60"/>
    </row>
    <row r="508" spans="1:2">
      <c r="A508" s="60"/>
      <c r="B508" s="60"/>
    </row>
    <row r="509" spans="1:2">
      <c r="A509" s="60"/>
      <c r="B509" s="60"/>
    </row>
    <row r="510" spans="1:2">
      <c r="A510" s="60"/>
      <c r="B510" s="60"/>
    </row>
    <row r="511" spans="1:2">
      <c r="A511" s="60"/>
      <c r="B511" s="60"/>
    </row>
    <row r="512" spans="1:2">
      <c r="A512" s="60"/>
      <c r="B512" s="60"/>
    </row>
    <row r="513" spans="1:2">
      <c r="A513" s="60"/>
      <c r="B513" s="60"/>
    </row>
    <row r="514" spans="1:2">
      <c r="A514" s="60"/>
      <c r="B514" s="60"/>
    </row>
    <row r="515" spans="1:2">
      <c r="A515" s="60"/>
      <c r="B515" s="60"/>
    </row>
    <row r="516" spans="1:2">
      <c r="A516" s="60"/>
      <c r="B516" s="60"/>
    </row>
    <row r="517" spans="1:2">
      <c r="A517" s="60"/>
      <c r="B517" s="60"/>
    </row>
    <row r="518" spans="1:2">
      <c r="A518" s="60"/>
      <c r="B518" s="60"/>
    </row>
    <row r="519" spans="1:2">
      <c r="A519" s="60"/>
      <c r="B519" s="60"/>
    </row>
    <row r="520" spans="1:2">
      <c r="A520" s="60"/>
      <c r="B520" s="60"/>
    </row>
    <row r="521" spans="1:2">
      <c r="A521" s="60"/>
      <c r="B521" s="60"/>
    </row>
    <row r="522" spans="1:2">
      <c r="A522" s="60"/>
      <c r="B522" s="60"/>
    </row>
    <row r="523" spans="1:2">
      <c r="A523" s="60"/>
      <c r="B523" s="60"/>
    </row>
    <row r="524" spans="1:2">
      <c r="A524" s="60"/>
      <c r="B524" s="60"/>
    </row>
    <row r="525" spans="1:2">
      <c r="A525" s="60"/>
      <c r="B525" s="60"/>
    </row>
    <row r="526" spans="1:2">
      <c r="A526" s="60"/>
      <c r="B526" s="60"/>
    </row>
    <row r="527" spans="1:2">
      <c r="A527" s="60"/>
      <c r="B527" s="60"/>
    </row>
    <row r="528" spans="1:2">
      <c r="A528" s="60"/>
      <c r="B528" s="60"/>
    </row>
    <row r="529" spans="1:2">
      <c r="A529" s="60"/>
      <c r="B529" s="60"/>
    </row>
    <row r="530" spans="1:2">
      <c r="A530" s="60"/>
      <c r="B530" s="60"/>
    </row>
    <row r="531" spans="1:2">
      <c r="A531" s="60"/>
      <c r="B531" s="60"/>
    </row>
    <row r="532" spans="1:2">
      <c r="A532" s="60"/>
      <c r="B532" s="60"/>
    </row>
    <row r="533" spans="1:2">
      <c r="A533" s="60"/>
      <c r="B533" s="60"/>
    </row>
    <row r="534" spans="1:2">
      <c r="A534" s="60"/>
      <c r="B534" s="60"/>
    </row>
    <row r="535" spans="1:2">
      <c r="A535" s="60"/>
      <c r="B535" s="60"/>
    </row>
    <row r="536" spans="1:2">
      <c r="A536" s="60"/>
      <c r="B536" s="60"/>
    </row>
    <row r="537" spans="1:2">
      <c r="A537" s="60"/>
      <c r="B537" s="60"/>
    </row>
    <row r="538" spans="1:2">
      <c r="A538" s="60"/>
      <c r="B538" s="60"/>
    </row>
    <row r="539" spans="1:2">
      <c r="A539" s="60"/>
      <c r="B539" s="60"/>
    </row>
    <row r="540" spans="1:2">
      <c r="A540" s="60"/>
      <c r="B540" s="60"/>
    </row>
    <row r="541" spans="1:2">
      <c r="A541" s="60"/>
      <c r="B541" s="60"/>
    </row>
    <row r="542" spans="1:2">
      <c r="A542" s="60"/>
      <c r="B542" s="60"/>
    </row>
    <row r="543" spans="1:2">
      <c r="A543" s="60"/>
      <c r="B543" s="60"/>
    </row>
    <row r="544" spans="1:2">
      <c r="A544" s="60"/>
      <c r="B544" s="60"/>
    </row>
    <row r="545" spans="1:2">
      <c r="A545" s="60"/>
      <c r="B545" s="60"/>
    </row>
    <row r="546" spans="1:2">
      <c r="A546" s="60"/>
      <c r="B546" s="60"/>
    </row>
    <row r="547" spans="1:2">
      <c r="A547" s="60"/>
      <c r="B547" s="60"/>
    </row>
    <row r="548" spans="1:2">
      <c r="A548" s="60"/>
      <c r="B548" s="60"/>
    </row>
    <row r="549" spans="1:2">
      <c r="A549" s="60"/>
      <c r="B549" s="60"/>
    </row>
    <row r="550" spans="1:2">
      <c r="A550" s="60"/>
      <c r="B550" s="60"/>
    </row>
    <row r="551" spans="1:2">
      <c r="A551" s="60"/>
      <c r="B551" s="60"/>
    </row>
    <row r="552" spans="1:2">
      <c r="A552" s="60"/>
      <c r="B552" s="60"/>
    </row>
    <row r="553" spans="1:2">
      <c r="A553" s="60"/>
      <c r="B553" s="60"/>
    </row>
    <row r="554" spans="1:2">
      <c r="A554" s="60"/>
      <c r="B554" s="60"/>
    </row>
    <row r="555" spans="1:2">
      <c r="A555" s="60"/>
      <c r="B555" s="60"/>
    </row>
    <row r="556" spans="1:2">
      <c r="A556" s="60"/>
      <c r="B556" s="60"/>
    </row>
    <row r="557" spans="1:2">
      <c r="A557" s="60"/>
      <c r="B557" s="60"/>
    </row>
    <row r="558" spans="1:2">
      <c r="A558" s="60"/>
      <c r="B558" s="60"/>
    </row>
    <row r="559" spans="1:2">
      <c r="A559" s="60"/>
      <c r="B559" s="60"/>
    </row>
    <row r="560" spans="1:2">
      <c r="A560" s="60"/>
      <c r="B560" s="60"/>
    </row>
    <row r="561" spans="1:2">
      <c r="A561" s="60"/>
      <c r="B561" s="60"/>
    </row>
    <row r="562" spans="1:2">
      <c r="A562" s="60"/>
      <c r="B562" s="60"/>
    </row>
    <row r="563" spans="1:2">
      <c r="A563" s="60"/>
      <c r="B563" s="60"/>
    </row>
    <row r="564" spans="1:2">
      <c r="A564" s="60"/>
      <c r="B564" s="60"/>
    </row>
    <row r="565" spans="1:2">
      <c r="A565" s="60"/>
      <c r="B565" s="60"/>
    </row>
    <row r="566" spans="1:2">
      <c r="A566" s="60"/>
      <c r="B566" s="60"/>
    </row>
    <row r="567" spans="1:2">
      <c r="A567" s="60"/>
      <c r="B567" s="60"/>
    </row>
    <row r="568" spans="1:2">
      <c r="A568" s="60"/>
      <c r="B568" s="60"/>
    </row>
    <row r="569" spans="1:2">
      <c r="A569" s="60"/>
      <c r="B569" s="60"/>
    </row>
    <row r="570" spans="1:2">
      <c r="A570" s="60"/>
      <c r="B570" s="60"/>
    </row>
    <row r="571" spans="1:2">
      <c r="A571" s="60"/>
      <c r="B571" s="60"/>
    </row>
    <row r="572" spans="1:2">
      <c r="A572" s="60"/>
      <c r="B572" s="60"/>
    </row>
    <row r="573" spans="1:2">
      <c r="A573" s="60"/>
      <c r="B573" s="60"/>
    </row>
    <row r="574" spans="1:2">
      <c r="A574" s="60"/>
      <c r="B574" s="60"/>
    </row>
    <row r="575" spans="1:2">
      <c r="A575" s="60"/>
      <c r="B575" s="60"/>
    </row>
    <row r="576" spans="1:2">
      <c r="A576" s="60"/>
      <c r="B576" s="60"/>
    </row>
    <row r="577" spans="1:2">
      <c r="A577" s="60"/>
      <c r="B577" s="60"/>
    </row>
    <row r="578" spans="1:2">
      <c r="A578" s="60"/>
      <c r="B578" s="60"/>
    </row>
    <row r="579" spans="1:2">
      <c r="A579" s="60"/>
      <c r="B579" s="60"/>
    </row>
    <row r="580" spans="1:2">
      <c r="A580" s="60"/>
      <c r="B580" s="60"/>
    </row>
    <row r="581" spans="1:2">
      <c r="A581" s="60"/>
      <c r="B581" s="60"/>
    </row>
    <row r="582" spans="1:2">
      <c r="A582" s="60"/>
      <c r="B582" s="60"/>
    </row>
    <row r="583" spans="1:2">
      <c r="A583" s="60"/>
      <c r="B583" s="60"/>
    </row>
  </sheetData>
  <phoneticPr fontId="3" type="noConversion"/>
  <pageMargins left="0.75" right="0.75" top="1" bottom="1" header="0" footer="0"/>
  <pageSetup paperSize="9" orientation="portrait" verticalDpi="300" r:id="rId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S583"/>
  <sheetViews>
    <sheetView workbookViewId="0">
      <selection activeCell="A4" sqref="A4"/>
    </sheetView>
  </sheetViews>
  <sheetFormatPr baseColWidth="10" defaultColWidth="31.28515625" defaultRowHeight="12.75"/>
  <cols>
    <col min="1" max="1" width="18.42578125" style="203" customWidth="1"/>
    <col min="2" max="2" width="19.42578125" style="203" customWidth="1"/>
    <col min="3" max="3" width="19.5703125" style="203" customWidth="1"/>
    <col min="4" max="10" width="2" style="203" customWidth="1"/>
    <col min="11" max="28" width="3" style="203" customWidth="1"/>
    <col min="29" max="29" width="4" style="203" customWidth="1"/>
    <col min="30" max="30" width="11.140625" style="203" customWidth="1"/>
    <col min="31" max="31" width="13.140625" style="203" customWidth="1"/>
    <col min="32" max="32" width="8.7109375" style="203" customWidth="1"/>
    <col min="33" max="33" width="8.140625" style="203" customWidth="1"/>
    <col min="34" max="34" width="8.28515625" style="203" customWidth="1"/>
    <col min="35" max="35" width="7" style="203" customWidth="1"/>
    <col min="36" max="36" width="11" style="203" customWidth="1"/>
    <col min="37" max="37" width="15.5703125" style="203" customWidth="1"/>
    <col min="38" max="38" width="17.42578125" style="203" customWidth="1"/>
    <col min="39" max="39" width="14" style="203" customWidth="1"/>
    <col min="40" max="40" width="5.140625" style="203" customWidth="1"/>
    <col min="41" max="41" width="9.5703125" style="203" customWidth="1"/>
    <col min="42" max="42" width="8.140625" style="203" customWidth="1"/>
    <col min="43" max="43" width="5.5703125" style="203" customWidth="1"/>
    <col min="44" max="44" width="9.85546875" style="203" customWidth="1"/>
    <col min="45" max="45" width="4.42578125" style="203" customWidth="1"/>
    <col min="46" max="46" width="9" style="203" customWidth="1"/>
    <col min="47" max="47" width="9.85546875" style="203" customWidth="1"/>
    <col min="48" max="48" width="6.28515625" style="203" customWidth="1"/>
    <col min="49" max="49" width="11.140625" style="203" customWidth="1"/>
    <col min="50" max="50" width="7" style="203" customWidth="1"/>
    <col min="51" max="51" width="7.28515625" style="203" customWidth="1"/>
    <col min="52" max="52" width="7.42578125" style="203" customWidth="1"/>
    <col min="53" max="53" width="12" style="203" customWidth="1"/>
    <col min="54" max="54" width="7.5703125" style="203" customWidth="1"/>
    <col min="55" max="55" width="4.85546875" style="203" customWidth="1"/>
    <col min="56" max="56" width="10.42578125" style="203" customWidth="1"/>
    <col min="57" max="57" width="8.85546875" style="203" customWidth="1"/>
    <col min="58" max="58" width="10.7109375" style="203" customWidth="1"/>
    <col min="59" max="59" width="7.5703125" style="203" customWidth="1"/>
    <col min="60" max="60" width="12.7109375" style="203" customWidth="1"/>
    <col min="61" max="61" width="9.42578125" style="203" customWidth="1"/>
    <col min="62" max="62" width="8.5703125" style="203" customWidth="1"/>
    <col min="63" max="63" width="6.28515625" style="203" customWidth="1"/>
    <col min="64" max="64" width="10.28515625" style="203" customWidth="1"/>
    <col min="65" max="65" width="5.85546875" style="203" customWidth="1"/>
    <col min="66" max="66" width="8.7109375" style="203" customWidth="1"/>
    <col min="67" max="67" width="8.5703125" style="203" customWidth="1"/>
    <col min="68" max="68" width="9.7109375" style="203" customWidth="1"/>
    <col min="69" max="69" width="5.28515625" style="203" customWidth="1"/>
    <col min="70" max="70" width="19.140625" style="203" bestFit="1" customWidth="1"/>
    <col min="71" max="71" width="11.140625" style="203" customWidth="1"/>
    <col min="72" max="72" width="19.28515625" style="203" bestFit="1" customWidth="1"/>
    <col min="73" max="73" width="16.7109375" style="203" customWidth="1"/>
    <col min="74" max="74" width="8" style="203" customWidth="1"/>
    <col min="75" max="75" width="9.140625" style="203" customWidth="1"/>
    <col min="76" max="76" width="8.5703125" style="203" customWidth="1"/>
    <col min="77" max="77" width="20.140625" style="203" bestFit="1" customWidth="1"/>
    <col min="78" max="78" width="12.85546875" style="203" customWidth="1"/>
    <col min="79" max="79" width="5.28515625" style="203" customWidth="1"/>
    <col min="80" max="80" width="8.5703125" style="203" customWidth="1"/>
    <col min="81" max="81" width="9.7109375" style="203" customWidth="1"/>
    <col min="82" max="82" width="6.85546875" style="203" customWidth="1"/>
    <col min="83" max="83" width="9.5703125" style="203" customWidth="1"/>
    <col min="84" max="84" width="9.42578125" style="203" customWidth="1"/>
    <col min="85" max="85" width="10.140625" style="203" customWidth="1"/>
    <col min="86" max="86" width="20.28515625" style="203" bestFit="1" customWidth="1"/>
    <col min="87" max="87" width="14.140625" style="203" customWidth="1"/>
    <col min="88" max="88" width="5.5703125" style="203" customWidth="1"/>
    <col min="89" max="89" width="17.7109375" style="203" bestFit="1" customWidth="1"/>
    <col min="90" max="90" width="6.5703125" style="203" customWidth="1"/>
    <col min="91" max="93" width="8" style="203" customWidth="1"/>
    <col min="94" max="94" width="8.5703125" style="203" customWidth="1"/>
    <col min="95" max="95" width="10.7109375" style="203" customWidth="1"/>
    <col min="96" max="96" width="8.5703125" style="203" customWidth="1"/>
    <col min="97" max="97" width="7.7109375" style="203" customWidth="1"/>
    <col min="98" max="98" width="10.42578125" style="203" customWidth="1"/>
    <col min="99" max="99" width="11.140625" style="203" customWidth="1"/>
    <col min="100" max="100" width="5.28515625" style="203" customWidth="1"/>
    <col min="101" max="101" width="8.5703125" style="203" customWidth="1"/>
    <col min="102" max="102" width="15.28515625" style="203" customWidth="1"/>
    <col min="103" max="103" width="11" style="203" customWidth="1"/>
    <col min="104" max="104" width="7.85546875" style="203" customWidth="1"/>
    <col min="105" max="105" width="8" style="203" customWidth="1"/>
    <col min="106" max="106" width="7" style="203" customWidth="1"/>
    <col min="107" max="107" width="5.5703125" style="203" customWidth="1"/>
    <col min="108" max="108" width="14" style="203" customWidth="1"/>
    <col min="109" max="109" width="13.140625" style="203" customWidth="1"/>
    <col min="110" max="110" width="18.5703125" style="203" bestFit="1" customWidth="1"/>
    <col min="111" max="111" width="17.5703125" style="203" bestFit="1" customWidth="1"/>
    <col min="112" max="112" width="18.5703125" style="203" bestFit="1" customWidth="1"/>
    <col min="113" max="113" width="17.5703125" style="203" bestFit="1" customWidth="1"/>
    <col min="114" max="114" width="18.5703125" style="203" bestFit="1" customWidth="1"/>
    <col min="115" max="115" width="17.5703125" style="203" bestFit="1" customWidth="1"/>
    <col min="116" max="116" width="18.5703125" style="203" bestFit="1" customWidth="1"/>
    <col min="117" max="117" width="17.5703125" style="203" bestFit="1" customWidth="1"/>
    <col min="118" max="118" width="18.5703125" style="203" bestFit="1" customWidth="1"/>
    <col min="119" max="119" width="17.5703125" style="203" bestFit="1" customWidth="1"/>
    <col min="120" max="120" width="18.5703125" style="203" bestFit="1" customWidth="1"/>
    <col min="121" max="121" width="17.5703125" style="203" bestFit="1" customWidth="1"/>
    <col min="122" max="122" width="18.5703125" style="203" bestFit="1" customWidth="1"/>
    <col min="123" max="123" width="17.5703125" style="203" bestFit="1" customWidth="1"/>
    <col min="124" max="124" width="18.5703125" style="203" bestFit="1" customWidth="1"/>
    <col min="125" max="125" width="17.5703125" style="203" bestFit="1" customWidth="1"/>
    <col min="126" max="126" width="18.5703125" style="203" bestFit="1" customWidth="1"/>
    <col min="127" max="127" width="17.5703125" style="203" bestFit="1" customWidth="1"/>
    <col min="128" max="128" width="18.5703125" style="203" bestFit="1" customWidth="1"/>
    <col min="129" max="129" width="17.5703125" style="203" bestFit="1" customWidth="1"/>
    <col min="130" max="130" width="18.5703125" style="203" bestFit="1" customWidth="1"/>
    <col min="131" max="131" width="17.5703125" style="203" bestFit="1" customWidth="1"/>
    <col min="132" max="132" width="18.5703125" style="203" bestFit="1" customWidth="1"/>
    <col min="133" max="133" width="17.5703125" style="203" bestFit="1" customWidth="1"/>
    <col min="134" max="134" width="18.5703125" style="203" bestFit="1" customWidth="1"/>
    <col min="135" max="135" width="17.5703125" style="203" bestFit="1" customWidth="1"/>
    <col min="136" max="136" width="18.5703125" style="203" bestFit="1" customWidth="1"/>
    <col min="137" max="137" width="17.5703125" style="203" bestFit="1" customWidth="1"/>
    <col min="138" max="138" width="18.5703125" style="203" bestFit="1" customWidth="1"/>
    <col min="139" max="139" width="17.5703125" style="203" bestFit="1" customWidth="1"/>
    <col min="140" max="140" width="18.5703125" style="203" bestFit="1" customWidth="1"/>
    <col min="141" max="141" width="17.5703125" style="203" bestFit="1" customWidth="1"/>
    <col min="142" max="142" width="18.5703125" style="203" bestFit="1" customWidth="1"/>
    <col min="143" max="143" width="17.5703125" style="203" bestFit="1" customWidth="1"/>
    <col min="144" max="144" width="18.5703125" style="203" bestFit="1" customWidth="1"/>
    <col min="145" max="145" width="17.5703125" style="203" bestFit="1" customWidth="1"/>
    <col min="146" max="146" width="18.5703125" style="203" bestFit="1" customWidth="1"/>
    <col min="147" max="147" width="17.5703125" style="203" bestFit="1" customWidth="1"/>
    <col min="148" max="148" width="18.5703125" style="203" bestFit="1" customWidth="1"/>
    <col min="149" max="149" width="17.5703125" style="203" bestFit="1" customWidth="1"/>
    <col min="150" max="150" width="18.5703125" style="203" bestFit="1" customWidth="1"/>
    <col min="151" max="151" width="17.5703125" style="203" bestFit="1" customWidth="1"/>
    <col min="152" max="152" width="18.5703125" style="203" bestFit="1" customWidth="1"/>
    <col min="153" max="153" width="17.5703125" style="203" bestFit="1" customWidth="1"/>
    <col min="154" max="154" width="18.5703125" style="203" bestFit="1" customWidth="1"/>
    <col min="155" max="155" width="17.5703125" style="203" bestFit="1" customWidth="1"/>
    <col min="156" max="156" width="18.5703125" style="203" bestFit="1" customWidth="1"/>
    <col min="157" max="157" width="17.5703125" style="203" bestFit="1" customWidth="1"/>
    <col min="158" max="158" width="18.5703125" style="203" bestFit="1" customWidth="1"/>
    <col min="159" max="159" width="17.5703125" style="203" bestFit="1" customWidth="1"/>
    <col min="160" max="160" width="18.5703125" style="203" bestFit="1" customWidth="1"/>
    <col min="161" max="161" width="17.5703125" style="203" bestFit="1" customWidth="1"/>
    <col min="162" max="162" width="19.140625" style="203" bestFit="1" customWidth="1"/>
    <col min="163" max="163" width="17.5703125" style="203" bestFit="1" customWidth="1"/>
    <col min="164" max="164" width="18.5703125" style="203" bestFit="1" customWidth="1"/>
    <col min="165" max="165" width="17.5703125" style="203" bestFit="1" customWidth="1"/>
    <col min="166" max="166" width="19.28515625" style="203" bestFit="1" customWidth="1"/>
    <col min="167" max="167" width="17.5703125" style="203" bestFit="1" customWidth="1"/>
    <col min="168" max="168" width="18.5703125" style="203" bestFit="1" customWidth="1"/>
    <col min="169" max="169" width="17.5703125" style="203" bestFit="1" customWidth="1"/>
    <col min="170" max="170" width="18.5703125" style="203" bestFit="1" customWidth="1"/>
    <col min="171" max="171" width="17.5703125" style="203" bestFit="1" customWidth="1"/>
    <col min="172" max="172" width="18.5703125" style="203" bestFit="1" customWidth="1"/>
    <col min="173" max="173" width="17.5703125" style="203" bestFit="1" customWidth="1"/>
    <col min="174" max="174" width="22" style="203" bestFit="1" customWidth="1"/>
    <col min="175" max="175" width="17.5703125" style="203" bestFit="1" customWidth="1"/>
    <col min="176" max="176" width="18.5703125" style="203" bestFit="1" customWidth="1"/>
    <col min="177" max="177" width="17.5703125" style="203" bestFit="1" customWidth="1"/>
    <col min="178" max="178" width="20.140625" style="203" bestFit="1" customWidth="1"/>
    <col min="179" max="179" width="17.5703125" style="203" bestFit="1" customWidth="1"/>
    <col min="180" max="180" width="18.5703125" style="203" bestFit="1" customWidth="1"/>
    <col min="181" max="181" width="17.5703125" style="203" bestFit="1" customWidth="1"/>
    <col min="182" max="182" width="18.5703125" style="203" bestFit="1" customWidth="1"/>
    <col min="183" max="183" width="17.5703125" style="203" bestFit="1" customWidth="1"/>
    <col min="184" max="184" width="18.5703125" style="203" bestFit="1" customWidth="1"/>
    <col min="185" max="185" width="17.5703125" style="203" bestFit="1" customWidth="1"/>
    <col min="186" max="186" width="18.5703125" style="203" bestFit="1" customWidth="1"/>
    <col min="187" max="187" width="17.5703125" style="203" bestFit="1" customWidth="1"/>
    <col min="188" max="188" width="18.5703125" style="203" bestFit="1" customWidth="1"/>
    <col min="189" max="189" width="17.5703125" style="203" bestFit="1" customWidth="1"/>
    <col min="190" max="190" width="18.5703125" style="203" bestFit="1" customWidth="1"/>
    <col min="191" max="191" width="17.5703125" style="203" bestFit="1" customWidth="1"/>
    <col min="192" max="192" width="18.5703125" style="203" bestFit="1" customWidth="1"/>
    <col min="193" max="193" width="17.5703125" style="203" bestFit="1" customWidth="1"/>
    <col min="194" max="194" width="18.5703125" style="203" bestFit="1" customWidth="1"/>
    <col min="195" max="195" width="17.5703125" style="203" bestFit="1" customWidth="1"/>
    <col min="196" max="196" width="18.5703125" style="203" bestFit="1" customWidth="1"/>
    <col min="197" max="197" width="17.5703125" style="203" bestFit="1" customWidth="1"/>
    <col min="198" max="198" width="20.28515625" style="203" bestFit="1" customWidth="1"/>
    <col min="199" max="199" width="17.5703125" style="203" bestFit="1" customWidth="1"/>
    <col min="200" max="200" width="18.5703125" style="203" bestFit="1" customWidth="1"/>
    <col min="201" max="201" width="17.5703125" style="203" bestFit="1" customWidth="1"/>
    <col min="202" max="202" width="18.5703125" style="203" bestFit="1" customWidth="1"/>
    <col min="203" max="203" width="17.5703125" style="203" bestFit="1" customWidth="1"/>
    <col min="204" max="204" width="18.5703125" style="203" bestFit="1" customWidth="1"/>
    <col min="205" max="205" width="17.5703125" style="203" bestFit="1" customWidth="1"/>
    <col min="206" max="206" width="18.5703125" style="203" bestFit="1" customWidth="1"/>
    <col min="207" max="207" width="17.5703125" style="203" bestFit="1" customWidth="1"/>
    <col min="208" max="208" width="18.5703125" style="203" bestFit="1" customWidth="1"/>
    <col min="209" max="209" width="17.5703125" style="203" bestFit="1" customWidth="1"/>
    <col min="210" max="210" width="18.5703125" style="203" bestFit="1" customWidth="1"/>
    <col min="211" max="211" width="17.5703125" style="203" bestFit="1" customWidth="1"/>
    <col min="212" max="212" width="18.5703125" style="203" bestFit="1" customWidth="1"/>
    <col min="213" max="213" width="17.5703125" style="203" bestFit="1" customWidth="1"/>
    <col min="214" max="214" width="18.5703125" style="203" bestFit="1" customWidth="1"/>
    <col min="215" max="215" width="17.5703125" style="203" bestFit="1" customWidth="1"/>
    <col min="216" max="216" width="18.5703125" style="203" bestFit="1" customWidth="1"/>
    <col min="217" max="217" width="17.5703125" style="203" bestFit="1" customWidth="1"/>
    <col min="218" max="218" width="18.5703125" style="203" bestFit="1" customWidth="1"/>
    <col min="219" max="219" width="17.5703125" style="203" bestFit="1" customWidth="1"/>
    <col min="220" max="220" width="18.5703125" style="203" bestFit="1" customWidth="1"/>
    <col min="221" max="221" width="17.5703125" style="203" bestFit="1" customWidth="1"/>
    <col min="222" max="222" width="18.5703125" style="203" bestFit="1" customWidth="1"/>
    <col min="223" max="223" width="17.5703125" style="203" bestFit="1" customWidth="1"/>
    <col min="224" max="224" width="18.5703125" style="203" bestFit="1" customWidth="1"/>
    <col min="225" max="225" width="17.5703125" style="203" bestFit="1" customWidth="1"/>
    <col min="226" max="226" width="23.85546875" style="203" bestFit="1" customWidth="1"/>
    <col min="227" max="227" width="22.85546875" style="203" bestFit="1" customWidth="1"/>
    <col min="228" max="16384" width="31.28515625" style="203"/>
  </cols>
  <sheetData>
    <row r="1" spans="1:227">
      <c r="A1" s="204" t="s">
        <v>896</v>
      </c>
      <c r="B1" s="209" t="s">
        <v>2183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</row>
    <row r="2" spans="1:227">
      <c r="A2" s="205" t="s">
        <v>617</v>
      </c>
      <c r="B2" s="203">
        <v>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60"/>
      <c r="EY2" s="60"/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/>
      <c r="FK2" s="60"/>
      <c r="FL2" s="60"/>
      <c r="FM2" s="60"/>
      <c r="FN2" s="60"/>
      <c r="FO2" s="60"/>
      <c r="FP2" s="60"/>
      <c r="FQ2" s="60"/>
      <c r="FR2" s="60"/>
      <c r="FS2" s="60"/>
      <c r="FT2" s="60"/>
      <c r="FU2" s="60"/>
      <c r="FV2" s="60"/>
      <c r="FW2" s="60"/>
      <c r="FX2" s="60"/>
      <c r="FY2" s="60"/>
      <c r="FZ2" s="60"/>
      <c r="GA2" s="60"/>
      <c r="GB2" s="60"/>
      <c r="GC2" s="60"/>
      <c r="GD2" s="60"/>
      <c r="GE2" s="60"/>
      <c r="GF2" s="60"/>
      <c r="GG2" s="60"/>
      <c r="GH2" s="60"/>
      <c r="GI2" s="60"/>
      <c r="GJ2" s="60"/>
      <c r="GK2" s="60"/>
      <c r="GL2" s="60"/>
      <c r="GM2" s="60"/>
      <c r="GN2" s="60"/>
      <c r="GO2" s="60"/>
      <c r="GP2" s="60"/>
      <c r="GQ2" s="60"/>
      <c r="GR2" s="60"/>
      <c r="GS2" s="60"/>
      <c r="GT2" s="60"/>
      <c r="GU2" s="60"/>
      <c r="GV2" s="60"/>
      <c r="GW2" s="60"/>
      <c r="GX2" s="60"/>
      <c r="GY2" s="60"/>
      <c r="GZ2" s="60"/>
      <c r="HA2" s="60"/>
      <c r="HB2" s="60"/>
      <c r="HC2" s="60"/>
      <c r="HD2" s="60"/>
      <c r="HE2" s="60"/>
      <c r="HF2" s="60"/>
      <c r="HG2" s="60"/>
      <c r="HH2" s="60"/>
      <c r="HI2" s="60"/>
      <c r="HJ2" s="60"/>
      <c r="HK2" s="60"/>
      <c r="HL2" s="60"/>
      <c r="HM2" s="60"/>
      <c r="HN2" s="60"/>
      <c r="HO2" s="60"/>
      <c r="HP2" s="60"/>
      <c r="HQ2" s="60"/>
      <c r="HR2" s="60"/>
      <c r="HS2" s="60"/>
    </row>
    <row r="3" spans="1:227" s="209" customFormat="1">
      <c r="A3" s="205" t="s">
        <v>513</v>
      </c>
      <c r="B3" s="203">
        <v>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0"/>
      <c r="EX3" s="210"/>
      <c r="EY3" s="210"/>
      <c r="EZ3" s="210"/>
      <c r="FA3" s="210"/>
      <c r="FB3" s="210"/>
      <c r="FC3" s="210"/>
      <c r="FD3" s="210"/>
      <c r="FE3" s="210"/>
      <c r="FF3" s="210"/>
      <c r="FG3" s="210"/>
      <c r="FH3" s="210"/>
      <c r="FI3" s="210"/>
      <c r="FJ3" s="210"/>
      <c r="FK3" s="210"/>
      <c r="FL3" s="210"/>
      <c r="FM3" s="210"/>
      <c r="FN3" s="210"/>
      <c r="FO3" s="210"/>
      <c r="FP3" s="210"/>
      <c r="FQ3" s="210"/>
      <c r="FR3" s="210"/>
      <c r="FS3" s="210"/>
      <c r="FT3" s="210"/>
      <c r="FU3" s="210"/>
      <c r="FV3" s="210"/>
      <c r="FW3" s="210"/>
      <c r="FX3" s="210"/>
      <c r="FY3" s="210"/>
      <c r="FZ3" s="210"/>
      <c r="GA3" s="210"/>
      <c r="GB3" s="210"/>
      <c r="GC3" s="210"/>
      <c r="GD3" s="210"/>
      <c r="GE3" s="210"/>
      <c r="GF3" s="210"/>
      <c r="GG3" s="210"/>
      <c r="GH3" s="210"/>
      <c r="GI3" s="210"/>
      <c r="GJ3" s="210"/>
      <c r="GK3" s="210"/>
      <c r="GL3" s="210"/>
      <c r="GM3" s="210"/>
      <c r="GN3" s="210"/>
      <c r="GO3" s="210"/>
      <c r="GP3" s="210"/>
      <c r="GQ3" s="210"/>
      <c r="GR3" s="210"/>
      <c r="GS3" s="210"/>
      <c r="GT3" s="210"/>
      <c r="GU3" s="210"/>
      <c r="GV3" s="210"/>
      <c r="GW3" s="210"/>
      <c r="GX3" s="210"/>
      <c r="GY3" s="210"/>
      <c r="GZ3" s="210"/>
      <c r="HA3" s="210"/>
      <c r="HB3" s="210"/>
      <c r="HC3" s="210"/>
      <c r="HD3" s="210"/>
      <c r="HE3" s="210"/>
      <c r="HF3" s="210"/>
      <c r="HG3" s="210"/>
      <c r="HH3" s="210"/>
      <c r="HI3" s="210"/>
      <c r="HJ3" s="210"/>
      <c r="HK3" s="210"/>
      <c r="HL3" s="210"/>
      <c r="HM3" s="210"/>
      <c r="HN3" s="210"/>
      <c r="HO3" s="210"/>
      <c r="HP3" s="210"/>
      <c r="HQ3" s="210"/>
      <c r="HR3" s="210"/>
      <c r="HS3" s="210"/>
    </row>
    <row r="4" spans="1:227">
      <c r="A4" s="205" t="s">
        <v>473</v>
      </c>
      <c r="B4" s="203">
        <v>8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</row>
    <row r="5" spans="1:227">
      <c r="A5" s="205" t="s">
        <v>475</v>
      </c>
      <c r="B5" s="203">
        <v>1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0"/>
      <c r="GF5" s="60"/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  <c r="GS5" s="60"/>
      <c r="GT5" s="60"/>
      <c r="GU5" s="60"/>
      <c r="GV5" s="60"/>
      <c r="GW5" s="60"/>
      <c r="GX5" s="60"/>
      <c r="GY5" s="60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0"/>
      <c r="HO5" s="60"/>
      <c r="HP5" s="60"/>
      <c r="HQ5" s="60"/>
      <c r="HR5" s="60"/>
      <c r="HS5" s="60"/>
    </row>
    <row r="6" spans="1:227">
      <c r="A6" s="205" t="s">
        <v>501</v>
      </c>
      <c r="B6" s="203">
        <v>6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0"/>
      <c r="FX6" s="60"/>
      <c r="FY6" s="60"/>
      <c r="FZ6" s="60"/>
      <c r="GA6" s="60"/>
      <c r="GB6" s="60"/>
      <c r="GC6" s="60"/>
      <c r="GD6" s="60"/>
      <c r="GE6" s="60"/>
      <c r="GF6" s="60"/>
      <c r="GG6" s="60"/>
      <c r="GH6" s="60"/>
      <c r="GI6" s="60"/>
      <c r="GJ6" s="60"/>
      <c r="GK6" s="60"/>
      <c r="GL6" s="60"/>
      <c r="GM6" s="60"/>
      <c r="GN6" s="60"/>
      <c r="GO6" s="60"/>
      <c r="GP6" s="60"/>
      <c r="GQ6" s="60"/>
      <c r="GR6" s="60"/>
      <c r="GS6" s="60"/>
      <c r="GT6" s="60"/>
      <c r="GU6" s="60"/>
      <c r="GV6" s="60"/>
      <c r="GW6" s="60"/>
      <c r="GX6" s="60"/>
      <c r="GY6" s="60"/>
      <c r="GZ6" s="60"/>
      <c r="HA6" s="60"/>
      <c r="HB6" s="60"/>
      <c r="HC6" s="60"/>
      <c r="HD6" s="60"/>
      <c r="HE6" s="60"/>
      <c r="HF6" s="60"/>
      <c r="HG6" s="60"/>
      <c r="HH6" s="60"/>
      <c r="HI6" s="60"/>
      <c r="HJ6" s="60"/>
      <c r="HK6" s="60"/>
      <c r="HL6" s="60"/>
      <c r="HM6" s="60"/>
      <c r="HN6" s="60"/>
      <c r="HO6" s="60"/>
      <c r="HP6" s="60"/>
      <c r="HQ6" s="60"/>
      <c r="HR6" s="60"/>
      <c r="HS6" s="60"/>
    </row>
    <row r="7" spans="1:227">
      <c r="A7" s="205" t="s">
        <v>532</v>
      </c>
      <c r="B7" s="203">
        <v>8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  <c r="FV7" s="60"/>
      <c r="FW7" s="60"/>
      <c r="FX7" s="60"/>
      <c r="FY7" s="60"/>
      <c r="FZ7" s="60"/>
      <c r="GA7" s="60"/>
      <c r="GB7" s="60"/>
      <c r="GC7" s="60"/>
      <c r="GD7" s="60"/>
      <c r="GE7" s="60"/>
      <c r="GF7" s="60"/>
      <c r="GG7" s="60"/>
      <c r="GH7" s="60"/>
      <c r="GI7" s="60"/>
      <c r="GJ7" s="60"/>
      <c r="GK7" s="60"/>
      <c r="GL7" s="60"/>
      <c r="GM7" s="60"/>
      <c r="GN7" s="60"/>
      <c r="GO7" s="60"/>
      <c r="GP7" s="60"/>
      <c r="GQ7" s="60"/>
      <c r="GR7" s="60"/>
      <c r="GS7" s="60"/>
      <c r="GT7" s="60"/>
      <c r="GU7" s="60"/>
      <c r="GV7" s="60"/>
      <c r="GW7" s="60"/>
      <c r="GX7" s="60"/>
      <c r="GY7" s="60"/>
      <c r="GZ7" s="60"/>
      <c r="HA7" s="60"/>
      <c r="HB7" s="60"/>
      <c r="HC7" s="60"/>
      <c r="HD7" s="60"/>
      <c r="HE7" s="60"/>
      <c r="HF7" s="60"/>
      <c r="HG7" s="60"/>
      <c r="HH7" s="60"/>
      <c r="HI7" s="60"/>
      <c r="HJ7" s="60"/>
      <c r="HK7" s="60"/>
      <c r="HL7" s="60"/>
      <c r="HM7" s="60"/>
      <c r="HN7" s="60"/>
      <c r="HO7" s="60"/>
      <c r="HP7" s="60"/>
      <c r="HQ7" s="60"/>
      <c r="HR7" s="60"/>
      <c r="HS7" s="60"/>
    </row>
    <row r="8" spans="1:227">
      <c r="A8" s="205" t="s">
        <v>495</v>
      </c>
      <c r="B8" s="203">
        <v>9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  <c r="FV8" s="60"/>
      <c r="FW8" s="60"/>
      <c r="FX8" s="60"/>
      <c r="FY8" s="60"/>
      <c r="FZ8" s="60"/>
      <c r="GA8" s="60"/>
      <c r="GB8" s="60"/>
      <c r="GC8" s="60"/>
      <c r="GD8" s="60"/>
      <c r="GE8" s="60"/>
      <c r="GF8" s="60"/>
      <c r="GG8" s="60"/>
      <c r="GH8" s="60"/>
      <c r="GI8" s="60"/>
      <c r="GJ8" s="60"/>
      <c r="GK8" s="60"/>
      <c r="GL8" s="60"/>
      <c r="GM8" s="60"/>
      <c r="GN8" s="60"/>
      <c r="GO8" s="60"/>
      <c r="GP8" s="60"/>
      <c r="GQ8" s="60"/>
      <c r="GR8" s="60"/>
      <c r="GS8" s="60"/>
      <c r="GT8" s="60"/>
      <c r="GU8" s="60"/>
      <c r="GV8" s="60"/>
      <c r="GW8" s="60"/>
      <c r="GX8" s="60"/>
      <c r="GY8" s="60"/>
      <c r="GZ8" s="60"/>
      <c r="HA8" s="60"/>
      <c r="HB8" s="60"/>
      <c r="HC8" s="60"/>
      <c r="HD8" s="60"/>
      <c r="HE8" s="60"/>
      <c r="HF8" s="60"/>
      <c r="HG8" s="60"/>
      <c r="HH8" s="60"/>
      <c r="HI8" s="60"/>
      <c r="HJ8" s="60"/>
      <c r="HK8" s="60"/>
      <c r="HL8" s="60"/>
      <c r="HM8" s="60"/>
      <c r="HN8" s="60"/>
      <c r="HO8" s="60"/>
      <c r="HP8" s="60"/>
      <c r="HQ8" s="60"/>
      <c r="HR8" s="60"/>
      <c r="HS8" s="60"/>
    </row>
    <row r="9" spans="1:227">
      <c r="A9" s="205" t="s">
        <v>492</v>
      </c>
      <c r="B9" s="203">
        <v>33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  <c r="FT9" s="60"/>
      <c r="FU9" s="60"/>
      <c r="FV9" s="60"/>
      <c r="FW9" s="60"/>
      <c r="FX9" s="60"/>
      <c r="FY9" s="60"/>
      <c r="FZ9" s="60"/>
      <c r="GA9" s="60"/>
      <c r="GB9" s="60"/>
      <c r="GC9" s="60"/>
      <c r="GD9" s="60"/>
      <c r="GE9" s="60"/>
      <c r="GF9" s="60"/>
      <c r="GG9" s="60"/>
      <c r="GH9" s="60"/>
      <c r="GI9" s="60"/>
      <c r="GJ9" s="60"/>
      <c r="GK9" s="60"/>
      <c r="GL9" s="60"/>
      <c r="GM9" s="60"/>
      <c r="GN9" s="60"/>
      <c r="GO9" s="60"/>
      <c r="GP9" s="60"/>
      <c r="GQ9" s="60"/>
      <c r="GR9" s="60"/>
      <c r="GS9" s="60"/>
      <c r="GT9" s="60"/>
      <c r="GU9" s="60"/>
      <c r="GV9" s="60"/>
      <c r="GW9" s="60"/>
      <c r="GX9" s="60"/>
      <c r="GY9" s="60"/>
      <c r="GZ9" s="60"/>
      <c r="HA9" s="60"/>
      <c r="HB9" s="60"/>
      <c r="HC9" s="60"/>
      <c r="HD9" s="60"/>
      <c r="HE9" s="60"/>
      <c r="HF9" s="60"/>
      <c r="HG9" s="60"/>
      <c r="HH9" s="60"/>
      <c r="HI9" s="60"/>
      <c r="HJ9" s="60"/>
      <c r="HK9" s="60"/>
      <c r="HL9" s="60"/>
      <c r="HM9" s="60"/>
      <c r="HN9" s="60"/>
      <c r="HO9" s="60"/>
      <c r="HP9" s="60"/>
      <c r="HQ9" s="60"/>
      <c r="HR9" s="60"/>
      <c r="HS9" s="60"/>
    </row>
    <row r="10" spans="1:227">
      <c r="A10" s="205" t="s">
        <v>469</v>
      </c>
      <c r="B10" s="203">
        <v>1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  <c r="FQ10" s="60"/>
      <c r="FR10" s="60"/>
      <c r="FS10" s="60"/>
      <c r="FT10" s="60"/>
      <c r="FU10" s="60"/>
      <c r="FV10" s="60"/>
      <c r="FW10" s="60"/>
      <c r="FX10" s="60"/>
      <c r="FY10" s="60"/>
      <c r="FZ10" s="60"/>
      <c r="GA10" s="60"/>
      <c r="GB10" s="60"/>
      <c r="GC10" s="60"/>
      <c r="GD10" s="60"/>
      <c r="GE10" s="60"/>
      <c r="GF10" s="60"/>
      <c r="GG10" s="60"/>
      <c r="GH10" s="60"/>
      <c r="GI10" s="60"/>
      <c r="GJ10" s="60"/>
      <c r="GK10" s="60"/>
      <c r="GL10" s="60"/>
      <c r="GM10" s="60"/>
      <c r="GN10" s="60"/>
      <c r="GO10" s="60"/>
      <c r="GP10" s="60"/>
      <c r="GQ10" s="60"/>
      <c r="GR10" s="60"/>
      <c r="GS10" s="60"/>
      <c r="GT10" s="60"/>
      <c r="GU10" s="60"/>
      <c r="GV10" s="60"/>
      <c r="GW10" s="60"/>
      <c r="GX10" s="60"/>
      <c r="GY10" s="60"/>
      <c r="GZ10" s="60"/>
      <c r="HA10" s="60"/>
      <c r="HB10" s="60"/>
      <c r="HC10" s="60"/>
      <c r="HD10" s="60"/>
      <c r="HE10" s="60"/>
      <c r="HF10" s="60"/>
      <c r="HG10" s="60"/>
      <c r="HH10" s="60"/>
      <c r="HI10" s="60"/>
      <c r="HJ10" s="60"/>
      <c r="HK10" s="60"/>
      <c r="HL10" s="60"/>
      <c r="HM10" s="60"/>
      <c r="HN10" s="60"/>
      <c r="HO10" s="60"/>
      <c r="HP10" s="60"/>
      <c r="HQ10" s="60"/>
      <c r="HR10" s="60"/>
      <c r="HS10" s="60"/>
    </row>
    <row r="11" spans="1:227">
      <c r="A11" s="205" t="s">
        <v>480</v>
      </c>
      <c r="B11" s="203">
        <v>9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  <c r="FT11" s="60"/>
      <c r="FU11" s="60"/>
      <c r="FV11" s="60"/>
      <c r="FW11" s="60"/>
      <c r="FX11" s="60"/>
      <c r="FY11" s="60"/>
      <c r="FZ11" s="60"/>
      <c r="GA11" s="60"/>
      <c r="GB11" s="60"/>
      <c r="GC11" s="60"/>
      <c r="GD11" s="60"/>
      <c r="GE11" s="60"/>
      <c r="GF11" s="60"/>
      <c r="GG11" s="60"/>
      <c r="GH11" s="60"/>
      <c r="GI11" s="60"/>
      <c r="GJ11" s="60"/>
      <c r="GK11" s="60"/>
      <c r="GL11" s="60"/>
      <c r="GM11" s="60"/>
      <c r="GN11" s="60"/>
      <c r="GO11" s="60"/>
      <c r="GP11" s="60"/>
      <c r="GQ11" s="60"/>
      <c r="GR11" s="60"/>
      <c r="GS11" s="60"/>
      <c r="GT11" s="60"/>
      <c r="GU11" s="60"/>
      <c r="GV11" s="60"/>
      <c r="GW11" s="60"/>
      <c r="GX11" s="60"/>
      <c r="GY11" s="60"/>
      <c r="GZ11" s="60"/>
      <c r="HA11" s="60"/>
      <c r="HB11" s="60"/>
      <c r="HC11" s="60"/>
      <c r="HD11" s="60"/>
      <c r="HE11" s="60"/>
      <c r="HF11" s="60"/>
      <c r="HG11" s="60"/>
      <c r="HH11" s="60"/>
      <c r="HI11" s="60"/>
      <c r="HJ11" s="60"/>
      <c r="HK11" s="60"/>
      <c r="HL11" s="60"/>
      <c r="HM11" s="60"/>
      <c r="HN11" s="60"/>
      <c r="HO11" s="60"/>
      <c r="HP11" s="60"/>
      <c r="HQ11" s="60"/>
      <c r="HR11" s="60"/>
      <c r="HS11" s="60"/>
    </row>
    <row r="12" spans="1:227">
      <c r="A12" s="205" t="s">
        <v>483</v>
      </c>
      <c r="B12" s="203">
        <v>6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  <c r="FW12" s="60"/>
      <c r="FX12" s="60"/>
      <c r="FY12" s="60"/>
      <c r="FZ12" s="60"/>
      <c r="GA12" s="60"/>
      <c r="GB12" s="60"/>
      <c r="GC12" s="60"/>
      <c r="GD12" s="60"/>
      <c r="GE12" s="60"/>
      <c r="GF12" s="60"/>
      <c r="GG12" s="60"/>
      <c r="GH12" s="60"/>
      <c r="GI12" s="60"/>
      <c r="GJ12" s="60"/>
      <c r="GK12" s="60"/>
      <c r="GL12" s="60"/>
      <c r="GM12" s="60"/>
      <c r="GN12" s="60"/>
      <c r="GO12" s="60"/>
      <c r="GP12" s="60"/>
      <c r="GQ12" s="60"/>
      <c r="GR12" s="60"/>
      <c r="GS12" s="60"/>
      <c r="GT12" s="60"/>
      <c r="GU12" s="60"/>
      <c r="GV12" s="60"/>
      <c r="GW12" s="60"/>
      <c r="GX12" s="60"/>
      <c r="GY12" s="60"/>
      <c r="GZ12" s="60"/>
      <c r="HA12" s="60"/>
      <c r="HB12" s="60"/>
      <c r="HC12" s="60"/>
      <c r="HD12" s="60"/>
      <c r="HE12" s="60"/>
      <c r="HF12" s="60"/>
      <c r="HG12" s="60"/>
      <c r="HH12" s="60"/>
      <c r="HI12" s="60"/>
      <c r="HJ12" s="60"/>
      <c r="HK12" s="60"/>
      <c r="HL12" s="60"/>
      <c r="HM12" s="60"/>
      <c r="HN12" s="60"/>
      <c r="HO12" s="60"/>
      <c r="HP12" s="60"/>
      <c r="HQ12" s="60"/>
      <c r="HR12" s="60"/>
      <c r="HS12" s="60"/>
    </row>
    <row r="13" spans="1:227">
      <c r="A13" s="205" t="s">
        <v>522</v>
      </c>
      <c r="B13" s="203">
        <v>4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  <c r="GB13" s="60"/>
      <c r="GC13" s="60"/>
      <c r="GD13" s="60"/>
      <c r="GE13" s="60"/>
      <c r="GF13" s="60"/>
      <c r="GG13" s="60"/>
      <c r="GH13" s="60"/>
      <c r="GI13" s="60"/>
      <c r="GJ13" s="60"/>
      <c r="GK13" s="60"/>
      <c r="GL13" s="60"/>
      <c r="GM13" s="60"/>
      <c r="GN13" s="60"/>
      <c r="GO13" s="60"/>
      <c r="GP13" s="60"/>
      <c r="GQ13" s="60"/>
      <c r="GR13" s="60"/>
      <c r="GS13" s="60"/>
      <c r="GT13" s="60"/>
      <c r="GU13" s="60"/>
      <c r="GV13" s="60"/>
      <c r="GW13" s="60"/>
      <c r="GX13" s="60"/>
      <c r="GY13" s="60"/>
      <c r="GZ13" s="60"/>
      <c r="HA13" s="60"/>
      <c r="HB13" s="60"/>
      <c r="HC13" s="60"/>
      <c r="HD13" s="60"/>
      <c r="HE13" s="60"/>
      <c r="HF13" s="60"/>
      <c r="HG13" s="60"/>
      <c r="HH13" s="60"/>
      <c r="HI13" s="60"/>
      <c r="HJ13" s="60"/>
      <c r="HK13" s="60"/>
      <c r="HL13" s="60"/>
      <c r="HM13" s="60"/>
      <c r="HN13" s="60"/>
      <c r="HO13" s="60"/>
      <c r="HP13" s="60"/>
      <c r="HQ13" s="60"/>
      <c r="HR13" s="60"/>
      <c r="HS13" s="60"/>
    </row>
    <row r="14" spans="1:227">
      <c r="A14" s="205" t="s">
        <v>533</v>
      </c>
      <c r="B14" s="203">
        <v>1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  <c r="FT14" s="60"/>
      <c r="FU14" s="60"/>
      <c r="FV14" s="60"/>
      <c r="FW14" s="60"/>
      <c r="FX14" s="60"/>
      <c r="FY14" s="60"/>
      <c r="FZ14" s="60"/>
      <c r="GA14" s="60"/>
      <c r="GB14" s="60"/>
      <c r="GC14" s="60"/>
      <c r="GD14" s="60"/>
      <c r="GE14" s="60"/>
      <c r="GF14" s="60"/>
      <c r="GG14" s="60"/>
      <c r="GH14" s="60"/>
      <c r="GI14" s="60"/>
      <c r="GJ14" s="60"/>
      <c r="GK14" s="60"/>
      <c r="GL14" s="60"/>
      <c r="GM14" s="60"/>
      <c r="GN14" s="60"/>
      <c r="GO14" s="60"/>
      <c r="GP14" s="60"/>
      <c r="GQ14" s="60"/>
      <c r="GR14" s="60"/>
      <c r="GS14" s="60"/>
      <c r="GT14" s="60"/>
      <c r="GU14" s="60"/>
      <c r="GV14" s="60"/>
      <c r="GW14" s="60"/>
      <c r="GX14" s="60"/>
      <c r="GY14" s="60"/>
      <c r="GZ14" s="60"/>
      <c r="HA14" s="60"/>
      <c r="HB14" s="60"/>
      <c r="HC14" s="60"/>
      <c r="HD14" s="60"/>
      <c r="HE14" s="60"/>
      <c r="HF14" s="60"/>
      <c r="HG14" s="60"/>
      <c r="HH14" s="60"/>
      <c r="HI14" s="60"/>
      <c r="HJ14" s="60"/>
      <c r="HK14" s="60"/>
      <c r="HL14" s="60"/>
      <c r="HM14" s="60"/>
      <c r="HN14" s="60"/>
      <c r="HO14" s="60"/>
      <c r="HP14" s="60"/>
      <c r="HQ14" s="60"/>
      <c r="HR14" s="60"/>
      <c r="HS14" s="60"/>
    </row>
    <row r="15" spans="1:227">
      <c r="A15" s="205" t="s">
        <v>527</v>
      </c>
      <c r="B15" s="203">
        <v>6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0"/>
      <c r="GF15" s="60"/>
      <c r="GG15" s="60"/>
      <c r="GH15" s="60"/>
      <c r="GI15" s="60"/>
      <c r="GJ15" s="60"/>
      <c r="GK15" s="60"/>
      <c r="GL15" s="60"/>
      <c r="GM15" s="60"/>
      <c r="GN15" s="60"/>
      <c r="GO15" s="60"/>
      <c r="GP15" s="60"/>
      <c r="GQ15" s="60"/>
      <c r="GR15" s="60"/>
      <c r="GS15" s="60"/>
      <c r="GT15" s="60"/>
      <c r="GU15" s="60"/>
      <c r="GV15" s="60"/>
      <c r="GW15" s="60"/>
      <c r="GX15" s="60"/>
      <c r="GY15" s="60"/>
      <c r="GZ15" s="60"/>
      <c r="HA15" s="60"/>
      <c r="HB15" s="60"/>
      <c r="HC15" s="60"/>
      <c r="HD15" s="60"/>
      <c r="HE15" s="60"/>
      <c r="HF15" s="60"/>
      <c r="HG15" s="60"/>
      <c r="HH15" s="60"/>
      <c r="HI15" s="60"/>
      <c r="HJ15" s="60"/>
      <c r="HK15" s="60"/>
      <c r="HL15" s="60"/>
      <c r="HM15" s="60"/>
      <c r="HN15" s="60"/>
      <c r="HO15" s="60"/>
      <c r="HP15" s="60"/>
      <c r="HQ15" s="60"/>
      <c r="HR15" s="60"/>
      <c r="HS15" s="60"/>
    </row>
    <row r="16" spans="1:227">
      <c r="A16" s="205" t="s">
        <v>654</v>
      </c>
      <c r="B16" s="203">
        <v>12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  <c r="FT16" s="60"/>
      <c r="FU16" s="60"/>
      <c r="FV16" s="60"/>
      <c r="FW16" s="60"/>
      <c r="FX16" s="60"/>
      <c r="FY16" s="60"/>
      <c r="FZ16" s="60"/>
      <c r="GA16" s="60"/>
      <c r="GB16" s="60"/>
      <c r="GC16" s="60"/>
      <c r="GD16" s="60"/>
      <c r="GE16" s="60"/>
      <c r="GF16" s="60"/>
      <c r="GG16" s="60"/>
      <c r="GH16" s="60"/>
      <c r="GI16" s="60"/>
      <c r="GJ16" s="60"/>
      <c r="GK16" s="60"/>
      <c r="GL16" s="60"/>
      <c r="GM16" s="60"/>
      <c r="GN16" s="60"/>
      <c r="GO16" s="60"/>
      <c r="GP16" s="60"/>
      <c r="GQ16" s="60"/>
      <c r="GR16" s="60"/>
      <c r="GS16" s="60"/>
      <c r="GT16" s="60"/>
      <c r="GU16" s="60"/>
      <c r="GV16" s="60"/>
      <c r="GW16" s="60"/>
      <c r="GX16" s="60"/>
      <c r="GY16" s="60"/>
      <c r="GZ16" s="60"/>
      <c r="HA16" s="60"/>
      <c r="HB16" s="60"/>
      <c r="HC16" s="60"/>
      <c r="HD16" s="60"/>
      <c r="HE16" s="60"/>
      <c r="HF16" s="60"/>
      <c r="HG16" s="60"/>
      <c r="HH16" s="60"/>
      <c r="HI16" s="60"/>
      <c r="HJ16" s="60"/>
      <c r="HK16" s="60"/>
      <c r="HL16" s="60"/>
      <c r="HM16" s="60"/>
      <c r="HN16" s="60"/>
      <c r="HO16" s="60"/>
      <c r="HP16" s="60"/>
      <c r="HQ16" s="60"/>
      <c r="HR16" s="60"/>
      <c r="HS16" s="60"/>
    </row>
    <row r="17" spans="1:227">
      <c r="A17" s="205" t="s">
        <v>484</v>
      </c>
      <c r="B17" s="203">
        <v>7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  <c r="FT17" s="60"/>
      <c r="FU17" s="60"/>
      <c r="FV17" s="60"/>
      <c r="FW17" s="60"/>
      <c r="FX17" s="60"/>
      <c r="FY17" s="60"/>
      <c r="FZ17" s="60"/>
      <c r="GA17" s="60"/>
      <c r="GB17" s="60"/>
      <c r="GC17" s="60"/>
      <c r="GD17" s="60"/>
      <c r="GE17" s="60"/>
      <c r="GF17" s="60"/>
      <c r="GG17" s="60"/>
      <c r="GH17" s="60"/>
      <c r="GI17" s="60"/>
      <c r="GJ17" s="60"/>
      <c r="GK17" s="60"/>
      <c r="GL17" s="60"/>
      <c r="GM17" s="60"/>
      <c r="GN17" s="60"/>
      <c r="GO17" s="60"/>
      <c r="GP17" s="60"/>
      <c r="GQ17" s="60"/>
      <c r="GR17" s="60"/>
      <c r="GS17" s="60"/>
      <c r="GT17" s="60"/>
      <c r="GU17" s="60"/>
      <c r="GV17" s="60"/>
      <c r="GW17" s="60"/>
      <c r="GX17" s="60"/>
      <c r="GY17" s="60"/>
      <c r="GZ17" s="60"/>
      <c r="HA17" s="60"/>
      <c r="HB17" s="60"/>
      <c r="HC17" s="60"/>
      <c r="HD17" s="60"/>
      <c r="HE17" s="60"/>
      <c r="HF17" s="60"/>
      <c r="HG17" s="60"/>
      <c r="HH17" s="60"/>
      <c r="HI17" s="60"/>
      <c r="HJ17" s="60"/>
      <c r="HK17" s="60"/>
      <c r="HL17" s="60"/>
      <c r="HM17" s="60"/>
      <c r="HN17" s="60"/>
      <c r="HO17" s="60"/>
      <c r="HP17" s="60"/>
      <c r="HQ17" s="60"/>
      <c r="HR17" s="60"/>
      <c r="HS17" s="60"/>
    </row>
    <row r="18" spans="1:227">
      <c r="A18" s="205" t="s">
        <v>516</v>
      </c>
      <c r="B18" s="203">
        <v>4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/>
      <c r="FO18" s="60"/>
      <c r="FP18" s="60"/>
      <c r="FQ18" s="60"/>
      <c r="FR18" s="60"/>
      <c r="FS18" s="60"/>
      <c r="FT18" s="60"/>
      <c r="FU18" s="60"/>
      <c r="FV18" s="60"/>
      <c r="FW18" s="60"/>
      <c r="FX18" s="60"/>
      <c r="FY18" s="60"/>
      <c r="FZ18" s="60"/>
      <c r="GA18" s="60"/>
      <c r="GB18" s="60"/>
      <c r="GC18" s="60"/>
      <c r="GD18" s="60"/>
      <c r="GE18" s="60"/>
      <c r="GF18" s="60"/>
      <c r="GG18" s="60"/>
      <c r="GH18" s="60"/>
      <c r="GI18" s="60"/>
      <c r="GJ18" s="60"/>
      <c r="GK18" s="60"/>
      <c r="GL18" s="60"/>
      <c r="GM18" s="60"/>
      <c r="GN18" s="60"/>
      <c r="GO18" s="60"/>
      <c r="GP18" s="60"/>
      <c r="GQ18" s="60"/>
      <c r="GR18" s="60"/>
      <c r="GS18" s="60"/>
      <c r="GT18" s="60"/>
      <c r="GU18" s="60"/>
      <c r="GV18" s="60"/>
      <c r="GW18" s="60"/>
      <c r="GX18" s="60"/>
      <c r="GY18" s="60"/>
      <c r="GZ18" s="60"/>
      <c r="HA18" s="60"/>
      <c r="HB18" s="60"/>
      <c r="HC18" s="60"/>
      <c r="HD18" s="60"/>
      <c r="HE18" s="60"/>
      <c r="HF18" s="60"/>
      <c r="HG18" s="60"/>
      <c r="HH18" s="60"/>
      <c r="HI18" s="60"/>
      <c r="HJ18" s="60"/>
      <c r="HK18" s="60"/>
      <c r="HL18" s="60"/>
      <c r="HM18" s="60"/>
      <c r="HN18" s="60"/>
      <c r="HO18" s="60"/>
      <c r="HP18" s="60"/>
      <c r="HQ18" s="60"/>
      <c r="HR18" s="60"/>
      <c r="HS18" s="60"/>
    </row>
    <row r="19" spans="1:227">
      <c r="A19" s="205" t="s">
        <v>511</v>
      </c>
      <c r="B19" s="203">
        <v>4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  <c r="FQ19" s="60"/>
      <c r="FR19" s="60"/>
      <c r="FS19" s="60"/>
      <c r="FT19" s="60"/>
      <c r="FU19" s="60"/>
      <c r="FV19" s="60"/>
      <c r="FW19" s="60"/>
      <c r="FX19" s="60"/>
      <c r="FY19" s="60"/>
      <c r="FZ19" s="60"/>
      <c r="GA19" s="60"/>
      <c r="GB19" s="60"/>
      <c r="GC19" s="60"/>
      <c r="GD19" s="60"/>
      <c r="GE19" s="60"/>
      <c r="GF19" s="60"/>
      <c r="GG19" s="60"/>
      <c r="GH19" s="60"/>
      <c r="GI19" s="60"/>
      <c r="GJ19" s="60"/>
      <c r="GK19" s="60"/>
      <c r="GL19" s="60"/>
      <c r="GM19" s="60"/>
      <c r="GN19" s="60"/>
      <c r="GO19" s="60"/>
      <c r="GP19" s="60"/>
      <c r="GQ19" s="60"/>
      <c r="GR19" s="60"/>
      <c r="GS19" s="60"/>
      <c r="GT19" s="60"/>
      <c r="GU19" s="60"/>
      <c r="GV19" s="60"/>
      <c r="GW19" s="60"/>
      <c r="GX19" s="60"/>
      <c r="GY19" s="60"/>
      <c r="GZ19" s="60"/>
      <c r="HA19" s="60"/>
      <c r="HB19" s="60"/>
      <c r="HC19" s="60"/>
      <c r="HD19" s="60"/>
      <c r="HE19" s="60"/>
      <c r="HF19" s="60"/>
      <c r="HG19" s="60"/>
      <c r="HH19" s="60"/>
      <c r="HI19" s="60"/>
      <c r="HJ19" s="60"/>
      <c r="HK19" s="60"/>
      <c r="HL19" s="60"/>
      <c r="HM19" s="60"/>
      <c r="HN19" s="60"/>
      <c r="HO19" s="60"/>
      <c r="HP19" s="60"/>
      <c r="HQ19" s="60"/>
      <c r="HR19" s="60"/>
      <c r="HS19" s="60"/>
    </row>
    <row r="20" spans="1:227">
      <c r="A20" s="205" t="s">
        <v>481</v>
      </c>
      <c r="B20" s="203">
        <v>25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60"/>
      <c r="GA20" s="60"/>
      <c r="GB20" s="60"/>
      <c r="GC20" s="60"/>
      <c r="GD20" s="60"/>
      <c r="GE20" s="60"/>
      <c r="GF20" s="60"/>
      <c r="GG20" s="60"/>
      <c r="GH20" s="60"/>
      <c r="GI20" s="60"/>
      <c r="GJ20" s="60"/>
      <c r="GK20" s="60"/>
      <c r="GL20" s="60"/>
      <c r="GM20" s="60"/>
      <c r="GN20" s="60"/>
      <c r="GO20" s="60"/>
      <c r="GP20" s="60"/>
      <c r="GQ20" s="60"/>
      <c r="GR20" s="60"/>
      <c r="GS20" s="60"/>
      <c r="GT20" s="60"/>
      <c r="GU20" s="60"/>
      <c r="GV20" s="60"/>
      <c r="GW20" s="60"/>
      <c r="GX20" s="60"/>
      <c r="GY20" s="60"/>
      <c r="GZ20" s="60"/>
      <c r="HA20" s="60"/>
      <c r="HB20" s="60"/>
      <c r="HC20" s="60"/>
      <c r="HD20" s="60"/>
      <c r="HE20" s="60"/>
      <c r="HF20" s="60"/>
      <c r="HG20" s="60"/>
      <c r="HH20" s="60"/>
      <c r="HI20" s="60"/>
      <c r="HJ20" s="60"/>
      <c r="HK20" s="60"/>
      <c r="HL20" s="60"/>
      <c r="HM20" s="60"/>
      <c r="HN20" s="60"/>
      <c r="HO20" s="60"/>
      <c r="HP20" s="60"/>
      <c r="HQ20" s="60"/>
      <c r="HR20" s="60"/>
      <c r="HS20" s="60"/>
    </row>
    <row r="21" spans="1:227">
      <c r="A21" s="205" t="s">
        <v>598</v>
      </c>
      <c r="B21" s="203">
        <v>14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60"/>
      <c r="FO21" s="60"/>
      <c r="FP21" s="60"/>
      <c r="FQ21" s="60"/>
      <c r="FR21" s="60"/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0"/>
      <c r="GF21" s="60"/>
      <c r="GG21" s="60"/>
      <c r="GH21" s="60"/>
      <c r="GI21" s="60"/>
      <c r="GJ21" s="60"/>
      <c r="GK21" s="60"/>
      <c r="GL21" s="60"/>
      <c r="GM21" s="60"/>
      <c r="GN21" s="60"/>
      <c r="GO21" s="60"/>
      <c r="GP21" s="60"/>
      <c r="GQ21" s="60"/>
      <c r="GR21" s="60"/>
      <c r="GS21" s="60"/>
      <c r="GT21" s="60"/>
      <c r="GU21" s="60"/>
      <c r="GV21" s="60"/>
      <c r="GW21" s="60"/>
      <c r="GX21" s="60"/>
      <c r="GY21" s="60"/>
      <c r="GZ21" s="60"/>
      <c r="HA21" s="60"/>
      <c r="HB21" s="60"/>
      <c r="HC21" s="60"/>
      <c r="HD21" s="60"/>
      <c r="HE21" s="60"/>
      <c r="HF21" s="60"/>
      <c r="HG21" s="60"/>
      <c r="HH21" s="60"/>
      <c r="HI21" s="60"/>
      <c r="HJ21" s="60"/>
      <c r="HK21" s="60"/>
      <c r="HL21" s="60"/>
      <c r="HM21" s="60"/>
      <c r="HN21" s="60"/>
      <c r="HO21" s="60"/>
      <c r="HP21" s="60"/>
      <c r="HQ21" s="60"/>
      <c r="HR21" s="60"/>
      <c r="HS21" s="60"/>
    </row>
    <row r="22" spans="1:227">
      <c r="A22" s="205" t="s">
        <v>507</v>
      </c>
      <c r="B22" s="203">
        <v>7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  <c r="FQ22" s="60"/>
      <c r="FR22" s="60"/>
      <c r="FS22" s="60"/>
      <c r="FT22" s="60"/>
      <c r="FU22" s="60"/>
      <c r="FV22" s="60"/>
      <c r="FW22" s="60"/>
      <c r="FX22" s="60"/>
      <c r="FY22" s="60"/>
      <c r="FZ22" s="60"/>
      <c r="GA22" s="60"/>
      <c r="GB22" s="60"/>
      <c r="GC22" s="60"/>
      <c r="GD22" s="60"/>
      <c r="GE22" s="60"/>
      <c r="GF22" s="60"/>
      <c r="GG22" s="60"/>
      <c r="GH22" s="60"/>
      <c r="GI22" s="60"/>
      <c r="GJ22" s="60"/>
      <c r="GK22" s="60"/>
      <c r="GL22" s="60"/>
      <c r="GM22" s="60"/>
      <c r="GN22" s="60"/>
      <c r="GO22" s="60"/>
      <c r="GP22" s="60"/>
      <c r="GQ22" s="60"/>
      <c r="GR22" s="60"/>
      <c r="GS22" s="60"/>
      <c r="GT22" s="60"/>
      <c r="GU22" s="60"/>
      <c r="GV22" s="60"/>
      <c r="GW22" s="60"/>
      <c r="GX22" s="60"/>
      <c r="GY22" s="60"/>
      <c r="GZ22" s="60"/>
      <c r="HA22" s="60"/>
      <c r="HB22" s="60"/>
      <c r="HC22" s="60"/>
      <c r="HD22" s="60"/>
      <c r="HE22" s="60"/>
      <c r="HF22" s="60"/>
      <c r="HG22" s="60"/>
      <c r="HH22" s="60"/>
      <c r="HI22" s="60"/>
      <c r="HJ22" s="60"/>
      <c r="HK22" s="60"/>
      <c r="HL22" s="60"/>
      <c r="HM22" s="60"/>
      <c r="HN22" s="60"/>
      <c r="HO22" s="60"/>
      <c r="HP22" s="60"/>
      <c r="HQ22" s="60"/>
      <c r="HR22" s="60"/>
      <c r="HS22" s="60"/>
    </row>
    <row r="23" spans="1:227">
      <c r="A23" s="205" t="s">
        <v>530</v>
      </c>
      <c r="B23" s="203">
        <v>2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0"/>
      <c r="EV23" s="60"/>
      <c r="EW23" s="60"/>
      <c r="EX23" s="60"/>
      <c r="EY23" s="60"/>
      <c r="EZ23" s="60"/>
      <c r="FA23" s="60"/>
      <c r="FB23" s="60"/>
      <c r="FC23" s="60"/>
      <c r="FD23" s="60"/>
      <c r="FE23" s="60"/>
      <c r="FF23" s="60"/>
      <c r="FG23" s="60"/>
      <c r="FH23" s="60"/>
      <c r="FI23" s="60"/>
      <c r="FJ23" s="60"/>
      <c r="FK23" s="60"/>
      <c r="FL23" s="60"/>
      <c r="FM23" s="60"/>
      <c r="FN23" s="60"/>
      <c r="FO23" s="60"/>
      <c r="FP23" s="60"/>
      <c r="FQ23" s="60"/>
      <c r="FR23" s="60"/>
      <c r="FS23" s="60"/>
      <c r="FT23" s="60"/>
      <c r="FU23" s="60"/>
      <c r="FV23" s="60"/>
      <c r="FW23" s="60"/>
      <c r="FX23" s="60"/>
      <c r="FY23" s="60"/>
      <c r="FZ23" s="60"/>
      <c r="GA23" s="60"/>
      <c r="GB23" s="60"/>
      <c r="GC23" s="60"/>
      <c r="GD23" s="60"/>
      <c r="GE23" s="60"/>
      <c r="GF23" s="60"/>
      <c r="GG23" s="60"/>
      <c r="GH23" s="60"/>
      <c r="GI23" s="60"/>
      <c r="GJ23" s="60"/>
      <c r="GK23" s="60"/>
      <c r="GL23" s="60"/>
      <c r="GM23" s="60"/>
      <c r="GN23" s="60"/>
      <c r="GO23" s="60"/>
      <c r="GP23" s="60"/>
      <c r="GQ23" s="60"/>
      <c r="GR23" s="60"/>
      <c r="GS23" s="60"/>
      <c r="GT23" s="60"/>
      <c r="GU23" s="60"/>
      <c r="GV23" s="60"/>
      <c r="GW23" s="60"/>
      <c r="GX23" s="60"/>
      <c r="GY23" s="60"/>
      <c r="GZ23" s="60"/>
      <c r="HA23" s="60"/>
      <c r="HB23" s="60"/>
      <c r="HC23" s="60"/>
      <c r="HD23" s="60"/>
      <c r="HE23" s="60"/>
      <c r="HF23" s="60"/>
      <c r="HG23" s="60"/>
      <c r="HH23" s="60"/>
      <c r="HI23" s="60"/>
      <c r="HJ23" s="60"/>
      <c r="HK23" s="60"/>
      <c r="HL23" s="60"/>
      <c r="HM23" s="60"/>
      <c r="HN23" s="60"/>
      <c r="HO23" s="60"/>
      <c r="HP23" s="60"/>
      <c r="HQ23" s="60"/>
      <c r="HR23" s="60"/>
      <c r="HS23" s="60"/>
    </row>
    <row r="24" spans="1:227">
      <c r="A24" s="205" t="s">
        <v>474</v>
      </c>
      <c r="B24" s="203">
        <v>14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0"/>
      <c r="FG24" s="60"/>
      <c r="FH24" s="60"/>
      <c r="FI24" s="60"/>
      <c r="FJ24" s="60"/>
      <c r="FK24" s="60"/>
      <c r="FL24" s="60"/>
      <c r="FM24" s="60"/>
      <c r="FN24" s="60"/>
      <c r="FO24" s="60"/>
      <c r="FP24" s="60"/>
      <c r="FQ24" s="60"/>
      <c r="FR24" s="60"/>
      <c r="FS24" s="60"/>
      <c r="FT24" s="60"/>
      <c r="FU24" s="60"/>
      <c r="FV24" s="60"/>
      <c r="FW24" s="60"/>
      <c r="FX24" s="60"/>
      <c r="FY24" s="60"/>
      <c r="FZ24" s="60"/>
      <c r="GA24" s="60"/>
      <c r="GB24" s="60"/>
      <c r="GC24" s="60"/>
      <c r="GD24" s="60"/>
      <c r="GE24" s="60"/>
      <c r="GF24" s="60"/>
      <c r="GG24" s="60"/>
      <c r="GH24" s="60"/>
      <c r="GI24" s="60"/>
      <c r="GJ24" s="60"/>
      <c r="GK24" s="60"/>
      <c r="GL24" s="60"/>
      <c r="GM24" s="60"/>
      <c r="GN24" s="60"/>
      <c r="GO24" s="60"/>
      <c r="GP24" s="60"/>
      <c r="GQ24" s="60"/>
      <c r="GR24" s="60"/>
      <c r="GS24" s="60"/>
      <c r="GT24" s="60"/>
      <c r="GU24" s="60"/>
      <c r="GV24" s="60"/>
      <c r="GW24" s="60"/>
      <c r="GX24" s="60"/>
      <c r="GY24" s="60"/>
      <c r="GZ24" s="60"/>
      <c r="HA24" s="60"/>
      <c r="HB24" s="60"/>
      <c r="HC24" s="60"/>
      <c r="HD24" s="60"/>
      <c r="HE24" s="60"/>
      <c r="HF24" s="60"/>
      <c r="HG24" s="60"/>
      <c r="HH24" s="60"/>
      <c r="HI24" s="60"/>
      <c r="HJ24" s="60"/>
      <c r="HK24" s="60"/>
      <c r="HL24" s="60"/>
      <c r="HM24" s="60"/>
      <c r="HN24" s="60"/>
      <c r="HO24" s="60"/>
      <c r="HP24" s="60"/>
      <c r="HQ24" s="60"/>
      <c r="HR24" s="60"/>
      <c r="HS24" s="60"/>
    </row>
    <row r="25" spans="1:227">
      <c r="A25" s="205" t="s">
        <v>535</v>
      </c>
      <c r="B25" s="203">
        <v>1</v>
      </c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60"/>
      <c r="FM25" s="60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60"/>
      <c r="GA25" s="60"/>
      <c r="GB25" s="60"/>
      <c r="GC25" s="60"/>
      <c r="GD25" s="60"/>
      <c r="GE25" s="60"/>
      <c r="GF25" s="60"/>
      <c r="GG25" s="60"/>
      <c r="GH25" s="60"/>
      <c r="GI25" s="60"/>
      <c r="GJ25" s="60"/>
      <c r="GK25" s="60"/>
      <c r="GL25" s="60"/>
      <c r="GM25" s="60"/>
      <c r="GN25" s="60"/>
      <c r="GO25" s="60"/>
      <c r="GP25" s="60"/>
      <c r="GQ25" s="60"/>
      <c r="GR25" s="60"/>
      <c r="GS25" s="60"/>
      <c r="GT25" s="60"/>
      <c r="GU25" s="60"/>
      <c r="GV25" s="60"/>
      <c r="GW25" s="60"/>
      <c r="GX25" s="60"/>
      <c r="GY25" s="60"/>
      <c r="GZ25" s="60"/>
      <c r="HA25" s="60"/>
      <c r="HB25" s="60"/>
      <c r="HC25" s="60"/>
      <c r="HD25" s="60"/>
      <c r="HE25" s="60"/>
      <c r="HF25" s="60"/>
      <c r="HG25" s="60"/>
      <c r="HH25" s="60"/>
      <c r="HI25" s="60"/>
      <c r="HJ25" s="60"/>
      <c r="HK25" s="60"/>
      <c r="HL25" s="60"/>
      <c r="HM25" s="60"/>
      <c r="HN25" s="60"/>
      <c r="HO25" s="60"/>
      <c r="HP25" s="60"/>
      <c r="HQ25" s="60"/>
      <c r="HR25" s="60"/>
      <c r="HS25" s="60"/>
    </row>
    <row r="26" spans="1:227">
      <c r="A26" s="205" t="s">
        <v>491</v>
      </c>
      <c r="B26" s="203">
        <v>2</v>
      </c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0"/>
      <c r="FJ26" s="60"/>
      <c r="FK26" s="60"/>
      <c r="FL26" s="60"/>
      <c r="FM26" s="60"/>
      <c r="FN26" s="60"/>
      <c r="FO26" s="60"/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0"/>
      <c r="GF26" s="60"/>
      <c r="GG26" s="60"/>
      <c r="GH26" s="60"/>
      <c r="GI26" s="60"/>
      <c r="GJ26" s="60"/>
      <c r="GK26" s="60"/>
      <c r="GL26" s="60"/>
      <c r="GM26" s="60"/>
      <c r="GN26" s="60"/>
      <c r="GO26" s="60"/>
      <c r="GP26" s="60"/>
      <c r="GQ26" s="60"/>
      <c r="GR26" s="60"/>
      <c r="GS26" s="60"/>
      <c r="GT26" s="60"/>
      <c r="GU26" s="60"/>
      <c r="GV26" s="60"/>
      <c r="GW26" s="60"/>
      <c r="GX26" s="60"/>
      <c r="GY26" s="60"/>
      <c r="GZ26" s="60"/>
      <c r="HA26" s="60"/>
      <c r="HB26" s="60"/>
      <c r="HC26" s="60"/>
      <c r="HD26" s="60"/>
      <c r="HE26" s="60"/>
      <c r="HF26" s="60"/>
      <c r="HG26" s="60"/>
      <c r="HH26" s="60"/>
      <c r="HI26" s="60"/>
      <c r="HJ26" s="60"/>
      <c r="HK26" s="60"/>
      <c r="HL26" s="60"/>
      <c r="HM26" s="60"/>
      <c r="HN26" s="60"/>
      <c r="HO26" s="60"/>
      <c r="HP26" s="60"/>
      <c r="HQ26" s="60"/>
      <c r="HR26" s="60"/>
      <c r="HS26" s="60"/>
    </row>
    <row r="27" spans="1:227">
      <c r="A27" s="205" t="s">
        <v>493</v>
      </c>
      <c r="B27" s="203">
        <v>26</v>
      </c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0"/>
      <c r="EO27" s="60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0"/>
      <c r="FG27" s="60"/>
      <c r="FH27" s="60"/>
      <c r="FI27" s="60"/>
      <c r="FJ27" s="60"/>
      <c r="FK27" s="60"/>
      <c r="FL27" s="60"/>
      <c r="FM27" s="60"/>
      <c r="FN27" s="60"/>
      <c r="FO27" s="60"/>
      <c r="FP27" s="60"/>
      <c r="FQ27" s="60"/>
      <c r="FR27" s="60"/>
      <c r="FS27" s="60"/>
      <c r="FT27" s="60"/>
      <c r="FU27" s="60"/>
      <c r="FV27" s="60"/>
      <c r="FW27" s="60"/>
      <c r="FX27" s="60"/>
      <c r="FY27" s="60"/>
      <c r="FZ27" s="60"/>
      <c r="GA27" s="60"/>
      <c r="GB27" s="60"/>
      <c r="GC27" s="60"/>
      <c r="GD27" s="60"/>
      <c r="GE27" s="60"/>
      <c r="GF27" s="60"/>
      <c r="GG27" s="60"/>
      <c r="GH27" s="60"/>
      <c r="GI27" s="60"/>
      <c r="GJ27" s="60"/>
      <c r="GK27" s="60"/>
      <c r="GL27" s="60"/>
      <c r="GM27" s="60"/>
      <c r="GN27" s="60"/>
      <c r="GO27" s="60"/>
      <c r="GP27" s="60"/>
      <c r="GQ27" s="60"/>
      <c r="GR27" s="60"/>
      <c r="GS27" s="60"/>
      <c r="GT27" s="60"/>
      <c r="GU27" s="60"/>
      <c r="GV27" s="60"/>
      <c r="GW27" s="60"/>
      <c r="GX27" s="60"/>
      <c r="GY27" s="60"/>
      <c r="GZ27" s="60"/>
      <c r="HA27" s="60"/>
      <c r="HB27" s="60"/>
      <c r="HC27" s="60"/>
      <c r="HD27" s="60"/>
      <c r="HE27" s="60"/>
      <c r="HF27" s="60"/>
      <c r="HG27" s="60"/>
      <c r="HH27" s="60"/>
      <c r="HI27" s="60"/>
      <c r="HJ27" s="60"/>
      <c r="HK27" s="60"/>
      <c r="HL27" s="60"/>
      <c r="HM27" s="60"/>
      <c r="HN27" s="60"/>
      <c r="HO27" s="60"/>
      <c r="HP27" s="60"/>
      <c r="HQ27" s="60"/>
      <c r="HR27" s="60"/>
      <c r="HS27" s="60"/>
    </row>
    <row r="28" spans="1:227">
      <c r="A28" s="205" t="s">
        <v>526</v>
      </c>
      <c r="B28" s="203">
        <v>4</v>
      </c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0"/>
      <c r="FT28" s="60"/>
      <c r="FU28" s="60"/>
      <c r="FV28" s="60"/>
      <c r="FW28" s="60"/>
      <c r="FX28" s="60"/>
      <c r="FY28" s="60"/>
      <c r="FZ28" s="60"/>
      <c r="GA28" s="60"/>
      <c r="GB28" s="60"/>
      <c r="GC28" s="60"/>
      <c r="GD28" s="60"/>
      <c r="GE28" s="60"/>
      <c r="GF28" s="60"/>
      <c r="GG28" s="60"/>
      <c r="GH28" s="60"/>
      <c r="GI28" s="60"/>
      <c r="GJ28" s="60"/>
      <c r="GK28" s="60"/>
      <c r="GL28" s="60"/>
      <c r="GM28" s="60"/>
      <c r="GN28" s="60"/>
      <c r="GO28" s="60"/>
      <c r="GP28" s="60"/>
      <c r="GQ28" s="60"/>
      <c r="GR28" s="60"/>
      <c r="GS28" s="60"/>
      <c r="GT28" s="60"/>
      <c r="GU28" s="60"/>
      <c r="GV28" s="60"/>
      <c r="GW28" s="60"/>
      <c r="GX28" s="60"/>
      <c r="GY28" s="60"/>
      <c r="GZ28" s="60"/>
      <c r="HA28" s="60"/>
      <c r="HB28" s="60"/>
      <c r="HC28" s="60"/>
      <c r="HD28" s="60"/>
      <c r="HE28" s="60"/>
      <c r="HF28" s="60"/>
      <c r="HG28" s="60"/>
      <c r="HH28" s="60"/>
      <c r="HI28" s="60"/>
      <c r="HJ28" s="60"/>
      <c r="HK28" s="60"/>
      <c r="HL28" s="60"/>
      <c r="HM28" s="60"/>
      <c r="HN28" s="60"/>
      <c r="HO28" s="60"/>
      <c r="HP28" s="60"/>
      <c r="HQ28" s="60"/>
      <c r="HR28" s="60"/>
      <c r="HS28" s="60"/>
    </row>
    <row r="29" spans="1:227">
      <c r="A29" s="205" t="s">
        <v>476</v>
      </c>
      <c r="B29" s="203">
        <v>29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0"/>
      <c r="FG29" s="60"/>
      <c r="FH29" s="60"/>
      <c r="FI29" s="60"/>
      <c r="FJ29" s="60"/>
      <c r="FK29" s="60"/>
      <c r="FL29" s="60"/>
      <c r="FM29" s="60"/>
      <c r="FN29" s="60"/>
      <c r="FO29" s="60"/>
      <c r="FP29" s="60"/>
      <c r="FQ29" s="60"/>
      <c r="FR29" s="60"/>
      <c r="FS29" s="60"/>
      <c r="FT29" s="60"/>
      <c r="FU29" s="60"/>
      <c r="FV29" s="60"/>
      <c r="FW29" s="60"/>
      <c r="FX29" s="60"/>
      <c r="FY29" s="60"/>
      <c r="FZ29" s="60"/>
      <c r="GA29" s="60"/>
      <c r="GB29" s="60"/>
      <c r="GC29" s="60"/>
      <c r="GD29" s="60"/>
      <c r="GE29" s="60"/>
      <c r="GF29" s="60"/>
      <c r="GG29" s="60"/>
      <c r="GH29" s="60"/>
      <c r="GI29" s="60"/>
      <c r="GJ29" s="60"/>
      <c r="GK29" s="60"/>
      <c r="GL29" s="60"/>
      <c r="GM29" s="60"/>
      <c r="GN29" s="60"/>
      <c r="GO29" s="60"/>
      <c r="GP29" s="60"/>
      <c r="GQ29" s="60"/>
      <c r="GR29" s="60"/>
      <c r="GS29" s="60"/>
      <c r="GT29" s="60"/>
      <c r="GU29" s="60"/>
      <c r="GV29" s="60"/>
      <c r="GW29" s="60"/>
      <c r="GX29" s="60"/>
      <c r="GY29" s="60"/>
      <c r="GZ29" s="60"/>
      <c r="HA29" s="60"/>
      <c r="HB29" s="60"/>
      <c r="HC29" s="60"/>
      <c r="HD29" s="60"/>
      <c r="HE29" s="60"/>
      <c r="HF29" s="60"/>
      <c r="HG29" s="60"/>
      <c r="HH29" s="60"/>
      <c r="HI29" s="60"/>
      <c r="HJ29" s="60"/>
      <c r="HK29" s="60"/>
      <c r="HL29" s="60"/>
      <c r="HM29" s="60"/>
      <c r="HN29" s="60"/>
      <c r="HO29" s="60"/>
      <c r="HP29" s="60"/>
      <c r="HQ29" s="60"/>
      <c r="HR29" s="60"/>
      <c r="HS29" s="60"/>
    </row>
    <row r="30" spans="1:227">
      <c r="A30" s="205" t="s">
        <v>509</v>
      </c>
      <c r="B30" s="203">
        <v>2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  <c r="FW30" s="60"/>
      <c r="FX30" s="60"/>
      <c r="FY30" s="60"/>
      <c r="FZ30" s="60"/>
      <c r="GA30" s="60"/>
      <c r="GB30" s="60"/>
      <c r="GC30" s="60"/>
      <c r="GD30" s="60"/>
      <c r="GE30" s="60"/>
      <c r="GF30" s="60"/>
      <c r="GG30" s="60"/>
      <c r="GH30" s="60"/>
      <c r="GI30" s="60"/>
      <c r="GJ30" s="60"/>
      <c r="GK30" s="60"/>
      <c r="GL30" s="60"/>
      <c r="GM30" s="60"/>
      <c r="GN30" s="60"/>
      <c r="GO30" s="60"/>
      <c r="GP30" s="60"/>
      <c r="GQ30" s="60"/>
      <c r="GR30" s="60"/>
      <c r="GS30" s="60"/>
      <c r="GT30" s="60"/>
      <c r="GU30" s="60"/>
      <c r="GV30" s="60"/>
      <c r="GW30" s="60"/>
      <c r="GX30" s="60"/>
      <c r="GY30" s="60"/>
      <c r="GZ30" s="60"/>
      <c r="HA30" s="60"/>
      <c r="HB30" s="60"/>
      <c r="HC30" s="60"/>
      <c r="HD30" s="60"/>
      <c r="HE30" s="60"/>
      <c r="HF30" s="60"/>
      <c r="HG30" s="60"/>
      <c r="HH30" s="60"/>
      <c r="HI30" s="60"/>
      <c r="HJ30" s="60"/>
      <c r="HK30" s="60"/>
      <c r="HL30" s="60"/>
      <c r="HM30" s="60"/>
      <c r="HN30" s="60"/>
      <c r="HO30" s="60"/>
      <c r="HP30" s="60"/>
      <c r="HQ30" s="60"/>
      <c r="HR30" s="60"/>
      <c r="HS30" s="60"/>
    </row>
    <row r="31" spans="1:227">
      <c r="A31" s="205" t="s">
        <v>677</v>
      </c>
      <c r="B31" s="203">
        <v>15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0"/>
      <c r="DE31" s="60"/>
      <c r="DF31" s="60"/>
      <c r="DG31" s="60"/>
      <c r="DH31" s="60"/>
      <c r="DI31" s="60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0"/>
      <c r="EH31" s="60"/>
      <c r="EI31" s="60"/>
      <c r="EJ31" s="60"/>
      <c r="EK31" s="60"/>
      <c r="EL31" s="60"/>
      <c r="EM31" s="60"/>
      <c r="EN31" s="60"/>
      <c r="EO31" s="60"/>
      <c r="EP31" s="60"/>
      <c r="EQ31" s="60"/>
      <c r="ER31" s="60"/>
      <c r="ES31" s="60"/>
      <c r="ET31" s="60"/>
      <c r="EU31" s="60"/>
      <c r="EV31" s="60"/>
      <c r="EW31" s="60"/>
      <c r="EX31" s="60"/>
      <c r="EY31" s="60"/>
      <c r="EZ31" s="60"/>
      <c r="FA31" s="60"/>
      <c r="FB31" s="60"/>
      <c r="FC31" s="60"/>
      <c r="FD31" s="60"/>
      <c r="FE31" s="60"/>
      <c r="FF31" s="60"/>
      <c r="FG31" s="60"/>
      <c r="FH31" s="60"/>
      <c r="FI31" s="60"/>
      <c r="FJ31" s="60"/>
      <c r="FK31" s="60"/>
      <c r="FL31" s="60"/>
      <c r="FM31" s="60"/>
      <c r="FN31" s="60"/>
      <c r="FO31" s="60"/>
      <c r="FP31" s="60"/>
      <c r="FQ31" s="60"/>
      <c r="FR31" s="60"/>
      <c r="FS31" s="60"/>
      <c r="FT31" s="60"/>
      <c r="FU31" s="60"/>
      <c r="FV31" s="60"/>
      <c r="FW31" s="60"/>
      <c r="FX31" s="60"/>
      <c r="FY31" s="60"/>
      <c r="FZ31" s="60"/>
      <c r="GA31" s="60"/>
      <c r="GB31" s="60"/>
      <c r="GC31" s="60"/>
      <c r="GD31" s="60"/>
      <c r="GE31" s="60"/>
      <c r="GF31" s="60"/>
      <c r="GG31" s="60"/>
      <c r="GH31" s="60"/>
      <c r="GI31" s="60"/>
      <c r="GJ31" s="60"/>
      <c r="GK31" s="60"/>
      <c r="GL31" s="60"/>
      <c r="GM31" s="60"/>
      <c r="GN31" s="60"/>
      <c r="GO31" s="60"/>
      <c r="GP31" s="60"/>
      <c r="GQ31" s="60"/>
      <c r="GR31" s="60"/>
      <c r="GS31" s="60"/>
      <c r="GT31" s="60"/>
      <c r="GU31" s="60"/>
      <c r="GV31" s="60"/>
      <c r="GW31" s="60"/>
      <c r="GX31" s="60"/>
      <c r="GY31" s="60"/>
      <c r="GZ31" s="60"/>
      <c r="HA31" s="60"/>
      <c r="HB31" s="60"/>
      <c r="HC31" s="60"/>
      <c r="HD31" s="60"/>
      <c r="HE31" s="60"/>
      <c r="HF31" s="60"/>
      <c r="HG31" s="60"/>
      <c r="HH31" s="60"/>
      <c r="HI31" s="60"/>
      <c r="HJ31" s="60"/>
      <c r="HK31" s="60"/>
      <c r="HL31" s="60"/>
      <c r="HM31" s="60"/>
      <c r="HN31" s="60"/>
      <c r="HO31" s="60"/>
      <c r="HP31" s="60"/>
      <c r="HQ31" s="60"/>
      <c r="HR31" s="60"/>
      <c r="HS31" s="60"/>
    </row>
    <row r="32" spans="1:227">
      <c r="A32" s="205" t="s">
        <v>515</v>
      </c>
      <c r="B32" s="203">
        <v>16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0"/>
      <c r="ER32" s="60"/>
      <c r="ES32" s="60"/>
      <c r="ET32" s="60"/>
      <c r="EU32" s="60"/>
      <c r="EV32" s="60"/>
      <c r="EW32" s="60"/>
      <c r="EX32" s="60"/>
      <c r="EY32" s="60"/>
      <c r="EZ32" s="60"/>
      <c r="FA32" s="60"/>
      <c r="FB32" s="60"/>
      <c r="FC32" s="60"/>
      <c r="FD32" s="60"/>
      <c r="FE32" s="60"/>
      <c r="FF32" s="60"/>
      <c r="FG32" s="60"/>
      <c r="FH32" s="60"/>
      <c r="FI32" s="60"/>
      <c r="FJ32" s="60"/>
      <c r="FK32" s="60"/>
      <c r="FL32" s="60"/>
      <c r="FM32" s="60"/>
      <c r="FN32" s="60"/>
      <c r="FO32" s="60"/>
      <c r="FP32" s="60"/>
      <c r="FQ32" s="60"/>
      <c r="FR32" s="60"/>
      <c r="FS32" s="60"/>
      <c r="FT32" s="60"/>
      <c r="FU32" s="60"/>
      <c r="FV32" s="60"/>
      <c r="FW32" s="60"/>
      <c r="FX32" s="60"/>
      <c r="FY32" s="60"/>
      <c r="FZ32" s="60"/>
      <c r="GA32" s="60"/>
      <c r="GB32" s="60"/>
      <c r="GC32" s="60"/>
      <c r="GD32" s="60"/>
      <c r="GE32" s="60"/>
      <c r="GF32" s="60"/>
      <c r="GG32" s="60"/>
      <c r="GH32" s="60"/>
      <c r="GI32" s="60"/>
      <c r="GJ32" s="60"/>
      <c r="GK32" s="60"/>
      <c r="GL32" s="60"/>
      <c r="GM32" s="60"/>
      <c r="GN32" s="60"/>
      <c r="GO32" s="60"/>
      <c r="GP32" s="60"/>
      <c r="GQ32" s="60"/>
      <c r="GR32" s="60"/>
      <c r="GS32" s="60"/>
      <c r="GT32" s="60"/>
      <c r="GU32" s="60"/>
      <c r="GV32" s="60"/>
      <c r="GW32" s="60"/>
      <c r="GX32" s="60"/>
      <c r="GY32" s="60"/>
      <c r="GZ32" s="60"/>
      <c r="HA32" s="60"/>
      <c r="HB32" s="60"/>
      <c r="HC32" s="60"/>
      <c r="HD32" s="60"/>
      <c r="HE32" s="60"/>
      <c r="HF32" s="60"/>
      <c r="HG32" s="60"/>
      <c r="HH32" s="60"/>
      <c r="HI32" s="60"/>
      <c r="HJ32" s="60"/>
      <c r="HK32" s="60"/>
      <c r="HL32" s="60"/>
      <c r="HM32" s="60"/>
      <c r="HN32" s="60"/>
      <c r="HO32" s="60"/>
      <c r="HP32" s="60"/>
      <c r="HQ32" s="60"/>
      <c r="HR32" s="60"/>
      <c r="HS32" s="60"/>
    </row>
    <row r="33" spans="1:227">
      <c r="A33" s="205" t="s">
        <v>531</v>
      </c>
      <c r="B33" s="203">
        <v>3</v>
      </c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  <c r="DU33" s="60"/>
      <c r="DV33" s="60"/>
      <c r="DW33" s="60"/>
      <c r="DX33" s="60"/>
      <c r="DY33" s="60"/>
      <c r="DZ33" s="60"/>
      <c r="EA33" s="60"/>
      <c r="EB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  <c r="EN33" s="60"/>
      <c r="EO33" s="60"/>
      <c r="EP33" s="60"/>
      <c r="EQ33" s="60"/>
      <c r="ER33" s="60"/>
      <c r="ES33" s="60"/>
      <c r="ET33" s="60"/>
      <c r="EU33" s="60"/>
      <c r="EV33" s="60"/>
      <c r="EW33" s="60"/>
      <c r="EX33" s="60"/>
      <c r="EY33" s="60"/>
      <c r="EZ33" s="60"/>
      <c r="FA33" s="60"/>
      <c r="FB33" s="60"/>
      <c r="FC33" s="60"/>
      <c r="FD33" s="60"/>
      <c r="FE33" s="60"/>
      <c r="FF33" s="60"/>
      <c r="FG33" s="60"/>
      <c r="FH33" s="60"/>
      <c r="FI33" s="60"/>
      <c r="FJ33" s="60"/>
      <c r="FK33" s="60"/>
      <c r="FL33" s="60"/>
      <c r="FM33" s="60"/>
      <c r="FN33" s="60"/>
      <c r="FO33" s="60"/>
      <c r="FP33" s="60"/>
      <c r="FQ33" s="60"/>
      <c r="FR33" s="60"/>
      <c r="FS33" s="60"/>
      <c r="FT33" s="60"/>
      <c r="FU33" s="60"/>
      <c r="FV33" s="60"/>
      <c r="FW33" s="60"/>
      <c r="FX33" s="60"/>
      <c r="FY33" s="60"/>
      <c r="FZ33" s="60"/>
      <c r="GA33" s="60"/>
      <c r="GB33" s="60"/>
      <c r="GC33" s="60"/>
      <c r="GD33" s="60"/>
      <c r="GE33" s="60"/>
      <c r="GF33" s="60"/>
      <c r="GG33" s="60"/>
      <c r="GH33" s="60"/>
      <c r="GI33" s="60"/>
      <c r="GJ33" s="60"/>
      <c r="GK33" s="60"/>
      <c r="GL33" s="60"/>
      <c r="GM33" s="60"/>
      <c r="GN33" s="60"/>
      <c r="GO33" s="60"/>
      <c r="GP33" s="60"/>
      <c r="GQ33" s="60"/>
      <c r="GR33" s="60"/>
      <c r="GS33" s="60"/>
      <c r="GT33" s="60"/>
      <c r="GU33" s="60"/>
      <c r="GV33" s="60"/>
      <c r="GW33" s="60"/>
      <c r="GX33" s="60"/>
      <c r="GY33" s="60"/>
      <c r="GZ33" s="60"/>
      <c r="HA33" s="60"/>
      <c r="HB33" s="60"/>
      <c r="HC33" s="60"/>
      <c r="HD33" s="60"/>
      <c r="HE33" s="60"/>
      <c r="HF33" s="60"/>
      <c r="HG33" s="60"/>
      <c r="HH33" s="60"/>
      <c r="HI33" s="60"/>
      <c r="HJ33" s="60"/>
      <c r="HK33" s="60"/>
      <c r="HL33" s="60"/>
      <c r="HM33" s="60"/>
      <c r="HN33" s="60"/>
      <c r="HO33" s="60"/>
      <c r="HP33" s="60"/>
      <c r="HQ33" s="60"/>
      <c r="HR33" s="60"/>
      <c r="HS33" s="60"/>
    </row>
    <row r="34" spans="1:227">
      <c r="A34" s="205" t="s">
        <v>539</v>
      </c>
      <c r="B34" s="203">
        <v>1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60"/>
      <c r="EC34" s="60"/>
      <c r="ED34" s="60"/>
      <c r="EE34" s="60"/>
      <c r="EF34" s="60"/>
      <c r="EG34" s="60"/>
      <c r="EH34" s="60"/>
      <c r="EI34" s="60"/>
      <c r="EJ34" s="60"/>
      <c r="EK34" s="60"/>
      <c r="EL34" s="60"/>
      <c r="EM34" s="60"/>
      <c r="EN34" s="60"/>
      <c r="EO34" s="60"/>
      <c r="EP34" s="60"/>
      <c r="EQ34" s="60"/>
      <c r="ER34" s="60"/>
      <c r="ES34" s="60"/>
      <c r="ET34" s="60"/>
      <c r="EU34" s="60"/>
      <c r="EV34" s="60"/>
      <c r="EW34" s="60"/>
      <c r="EX34" s="60"/>
      <c r="EY34" s="60"/>
      <c r="EZ34" s="60"/>
      <c r="FA34" s="60"/>
      <c r="FB34" s="60"/>
      <c r="FC34" s="60"/>
      <c r="FD34" s="60"/>
      <c r="FE34" s="60"/>
      <c r="FF34" s="60"/>
      <c r="FG34" s="60"/>
      <c r="FH34" s="60"/>
      <c r="FI34" s="60"/>
      <c r="FJ34" s="60"/>
      <c r="FK34" s="60"/>
      <c r="FL34" s="60"/>
      <c r="FM34" s="60"/>
      <c r="FN34" s="60"/>
      <c r="FO34" s="60"/>
      <c r="FP34" s="60"/>
      <c r="FQ34" s="60"/>
      <c r="FR34" s="60"/>
      <c r="FS34" s="60"/>
      <c r="FT34" s="60"/>
      <c r="FU34" s="60"/>
      <c r="FV34" s="60"/>
      <c r="FW34" s="60"/>
      <c r="FX34" s="60"/>
      <c r="FY34" s="60"/>
      <c r="FZ34" s="60"/>
      <c r="GA34" s="60"/>
      <c r="GB34" s="60"/>
      <c r="GC34" s="60"/>
      <c r="GD34" s="60"/>
      <c r="GE34" s="60"/>
      <c r="GF34" s="60"/>
      <c r="GG34" s="60"/>
      <c r="GH34" s="60"/>
      <c r="GI34" s="60"/>
      <c r="GJ34" s="60"/>
      <c r="GK34" s="60"/>
      <c r="GL34" s="60"/>
      <c r="GM34" s="60"/>
      <c r="GN34" s="60"/>
      <c r="GO34" s="60"/>
      <c r="GP34" s="60"/>
      <c r="GQ34" s="60"/>
      <c r="GR34" s="60"/>
      <c r="GS34" s="60"/>
      <c r="GT34" s="60"/>
      <c r="GU34" s="60"/>
      <c r="GV34" s="60"/>
      <c r="GW34" s="60"/>
      <c r="GX34" s="60"/>
      <c r="GY34" s="60"/>
      <c r="GZ34" s="60"/>
      <c r="HA34" s="60"/>
      <c r="HB34" s="60"/>
      <c r="HC34" s="60"/>
      <c r="HD34" s="60"/>
      <c r="HE34" s="60"/>
      <c r="HF34" s="60"/>
      <c r="HG34" s="60"/>
      <c r="HH34" s="60"/>
      <c r="HI34" s="60"/>
      <c r="HJ34" s="60"/>
      <c r="HK34" s="60"/>
      <c r="HL34" s="60"/>
      <c r="HM34" s="60"/>
      <c r="HN34" s="60"/>
      <c r="HO34" s="60"/>
      <c r="HP34" s="60"/>
      <c r="HQ34" s="60"/>
      <c r="HR34" s="60"/>
      <c r="HS34" s="60"/>
    </row>
    <row r="35" spans="1:227">
      <c r="A35" s="205" t="s">
        <v>494</v>
      </c>
      <c r="B35" s="203">
        <v>6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0"/>
      <c r="FG35" s="60"/>
      <c r="FH35" s="60"/>
      <c r="FI35" s="60"/>
      <c r="FJ35" s="60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0"/>
      <c r="FX35" s="60"/>
      <c r="FY35" s="60"/>
      <c r="FZ35" s="60"/>
      <c r="GA35" s="60"/>
      <c r="GB35" s="60"/>
      <c r="GC35" s="60"/>
      <c r="GD35" s="60"/>
      <c r="GE35" s="60"/>
      <c r="GF35" s="60"/>
      <c r="GG35" s="60"/>
      <c r="GH35" s="60"/>
      <c r="GI35" s="60"/>
      <c r="GJ35" s="60"/>
      <c r="GK35" s="60"/>
      <c r="GL35" s="60"/>
      <c r="GM35" s="60"/>
      <c r="GN35" s="60"/>
      <c r="GO35" s="60"/>
      <c r="GP35" s="60"/>
      <c r="GQ35" s="60"/>
      <c r="GR35" s="60"/>
      <c r="GS35" s="60"/>
      <c r="GT35" s="60"/>
      <c r="GU35" s="60"/>
      <c r="GV35" s="60"/>
      <c r="GW35" s="60"/>
      <c r="GX35" s="60"/>
      <c r="GY35" s="60"/>
      <c r="GZ35" s="60"/>
      <c r="HA35" s="60"/>
      <c r="HB35" s="60"/>
      <c r="HC35" s="60"/>
      <c r="HD35" s="60"/>
      <c r="HE35" s="60"/>
      <c r="HF35" s="60"/>
      <c r="HG35" s="60"/>
      <c r="HH35" s="60"/>
      <c r="HI35" s="60"/>
      <c r="HJ35" s="60"/>
      <c r="HK35" s="60"/>
      <c r="HL35" s="60"/>
      <c r="HM35" s="60"/>
      <c r="HN35" s="60"/>
      <c r="HO35" s="60"/>
      <c r="HP35" s="60"/>
      <c r="HQ35" s="60"/>
      <c r="HR35" s="60"/>
      <c r="HS35" s="60"/>
    </row>
    <row r="36" spans="1:227">
      <c r="A36" s="205" t="s">
        <v>477</v>
      </c>
      <c r="B36" s="203">
        <v>33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0"/>
      <c r="ER36" s="60"/>
      <c r="ES36" s="60"/>
      <c r="ET36" s="60"/>
      <c r="EU36" s="60"/>
      <c r="EV36" s="60"/>
      <c r="EW36" s="60"/>
      <c r="EX36" s="60"/>
      <c r="EY36" s="60"/>
      <c r="EZ36" s="60"/>
      <c r="FA36" s="60"/>
      <c r="FB36" s="60"/>
      <c r="FC36" s="60"/>
      <c r="FD36" s="60"/>
      <c r="FE36" s="60"/>
      <c r="FF36" s="60"/>
      <c r="FG36" s="60"/>
      <c r="FH36" s="60"/>
      <c r="FI36" s="60"/>
      <c r="FJ36" s="60"/>
      <c r="FK36" s="60"/>
      <c r="FL36" s="60"/>
      <c r="FM36" s="60"/>
      <c r="FN36" s="60"/>
      <c r="FO36" s="60"/>
      <c r="FP36" s="60"/>
      <c r="FQ36" s="60"/>
      <c r="FR36" s="60"/>
      <c r="FS36" s="60"/>
      <c r="FT36" s="60"/>
      <c r="FU36" s="60"/>
      <c r="FV36" s="60"/>
      <c r="FW36" s="60"/>
      <c r="FX36" s="60"/>
      <c r="FY36" s="60"/>
      <c r="FZ36" s="60"/>
      <c r="GA36" s="60"/>
      <c r="GB36" s="60"/>
      <c r="GC36" s="60"/>
      <c r="GD36" s="60"/>
      <c r="GE36" s="60"/>
      <c r="GF36" s="60"/>
      <c r="GG36" s="60"/>
      <c r="GH36" s="60"/>
      <c r="GI36" s="60"/>
      <c r="GJ36" s="60"/>
      <c r="GK36" s="60"/>
      <c r="GL36" s="60"/>
      <c r="GM36" s="60"/>
      <c r="GN36" s="60"/>
      <c r="GO36" s="60"/>
      <c r="GP36" s="60"/>
      <c r="GQ36" s="60"/>
      <c r="GR36" s="60"/>
      <c r="GS36" s="60"/>
      <c r="GT36" s="60"/>
      <c r="GU36" s="60"/>
      <c r="GV36" s="60"/>
      <c r="GW36" s="60"/>
      <c r="GX36" s="60"/>
      <c r="GY36" s="60"/>
      <c r="GZ36" s="60"/>
      <c r="HA36" s="60"/>
      <c r="HB36" s="60"/>
      <c r="HC36" s="60"/>
      <c r="HD36" s="60"/>
      <c r="HE36" s="60"/>
      <c r="HF36" s="60"/>
      <c r="HG36" s="60"/>
      <c r="HH36" s="60"/>
      <c r="HI36" s="60"/>
      <c r="HJ36" s="60"/>
      <c r="HK36" s="60"/>
      <c r="HL36" s="60"/>
      <c r="HM36" s="60"/>
      <c r="HN36" s="60"/>
      <c r="HO36" s="60"/>
      <c r="HP36" s="60"/>
      <c r="HQ36" s="60"/>
      <c r="HR36" s="60"/>
      <c r="HS36" s="60"/>
    </row>
    <row r="37" spans="1:227">
      <c r="A37" s="205" t="s">
        <v>577</v>
      </c>
      <c r="B37" s="203">
        <v>5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0"/>
      <c r="GF37" s="60"/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60"/>
      <c r="GX37" s="60"/>
      <c r="GY37" s="60"/>
      <c r="GZ37" s="60"/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0"/>
      <c r="HO37" s="60"/>
      <c r="HP37" s="60"/>
      <c r="HQ37" s="60"/>
      <c r="HR37" s="60"/>
      <c r="HS37" s="60"/>
    </row>
    <row r="38" spans="1:227">
      <c r="A38" s="205" t="s">
        <v>508</v>
      </c>
      <c r="B38" s="203">
        <v>5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H38" s="60"/>
      <c r="DI38" s="60"/>
      <c r="DJ38" s="60"/>
      <c r="DK38" s="60"/>
      <c r="DL38" s="60"/>
      <c r="DM38" s="60"/>
      <c r="DN38" s="60"/>
      <c r="DO38" s="60"/>
      <c r="DP38" s="60"/>
      <c r="DQ38" s="60"/>
      <c r="DR38" s="60"/>
      <c r="DS38" s="60"/>
      <c r="DT38" s="60"/>
      <c r="DU38" s="60"/>
      <c r="DV38" s="60"/>
      <c r="DW38" s="60"/>
      <c r="DX38" s="60"/>
      <c r="DY38" s="60"/>
      <c r="DZ38" s="60"/>
      <c r="EA38" s="60"/>
      <c r="EB38" s="60"/>
      <c r="EC38" s="60"/>
      <c r="ED38" s="60"/>
      <c r="EE38" s="60"/>
      <c r="EF38" s="60"/>
      <c r="EG38" s="60"/>
      <c r="EH38" s="60"/>
      <c r="EI38" s="60"/>
      <c r="EJ38" s="60"/>
      <c r="EK38" s="60"/>
      <c r="EL38" s="60"/>
      <c r="EM38" s="60"/>
      <c r="EN38" s="60"/>
      <c r="EO38" s="60"/>
      <c r="EP38" s="60"/>
      <c r="EQ38" s="60"/>
      <c r="ER38" s="60"/>
      <c r="ES38" s="60"/>
      <c r="ET38" s="60"/>
      <c r="EU38" s="60"/>
      <c r="EV38" s="60"/>
      <c r="EW38" s="60"/>
      <c r="EX38" s="60"/>
      <c r="EY38" s="60"/>
      <c r="EZ38" s="60"/>
      <c r="FA38" s="60"/>
      <c r="FB38" s="60"/>
      <c r="FC38" s="60"/>
      <c r="FD38" s="60"/>
      <c r="FE38" s="60"/>
      <c r="FF38" s="60"/>
      <c r="FG38" s="60"/>
      <c r="FH38" s="60"/>
      <c r="FI38" s="60"/>
      <c r="FJ38" s="60"/>
      <c r="FK38" s="60"/>
      <c r="FL38" s="60"/>
      <c r="FM38" s="60"/>
      <c r="FN38" s="60"/>
      <c r="FO38" s="60"/>
      <c r="FP38" s="60"/>
      <c r="FQ38" s="60"/>
      <c r="FR38" s="60"/>
      <c r="FS38" s="60"/>
      <c r="FT38" s="60"/>
      <c r="FU38" s="60"/>
      <c r="FV38" s="60"/>
      <c r="FW38" s="60"/>
      <c r="FX38" s="60"/>
      <c r="FY38" s="60"/>
      <c r="FZ38" s="60"/>
      <c r="GA38" s="60"/>
      <c r="GB38" s="60"/>
      <c r="GC38" s="60"/>
      <c r="GD38" s="60"/>
      <c r="GE38" s="60"/>
      <c r="GF38" s="60"/>
      <c r="GG38" s="60"/>
      <c r="GH38" s="60"/>
      <c r="GI38" s="60"/>
      <c r="GJ38" s="60"/>
      <c r="GK38" s="60"/>
      <c r="GL38" s="60"/>
      <c r="GM38" s="60"/>
      <c r="GN38" s="60"/>
      <c r="GO38" s="60"/>
      <c r="GP38" s="60"/>
      <c r="GQ38" s="60"/>
      <c r="GR38" s="60"/>
      <c r="GS38" s="60"/>
      <c r="GT38" s="60"/>
      <c r="GU38" s="60"/>
      <c r="GV38" s="60"/>
      <c r="GW38" s="60"/>
      <c r="GX38" s="60"/>
      <c r="GY38" s="60"/>
      <c r="GZ38" s="60"/>
      <c r="HA38" s="60"/>
      <c r="HB38" s="60"/>
      <c r="HC38" s="60"/>
      <c r="HD38" s="60"/>
      <c r="HE38" s="60"/>
      <c r="HF38" s="60"/>
      <c r="HG38" s="60"/>
      <c r="HH38" s="60"/>
      <c r="HI38" s="60"/>
      <c r="HJ38" s="60"/>
      <c r="HK38" s="60"/>
      <c r="HL38" s="60"/>
      <c r="HM38" s="60"/>
      <c r="HN38" s="60"/>
      <c r="HO38" s="60"/>
      <c r="HP38" s="60"/>
      <c r="HQ38" s="60"/>
      <c r="HR38" s="60"/>
      <c r="HS38" s="60"/>
    </row>
    <row r="39" spans="1:227">
      <c r="A39" s="205" t="s">
        <v>468</v>
      </c>
      <c r="B39" s="203">
        <v>5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0"/>
      <c r="FB39" s="60"/>
      <c r="FC39" s="60"/>
      <c r="FD39" s="60"/>
      <c r="FE39" s="60"/>
      <c r="FF39" s="60"/>
      <c r="FG39" s="60"/>
      <c r="FH39" s="60"/>
      <c r="FI39" s="60"/>
      <c r="FJ39" s="60"/>
      <c r="FK39" s="60"/>
      <c r="FL39" s="60"/>
      <c r="FM39" s="60"/>
      <c r="FN39" s="60"/>
      <c r="FO39" s="60"/>
      <c r="FP39" s="60"/>
      <c r="FQ39" s="60"/>
      <c r="FR39" s="60"/>
      <c r="FS39" s="60"/>
      <c r="FT39" s="60"/>
      <c r="FU39" s="60"/>
      <c r="FV39" s="60"/>
      <c r="FW39" s="60"/>
      <c r="FX39" s="60"/>
      <c r="FY39" s="60"/>
      <c r="FZ39" s="60"/>
      <c r="GA39" s="60"/>
      <c r="GB39" s="60"/>
      <c r="GC39" s="60"/>
      <c r="GD39" s="60"/>
      <c r="GE39" s="60"/>
      <c r="GF39" s="60"/>
      <c r="GG39" s="60"/>
      <c r="GH39" s="60"/>
      <c r="GI39" s="60"/>
      <c r="GJ39" s="60"/>
      <c r="GK39" s="60"/>
      <c r="GL39" s="60"/>
      <c r="GM39" s="60"/>
      <c r="GN39" s="60"/>
      <c r="GO39" s="60"/>
      <c r="GP39" s="60"/>
      <c r="GQ39" s="60"/>
      <c r="GR39" s="60"/>
      <c r="GS39" s="60"/>
      <c r="GT39" s="60"/>
      <c r="GU39" s="60"/>
      <c r="GV39" s="60"/>
      <c r="GW39" s="60"/>
      <c r="GX39" s="60"/>
      <c r="GY39" s="60"/>
      <c r="GZ39" s="60"/>
      <c r="HA39" s="60"/>
      <c r="HB39" s="60"/>
      <c r="HC39" s="60"/>
      <c r="HD39" s="60"/>
      <c r="HE39" s="60"/>
      <c r="HF39" s="60"/>
      <c r="HG39" s="60"/>
      <c r="HH39" s="60"/>
      <c r="HI39" s="60"/>
      <c r="HJ39" s="60"/>
      <c r="HK39" s="60"/>
      <c r="HL39" s="60"/>
      <c r="HM39" s="60"/>
      <c r="HN39" s="60"/>
      <c r="HO39" s="60"/>
      <c r="HP39" s="60"/>
      <c r="HQ39" s="60"/>
      <c r="HR39" s="60"/>
      <c r="HS39" s="60"/>
    </row>
    <row r="40" spans="1:227">
      <c r="A40" s="205" t="s">
        <v>676</v>
      </c>
      <c r="B40" s="203">
        <v>25</v>
      </c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/>
      <c r="CY40" s="60"/>
      <c r="CZ40" s="60"/>
      <c r="DA40" s="60"/>
      <c r="DB40" s="60"/>
      <c r="DC40" s="60"/>
      <c r="DD40" s="60"/>
      <c r="DE40" s="60"/>
      <c r="DF40" s="60"/>
      <c r="DG40" s="60"/>
      <c r="DH40" s="60"/>
      <c r="DI40" s="60"/>
      <c r="DJ40" s="60"/>
      <c r="DK40" s="60"/>
      <c r="DL40" s="60"/>
      <c r="DM40" s="60"/>
      <c r="DN40" s="60"/>
      <c r="DO40" s="60"/>
      <c r="DP40" s="60"/>
      <c r="DQ40" s="60"/>
      <c r="DR40" s="60"/>
      <c r="DS40" s="60"/>
      <c r="DT40" s="60"/>
      <c r="DU40" s="60"/>
      <c r="DV40" s="60"/>
      <c r="DW40" s="60"/>
      <c r="DX40" s="60"/>
      <c r="DY40" s="60"/>
      <c r="DZ40" s="60"/>
      <c r="EA40" s="60"/>
      <c r="EB40" s="60"/>
      <c r="EC40" s="60"/>
      <c r="ED40" s="60"/>
      <c r="EE40" s="60"/>
      <c r="EF40" s="60"/>
      <c r="EG40" s="60"/>
      <c r="EH40" s="60"/>
      <c r="EI40" s="60"/>
      <c r="EJ40" s="60"/>
      <c r="EK40" s="60"/>
      <c r="EL40" s="60"/>
      <c r="EM40" s="60"/>
      <c r="EN40" s="60"/>
      <c r="EO40" s="60"/>
      <c r="EP40" s="60"/>
      <c r="EQ40" s="60"/>
      <c r="ER40" s="60"/>
      <c r="ES40" s="60"/>
      <c r="ET40" s="60"/>
      <c r="EU40" s="60"/>
      <c r="EV40" s="60"/>
      <c r="EW40" s="60"/>
      <c r="EX40" s="60"/>
      <c r="EY40" s="60"/>
      <c r="EZ40" s="60"/>
      <c r="FA40" s="60"/>
      <c r="FB40" s="60"/>
      <c r="FC40" s="60"/>
      <c r="FD40" s="60"/>
      <c r="FE40" s="60"/>
      <c r="FF40" s="60"/>
      <c r="FG40" s="60"/>
      <c r="FH40" s="60"/>
      <c r="FI40" s="60"/>
      <c r="FJ40" s="60"/>
      <c r="FK40" s="60"/>
      <c r="FL40" s="60"/>
      <c r="FM40" s="60"/>
      <c r="FN40" s="60"/>
      <c r="FO40" s="60"/>
      <c r="FP40" s="60"/>
      <c r="FQ40" s="60"/>
      <c r="FR40" s="60"/>
      <c r="FS40" s="60"/>
      <c r="FT40" s="60"/>
      <c r="FU40" s="60"/>
      <c r="FV40" s="60"/>
      <c r="FW40" s="60"/>
      <c r="FX40" s="60"/>
      <c r="FY40" s="60"/>
      <c r="FZ40" s="60"/>
      <c r="GA40" s="60"/>
      <c r="GB40" s="60"/>
      <c r="GC40" s="60"/>
      <c r="GD40" s="60"/>
      <c r="GE40" s="60"/>
      <c r="GF40" s="60"/>
      <c r="GG40" s="60"/>
      <c r="GH40" s="60"/>
      <c r="GI40" s="60"/>
      <c r="GJ40" s="60"/>
      <c r="GK40" s="60"/>
      <c r="GL40" s="60"/>
      <c r="GM40" s="60"/>
      <c r="GN40" s="60"/>
      <c r="GO40" s="60"/>
      <c r="GP40" s="60"/>
      <c r="GQ40" s="60"/>
      <c r="GR40" s="60"/>
      <c r="GS40" s="60"/>
      <c r="GT40" s="60"/>
      <c r="GU40" s="60"/>
      <c r="GV40" s="60"/>
      <c r="GW40" s="60"/>
      <c r="GX40" s="60"/>
      <c r="GY40" s="60"/>
      <c r="GZ40" s="60"/>
      <c r="HA40" s="60"/>
      <c r="HB40" s="60"/>
      <c r="HC40" s="60"/>
      <c r="HD40" s="60"/>
      <c r="HE40" s="60"/>
      <c r="HF40" s="60"/>
      <c r="HG40" s="60"/>
      <c r="HH40" s="60"/>
      <c r="HI40" s="60"/>
      <c r="HJ40" s="60"/>
      <c r="HK40" s="60"/>
      <c r="HL40" s="60"/>
      <c r="HM40" s="60"/>
      <c r="HN40" s="60"/>
      <c r="HO40" s="60"/>
      <c r="HP40" s="60"/>
      <c r="HQ40" s="60"/>
      <c r="HR40" s="60"/>
      <c r="HS40" s="60"/>
    </row>
    <row r="41" spans="1:227">
      <c r="A41" s="205" t="s">
        <v>478</v>
      </c>
      <c r="B41" s="203">
        <v>18</v>
      </c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0"/>
      <c r="EO41" s="60"/>
      <c r="EP41" s="60"/>
      <c r="EQ41" s="60"/>
      <c r="ER41" s="60"/>
      <c r="ES41" s="60"/>
      <c r="ET41" s="60"/>
      <c r="EU41" s="60"/>
      <c r="EV41" s="60"/>
      <c r="EW41" s="60"/>
      <c r="EX41" s="60"/>
      <c r="EY41" s="60"/>
      <c r="EZ41" s="60"/>
      <c r="FA41" s="60"/>
      <c r="FB41" s="60"/>
      <c r="FC41" s="60"/>
      <c r="FD41" s="60"/>
      <c r="FE41" s="60"/>
      <c r="FF41" s="60"/>
      <c r="FG41" s="60"/>
      <c r="FH41" s="60"/>
      <c r="FI41" s="60"/>
      <c r="FJ41" s="60"/>
      <c r="FK41" s="60"/>
      <c r="FL41" s="60"/>
      <c r="FM41" s="60"/>
      <c r="FN41" s="60"/>
      <c r="FO41" s="60"/>
      <c r="FP41" s="60"/>
      <c r="FQ41" s="60"/>
      <c r="FR41" s="60"/>
      <c r="FS41" s="60"/>
      <c r="FT41" s="60"/>
      <c r="FU41" s="60"/>
      <c r="FV41" s="60"/>
      <c r="FW41" s="60"/>
      <c r="FX41" s="60"/>
      <c r="FY41" s="60"/>
      <c r="FZ41" s="60"/>
      <c r="GA41" s="60"/>
      <c r="GB41" s="60"/>
      <c r="GC41" s="60"/>
      <c r="GD41" s="60"/>
      <c r="GE41" s="60"/>
      <c r="GF41" s="60"/>
      <c r="GG41" s="60"/>
      <c r="GH41" s="60"/>
      <c r="GI41" s="60"/>
      <c r="GJ41" s="60"/>
      <c r="GK41" s="60"/>
      <c r="GL41" s="60"/>
      <c r="GM41" s="60"/>
      <c r="GN41" s="60"/>
      <c r="GO41" s="60"/>
      <c r="GP41" s="60"/>
      <c r="GQ41" s="60"/>
      <c r="GR41" s="60"/>
      <c r="GS41" s="60"/>
      <c r="GT41" s="60"/>
      <c r="GU41" s="60"/>
      <c r="GV41" s="60"/>
      <c r="GW41" s="60"/>
      <c r="GX41" s="60"/>
      <c r="GY41" s="60"/>
      <c r="GZ41" s="60"/>
      <c r="HA41" s="60"/>
      <c r="HB41" s="60"/>
      <c r="HC41" s="60"/>
      <c r="HD41" s="60"/>
      <c r="HE41" s="60"/>
      <c r="HF41" s="60"/>
      <c r="HG41" s="60"/>
      <c r="HH41" s="60"/>
      <c r="HI41" s="60"/>
      <c r="HJ41" s="60"/>
      <c r="HK41" s="60"/>
      <c r="HL41" s="60"/>
      <c r="HM41" s="60"/>
      <c r="HN41" s="60"/>
      <c r="HO41" s="60"/>
      <c r="HP41" s="60"/>
      <c r="HQ41" s="60"/>
      <c r="HR41" s="60"/>
      <c r="HS41" s="60"/>
    </row>
    <row r="42" spans="1:227">
      <c r="A42" s="205" t="s">
        <v>678</v>
      </c>
      <c r="B42" s="203">
        <v>1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0"/>
      <c r="DH42" s="60"/>
      <c r="DI42" s="60"/>
      <c r="DJ42" s="60"/>
      <c r="DK42" s="60"/>
      <c r="DL42" s="60"/>
      <c r="DM42" s="60"/>
      <c r="DN42" s="60"/>
      <c r="DO42" s="60"/>
      <c r="DP42" s="60"/>
      <c r="DQ42" s="60"/>
      <c r="DR42" s="60"/>
      <c r="DS42" s="60"/>
      <c r="DT42" s="60"/>
      <c r="DU42" s="60"/>
      <c r="DV42" s="60"/>
      <c r="DW42" s="60"/>
      <c r="DX42" s="60"/>
      <c r="DY42" s="60"/>
      <c r="DZ42" s="60"/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0"/>
      <c r="EQ42" s="60"/>
      <c r="ER42" s="60"/>
      <c r="ES42" s="60"/>
      <c r="ET42" s="60"/>
      <c r="EU42" s="60"/>
      <c r="EV42" s="60"/>
      <c r="EW42" s="60"/>
      <c r="EX42" s="60"/>
      <c r="EY42" s="60"/>
      <c r="EZ42" s="60"/>
      <c r="FA42" s="60"/>
      <c r="FB42" s="60"/>
      <c r="FC42" s="60"/>
      <c r="FD42" s="60"/>
      <c r="FE42" s="60"/>
      <c r="FF42" s="60"/>
      <c r="FG42" s="60"/>
      <c r="FH42" s="60"/>
      <c r="FI42" s="60"/>
      <c r="FJ42" s="60"/>
      <c r="FK42" s="60"/>
      <c r="FL42" s="60"/>
      <c r="FM42" s="60"/>
      <c r="FN42" s="60"/>
      <c r="FO42" s="60"/>
      <c r="FP42" s="60"/>
      <c r="FQ42" s="60"/>
      <c r="FR42" s="60"/>
      <c r="FS42" s="60"/>
      <c r="FT42" s="60"/>
      <c r="FU42" s="60"/>
      <c r="FV42" s="60"/>
      <c r="FW42" s="60"/>
      <c r="FX42" s="60"/>
      <c r="FY42" s="60"/>
      <c r="FZ42" s="60"/>
      <c r="GA42" s="60"/>
      <c r="GB42" s="60"/>
      <c r="GC42" s="60"/>
      <c r="GD42" s="60"/>
      <c r="GE42" s="60"/>
      <c r="GF42" s="60"/>
      <c r="GG42" s="60"/>
      <c r="GH42" s="60"/>
      <c r="GI42" s="60"/>
      <c r="GJ42" s="60"/>
      <c r="GK42" s="60"/>
      <c r="GL42" s="60"/>
      <c r="GM42" s="60"/>
      <c r="GN42" s="60"/>
      <c r="GO42" s="60"/>
      <c r="GP42" s="60"/>
      <c r="GQ42" s="60"/>
      <c r="GR42" s="60"/>
      <c r="GS42" s="60"/>
      <c r="GT42" s="60"/>
      <c r="GU42" s="60"/>
      <c r="GV42" s="60"/>
      <c r="GW42" s="60"/>
      <c r="GX42" s="60"/>
      <c r="GY42" s="60"/>
      <c r="GZ42" s="60"/>
      <c r="HA42" s="60"/>
      <c r="HB42" s="60"/>
      <c r="HC42" s="60"/>
      <c r="HD42" s="60"/>
      <c r="HE42" s="60"/>
      <c r="HF42" s="60"/>
      <c r="HG42" s="60"/>
      <c r="HH42" s="60"/>
      <c r="HI42" s="60"/>
      <c r="HJ42" s="60"/>
      <c r="HK42" s="60"/>
      <c r="HL42" s="60"/>
      <c r="HM42" s="60"/>
      <c r="HN42" s="60"/>
      <c r="HO42" s="60"/>
      <c r="HP42" s="60"/>
      <c r="HQ42" s="60"/>
      <c r="HR42" s="60"/>
      <c r="HS42" s="60"/>
    </row>
    <row r="43" spans="1:227">
      <c r="A43" s="205" t="s">
        <v>500</v>
      </c>
      <c r="B43" s="203">
        <v>18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H43" s="60"/>
      <c r="DI43" s="60"/>
      <c r="DJ43" s="60"/>
      <c r="DK43" s="60"/>
      <c r="DL43" s="60"/>
      <c r="DM43" s="60"/>
      <c r="DN43" s="60"/>
      <c r="DO43" s="60"/>
      <c r="DP43" s="60"/>
      <c r="DQ43" s="60"/>
      <c r="DR43" s="60"/>
      <c r="DS43" s="60"/>
      <c r="DT43" s="60"/>
      <c r="DU43" s="60"/>
      <c r="DV43" s="60"/>
      <c r="DW43" s="60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  <c r="EY43" s="60"/>
      <c r="EZ43" s="60"/>
      <c r="FA43" s="60"/>
      <c r="FB43" s="60"/>
      <c r="FC43" s="60"/>
      <c r="FD43" s="60"/>
      <c r="FE43" s="60"/>
      <c r="FF43" s="60"/>
      <c r="FG43" s="60"/>
      <c r="FH43" s="60"/>
      <c r="FI43" s="60"/>
      <c r="FJ43" s="60"/>
      <c r="FK43" s="60"/>
      <c r="FL43" s="60"/>
      <c r="FM43" s="60"/>
      <c r="FN43" s="60"/>
      <c r="FO43" s="60"/>
      <c r="FP43" s="60"/>
      <c r="FQ43" s="60"/>
      <c r="FR43" s="60"/>
      <c r="FS43" s="60"/>
      <c r="FT43" s="60"/>
      <c r="FU43" s="60"/>
      <c r="FV43" s="60"/>
      <c r="FW43" s="60"/>
      <c r="FX43" s="60"/>
      <c r="FY43" s="60"/>
      <c r="FZ43" s="60"/>
      <c r="GA43" s="60"/>
      <c r="GB43" s="60"/>
      <c r="GC43" s="60"/>
      <c r="GD43" s="60"/>
      <c r="GE43" s="60"/>
      <c r="GF43" s="60"/>
      <c r="GG43" s="60"/>
      <c r="GH43" s="60"/>
      <c r="GI43" s="60"/>
      <c r="GJ43" s="60"/>
      <c r="GK43" s="60"/>
      <c r="GL43" s="60"/>
      <c r="GM43" s="60"/>
      <c r="GN43" s="60"/>
      <c r="GO43" s="60"/>
      <c r="GP43" s="60"/>
      <c r="GQ43" s="60"/>
      <c r="GR43" s="60"/>
      <c r="GS43" s="60"/>
      <c r="GT43" s="60"/>
      <c r="GU43" s="60"/>
      <c r="GV43" s="60"/>
      <c r="GW43" s="60"/>
      <c r="GX43" s="60"/>
      <c r="GY43" s="60"/>
      <c r="GZ43" s="60"/>
      <c r="HA43" s="60"/>
      <c r="HB43" s="60"/>
      <c r="HC43" s="60"/>
      <c r="HD43" s="60"/>
      <c r="HE43" s="60"/>
      <c r="HF43" s="60"/>
      <c r="HG43" s="60"/>
      <c r="HH43" s="60"/>
      <c r="HI43" s="60"/>
      <c r="HJ43" s="60"/>
      <c r="HK43" s="60"/>
      <c r="HL43" s="60"/>
      <c r="HM43" s="60"/>
      <c r="HN43" s="60"/>
      <c r="HO43" s="60"/>
      <c r="HP43" s="60"/>
      <c r="HQ43" s="60"/>
      <c r="HR43" s="60"/>
      <c r="HS43" s="60"/>
    </row>
    <row r="44" spans="1:227">
      <c r="A44" s="205" t="s">
        <v>569</v>
      </c>
      <c r="B44" s="203">
        <v>1</v>
      </c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H44" s="60"/>
      <c r="DI44" s="60"/>
      <c r="DJ44" s="60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  <c r="DX44" s="60"/>
      <c r="DY44" s="60"/>
      <c r="DZ44" s="60"/>
      <c r="EA44" s="60"/>
      <c r="EB44" s="60"/>
      <c r="EC44" s="60"/>
      <c r="ED44" s="60"/>
      <c r="EE44" s="60"/>
      <c r="EF44" s="60"/>
      <c r="EG44" s="60"/>
      <c r="EH44" s="60"/>
      <c r="EI44" s="60"/>
      <c r="EJ44" s="60"/>
      <c r="EK44" s="60"/>
      <c r="EL44" s="60"/>
      <c r="EM44" s="60"/>
      <c r="EN44" s="60"/>
      <c r="EO44" s="60"/>
      <c r="EP44" s="60"/>
      <c r="EQ44" s="60"/>
      <c r="ER44" s="60"/>
      <c r="ES44" s="60"/>
      <c r="ET44" s="60"/>
      <c r="EU44" s="60"/>
      <c r="EV44" s="60"/>
      <c r="EW44" s="60"/>
      <c r="EX44" s="60"/>
      <c r="EY44" s="60"/>
      <c r="EZ44" s="60"/>
      <c r="FA44" s="60"/>
      <c r="FB44" s="60"/>
      <c r="FC44" s="60"/>
      <c r="FD44" s="60"/>
      <c r="FE44" s="60"/>
      <c r="FF44" s="60"/>
      <c r="FG44" s="60"/>
      <c r="FH44" s="60"/>
      <c r="FI44" s="60"/>
      <c r="FJ44" s="60"/>
      <c r="FK44" s="60"/>
      <c r="FL44" s="60"/>
      <c r="FM44" s="60"/>
      <c r="FN44" s="60"/>
      <c r="FO44" s="60"/>
      <c r="FP44" s="60"/>
      <c r="FQ44" s="60"/>
      <c r="FR44" s="60"/>
      <c r="FS44" s="60"/>
      <c r="FT44" s="60"/>
      <c r="FU44" s="60"/>
      <c r="FV44" s="60"/>
      <c r="FW44" s="60"/>
      <c r="FX44" s="60"/>
      <c r="FY44" s="60"/>
      <c r="FZ44" s="60"/>
      <c r="GA44" s="60"/>
      <c r="GB44" s="60"/>
      <c r="GC44" s="60"/>
      <c r="GD44" s="60"/>
      <c r="GE44" s="60"/>
      <c r="GF44" s="60"/>
      <c r="GG44" s="60"/>
      <c r="GH44" s="60"/>
      <c r="GI44" s="60"/>
      <c r="GJ44" s="60"/>
      <c r="GK44" s="60"/>
      <c r="GL44" s="60"/>
      <c r="GM44" s="60"/>
      <c r="GN44" s="60"/>
      <c r="GO44" s="60"/>
      <c r="GP44" s="60"/>
      <c r="GQ44" s="60"/>
      <c r="GR44" s="60"/>
      <c r="GS44" s="60"/>
      <c r="GT44" s="60"/>
      <c r="GU44" s="60"/>
      <c r="GV44" s="60"/>
      <c r="GW44" s="60"/>
      <c r="GX44" s="60"/>
      <c r="GY44" s="60"/>
      <c r="GZ44" s="60"/>
      <c r="HA44" s="60"/>
      <c r="HB44" s="60"/>
      <c r="HC44" s="60"/>
      <c r="HD44" s="60"/>
      <c r="HE44" s="60"/>
      <c r="HF44" s="60"/>
      <c r="HG44" s="60"/>
      <c r="HH44" s="60"/>
      <c r="HI44" s="60"/>
      <c r="HJ44" s="60"/>
      <c r="HK44" s="60"/>
      <c r="HL44" s="60"/>
      <c r="HM44" s="60"/>
      <c r="HN44" s="60"/>
      <c r="HO44" s="60"/>
      <c r="HP44" s="60"/>
      <c r="HQ44" s="60"/>
      <c r="HR44" s="60"/>
      <c r="HS44" s="60"/>
    </row>
    <row r="45" spans="1:227">
      <c r="A45" s="205" t="s">
        <v>512</v>
      </c>
      <c r="B45" s="203">
        <v>3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  <c r="DX45" s="60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60"/>
      <c r="GB45" s="60"/>
      <c r="GC45" s="60"/>
      <c r="GD45" s="60"/>
      <c r="GE45" s="60"/>
      <c r="GF45" s="60"/>
      <c r="GG45" s="60"/>
      <c r="GH45" s="60"/>
      <c r="GI45" s="60"/>
      <c r="GJ45" s="60"/>
      <c r="GK45" s="60"/>
      <c r="GL45" s="60"/>
      <c r="GM45" s="60"/>
      <c r="GN45" s="60"/>
      <c r="GO45" s="60"/>
      <c r="GP45" s="60"/>
      <c r="GQ45" s="60"/>
      <c r="GR45" s="60"/>
      <c r="GS45" s="60"/>
      <c r="GT45" s="60"/>
      <c r="GU45" s="60"/>
      <c r="GV45" s="60"/>
      <c r="GW45" s="60"/>
      <c r="GX45" s="60"/>
      <c r="GY45" s="60"/>
      <c r="GZ45" s="60"/>
      <c r="HA45" s="60"/>
      <c r="HB45" s="60"/>
      <c r="HC45" s="60"/>
      <c r="HD45" s="60"/>
      <c r="HE45" s="60"/>
      <c r="HF45" s="60"/>
      <c r="HG45" s="60"/>
      <c r="HH45" s="60"/>
      <c r="HI45" s="60"/>
      <c r="HJ45" s="60"/>
      <c r="HK45" s="60"/>
      <c r="HL45" s="60"/>
      <c r="HM45" s="60"/>
      <c r="HN45" s="60"/>
      <c r="HO45" s="60"/>
      <c r="HP45" s="60"/>
      <c r="HQ45" s="60"/>
      <c r="HR45" s="60"/>
      <c r="HS45" s="60"/>
    </row>
    <row r="46" spans="1:227">
      <c r="A46" s="205" t="s">
        <v>520</v>
      </c>
      <c r="B46" s="203">
        <v>5</v>
      </c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CN46" s="60"/>
      <c r="CO46" s="60"/>
      <c r="CP46" s="60"/>
      <c r="CQ46" s="60"/>
      <c r="CR46" s="60"/>
      <c r="CS46" s="60"/>
      <c r="CT46" s="60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H46" s="60"/>
      <c r="DI46" s="60"/>
      <c r="DJ46" s="60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  <c r="DV46" s="60"/>
      <c r="DW46" s="60"/>
      <c r="DX46" s="60"/>
      <c r="DY46" s="60"/>
      <c r="DZ46" s="60"/>
      <c r="EA46" s="60"/>
      <c r="EB46" s="60"/>
      <c r="EC46" s="60"/>
      <c r="ED46" s="60"/>
      <c r="EE46" s="60"/>
      <c r="EF46" s="60"/>
      <c r="EG46" s="60"/>
      <c r="EH46" s="60"/>
      <c r="EI46" s="60"/>
      <c r="EJ46" s="60"/>
      <c r="EK46" s="60"/>
      <c r="EL46" s="60"/>
      <c r="EM46" s="60"/>
      <c r="EN46" s="60"/>
      <c r="EO46" s="60"/>
      <c r="EP46" s="60"/>
      <c r="EQ46" s="60"/>
      <c r="ER46" s="60"/>
      <c r="ES46" s="60"/>
      <c r="ET46" s="60"/>
      <c r="EU46" s="60"/>
      <c r="EV46" s="60"/>
      <c r="EW46" s="60"/>
      <c r="EX46" s="60"/>
      <c r="EY46" s="60"/>
      <c r="EZ46" s="60"/>
      <c r="FA46" s="60"/>
      <c r="FB46" s="60"/>
      <c r="FC46" s="60"/>
      <c r="FD46" s="60"/>
      <c r="FE46" s="60"/>
      <c r="FF46" s="60"/>
      <c r="FG46" s="60"/>
      <c r="FH46" s="60"/>
      <c r="FI46" s="60"/>
      <c r="FJ46" s="60"/>
      <c r="FK46" s="60"/>
      <c r="FL46" s="60"/>
      <c r="FM46" s="60"/>
      <c r="FN46" s="60"/>
      <c r="FO46" s="60"/>
      <c r="FP46" s="60"/>
      <c r="FQ46" s="60"/>
      <c r="FR46" s="60"/>
      <c r="FS46" s="60"/>
      <c r="FT46" s="60"/>
      <c r="FU46" s="60"/>
      <c r="FV46" s="60"/>
      <c r="FW46" s="60"/>
      <c r="FX46" s="60"/>
      <c r="FY46" s="60"/>
      <c r="FZ46" s="60"/>
      <c r="GA46" s="60"/>
      <c r="GB46" s="60"/>
      <c r="GC46" s="60"/>
      <c r="GD46" s="60"/>
      <c r="GE46" s="60"/>
      <c r="GF46" s="60"/>
      <c r="GG46" s="60"/>
      <c r="GH46" s="60"/>
      <c r="GI46" s="60"/>
      <c r="GJ46" s="60"/>
      <c r="GK46" s="60"/>
      <c r="GL46" s="60"/>
      <c r="GM46" s="60"/>
      <c r="GN46" s="60"/>
      <c r="GO46" s="60"/>
      <c r="GP46" s="60"/>
      <c r="GQ46" s="60"/>
      <c r="GR46" s="60"/>
      <c r="GS46" s="60"/>
      <c r="GT46" s="60"/>
      <c r="GU46" s="60"/>
      <c r="GV46" s="60"/>
      <c r="GW46" s="60"/>
      <c r="GX46" s="60"/>
      <c r="GY46" s="60"/>
      <c r="GZ46" s="60"/>
      <c r="HA46" s="60"/>
      <c r="HB46" s="60"/>
      <c r="HC46" s="60"/>
      <c r="HD46" s="60"/>
      <c r="HE46" s="60"/>
      <c r="HF46" s="60"/>
      <c r="HG46" s="60"/>
      <c r="HH46" s="60"/>
      <c r="HI46" s="60"/>
      <c r="HJ46" s="60"/>
      <c r="HK46" s="60"/>
      <c r="HL46" s="60"/>
      <c r="HM46" s="60"/>
      <c r="HN46" s="60"/>
      <c r="HO46" s="60"/>
      <c r="HP46" s="60"/>
      <c r="HQ46" s="60"/>
      <c r="HR46" s="60"/>
      <c r="HS46" s="60"/>
    </row>
    <row r="47" spans="1:227">
      <c r="A47" s="205" t="s">
        <v>685</v>
      </c>
      <c r="B47" s="203">
        <v>1</v>
      </c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/>
      <c r="CM47" s="60"/>
      <c r="CN47" s="60"/>
      <c r="CO47" s="60"/>
      <c r="CP47" s="60"/>
      <c r="CQ47" s="60"/>
      <c r="CR47" s="60"/>
      <c r="CS47" s="60"/>
      <c r="CT47" s="60"/>
      <c r="CU47" s="60"/>
      <c r="CV47" s="60"/>
      <c r="CW47" s="60"/>
      <c r="CX47" s="60"/>
      <c r="CY47" s="60"/>
      <c r="CZ47" s="60"/>
      <c r="DA47" s="60"/>
      <c r="DB47" s="60"/>
      <c r="DC47" s="60"/>
      <c r="DD47" s="60"/>
      <c r="DE47" s="60"/>
      <c r="DF47" s="60"/>
      <c r="DG47" s="60"/>
      <c r="DH47" s="60"/>
      <c r="DI47" s="60"/>
      <c r="DJ47" s="60"/>
      <c r="DK47" s="60"/>
      <c r="DL47" s="60"/>
      <c r="DM47" s="60"/>
      <c r="DN47" s="60"/>
      <c r="DO47" s="60"/>
      <c r="DP47" s="60"/>
      <c r="DQ47" s="60"/>
      <c r="DR47" s="60"/>
      <c r="DS47" s="60"/>
      <c r="DT47" s="60"/>
      <c r="DU47" s="60"/>
      <c r="DV47" s="60"/>
      <c r="DW47" s="60"/>
      <c r="DX47" s="60"/>
      <c r="DY47" s="60"/>
      <c r="DZ47" s="60"/>
      <c r="EA47" s="60"/>
      <c r="EB47" s="60"/>
      <c r="EC47" s="60"/>
      <c r="ED47" s="60"/>
      <c r="EE47" s="60"/>
      <c r="EF47" s="60"/>
      <c r="EG47" s="60"/>
      <c r="EH47" s="60"/>
      <c r="EI47" s="60"/>
      <c r="EJ47" s="60"/>
      <c r="EK47" s="60"/>
      <c r="EL47" s="60"/>
      <c r="EM47" s="60"/>
      <c r="EN47" s="60"/>
      <c r="EO47" s="60"/>
      <c r="EP47" s="60"/>
      <c r="EQ47" s="60"/>
      <c r="ER47" s="60"/>
      <c r="ES47" s="60"/>
      <c r="ET47" s="60"/>
      <c r="EU47" s="60"/>
      <c r="EV47" s="60"/>
      <c r="EW47" s="60"/>
      <c r="EX47" s="60"/>
      <c r="EY47" s="60"/>
      <c r="EZ47" s="60"/>
      <c r="FA47" s="60"/>
      <c r="FB47" s="60"/>
      <c r="FC47" s="60"/>
      <c r="FD47" s="60"/>
      <c r="FE47" s="60"/>
      <c r="FF47" s="60"/>
      <c r="FG47" s="60"/>
      <c r="FH47" s="60"/>
      <c r="FI47" s="60"/>
      <c r="FJ47" s="60"/>
      <c r="FK47" s="60"/>
      <c r="FL47" s="60"/>
      <c r="FM47" s="60"/>
      <c r="FN47" s="60"/>
      <c r="FO47" s="60"/>
      <c r="FP47" s="60"/>
      <c r="FQ47" s="60"/>
      <c r="FR47" s="60"/>
      <c r="FS47" s="60"/>
      <c r="FT47" s="60"/>
      <c r="FU47" s="60"/>
      <c r="FV47" s="60"/>
      <c r="FW47" s="60"/>
      <c r="FX47" s="60"/>
      <c r="FY47" s="60"/>
      <c r="FZ47" s="60"/>
      <c r="GA47" s="60"/>
      <c r="GB47" s="60"/>
      <c r="GC47" s="60"/>
      <c r="GD47" s="60"/>
      <c r="GE47" s="60"/>
      <c r="GF47" s="60"/>
      <c r="GG47" s="60"/>
      <c r="GH47" s="60"/>
      <c r="GI47" s="60"/>
      <c r="GJ47" s="60"/>
      <c r="GK47" s="60"/>
      <c r="GL47" s="60"/>
      <c r="GM47" s="60"/>
      <c r="GN47" s="60"/>
      <c r="GO47" s="60"/>
      <c r="GP47" s="60"/>
      <c r="GQ47" s="60"/>
      <c r="GR47" s="60"/>
      <c r="GS47" s="60"/>
      <c r="GT47" s="60"/>
      <c r="GU47" s="60"/>
      <c r="GV47" s="60"/>
      <c r="GW47" s="60"/>
      <c r="GX47" s="60"/>
      <c r="GY47" s="60"/>
      <c r="GZ47" s="60"/>
      <c r="HA47" s="60"/>
      <c r="HB47" s="60"/>
      <c r="HC47" s="60"/>
      <c r="HD47" s="60"/>
      <c r="HE47" s="60"/>
      <c r="HF47" s="60"/>
      <c r="HG47" s="60"/>
      <c r="HH47" s="60"/>
      <c r="HI47" s="60"/>
      <c r="HJ47" s="60"/>
      <c r="HK47" s="60"/>
      <c r="HL47" s="60"/>
      <c r="HM47" s="60"/>
      <c r="HN47" s="60"/>
      <c r="HO47" s="60"/>
      <c r="HP47" s="60"/>
      <c r="HQ47" s="60"/>
      <c r="HR47" s="60"/>
      <c r="HS47" s="60"/>
    </row>
    <row r="48" spans="1:227">
      <c r="A48" s="205" t="s">
        <v>498</v>
      </c>
      <c r="B48" s="203">
        <v>14</v>
      </c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H48" s="60"/>
      <c r="DI48" s="60"/>
      <c r="DJ48" s="60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  <c r="DV48" s="60"/>
      <c r="DW48" s="60"/>
      <c r="DX48" s="60"/>
      <c r="DY48" s="60"/>
      <c r="DZ48" s="60"/>
      <c r="EA48" s="60"/>
      <c r="EB48" s="60"/>
      <c r="EC48" s="60"/>
      <c r="ED48" s="60"/>
      <c r="EE48" s="60"/>
      <c r="EF48" s="60"/>
      <c r="EG48" s="60"/>
      <c r="EH48" s="60"/>
      <c r="EI48" s="60"/>
      <c r="EJ48" s="60"/>
      <c r="EK48" s="60"/>
      <c r="EL48" s="60"/>
      <c r="EM48" s="60"/>
      <c r="EN48" s="60"/>
      <c r="EO48" s="60"/>
      <c r="EP48" s="60"/>
      <c r="EQ48" s="60"/>
      <c r="ER48" s="60"/>
      <c r="ES48" s="60"/>
      <c r="ET48" s="60"/>
      <c r="EU48" s="60"/>
      <c r="EV48" s="60"/>
      <c r="EW48" s="60"/>
      <c r="EX48" s="60"/>
      <c r="EY48" s="60"/>
      <c r="EZ48" s="60"/>
      <c r="FA48" s="60"/>
      <c r="FB48" s="60"/>
      <c r="FC48" s="60"/>
      <c r="FD48" s="60"/>
      <c r="FE48" s="60"/>
      <c r="FF48" s="60"/>
      <c r="FG48" s="60"/>
      <c r="FH48" s="60"/>
      <c r="FI48" s="60"/>
      <c r="FJ48" s="60"/>
      <c r="FK48" s="60"/>
      <c r="FL48" s="60"/>
      <c r="FM48" s="60"/>
      <c r="FN48" s="60"/>
      <c r="FO48" s="60"/>
      <c r="FP48" s="60"/>
      <c r="FQ48" s="60"/>
      <c r="FR48" s="60"/>
      <c r="FS48" s="60"/>
      <c r="FT48" s="60"/>
      <c r="FU48" s="60"/>
      <c r="FV48" s="60"/>
      <c r="FW48" s="60"/>
      <c r="FX48" s="60"/>
      <c r="FY48" s="60"/>
      <c r="FZ48" s="60"/>
      <c r="GA48" s="60"/>
      <c r="GB48" s="60"/>
      <c r="GC48" s="60"/>
      <c r="GD48" s="60"/>
      <c r="GE48" s="60"/>
      <c r="GF48" s="60"/>
      <c r="GG48" s="60"/>
      <c r="GH48" s="60"/>
      <c r="GI48" s="60"/>
      <c r="GJ48" s="60"/>
      <c r="GK48" s="60"/>
      <c r="GL48" s="60"/>
      <c r="GM48" s="60"/>
      <c r="GN48" s="60"/>
      <c r="GO48" s="60"/>
      <c r="GP48" s="60"/>
      <c r="GQ48" s="60"/>
      <c r="GR48" s="60"/>
      <c r="GS48" s="60"/>
      <c r="GT48" s="60"/>
      <c r="GU48" s="60"/>
      <c r="GV48" s="60"/>
      <c r="GW48" s="60"/>
      <c r="GX48" s="60"/>
      <c r="GY48" s="60"/>
      <c r="GZ48" s="60"/>
      <c r="HA48" s="60"/>
      <c r="HB48" s="60"/>
      <c r="HC48" s="60"/>
      <c r="HD48" s="60"/>
      <c r="HE48" s="60"/>
      <c r="HF48" s="60"/>
      <c r="HG48" s="60"/>
      <c r="HH48" s="60"/>
      <c r="HI48" s="60"/>
      <c r="HJ48" s="60"/>
      <c r="HK48" s="60"/>
      <c r="HL48" s="60"/>
      <c r="HM48" s="60"/>
      <c r="HN48" s="60"/>
      <c r="HO48" s="60"/>
      <c r="HP48" s="60"/>
      <c r="HQ48" s="60"/>
      <c r="HR48" s="60"/>
      <c r="HS48" s="60"/>
    </row>
    <row r="49" spans="1:227">
      <c r="A49" s="205" t="s">
        <v>681</v>
      </c>
      <c r="B49" s="203">
        <v>1</v>
      </c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  <c r="DZ49" s="60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0"/>
      <c r="EO49" s="60"/>
      <c r="EP49" s="60"/>
      <c r="EQ49" s="60"/>
      <c r="ER49" s="60"/>
      <c r="ES49" s="60"/>
      <c r="ET49" s="60"/>
      <c r="EU49" s="60"/>
      <c r="EV49" s="60"/>
      <c r="EW49" s="60"/>
      <c r="EX49" s="60"/>
      <c r="EY49" s="60"/>
      <c r="EZ49" s="60"/>
      <c r="FA49" s="60"/>
      <c r="FB49" s="60"/>
      <c r="FC49" s="60"/>
      <c r="FD49" s="60"/>
      <c r="FE49" s="60"/>
      <c r="FF49" s="60"/>
      <c r="FG49" s="60"/>
      <c r="FH49" s="60"/>
      <c r="FI49" s="60"/>
      <c r="FJ49" s="60"/>
      <c r="FK49" s="60"/>
      <c r="FL49" s="60"/>
      <c r="FM49" s="60"/>
      <c r="FN49" s="60"/>
      <c r="FO49" s="60"/>
      <c r="FP49" s="60"/>
      <c r="FQ49" s="60"/>
      <c r="FR49" s="60"/>
      <c r="FS49" s="60"/>
      <c r="FT49" s="60"/>
      <c r="FU49" s="60"/>
      <c r="FV49" s="60"/>
      <c r="FW49" s="60"/>
      <c r="FX49" s="60"/>
      <c r="FY49" s="60"/>
      <c r="FZ49" s="60"/>
      <c r="GA49" s="60"/>
      <c r="GB49" s="60"/>
      <c r="GC49" s="60"/>
      <c r="GD49" s="60"/>
      <c r="GE49" s="60"/>
      <c r="GF49" s="60"/>
      <c r="GG49" s="60"/>
      <c r="GH49" s="60"/>
      <c r="GI49" s="60"/>
      <c r="GJ49" s="60"/>
      <c r="GK49" s="60"/>
      <c r="GL49" s="60"/>
      <c r="GM49" s="60"/>
      <c r="GN49" s="60"/>
      <c r="GO49" s="60"/>
      <c r="GP49" s="60"/>
      <c r="GQ49" s="60"/>
      <c r="GR49" s="60"/>
      <c r="GS49" s="60"/>
      <c r="GT49" s="60"/>
      <c r="GU49" s="60"/>
      <c r="GV49" s="60"/>
      <c r="GW49" s="60"/>
      <c r="GX49" s="60"/>
      <c r="GY49" s="60"/>
      <c r="GZ49" s="60"/>
      <c r="HA49" s="60"/>
      <c r="HB49" s="60"/>
      <c r="HC49" s="60"/>
      <c r="HD49" s="60"/>
      <c r="HE49" s="60"/>
      <c r="HF49" s="60"/>
      <c r="HG49" s="60"/>
      <c r="HH49" s="60"/>
      <c r="HI49" s="60"/>
      <c r="HJ49" s="60"/>
      <c r="HK49" s="60"/>
      <c r="HL49" s="60"/>
      <c r="HM49" s="60"/>
      <c r="HN49" s="60"/>
      <c r="HO49" s="60"/>
      <c r="HP49" s="60"/>
      <c r="HQ49" s="60"/>
      <c r="HR49" s="60"/>
      <c r="HS49" s="60"/>
    </row>
    <row r="50" spans="1:227">
      <c r="A50" s="205" t="s">
        <v>568</v>
      </c>
      <c r="B50" s="203">
        <v>1</v>
      </c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  <c r="CW50" s="60"/>
      <c r="CX50" s="60"/>
      <c r="CY50" s="60"/>
      <c r="CZ50" s="60"/>
      <c r="DA50" s="60"/>
      <c r="DB50" s="60"/>
      <c r="DC50" s="60"/>
      <c r="DD50" s="60"/>
      <c r="DE50" s="60"/>
      <c r="DF50" s="60"/>
      <c r="DG50" s="60"/>
      <c r="DH50" s="60"/>
      <c r="DI50" s="60"/>
      <c r="DJ50" s="60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0"/>
      <c r="DW50" s="60"/>
      <c r="DX50" s="60"/>
      <c r="DY50" s="60"/>
      <c r="DZ50" s="60"/>
      <c r="EA50" s="60"/>
      <c r="EB50" s="60"/>
      <c r="EC50" s="60"/>
      <c r="ED50" s="60"/>
      <c r="EE50" s="60"/>
      <c r="EF50" s="60"/>
      <c r="EG50" s="60"/>
      <c r="EH50" s="60"/>
      <c r="EI50" s="60"/>
      <c r="EJ50" s="60"/>
      <c r="EK50" s="60"/>
      <c r="EL50" s="60"/>
      <c r="EM50" s="60"/>
      <c r="EN50" s="60"/>
      <c r="EO50" s="60"/>
      <c r="EP50" s="60"/>
      <c r="EQ50" s="60"/>
      <c r="ER50" s="60"/>
      <c r="ES50" s="60"/>
      <c r="ET50" s="60"/>
      <c r="EU50" s="60"/>
      <c r="EV50" s="60"/>
      <c r="EW50" s="60"/>
      <c r="EX50" s="60"/>
      <c r="EY50" s="60"/>
      <c r="EZ50" s="60"/>
      <c r="FA50" s="60"/>
      <c r="FB50" s="60"/>
      <c r="FC50" s="60"/>
      <c r="FD50" s="60"/>
      <c r="FE50" s="60"/>
      <c r="FF50" s="60"/>
      <c r="FG50" s="60"/>
      <c r="FH50" s="60"/>
      <c r="FI50" s="60"/>
      <c r="FJ50" s="60"/>
      <c r="FK50" s="60"/>
      <c r="FL50" s="60"/>
      <c r="FM50" s="60"/>
      <c r="FN50" s="60"/>
      <c r="FO50" s="60"/>
      <c r="FP50" s="60"/>
      <c r="FQ50" s="60"/>
      <c r="FR50" s="60"/>
      <c r="FS50" s="60"/>
      <c r="FT50" s="60"/>
      <c r="FU50" s="60"/>
      <c r="FV50" s="60"/>
      <c r="FW50" s="60"/>
      <c r="FX50" s="60"/>
      <c r="FY50" s="60"/>
      <c r="FZ50" s="60"/>
      <c r="GA50" s="60"/>
      <c r="GB50" s="60"/>
      <c r="GC50" s="60"/>
      <c r="GD50" s="60"/>
      <c r="GE50" s="60"/>
      <c r="GF50" s="60"/>
      <c r="GG50" s="60"/>
      <c r="GH50" s="60"/>
      <c r="GI50" s="60"/>
      <c r="GJ50" s="60"/>
      <c r="GK50" s="60"/>
      <c r="GL50" s="60"/>
      <c r="GM50" s="60"/>
      <c r="GN50" s="60"/>
      <c r="GO50" s="60"/>
      <c r="GP50" s="60"/>
      <c r="GQ50" s="60"/>
      <c r="GR50" s="60"/>
      <c r="GS50" s="60"/>
      <c r="GT50" s="60"/>
      <c r="GU50" s="60"/>
      <c r="GV50" s="60"/>
      <c r="GW50" s="60"/>
      <c r="GX50" s="60"/>
      <c r="GY50" s="60"/>
      <c r="GZ50" s="60"/>
      <c r="HA50" s="60"/>
      <c r="HB50" s="60"/>
      <c r="HC50" s="60"/>
      <c r="HD50" s="60"/>
      <c r="HE50" s="60"/>
      <c r="HF50" s="60"/>
      <c r="HG50" s="60"/>
      <c r="HH50" s="60"/>
      <c r="HI50" s="60"/>
      <c r="HJ50" s="60"/>
      <c r="HK50" s="60"/>
      <c r="HL50" s="60"/>
      <c r="HM50" s="60"/>
      <c r="HN50" s="60"/>
      <c r="HO50" s="60"/>
      <c r="HP50" s="60"/>
      <c r="HQ50" s="60"/>
      <c r="HR50" s="60"/>
      <c r="HS50" s="60"/>
    </row>
    <row r="51" spans="1:227">
      <c r="A51" s="205" t="s">
        <v>673</v>
      </c>
      <c r="B51" s="203">
        <v>12</v>
      </c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  <c r="BP51" s="60"/>
      <c r="BQ51" s="60"/>
      <c r="BR51" s="60"/>
      <c r="BS51" s="60"/>
      <c r="BT51" s="60"/>
      <c r="BU51" s="60"/>
      <c r="BV51" s="60"/>
      <c r="BW51" s="60"/>
      <c r="BX51" s="60"/>
      <c r="BY51" s="60"/>
      <c r="BZ51" s="60"/>
      <c r="CA51" s="60"/>
      <c r="CB51" s="60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R51" s="60"/>
      <c r="CS51" s="60"/>
      <c r="CT51" s="60"/>
      <c r="CU51" s="60"/>
      <c r="CV51" s="60"/>
      <c r="CW51" s="60"/>
      <c r="CX51" s="60"/>
      <c r="CY51" s="60"/>
      <c r="CZ51" s="60"/>
      <c r="DA51" s="60"/>
      <c r="DB51" s="60"/>
      <c r="DC51" s="60"/>
      <c r="DD51" s="60"/>
      <c r="DE51" s="60"/>
      <c r="DF51" s="60"/>
      <c r="DG51" s="60"/>
      <c r="DH51" s="60"/>
      <c r="DI51" s="60"/>
      <c r="DJ51" s="6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0"/>
      <c r="DV51" s="60"/>
      <c r="DW51" s="60"/>
      <c r="DX51" s="60"/>
      <c r="DY51" s="60"/>
      <c r="DZ51" s="60"/>
      <c r="EA51" s="60"/>
      <c r="EB51" s="60"/>
      <c r="EC51" s="60"/>
      <c r="ED51" s="60"/>
      <c r="EE51" s="60"/>
      <c r="EF51" s="60"/>
      <c r="EG51" s="60"/>
      <c r="EH51" s="60"/>
      <c r="EI51" s="60"/>
      <c r="EJ51" s="60"/>
      <c r="EK51" s="60"/>
      <c r="EL51" s="60"/>
      <c r="EM51" s="60"/>
      <c r="EN51" s="60"/>
      <c r="EO51" s="60"/>
      <c r="EP51" s="60"/>
      <c r="EQ51" s="60"/>
      <c r="ER51" s="60"/>
      <c r="ES51" s="60"/>
      <c r="ET51" s="60"/>
      <c r="EU51" s="60"/>
      <c r="EV51" s="60"/>
      <c r="EW51" s="60"/>
      <c r="EX51" s="60"/>
      <c r="EY51" s="60"/>
      <c r="EZ51" s="60"/>
      <c r="FA51" s="60"/>
      <c r="FB51" s="60"/>
      <c r="FC51" s="60"/>
      <c r="FD51" s="60"/>
      <c r="FE51" s="60"/>
      <c r="FF51" s="60"/>
      <c r="FG51" s="60"/>
      <c r="FH51" s="60"/>
      <c r="FI51" s="60"/>
      <c r="FJ51" s="60"/>
      <c r="FK51" s="60"/>
      <c r="FL51" s="60"/>
      <c r="FM51" s="60"/>
      <c r="FN51" s="60"/>
      <c r="FO51" s="60"/>
      <c r="FP51" s="60"/>
      <c r="FQ51" s="60"/>
      <c r="FR51" s="60"/>
      <c r="FS51" s="60"/>
      <c r="FT51" s="60"/>
      <c r="FU51" s="60"/>
      <c r="FV51" s="60"/>
      <c r="FW51" s="60"/>
      <c r="FX51" s="60"/>
      <c r="FY51" s="60"/>
      <c r="FZ51" s="60"/>
      <c r="GA51" s="60"/>
      <c r="GB51" s="60"/>
      <c r="GC51" s="60"/>
      <c r="GD51" s="60"/>
      <c r="GE51" s="60"/>
      <c r="GF51" s="60"/>
      <c r="GG51" s="60"/>
      <c r="GH51" s="60"/>
      <c r="GI51" s="60"/>
      <c r="GJ51" s="60"/>
      <c r="GK51" s="60"/>
      <c r="GL51" s="60"/>
      <c r="GM51" s="60"/>
      <c r="GN51" s="60"/>
      <c r="GO51" s="60"/>
      <c r="GP51" s="60"/>
      <c r="GQ51" s="60"/>
      <c r="GR51" s="60"/>
      <c r="GS51" s="60"/>
      <c r="GT51" s="60"/>
      <c r="GU51" s="60"/>
      <c r="GV51" s="60"/>
      <c r="GW51" s="60"/>
      <c r="GX51" s="60"/>
      <c r="GY51" s="60"/>
      <c r="GZ51" s="60"/>
      <c r="HA51" s="60"/>
      <c r="HB51" s="60"/>
      <c r="HC51" s="60"/>
      <c r="HD51" s="60"/>
      <c r="HE51" s="60"/>
      <c r="HF51" s="60"/>
      <c r="HG51" s="60"/>
      <c r="HH51" s="60"/>
      <c r="HI51" s="60"/>
      <c r="HJ51" s="60"/>
      <c r="HK51" s="60"/>
      <c r="HL51" s="60"/>
      <c r="HM51" s="60"/>
      <c r="HN51" s="60"/>
      <c r="HO51" s="60"/>
      <c r="HP51" s="60"/>
      <c r="HQ51" s="60"/>
      <c r="HR51" s="60"/>
      <c r="HS51" s="60"/>
    </row>
    <row r="52" spans="1:227">
      <c r="A52" s="205" t="s">
        <v>521</v>
      </c>
      <c r="B52" s="203">
        <v>3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60"/>
      <c r="BW52" s="60"/>
      <c r="BX52" s="60"/>
      <c r="BY52" s="60"/>
      <c r="BZ52" s="60"/>
      <c r="CA52" s="60"/>
      <c r="CB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/>
      <c r="CM52" s="60"/>
      <c r="CN52" s="60"/>
      <c r="CO52" s="60"/>
      <c r="CP52" s="60"/>
      <c r="CQ52" s="60"/>
      <c r="CR52" s="60"/>
      <c r="CS52" s="60"/>
      <c r="CT52" s="60"/>
      <c r="CU52" s="60"/>
      <c r="CV52" s="60"/>
      <c r="CW52" s="60"/>
      <c r="CX52" s="60"/>
      <c r="CY52" s="60"/>
      <c r="CZ52" s="60"/>
      <c r="DA52" s="60"/>
      <c r="DB52" s="60"/>
      <c r="DC52" s="60"/>
      <c r="DD52" s="60"/>
      <c r="DE52" s="60"/>
      <c r="DF52" s="60"/>
      <c r="DG52" s="60"/>
      <c r="DH52" s="60"/>
      <c r="DI52" s="60"/>
      <c r="DJ52" s="60"/>
      <c r="DK52" s="60"/>
      <c r="DL52" s="60"/>
      <c r="DM52" s="60"/>
      <c r="DN52" s="60"/>
      <c r="DO52" s="60"/>
      <c r="DP52" s="60"/>
      <c r="DQ52" s="60"/>
      <c r="DR52" s="60"/>
      <c r="DS52" s="60"/>
      <c r="DT52" s="60"/>
      <c r="DU52" s="60"/>
      <c r="DV52" s="60"/>
      <c r="DW52" s="60"/>
      <c r="DX52" s="60"/>
      <c r="DY52" s="60"/>
      <c r="DZ52" s="60"/>
      <c r="EA52" s="60"/>
      <c r="EB52" s="60"/>
      <c r="EC52" s="60"/>
      <c r="ED52" s="60"/>
      <c r="EE52" s="60"/>
      <c r="EF52" s="60"/>
      <c r="EG52" s="60"/>
      <c r="EH52" s="60"/>
      <c r="EI52" s="60"/>
      <c r="EJ52" s="60"/>
      <c r="EK52" s="60"/>
      <c r="EL52" s="60"/>
      <c r="EM52" s="60"/>
      <c r="EN52" s="60"/>
      <c r="EO52" s="60"/>
      <c r="EP52" s="60"/>
      <c r="EQ52" s="60"/>
      <c r="ER52" s="60"/>
      <c r="ES52" s="60"/>
      <c r="ET52" s="60"/>
      <c r="EU52" s="60"/>
      <c r="EV52" s="60"/>
      <c r="EW52" s="60"/>
      <c r="EX52" s="60"/>
      <c r="EY52" s="60"/>
      <c r="EZ52" s="60"/>
      <c r="FA52" s="60"/>
      <c r="FB52" s="60"/>
      <c r="FC52" s="60"/>
      <c r="FD52" s="60"/>
      <c r="FE52" s="60"/>
      <c r="FF52" s="60"/>
      <c r="FG52" s="60"/>
      <c r="FH52" s="60"/>
      <c r="FI52" s="60"/>
      <c r="FJ52" s="60"/>
      <c r="FK52" s="60"/>
      <c r="FL52" s="60"/>
      <c r="FM52" s="60"/>
      <c r="FN52" s="60"/>
      <c r="FO52" s="60"/>
      <c r="FP52" s="60"/>
      <c r="FQ52" s="60"/>
      <c r="FR52" s="60"/>
      <c r="FS52" s="60"/>
      <c r="FT52" s="60"/>
      <c r="FU52" s="60"/>
      <c r="FV52" s="60"/>
      <c r="FW52" s="60"/>
      <c r="FX52" s="60"/>
      <c r="FY52" s="60"/>
      <c r="FZ52" s="60"/>
      <c r="GA52" s="60"/>
      <c r="GB52" s="60"/>
      <c r="GC52" s="60"/>
      <c r="GD52" s="60"/>
      <c r="GE52" s="60"/>
      <c r="GF52" s="60"/>
      <c r="GG52" s="60"/>
      <c r="GH52" s="60"/>
      <c r="GI52" s="60"/>
      <c r="GJ52" s="60"/>
      <c r="GK52" s="60"/>
      <c r="GL52" s="60"/>
      <c r="GM52" s="60"/>
      <c r="GN52" s="60"/>
      <c r="GO52" s="60"/>
      <c r="GP52" s="60"/>
      <c r="GQ52" s="60"/>
      <c r="GR52" s="60"/>
      <c r="GS52" s="60"/>
      <c r="GT52" s="60"/>
      <c r="GU52" s="60"/>
      <c r="GV52" s="60"/>
      <c r="GW52" s="60"/>
      <c r="GX52" s="60"/>
      <c r="GY52" s="60"/>
      <c r="GZ52" s="60"/>
      <c r="HA52" s="60"/>
      <c r="HB52" s="60"/>
      <c r="HC52" s="60"/>
      <c r="HD52" s="60"/>
      <c r="HE52" s="60"/>
      <c r="HF52" s="60"/>
      <c r="HG52" s="60"/>
      <c r="HH52" s="60"/>
      <c r="HI52" s="60"/>
      <c r="HJ52" s="60"/>
      <c r="HK52" s="60"/>
      <c r="HL52" s="60"/>
      <c r="HM52" s="60"/>
      <c r="HN52" s="60"/>
      <c r="HO52" s="60"/>
      <c r="HP52" s="60"/>
      <c r="HQ52" s="60"/>
      <c r="HR52" s="60"/>
      <c r="HS52" s="60"/>
    </row>
    <row r="53" spans="1:227">
      <c r="A53" s="205" t="s">
        <v>510</v>
      </c>
      <c r="B53" s="203">
        <v>6</v>
      </c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60"/>
      <c r="CQ53" s="60"/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0"/>
      <c r="DH53" s="60"/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60"/>
      <c r="DZ53" s="60"/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0"/>
      <c r="EQ53" s="60"/>
      <c r="ER53" s="60"/>
      <c r="ES53" s="60"/>
      <c r="ET53" s="60"/>
      <c r="EU53" s="60"/>
      <c r="EV53" s="60"/>
      <c r="EW53" s="60"/>
      <c r="EX53" s="60"/>
      <c r="EY53" s="60"/>
      <c r="EZ53" s="60"/>
      <c r="FA53" s="60"/>
      <c r="FB53" s="60"/>
      <c r="FC53" s="60"/>
      <c r="FD53" s="60"/>
      <c r="FE53" s="60"/>
      <c r="FF53" s="60"/>
      <c r="FG53" s="60"/>
      <c r="FH53" s="60"/>
      <c r="FI53" s="60"/>
      <c r="FJ53" s="60"/>
      <c r="FK53" s="60"/>
      <c r="FL53" s="60"/>
      <c r="FM53" s="60"/>
      <c r="FN53" s="60"/>
      <c r="FO53" s="60"/>
      <c r="FP53" s="60"/>
      <c r="FQ53" s="60"/>
      <c r="FR53" s="60"/>
      <c r="FS53" s="60"/>
      <c r="FT53" s="60"/>
      <c r="FU53" s="60"/>
      <c r="FV53" s="60"/>
      <c r="FW53" s="60"/>
      <c r="FX53" s="60"/>
      <c r="FY53" s="60"/>
      <c r="FZ53" s="60"/>
      <c r="GA53" s="60"/>
      <c r="GB53" s="60"/>
      <c r="GC53" s="60"/>
      <c r="GD53" s="60"/>
      <c r="GE53" s="60"/>
      <c r="GF53" s="60"/>
      <c r="GG53" s="60"/>
      <c r="GH53" s="60"/>
      <c r="GI53" s="60"/>
      <c r="GJ53" s="60"/>
      <c r="GK53" s="60"/>
      <c r="GL53" s="60"/>
      <c r="GM53" s="60"/>
      <c r="GN53" s="60"/>
      <c r="GO53" s="60"/>
      <c r="GP53" s="60"/>
      <c r="GQ53" s="60"/>
      <c r="GR53" s="60"/>
      <c r="GS53" s="60"/>
      <c r="GT53" s="60"/>
      <c r="GU53" s="60"/>
      <c r="GV53" s="60"/>
      <c r="GW53" s="60"/>
      <c r="GX53" s="60"/>
      <c r="GY53" s="60"/>
      <c r="GZ53" s="60"/>
      <c r="HA53" s="60"/>
      <c r="HB53" s="60"/>
      <c r="HC53" s="60"/>
      <c r="HD53" s="60"/>
      <c r="HE53" s="60"/>
      <c r="HF53" s="60"/>
      <c r="HG53" s="60"/>
      <c r="HH53" s="60"/>
      <c r="HI53" s="60"/>
      <c r="HJ53" s="60"/>
      <c r="HK53" s="60"/>
      <c r="HL53" s="60"/>
      <c r="HM53" s="60"/>
      <c r="HN53" s="60"/>
      <c r="HO53" s="60"/>
      <c r="HP53" s="60"/>
      <c r="HQ53" s="60"/>
      <c r="HR53" s="60"/>
      <c r="HS53" s="60"/>
    </row>
    <row r="54" spans="1:227">
      <c r="A54" s="205" t="s">
        <v>502</v>
      </c>
      <c r="B54" s="203">
        <v>4</v>
      </c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60"/>
      <c r="CP54" s="60"/>
      <c r="CQ54" s="60"/>
      <c r="CR54" s="60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  <c r="DV54" s="60"/>
      <c r="DW54" s="60"/>
      <c r="DX54" s="60"/>
      <c r="DY54" s="60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0"/>
      <c r="EV54" s="60"/>
      <c r="EW54" s="60"/>
      <c r="EX54" s="60"/>
      <c r="EY54" s="60"/>
      <c r="EZ54" s="60"/>
      <c r="FA54" s="60"/>
      <c r="FB54" s="60"/>
      <c r="FC54" s="60"/>
      <c r="FD54" s="60"/>
      <c r="FE54" s="60"/>
      <c r="FF54" s="60"/>
      <c r="FG54" s="60"/>
      <c r="FH54" s="60"/>
      <c r="FI54" s="60"/>
      <c r="FJ54" s="60"/>
      <c r="FK54" s="60"/>
      <c r="FL54" s="60"/>
      <c r="FM54" s="60"/>
      <c r="FN54" s="60"/>
      <c r="FO54" s="60"/>
      <c r="FP54" s="60"/>
      <c r="FQ54" s="60"/>
      <c r="FR54" s="60"/>
      <c r="FS54" s="60"/>
      <c r="FT54" s="60"/>
      <c r="FU54" s="60"/>
      <c r="FV54" s="60"/>
      <c r="FW54" s="60"/>
      <c r="FX54" s="60"/>
      <c r="FY54" s="60"/>
      <c r="FZ54" s="60"/>
      <c r="GA54" s="60"/>
      <c r="GB54" s="60"/>
      <c r="GC54" s="60"/>
      <c r="GD54" s="60"/>
      <c r="GE54" s="60"/>
      <c r="GF54" s="60"/>
      <c r="GG54" s="60"/>
      <c r="GH54" s="60"/>
      <c r="GI54" s="60"/>
      <c r="GJ54" s="60"/>
      <c r="GK54" s="60"/>
      <c r="GL54" s="60"/>
      <c r="GM54" s="60"/>
      <c r="GN54" s="60"/>
      <c r="GO54" s="60"/>
      <c r="GP54" s="60"/>
      <c r="GQ54" s="60"/>
      <c r="GR54" s="60"/>
      <c r="GS54" s="60"/>
      <c r="GT54" s="60"/>
      <c r="GU54" s="60"/>
      <c r="GV54" s="60"/>
      <c r="GW54" s="60"/>
      <c r="GX54" s="60"/>
      <c r="GY54" s="60"/>
      <c r="GZ54" s="60"/>
      <c r="HA54" s="60"/>
      <c r="HB54" s="60"/>
      <c r="HC54" s="60"/>
      <c r="HD54" s="60"/>
      <c r="HE54" s="60"/>
      <c r="HF54" s="60"/>
      <c r="HG54" s="60"/>
      <c r="HH54" s="60"/>
      <c r="HI54" s="60"/>
      <c r="HJ54" s="60"/>
      <c r="HK54" s="60"/>
      <c r="HL54" s="60"/>
      <c r="HM54" s="60"/>
      <c r="HN54" s="60"/>
      <c r="HO54" s="60"/>
      <c r="HP54" s="60"/>
      <c r="HQ54" s="60"/>
      <c r="HR54" s="60"/>
      <c r="HS54" s="60"/>
    </row>
    <row r="55" spans="1:227">
      <c r="A55" s="205" t="s">
        <v>674</v>
      </c>
      <c r="B55" s="203">
        <v>15</v>
      </c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0"/>
      <c r="BQ55" s="60"/>
      <c r="BR55" s="60"/>
      <c r="BS55" s="60"/>
      <c r="BT55" s="60"/>
      <c r="BU55" s="60"/>
      <c r="BV55" s="60"/>
      <c r="BW55" s="60"/>
      <c r="BX55" s="60"/>
      <c r="BY55" s="60"/>
      <c r="BZ55" s="60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CN55" s="60"/>
      <c r="CO55" s="60"/>
      <c r="CP55" s="60"/>
      <c r="CQ55" s="60"/>
      <c r="CR55" s="60"/>
      <c r="CS55" s="60"/>
      <c r="CT55" s="60"/>
      <c r="CU55" s="60"/>
      <c r="CV55" s="60"/>
      <c r="CW55" s="60"/>
      <c r="CX55" s="60"/>
      <c r="CY55" s="60"/>
      <c r="CZ55" s="60"/>
      <c r="DA55" s="60"/>
      <c r="DB55" s="60"/>
      <c r="DC55" s="60"/>
      <c r="DD55" s="60"/>
      <c r="DE55" s="60"/>
      <c r="DF55" s="60"/>
      <c r="DG55" s="60"/>
      <c r="DH55" s="60"/>
      <c r="DI55" s="60"/>
      <c r="DJ55" s="60"/>
      <c r="DK55" s="60"/>
      <c r="DL55" s="60"/>
      <c r="DM55" s="60"/>
      <c r="DN55" s="60"/>
      <c r="DO55" s="60"/>
      <c r="DP55" s="60"/>
      <c r="DQ55" s="60"/>
      <c r="DR55" s="60"/>
      <c r="DS55" s="60"/>
      <c r="DT55" s="60"/>
      <c r="DU55" s="60"/>
      <c r="DV55" s="60"/>
      <c r="DW55" s="60"/>
      <c r="DX55" s="60"/>
      <c r="DY55" s="60"/>
      <c r="DZ55" s="60"/>
      <c r="EA55" s="60"/>
      <c r="EB55" s="60"/>
      <c r="EC55" s="60"/>
      <c r="ED55" s="60"/>
      <c r="EE55" s="60"/>
      <c r="EF55" s="60"/>
      <c r="EG55" s="60"/>
      <c r="EH55" s="60"/>
      <c r="EI55" s="60"/>
      <c r="EJ55" s="60"/>
      <c r="EK55" s="60"/>
      <c r="EL55" s="60"/>
      <c r="EM55" s="60"/>
      <c r="EN55" s="60"/>
      <c r="EO55" s="60"/>
      <c r="EP55" s="60"/>
      <c r="EQ55" s="60"/>
      <c r="ER55" s="60"/>
      <c r="ES55" s="60"/>
      <c r="ET55" s="60"/>
      <c r="EU55" s="60"/>
      <c r="EV55" s="60"/>
      <c r="EW55" s="60"/>
      <c r="EX55" s="60"/>
      <c r="EY55" s="60"/>
      <c r="EZ55" s="60"/>
      <c r="FA55" s="60"/>
      <c r="FB55" s="60"/>
      <c r="FC55" s="60"/>
      <c r="FD55" s="60"/>
      <c r="FE55" s="60"/>
      <c r="FF55" s="60"/>
      <c r="FG55" s="60"/>
      <c r="FH55" s="60"/>
      <c r="FI55" s="60"/>
      <c r="FJ55" s="60"/>
      <c r="FK55" s="60"/>
      <c r="FL55" s="60"/>
      <c r="FM55" s="60"/>
      <c r="FN55" s="60"/>
      <c r="FO55" s="60"/>
      <c r="FP55" s="60"/>
      <c r="FQ55" s="60"/>
      <c r="FR55" s="60"/>
      <c r="FS55" s="60"/>
      <c r="FT55" s="60"/>
      <c r="FU55" s="60"/>
      <c r="FV55" s="60"/>
      <c r="FW55" s="60"/>
      <c r="FX55" s="60"/>
      <c r="FY55" s="60"/>
      <c r="FZ55" s="60"/>
      <c r="GA55" s="60"/>
      <c r="GB55" s="60"/>
      <c r="GC55" s="60"/>
      <c r="GD55" s="60"/>
      <c r="GE55" s="60"/>
      <c r="GF55" s="60"/>
      <c r="GG55" s="60"/>
      <c r="GH55" s="60"/>
      <c r="GI55" s="60"/>
      <c r="GJ55" s="60"/>
      <c r="GK55" s="60"/>
      <c r="GL55" s="60"/>
      <c r="GM55" s="60"/>
      <c r="GN55" s="60"/>
      <c r="GO55" s="60"/>
      <c r="GP55" s="60"/>
      <c r="GQ55" s="60"/>
      <c r="GR55" s="60"/>
      <c r="GS55" s="60"/>
      <c r="GT55" s="60"/>
      <c r="GU55" s="60"/>
      <c r="GV55" s="60"/>
      <c r="GW55" s="60"/>
      <c r="GX55" s="60"/>
      <c r="GY55" s="60"/>
      <c r="GZ55" s="60"/>
      <c r="HA55" s="60"/>
      <c r="HB55" s="60"/>
      <c r="HC55" s="60"/>
      <c r="HD55" s="60"/>
      <c r="HE55" s="60"/>
      <c r="HF55" s="60"/>
      <c r="HG55" s="60"/>
      <c r="HH55" s="60"/>
      <c r="HI55" s="60"/>
      <c r="HJ55" s="60"/>
      <c r="HK55" s="60"/>
      <c r="HL55" s="60"/>
      <c r="HM55" s="60"/>
      <c r="HN55" s="60"/>
      <c r="HO55" s="60"/>
      <c r="HP55" s="60"/>
      <c r="HQ55" s="60"/>
      <c r="HR55" s="60"/>
      <c r="HS55" s="60"/>
    </row>
    <row r="56" spans="1:227">
      <c r="A56" s="205" t="s">
        <v>485</v>
      </c>
      <c r="B56" s="203">
        <v>12</v>
      </c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60"/>
      <c r="CO56" s="60"/>
      <c r="CP56" s="60"/>
      <c r="CQ56" s="60"/>
      <c r="CR56" s="60"/>
      <c r="CS56" s="60"/>
      <c r="CT56" s="60"/>
      <c r="CU56" s="60"/>
      <c r="CV56" s="60"/>
      <c r="CW56" s="60"/>
      <c r="CX56" s="60"/>
      <c r="CY56" s="60"/>
      <c r="CZ56" s="60"/>
      <c r="DA56" s="60"/>
      <c r="DB56" s="60"/>
      <c r="DC56" s="60"/>
      <c r="DD56" s="60"/>
      <c r="DE56" s="60"/>
      <c r="DF56" s="60"/>
      <c r="DG56" s="60"/>
      <c r="DH56" s="60"/>
      <c r="DI56" s="60"/>
      <c r="DJ56" s="60"/>
      <c r="DK56" s="60"/>
      <c r="DL56" s="60"/>
      <c r="DM56" s="60"/>
      <c r="DN56" s="60"/>
      <c r="DO56" s="60"/>
      <c r="DP56" s="60"/>
      <c r="DQ56" s="60"/>
      <c r="DR56" s="60"/>
      <c r="DS56" s="60"/>
      <c r="DT56" s="60"/>
      <c r="DU56" s="60"/>
      <c r="DV56" s="60"/>
      <c r="DW56" s="60"/>
      <c r="DX56" s="60"/>
      <c r="DY56" s="60"/>
      <c r="DZ56" s="60"/>
      <c r="EA56" s="60"/>
      <c r="EB56" s="60"/>
      <c r="EC56" s="60"/>
      <c r="ED56" s="60"/>
      <c r="EE56" s="60"/>
      <c r="EF56" s="60"/>
      <c r="EG56" s="60"/>
      <c r="EH56" s="60"/>
      <c r="EI56" s="60"/>
      <c r="EJ56" s="60"/>
      <c r="EK56" s="60"/>
      <c r="EL56" s="60"/>
      <c r="EM56" s="60"/>
      <c r="EN56" s="60"/>
      <c r="EO56" s="60"/>
      <c r="EP56" s="60"/>
      <c r="EQ56" s="60"/>
      <c r="ER56" s="60"/>
      <c r="ES56" s="60"/>
      <c r="ET56" s="60"/>
      <c r="EU56" s="60"/>
      <c r="EV56" s="60"/>
      <c r="EW56" s="60"/>
      <c r="EX56" s="60"/>
      <c r="EY56" s="60"/>
      <c r="EZ56" s="60"/>
      <c r="FA56" s="60"/>
      <c r="FB56" s="60"/>
      <c r="FC56" s="60"/>
      <c r="FD56" s="60"/>
      <c r="FE56" s="60"/>
      <c r="FF56" s="60"/>
      <c r="FG56" s="60"/>
      <c r="FH56" s="60"/>
      <c r="FI56" s="60"/>
      <c r="FJ56" s="60"/>
      <c r="FK56" s="60"/>
      <c r="FL56" s="60"/>
      <c r="FM56" s="60"/>
      <c r="FN56" s="60"/>
      <c r="FO56" s="60"/>
      <c r="FP56" s="60"/>
      <c r="FQ56" s="60"/>
      <c r="FR56" s="60"/>
      <c r="FS56" s="60"/>
      <c r="FT56" s="60"/>
      <c r="FU56" s="60"/>
      <c r="FV56" s="60"/>
      <c r="FW56" s="60"/>
      <c r="FX56" s="60"/>
      <c r="FY56" s="60"/>
      <c r="FZ56" s="60"/>
      <c r="GA56" s="60"/>
      <c r="GB56" s="60"/>
      <c r="GC56" s="60"/>
      <c r="GD56" s="60"/>
      <c r="GE56" s="60"/>
      <c r="GF56" s="60"/>
      <c r="GG56" s="60"/>
      <c r="GH56" s="60"/>
      <c r="GI56" s="60"/>
      <c r="GJ56" s="60"/>
      <c r="GK56" s="60"/>
      <c r="GL56" s="60"/>
      <c r="GM56" s="60"/>
      <c r="GN56" s="60"/>
      <c r="GO56" s="60"/>
      <c r="GP56" s="60"/>
      <c r="GQ56" s="60"/>
      <c r="GR56" s="60"/>
      <c r="GS56" s="60"/>
      <c r="GT56" s="60"/>
      <c r="GU56" s="60"/>
      <c r="GV56" s="60"/>
      <c r="GW56" s="60"/>
      <c r="GX56" s="60"/>
      <c r="GY56" s="60"/>
      <c r="GZ56" s="60"/>
      <c r="HA56" s="60"/>
      <c r="HB56" s="60"/>
      <c r="HC56" s="60"/>
      <c r="HD56" s="60"/>
      <c r="HE56" s="60"/>
      <c r="HF56" s="60"/>
      <c r="HG56" s="60"/>
      <c r="HH56" s="60"/>
      <c r="HI56" s="60"/>
      <c r="HJ56" s="60"/>
      <c r="HK56" s="60"/>
      <c r="HL56" s="60"/>
      <c r="HM56" s="60"/>
      <c r="HN56" s="60"/>
      <c r="HO56" s="60"/>
      <c r="HP56" s="60"/>
      <c r="HQ56" s="60"/>
      <c r="HR56" s="60"/>
      <c r="HS56" s="60"/>
    </row>
    <row r="57" spans="1:227">
      <c r="A57" s="205" t="s">
        <v>406</v>
      </c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0"/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60"/>
      <c r="HE57" s="60"/>
      <c r="HF57" s="60"/>
      <c r="HG57" s="60"/>
      <c r="HH57" s="60"/>
      <c r="HI57" s="60"/>
      <c r="HJ57" s="60"/>
      <c r="HK57" s="60"/>
      <c r="HL57" s="60"/>
      <c r="HM57" s="60"/>
      <c r="HN57" s="60"/>
      <c r="HO57" s="60"/>
      <c r="HP57" s="60"/>
      <c r="HQ57" s="60"/>
      <c r="HR57" s="60"/>
      <c r="HS57" s="60"/>
    </row>
    <row r="58" spans="1:227">
      <c r="A58" s="205" t="s">
        <v>486</v>
      </c>
      <c r="B58" s="203">
        <v>9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H58" s="60"/>
      <c r="DI58" s="60"/>
      <c r="DJ58" s="60"/>
      <c r="DK58" s="60"/>
      <c r="DL58" s="60"/>
      <c r="DM58" s="60"/>
      <c r="DN58" s="60"/>
      <c r="DO58" s="60"/>
      <c r="DP58" s="60"/>
      <c r="DQ58" s="60"/>
      <c r="DR58" s="60"/>
      <c r="DS58" s="60"/>
      <c r="DT58" s="60"/>
      <c r="DU58" s="60"/>
      <c r="DV58" s="60"/>
      <c r="DW58" s="60"/>
      <c r="DX58" s="60"/>
      <c r="DY58" s="60"/>
      <c r="DZ58" s="60"/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0"/>
      <c r="EQ58" s="60"/>
      <c r="ER58" s="60"/>
      <c r="ES58" s="60"/>
      <c r="ET58" s="60"/>
      <c r="EU58" s="60"/>
      <c r="EV58" s="60"/>
      <c r="EW58" s="60"/>
      <c r="EX58" s="60"/>
      <c r="EY58" s="60"/>
      <c r="EZ58" s="60"/>
      <c r="FA58" s="60"/>
      <c r="FB58" s="60"/>
      <c r="FC58" s="60"/>
      <c r="FD58" s="60"/>
      <c r="FE58" s="60"/>
      <c r="FF58" s="60"/>
      <c r="FG58" s="60"/>
      <c r="FH58" s="60"/>
      <c r="FI58" s="60"/>
      <c r="FJ58" s="60"/>
      <c r="FK58" s="60"/>
      <c r="FL58" s="60"/>
      <c r="FM58" s="60"/>
      <c r="FN58" s="60"/>
      <c r="FO58" s="60"/>
      <c r="FP58" s="60"/>
      <c r="FQ58" s="60"/>
      <c r="FR58" s="60"/>
      <c r="FS58" s="60"/>
      <c r="FT58" s="60"/>
      <c r="FU58" s="60"/>
      <c r="FV58" s="60"/>
      <c r="FW58" s="60"/>
      <c r="FX58" s="60"/>
      <c r="FY58" s="60"/>
      <c r="FZ58" s="60"/>
      <c r="GA58" s="60"/>
      <c r="GB58" s="60"/>
      <c r="GC58" s="60"/>
      <c r="GD58" s="60"/>
      <c r="GE58" s="60"/>
      <c r="GF58" s="60"/>
      <c r="GG58" s="60"/>
      <c r="GH58" s="60"/>
      <c r="GI58" s="60"/>
      <c r="GJ58" s="60"/>
      <c r="GK58" s="60"/>
      <c r="GL58" s="60"/>
      <c r="GM58" s="60"/>
      <c r="GN58" s="60"/>
      <c r="GO58" s="60"/>
      <c r="GP58" s="60"/>
      <c r="GQ58" s="60"/>
      <c r="GR58" s="60"/>
      <c r="GS58" s="60"/>
      <c r="GT58" s="60"/>
      <c r="GU58" s="60"/>
      <c r="GV58" s="60"/>
      <c r="GW58" s="60"/>
      <c r="GX58" s="60"/>
      <c r="GY58" s="60"/>
      <c r="GZ58" s="60"/>
      <c r="HA58" s="60"/>
      <c r="HB58" s="60"/>
      <c r="HC58" s="60"/>
      <c r="HD58" s="60"/>
      <c r="HE58" s="60"/>
      <c r="HF58" s="60"/>
      <c r="HG58" s="60"/>
      <c r="HH58" s="60"/>
      <c r="HI58" s="60"/>
      <c r="HJ58" s="60"/>
      <c r="HK58" s="60"/>
      <c r="HL58" s="60"/>
      <c r="HM58" s="60"/>
      <c r="HN58" s="60"/>
      <c r="HO58" s="60"/>
      <c r="HP58" s="60"/>
      <c r="HQ58" s="60"/>
      <c r="HR58" s="60"/>
      <c r="HS58" s="60"/>
    </row>
    <row r="59" spans="1:227">
      <c r="A59" s="205" t="s">
        <v>611</v>
      </c>
      <c r="B59" s="203">
        <v>8</v>
      </c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H59" s="60"/>
      <c r="DI59" s="60"/>
      <c r="DJ59" s="60"/>
      <c r="DK59" s="60"/>
      <c r="DL59" s="60"/>
      <c r="DM59" s="60"/>
      <c r="DN59" s="60"/>
      <c r="DO59" s="60"/>
      <c r="DP59" s="60"/>
      <c r="DQ59" s="60"/>
      <c r="DR59" s="60"/>
      <c r="DS59" s="60"/>
      <c r="DT59" s="60"/>
      <c r="DU59" s="60"/>
      <c r="DV59" s="60"/>
      <c r="DW59" s="60"/>
      <c r="DX59" s="60"/>
      <c r="DY59" s="60"/>
      <c r="DZ59" s="60"/>
      <c r="EA59" s="60"/>
      <c r="EB59" s="60"/>
      <c r="EC59" s="60"/>
      <c r="ED59" s="60"/>
      <c r="EE59" s="60"/>
      <c r="EF59" s="60"/>
      <c r="EG59" s="60"/>
      <c r="EH59" s="60"/>
      <c r="EI59" s="60"/>
      <c r="EJ59" s="60"/>
      <c r="EK59" s="60"/>
      <c r="EL59" s="60"/>
      <c r="EM59" s="60"/>
      <c r="EN59" s="60"/>
      <c r="EO59" s="60"/>
      <c r="EP59" s="60"/>
      <c r="EQ59" s="60"/>
      <c r="ER59" s="60"/>
      <c r="ES59" s="60"/>
      <c r="ET59" s="60"/>
      <c r="EU59" s="60"/>
      <c r="EV59" s="60"/>
      <c r="EW59" s="60"/>
      <c r="EX59" s="60"/>
      <c r="EY59" s="60"/>
      <c r="EZ59" s="60"/>
      <c r="FA59" s="60"/>
      <c r="FB59" s="60"/>
      <c r="FC59" s="60"/>
      <c r="FD59" s="60"/>
      <c r="FE59" s="60"/>
      <c r="FF59" s="60"/>
      <c r="FG59" s="60"/>
      <c r="FH59" s="60"/>
      <c r="FI59" s="60"/>
      <c r="FJ59" s="60"/>
      <c r="FK59" s="60"/>
      <c r="FL59" s="60"/>
      <c r="FM59" s="60"/>
      <c r="FN59" s="60"/>
      <c r="FO59" s="60"/>
      <c r="FP59" s="60"/>
      <c r="FQ59" s="60"/>
      <c r="FR59" s="60"/>
      <c r="FS59" s="60"/>
      <c r="FT59" s="60"/>
      <c r="FU59" s="60"/>
      <c r="FV59" s="60"/>
      <c r="FW59" s="60"/>
      <c r="FX59" s="60"/>
      <c r="FY59" s="60"/>
      <c r="FZ59" s="60"/>
      <c r="GA59" s="60"/>
      <c r="GB59" s="60"/>
      <c r="GC59" s="60"/>
      <c r="GD59" s="60"/>
      <c r="GE59" s="60"/>
      <c r="GF59" s="60"/>
      <c r="GG59" s="60"/>
      <c r="GH59" s="60"/>
      <c r="GI59" s="60"/>
      <c r="GJ59" s="60"/>
      <c r="GK59" s="60"/>
      <c r="GL59" s="60"/>
      <c r="GM59" s="60"/>
      <c r="GN59" s="60"/>
      <c r="GO59" s="60"/>
      <c r="GP59" s="60"/>
      <c r="GQ59" s="60"/>
      <c r="GR59" s="60"/>
      <c r="GS59" s="60"/>
      <c r="GT59" s="60"/>
      <c r="GU59" s="60"/>
      <c r="GV59" s="60"/>
      <c r="GW59" s="60"/>
      <c r="GX59" s="60"/>
      <c r="GY59" s="60"/>
      <c r="GZ59" s="60"/>
      <c r="HA59" s="60"/>
      <c r="HB59" s="60"/>
      <c r="HC59" s="60"/>
      <c r="HD59" s="60"/>
      <c r="HE59" s="60"/>
      <c r="HF59" s="60"/>
      <c r="HG59" s="60"/>
      <c r="HH59" s="60"/>
      <c r="HI59" s="60"/>
      <c r="HJ59" s="60"/>
      <c r="HK59" s="60"/>
      <c r="HL59" s="60"/>
      <c r="HM59" s="60"/>
      <c r="HN59" s="60"/>
      <c r="HO59" s="60"/>
      <c r="HP59" s="60"/>
      <c r="HQ59" s="60"/>
      <c r="HR59" s="60"/>
      <c r="HS59" s="60"/>
    </row>
    <row r="60" spans="1:227">
      <c r="A60" s="205" t="s">
        <v>487</v>
      </c>
      <c r="B60" s="203">
        <v>21</v>
      </c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  <c r="DX60" s="60"/>
      <c r="DY60" s="60"/>
      <c r="DZ60" s="60"/>
      <c r="EA60" s="60"/>
      <c r="EB60" s="60"/>
      <c r="EC60" s="60"/>
      <c r="ED60" s="60"/>
      <c r="EE60" s="60"/>
      <c r="EF60" s="60"/>
      <c r="EG60" s="60"/>
      <c r="EH60" s="60"/>
      <c r="EI60" s="60"/>
      <c r="EJ60" s="60"/>
      <c r="EK60" s="60"/>
      <c r="EL60" s="60"/>
      <c r="EM60" s="60"/>
      <c r="EN60" s="60"/>
      <c r="EO60" s="60"/>
      <c r="EP60" s="60"/>
      <c r="EQ60" s="60"/>
      <c r="ER60" s="60"/>
      <c r="ES60" s="60"/>
      <c r="ET60" s="60"/>
      <c r="EU60" s="60"/>
      <c r="EV60" s="60"/>
      <c r="EW60" s="60"/>
      <c r="EX60" s="60"/>
      <c r="EY60" s="60"/>
      <c r="EZ60" s="60"/>
      <c r="FA60" s="60"/>
      <c r="FB60" s="60"/>
      <c r="FC60" s="60"/>
      <c r="FD60" s="60"/>
      <c r="FE60" s="60"/>
      <c r="FF60" s="60"/>
      <c r="FG60" s="60"/>
      <c r="FH60" s="60"/>
      <c r="FI60" s="60"/>
      <c r="FJ60" s="60"/>
      <c r="FK60" s="60"/>
      <c r="FL60" s="60"/>
      <c r="FM60" s="60"/>
      <c r="FN60" s="60"/>
      <c r="FO60" s="60"/>
      <c r="FP60" s="60"/>
      <c r="FQ60" s="60"/>
      <c r="FR60" s="60"/>
      <c r="FS60" s="60"/>
      <c r="FT60" s="60"/>
      <c r="FU60" s="60"/>
      <c r="FV60" s="60"/>
      <c r="FW60" s="60"/>
      <c r="FX60" s="60"/>
      <c r="FY60" s="60"/>
      <c r="FZ60" s="60"/>
      <c r="GA60" s="60"/>
      <c r="GB60" s="60"/>
      <c r="GC60" s="60"/>
      <c r="GD60" s="60"/>
      <c r="GE60" s="60"/>
      <c r="GF60" s="60"/>
      <c r="GG60" s="60"/>
      <c r="GH60" s="60"/>
      <c r="GI60" s="60"/>
      <c r="GJ60" s="60"/>
      <c r="GK60" s="60"/>
      <c r="GL60" s="60"/>
      <c r="GM60" s="60"/>
      <c r="GN60" s="60"/>
      <c r="GO60" s="60"/>
      <c r="GP60" s="60"/>
      <c r="GQ60" s="60"/>
      <c r="GR60" s="60"/>
      <c r="GS60" s="60"/>
      <c r="GT60" s="60"/>
      <c r="GU60" s="60"/>
      <c r="GV60" s="60"/>
      <c r="GW60" s="60"/>
      <c r="GX60" s="60"/>
      <c r="GY60" s="60"/>
      <c r="GZ60" s="60"/>
      <c r="HA60" s="60"/>
      <c r="HB60" s="60"/>
      <c r="HC60" s="60"/>
      <c r="HD60" s="60"/>
      <c r="HE60" s="60"/>
      <c r="HF60" s="60"/>
      <c r="HG60" s="60"/>
      <c r="HH60" s="60"/>
      <c r="HI60" s="60"/>
      <c r="HJ60" s="60"/>
      <c r="HK60" s="60"/>
      <c r="HL60" s="60"/>
      <c r="HM60" s="60"/>
      <c r="HN60" s="60"/>
      <c r="HO60" s="60"/>
      <c r="HP60" s="60"/>
      <c r="HQ60" s="60"/>
      <c r="HR60" s="60"/>
      <c r="HS60" s="60"/>
    </row>
    <row r="61" spans="1:227">
      <c r="A61" s="205" t="s">
        <v>440</v>
      </c>
      <c r="B61" s="203">
        <v>2</v>
      </c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60"/>
      <c r="DT61" s="60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0"/>
      <c r="EO61" s="60"/>
      <c r="EP61" s="60"/>
      <c r="EQ61" s="60"/>
      <c r="ER61" s="60"/>
      <c r="ES61" s="60"/>
      <c r="ET61" s="60"/>
      <c r="EU61" s="60"/>
      <c r="EV61" s="60"/>
      <c r="EW61" s="60"/>
      <c r="EX61" s="60"/>
      <c r="EY61" s="60"/>
      <c r="EZ61" s="60"/>
      <c r="FA61" s="60"/>
      <c r="FB61" s="60"/>
      <c r="FC61" s="60"/>
      <c r="FD61" s="60"/>
      <c r="FE61" s="60"/>
      <c r="FF61" s="60"/>
      <c r="FG61" s="60"/>
      <c r="FH61" s="60"/>
      <c r="FI61" s="60"/>
      <c r="FJ61" s="60"/>
      <c r="FK61" s="60"/>
      <c r="FL61" s="60"/>
      <c r="FM61" s="60"/>
      <c r="FN61" s="60"/>
      <c r="FO61" s="60"/>
      <c r="FP61" s="60"/>
      <c r="FQ61" s="60"/>
      <c r="FR61" s="60"/>
      <c r="FS61" s="60"/>
      <c r="FT61" s="60"/>
      <c r="FU61" s="60"/>
      <c r="FV61" s="60"/>
      <c r="FW61" s="60"/>
      <c r="FX61" s="60"/>
      <c r="FY61" s="60"/>
      <c r="FZ61" s="60"/>
      <c r="GA61" s="60"/>
      <c r="GB61" s="60"/>
      <c r="GC61" s="60"/>
      <c r="GD61" s="60"/>
      <c r="GE61" s="60"/>
      <c r="GF61" s="60"/>
      <c r="GG61" s="60"/>
      <c r="GH61" s="60"/>
      <c r="GI61" s="60"/>
      <c r="GJ61" s="60"/>
      <c r="GK61" s="60"/>
      <c r="GL61" s="60"/>
      <c r="GM61" s="60"/>
      <c r="GN61" s="60"/>
      <c r="GO61" s="60"/>
      <c r="GP61" s="60"/>
      <c r="GQ61" s="60"/>
      <c r="GR61" s="60"/>
      <c r="GS61" s="60"/>
      <c r="GT61" s="60"/>
      <c r="GU61" s="60"/>
      <c r="GV61" s="60"/>
      <c r="GW61" s="60"/>
      <c r="GX61" s="60"/>
      <c r="GY61" s="60"/>
      <c r="GZ61" s="60"/>
      <c r="HA61" s="60"/>
      <c r="HB61" s="60"/>
      <c r="HC61" s="60"/>
      <c r="HD61" s="60"/>
      <c r="HE61" s="60"/>
      <c r="HF61" s="60"/>
      <c r="HG61" s="60"/>
      <c r="HH61" s="60"/>
      <c r="HI61" s="60"/>
      <c r="HJ61" s="60"/>
      <c r="HK61" s="60"/>
      <c r="HL61" s="60"/>
      <c r="HM61" s="60"/>
      <c r="HN61" s="60"/>
      <c r="HO61" s="60"/>
      <c r="HP61" s="60"/>
      <c r="HQ61" s="60"/>
      <c r="HR61" s="60"/>
      <c r="HS61" s="60"/>
    </row>
    <row r="62" spans="1:227">
      <c r="A62" s="205" t="s">
        <v>488</v>
      </c>
      <c r="B62" s="203">
        <v>1</v>
      </c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R62" s="60"/>
      <c r="CS62" s="60"/>
      <c r="CT62" s="60"/>
      <c r="CU62" s="60"/>
      <c r="CV62" s="60"/>
      <c r="CW62" s="60"/>
      <c r="CX62" s="60"/>
      <c r="CY62" s="60"/>
      <c r="CZ62" s="60"/>
      <c r="DA62" s="60"/>
      <c r="DB62" s="60"/>
      <c r="DC62" s="60"/>
      <c r="DD62" s="60"/>
      <c r="DE62" s="60"/>
      <c r="DF62" s="60"/>
      <c r="DG62" s="60"/>
      <c r="DH62" s="60"/>
      <c r="DI62" s="60"/>
      <c r="DJ62" s="60"/>
      <c r="DK62" s="60"/>
      <c r="DL62" s="60"/>
      <c r="DM62" s="60"/>
      <c r="DN62" s="60"/>
      <c r="DO62" s="60"/>
      <c r="DP62" s="60"/>
      <c r="DQ62" s="60"/>
      <c r="DR62" s="60"/>
      <c r="DS62" s="60"/>
      <c r="DT62" s="60"/>
      <c r="DU62" s="60"/>
      <c r="DV62" s="60"/>
      <c r="DW62" s="60"/>
      <c r="DX62" s="60"/>
      <c r="DY62" s="60"/>
      <c r="DZ62" s="60"/>
      <c r="EA62" s="60"/>
      <c r="EB62" s="60"/>
      <c r="EC62" s="60"/>
      <c r="ED62" s="60"/>
      <c r="EE62" s="60"/>
      <c r="EF62" s="60"/>
      <c r="EG62" s="60"/>
      <c r="EH62" s="60"/>
      <c r="EI62" s="60"/>
      <c r="EJ62" s="60"/>
      <c r="EK62" s="60"/>
      <c r="EL62" s="60"/>
      <c r="EM62" s="60"/>
      <c r="EN62" s="60"/>
      <c r="EO62" s="60"/>
      <c r="EP62" s="60"/>
      <c r="EQ62" s="60"/>
      <c r="ER62" s="60"/>
      <c r="ES62" s="60"/>
      <c r="ET62" s="60"/>
      <c r="EU62" s="60"/>
      <c r="EV62" s="60"/>
      <c r="EW62" s="60"/>
      <c r="EX62" s="60"/>
      <c r="EY62" s="60"/>
      <c r="EZ62" s="60"/>
      <c r="FA62" s="60"/>
      <c r="FB62" s="60"/>
      <c r="FC62" s="60"/>
      <c r="FD62" s="60"/>
      <c r="FE62" s="60"/>
      <c r="FF62" s="60"/>
      <c r="FG62" s="60"/>
      <c r="FH62" s="60"/>
      <c r="FI62" s="60"/>
      <c r="FJ62" s="60"/>
      <c r="FK62" s="60"/>
      <c r="FL62" s="60"/>
      <c r="FM62" s="60"/>
      <c r="FN62" s="60"/>
      <c r="FO62" s="60"/>
      <c r="FP62" s="60"/>
      <c r="FQ62" s="60"/>
      <c r="FR62" s="60"/>
      <c r="FS62" s="60"/>
      <c r="FT62" s="60"/>
      <c r="FU62" s="60"/>
      <c r="FV62" s="60"/>
      <c r="FW62" s="60"/>
      <c r="FX62" s="60"/>
      <c r="FY62" s="60"/>
      <c r="FZ62" s="60"/>
      <c r="GA62" s="60"/>
      <c r="GB62" s="60"/>
      <c r="GC62" s="60"/>
      <c r="GD62" s="60"/>
      <c r="GE62" s="60"/>
      <c r="GF62" s="60"/>
      <c r="GG62" s="60"/>
      <c r="GH62" s="60"/>
      <c r="GI62" s="60"/>
      <c r="GJ62" s="60"/>
      <c r="GK62" s="60"/>
      <c r="GL62" s="60"/>
      <c r="GM62" s="60"/>
      <c r="GN62" s="60"/>
      <c r="GO62" s="60"/>
      <c r="GP62" s="60"/>
      <c r="GQ62" s="60"/>
      <c r="GR62" s="60"/>
      <c r="GS62" s="60"/>
      <c r="GT62" s="60"/>
      <c r="GU62" s="60"/>
      <c r="GV62" s="60"/>
      <c r="GW62" s="60"/>
      <c r="GX62" s="60"/>
      <c r="GY62" s="60"/>
      <c r="GZ62" s="60"/>
      <c r="HA62" s="60"/>
      <c r="HB62" s="60"/>
      <c r="HC62" s="60"/>
      <c r="HD62" s="60"/>
      <c r="HE62" s="60"/>
      <c r="HF62" s="60"/>
      <c r="HG62" s="60"/>
      <c r="HH62" s="60"/>
      <c r="HI62" s="60"/>
      <c r="HJ62" s="60"/>
      <c r="HK62" s="60"/>
      <c r="HL62" s="60"/>
      <c r="HM62" s="60"/>
      <c r="HN62" s="60"/>
      <c r="HO62" s="60"/>
      <c r="HP62" s="60"/>
      <c r="HQ62" s="60"/>
      <c r="HR62" s="60"/>
      <c r="HS62" s="60"/>
    </row>
    <row r="63" spans="1:227">
      <c r="A63" s="205" t="s">
        <v>523</v>
      </c>
      <c r="B63" s="203">
        <v>18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60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H63" s="60"/>
      <c r="DI63" s="60"/>
      <c r="DJ63" s="60"/>
      <c r="DK63" s="60"/>
      <c r="DL63" s="60"/>
      <c r="DM63" s="60"/>
      <c r="DN63" s="60"/>
      <c r="DO63" s="60"/>
      <c r="DP63" s="60"/>
      <c r="DQ63" s="60"/>
      <c r="DR63" s="60"/>
      <c r="DS63" s="60"/>
      <c r="DT63" s="60"/>
      <c r="DU63" s="60"/>
      <c r="DV63" s="60"/>
      <c r="DW63" s="60"/>
      <c r="DX63" s="60"/>
      <c r="DY63" s="60"/>
      <c r="DZ63" s="60"/>
      <c r="EA63" s="60"/>
      <c r="EB63" s="60"/>
      <c r="EC63" s="60"/>
      <c r="ED63" s="60"/>
      <c r="EE63" s="60"/>
      <c r="EF63" s="60"/>
      <c r="EG63" s="60"/>
      <c r="EH63" s="60"/>
      <c r="EI63" s="60"/>
      <c r="EJ63" s="60"/>
      <c r="EK63" s="60"/>
      <c r="EL63" s="60"/>
      <c r="EM63" s="60"/>
      <c r="EN63" s="60"/>
      <c r="EO63" s="60"/>
      <c r="EP63" s="60"/>
      <c r="EQ63" s="60"/>
      <c r="ER63" s="60"/>
      <c r="ES63" s="60"/>
      <c r="ET63" s="60"/>
      <c r="EU63" s="60"/>
      <c r="EV63" s="60"/>
      <c r="EW63" s="60"/>
      <c r="EX63" s="60"/>
      <c r="EY63" s="60"/>
      <c r="EZ63" s="60"/>
      <c r="FA63" s="60"/>
      <c r="FB63" s="60"/>
      <c r="FC63" s="60"/>
      <c r="FD63" s="60"/>
      <c r="FE63" s="60"/>
      <c r="FF63" s="60"/>
      <c r="FG63" s="60"/>
      <c r="FH63" s="60"/>
      <c r="FI63" s="60"/>
      <c r="FJ63" s="60"/>
      <c r="FK63" s="60"/>
      <c r="FL63" s="60"/>
      <c r="FM63" s="60"/>
      <c r="FN63" s="60"/>
      <c r="FO63" s="60"/>
      <c r="FP63" s="60"/>
      <c r="FQ63" s="60"/>
      <c r="FR63" s="60"/>
      <c r="FS63" s="60"/>
      <c r="FT63" s="60"/>
      <c r="FU63" s="60"/>
      <c r="FV63" s="60"/>
      <c r="FW63" s="60"/>
      <c r="FX63" s="60"/>
      <c r="FY63" s="60"/>
      <c r="FZ63" s="60"/>
      <c r="GA63" s="60"/>
      <c r="GB63" s="60"/>
      <c r="GC63" s="60"/>
      <c r="GD63" s="60"/>
      <c r="GE63" s="60"/>
      <c r="GF63" s="60"/>
      <c r="GG63" s="60"/>
      <c r="GH63" s="60"/>
      <c r="GI63" s="60"/>
      <c r="GJ63" s="60"/>
      <c r="GK63" s="60"/>
      <c r="GL63" s="60"/>
      <c r="GM63" s="60"/>
      <c r="GN63" s="60"/>
      <c r="GO63" s="60"/>
      <c r="GP63" s="60"/>
      <c r="GQ63" s="60"/>
      <c r="GR63" s="60"/>
      <c r="GS63" s="60"/>
      <c r="GT63" s="60"/>
      <c r="GU63" s="60"/>
      <c r="GV63" s="60"/>
      <c r="GW63" s="60"/>
      <c r="GX63" s="60"/>
      <c r="GY63" s="60"/>
      <c r="GZ63" s="60"/>
      <c r="HA63" s="60"/>
      <c r="HB63" s="60"/>
      <c r="HC63" s="60"/>
      <c r="HD63" s="60"/>
      <c r="HE63" s="60"/>
      <c r="HF63" s="60"/>
      <c r="HG63" s="60"/>
      <c r="HH63" s="60"/>
      <c r="HI63" s="60"/>
      <c r="HJ63" s="60"/>
      <c r="HK63" s="60"/>
      <c r="HL63" s="60"/>
      <c r="HM63" s="60"/>
      <c r="HN63" s="60"/>
      <c r="HO63" s="60"/>
      <c r="HP63" s="60"/>
      <c r="HQ63" s="60"/>
      <c r="HR63" s="60"/>
      <c r="HS63" s="60"/>
    </row>
    <row r="64" spans="1:227">
      <c r="A64" s="205" t="s">
        <v>479</v>
      </c>
      <c r="B64" s="203">
        <v>32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K64" s="60"/>
      <c r="DL64" s="60"/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  <c r="DX64" s="60"/>
      <c r="DY64" s="60"/>
      <c r="DZ64" s="60"/>
      <c r="EA64" s="60"/>
      <c r="EB64" s="60"/>
      <c r="EC64" s="60"/>
      <c r="ED64" s="60"/>
      <c r="EE64" s="60"/>
      <c r="EF64" s="60"/>
      <c r="EG64" s="60"/>
      <c r="EH64" s="60"/>
      <c r="EI64" s="60"/>
      <c r="EJ64" s="60"/>
      <c r="EK64" s="60"/>
      <c r="EL64" s="60"/>
      <c r="EM64" s="60"/>
      <c r="EN64" s="60"/>
      <c r="EO64" s="60"/>
      <c r="EP64" s="60"/>
      <c r="EQ64" s="60"/>
      <c r="ER64" s="60"/>
      <c r="ES64" s="60"/>
      <c r="ET64" s="60"/>
      <c r="EU64" s="60"/>
      <c r="EV64" s="60"/>
      <c r="EW64" s="60"/>
      <c r="EX64" s="60"/>
      <c r="EY64" s="60"/>
      <c r="EZ64" s="60"/>
      <c r="FA64" s="60"/>
      <c r="FB64" s="60"/>
      <c r="FC64" s="60"/>
      <c r="FD64" s="60"/>
      <c r="FE64" s="60"/>
      <c r="FF64" s="60"/>
      <c r="FG64" s="60"/>
      <c r="FH64" s="60"/>
      <c r="FI64" s="60"/>
      <c r="FJ64" s="60"/>
      <c r="FK64" s="60"/>
      <c r="FL64" s="60"/>
      <c r="FM64" s="60"/>
      <c r="FN64" s="60"/>
      <c r="FO64" s="60"/>
      <c r="FP64" s="60"/>
      <c r="FQ64" s="60"/>
      <c r="FR64" s="60"/>
      <c r="FS64" s="60"/>
      <c r="FT64" s="60"/>
      <c r="FU64" s="60"/>
      <c r="FV64" s="60"/>
      <c r="FW64" s="60"/>
      <c r="FX64" s="60"/>
      <c r="FY64" s="60"/>
      <c r="FZ64" s="60"/>
      <c r="GA64" s="60"/>
      <c r="GB64" s="60"/>
      <c r="GC64" s="60"/>
      <c r="GD64" s="60"/>
      <c r="GE64" s="60"/>
      <c r="GF64" s="60"/>
      <c r="GG64" s="60"/>
      <c r="GH64" s="60"/>
      <c r="GI64" s="60"/>
      <c r="GJ64" s="60"/>
      <c r="GK64" s="60"/>
      <c r="GL64" s="60"/>
      <c r="GM64" s="60"/>
      <c r="GN64" s="60"/>
      <c r="GO64" s="60"/>
      <c r="GP64" s="60"/>
      <c r="GQ64" s="60"/>
      <c r="GR64" s="60"/>
      <c r="GS64" s="60"/>
      <c r="GT64" s="60"/>
      <c r="GU64" s="60"/>
      <c r="GV64" s="60"/>
      <c r="GW64" s="60"/>
      <c r="GX64" s="60"/>
      <c r="GY64" s="60"/>
      <c r="GZ64" s="60"/>
      <c r="HA64" s="60"/>
      <c r="HB64" s="60"/>
      <c r="HC64" s="60"/>
      <c r="HD64" s="60"/>
      <c r="HE64" s="60"/>
      <c r="HF64" s="60"/>
      <c r="HG64" s="60"/>
      <c r="HH64" s="60"/>
      <c r="HI64" s="60"/>
      <c r="HJ64" s="60"/>
      <c r="HK64" s="60"/>
      <c r="HL64" s="60"/>
      <c r="HM64" s="60"/>
      <c r="HN64" s="60"/>
      <c r="HO64" s="60"/>
      <c r="HP64" s="60"/>
      <c r="HQ64" s="60"/>
      <c r="HR64" s="60"/>
      <c r="HS64" s="60"/>
    </row>
    <row r="65" spans="1:227">
      <c r="A65" s="205" t="s">
        <v>675</v>
      </c>
      <c r="B65" s="203">
        <v>9</v>
      </c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H65" s="60"/>
      <c r="DI65" s="60"/>
      <c r="DJ65" s="60"/>
      <c r="DK65" s="60"/>
      <c r="DL65" s="60"/>
      <c r="DM65" s="60"/>
      <c r="DN65" s="60"/>
      <c r="DO65" s="60"/>
      <c r="DP65" s="60"/>
      <c r="DQ65" s="60"/>
      <c r="DR65" s="60"/>
      <c r="DS65" s="60"/>
      <c r="DT65" s="60"/>
      <c r="DU65" s="60"/>
      <c r="DV65" s="60"/>
      <c r="DW65" s="60"/>
      <c r="DX65" s="60"/>
      <c r="DY65" s="60"/>
      <c r="DZ65" s="60"/>
      <c r="EA65" s="60"/>
      <c r="EB65" s="60"/>
      <c r="EC65" s="60"/>
      <c r="ED65" s="60"/>
      <c r="EE65" s="60"/>
      <c r="EF65" s="60"/>
      <c r="EG65" s="60"/>
      <c r="EH65" s="60"/>
      <c r="EI65" s="60"/>
      <c r="EJ65" s="60"/>
      <c r="EK65" s="60"/>
      <c r="EL65" s="60"/>
      <c r="EM65" s="60"/>
      <c r="EN65" s="60"/>
      <c r="EO65" s="60"/>
      <c r="EP65" s="60"/>
      <c r="EQ65" s="60"/>
      <c r="ER65" s="60"/>
      <c r="ES65" s="60"/>
      <c r="ET65" s="60"/>
      <c r="EU65" s="60"/>
      <c r="EV65" s="60"/>
      <c r="EW65" s="60"/>
      <c r="EX65" s="60"/>
      <c r="EY65" s="60"/>
      <c r="EZ65" s="60"/>
      <c r="FA65" s="60"/>
      <c r="FB65" s="60"/>
      <c r="FC65" s="60"/>
      <c r="FD65" s="60"/>
      <c r="FE65" s="60"/>
      <c r="FF65" s="60"/>
      <c r="FG65" s="60"/>
      <c r="FH65" s="60"/>
      <c r="FI65" s="60"/>
      <c r="FJ65" s="60"/>
      <c r="FK65" s="60"/>
      <c r="FL65" s="60"/>
      <c r="FM65" s="60"/>
      <c r="FN65" s="60"/>
      <c r="FO65" s="60"/>
      <c r="FP65" s="60"/>
      <c r="FQ65" s="60"/>
      <c r="FR65" s="60"/>
      <c r="FS65" s="60"/>
      <c r="FT65" s="60"/>
      <c r="FU65" s="60"/>
      <c r="FV65" s="60"/>
      <c r="FW65" s="60"/>
      <c r="FX65" s="60"/>
      <c r="FY65" s="60"/>
      <c r="FZ65" s="60"/>
      <c r="GA65" s="60"/>
      <c r="GB65" s="60"/>
      <c r="GC65" s="60"/>
      <c r="GD65" s="60"/>
      <c r="GE65" s="60"/>
      <c r="GF65" s="60"/>
      <c r="GG65" s="60"/>
      <c r="GH65" s="60"/>
      <c r="GI65" s="60"/>
      <c r="GJ65" s="60"/>
      <c r="GK65" s="60"/>
      <c r="GL65" s="60"/>
      <c r="GM65" s="60"/>
      <c r="GN65" s="60"/>
      <c r="GO65" s="60"/>
      <c r="GP65" s="60"/>
      <c r="GQ65" s="60"/>
      <c r="GR65" s="60"/>
      <c r="GS65" s="60"/>
      <c r="GT65" s="60"/>
      <c r="GU65" s="60"/>
      <c r="GV65" s="60"/>
      <c r="GW65" s="60"/>
      <c r="GX65" s="60"/>
      <c r="GY65" s="60"/>
      <c r="GZ65" s="60"/>
      <c r="HA65" s="60"/>
      <c r="HB65" s="60"/>
      <c r="HC65" s="60"/>
      <c r="HD65" s="60"/>
      <c r="HE65" s="60"/>
      <c r="HF65" s="60"/>
      <c r="HG65" s="60"/>
      <c r="HH65" s="60"/>
      <c r="HI65" s="60"/>
      <c r="HJ65" s="60"/>
      <c r="HK65" s="60"/>
      <c r="HL65" s="60"/>
      <c r="HM65" s="60"/>
      <c r="HN65" s="60"/>
      <c r="HO65" s="60"/>
      <c r="HP65" s="60"/>
      <c r="HQ65" s="60"/>
      <c r="HR65" s="60"/>
      <c r="HS65" s="60"/>
    </row>
    <row r="66" spans="1:227">
      <c r="A66" s="205" t="s">
        <v>680</v>
      </c>
      <c r="B66" s="203">
        <v>1</v>
      </c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  <c r="BW66" s="60"/>
      <c r="BX66" s="60"/>
      <c r="BY66" s="60"/>
      <c r="BZ66" s="60"/>
      <c r="CA66" s="60"/>
      <c r="CB66" s="60"/>
      <c r="CC66" s="60"/>
      <c r="CD66" s="60"/>
      <c r="CE66" s="60"/>
      <c r="CF66" s="60"/>
      <c r="CG66" s="60"/>
      <c r="CH66" s="60"/>
      <c r="CI66" s="60"/>
      <c r="CJ66" s="60"/>
      <c r="CK66" s="60"/>
      <c r="CL66" s="60"/>
      <c r="CM66" s="60"/>
      <c r="CN66" s="60"/>
      <c r="CO66" s="60"/>
      <c r="CP66" s="60"/>
      <c r="CQ66" s="60"/>
      <c r="CR66" s="60"/>
      <c r="CS66" s="60"/>
      <c r="CT66" s="60"/>
      <c r="CU66" s="60"/>
      <c r="CV66" s="60"/>
      <c r="CW66" s="60"/>
      <c r="CX66" s="60"/>
      <c r="CY66" s="60"/>
      <c r="CZ66" s="60"/>
      <c r="DA66" s="60"/>
      <c r="DB66" s="60"/>
      <c r="DC66" s="60"/>
      <c r="DD66" s="60"/>
      <c r="DE66" s="60"/>
      <c r="DF66" s="60"/>
      <c r="DG66" s="60"/>
      <c r="DH66" s="60"/>
      <c r="DI66" s="60"/>
      <c r="DJ66" s="60"/>
      <c r="DK66" s="60"/>
      <c r="DL66" s="60"/>
      <c r="DM66" s="60"/>
      <c r="DN66" s="60"/>
      <c r="DO66" s="60"/>
      <c r="DP66" s="60"/>
      <c r="DQ66" s="60"/>
      <c r="DR66" s="60"/>
      <c r="DS66" s="60"/>
      <c r="DT66" s="60"/>
      <c r="DU66" s="60"/>
      <c r="DV66" s="60"/>
      <c r="DW66" s="60"/>
      <c r="DX66" s="60"/>
      <c r="DY66" s="60"/>
      <c r="DZ66" s="60"/>
      <c r="EA66" s="60"/>
      <c r="EB66" s="60"/>
      <c r="EC66" s="60"/>
      <c r="ED66" s="60"/>
      <c r="EE66" s="60"/>
      <c r="EF66" s="60"/>
      <c r="EG66" s="60"/>
      <c r="EH66" s="60"/>
      <c r="EI66" s="60"/>
      <c r="EJ66" s="60"/>
      <c r="EK66" s="60"/>
      <c r="EL66" s="60"/>
      <c r="EM66" s="60"/>
      <c r="EN66" s="60"/>
      <c r="EO66" s="60"/>
      <c r="EP66" s="60"/>
      <c r="EQ66" s="60"/>
      <c r="ER66" s="60"/>
      <c r="ES66" s="60"/>
      <c r="ET66" s="60"/>
      <c r="EU66" s="60"/>
      <c r="EV66" s="60"/>
      <c r="EW66" s="60"/>
      <c r="EX66" s="60"/>
      <c r="EY66" s="60"/>
      <c r="EZ66" s="60"/>
      <c r="FA66" s="60"/>
      <c r="FB66" s="60"/>
      <c r="FC66" s="60"/>
      <c r="FD66" s="60"/>
      <c r="FE66" s="60"/>
      <c r="FF66" s="60"/>
      <c r="FG66" s="60"/>
      <c r="FH66" s="60"/>
      <c r="FI66" s="60"/>
      <c r="FJ66" s="60"/>
      <c r="FK66" s="60"/>
      <c r="FL66" s="60"/>
      <c r="FM66" s="60"/>
      <c r="FN66" s="60"/>
      <c r="FO66" s="60"/>
      <c r="FP66" s="60"/>
      <c r="FQ66" s="60"/>
      <c r="FR66" s="60"/>
      <c r="FS66" s="60"/>
      <c r="FT66" s="60"/>
      <c r="FU66" s="60"/>
      <c r="FV66" s="60"/>
      <c r="FW66" s="60"/>
      <c r="FX66" s="60"/>
      <c r="FY66" s="60"/>
      <c r="FZ66" s="60"/>
      <c r="GA66" s="60"/>
      <c r="GB66" s="60"/>
      <c r="GC66" s="60"/>
      <c r="GD66" s="60"/>
      <c r="GE66" s="60"/>
      <c r="GF66" s="60"/>
      <c r="GG66" s="60"/>
      <c r="GH66" s="60"/>
      <c r="GI66" s="60"/>
      <c r="GJ66" s="60"/>
      <c r="GK66" s="60"/>
      <c r="GL66" s="60"/>
      <c r="GM66" s="60"/>
      <c r="GN66" s="60"/>
      <c r="GO66" s="60"/>
      <c r="GP66" s="60"/>
      <c r="GQ66" s="60"/>
      <c r="GR66" s="60"/>
      <c r="GS66" s="60"/>
      <c r="GT66" s="60"/>
      <c r="GU66" s="60"/>
      <c r="GV66" s="60"/>
      <c r="GW66" s="60"/>
      <c r="GX66" s="60"/>
      <c r="GY66" s="60"/>
      <c r="GZ66" s="60"/>
      <c r="HA66" s="60"/>
      <c r="HB66" s="60"/>
      <c r="HC66" s="60"/>
      <c r="HD66" s="60"/>
      <c r="HE66" s="60"/>
      <c r="HF66" s="60"/>
      <c r="HG66" s="60"/>
      <c r="HH66" s="60"/>
      <c r="HI66" s="60"/>
      <c r="HJ66" s="60"/>
      <c r="HK66" s="60"/>
      <c r="HL66" s="60"/>
      <c r="HM66" s="60"/>
      <c r="HN66" s="60"/>
      <c r="HO66" s="60"/>
      <c r="HP66" s="60"/>
      <c r="HQ66" s="60"/>
      <c r="HR66" s="60"/>
      <c r="HS66" s="60"/>
    </row>
    <row r="67" spans="1:227">
      <c r="A67" s="205" t="s">
        <v>682</v>
      </c>
      <c r="B67" s="203">
        <v>3</v>
      </c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  <c r="BW67" s="60"/>
      <c r="BX67" s="60"/>
      <c r="BY67" s="60"/>
      <c r="BZ67" s="60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CN67" s="60"/>
      <c r="CO67" s="60"/>
      <c r="CP67" s="60"/>
      <c r="CQ67" s="60"/>
      <c r="CR67" s="60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0"/>
      <c r="DE67" s="60"/>
      <c r="DF67" s="60"/>
      <c r="DG67" s="60"/>
      <c r="DH67" s="60"/>
      <c r="DI67" s="60"/>
      <c r="DJ67" s="60"/>
      <c r="DK67" s="60"/>
      <c r="DL67" s="60"/>
      <c r="DM67" s="60"/>
      <c r="DN67" s="60"/>
      <c r="DO67" s="60"/>
      <c r="DP67" s="60"/>
      <c r="DQ67" s="60"/>
      <c r="DR67" s="60"/>
      <c r="DS67" s="60"/>
      <c r="DT67" s="60"/>
      <c r="DU67" s="60"/>
      <c r="DV67" s="60"/>
      <c r="DW67" s="60"/>
      <c r="DX67" s="60"/>
      <c r="DY67" s="60"/>
      <c r="DZ67" s="60"/>
      <c r="EA67" s="60"/>
      <c r="EB67" s="60"/>
      <c r="EC67" s="60"/>
      <c r="ED67" s="60"/>
      <c r="EE67" s="60"/>
      <c r="EF67" s="60"/>
      <c r="EG67" s="60"/>
      <c r="EH67" s="60"/>
      <c r="EI67" s="60"/>
      <c r="EJ67" s="60"/>
      <c r="EK67" s="60"/>
      <c r="EL67" s="60"/>
      <c r="EM67" s="60"/>
      <c r="EN67" s="60"/>
      <c r="EO67" s="60"/>
      <c r="EP67" s="60"/>
      <c r="EQ67" s="60"/>
      <c r="ER67" s="60"/>
      <c r="ES67" s="60"/>
      <c r="ET67" s="60"/>
      <c r="EU67" s="60"/>
      <c r="EV67" s="60"/>
      <c r="EW67" s="60"/>
      <c r="EX67" s="60"/>
      <c r="EY67" s="60"/>
      <c r="EZ67" s="60"/>
      <c r="FA67" s="60"/>
      <c r="FB67" s="60"/>
      <c r="FC67" s="60"/>
      <c r="FD67" s="60"/>
      <c r="FE67" s="60"/>
      <c r="FF67" s="60"/>
      <c r="FG67" s="60"/>
      <c r="FH67" s="60"/>
      <c r="FI67" s="60"/>
      <c r="FJ67" s="60"/>
      <c r="FK67" s="60"/>
      <c r="FL67" s="60"/>
      <c r="FM67" s="60"/>
      <c r="FN67" s="60"/>
      <c r="FO67" s="60"/>
      <c r="FP67" s="60"/>
      <c r="FQ67" s="60"/>
      <c r="FR67" s="60"/>
      <c r="FS67" s="60"/>
      <c r="FT67" s="60"/>
      <c r="FU67" s="60"/>
      <c r="FV67" s="60"/>
      <c r="FW67" s="60"/>
      <c r="FX67" s="60"/>
      <c r="FY67" s="60"/>
      <c r="FZ67" s="60"/>
      <c r="GA67" s="60"/>
      <c r="GB67" s="60"/>
      <c r="GC67" s="60"/>
      <c r="GD67" s="60"/>
      <c r="GE67" s="60"/>
      <c r="GF67" s="60"/>
      <c r="GG67" s="60"/>
      <c r="GH67" s="60"/>
      <c r="GI67" s="60"/>
      <c r="GJ67" s="60"/>
      <c r="GK67" s="60"/>
      <c r="GL67" s="60"/>
      <c r="GM67" s="60"/>
      <c r="GN67" s="60"/>
      <c r="GO67" s="60"/>
      <c r="GP67" s="60"/>
      <c r="GQ67" s="60"/>
      <c r="GR67" s="60"/>
      <c r="GS67" s="60"/>
      <c r="GT67" s="60"/>
      <c r="GU67" s="60"/>
      <c r="GV67" s="60"/>
      <c r="GW67" s="60"/>
      <c r="GX67" s="60"/>
      <c r="GY67" s="60"/>
      <c r="GZ67" s="60"/>
      <c r="HA67" s="60"/>
      <c r="HB67" s="60"/>
      <c r="HC67" s="60"/>
      <c r="HD67" s="60"/>
      <c r="HE67" s="60"/>
      <c r="HF67" s="60"/>
      <c r="HG67" s="60"/>
      <c r="HH67" s="60"/>
      <c r="HI67" s="60"/>
      <c r="HJ67" s="60"/>
      <c r="HK67" s="60"/>
      <c r="HL67" s="60"/>
      <c r="HM67" s="60"/>
      <c r="HN67" s="60"/>
      <c r="HO67" s="60"/>
      <c r="HP67" s="60"/>
      <c r="HQ67" s="60"/>
      <c r="HR67" s="60"/>
      <c r="HS67" s="60"/>
    </row>
    <row r="68" spans="1:227">
      <c r="A68" s="205" t="s">
        <v>503</v>
      </c>
      <c r="B68" s="203">
        <v>14</v>
      </c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  <c r="BW68" s="60"/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60"/>
      <c r="CY68" s="60"/>
      <c r="CZ68" s="60"/>
      <c r="DA68" s="60"/>
      <c r="DB68" s="60"/>
      <c r="DC68" s="60"/>
      <c r="DD68" s="60"/>
      <c r="DE68" s="60"/>
      <c r="DF68" s="60"/>
      <c r="DG68" s="60"/>
      <c r="DH68" s="60"/>
      <c r="DI68" s="60"/>
      <c r="DJ68" s="60"/>
      <c r="DK68" s="60"/>
      <c r="DL68" s="60"/>
      <c r="DM68" s="60"/>
      <c r="DN68" s="60"/>
      <c r="DO68" s="60"/>
      <c r="DP68" s="60"/>
      <c r="DQ68" s="60"/>
      <c r="DR68" s="60"/>
      <c r="DS68" s="60"/>
      <c r="DT68" s="60"/>
      <c r="DU68" s="60"/>
      <c r="DV68" s="60"/>
      <c r="DW68" s="60"/>
      <c r="DX68" s="60"/>
      <c r="DY68" s="60"/>
      <c r="DZ68" s="60"/>
      <c r="EA68" s="60"/>
      <c r="EB68" s="60"/>
      <c r="EC68" s="60"/>
      <c r="ED68" s="60"/>
      <c r="EE68" s="60"/>
      <c r="EF68" s="60"/>
      <c r="EG68" s="60"/>
      <c r="EH68" s="60"/>
      <c r="EI68" s="60"/>
      <c r="EJ68" s="60"/>
      <c r="EK68" s="60"/>
      <c r="EL68" s="60"/>
      <c r="EM68" s="60"/>
      <c r="EN68" s="60"/>
      <c r="EO68" s="60"/>
      <c r="EP68" s="60"/>
      <c r="EQ68" s="60"/>
      <c r="ER68" s="60"/>
      <c r="ES68" s="60"/>
      <c r="ET68" s="60"/>
      <c r="EU68" s="60"/>
      <c r="EV68" s="60"/>
      <c r="EW68" s="60"/>
      <c r="EX68" s="60"/>
      <c r="EY68" s="60"/>
      <c r="EZ68" s="60"/>
      <c r="FA68" s="60"/>
      <c r="FB68" s="60"/>
      <c r="FC68" s="60"/>
      <c r="FD68" s="60"/>
      <c r="FE68" s="60"/>
      <c r="FF68" s="60"/>
      <c r="FG68" s="60"/>
      <c r="FH68" s="60"/>
      <c r="FI68" s="60"/>
      <c r="FJ68" s="60"/>
      <c r="FK68" s="60"/>
      <c r="FL68" s="60"/>
      <c r="FM68" s="60"/>
      <c r="FN68" s="60"/>
      <c r="FO68" s="60"/>
      <c r="FP68" s="60"/>
      <c r="FQ68" s="60"/>
      <c r="FR68" s="60"/>
      <c r="FS68" s="60"/>
      <c r="FT68" s="60"/>
      <c r="FU68" s="60"/>
      <c r="FV68" s="60"/>
      <c r="FW68" s="60"/>
      <c r="FX68" s="60"/>
      <c r="FY68" s="60"/>
      <c r="FZ68" s="60"/>
      <c r="GA68" s="60"/>
      <c r="GB68" s="60"/>
      <c r="GC68" s="60"/>
      <c r="GD68" s="60"/>
      <c r="GE68" s="60"/>
      <c r="GF68" s="60"/>
      <c r="GG68" s="60"/>
      <c r="GH68" s="60"/>
      <c r="GI68" s="60"/>
      <c r="GJ68" s="60"/>
      <c r="GK68" s="60"/>
      <c r="GL68" s="60"/>
      <c r="GM68" s="60"/>
      <c r="GN68" s="60"/>
      <c r="GO68" s="60"/>
      <c r="GP68" s="60"/>
      <c r="GQ68" s="60"/>
      <c r="GR68" s="60"/>
      <c r="GS68" s="60"/>
      <c r="GT68" s="60"/>
      <c r="GU68" s="60"/>
      <c r="GV68" s="60"/>
      <c r="GW68" s="60"/>
      <c r="GX68" s="60"/>
      <c r="GY68" s="60"/>
      <c r="GZ68" s="60"/>
      <c r="HA68" s="60"/>
      <c r="HB68" s="60"/>
      <c r="HC68" s="60"/>
      <c r="HD68" s="60"/>
      <c r="HE68" s="60"/>
      <c r="HF68" s="60"/>
      <c r="HG68" s="60"/>
      <c r="HH68" s="60"/>
      <c r="HI68" s="60"/>
      <c r="HJ68" s="60"/>
      <c r="HK68" s="60"/>
      <c r="HL68" s="60"/>
      <c r="HM68" s="60"/>
      <c r="HN68" s="60"/>
      <c r="HO68" s="60"/>
      <c r="HP68" s="60"/>
      <c r="HQ68" s="60"/>
      <c r="HR68" s="60"/>
      <c r="HS68" s="60"/>
    </row>
    <row r="69" spans="1:227">
      <c r="A69" s="205" t="s">
        <v>652</v>
      </c>
      <c r="B69" s="203">
        <v>37</v>
      </c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H69" s="60"/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60"/>
      <c r="DZ69" s="60"/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0"/>
      <c r="EQ69" s="60"/>
      <c r="ER69" s="60"/>
      <c r="ES69" s="60"/>
      <c r="ET69" s="60"/>
      <c r="EU69" s="60"/>
      <c r="EV69" s="60"/>
      <c r="EW69" s="60"/>
      <c r="EX69" s="60"/>
      <c r="EY69" s="60"/>
      <c r="EZ69" s="60"/>
      <c r="FA69" s="60"/>
      <c r="FB69" s="60"/>
      <c r="FC69" s="60"/>
      <c r="FD69" s="60"/>
      <c r="FE69" s="60"/>
      <c r="FF69" s="60"/>
      <c r="FG69" s="60"/>
      <c r="FH69" s="60"/>
      <c r="FI69" s="60"/>
      <c r="FJ69" s="60"/>
      <c r="FK69" s="60"/>
      <c r="FL69" s="60"/>
      <c r="FM69" s="60"/>
      <c r="FN69" s="60"/>
      <c r="FO69" s="60"/>
      <c r="FP69" s="60"/>
      <c r="FQ69" s="60"/>
      <c r="FR69" s="60"/>
      <c r="FS69" s="60"/>
      <c r="FT69" s="60"/>
      <c r="FU69" s="60"/>
      <c r="FV69" s="60"/>
      <c r="FW69" s="60"/>
      <c r="FX69" s="60"/>
      <c r="FY69" s="60"/>
      <c r="FZ69" s="60"/>
      <c r="GA69" s="60"/>
      <c r="GB69" s="60"/>
      <c r="GC69" s="60"/>
      <c r="GD69" s="60"/>
      <c r="GE69" s="60"/>
      <c r="GF69" s="60"/>
      <c r="GG69" s="60"/>
      <c r="GH69" s="60"/>
      <c r="GI69" s="60"/>
      <c r="GJ69" s="60"/>
      <c r="GK69" s="60"/>
      <c r="GL69" s="60"/>
      <c r="GM69" s="60"/>
      <c r="GN69" s="60"/>
      <c r="GO69" s="60"/>
      <c r="GP69" s="60"/>
      <c r="GQ69" s="60"/>
      <c r="GR69" s="60"/>
      <c r="GS69" s="60"/>
      <c r="GT69" s="60"/>
      <c r="GU69" s="60"/>
      <c r="GV69" s="60"/>
      <c r="GW69" s="60"/>
      <c r="GX69" s="60"/>
      <c r="GY69" s="60"/>
      <c r="GZ69" s="60"/>
      <c r="HA69" s="60"/>
      <c r="HB69" s="60"/>
      <c r="HC69" s="60"/>
      <c r="HD69" s="60"/>
      <c r="HE69" s="60"/>
      <c r="HF69" s="60"/>
      <c r="HG69" s="60"/>
      <c r="HH69" s="60"/>
      <c r="HI69" s="60"/>
      <c r="HJ69" s="60"/>
      <c r="HK69" s="60"/>
      <c r="HL69" s="60"/>
      <c r="HM69" s="60"/>
      <c r="HN69" s="60"/>
      <c r="HO69" s="60"/>
      <c r="HP69" s="60"/>
      <c r="HQ69" s="60"/>
      <c r="HR69" s="60"/>
      <c r="HS69" s="60"/>
    </row>
    <row r="70" spans="1:227">
      <c r="A70" s="205" t="s">
        <v>565</v>
      </c>
      <c r="B70" s="203">
        <v>8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H70" s="60"/>
      <c r="DI70" s="60"/>
      <c r="DJ70" s="60"/>
      <c r="DK70" s="60"/>
      <c r="DL70" s="60"/>
      <c r="DM70" s="60"/>
      <c r="DN70" s="60"/>
      <c r="DO70" s="60"/>
      <c r="DP70" s="60"/>
      <c r="DQ70" s="60"/>
      <c r="DR70" s="60"/>
      <c r="DS70" s="60"/>
      <c r="DT70" s="60"/>
      <c r="DU70" s="60"/>
      <c r="DV70" s="60"/>
      <c r="DW70" s="60"/>
      <c r="DX70" s="60"/>
      <c r="DY70" s="60"/>
      <c r="DZ70" s="60"/>
      <c r="EA70" s="60"/>
      <c r="EB70" s="60"/>
      <c r="EC70" s="60"/>
      <c r="ED70" s="60"/>
      <c r="EE70" s="60"/>
      <c r="EF70" s="60"/>
      <c r="EG70" s="60"/>
      <c r="EH70" s="60"/>
      <c r="EI70" s="60"/>
      <c r="EJ70" s="60"/>
      <c r="EK70" s="60"/>
      <c r="EL70" s="60"/>
      <c r="EM70" s="60"/>
      <c r="EN70" s="60"/>
      <c r="EO70" s="60"/>
      <c r="EP70" s="60"/>
      <c r="EQ70" s="60"/>
      <c r="ER70" s="60"/>
      <c r="ES70" s="60"/>
      <c r="ET70" s="60"/>
      <c r="EU70" s="60"/>
      <c r="EV70" s="60"/>
      <c r="EW70" s="60"/>
      <c r="EX70" s="60"/>
      <c r="EY70" s="60"/>
      <c r="EZ70" s="60"/>
      <c r="FA70" s="60"/>
      <c r="FB70" s="60"/>
      <c r="FC70" s="60"/>
      <c r="FD70" s="60"/>
      <c r="FE70" s="60"/>
      <c r="FF70" s="60"/>
      <c r="FG70" s="60"/>
      <c r="FH70" s="60"/>
      <c r="FI70" s="60"/>
      <c r="FJ70" s="60"/>
      <c r="FK70" s="60"/>
      <c r="FL70" s="60"/>
      <c r="FM70" s="60"/>
      <c r="FN70" s="60"/>
      <c r="FO70" s="60"/>
      <c r="FP70" s="60"/>
      <c r="FQ70" s="60"/>
      <c r="FR70" s="60"/>
      <c r="FS70" s="60"/>
      <c r="FT70" s="60"/>
      <c r="FU70" s="60"/>
      <c r="FV70" s="60"/>
      <c r="FW70" s="60"/>
      <c r="FX70" s="60"/>
      <c r="FY70" s="60"/>
      <c r="FZ70" s="60"/>
      <c r="GA70" s="60"/>
      <c r="GB70" s="60"/>
      <c r="GC70" s="60"/>
      <c r="GD70" s="60"/>
      <c r="GE70" s="60"/>
      <c r="GF70" s="60"/>
      <c r="GG70" s="60"/>
      <c r="GH70" s="60"/>
      <c r="GI70" s="60"/>
      <c r="GJ70" s="60"/>
      <c r="GK70" s="60"/>
      <c r="GL70" s="60"/>
      <c r="GM70" s="60"/>
      <c r="GN70" s="60"/>
      <c r="GO70" s="60"/>
      <c r="GP70" s="60"/>
      <c r="GQ70" s="60"/>
      <c r="GR70" s="60"/>
      <c r="GS70" s="60"/>
      <c r="GT70" s="60"/>
      <c r="GU70" s="60"/>
      <c r="GV70" s="60"/>
      <c r="GW70" s="60"/>
      <c r="GX70" s="60"/>
      <c r="GY70" s="60"/>
      <c r="GZ70" s="60"/>
      <c r="HA70" s="60"/>
      <c r="HB70" s="60"/>
      <c r="HC70" s="60"/>
      <c r="HD70" s="60"/>
      <c r="HE70" s="60"/>
      <c r="HF70" s="60"/>
      <c r="HG70" s="60"/>
      <c r="HH70" s="60"/>
      <c r="HI70" s="60"/>
      <c r="HJ70" s="60"/>
      <c r="HK70" s="60"/>
      <c r="HL70" s="60"/>
      <c r="HM70" s="60"/>
      <c r="HN70" s="60"/>
      <c r="HO70" s="60"/>
      <c r="HP70" s="60"/>
      <c r="HQ70" s="60"/>
      <c r="HR70" s="60"/>
      <c r="HS70" s="60"/>
    </row>
    <row r="71" spans="1:227">
      <c r="A71" s="205" t="s">
        <v>518</v>
      </c>
      <c r="B71" s="203">
        <v>8</v>
      </c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H71" s="60"/>
      <c r="DI71" s="60"/>
      <c r="DJ71" s="60"/>
      <c r="DK71" s="60"/>
      <c r="DL71" s="60"/>
      <c r="DM71" s="60"/>
      <c r="DN71" s="60"/>
      <c r="DO71" s="60"/>
      <c r="DP71" s="60"/>
      <c r="DQ71" s="60"/>
      <c r="DR71" s="60"/>
      <c r="DS71" s="60"/>
      <c r="DT71" s="60"/>
      <c r="DU71" s="60"/>
      <c r="DV71" s="60"/>
      <c r="DW71" s="60"/>
      <c r="DX71" s="60"/>
      <c r="DY71" s="60"/>
      <c r="DZ71" s="60"/>
      <c r="EA71" s="60"/>
      <c r="EB71" s="60"/>
      <c r="EC71" s="60"/>
      <c r="ED71" s="60"/>
      <c r="EE71" s="60"/>
      <c r="EF71" s="60"/>
      <c r="EG71" s="60"/>
      <c r="EH71" s="60"/>
      <c r="EI71" s="60"/>
      <c r="EJ71" s="60"/>
      <c r="EK71" s="60"/>
      <c r="EL71" s="60"/>
      <c r="EM71" s="60"/>
      <c r="EN71" s="60"/>
      <c r="EO71" s="60"/>
      <c r="EP71" s="60"/>
      <c r="EQ71" s="60"/>
      <c r="ER71" s="60"/>
      <c r="ES71" s="60"/>
      <c r="ET71" s="60"/>
      <c r="EU71" s="60"/>
      <c r="EV71" s="60"/>
      <c r="EW71" s="60"/>
      <c r="EX71" s="60"/>
      <c r="EY71" s="60"/>
      <c r="EZ71" s="60"/>
      <c r="FA71" s="60"/>
      <c r="FB71" s="60"/>
      <c r="FC71" s="60"/>
      <c r="FD71" s="60"/>
      <c r="FE71" s="60"/>
      <c r="FF71" s="60"/>
      <c r="FG71" s="60"/>
      <c r="FH71" s="60"/>
      <c r="FI71" s="60"/>
      <c r="FJ71" s="60"/>
      <c r="FK71" s="60"/>
      <c r="FL71" s="60"/>
      <c r="FM71" s="60"/>
      <c r="FN71" s="60"/>
      <c r="FO71" s="60"/>
      <c r="FP71" s="60"/>
      <c r="FQ71" s="60"/>
      <c r="FR71" s="60"/>
      <c r="FS71" s="60"/>
      <c r="FT71" s="60"/>
      <c r="FU71" s="60"/>
      <c r="FV71" s="60"/>
      <c r="FW71" s="60"/>
      <c r="FX71" s="60"/>
      <c r="FY71" s="60"/>
      <c r="FZ71" s="60"/>
      <c r="GA71" s="60"/>
      <c r="GB71" s="60"/>
      <c r="GC71" s="60"/>
      <c r="GD71" s="60"/>
      <c r="GE71" s="60"/>
      <c r="GF71" s="60"/>
      <c r="GG71" s="60"/>
      <c r="GH71" s="60"/>
      <c r="GI71" s="60"/>
      <c r="GJ71" s="60"/>
      <c r="GK71" s="60"/>
      <c r="GL71" s="60"/>
      <c r="GM71" s="60"/>
      <c r="GN71" s="60"/>
      <c r="GO71" s="60"/>
      <c r="GP71" s="60"/>
      <c r="GQ71" s="60"/>
      <c r="GR71" s="60"/>
      <c r="GS71" s="60"/>
      <c r="GT71" s="60"/>
      <c r="GU71" s="60"/>
      <c r="GV71" s="60"/>
      <c r="GW71" s="60"/>
      <c r="GX71" s="60"/>
      <c r="GY71" s="60"/>
      <c r="GZ71" s="60"/>
      <c r="HA71" s="60"/>
      <c r="HB71" s="60"/>
      <c r="HC71" s="60"/>
      <c r="HD71" s="60"/>
      <c r="HE71" s="60"/>
      <c r="HF71" s="60"/>
      <c r="HG71" s="60"/>
      <c r="HH71" s="60"/>
      <c r="HI71" s="60"/>
      <c r="HJ71" s="60"/>
      <c r="HK71" s="60"/>
      <c r="HL71" s="60"/>
      <c r="HM71" s="60"/>
      <c r="HN71" s="60"/>
      <c r="HO71" s="60"/>
      <c r="HP71" s="60"/>
      <c r="HQ71" s="60"/>
      <c r="HR71" s="60"/>
      <c r="HS71" s="60"/>
    </row>
    <row r="72" spans="1:227">
      <c r="A72" s="205" t="s">
        <v>525</v>
      </c>
      <c r="B72" s="203">
        <v>1</v>
      </c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DN72" s="60"/>
      <c r="DO72" s="60"/>
      <c r="DP72" s="60"/>
      <c r="DQ72" s="60"/>
      <c r="DR72" s="60"/>
      <c r="DS72" s="60"/>
      <c r="DT72" s="60"/>
      <c r="DU72" s="60"/>
      <c r="DV72" s="60"/>
      <c r="DW72" s="60"/>
      <c r="DX72" s="60"/>
      <c r="DY72" s="60"/>
      <c r="DZ72" s="60"/>
      <c r="EA72" s="60"/>
      <c r="EB72" s="60"/>
      <c r="EC72" s="60"/>
      <c r="ED72" s="60"/>
      <c r="EE72" s="60"/>
      <c r="EF72" s="60"/>
      <c r="EG72" s="60"/>
      <c r="EH72" s="60"/>
      <c r="EI72" s="60"/>
      <c r="EJ72" s="60"/>
      <c r="EK72" s="60"/>
      <c r="EL72" s="60"/>
      <c r="EM72" s="60"/>
      <c r="EN72" s="60"/>
      <c r="EO72" s="60"/>
      <c r="EP72" s="60"/>
      <c r="EQ72" s="60"/>
      <c r="ER72" s="60"/>
      <c r="ES72" s="60"/>
      <c r="ET72" s="60"/>
      <c r="EU72" s="60"/>
      <c r="EV72" s="60"/>
      <c r="EW72" s="60"/>
      <c r="EX72" s="60"/>
      <c r="EY72" s="60"/>
      <c r="EZ72" s="60"/>
      <c r="FA72" s="60"/>
      <c r="FB72" s="60"/>
      <c r="FC72" s="60"/>
      <c r="FD72" s="60"/>
      <c r="FE72" s="60"/>
      <c r="FF72" s="60"/>
      <c r="FG72" s="60"/>
      <c r="FH72" s="60"/>
      <c r="FI72" s="60"/>
      <c r="FJ72" s="60"/>
      <c r="FK72" s="60"/>
      <c r="FL72" s="60"/>
      <c r="FM72" s="60"/>
      <c r="FN72" s="60"/>
      <c r="FO72" s="60"/>
      <c r="FP72" s="60"/>
      <c r="FQ72" s="60"/>
      <c r="FR72" s="60"/>
      <c r="FS72" s="60"/>
      <c r="FT72" s="60"/>
      <c r="FU72" s="60"/>
      <c r="FV72" s="60"/>
      <c r="FW72" s="60"/>
      <c r="FX72" s="60"/>
      <c r="FY72" s="60"/>
      <c r="FZ72" s="60"/>
      <c r="GA72" s="60"/>
      <c r="GB72" s="60"/>
      <c r="GC72" s="60"/>
      <c r="GD72" s="60"/>
      <c r="GE72" s="60"/>
      <c r="GF72" s="60"/>
      <c r="GG72" s="60"/>
      <c r="GH72" s="60"/>
      <c r="GI72" s="60"/>
      <c r="GJ72" s="60"/>
      <c r="GK72" s="60"/>
      <c r="GL72" s="60"/>
      <c r="GM72" s="60"/>
      <c r="GN72" s="60"/>
      <c r="GO72" s="60"/>
      <c r="GP72" s="60"/>
      <c r="GQ72" s="60"/>
      <c r="GR72" s="60"/>
      <c r="GS72" s="60"/>
      <c r="GT72" s="60"/>
      <c r="GU72" s="60"/>
      <c r="GV72" s="60"/>
      <c r="GW72" s="60"/>
      <c r="GX72" s="60"/>
      <c r="GY72" s="60"/>
      <c r="GZ72" s="60"/>
      <c r="HA72" s="60"/>
      <c r="HB72" s="60"/>
      <c r="HC72" s="60"/>
      <c r="HD72" s="60"/>
      <c r="HE72" s="60"/>
      <c r="HF72" s="60"/>
      <c r="HG72" s="60"/>
      <c r="HH72" s="60"/>
      <c r="HI72" s="60"/>
      <c r="HJ72" s="60"/>
      <c r="HK72" s="60"/>
      <c r="HL72" s="60"/>
      <c r="HM72" s="60"/>
      <c r="HN72" s="60"/>
      <c r="HO72" s="60"/>
      <c r="HP72" s="60"/>
      <c r="HQ72" s="60"/>
      <c r="HR72" s="60"/>
      <c r="HS72" s="60"/>
    </row>
    <row r="73" spans="1:227">
      <c r="A73" s="205" t="s">
        <v>449</v>
      </c>
      <c r="B73" s="203">
        <v>23</v>
      </c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0"/>
      <c r="EO73" s="60"/>
      <c r="EP73" s="60"/>
      <c r="EQ73" s="60"/>
      <c r="ER73" s="60"/>
      <c r="ES73" s="60"/>
      <c r="ET73" s="60"/>
      <c r="EU73" s="60"/>
      <c r="EV73" s="60"/>
      <c r="EW73" s="60"/>
      <c r="EX73" s="60"/>
      <c r="EY73" s="60"/>
      <c r="EZ73" s="60"/>
      <c r="FA73" s="60"/>
      <c r="FB73" s="60"/>
      <c r="FC73" s="60"/>
      <c r="FD73" s="60"/>
      <c r="FE73" s="60"/>
      <c r="FF73" s="60"/>
      <c r="FG73" s="60"/>
      <c r="FH73" s="60"/>
      <c r="FI73" s="60"/>
      <c r="FJ73" s="60"/>
      <c r="FK73" s="60"/>
      <c r="FL73" s="60"/>
      <c r="FM73" s="60"/>
      <c r="FN73" s="60"/>
      <c r="FO73" s="60"/>
      <c r="FP73" s="60"/>
      <c r="FQ73" s="60"/>
      <c r="FR73" s="60"/>
      <c r="FS73" s="60"/>
      <c r="FT73" s="60"/>
      <c r="FU73" s="60"/>
      <c r="FV73" s="60"/>
      <c r="FW73" s="60"/>
      <c r="FX73" s="60"/>
      <c r="FY73" s="60"/>
      <c r="FZ73" s="60"/>
      <c r="GA73" s="60"/>
      <c r="GB73" s="60"/>
      <c r="GC73" s="60"/>
      <c r="GD73" s="60"/>
      <c r="GE73" s="60"/>
      <c r="GF73" s="60"/>
      <c r="GG73" s="60"/>
      <c r="GH73" s="60"/>
      <c r="GI73" s="60"/>
      <c r="GJ73" s="60"/>
      <c r="GK73" s="60"/>
      <c r="GL73" s="60"/>
      <c r="GM73" s="60"/>
      <c r="GN73" s="60"/>
      <c r="GO73" s="60"/>
      <c r="GP73" s="60"/>
      <c r="GQ73" s="60"/>
      <c r="GR73" s="60"/>
      <c r="GS73" s="60"/>
      <c r="GT73" s="60"/>
      <c r="GU73" s="60"/>
      <c r="GV73" s="60"/>
      <c r="GW73" s="60"/>
      <c r="GX73" s="60"/>
      <c r="GY73" s="60"/>
      <c r="GZ73" s="60"/>
      <c r="HA73" s="60"/>
      <c r="HB73" s="60"/>
      <c r="HC73" s="60"/>
      <c r="HD73" s="60"/>
      <c r="HE73" s="60"/>
      <c r="HF73" s="60"/>
      <c r="HG73" s="60"/>
      <c r="HH73" s="60"/>
      <c r="HI73" s="60"/>
      <c r="HJ73" s="60"/>
      <c r="HK73" s="60"/>
      <c r="HL73" s="60"/>
      <c r="HM73" s="60"/>
      <c r="HN73" s="60"/>
      <c r="HO73" s="60"/>
      <c r="HP73" s="60"/>
      <c r="HQ73" s="60"/>
      <c r="HR73" s="60"/>
      <c r="HS73" s="60"/>
    </row>
    <row r="74" spans="1:227">
      <c r="A74" s="205" t="s">
        <v>582</v>
      </c>
      <c r="B74" s="203">
        <v>6</v>
      </c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0"/>
      <c r="EQ74" s="60"/>
      <c r="ER74" s="60"/>
      <c r="ES74" s="60"/>
      <c r="ET74" s="60"/>
      <c r="EU74" s="60"/>
      <c r="EV74" s="60"/>
      <c r="EW74" s="60"/>
      <c r="EX74" s="60"/>
      <c r="EY74" s="60"/>
      <c r="EZ74" s="60"/>
      <c r="FA74" s="60"/>
      <c r="FB74" s="60"/>
      <c r="FC74" s="60"/>
      <c r="FD74" s="60"/>
      <c r="FE74" s="60"/>
      <c r="FF74" s="60"/>
      <c r="FG74" s="60"/>
      <c r="FH74" s="60"/>
      <c r="FI74" s="60"/>
      <c r="FJ74" s="60"/>
      <c r="FK74" s="60"/>
      <c r="FL74" s="60"/>
      <c r="FM74" s="60"/>
      <c r="FN74" s="60"/>
      <c r="FO74" s="60"/>
      <c r="FP74" s="60"/>
      <c r="FQ74" s="60"/>
      <c r="FR74" s="60"/>
      <c r="FS74" s="60"/>
      <c r="FT74" s="60"/>
      <c r="FU74" s="60"/>
      <c r="FV74" s="60"/>
      <c r="FW74" s="60"/>
      <c r="FX74" s="60"/>
      <c r="FY74" s="60"/>
      <c r="FZ74" s="60"/>
      <c r="GA74" s="60"/>
      <c r="GB74" s="60"/>
      <c r="GC74" s="60"/>
      <c r="GD74" s="60"/>
      <c r="GE74" s="60"/>
      <c r="GF74" s="60"/>
      <c r="GG74" s="60"/>
      <c r="GH74" s="60"/>
      <c r="GI74" s="60"/>
      <c r="GJ74" s="60"/>
      <c r="GK74" s="60"/>
      <c r="GL74" s="60"/>
      <c r="GM74" s="60"/>
      <c r="GN74" s="60"/>
      <c r="GO74" s="60"/>
      <c r="GP74" s="60"/>
      <c r="GQ74" s="60"/>
      <c r="GR74" s="60"/>
      <c r="GS74" s="60"/>
      <c r="GT74" s="60"/>
      <c r="GU74" s="60"/>
      <c r="GV74" s="60"/>
      <c r="GW74" s="60"/>
      <c r="GX74" s="60"/>
      <c r="GY74" s="60"/>
      <c r="GZ74" s="60"/>
      <c r="HA74" s="60"/>
      <c r="HB74" s="60"/>
      <c r="HC74" s="60"/>
      <c r="HD74" s="60"/>
      <c r="HE74" s="60"/>
      <c r="HF74" s="60"/>
      <c r="HG74" s="60"/>
      <c r="HH74" s="60"/>
      <c r="HI74" s="60"/>
      <c r="HJ74" s="60"/>
      <c r="HK74" s="60"/>
      <c r="HL74" s="60"/>
      <c r="HM74" s="60"/>
      <c r="HN74" s="60"/>
      <c r="HO74" s="60"/>
      <c r="HP74" s="60"/>
      <c r="HQ74" s="60"/>
      <c r="HR74" s="60"/>
      <c r="HS74" s="60"/>
    </row>
    <row r="75" spans="1:227">
      <c r="A75" s="205" t="s">
        <v>506</v>
      </c>
      <c r="B75" s="203">
        <v>2</v>
      </c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  <c r="EC75" s="60"/>
      <c r="ED75" s="60"/>
      <c r="EE75" s="60"/>
      <c r="EF75" s="60"/>
      <c r="EG75" s="60"/>
      <c r="EH75" s="60"/>
      <c r="EI75" s="60"/>
      <c r="EJ75" s="60"/>
      <c r="EK75" s="60"/>
      <c r="EL75" s="60"/>
      <c r="EM75" s="60"/>
      <c r="EN75" s="60"/>
      <c r="EO75" s="60"/>
      <c r="EP75" s="60"/>
      <c r="EQ75" s="60"/>
      <c r="ER75" s="60"/>
      <c r="ES75" s="60"/>
      <c r="ET75" s="60"/>
      <c r="EU75" s="60"/>
      <c r="EV75" s="60"/>
      <c r="EW75" s="60"/>
      <c r="EX75" s="60"/>
      <c r="EY75" s="60"/>
      <c r="EZ75" s="60"/>
      <c r="FA75" s="60"/>
      <c r="FB75" s="60"/>
      <c r="FC75" s="60"/>
      <c r="FD75" s="60"/>
      <c r="FE75" s="60"/>
      <c r="FF75" s="60"/>
      <c r="FG75" s="60"/>
      <c r="FH75" s="60"/>
      <c r="FI75" s="60"/>
      <c r="FJ75" s="60"/>
      <c r="FK75" s="60"/>
      <c r="FL75" s="60"/>
      <c r="FM75" s="60"/>
      <c r="FN75" s="60"/>
      <c r="FO75" s="60"/>
      <c r="FP75" s="60"/>
      <c r="FQ75" s="60"/>
      <c r="FR75" s="60"/>
      <c r="FS75" s="60"/>
      <c r="FT75" s="60"/>
      <c r="FU75" s="60"/>
      <c r="FV75" s="60"/>
      <c r="FW75" s="60"/>
      <c r="FX75" s="60"/>
      <c r="FY75" s="60"/>
      <c r="FZ75" s="60"/>
      <c r="GA75" s="60"/>
      <c r="GB75" s="60"/>
      <c r="GC75" s="60"/>
      <c r="GD75" s="60"/>
      <c r="GE75" s="60"/>
      <c r="GF75" s="60"/>
      <c r="GG75" s="60"/>
      <c r="GH75" s="60"/>
      <c r="GI75" s="60"/>
      <c r="GJ75" s="60"/>
      <c r="GK75" s="60"/>
      <c r="GL75" s="60"/>
      <c r="GM75" s="60"/>
      <c r="GN75" s="60"/>
      <c r="GO75" s="60"/>
      <c r="GP75" s="60"/>
      <c r="GQ75" s="60"/>
      <c r="GR75" s="60"/>
      <c r="GS75" s="60"/>
      <c r="GT75" s="60"/>
      <c r="GU75" s="60"/>
      <c r="GV75" s="60"/>
      <c r="GW75" s="60"/>
      <c r="GX75" s="60"/>
      <c r="GY75" s="60"/>
      <c r="GZ75" s="60"/>
      <c r="HA75" s="60"/>
      <c r="HB75" s="60"/>
      <c r="HC75" s="60"/>
      <c r="HD75" s="60"/>
      <c r="HE75" s="60"/>
      <c r="HF75" s="60"/>
      <c r="HG75" s="60"/>
      <c r="HH75" s="60"/>
      <c r="HI75" s="60"/>
      <c r="HJ75" s="60"/>
      <c r="HK75" s="60"/>
      <c r="HL75" s="60"/>
      <c r="HM75" s="60"/>
      <c r="HN75" s="60"/>
      <c r="HO75" s="60"/>
      <c r="HP75" s="60"/>
      <c r="HQ75" s="60"/>
      <c r="HR75" s="60"/>
      <c r="HS75" s="60"/>
    </row>
    <row r="76" spans="1:227">
      <c r="A76" s="205" t="s">
        <v>496</v>
      </c>
      <c r="B76" s="203">
        <v>15</v>
      </c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</row>
    <row r="77" spans="1:227">
      <c r="A77" s="205" t="s">
        <v>614</v>
      </c>
      <c r="B77" s="203">
        <v>6</v>
      </c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</row>
    <row r="78" spans="1:227">
      <c r="A78" s="205" t="s">
        <v>497</v>
      </c>
      <c r="B78" s="203">
        <v>5</v>
      </c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</row>
    <row r="79" spans="1:227">
      <c r="A79" s="205" t="s">
        <v>436</v>
      </c>
      <c r="B79" s="203">
        <v>10</v>
      </c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</row>
    <row r="80" spans="1:227">
      <c r="A80" s="205" t="s">
        <v>528</v>
      </c>
      <c r="B80" s="203">
        <v>1</v>
      </c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</row>
    <row r="81" spans="1:31">
      <c r="A81" s="205" t="s">
        <v>684</v>
      </c>
      <c r="B81" s="203">
        <v>4</v>
      </c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</row>
    <row r="82" spans="1:31">
      <c r="A82" s="205" t="s">
        <v>679</v>
      </c>
      <c r="B82" s="203">
        <v>3</v>
      </c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</row>
    <row r="83" spans="1:31">
      <c r="A83" s="205" t="s">
        <v>566</v>
      </c>
      <c r="B83" s="203">
        <v>6</v>
      </c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</row>
    <row r="84" spans="1:31">
      <c r="A84" s="205" t="s">
        <v>490</v>
      </c>
      <c r="B84" s="203">
        <v>7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</row>
    <row r="85" spans="1:31">
      <c r="A85" s="205" t="s">
        <v>683</v>
      </c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</row>
    <row r="86" spans="1:31">
      <c r="A86" s="205" t="s">
        <v>448</v>
      </c>
      <c r="B86" s="203">
        <v>11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</row>
    <row r="87" spans="1:31">
      <c r="A87" s="205" t="s">
        <v>529</v>
      </c>
      <c r="B87" s="203">
        <v>1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</row>
    <row r="88" spans="1:31">
      <c r="A88" s="205" t="s">
        <v>489</v>
      </c>
      <c r="B88" s="203">
        <v>7</v>
      </c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</row>
    <row r="89" spans="1:31">
      <c r="A89" s="205" t="s">
        <v>536</v>
      </c>
      <c r="B89" s="203">
        <v>1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</row>
    <row r="90" spans="1:31">
      <c r="A90" s="205" t="s">
        <v>653</v>
      </c>
      <c r="B90" s="203">
        <v>3</v>
      </c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</row>
    <row r="91" spans="1:31">
      <c r="A91" s="205" t="s">
        <v>567</v>
      </c>
      <c r="B91" s="203">
        <v>1</v>
      </c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</row>
    <row r="92" spans="1:31">
      <c r="A92" s="205" t="s">
        <v>534</v>
      </c>
      <c r="B92" s="203">
        <v>2</v>
      </c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</row>
    <row r="93" spans="1:31">
      <c r="A93" s="205" t="s">
        <v>519</v>
      </c>
      <c r="B93" s="203">
        <v>8</v>
      </c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</row>
    <row r="94" spans="1:31">
      <c r="A94" s="205" t="s">
        <v>517</v>
      </c>
      <c r="B94" s="203">
        <v>1</v>
      </c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</row>
    <row r="95" spans="1:31">
      <c r="A95" s="205" t="s">
        <v>524</v>
      </c>
      <c r="B95" s="203">
        <v>3</v>
      </c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</row>
    <row r="96" spans="1:31">
      <c r="A96" s="205" t="s">
        <v>514</v>
      </c>
      <c r="B96" s="203">
        <v>7</v>
      </c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</row>
    <row r="97" spans="1:31">
      <c r="A97" s="205" t="s">
        <v>504</v>
      </c>
      <c r="B97" s="203">
        <v>2</v>
      </c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</row>
    <row r="98" spans="1:31">
      <c r="A98" s="205" t="s">
        <v>570</v>
      </c>
      <c r="B98" s="203">
        <v>2</v>
      </c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</row>
    <row r="99" spans="1:31">
      <c r="A99" s="205" t="s">
        <v>537</v>
      </c>
      <c r="B99" s="203">
        <v>1</v>
      </c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</row>
    <row r="100" spans="1:31">
      <c r="A100" s="205" t="s">
        <v>1602</v>
      </c>
      <c r="B100" s="203">
        <v>1</v>
      </c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</row>
    <row r="101" spans="1:31">
      <c r="A101" s="205" t="s">
        <v>584</v>
      </c>
      <c r="B101" s="203">
        <v>1</v>
      </c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</row>
    <row r="102" spans="1:31">
      <c r="A102" s="205" t="s">
        <v>538</v>
      </c>
      <c r="B102" s="203">
        <v>1</v>
      </c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</row>
    <row r="103" spans="1:31">
      <c r="A103" s="205" t="s">
        <v>1609</v>
      </c>
      <c r="B103" s="203">
        <v>1</v>
      </c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</row>
    <row r="104" spans="1:31">
      <c r="A104" s="205" t="s">
        <v>583</v>
      </c>
      <c r="B104" s="203">
        <v>1</v>
      </c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</row>
    <row r="105" spans="1:31">
      <c r="A105" s="205" t="s">
        <v>1614</v>
      </c>
      <c r="B105" s="203">
        <v>2</v>
      </c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</row>
    <row r="106" spans="1:31">
      <c r="A106" s="205" t="s">
        <v>1616</v>
      </c>
      <c r="B106" s="203">
        <v>1</v>
      </c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</row>
    <row r="107" spans="1:31">
      <c r="A107" s="205" t="s">
        <v>1721</v>
      </c>
      <c r="B107" s="203">
        <v>4</v>
      </c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</row>
    <row r="108" spans="1:31">
      <c r="A108" s="205" t="s">
        <v>472</v>
      </c>
      <c r="B108" s="203">
        <v>802</v>
      </c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</row>
    <row r="109" spans="1:3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</row>
    <row r="110" spans="1:31">
      <c r="A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</row>
    <row r="111" spans="1:31">
      <c r="A111" s="60"/>
    </row>
    <row r="112" spans="1:31">
      <c r="A112" s="60"/>
    </row>
    <row r="113" spans="1:1">
      <c r="A113" s="60"/>
    </row>
    <row r="114" spans="1:1">
      <c r="A114" s="60"/>
    </row>
    <row r="115" spans="1:1">
      <c r="A115" s="60"/>
    </row>
    <row r="116" spans="1:1">
      <c r="A116" s="60"/>
    </row>
    <row r="117" spans="1:1">
      <c r="A117" s="60"/>
    </row>
    <row r="118" spans="1:1">
      <c r="A118" s="60"/>
    </row>
    <row r="119" spans="1:1">
      <c r="A119" s="60"/>
    </row>
    <row r="120" spans="1:1">
      <c r="A120" s="60"/>
    </row>
    <row r="121" spans="1:1">
      <c r="A121" s="60"/>
    </row>
    <row r="122" spans="1:1">
      <c r="A122" s="60"/>
    </row>
    <row r="123" spans="1:1">
      <c r="A123" s="60"/>
    </row>
    <row r="124" spans="1:1">
      <c r="A124" s="60"/>
    </row>
    <row r="125" spans="1:1">
      <c r="A125" s="60"/>
    </row>
    <row r="126" spans="1:1">
      <c r="A126" s="60"/>
    </row>
    <row r="127" spans="1:1">
      <c r="A127" s="60"/>
    </row>
    <row r="128" spans="1:1">
      <c r="A128" s="60"/>
    </row>
    <row r="129" spans="1:1">
      <c r="A129" s="60"/>
    </row>
    <row r="130" spans="1:1">
      <c r="A130" s="60"/>
    </row>
    <row r="131" spans="1:1">
      <c r="A131" s="60"/>
    </row>
    <row r="132" spans="1:1">
      <c r="A132" s="60"/>
    </row>
    <row r="133" spans="1:1">
      <c r="A133" s="60"/>
    </row>
    <row r="134" spans="1:1">
      <c r="A134" s="60"/>
    </row>
    <row r="135" spans="1:1">
      <c r="A135" s="60"/>
    </row>
    <row r="136" spans="1:1">
      <c r="A136" s="60"/>
    </row>
    <row r="137" spans="1:1">
      <c r="A137" s="60"/>
    </row>
    <row r="138" spans="1:1">
      <c r="A138" s="60"/>
    </row>
    <row r="139" spans="1:1">
      <c r="A139" s="60"/>
    </row>
    <row r="140" spans="1:1">
      <c r="A140" s="60"/>
    </row>
    <row r="141" spans="1:1">
      <c r="A141" s="60"/>
    </row>
    <row r="142" spans="1:1">
      <c r="A142" s="60"/>
    </row>
    <row r="143" spans="1:1">
      <c r="A143" s="60"/>
    </row>
    <row r="144" spans="1:1">
      <c r="A144" s="60"/>
    </row>
    <row r="145" spans="1:1">
      <c r="A145" s="60"/>
    </row>
    <row r="146" spans="1:1">
      <c r="A146" s="60"/>
    </row>
    <row r="147" spans="1:1">
      <c r="A147" s="60"/>
    </row>
    <row r="148" spans="1:1">
      <c r="A148" s="60"/>
    </row>
    <row r="149" spans="1:1">
      <c r="A149" s="60"/>
    </row>
    <row r="150" spans="1:1">
      <c r="A150" s="60"/>
    </row>
    <row r="151" spans="1:1">
      <c r="A151" s="60"/>
    </row>
    <row r="152" spans="1:1">
      <c r="A152" s="60"/>
    </row>
    <row r="153" spans="1:1">
      <c r="A153" s="60"/>
    </row>
    <row r="154" spans="1:1">
      <c r="A154" s="60"/>
    </row>
    <row r="155" spans="1:1">
      <c r="A155" s="60"/>
    </row>
    <row r="156" spans="1:1">
      <c r="A156" s="60"/>
    </row>
    <row r="157" spans="1:1">
      <c r="A157" s="60"/>
    </row>
    <row r="158" spans="1:1">
      <c r="A158" s="60"/>
    </row>
    <row r="159" spans="1:1">
      <c r="A159" s="60"/>
    </row>
    <row r="160" spans="1:1">
      <c r="A160" s="60"/>
    </row>
    <row r="161" spans="1:1">
      <c r="A161" s="60"/>
    </row>
    <row r="162" spans="1:1">
      <c r="A162" s="60"/>
    </row>
    <row r="163" spans="1:1">
      <c r="A163" s="60"/>
    </row>
    <row r="164" spans="1:1">
      <c r="A164" s="60"/>
    </row>
    <row r="165" spans="1:1">
      <c r="A165" s="60"/>
    </row>
    <row r="166" spans="1:1">
      <c r="A166" s="60"/>
    </row>
    <row r="167" spans="1:1">
      <c r="A167" s="60"/>
    </row>
    <row r="168" spans="1:1">
      <c r="A168" s="60"/>
    </row>
    <row r="169" spans="1:1">
      <c r="A169" s="60"/>
    </row>
    <row r="170" spans="1:1">
      <c r="A170" s="60"/>
    </row>
    <row r="171" spans="1:1">
      <c r="A171" s="60"/>
    </row>
    <row r="172" spans="1:1">
      <c r="A172" s="60"/>
    </row>
    <row r="173" spans="1:1">
      <c r="A173" s="60"/>
    </row>
    <row r="174" spans="1:1">
      <c r="A174" s="60"/>
    </row>
    <row r="175" spans="1:1">
      <c r="A175" s="60"/>
    </row>
    <row r="176" spans="1:1">
      <c r="A176" s="60"/>
    </row>
    <row r="177" spans="1:1">
      <c r="A177" s="60"/>
    </row>
    <row r="178" spans="1:1">
      <c r="A178" s="60"/>
    </row>
    <row r="179" spans="1:1">
      <c r="A179" s="60"/>
    </row>
    <row r="180" spans="1:1">
      <c r="A180" s="60"/>
    </row>
    <row r="181" spans="1:1">
      <c r="A181" s="60"/>
    </row>
    <row r="182" spans="1:1">
      <c r="A182" s="60"/>
    </row>
    <row r="183" spans="1:1">
      <c r="A183" s="60"/>
    </row>
    <row r="184" spans="1:1">
      <c r="A184" s="60"/>
    </row>
    <row r="185" spans="1:1">
      <c r="A185" s="60"/>
    </row>
    <row r="186" spans="1:1">
      <c r="A186" s="60"/>
    </row>
    <row r="187" spans="1:1">
      <c r="A187" s="60"/>
    </row>
    <row r="188" spans="1:1">
      <c r="A188" s="60"/>
    </row>
    <row r="189" spans="1:1">
      <c r="A189" s="60"/>
    </row>
    <row r="190" spans="1:1">
      <c r="A190" s="60"/>
    </row>
    <row r="191" spans="1:1">
      <c r="A191" s="60"/>
    </row>
    <row r="192" spans="1:1">
      <c r="A192" s="60"/>
    </row>
    <row r="193" spans="1:1">
      <c r="A193" s="60"/>
    </row>
    <row r="194" spans="1:1">
      <c r="A194" s="60"/>
    </row>
    <row r="195" spans="1:1">
      <c r="A195" s="60"/>
    </row>
    <row r="196" spans="1:1">
      <c r="A196" s="60"/>
    </row>
    <row r="197" spans="1:1">
      <c r="A197" s="60"/>
    </row>
    <row r="198" spans="1:1">
      <c r="A198" s="60"/>
    </row>
    <row r="199" spans="1:1">
      <c r="A199" s="60"/>
    </row>
    <row r="200" spans="1:1">
      <c r="A200" s="60"/>
    </row>
    <row r="201" spans="1:1">
      <c r="A201" s="60"/>
    </row>
    <row r="202" spans="1:1">
      <c r="A202" s="60"/>
    </row>
    <row r="203" spans="1:1">
      <c r="A203" s="60"/>
    </row>
    <row r="204" spans="1:1">
      <c r="A204" s="60"/>
    </row>
    <row r="205" spans="1:1">
      <c r="A205" s="60"/>
    </row>
    <row r="206" spans="1:1">
      <c r="A206" s="60"/>
    </row>
    <row r="207" spans="1:1">
      <c r="A207" s="60"/>
    </row>
    <row r="208" spans="1:1">
      <c r="A208" s="60"/>
    </row>
    <row r="209" spans="1:1">
      <c r="A209" s="60"/>
    </row>
    <row r="210" spans="1:1">
      <c r="A210" s="60"/>
    </row>
    <row r="211" spans="1:1">
      <c r="A211" s="60"/>
    </row>
    <row r="212" spans="1:1">
      <c r="A212" s="60"/>
    </row>
    <row r="213" spans="1:1">
      <c r="A213" s="60"/>
    </row>
    <row r="214" spans="1:1">
      <c r="A214" s="60"/>
    </row>
    <row r="215" spans="1:1">
      <c r="A215" s="60"/>
    </row>
    <row r="216" spans="1:1">
      <c r="A216" s="60"/>
    </row>
    <row r="217" spans="1:1">
      <c r="A217" s="60"/>
    </row>
    <row r="218" spans="1:1">
      <c r="A218" s="60"/>
    </row>
    <row r="219" spans="1:1">
      <c r="A219" s="60"/>
    </row>
    <row r="220" spans="1:1">
      <c r="A220" s="60"/>
    </row>
    <row r="221" spans="1:1">
      <c r="A221" s="60"/>
    </row>
    <row r="222" spans="1:1">
      <c r="A222" s="60"/>
    </row>
    <row r="223" spans="1:1">
      <c r="A223" s="60"/>
    </row>
    <row r="224" spans="1:1">
      <c r="A224" s="60"/>
    </row>
    <row r="225" spans="1:1">
      <c r="A225" s="60"/>
    </row>
    <row r="226" spans="1:1">
      <c r="A226" s="60"/>
    </row>
    <row r="227" spans="1:1">
      <c r="A227" s="60"/>
    </row>
    <row r="228" spans="1:1">
      <c r="A228" s="60"/>
    </row>
    <row r="229" spans="1:1">
      <c r="A229" s="60"/>
    </row>
    <row r="230" spans="1:1">
      <c r="A230" s="60"/>
    </row>
    <row r="231" spans="1:1">
      <c r="A231" s="60"/>
    </row>
    <row r="232" spans="1:1">
      <c r="A232" s="60"/>
    </row>
    <row r="233" spans="1:1">
      <c r="A233" s="60"/>
    </row>
    <row r="234" spans="1:1">
      <c r="A234" s="60"/>
    </row>
    <row r="235" spans="1:1">
      <c r="A235" s="60"/>
    </row>
    <row r="236" spans="1:1">
      <c r="A236" s="60"/>
    </row>
    <row r="237" spans="1:1">
      <c r="A237" s="60"/>
    </row>
    <row r="238" spans="1:1">
      <c r="A238" s="60"/>
    </row>
    <row r="239" spans="1:1">
      <c r="A239" s="60"/>
    </row>
    <row r="240" spans="1:1">
      <c r="A240" s="60"/>
    </row>
    <row r="241" spans="1:1">
      <c r="A241" s="60"/>
    </row>
    <row r="242" spans="1:1">
      <c r="A242" s="60"/>
    </row>
    <row r="243" spans="1:1">
      <c r="A243" s="60"/>
    </row>
    <row r="244" spans="1:1">
      <c r="A244" s="60"/>
    </row>
    <row r="245" spans="1:1">
      <c r="A245" s="60"/>
    </row>
    <row r="246" spans="1:1">
      <c r="A246" s="60"/>
    </row>
    <row r="247" spans="1:1">
      <c r="A247" s="60"/>
    </row>
    <row r="248" spans="1:1">
      <c r="A248" s="60"/>
    </row>
    <row r="249" spans="1:1">
      <c r="A249" s="60"/>
    </row>
    <row r="250" spans="1:1">
      <c r="A250" s="60"/>
    </row>
    <row r="251" spans="1:1">
      <c r="A251" s="60"/>
    </row>
    <row r="252" spans="1:1">
      <c r="A252" s="60"/>
    </row>
    <row r="253" spans="1:1">
      <c r="A253" s="60"/>
    </row>
    <row r="254" spans="1:1">
      <c r="A254" s="60"/>
    </row>
    <row r="255" spans="1:1">
      <c r="A255" s="60"/>
    </row>
    <row r="256" spans="1:1">
      <c r="A256" s="60"/>
    </row>
    <row r="257" spans="1:1">
      <c r="A257" s="60"/>
    </row>
    <row r="258" spans="1:1">
      <c r="A258" s="60"/>
    </row>
    <row r="259" spans="1:1">
      <c r="A259" s="60"/>
    </row>
    <row r="260" spans="1:1">
      <c r="A260" s="60"/>
    </row>
    <row r="261" spans="1:1">
      <c r="A261" s="60"/>
    </row>
    <row r="262" spans="1:1">
      <c r="A262" s="60"/>
    </row>
    <row r="263" spans="1:1">
      <c r="A263" s="60"/>
    </row>
    <row r="264" spans="1:1">
      <c r="A264" s="60"/>
    </row>
    <row r="265" spans="1:1">
      <c r="A265" s="60"/>
    </row>
    <row r="266" spans="1:1">
      <c r="A266" s="60"/>
    </row>
    <row r="267" spans="1:1">
      <c r="A267" s="60"/>
    </row>
    <row r="268" spans="1:1">
      <c r="A268" s="60"/>
    </row>
    <row r="269" spans="1:1">
      <c r="A269" s="60"/>
    </row>
    <row r="270" spans="1:1">
      <c r="A270" s="60"/>
    </row>
    <row r="271" spans="1:1">
      <c r="A271" s="60"/>
    </row>
    <row r="272" spans="1:1">
      <c r="A272" s="60"/>
    </row>
    <row r="273" spans="1:1">
      <c r="A273" s="60"/>
    </row>
    <row r="274" spans="1:1">
      <c r="A274" s="60"/>
    </row>
    <row r="275" spans="1:1">
      <c r="A275" s="60"/>
    </row>
    <row r="276" spans="1:1">
      <c r="A276" s="60"/>
    </row>
    <row r="277" spans="1:1">
      <c r="A277" s="60"/>
    </row>
    <row r="278" spans="1:1">
      <c r="A278" s="60"/>
    </row>
    <row r="279" spans="1:1">
      <c r="A279" s="60"/>
    </row>
    <row r="280" spans="1:1">
      <c r="A280" s="60"/>
    </row>
    <row r="281" spans="1:1">
      <c r="A281" s="60"/>
    </row>
    <row r="282" spans="1:1">
      <c r="A282" s="60"/>
    </row>
    <row r="283" spans="1:1">
      <c r="A283" s="60"/>
    </row>
    <row r="284" spans="1:1">
      <c r="A284" s="60"/>
    </row>
    <row r="285" spans="1:1">
      <c r="A285" s="60"/>
    </row>
    <row r="286" spans="1:1">
      <c r="A286" s="60"/>
    </row>
    <row r="287" spans="1:1">
      <c r="A287" s="60"/>
    </row>
    <row r="288" spans="1:1">
      <c r="A288" s="60"/>
    </row>
    <row r="289" spans="1:1">
      <c r="A289" s="60"/>
    </row>
    <row r="290" spans="1:1">
      <c r="A290" s="60"/>
    </row>
    <row r="291" spans="1:1">
      <c r="A291" s="60"/>
    </row>
    <row r="292" spans="1:1">
      <c r="A292" s="60"/>
    </row>
    <row r="293" spans="1:1">
      <c r="A293" s="60"/>
    </row>
    <row r="294" spans="1:1">
      <c r="A294" s="60"/>
    </row>
    <row r="295" spans="1:1">
      <c r="A295" s="60"/>
    </row>
    <row r="296" spans="1:1">
      <c r="A296" s="60"/>
    </row>
    <row r="297" spans="1:1">
      <c r="A297" s="60"/>
    </row>
    <row r="298" spans="1:1">
      <c r="A298" s="60"/>
    </row>
    <row r="299" spans="1:1">
      <c r="A299" s="60"/>
    </row>
    <row r="300" spans="1:1">
      <c r="A300" s="60"/>
    </row>
    <row r="301" spans="1:1">
      <c r="A301" s="60"/>
    </row>
    <row r="302" spans="1:1">
      <c r="A302" s="60"/>
    </row>
    <row r="303" spans="1:1">
      <c r="A303" s="60"/>
    </row>
    <row r="304" spans="1:1">
      <c r="A304" s="60"/>
    </row>
    <row r="305" spans="1:1">
      <c r="A305" s="60"/>
    </row>
    <row r="306" spans="1:1">
      <c r="A306" s="60"/>
    </row>
    <row r="307" spans="1:1">
      <c r="A307" s="60"/>
    </row>
    <row r="308" spans="1:1">
      <c r="A308" s="60"/>
    </row>
    <row r="309" spans="1:1">
      <c r="A309" s="60"/>
    </row>
    <row r="310" spans="1:1">
      <c r="A310" s="60"/>
    </row>
    <row r="311" spans="1:1">
      <c r="A311" s="60"/>
    </row>
    <row r="312" spans="1:1">
      <c r="A312" s="60"/>
    </row>
    <row r="313" spans="1:1">
      <c r="A313" s="60"/>
    </row>
    <row r="314" spans="1:1">
      <c r="A314" s="60"/>
    </row>
    <row r="315" spans="1:1">
      <c r="A315" s="60"/>
    </row>
    <row r="316" spans="1:1">
      <c r="A316" s="60"/>
    </row>
    <row r="317" spans="1:1">
      <c r="A317" s="60"/>
    </row>
    <row r="318" spans="1:1">
      <c r="A318" s="60"/>
    </row>
    <row r="319" spans="1:1">
      <c r="A319" s="60"/>
    </row>
    <row r="320" spans="1:1">
      <c r="A320" s="60"/>
    </row>
    <row r="321" spans="1:1">
      <c r="A321" s="60"/>
    </row>
    <row r="322" spans="1:1">
      <c r="A322" s="60"/>
    </row>
    <row r="323" spans="1:1">
      <c r="A323" s="60"/>
    </row>
    <row r="324" spans="1:1">
      <c r="A324" s="60"/>
    </row>
    <row r="325" spans="1:1">
      <c r="A325" s="60"/>
    </row>
    <row r="326" spans="1:1">
      <c r="A326" s="60"/>
    </row>
    <row r="327" spans="1:1">
      <c r="A327" s="60"/>
    </row>
    <row r="328" spans="1:1">
      <c r="A328" s="60"/>
    </row>
    <row r="329" spans="1:1">
      <c r="A329" s="60"/>
    </row>
    <row r="330" spans="1:1">
      <c r="A330" s="60"/>
    </row>
    <row r="331" spans="1:1">
      <c r="A331" s="60"/>
    </row>
    <row r="332" spans="1:1">
      <c r="A332" s="60"/>
    </row>
    <row r="333" spans="1:1">
      <c r="A333" s="60"/>
    </row>
    <row r="334" spans="1:1">
      <c r="A334" s="60"/>
    </row>
    <row r="335" spans="1:1">
      <c r="A335" s="60"/>
    </row>
    <row r="336" spans="1:1">
      <c r="A336" s="60"/>
    </row>
    <row r="337" spans="1:1">
      <c r="A337" s="60"/>
    </row>
    <row r="338" spans="1:1">
      <c r="A338" s="60"/>
    </row>
    <row r="339" spans="1:1">
      <c r="A339" s="60"/>
    </row>
    <row r="340" spans="1:1">
      <c r="A340" s="60"/>
    </row>
    <row r="341" spans="1:1">
      <c r="A341" s="60"/>
    </row>
    <row r="342" spans="1:1">
      <c r="A342" s="60"/>
    </row>
    <row r="343" spans="1:1">
      <c r="A343" s="60"/>
    </row>
    <row r="344" spans="1:1">
      <c r="A344" s="60"/>
    </row>
    <row r="345" spans="1:1">
      <c r="A345" s="60"/>
    </row>
    <row r="346" spans="1:1">
      <c r="A346" s="60"/>
    </row>
    <row r="347" spans="1:1">
      <c r="A347" s="60"/>
    </row>
    <row r="348" spans="1:1">
      <c r="A348" s="60"/>
    </row>
    <row r="349" spans="1:1">
      <c r="A349" s="60"/>
    </row>
    <row r="350" spans="1:1">
      <c r="A350" s="60"/>
    </row>
    <row r="351" spans="1:1">
      <c r="A351" s="60"/>
    </row>
    <row r="352" spans="1:1">
      <c r="A352" s="60"/>
    </row>
    <row r="353" spans="1:1">
      <c r="A353" s="60"/>
    </row>
    <row r="354" spans="1:1">
      <c r="A354" s="60"/>
    </row>
    <row r="355" spans="1:1">
      <c r="A355" s="60"/>
    </row>
    <row r="356" spans="1:1">
      <c r="A356" s="60"/>
    </row>
    <row r="357" spans="1:1">
      <c r="A357" s="60"/>
    </row>
    <row r="358" spans="1:1">
      <c r="A358" s="60"/>
    </row>
    <row r="359" spans="1:1">
      <c r="A359" s="60"/>
    </row>
    <row r="360" spans="1:1">
      <c r="A360" s="60"/>
    </row>
    <row r="361" spans="1:1">
      <c r="A361" s="60"/>
    </row>
    <row r="362" spans="1:1">
      <c r="A362" s="60"/>
    </row>
    <row r="363" spans="1:1">
      <c r="A363" s="60"/>
    </row>
    <row r="364" spans="1:1">
      <c r="A364" s="60"/>
    </row>
    <row r="365" spans="1:1">
      <c r="A365" s="60"/>
    </row>
    <row r="366" spans="1:1">
      <c r="A366" s="60"/>
    </row>
    <row r="367" spans="1:1">
      <c r="A367" s="60"/>
    </row>
    <row r="368" spans="1:1">
      <c r="A368" s="60"/>
    </row>
    <row r="369" spans="1:1">
      <c r="A369" s="60"/>
    </row>
    <row r="370" spans="1:1">
      <c r="A370" s="60"/>
    </row>
    <row r="371" spans="1:1">
      <c r="A371" s="60"/>
    </row>
    <row r="372" spans="1:1">
      <c r="A372" s="60"/>
    </row>
    <row r="373" spans="1:1">
      <c r="A373" s="60"/>
    </row>
    <row r="374" spans="1:1">
      <c r="A374" s="60"/>
    </row>
    <row r="375" spans="1:1">
      <c r="A375" s="60"/>
    </row>
    <row r="376" spans="1:1">
      <c r="A376" s="60"/>
    </row>
    <row r="377" spans="1:1">
      <c r="A377" s="60"/>
    </row>
    <row r="378" spans="1:1">
      <c r="A378" s="60"/>
    </row>
    <row r="379" spans="1:1">
      <c r="A379" s="60"/>
    </row>
    <row r="380" spans="1:1">
      <c r="A380" s="60"/>
    </row>
    <row r="381" spans="1:1">
      <c r="A381" s="60"/>
    </row>
    <row r="382" spans="1:1">
      <c r="A382" s="60"/>
    </row>
    <row r="383" spans="1:1">
      <c r="A383" s="60"/>
    </row>
    <row r="384" spans="1:1">
      <c r="A384" s="60"/>
    </row>
    <row r="385" spans="1:1">
      <c r="A385" s="60"/>
    </row>
    <row r="386" spans="1:1">
      <c r="A386" s="60"/>
    </row>
    <row r="387" spans="1:1">
      <c r="A387" s="60"/>
    </row>
    <row r="388" spans="1:1">
      <c r="A388" s="60"/>
    </row>
    <row r="389" spans="1:1">
      <c r="A389" s="60"/>
    </row>
    <row r="390" spans="1:1">
      <c r="A390" s="60"/>
    </row>
    <row r="391" spans="1:1">
      <c r="A391" s="60"/>
    </row>
    <row r="392" spans="1:1">
      <c r="A392" s="60"/>
    </row>
    <row r="393" spans="1:1">
      <c r="A393" s="60"/>
    </row>
    <row r="394" spans="1:1">
      <c r="A394" s="60"/>
    </row>
    <row r="395" spans="1:1">
      <c r="A395" s="60"/>
    </row>
    <row r="396" spans="1:1">
      <c r="A396" s="60"/>
    </row>
    <row r="397" spans="1:1">
      <c r="A397" s="60"/>
    </row>
    <row r="398" spans="1:1">
      <c r="A398" s="60"/>
    </row>
    <row r="399" spans="1:1">
      <c r="A399" s="60"/>
    </row>
    <row r="400" spans="1:1">
      <c r="A400" s="60"/>
    </row>
    <row r="401" spans="1:1">
      <c r="A401" s="60"/>
    </row>
    <row r="402" spans="1:1">
      <c r="A402" s="60"/>
    </row>
    <row r="403" spans="1:1">
      <c r="A403" s="60"/>
    </row>
    <row r="404" spans="1:1">
      <c r="A404" s="60"/>
    </row>
    <row r="405" spans="1:1">
      <c r="A405" s="60"/>
    </row>
    <row r="406" spans="1:1">
      <c r="A406" s="60"/>
    </row>
    <row r="407" spans="1:1">
      <c r="A407" s="60"/>
    </row>
    <row r="408" spans="1:1">
      <c r="A408" s="60"/>
    </row>
    <row r="409" spans="1:1">
      <c r="A409" s="60"/>
    </row>
    <row r="410" spans="1:1">
      <c r="A410" s="60"/>
    </row>
    <row r="411" spans="1:1">
      <c r="A411" s="60"/>
    </row>
    <row r="412" spans="1:1">
      <c r="A412" s="60"/>
    </row>
    <row r="413" spans="1:1">
      <c r="A413" s="60"/>
    </row>
    <row r="414" spans="1:1">
      <c r="A414" s="60"/>
    </row>
    <row r="415" spans="1:1">
      <c r="A415" s="60"/>
    </row>
    <row r="416" spans="1:1">
      <c r="A416" s="60"/>
    </row>
    <row r="417" spans="1:1">
      <c r="A417" s="60"/>
    </row>
    <row r="418" spans="1:1">
      <c r="A418" s="60"/>
    </row>
    <row r="419" spans="1:1">
      <c r="A419" s="60"/>
    </row>
    <row r="420" spans="1:1">
      <c r="A420" s="60"/>
    </row>
    <row r="421" spans="1:1">
      <c r="A421" s="60"/>
    </row>
    <row r="422" spans="1:1">
      <c r="A422" s="60"/>
    </row>
    <row r="423" spans="1:1">
      <c r="A423" s="60"/>
    </row>
    <row r="424" spans="1:1">
      <c r="A424" s="60"/>
    </row>
    <row r="425" spans="1:1">
      <c r="A425" s="60"/>
    </row>
    <row r="426" spans="1:1">
      <c r="A426" s="60"/>
    </row>
    <row r="427" spans="1:1">
      <c r="A427" s="60"/>
    </row>
    <row r="428" spans="1:1">
      <c r="A428" s="60"/>
    </row>
    <row r="429" spans="1:1">
      <c r="A429" s="60"/>
    </row>
    <row r="430" spans="1:1">
      <c r="A430" s="60"/>
    </row>
    <row r="431" spans="1:1">
      <c r="A431" s="60"/>
    </row>
    <row r="432" spans="1:1">
      <c r="A432" s="60"/>
    </row>
    <row r="433" spans="1:1">
      <c r="A433" s="60"/>
    </row>
    <row r="434" spans="1:1">
      <c r="A434" s="60"/>
    </row>
    <row r="435" spans="1:1">
      <c r="A435" s="60"/>
    </row>
    <row r="436" spans="1:1">
      <c r="A436" s="60"/>
    </row>
    <row r="437" spans="1:1">
      <c r="A437" s="60"/>
    </row>
    <row r="438" spans="1:1">
      <c r="A438" s="60"/>
    </row>
    <row r="439" spans="1:1">
      <c r="A439" s="60"/>
    </row>
    <row r="440" spans="1:1">
      <c r="A440" s="60"/>
    </row>
    <row r="441" spans="1:1">
      <c r="A441" s="60"/>
    </row>
    <row r="442" spans="1:1">
      <c r="A442" s="60"/>
    </row>
    <row r="443" spans="1:1">
      <c r="A443" s="60"/>
    </row>
    <row r="444" spans="1:1">
      <c r="A444" s="60"/>
    </row>
    <row r="445" spans="1:1">
      <c r="A445" s="60"/>
    </row>
    <row r="446" spans="1:1">
      <c r="A446" s="60"/>
    </row>
    <row r="447" spans="1:1">
      <c r="A447" s="60"/>
    </row>
    <row r="448" spans="1:1">
      <c r="A448" s="60"/>
    </row>
    <row r="449" spans="1:1">
      <c r="A449" s="60"/>
    </row>
    <row r="450" spans="1:1">
      <c r="A450" s="60"/>
    </row>
    <row r="451" spans="1:1">
      <c r="A451" s="60"/>
    </row>
    <row r="452" spans="1:1">
      <c r="A452" s="60"/>
    </row>
    <row r="453" spans="1:1">
      <c r="A453" s="60"/>
    </row>
    <row r="454" spans="1:1">
      <c r="A454" s="60"/>
    </row>
    <row r="455" spans="1:1">
      <c r="A455" s="60"/>
    </row>
    <row r="456" spans="1:1">
      <c r="A456" s="60"/>
    </row>
    <row r="457" spans="1:1">
      <c r="A457" s="60"/>
    </row>
    <row r="458" spans="1:1">
      <c r="A458" s="60"/>
    </row>
    <row r="459" spans="1:1">
      <c r="A459" s="60"/>
    </row>
    <row r="460" spans="1:1">
      <c r="A460" s="60"/>
    </row>
    <row r="461" spans="1:1">
      <c r="A461" s="60"/>
    </row>
    <row r="462" spans="1:1">
      <c r="A462" s="60"/>
    </row>
    <row r="463" spans="1:1">
      <c r="A463" s="60"/>
    </row>
    <row r="464" spans="1:1">
      <c r="A464" s="60"/>
    </row>
    <row r="465" spans="1:1">
      <c r="A465" s="60"/>
    </row>
    <row r="466" spans="1:1">
      <c r="A466" s="60"/>
    </row>
    <row r="467" spans="1:1">
      <c r="A467" s="60"/>
    </row>
    <row r="468" spans="1:1">
      <c r="A468" s="60"/>
    </row>
    <row r="469" spans="1:1">
      <c r="A469" s="60"/>
    </row>
    <row r="470" spans="1:1">
      <c r="A470" s="60"/>
    </row>
    <row r="471" spans="1:1">
      <c r="A471" s="60"/>
    </row>
    <row r="472" spans="1:1">
      <c r="A472" s="60"/>
    </row>
    <row r="473" spans="1:1">
      <c r="A473" s="60"/>
    </row>
    <row r="474" spans="1:1">
      <c r="A474" s="60"/>
    </row>
    <row r="475" spans="1:1">
      <c r="A475" s="60"/>
    </row>
    <row r="476" spans="1:1">
      <c r="A476" s="60"/>
    </row>
    <row r="477" spans="1:1">
      <c r="A477" s="60"/>
    </row>
    <row r="478" spans="1:1">
      <c r="A478" s="60"/>
    </row>
    <row r="479" spans="1:1">
      <c r="A479" s="60"/>
    </row>
    <row r="480" spans="1:1">
      <c r="A480" s="60"/>
    </row>
    <row r="481" spans="1:1">
      <c r="A481" s="60"/>
    </row>
    <row r="482" spans="1:1">
      <c r="A482" s="60"/>
    </row>
    <row r="483" spans="1:1">
      <c r="A483" s="60"/>
    </row>
    <row r="484" spans="1:1">
      <c r="A484" s="60"/>
    </row>
    <row r="485" spans="1:1">
      <c r="A485" s="60"/>
    </row>
    <row r="486" spans="1:1">
      <c r="A486" s="60"/>
    </row>
    <row r="487" spans="1:1">
      <c r="A487" s="60"/>
    </row>
    <row r="488" spans="1:1">
      <c r="A488" s="60"/>
    </row>
    <row r="489" spans="1:1">
      <c r="A489" s="60"/>
    </row>
    <row r="490" spans="1:1">
      <c r="A490" s="60"/>
    </row>
    <row r="491" spans="1:1">
      <c r="A491" s="60"/>
    </row>
    <row r="492" spans="1:1">
      <c r="A492" s="60"/>
    </row>
    <row r="493" spans="1:1">
      <c r="A493" s="60"/>
    </row>
    <row r="494" spans="1:1">
      <c r="A494" s="60"/>
    </row>
    <row r="495" spans="1:1">
      <c r="A495" s="60"/>
    </row>
    <row r="496" spans="1:1">
      <c r="A496" s="60"/>
    </row>
    <row r="497" spans="1:1">
      <c r="A497" s="60"/>
    </row>
    <row r="498" spans="1:1">
      <c r="A498" s="60"/>
    </row>
    <row r="499" spans="1:1">
      <c r="A499" s="60"/>
    </row>
    <row r="500" spans="1:1">
      <c r="A500" s="60"/>
    </row>
    <row r="501" spans="1:1">
      <c r="A501" s="60"/>
    </row>
    <row r="502" spans="1:1">
      <c r="A502" s="60"/>
    </row>
    <row r="503" spans="1:1">
      <c r="A503" s="60"/>
    </row>
    <row r="504" spans="1:1">
      <c r="A504" s="60"/>
    </row>
    <row r="505" spans="1:1">
      <c r="A505" s="60"/>
    </row>
    <row r="506" spans="1:1">
      <c r="A506" s="60"/>
    </row>
    <row r="507" spans="1:1">
      <c r="A507" s="60"/>
    </row>
    <row r="508" spans="1:1">
      <c r="A508" s="60"/>
    </row>
    <row r="509" spans="1:1">
      <c r="A509" s="60"/>
    </row>
    <row r="510" spans="1:1">
      <c r="A510" s="60"/>
    </row>
    <row r="511" spans="1:1">
      <c r="A511" s="60"/>
    </row>
    <row r="512" spans="1:1">
      <c r="A512" s="60"/>
    </row>
    <row r="513" spans="1:1">
      <c r="A513" s="60"/>
    </row>
    <row r="514" spans="1:1">
      <c r="A514" s="60"/>
    </row>
    <row r="515" spans="1:1">
      <c r="A515" s="60"/>
    </row>
    <row r="516" spans="1:1">
      <c r="A516" s="60"/>
    </row>
    <row r="517" spans="1:1">
      <c r="A517" s="60"/>
    </row>
    <row r="518" spans="1:1">
      <c r="A518" s="60"/>
    </row>
    <row r="519" spans="1:1">
      <c r="A519" s="60"/>
    </row>
    <row r="520" spans="1:1">
      <c r="A520" s="60"/>
    </row>
    <row r="521" spans="1:1">
      <c r="A521" s="60"/>
    </row>
    <row r="522" spans="1:1">
      <c r="A522" s="60"/>
    </row>
    <row r="523" spans="1:1">
      <c r="A523" s="60"/>
    </row>
    <row r="524" spans="1:1">
      <c r="A524" s="60"/>
    </row>
    <row r="525" spans="1:1">
      <c r="A525" s="60"/>
    </row>
    <row r="526" spans="1:1">
      <c r="A526" s="60"/>
    </row>
    <row r="527" spans="1:1">
      <c r="A527" s="60"/>
    </row>
    <row r="528" spans="1:1">
      <c r="A528" s="60"/>
    </row>
    <row r="529" spans="1:1">
      <c r="A529" s="60"/>
    </row>
    <row r="530" spans="1:1">
      <c r="A530" s="60"/>
    </row>
    <row r="531" spans="1:1">
      <c r="A531" s="60"/>
    </row>
    <row r="532" spans="1:1">
      <c r="A532" s="60"/>
    </row>
    <row r="533" spans="1:1">
      <c r="A533" s="60"/>
    </row>
    <row r="534" spans="1:1">
      <c r="A534" s="60"/>
    </row>
    <row r="535" spans="1:1">
      <c r="A535" s="60"/>
    </row>
    <row r="536" spans="1:1">
      <c r="A536" s="60"/>
    </row>
    <row r="537" spans="1:1">
      <c r="A537" s="60"/>
    </row>
    <row r="538" spans="1:1">
      <c r="A538" s="60"/>
    </row>
    <row r="539" spans="1:1">
      <c r="A539" s="60"/>
    </row>
    <row r="540" spans="1:1">
      <c r="A540" s="60"/>
    </row>
    <row r="541" spans="1:1">
      <c r="A541" s="60"/>
    </row>
    <row r="542" spans="1:1">
      <c r="A542" s="60"/>
    </row>
    <row r="543" spans="1:1">
      <c r="A543" s="60"/>
    </row>
    <row r="544" spans="1:1">
      <c r="A544" s="60"/>
    </row>
    <row r="545" spans="1:1">
      <c r="A545" s="60"/>
    </row>
    <row r="546" spans="1:1">
      <c r="A546" s="60"/>
    </row>
    <row r="547" spans="1:1">
      <c r="A547" s="60"/>
    </row>
    <row r="548" spans="1:1">
      <c r="A548" s="60"/>
    </row>
    <row r="549" spans="1:1">
      <c r="A549" s="60"/>
    </row>
    <row r="550" spans="1:1">
      <c r="A550" s="60"/>
    </row>
    <row r="551" spans="1:1">
      <c r="A551" s="60"/>
    </row>
    <row r="552" spans="1:1">
      <c r="A552" s="60"/>
    </row>
    <row r="553" spans="1:1">
      <c r="A553" s="60"/>
    </row>
    <row r="554" spans="1:1">
      <c r="A554" s="60"/>
    </row>
    <row r="555" spans="1:1">
      <c r="A555" s="60"/>
    </row>
    <row r="556" spans="1:1">
      <c r="A556" s="60"/>
    </row>
    <row r="557" spans="1:1">
      <c r="A557" s="60"/>
    </row>
    <row r="558" spans="1:1">
      <c r="A558" s="60"/>
    </row>
    <row r="559" spans="1:1">
      <c r="A559" s="60"/>
    </row>
    <row r="560" spans="1:1">
      <c r="A560" s="60"/>
    </row>
    <row r="561" spans="1:1">
      <c r="A561" s="60"/>
    </row>
    <row r="562" spans="1:1">
      <c r="A562" s="60"/>
    </row>
    <row r="563" spans="1:1">
      <c r="A563" s="60"/>
    </row>
    <row r="564" spans="1:1">
      <c r="A564" s="60"/>
    </row>
    <row r="565" spans="1:1">
      <c r="A565" s="60"/>
    </row>
    <row r="566" spans="1:1">
      <c r="A566" s="60"/>
    </row>
    <row r="567" spans="1:1">
      <c r="A567" s="60"/>
    </row>
    <row r="568" spans="1:1">
      <c r="A568" s="60"/>
    </row>
    <row r="569" spans="1:1">
      <c r="A569" s="60"/>
    </row>
    <row r="570" spans="1:1">
      <c r="A570" s="60"/>
    </row>
    <row r="571" spans="1:1">
      <c r="A571" s="60"/>
    </row>
    <row r="572" spans="1:1">
      <c r="A572" s="60"/>
    </row>
    <row r="573" spans="1:1">
      <c r="A573" s="60"/>
    </row>
    <row r="574" spans="1:1">
      <c r="A574" s="60"/>
    </row>
    <row r="575" spans="1:1">
      <c r="A575" s="60"/>
    </row>
    <row r="576" spans="1:1">
      <c r="A576" s="60"/>
    </row>
    <row r="577" spans="1:1">
      <c r="A577" s="60"/>
    </row>
    <row r="578" spans="1:1">
      <c r="A578" s="60"/>
    </row>
    <row r="579" spans="1:1">
      <c r="A579" s="60"/>
    </row>
    <row r="580" spans="1:1">
      <c r="A580" s="60"/>
    </row>
    <row r="581" spans="1:1">
      <c r="A581" s="60"/>
    </row>
    <row r="582" spans="1:1">
      <c r="A582" s="60"/>
    </row>
    <row r="583" spans="1:1">
      <c r="A583" s="60"/>
    </row>
  </sheetData>
  <phoneticPr fontId="3" type="noConversion"/>
  <pageMargins left="0.75" right="0.75" top="1" bottom="1" header="0" footer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110"/>
  <sheetViews>
    <sheetView workbookViewId="0">
      <selection activeCell="L28" sqref="L28"/>
    </sheetView>
  </sheetViews>
  <sheetFormatPr baseColWidth="10" defaultColWidth="15.140625" defaultRowHeight="12.75"/>
  <cols>
    <col min="1" max="1" width="13.7109375" style="60" customWidth="1"/>
    <col min="2" max="2" width="30.7109375" style="60" bestFit="1" customWidth="1"/>
    <col min="3" max="3" width="18.140625" style="60" bestFit="1" customWidth="1"/>
    <col min="4" max="4" width="10.42578125" style="60" customWidth="1"/>
    <col min="5" max="5" width="15.5703125" style="60" bestFit="1" customWidth="1"/>
    <col min="6" max="6" width="18.140625" style="60" bestFit="1" customWidth="1"/>
    <col min="7" max="7" width="10.42578125" style="60" customWidth="1"/>
    <col min="8" max="8" width="13.5703125" style="60" customWidth="1"/>
    <col min="9" max="9" width="18.140625" style="60" bestFit="1" customWidth="1"/>
    <col min="10" max="10" width="10.42578125" style="60" customWidth="1"/>
    <col min="11" max="11" width="24.5703125" style="60" bestFit="1" customWidth="1"/>
    <col min="12" max="12" width="18.140625" style="60" bestFit="1" customWidth="1"/>
    <col min="13" max="13" width="10.42578125" style="60" customWidth="1"/>
    <col min="14" max="14" width="13.85546875" style="60" customWidth="1"/>
    <col min="15" max="15" width="18.140625" style="60" bestFit="1" customWidth="1"/>
    <col min="16" max="16" width="10.42578125" style="60" customWidth="1"/>
    <col min="17" max="17" width="12.42578125" style="60" customWidth="1"/>
    <col min="18" max="18" width="18.140625" style="60" bestFit="1" customWidth="1"/>
    <col min="19" max="19" width="10.42578125" style="60" customWidth="1"/>
    <col min="20" max="20" width="16.85546875" style="60" bestFit="1" customWidth="1"/>
    <col min="21" max="21" width="18.140625" style="60" bestFit="1" customWidth="1"/>
    <col min="22" max="22" width="10.42578125" style="60" customWidth="1"/>
    <col min="23" max="23" width="15.5703125" style="60" bestFit="1" customWidth="1"/>
    <col min="24" max="24" width="18.140625" style="60" bestFit="1" customWidth="1"/>
    <col min="25" max="25" width="10.42578125" style="60" customWidth="1"/>
    <col min="26" max="26" width="13.85546875" style="60" customWidth="1"/>
    <col min="27" max="27" width="18.140625" style="60" bestFit="1" customWidth="1"/>
    <col min="28" max="28" width="10.42578125" style="60" customWidth="1"/>
    <col min="29" max="29" width="14.42578125" style="60" customWidth="1"/>
    <col min="30" max="30" width="18.140625" style="60" bestFit="1" customWidth="1"/>
    <col min="31" max="31" width="10.42578125" style="60" customWidth="1"/>
    <col min="32" max="32" width="14" style="181" customWidth="1"/>
    <col min="33" max="33" width="18.140625" style="60" bestFit="1" customWidth="1"/>
    <col min="34" max="34" width="10.42578125" style="60" customWidth="1"/>
    <col min="35" max="35" width="8.28515625" style="60" customWidth="1"/>
    <col min="36" max="36" width="18.140625" style="60" bestFit="1" customWidth="1"/>
    <col min="37" max="37" width="10.42578125" style="60" customWidth="1"/>
    <col min="38" max="38" width="15.28515625" style="60" bestFit="1" customWidth="1"/>
    <col min="39" max="39" width="23.42578125" style="60" bestFit="1" customWidth="1"/>
    <col min="40" max="40" width="15.5703125" style="60" bestFit="1" customWidth="1"/>
    <col min="41" max="16384" width="15.140625" style="60"/>
  </cols>
  <sheetData>
    <row r="1" spans="1:40">
      <c r="B1" s="207" t="s">
        <v>1432</v>
      </c>
      <c r="AF1" s="60"/>
    </row>
    <row r="2" spans="1:40">
      <c r="B2" s="60" t="s">
        <v>655</v>
      </c>
      <c r="E2" s="60" t="s">
        <v>656</v>
      </c>
      <c r="H2" s="60" t="s">
        <v>499</v>
      </c>
      <c r="K2" s="60" t="s">
        <v>505</v>
      </c>
      <c r="N2" s="60" t="s">
        <v>482</v>
      </c>
      <c r="Q2" s="60" t="s">
        <v>897</v>
      </c>
      <c r="T2" s="60" t="s">
        <v>927</v>
      </c>
      <c r="W2" s="60" t="s">
        <v>928</v>
      </c>
      <c r="Z2" s="60" t="s">
        <v>929</v>
      </c>
      <c r="AC2" s="60" t="s">
        <v>930</v>
      </c>
      <c r="AF2" s="60" t="s">
        <v>931</v>
      </c>
      <c r="AI2" s="60" t="s">
        <v>1601</v>
      </c>
      <c r="AL2" s="60" t="s">
        <v>2193</v>
      </c>
      <c r="AM2" s="60" t="s">
        <v>2194</v>
      </c>
      <c r="AN2" s="60" t="s">
        <v>2192</v>
      </c>
    </row>
    <row r="3" spans="1:40">
      <c r="A3" s="207" t="s">
        <v>454</v>
      </c>
      <c r="B3" s="60" t="s">
        <v>1431</v>
      </c>
      <c r="C3" s="60" t="s">
        <v>2195</v>
      </c>
      <c r="D3" s="60" t="s">
        <v>465</v>
      </c>
      <c r="E3" s="60" t="s">
        <v>1431</v>
      </c>
      <c r="F3" s="60" t="s">
        <v>2195</v>
      </c>
      <c r="G3" s="60" t="s">
        <v>465</v>
      </c>
      <c r="H3" s="60" t="s">
        <v>1431</v>
      </c>
      <c r="I3" s="60" t="s">
        <v>2195</v>
      </c>
      <c r="J3" s="60" t="s">
        <v>465</v>
      </c>
      <c r="K3" s="60" t="s">
        <v>1431</v>
      </c>
      <c r="L3" s="60" t="s">
        <v>2195</v>
      </c>
      <c r="M3" s="60" t="s">
        <v>465</v>
      </c>
      <c r="N3" s="60" t="s">
        <v>1431</v>
      </c>
      <c r="O3" s="60" t="s">
        <v>2195</v>
      </c>
      <c r="P3" s="60" t="s">
        <v>465</v>
      </c>
      <c r="Q3" s="60" t="s">
        <v>1431</v>
      </c>
      <c r="R3" s="60" t="s">
        <v>2195</v>
      </c>
      <c r="S3" s="60" t="s">
        <v>465</v>
      </c>
      <c r="T3" s="60" t="s">
        <v>1431</v>
      </c>
      <c r="U3" s="60" t="s">
        <v>2195</v>
      </c>
      <c r="V3" s="60" t="s">
        <v>465</v>
      </c>
      <c r="W3" s="60" t="s">
        <v>1431</v>
      </c>
      <c r="X3" s="60" t="s">
        <v>2195</v>
      </c>
      <c r="Y3" s="60" t="s">
        <v>465</v>
      </c>
      <c r="Z3" s="60" t="s">
        <v>1431</v>
      </c>
      <c r="AA3" s="60" t="s">
        <v>2195</v>
      </c>
      <c r="AB3" s="60" t="s">
        <v>465</v>
      </c>
      <c r="AC3" s="60" t="s">
        <v>1431</v>
      </c>
      <c r="AD3" s="60" t="s">
        <v>2195</v>
      </c>
      <c r="AE3" s="60" t="s">
        <v>465</v>
      </c>
      <c r="AF3" s="60" t="s">
        <v>1431</v>
      </c>
      <c r="AG3" s="60" t="s">
        <v>2195</v>
      </c>
      <c r="AH3" s="60" t="s">
        <v>465</v>
      </c>
      <c r="AI3" s="60" t="s">
        <v>1431</v>
      </c>
      <c r="AJ3" s="60" t="s">
        <v>2195</v>
      </c>
      <c r="AK3" s="60" t="s">
        <v>465</v>
      </c>
    </row>
    <row r="4" spans="1:40">
      <c r="A4" s="189" t="s">
        <v>617</v>
      </c>
      <c r="B4" s="208">
        <v>612629.03</v>
      </c>
      <c r="C4" s="208">
        <v>1</v>
      </c>
      <c r="D4" s="208"/>
      <c r="E4" s="208">
        <v>4372.1000000000004</v>
      </c>
      <c r="F4" s="208">
        <v>1</v>
      </c>
      <c r="G4" s="208"/>
      <c r="H4" s="208">
        <v>3000000</v>
      </c>
      <c r="I4" s="208">
        <v>1</v>
      </c>
      <c r="J4" s="208"/>
      <c r="K4" s="208">
        <v>579500</v>
      </c>
      <c r="L4" s="208">
        <v>3</v>
      </c>
      <c r="M4" s="208">
        <v>21</v>
      </c>
      <c r="N4" s="208">
        <v>177060</v>
      </c>
      <c r="O4" s="208">
        <v>1</v>
      </c>
      <c r="P4" s="208">
        <v>8</v>
      </c>
      <c r="Q4" s="208">
        <v>4031229.11</v>
      </c>
      <c r="R4" s="208">
        <v>2</v>
      </c>
      <c r="S4" s="208">
        <v>27</v>
      </c>
      <c r="T4" s="208">
        <v>1195705.99</v>
      </c>
      <c r="U4" s="208">
        <v>2</v>
      </c>
      <c r="V4" s="208"/>
      <c r="W4" s="208">
        <v>409881.11</v>
      </c>
      <c r="X4" s="208">
        <v>1</v>
      </c>
      <c r="Y4" s="208"/>
      <c r="Z4" s="208">
        <v>23176.06</v>
      </c>
      <c r="AA4" s="208">
        <v>1</v>
      </c>
      <c r="AB4" s="208"/>
      <c r="AC4" s="208">
        <v>1397426.8900000001</v>
      </c>
      <c r="AD4" s="208">
        <v>2</v>
      </c>
      <c r="AE4" s="208">
        <v>1</v>
      </c>
      <c r="AF4" s="208"/>
      <c r="AG4" s="208"/>
      <c r="AH4" s="208"/>
      <c r="AI4" s="208"/>
      <c r="AJ4" s="208"/>
      <c r="AK4" s="208"/>
      <c r="AL4" s="181">
        <v>11430980.289999999</v>
      </c>
      <c r="AM4" s="208">
        <v>15</v>
      </c>
      <c r="AN4" s="208">
        <v>57</v>
      </c>
    </row>
    <row r="5" spans="1:40">
      <c r="A5" s="189" t="s">
        <v>492</v>
      </c>
      <c r="B5" s="208"/>
      <c r="C5" s="208"/>
      <c r="D5" s="208"/>
      <c r="E5" s="208">
        <v>19376521.140000008</v>
      </c>
      <c r="F5" s="208">
        <v>35</v>
      </c>
      <c r="G5" s="208">
        <v>184</v>
      </c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  <c r="AF5" s="208"/>
      <c r="AG5" s="208"/>
      <c r="AH5" s="208"/>
      <c r="AI5" s="208"/>
      <c r="AJ5" s="208"/>
      <c r="AK5" s="208"/>
      <c r="AL5" s="181">
        <v>19376521.140000008</v>
      </c>
      <c r="AM5" s="208">
        <v>35</v>
      </c>
      <c r="AN5" s="208">
        <v>184</v>
      </c>
    </row>
    <row r="6" spans="1:40">
      <c r="A6" s="189" t="s">
        <v>483</v>
      </c>
      <c r="B6" s="208"/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>
        <v>9789087.3300000001</v>
      </c>
      <c r="U6" s="208">
        <v>9</v>
      </c>
      <c r="V6" s="208">
        <v>58</v>
      </c>
      <c r="W6" s="208"/>
      <c r="X6" s="208"/>
      <c r="Y6" s="208"/>
      <c r="Z6" s="208"/>
      <c r="AA6" s="208"/>
      <c r="AB6" s="208"/>
      <c r="AC6" s="208"/>
      <c r="AD6" s="208"/>
      <c r="AE6" s="208"/>
      <c r="AF6" s="208"/>
      <c r="AG6" s="208"/>
      <c r="AH6" s="208"/>
      <c r="AI6" s="208"/>
      <c r="AJ6" s="208"/>
      <c r="AK6" s="208"/>
      <c r="AL6" s="181">
        <v>9789087.3300000001</v>
      </c>
      <c r="AM6" s="208">
        <v>9</v>
      </c>
      <c r="AN6" s="208">
        <v>58</v>
      </c>
    </row>
    <row r="7" spans="1:40">
      <c r="A7" s="189" t="s">
        <v>484</v>
      </c>
      <c r="B7" s="208"/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>
        <v>9586657.5300000012</v>
      </c>
      <c r="AA7" s="208">
        <v>8</v>
      </c>
      <c r="AB7" s="208">
        <v>35</v>
      </c>
      <c r="AC7" s="208"/>
      <c r="AD7" s="208"/>
      <c r="AE7" s="208"/>
      <c r="AF7" s="208"/>
      <c r="AG7" s="208"/>
      <c r="AH7" s="208"/>
      <c r="AI7" s="208"/>
      <c r="AJ7" s="208"/>
      <c r="AK7" s="208"/>
      <c r="AL7" s="181">
        <v>9586657.5300000012</v>
      </c>
      <c r="AM7" s="208">
        <v>8</v>
      </c>
      <c r="AN7" s="208">
        <v>35</v>
      </c>
    </row>
    <row r="8" spans="1:40">
      <c r="A8" s="189" t="s">
        <v>481</v>
      </c>
      <c r="B8" s="208"/>
      <c r="C8" s="208"/>
      <c r="D8" s="208"/>
      <c r="E8" s="208">
        <v>13851069.42</v>
      </c>
      <c r="F8" s="208">
        <v>30</v>
      </c>
      <c r="G8" s="208">
        <v>117</v>
      </c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08"/>
      <c r="AL8" s="181">
        <v>13851069.42</v>
      </c>
      <c r="AM8" s="208">
        <v>30</v>
      </c>
      <c r="AN8" s="208">
        <v>117</v>
      </c>
    </row>
    <row r="9" spans="1:40">
      <c r="A9" s="189" t="s">
        <v>493</v>
      </c>
      <c r="B9" s="208"/>
      <c r="C9" s="208"/>
      <c r="D9" s="208"/>
      <c r="E9" s="208">
        <v>13596309.819999997</v>
      </c>
      <c r="F9" s="208">
        <v>28</v>
      </c>
      <c r="G9" s="208">
        <v>116</v>
      </c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181">
        <v>13596309.819999997</v>
      </c>
      <c r="AM9" s="208">
        <v>28</v>
      </c>
      <c r="AN9" s="208">
        <v>116</v>
      </c>
    </row>
    <row r="10" spans="1:40">
      <c r="A10" s="189" t="s">
        <v>476</v>
      </c>
      <c r="B10" s="208">
        <v>13010259.050000001</v>
      </c>
      <c r="C10" s="208">
        <v>31</v>
      </c>
      <c r="D10" s="208">
        <v>126</v>
      </c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181">
        <v>13010259.050000001</v>
      </c>
      <c r="AM10" s="208">
        <v>31</v>
      </c>
      <c r="AN10" s="208">
        <v>126</v>
      </c>
    </row>
    <row r="11" spans="1:40">
      <c r="A11" s="189" t="s">
        <v>677</v>
      </c>
      <c r="B11" s="208"/>
      <c r="C11" s="208"/>
      <c r="D11" s="208"/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>
        <v>10376098.870000001</v>
      </c>
      <c r="AD11" s="208">
        <v>16</v>
      </c>
      <c r="AE11" s="208">
        <v>80</v>
      </c>
      <c r="AF11" s="208"/>
      <c r="AG11" s="208"/>
      <c r="AH11" s="208"/>
      <c r="AI11" s="208"/>
      <c r="AJ11" s="208"/>
      <c r="AK11" s="208"/>
      <c r="AL11" s="181">
        <v>10376098.870000001</v>
      </c>
      <c r="AM11" s="208">
        <v>16</v>
      </c>
      <c r="AN11" s="208">
        <v>80</v>
      </c>
    </row>
    <row r="12" spans="1:40">
      <c r="A12" s="189" t="s">
        <v>515</v>
      </c>
      <c r="B12" s="208"/>
      <c r="C12" s="208"/>
      <c r="D12" s="208"/>
      <c r="E12" s="208"/>
      <c r="F12" s="208"/>
      <c r="G12" s="208"/>
      <c r="H12" s="208">
        <v>10935955.149999999</v>
      </c>
      <c r="I12" s="208">
        <v>16</v>
      </c>
      <c r="J12" s="208">
        <v>47</v>
      </c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181">
        <v>10935955.149999999</v>
      </c>
      <c r="AM12" s="208">
        <v>16</v>
      </c>
      <c r="AN12" s="208">
        <v>47</v>
      </c>
    </row>
    <row r="13" spans="1:40">
      <c r="A13" s="189" t="s">
        <v>477</v>
      </c>
      <c r="B13" s="208">
        <v>18354785.660000004</v>
      </c>
      <c r="C13" s="208">
        <v>36</v>
      </c>
      <c r="D13" s="208">
        <v>184</v>
      </c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181">
        <v>18354785.660000004</v>
      </c>
      <c r="AM13" s="208">
        <v>36</v>
      </c>
      <c r="AN13" s="208">
        <v>184</v>
      </c>
    </row>
    <row r="14" spans="1:40">
      <c r="A14" s="189" t="s">
        <v>676</v>
      </c>
      <c r="B14" s="208">
        <v>15777166.200000001</v>
      </c>
      <c r="C14" s="208">
        <v>26</v>
      </c>
      <c r="D14" s="208">
        <v>131</v>
      </c>
      <c r="E14" s="208"/>
      <c r="F14" s="208"/>
      <c r="G14" s="208"/>
      <c r="H14" s="208"/>
      <c r="I14" s="208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181">
        <v>15777166.200000001</v>
      </c>
      <c r="AM14" s="208">
        <v>26</v>
      </c>
      <c r="AN14" s="208">
        <v>131</v>
      </c>
    </row>
    <row r="15" spans="1:40">
      <c r="A15" s="189" t="s">
        <v>500</v>
      </c>
      <c r="B15" s="208"/>
      <c r="C15" s="208"/>
      <c r="D15" s="208"/>
      <c r="E15" s="208"/>
      <c r="F15" s="208"/>
      <c r="G15" s="208"/>
      <c r="H15" s="208">
        <v>15148334.610000001</v>
      </c>
      <c r="I15" s="208">
        <v>18</v>
      </c>
      <c r="J15" s="208">
        <v>282</v>
      </c>
      <c r="K15" s="208"/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181">
        <v>15148334.610000001</v>
      </c>
      <c r="AM15" s="208">
        <v>18</v>
      </c>
      <c r="AN15" s="208">
        <v>282</v>
      </c>
    </row>
    <row r="16" spans="1:40">
      <c r="A16" s="189" t="s">
        <v>674</v>
      </c>
      <c r="B16" s="208"/>
      <c r="C16" s="208"/>
      <c r="D16" s="208"/>
      <c r="E16" s="208"/>
      <c r="F16" s="208"/>
      <c r="G16" s="208"/>
      <c r="H16" s="208"/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>
        <v>20102737.120000005</v>
      </c>
      <c r="U16" s="208">
        <v>16</v>
      </c>
      <c r="V16" s="208">
        <v>106</v>
      </c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181">
        <v>20102737.120000005</v>
      </c>
      <c r="AM16" s="208">
        <v>16</v>
      </c>
      <c r="AN16" s="208">
        <v>106</v>
      </c>
    </row>
    <row r="17" spans="1:40">
      <c r="A17" s="189" t="s">
        <v>486</v>
      </c>
      <c r="B17" s="208"/>
      <c r="C17" s="208"/>
      <c r="D17" s="208"/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208"/>
      <c r="P17" s="208"/>
      <c r="Q17" s="208"/>
      <c r="R17" s="208"/>
      <c r="S17" s="208"/>
      <c r="T17" s="208">
        <v>10771354.109999999</v>
      </c>
      <c r="U17" s="208">
        <v>11</v>
      </c>
      <c r="V17" s="208">
        <v>42</v>
      </c>
      <c r="W17" s="208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181">
        <v>10771354.109999999</v>
      </c>
      <c r="AM17" s="208">
        <v>11</v>
      </c>
      <c r="AN17" s="208">
        <v>42</v>
      </c>
    </row>
    <row r="18" spans="1:40">
      <c r="A18" s="189" t="s">
        <v>479</v>
      </c>
      <c r="B18" s="208">
        <v>12291854.34</v>
      </c>
      <c r="C18" s="208">
        <v>33</v>
      </c>
      <c r="D18" s="208">
        <v>125</v>
      </c>
      <c r="E18" s="208"/>
      <c r="F18" s="208"/>
      <c r="G18" s="208"/>
      <c r="H18" s="208"/>
      <c r="I18" s="208"/>
      <c r="J18" s="208"/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H18" s="208"/>
      <c r="AI18" s="208"/>
      <c r="AJ18" s="208"/>
      <c r="AK18" s="208"/>
      <c r="AL18" s="181">
        <v>12291854.34</v>
      </c>
      <c r="AM18" s="208">
        <v>33</v>
      </c>
      <c r="AN18" s="208">
        <v>125</v>
      </c>
    </row>
    <row r="19" spans="1:40">
      <c r="A19" s="189" t="s">
        <v>675</v>
      </c>
      <c r="B19" s="208"/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>
        <v>10145422.710000001</v>
      </c>
      <c r="U19" s="208">
        <v>10</v>
      </c>
      <c r="V19" s="208">
        <v>52</v>
      </c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181">
        <v>10145422.710000001</v>
      </c>
      <c r="AM19" s="208">
        <v>10</v>
      </c>
      <c r="AN19" s="208">
        <v>52</v>
      </c>
    </row>
    <row r="20" spans="1:40">
      <c r="A20" s="189" t="s">
        <v>652</v>
      </c>
      <c r="B20" s="208"/>
      <c r="C20" s="208"/>
      <c r="D20" s="208"/>
      <c r="E20" s="208">
        <v>20911725.270000003</v>
      </c>
      <c r="F20" s="208">
        <v>39</v>
      </c>
      <c r="G20" s="208">
        <v>206</v>
      </c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208"/>
      <c r="AK20" s="208"/>
      <c r="AL20" s="181">
        <v>20911725.270000003</v>
      </c>
      <c r="AM20" s="208">
        <v>39</v>
      </c>
      <c r="AN20" s="208">
        <v>206</v>
      </c>
    </row>
    <row r="21" spans="1:40">
      <c r="A21" s="189" t="s">
        <v>496</v>
      </c>
      <c r="B21" s="208"/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>
        <v>11654391.16</v>
      </c>
      <c r="U21" s="208">
        <v>18</v>
      </c>
      <c r="V21" s="208">
        <v>86</v>
      </c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181">
        <v>11654391.16</v>
      </c>
      <c r="AM21" s="208">
        <v>18</v>
      </c>
      <c r="AN21" s="208">
        <v>86</v>
      </c>
    </row>
    <row r="22" spans="1:40">
      <c r="A22" s="189" t="s">
        <v>436</v>
      </c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  <c r="M22" s="208"/>
      <c r="N22" s="208">
        <v>9541278.0299999993</v>
      </c>
      <c r="O22" s="208">
        <v>11</v>
      </c>
      <c r="P22" s="208">
        <v>22</v>
      </c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181">
        <v>9541278.0299999993</v>
      </c>
      <c r="AM22" s="208">
        <v>11</v>
      </c>
      <c r="AN22" s="208">
        <v>22</v>
      </c>
    </row>
    <row r="23" spans="1:40">
      <c r="A23" s="189" t="s">
        <v>472</v>
      </c>
      <c r="B23" s="208">
        <v>60046694.280000001</v>
      </c>
      <c r="C23" s="208">
        <v>127</v>
      </c>
      <c r="D23" s="208">
        <v>566</v>
      </c>
      <c r="E23" s="208">
        <v>67739997.749999985</v>
      </c>
      <c r="F23" s="208">
        <v>133</v>
      </c>
      <c r="G23" s="208">
        <v>623</v>
      </c>
      <c r="H23" s="208">
        <v>29084289.759999998</v>
      </c>
      <c r="I23" s="208">
        <v>35</v>
      </c>
      <c r="J23" s="208">
        <v>329</v>
      </c>
      <c r="K23" s="208">
        <v>579500</v>
      </c>
      <c r="L23" s="208">
        <v>3</v>
      </c>
      <c r="M23" s="208">
        <v>21</v>
      </c>
      <c r="N23" s="208">
        <v>9718338.0299999993</v>
      </c>
      <c r="O23" s="208">
        <v>12</v>
      </c>
      <c r="P23" s="208">
        <v>30</v>
      </c>
      <c r="Q23" s="208">
        <v>4031229.11</v>
      </c>
      <c r="R23" s="208">
        <v>2</v>
      </c>
      <c r="S23" s="208">
        <v>27</v>
      </c>
      <c r="T23" s="208">
        <v>63658698.420000009</v>
      </c>
      <c r="U23" s="208">
        <v>66</v>
      </c>
      <c r="V23" s="208">
        <v>344</v>
      </c>
      <c r="W23" s="208">
        <v>409881.11</v>
      </c>
      <c r="X23" s="208">
        <v>1</v>
      </c>
      <c r="Y23" s="208"/>
      <c r="Z23" s="208">
        <v>9609833.5899999999</v>
      </c>
      <c r="AA23" s="208">
        <v>9</v>
      </c>
      <c r="AB23" s="208">
        <v>35</v>
      </c>
      <c r="AC23" s="208">
        <v>11773525.760000002</v>
      </c>
      <c r="AD23" s="208">
        <v>18</v>
      </c>
      <c r="AE23" s="208">
        <v>81</v>
      </c>
      <c r="AF23" s="208"/>
      <c r="AG23" s="208"/>
      <c r="AH23" s="208"/>
      <c r="AI23" s="208"/>
      <c r="AJ23" s="208"/>
      <c r="AK23" s="208"/>
      <c r="AL23" s="181">
        <v>256651987.81000003</v>
      </c>
      <c r="AM23" s="208">
        <v>406</v>
      </c>
      <c r="AN23" s="208">
        <v>2056</v>
      </c>
    </row>
    <row r="24" spans="1:40">
      <c r="AF24" s="60"/>
    </row>
    <row r="25" spans="1:40">
      <c r="AF25" s="60"/>
    </row>
    <row r="26" spans="1:40">
      <c r="AF26" s="60"/>
    </row>
    <row r="27" spans="1:40">
      <c r="AF27" s="60"/>
    </row>
    <row r="28" spans="1:40">
      <c r="AF28" s="60"/>
    </row>
    <row r="29" spans="1:40">
      <c r="AF29" s="60"/>
    </row>
    <row r="30" spans="1:40">
      <c r="AF30" s="60"/>
    </row>
    <row r="31" spans="1:40">
      <c r="AF31" s="60"/>
    </row>
    <row r="32" spans="1:40">
      <c r="AF32" s="60"/>
    </row>
    <row r="33" spans="32:32">
      <c r="AF33" s="60"/>
    </row>
    <row r="34" spans="32:32">
      <c r="AF34" s="60"/>
    </row>
    <row r="35" spans="32:32">
      <c r="AF35" s="60"/>
    </row>
    <row r="36" spans="32:32">
      <c r="AF36" s="60"/>
    </row>
    <row r="37" spans="32:32">
      <c r="AF37" s="60"/>
    </row>
    <row r="38" spans="32:32">
      <c r="AF38" s="60"/>
    </row>
    <row r="39" spans="32:32">
      <c r="AF39" s="60"/>
    </row>
    <row r="40" spans="32:32">
      <c r="AF40" s="60"/>
    </row>
    <row r="41" spans="32:32">
      <c r="AF41" s="60"/>
    </row>
    <row r="42" spans="32:32">
      <c r="AF42" s="60"/>
    </row>
    <row r="43" spans="32:32">
      <c r="AF43" s="60"/>
    </row>
    <row r="44" spans="32:32">
      <c r="AF44" s="60"/>
    </row>
    <row r="45" spans="32:32">
      <c r="AF45" s="60"/>
    </row>
    <row r="46" spans="32:32">
      <c r="AF46" s="60"/>
    </row>
    <row r="47" spans="32:32">
      <c r="AF47" s="60"/>
    </row>
    <row r="48" spans="32:32">
      <c r="AF48" s="60"/>
    </row>
    <row r="49" spans="32:32">
      <c r="AF49" s="60"/>
    </row>
    <row r="50" spans="32:32">
      <c r="AF50" s="60"/>
    </row>
    <row r="51" spans="32:32">
      <c r="AF51" s="60"/>
    </row>
    <row r="52" spans="32:32">
      <c r="AF52" s="60"/>
    </row>
    <row r="53" spans="32:32">
      <c r="AF53" s="60"/>
    </row>
    <row r="54" spans="32:32">
      <c r="AF54" s="60"/>
    </row>
    <row r="55" spans="32:32">
      <c r="AF55" s="60"/>
    </row>
    <row r="56" spans="32:32">
      <c r="AF56" s="60"/>
    </row>
    <row r="57" spans="32:32">
      <c r="AF57" s="60"/>
    </row>
    <row r="58" spans="32:32">
      <c r="AF58" s="60"/>
    </row>
    <row r="59" spans="32:32">
      <c r="AF59" s="60"/>
    </row>
    <row r="60" spans="32:32">
      <c r="AF60" s="60"/>
    </row>
    <row r="61" spans="32:32">
      <c r="AF61" s="60"/>
    </row>
    <row r="62" spans="32:32">
      <c r="AF62" s="60"/>
    </row>
    <row r="63" spans="32:32">
      <c r="AF63" s="60"/>
    </row>
    <row r="64" spans="32:32">
      <c r="AF64" s="60"/>
    </row>
    <row r="65" spans="32:32">
      <c r="AF65" s="60"/>
    </row>
    <row r="66" spans="32:32">
      <c r="AF66" s="60"/>
    </row>
    <row r="67" spans="32:32">
      <c r="AF67" s="60"/>
    </row>
    <row r="68" spans="32:32">
      <c r="AF68" s="60"/>
    </row>
    <row r="69" spans="32:32">
      <c r="AF69" s="60"/>
    </row>
    <row r="70" spans="32:32">
      <c r="AF70" s="60"/>
    </row>
    <row r="71" spans="32:32">
      <c r="AF71" s="60"/>
    </row>
    <row r="72" spans="32:32">
      <c r="AF72" s="60"/>
    </row>
    <row r="73" spans="32:32">
      <c r="AF73" s="60"/>
    </row>
    <row r="74" spans="32:32">
      <c r="AF74" s="60"/>
    </row>
    <row r="75" spans="32:32">
      <c r="AF75" s="60"/>
    </row>
    <row r="76" spans="32:32">
      <c r="AF76" s="60"/>
    </row>
    <row r="77" spans="32:32">
      <c r="AF77" s="60"/>
    </row>
    <row r="78" spans="32:32">
      <c r="AF78" s="60"/>
    </row>
    <row r="79" spans="32:32">
      <c r="AF79" s="60"/>
    </row>
    <row r="80" spans="32:32">
      <c r="AF80" s="60"/>
    </row>
    <row r="81" spans="32:32">
      <c r="AF81" s="60"/>
    </row>
    <row r="82" spans="32:32">
      <c r="AF82" s="60"/>
    </row>
    <row r="83" spans="32:32">
      <c r="AF83" s="60"/>
    </row>
    <row r="84" spans="32:32">
      <c r="AF84" s="60"/>
    </row>
    <row r="85" spans="32:32">
      <c r="AF85" s="60"/>
    </row>
    <row r="86" spans="32:32">
      <c r="AF86" s="60"/>
    </row>
    <row r="87" spans="32:32">
      <c r="AF87" s="60"/>
    </row>
    <row r="88" spans="32:32">
      <c r="AF88" s="60"/>
    </row>
    <row r="89" spans="32:32">
      <c r="AF89" s="60"/>
    </row>
    <row r="90" spans="32:32">
      <c r="AF90" s="60"/>
    </row>
    <row r="91" spans="32:32">
      <c r="AF91" s="60"/>
    </row>
    <row r="92" spans="32:32">
      <c r="AF92" s="60"/>
    </row>
    <row r="93" spans="32:32">
      <c r="AF93" s="60"/>
    </row>
    <row r="94" spans="32:32">
      <c r="AF94" s="60"/>
    </row>
    <row r="95" spans="32:32">
      <c r="AF95" s="60"/>
    </row>
    <row r="96" spans="32:32">
      <c r="AF96" s="60"/>
    </row>
    <row r="97" spans="32:32">
      <c r="AF97" s="60"/>
    </row>
    <row r="98" spans="32:32">
      <c r="AF98" s="60"/>
    </row>
    <row r="99" spans="32:32">
      <c r="AF99" s="60"/>
    </row>
    <row r="100" spans="32:32">
      <c r="AF100" s="60"/>
    </row>
    <row r="101" spans="32:32">
      <c r="AF101" s="60"/>
    </row>
    <row r="102" spans="32:32">
      <c r="AF102" s="60"/>
    </row>
    <row r="103" spans="32:32">
      <c r="AF103" s="60"/>
    </row>
    <row r="104" spans="32:32">
      <c r="AF104" s="60"/>
    </row>
    <row r="105" spans="32:32">
      <c r="AF105" s="60"/>
    </row>
    <row r="106" spans="32:32">
      <c r="AF106" s="60"/>
    </row>
    <row r="107" spans="32:32">
      <c r="AF107" s="60"/>
    </row>
    <row r="108" spans="32:32">
      <c r="AF108" s="60"/>
    </row>
    <row r="109" spans="32:32">
      <c r="AF109" s="60"/>
    </row>
    <row r="110" spans="32:32">
      <c r="AF110" s="6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48"/>
  <sheetViews>
    <sheetView workbookViewId="0">
      <selection activeCell="B11" sqref="B11"/>
    </sheetView>
  </sheetViews>
  <sheetFormatPr baseColWidth="10" defaultRowHeight="12.75"/>
  <cols>
    <col min="1" max="1" width="48.5703125" customWidth="1"/>
    <col min="2" max="2" width="19.7109375" customWidth="1"/>
    <col min="3" max="3" width="26" style="7" hidden="1" customWidth="1"/>
    <col min="4" max="16384" width="11.42578125" style="1"/>
  </cols>
  <sheetData>
    <row r="1" spans="1:7">
      <c r="A1" s="58" t="s">
        <v>2182</v>
      </c>
      <c r="B1" s="59" t="s">
        <v>589</v>
      </c>
      <c r="C1" s="57" t="s">
        <v>900</v>
      </c>
    </row>
    <row r="2" spans="1:7" customFormat="1">
      <c r="A2" s="60" t="s">
        <v>1908</v>
      </c>
      <c r="B2" s="60" t="s">
        <v>928</v>
      </c>
      <c r="C2" s="76" t="s">
        <v>1421</v>
      </c>
      <c r="G2" s="3"/>
    </row>
    <row r="3" spans="1:7">
      <c r="A3" s="60" t="s">
        <v>1908</v>
      </c>
      <c r="B3" s="60" t="s">
        <v>927</v>
      </c>
      <c r="C3" s="76" t="s">
        <v>1421</v>
      </c>
    </row>
    <row r="4" spans="1:7">
      <c r="A4" s="60" t="s">
        <v>1908</v>
      </c>
      <c r="B4" s="60" t="s">
        <v>655</v>
      </c>
      <c r="C4" s="76" t="s">
        <v>1421</v>
      </c>
      <c r="D4"/>
    </row>
    <row r="5" spans="1:7">
      <c r="A5" s="60" t="s">
        <v>1908</v>
      </c>
      <c r="B5" s="60" t="s">
        <v>656</v>
      </c>
      <c r="C5" s="76" t="s">
        <v>1421</v>
      </c>
      <c r="D5"/>
    </row>
    <row r="6" spans="1:7">
      <c r="A6" s="60" t="s">
        <v>1908</v>
      </c>
      <c r="B6" s="60" t="s">
        <v>499</v>
      </c>
      <c r="C6" s="76" t="s">
        <v>1421</v>
      </c>
    </row>
    <row r="7" spans="1:7">
      <c r="A7" s="60" t="s">
        <v>1908</v>
      </c>
      <c r="B7" s="60" t="s">
        <v>505</v>
      </c>
      <c r="C7" s="76" t="s">
        <v>1421</v>
      </c>
      <c r="D7"/>
    </row>
    <row r="8" spans="1:7">
      <c r="A8" s="60" t="s">
        <v>1908</v>
      </c>
      <c r="B8" s="60" t="s">
        <v>482</v>
      </c>
      <c r="C8" s="76" t="s">
        <v>1421</v>
      </c>
    </row>
    <row r="9" spans="1:7">
      <c r="A9" s="60" t="s">
        <v>902</v>
      </c>
      <c r="B9" s="60" t="s">
        <v>931</v>
      </c>
      <c r="C9" s="76" t="s">
        <v>1421</v>
      </c>
      <c r="D9"/>
    </row>
    <row r="10" spans="1:7">
      <c r="A10" s="60" t="s">
        <v>902</v>
      </c>
      <c r="B10" s="60" t="s">
        <v>929</v>
      </c>
      <c r="C10" s="76" t="s">
        <v>1421</v>
      </c>
    </row>
    <row r="11" spans="1:7">
      <c r="A11" s="60" t="s">
        <v>902</v>
      </c>
      <c r="B11" s="60" t="s">
        <v>927</v>
      </c>
      <c r="C11" s="76" t="s">
        <v>1421</v>
      </c>
    </row>
    <row r="12" spans="1:7">
      <c r="A12" s="60" t="s">
        <v>902</v>
      </c>
      <c r="B12" s="60" t="s">
        <v>655</v>
      </c>
      <c r="C12" s="76" t="s">
        <v>1421</v>
      </c>
      <c r="D12"/>
    </row>
    <row r="13" spans="1:7">
      <c r="A13" s="60" t="s">
        <v>902</v>
      </c>
      <c r="B13" s="60" t="s">
        <v>656</v>
      </c>
      <c r="C13" s="76" t="s">
        <v>1421</v>
      </c>
    </row>
    <row r="14" spans="1:7">
      <c r="A14" s="60" t="s">
        <v>902</v>
      </c>
      <c r="B14" s="60" t="s">
        <v>499</v>
      </c>
      <c r="C14" s="76" t="s">
        <v>1421</v>
      </c>
      <c r="D14"/>
    </row>
    <row r="15" spans="1:7">
      <c r="A15" s="60" t="s">
        <v>450</v>
      </c>
      <c r="B15" s="60" t="s">
        <v>927</v>
      </c>
      <c r="C15" s="76" t="s">
        <v>1421</v>
      </c>
    </row>
    <row r="16" spans="1:7">
      <c r="A16" s="60" t="s">
        <v>450</v>
      </c>
      <c r="B16" s="60" t="s">
        <v>930</v>
      </c>
      <c r="C16" s="76" t="s">
        <v>1421</v>
      </c>
    </row>
    <row r="17" spans="1:3">
      <c r="A17" s="60" t="s">
        <v>450</v>
      </c>
      <c r="B17" s="60" t="s">
        <v>655</v>
      </c>
      <c r="C17" s="76" t="s">
        <v>1421</v>
      </c>
    </row>
    <row r="18" spans="1:3">
      <c r="A18" s="60" t="s">
        <v>450</v>
      </c>
      <c r="B18" s="60" t="s">
        <v>656</v>
      </c>
      <c r="C18" s="76" t="s">
        <v>1421</v>
      </c>
    </row>
    <row r="19" spans="1:3">
      <c r="A19" s="60" t="s">
        <v>450</v>
      </c>
      <c r="B19" s="60" t="s">
        <v>499</v>
      </c>
      <c r="C19" s="76" t="s">
        <v>1421</v>
      </c>
    </row>
    <row r="20" spans="1:3">
      <c r="A20" s="60" t="s">
        <v>450</v>
      </c>
      <c r="B20" s="60" t="s">
        <v>505</v>
      </c>
      <c r="C20" s="76" t="s">
        <v>1421</v>
      </c>
    </row>
    <row r="21" spans="1:3">
      <c r="A21" s="60" t="s">
        <v>576</v>
      </c>
      <c r="B21" s="60" t="s">
        <v>928</v>
      </c>
      <c r="C21" s="76" t="s">
        <v>1421</v>
      </c>
    </row>
    <row r="22" spans="1:3">
      <c r="A22" s="60" t="s">
        <v>576</v>
      </c>
      <c r="B22" s="60" t="s">
        <v>927</v>
      </c>
      <c r="C22" s="76" t="s">
        <v>1421</v>
      </c>
    </row>
    <row r="23" spans="1:3">
      <c r="A23" s="60" t="s">
        <v>576</v>
      </c>
      <c r="B23" s="60" t="s">
        <v>499</v>
      </c>
      <c r="C23" s="76" t="s">
        <v>1421</v>
      </c>
    </row>
    <row r="24" spans="1:3">
      <c r="A24" s="60" t="s">
        <v>576</v>
      </c>
      <c r="B24" s="60" t="s">
        <v>482</v>
      </c>
      <c r="C24" s="76" t="s">
        <v>1421</v>
      </c>
    </row>
    <row r="25" spans="1:3">
      <c r="A25" s="60" t="s">
        <v>467</v>
      </c>
      <c r="B25" s="60" t="s">
        <v>655</v>
      </c>
      <c r="C25" s="76" t="s">
        <v>1421</v>
      </c>
    </row>
    <row r="26" spans="1:3">
      <c r="A26" s="60" t="s">
        <v>467</v>
      </c>
      <c r="B26" s="60" t="s">
        <v>656</v>
      </c>
      <c r="C26" s="76" t="s">
        <v>1421</v>
      </c>
    </row>
    <row r="27" spans="1:3">
      <c r="A27" s="60" t="s">
        <v>1471</v>
      </c>
      <c r="B27" s="60" t="s">
        <v>931</v>
      </c>
      <c r="C27" s="76" t="s">
        <v>1421</v>
      </c>
    </row>
    <row r="28" spans="1:3">
      <c r="A28" s="60" t="s">
        <v>1471</v>
      </c>
      <c r="B28" s="60" t="s">
        <v>929</v>
      </c>
      <c r="C28" s="76" t="s">
        <v>1421</v>
      </c>
    </row>
    <row r="29" spans="1:3">
      <c r="A29" s="60" t="s">
        <v>1471</v>
      </c>
      <c r="B29" s="60" t="s">
        <v>930</v>
      </c>
      <c r="C29" s="76" t="s">
        <v>1421</v>
      </c>
    </row>
    <row r="30" spans="1:3">
      <c r="A30" s="60" t="s">
        <v>1471</v>
      </c>
      <c r="B30" s="60" t="s">
        <v>655</v>
      </c>
      <c r="C30" s="76" t="s">
        <v>1421</v>
      </c>
    </row>
    <row r="31" spans="1:3">
      <c r="A31" s="60" t="s">
        <v>1471</v>
      </c>
      <c r="B31" s="60" t="s">
        <v>656</v>
      </c>
      <c r="C31" s="76" t="s">
        <v>1421</v>
      </c>
    </row>
    <row r="32" spans="1:3">
      <c r="A32" s="60" t="s">
        <v>1471</v>
      </c>
      <c r="B32" s="60" t="s">
        <v>499</v>
      </c>
      <c r="C32" s="76" t="s">
        <v>1421</v>
      </c>
    </row>
    <row r="33" spans="1:3">
      <c r="A33" s="60" t="s">
        <v>903</v>
      </c>
      <c r="B33" s="60" t="s">
        <v>931</v>
      </c>
      <c r="C33" s="76" t="s">
        <v>1421</v>
      </c>
    </row>
    <row r="34" spans="1:3">
      <c r="A34" s="60" t="s">
        <v>903</v>
      </c>
      <c r="B34" s="60" t="s">
        <v>928</v>
      </c>
      <c r="C34" s="76" t="s">
        <v>1421</v>
      </c>
    </row>
    <row r="35" spans="1:3">
      <c r="A35" s="60" t="s">
        <v>903</v>
      </c>
      <c r="B35" s="60" t="s">
        <v>927</v>
      </c>
      <c r="C35" s="76" t="s">
        <v>1421</v>
      </c>
    </row>
    <row r="36" spans="1:3">
      <c r="A36" s="60" t="s">
        <v>903</v>
      </c>
      <c r="B36" s="60" t="s">
        <v>655</v>
      </c>
      <c r="C36" s="76" t="s">
        <v>1421</v>
      </c>
    </row>
    <row r="37" spans="1:3">
      <c r="A37" s="60" t="s">
        <v>903</v>
      </c>
      <c r="B37" s="60" t="s">
        <v>656</v>
      </c>
      <c r="C37" s="76" t="s">
        <v>1421</v>
      </c>
    </row>
    <row r="38" spans="1:3">
      <c r="A38" s="60" t="s">
        <v>903</v>
      </c>
      <c r="B38" s="60" t="s">
        <v>482</v>
      </c>
      <c r="C38" s="76" t="s">
        <v>1421</v>
      </c>
    </row>
    <row r="39" spans="1:3">
      <c r="A39" s="60" t="s">
        <v>580</v>
      </c>
      <c r="B39" s="60" t="s">
        <v>655</v>
      </c>
      <c r="C39" s="76" t="s">
        <v>1421</v>
      </c>
    </row>
    <row r="40" spans="1:3">
      <c r="A40" s="60" t="s">
        <v>457</v>
      </c>
      <c r="B40" s="60" t="s">
        <v>927</v>
      </c>
      <c r="C40" s="76" t="s">
        <v>1421</v>
      </c>
    </row>
    <row r="41" spans="1:3">
      <c r="A41" s="60" t="s">
        <v>457</v>
      </c>
      <c r="B41" s="60" t="s">
        <v>930</v>
      </c>
      <c r="C41" s="76" t="s">
        <v>1421</v>
      </c>
    </row>
    <row r="42" spans="1:3">
      <c r="A42" s="60" t="s">
        <v>1909</v>
      </c>
      <c r="B42" s="60" t="s">
        <v>927</v>
      </c>
      <c r="C42" s="76" t="s">
        <v>1421</v>
      </c>
    </row>
    <row r="43" spans="1:3">
      <c r="A43" s="60" t="s">
        <v>1909</v>
      </c>
      <c r="B43" s="60" t="s">
        <v>655</v>
      </c>
      <c r="C43" s="76" t="s">
        <v>1421</v>
      </c>
    </row>
    <row r="44" spans="1:3">
      <c r="A44" s="60" t="s">
        <v>1909</v>
      </c>
      <c r="B44" s="60" t="s">
        <v>656</v>
      </c>
      <c r="C44" s="76" t="s">
        <v>1421</v>
      </c>
    </row>
    <row r="45" spans="1:3">
      <c r="A45" s="60" t="s">
        <v>1909</v>
      </c>
      <c r="B45" s="60" t="s">
        <v>499</v>
      </c>
      <c r="C45" s="76" t="s">
        <v>1421</v>
      </c>
    </row>
    <row r="46" spans="1:3">
      <c r="A46" s="60" t="s">
        <v>1910</v>
      </c>
      <c r="B46" s="60" t="s">
        <v>931</v>
      </c>
      <c r="C46" s="76" t="s">
        <v>1421</v>
      </c>
    </row>
    <row r="47" spans="1:3">
      <c r="A47" s="60" t="s">
        <v>1910</v>
      </c>
      <c r="B47" s="60" t="s">
        <v>927</v>
      </c>
      <c r="C47" s="76" t="s">
        <v>1421</v>
      </c>
    </row>
    <row r="48" spans="1:3">
      <c r="A48" s="60" t="s">
        <v>1910</v>
      </c>
      <c r="B48" s="60" t="s">
        <v>655</v>
      </c>
      <c r="C48" s="76" t="s">
        <v>1421</v>
      </c>
    </row>
    <row r="49" spans="1:3">
      <c r="A49" s="60" t="s">
        <v>904</v>
      </c>
      <c r="B49" s="60" t="s">
        <v>928</v>
      </c>
      <c r="C49" s="76" t="s">
        <v>1421</v>
      </c>
    </row>
    <row r="50" spans="1:3">
      <c r="A50" s="60" t="s">
        <v>904</v>
      </c>
      <c r="B50" s="60" t="s">
        <v>927</v>
      </c>
      <c r="C50" s="76" t="s">
        <v>1421</v>
      </c>
    </row>
    <row r="51" spans="1:3">
      <c r="A51" s="60" t="s">
        <v>904</v>
      </c>
      <c r="B51" s="60" t="s">
        <v>655</v>
      </c>
      <c r="C51" s="76" t="s">
        <v>1421</v>
      </c>
    </row>
    <row r="52" spans="1:3">
      <c r="A52" s="60" t="s">
        <v>904</v>
      </c>
      <c r="B52" s="60" t="s">
        <v>656</v>
      </c>
      <c r="C52" s="76" t="s">
        <v>1421</v>
      </c>
    </row>
    <row r="53" spans="1:3">
      <c r="A53" s="60" t="s">
        <v>904</v>
      </c>
      <c r="B53" s="60" t="s">
        <v>505</v>
      </c>
      <c r="C53" s="76" t="s">
        <v>1421</v>
      </c>
    </row>
    <row r="54" spans="1:3">
      <c r="A54" s="60" t="s">
        <v>904</v>
      </c>
      <c r="B54" s="60" t="s">
        <v>482</v>
      </c>
      <c r="C54" s="76" t="s">
        <v>1421</v>
      </c>
    </row>
    <row r="55" spans="1:3">
      <c r="A55" s="60" t="s">
        <v>905</v>
      </c>
      <c r="B55" s="60" t="s">
        <v>655</v>
      </c>
      <c r="C55" s="76" t="s">
        <v>1421</v>
      </c>
    </row>
    <row r="56" spans="1:3">
      <c r="A56" s="60" t="s">
        <v>905</v>
      </c>
      <c r="B56" s="60" t="s">
        <v>656</v>
      </c>
      <c r="C56" s="76" t="s">
        <v>1422</v>
      </c>
    </row>
    <row r="57" spans="1:3">
      <c r="A57" s="60" t="s">
        <v>906</v>
      </c>
      <c r="B57" s="60" t="s">
        <v>930</v>
      </c>
      <c r="C57" s="76" t="s">
        <v>1422</v>
      </c>
    </row>
    <row r="58" spans="1:3">
      <c r="A58" s="60" t="s">
        <v>906</v>
      </c>
      <c r="B58" s="60" t="s">
        <v>655</v>
      </c>
      <c r="C58" s="76" t="s">
        <v>1422</v>
      </c>
    </row>
    <row r="59" spans="1:3">
      <c r="A59" s="60" t="s">
        <v>906</v>
      </c>
      <c r="B59" s="60" t="s">
        <v>656</v>
      </c>
      <c r="C59" s="76" t="s">
        <v>1422</v>
      </c>
    </row>
    <row r="60" spans="1:3">
      <c r="A60" s="60" t="s">
        <v>907</v>
      </c>
      <c r="B60" s="60" t="s">
        <v>931</v>
      </c>
      <c r="C60" s="76" t="s">
        <v>1422</v>
      </c>
    </row>
    <row r="61" spans="1:3">
      <c r="A61" s="60" t="s">
        <v>907</v>
      </c>
      <c r="B61" s="60" t="s">
        <v>930</v>
      </c>
      <c r="C61" s="76" t="s">
        <v>1422</v>
      </c>
    </row>
    <row r="62" spans="1:3">
      <c r="A62" s="60" t="s">
        <v>907</v>
      </c>
      <c r="B62" s="60" t="s">
        <v>655</v>
      </c>
      <c r="C62" s="76" t="s">
        <v>1422</v>
      </c>
    </row>
    <row r="63" spans="1:3">
      <c r="A63" s="60" t="s">
        <v>907</v>
      </c>
      <c r="B63" s="60" t="s">
        <v>656</v>
      </c>
      <c r="C63" s="76" t="s">
        <v>1422</v>
      </c>
    </row>
    <row r="64" spans="1:3">
      <c r="A64" s="60" t="s">
        <v>907</v>
      </c>
      <c r="B64" s="60" t="s">
        <v>499</v>
      </c>
      <c r="C64" s="76" t="s">
        <v>1422</v>
      </c>
    </row>
    <row r="65" spans="1:3">
      <c r="A65" s="60" t="s">
        <v>908</v>
      </c>
      <c r="B65" s="60" t="s">
        <v>931</v>
      </c>
      <c r="C65" s="76" t="s">
        <v>1422</v>
      </c>
    </row>
    <row r="66" spans="1:3">
      <c r="A66" s="60" t="s">
        <v>908</v>
      </c>
      <c r="B66" s="60" t="s">
        <v>929</v>
      </c>
      <c r="C66" s="76" t="s">
        <v>1422</v>
      </c>
    </row>
    <row r="67" spans="1:3">
      <c r="A67" s="60" t="s">
        <v>908</v>
      </c>
      <c r="B67" s="60" t="s">
        <v>927</v>
      </c>
      <c r="C67" s="76" t="s">
        <v>1422</v>
      </c>
    </row>
    <row r="68" spans="1:3">
      <c r="A68" s="60" t="s">
        <v>908</v>
      </c>
      <c r="B68" s="60" t="s">
        <v>930</v>
      </c>
      <c r="C68" s="76" t="s">
        <v>1422</v>
      </c>
    </row>
    <row r="69" spans="1:3">
      <c r="A69" s="60" t="s">
        <v>908</v>
      </c>
      <c r="B69" s="60" t="s">
        <v>655</v>
      </c>
      <c r="C69" s="76" t="s">
        <v>1422</v>
      </c>
    </row>
    <row r="70" spans="1:3">
      <c r="A70" s="60" t="s">
        <v>908</v>
      </c>
      <c r="B70" s="60" t="s">
        <v>656</v>
      </c>
      <c r="C70" s="76" t="s">
        <v>1422</v>
      </c>
    </row>
    <row r="71" spans="1:3">
      <c r="A71" s="60" t="s">
        <v>908</v>
      </c>
      <c r="B71" s="60" t="s">
        <v>499</v>
      </c>
      <c r="C71" s="76" t="s">
        <v>1422</v>
      </c>
    </row>
    <row r="72" spans="1:3">
      <c r="A72" s="60" t="s">
        <v>908</v>
      </c>
      <c r="B72" s="60" t="s">
        <v>505</v>
      </c>
      <c r="C72" s="76" t="s">
        <v>1422</v>
      </c>
    </row>
    <row r="73" spans="1:3" hidden="1">
      <c r="A73" s="60" t="s">
        <v>908</v>
      </c>
      <c r="B73" s="60" t="s">
        <v>505</v>
      </c>
      <c r="C73" s="76" t="s">
        <v>1422</v>
      </c>
    </row>
    <row r="74" spans="1:3" hidden="1">
      <c r="A74" s="60" t="s">
        <v>908</v>
      </c>
      <c r="B74" s="60" t="s">
        <v>505</v>
      </c>
      <c r="C74" s="76" t="s">
        <v>1422</v>
      </c>
    </row>
    <row r="75" spans="1:3" hidden="1">
      <c r="A75" s="60" t="s">
        <v>908</v>
      </c>
      <c r="B75" s="60" t="s">
        <v>505</v>
      </c>
      <c r="C75" s="76" t="s">
        <v>1422</v>
      </c>
    </row>
    <row r="76" spans="1:3" hidden="1">
      <c r="A76" s="60" t="s">
        <v>908</v>
      </c>
      <c r="B76" s="60" t="s">
        <v>482</v>
      </c>
      <c r="C76" s="76" t="s">
        <v>1422</v>
      </c>
    </row>
    <row r="77" spans="1:3" hidden="1">
      <c r="A77" s="60" t="s">
        <v>908</v>
      </c>
      <c r="B77" s="60" t="s">
        <v>482</v>
      </c>
      <c r="C77" s="76" t="s">
        <v>1422</v>
      </c>
    </row>
    <row r="78" spans="1:3" hidden="1">
      <c r="A78" s="60" t="s">
        <v>908</v>
      </c>
      <c r="B78" s="60" t="s">
        <v>482</v>
      </c>
      <c r="C78" s="76" t="s">
        <v>1422</v>
      </c>
    </row>
    <row r="79" spans="1:3" hidden="1">
      <c r="A79" s="60" t="s">
        <v>908</v>
      </c>
      <c r="B79" s="60" t="s">
        <v>482</v>
      </c>
      <c r="C79" s="76" t="s">
        <v>1422</v>
      </c>
    </row>
    <row r="80" spans="1:3">
      <c r="A80" s="60" t="s">
        <v>908</v>
      </c>
      <c r="B80" s="60" t="s">
        <v>482</v>
      </c>
      <c r="C80" s="76" t="s">
        <v>1422</v>
      </c>
    </row>
    <row r="81" spans="1:3">
      <c r="A81" s="60" t="s">
        <v>1561</v>
      </c>
      <c r="B81" s="60" t="s">
        <v>928</v>
      </c>
      <c r="C81" s="76" t="s">
        <v>1422</v>
      </c>
    </row>
    <row r="82" spans="1:3">
      <c r="A82" s="60" t="s">
        <v>1561</v>
      </c>
      <c r="B82" s="60" t="s">
        <v>927</v>
      </c>
      <c r="C82" s="76" t="s">
        <v>1422</v>
      </c>
    </row>
    <row r="83" spans="1:3">
      <c r="A83" s="60" t="s">
        <v>1561</v>
      </c>
      <c r="B83" s="60" t="s">
        <v>655</v>
      </c>
      <c r="C83" s="76" t="s">
        <v>1422</v>
      </c>
    </row>
    <row r="84" spans="1:3">
      <c r="A84" s="60" t="s">
        <v>1561</v>
      </c>
      <c r="B84" s="60" t="s">
        <v>656</v>
      </c>
      <c r="C84" s="76" t="s">
        <v>1422</v>
      </c>
    </row>
    <row r="85" spans="1:3">
      <c r="A85" s="60" t="s">
        <v>1561</v>
      </c>
      <c r="B85" s="60" t="s">
        <v>482</v>
      </c>
      <c r="C85" s="76" t="s">
        <v>1422</v>
      </c>
    </row>
    <row r="86" spans="1:3">
      <c r="A86" s="60" t="s">
        <v>545</v>
      </c>
      <c r="B86" s="60" t="s">
        <v>931</v>
      </c>
      <c r="C86" s="76" t="s">
        <v>1422</v>
      </c>
    </row>
    <row r="87" spans="1:3">
      <c r="A87" s="60" t="s">
        <v>545</v>
      </c>
      <c r="B87" s="60" t="s">
        <v>930</v>
      </c>
      <c r="C87" s="76" t="s">
        <v>1422</v>
      </c>
    </row>
    <row r="88" spans="1:3">
      <c r="A88" s="60" t="s">
        <v>545</v>
      </c>
      <c r="B88" s="60" t="s">
        <v>655</v>
      </c>
      <c r="C88" s="76" t="s">
        <v>1422</v>
      </c>
    </row>
    <row r="89" spans="1:3">
      <c r="A89" s="60" t="s">
        <v>545</v>
      </c>
      <c r="B89" s="60" t="s">
        <v>656</v>
      </c>
      <c r="C89" s="76" t="s">
        <v>1422</v>
      </c>
    </row>
    <row r="90" spans="1:3">
      <c r="A90" s="60" t="s">
        <v>456</v>
      </c>
      <c r="B90" s="60" t="s">
        <v>931</v>
      </c>
      <c r="C90" s="76" t="s">
        <v>1422</v>
      </c>
    </row>
    <row r="91" spans="1:3">
      <c r="A91" s="60" t="s">
        <v>456</v>
      </c>
      <c r="B91" s="60" t="s">
        <v>928</v>
      </c>
      <c r="C91" s="76" t="s">
        <v>1422</v>
      </c>
    </row>
    <row r="92" spans="1:3">
      <c r="A92" s="60" t="s">
        <v>456</v>
      </c>
      <c r="B92" s="60" t="s">
        <v>655</v>
      </c>
      <c r="C92" s="76" t="s">
        <v>1422</v>
      </c>
    </row>
    <row r="93" spans="1:3">
      <c r="A93" s="60" t="s">
        <v>456</v>
      </c>
      <c r="B93" s="60" t="s">
        <v>656</v>
      </c>
      <c r="C93" s="76" t="s">
        <v>1422</v>
      </c>
    </row>
    <row r="94" spans="1:3">
      <c r="A94" s="60" t="s">
        <v>456</v>
      </c>
      <c r="B94" s="60" t="s">
        <v>499</v>
      </c>
      <c r="C94" s="76" t="s">
        <v>1422</v>
      </c>
    </row>
    <row r="95" spans="1:3">
      <c r="A95" s="60" t="s">
        <v>911</v>
      </c>
      <c r="B95" s="60" t="s">
        <v>927</v>
      </c>
      <c r="C95" s="76" t="s">
        <v>1422</v>
      </c>
    </row>
    <row r="96" spans="1:3">
      <c r="A96" s="60" t="s">
        <v>911</v>
      </c>
      <c r="B96" s="60" t="s">
        <v>655</v>
      </c>
      <c r="C96" s="76" t="s">
        <v>1422</v>
      </c>
    </row>
    <row r="97" spans="1:3">
      <c r="A97" s="60" t="s">
        <v>911</v>
      </c>
      <c r="B97" s="60" t="s">
        <v>656</v>
      </c>
      <c r="C97" s="76" t="s">
        <v>1422</v>
      </c>
    </row>
    <row r="98" spans="1:3">
      <c r="A98" s="60" t="s">
        <v>912</v>
      </c>
      <c r="B98" s="60" t="s">
        <v>931</v>
      </c>
      <c r="C98" s="76" t="s">
        <v>1422</v>
      </c>
    </row>
    <row r="99" spans="1:3">
      <c r="A99" s="60" t="s">
        <v>912</v>
      </c>
      <c r="B99" s="60" t="s">
        <v>655</v>
      </c>
      <c r="C99" s="76" t="s">
        <v>1422</v>
      </c>
    </row>
    <row r="100" spans="1:3">
      <c r="A100" s="60" t="s">
        <v>912</v>
      </c>
      <c r="B100" s="60" t="s">
        <v>656</v>
      </c>
      <c r="C100" s="76" t="s">
        <v>1422</v>
      </c>
    </row>
    <row r="101" spans="1:3">
      <c r="A101" s="60" t="s">
        <v>544</v>
      </c>
      <c r="B101" s="60" t="s">
        <v>931</v>
      </c>
      <c r="C101" s="76" t="s">
        <v>1422</v>
      </c>
    </row>
    <row r="102" spans="1:3">
      <c r="A102" s="60" t="s">
        <v>544</v>
      </c>
      <c r="B102" s="60" t="s">
        <v>929</v>
      </c>
      <c r="C102" s="76" t="s">
        <v>482</v>
      </c>
    </row>
    <row r="103" spans="1:3">
      <c r="A103" s="60" t="s">
        <v>544</v>
      </c>
      <c r="B103" s="60" t="s">
        <v>928</v>
      </c>
      <c r="C103" s="76" t="s">
        <v>499</v>
      </c>
    </row>
    <row r="104" spans="1:3">
      <c r="A104" s="60" t="s">
        <v>544</v>
      </c>
      <c r="B104" s="60" t="s">
        <v>927</v>
      </c>
      <c r="C104" s="76" t="s">
        <v>482</v>
      </c>
    </row>
    <row r="105" spans="1:3">
      <c r="A105" s="60" t="s">
        <v>544</v>
      </c>
      <c r="B105" s="60" t="s">
        <v>930</v>
      </c>
      <c r="C105" s="76" t="s">
        <v>499</v>
      </c>
    </row>
    <row r="106" spans="1:3">
      <c r="A106" s="60" t="s">
        <v>544</v>
      </c>
      <c r="B106" s="60" t="s">
        <v>655</v>
      </c>
      <c r="C106" s="76" t="s">
        <v>482</v>
      </c>
    </row>
    <row r="107" spans="1:3">
      <c r="A107" s="60" t="s">
        <v>544</v>
      </c>
      <c r="B107" s="60" t="s">
        <v>656</v>
      </c>
      <c r="C107" s="76" t="s">
        <v>499</v>
      </c>
    </row>
    <row r="108" spans="1:3">
      <c r="A108" s="60" t="s">
        <v>544</v>
      </c>
      <c r="B108" s="60" t="s">
        <v>499</v>
      </c>
      <c r="C108" s="76" t="s">
        <v>1422</v>
      </c>
    </row>
    <row r="109" spans="1:3">
      <c r="A109" s="60" t="s">
        <v>544</v>
      </c>
      <c r="B109" s="60" t="s">
        <v>505</v>
      </c>
      <c r="C109" s="76" t="s">
        <v>499</v>
      </c>
    </row>
    <row r="110" spans="1:3">
      <c r="A110" s="60" t="s">
        <v>544</v>
      </c>
      <c r="B110" s="60" t="s">
        <v>1601</v>
      </c>
      <c r="C110" s="76" t="s">
        <v>1422</v>
      </c>
    </row>
    <row r="111" spans="1:3">
      <c r="A111" s="60" t="s">
        <v>544</v>
      </c>
      <c r="B111" s="60" t="s">
        <v>482</v>
      </c>
      <c r="C111" s="76" t="s">
        <v>1422</v>
      </c>
    </row>
    <row r="112" spans="1:3">
      <c r="A112" s="60" t="s">
        <v>913</v>
      </c>
      <c r="B112" s="60" t="s">
        <v>655</v>
      </c>
      <c r="C112" s="76" t="s">
        <v>482</v>
      </c>
    </row>
    <row r="113" spans="1:3">
      <c r="A113" s="60" t="s">
        <v>913</v>
      </c>
      <c r="B113" s="60" t="s">
        <v>656</v>
      </c>
      <c r="C113" s="76" t="s">
        <v>482</v>
      </c>
    </row>
    <row r="114" spans="1:3">
      <c r="A114" s="60" t="s">
        <v>914</v>
      </c>
      <c r="B114" s="60" t="s">
        <v>929</v>
      </c>
    </row>
    <row r="115" spans="1:3">
      <c r="A115" s="60" t="s">
        <v>914</v>
      </c>
      <c r="B115" s="60" t="s">
        <v>927</v>
      </c>
    </row>
    <row r="116" spans="1:3">
      <c r="A116" s="60" t="s">
        <v>914</v>
      </c>
      <c r="B116" s="60" t="s">
        <v>656</v>
      </c>
    </row>
    <row r="117" spans="1:3">
      <c r="A117" s="60" t="s">
        <v>914</v>
      </c>
      <c r="B117" s="60" t="s">
        <v>499</v>
      </c>
    </row>
    <row r="118" spans="1:3">
      <c r="A118" s="60" t="s">
        <v>914</v>
      </c>
      <c r="B118" s="60" t="s">
        <v>505</v>
      </c>
    </row>
    <row r="119" spans="1:3">
      <c r="A119" s="60" t="s">
        <v>914</v>
      </c>
      <c r="B119" s="60" t="s">
        <v>482</v>
      </c>
    </row>
    <row r="120" spans="1:3">
      <c r="A120" s="60" t="s">
        <v>1678</v>
      </c>
      <c r="B120" s="60" t="s">
        <v>927</v>
      </c>
    </row>
    <row r="121" spans="1:3">
      <c r="A121" s="60" t="s">
        <v>1678</v>
      </c>
      <c r="B121" s="60" t="s">
        <v>655</v>
      </c>
    </row>
    <row r="122" spans="1:3">
      <c r="A122" s="60" t="s">
        <v>1678</v>
      </c>
      <c r="B122" s="60" t="s">
        <v>656</v>
      </c>
    </row>
    <row r="123" spans="1:3">
      <c r="A123" s="60" t="s">
        <v>1678</v>
      </c>
      <c r="B123" s="60" t="s">
        <v>499</v>
      </c>
    </row>
    <row r="124" spans="1:3">
      <c r="A124" s="60" t="s">
        <v>1678</v>
      </c>
      <c r="B124" s="60" t="s">
        <v>505</v>
      </c>
    </row>
    <row r="125" spans="1:3">
      <c r="A125" s="60" t="s">
        <v>453</v>
      </c>
      <c r="B125" s="60" t="s">
        <v>655</v>
      </c>
    </row>
    <row r="126" spans="1:3">
      <c r="A126" s="60" t="s">
        <v>453</v>
      </c>
      <c r="B126" s="60" t="s">
        <v>656</v>
      </c>
    </row>
    <row r="127" spans="1:3">
      <c r="A127" s="60" t="s">
        <v>915</v>
      </c>
      <c r="B127" s="60" t="s">
        <v>931</v>
      </c>
    </row>
    <row r="128" spans="1:3">
      <c r="A128" s="60" t="s">
        <v>915</v>
      </c>
      <c r="B128" s="60" t="s">
        <v>929</v>
      </c>
    </row>
    <row r="129" spans="1:2">
      <c r="A129" s="60" t="s">
        <v>915</v>
      </c>
      <c r="B129" s="60" t="s">
        <v>928</v>
      </c>
    </row>
    <row r="130" spans="1:2">
      <c r="A130" s="60" t="s">
        <v>915</v>
      </c>
      <c r="B130" s="60" t="s">
        <v>927</v>
      </c>
    </row>
    <row r="131" spans="1:2">
      <c r="A131" s="60" t="s">
        <v>915</v>
      </c>
      <c r="B131" s="60" t="s">
        <v>930</v>
      </c>
    </row>
    <row r="132" spans="1:2">
      <c r="A132" s="60" t="s">
        <v>915</v>
      </c>
      <c r="B132" s="60" t="s">
        <v>655</v>
      </c>
    </row>
    <row r="133" spans="1:2">
      <c r="A133" s="60" t="s">
        <v>915</v>
      </c>
      <c r="B133" s="60" t="s">
        <v>656</v>
      </c>
    </row>
    <row r="134" spans="1:2">
      <c r="A134" s="60" t="s">
        <v>915</v>
      </c>
      <c r="B134" s="60" t="s">
        <v>499</v>
      </c>
    </row>
    <row r="135" spans="1:2">
      <c r="A135" s="60" t="s">
        <v>915</v>
      </c>
      <c r="B135" s="60" t="s">
        <v>482</v>
      </c>
    </row>
    <row r="136" spans="1:2">
      <c r="A136" s="60" t="s">
        <v>459</v>
      </c>
      <c r="B136" s="60" t="s">
        <v>929</v>
      </c>
    </row>
    <row r="137" spans="1:2">
      <c r="A137" s="60" t="s">
        <v>459</v>
      </c>
      <c r="B137" s="60" t="s">
        <v>928</v>
      </c>
    </row>
    <row r="138" spans="1:2">
      <c r="A138" s="60" t="s">
        <v>459</v>
      </c>
      <c r="B138" s="60" t="s">
        <v>927</v>
      </c>
    </row>
    <row r="139" spans="1:2">
      <c r="A139" s="60" t="s">
        <v>459</v>
      </c>
      <c r="B139" s="60" t="s">
        <v>930</v>
      </c>
    </row>
    <row r="140" spans="1:2">
      <c r="A140" s="60" t="s">
        <v>459</v>
      </c>
      <c r="B140" s="60" t="s">
        <v>655</v>
      </c>
    </row>
    <row r="141" spans="1:2">
      <c r="A141" s="60" t="s">
        <v>459</v>
      </c>
      <c r="B141" s="60" t="s">
        <v>656</v>
      </c>
    </row>
    <row r="142" spans="1:2">
      <c r="A142" s="60" t="s">
        <v>459</v>
      </c>
      <c r="B142" s="60" t="s">
        <v>499</v>
      </c>
    </row>
    <row r="143" spans="1:2">
      <c r="A143" s="60" t="s">
        <v>459</v>
      </c>
      <c r="B143" s="60" t="s">
        <v>505</v>
      </c>
    </row>
    <row r="144" spans="1:2">
      <c r="A144" s="60" t="s">
        <v>459</v>
      </c>
      <c r="B144" s="60" t="s">
        <v>482</v>
      </c>
    </row>
    <row r="145" spans="1:2">
      <c r="A145" s="60" t="s">
        <v>459</v>
      </c>
      <c r="B145" s="60" t="s">
        <v>482</v>
      </c>
    </row>
    <row r="146" spans="1:2">
      <c r="A146" s="60" t="s">
        <v>571</v>
      </c>
      <c r="B146" s="60" t="s">
        <v>931</v>
      </c>
    </row>
    <row r="147" spans="1:2">
      <c r="A147" s="60" t="s">
        <v>571</v>
      </c>
      <c r="B147" s="60" t="s">
        <v>930</v>
      </c>
    </row>
    <row r="148" spans="1:2">
      <c r="A148" s="60" t="s">
        <v>571</v>
      </c>
      <c r="B148" s="60" t="s">
        <v>655</v>
      </c>
    </row>
    <row r="149" spans="1:2">
      <c r="A149" s="60" t="s">
        <v>571</v>
      </c>
      <c r="B149" s="60" t="s">
        <v>499</v>
      </c>
    </row>
    <row r="150" spans="1:2">
      <c r="A150" s="60" t="s">
        <v>1911</v>
      </c>
      <c r="B150" s="60" t="s">
        <v>929</v>
      </c>
    </row>
    <row r="151" spans="1:2">
      <c r="A151" s="60" t="s">
        <v>1911</v>
      </c>
      <c r="B151" s="60" t="s">
        <v>655</v>
      </c>
    </row>
    <row r="152" spans="1:2">
      <c r="A152" s="60" t="s">
        <v>1911</v>
      </c>
      <c r="B152" s="60" t="s">
        <v>656</v>
      </c>
    </row>
    <row r="153" spans="1:2">
      <c r="A153" s="60" t="s">
        <v>1911</v>
      </c>
      <c r="B153" s="60" t="s">
        <v>499</v>
      </c>
    </row>
    <row r="154" spans="1:2">
      <c r="A154" s="60" t="s">
        <v>1691</v>
      </c>
      <c r="B154" s="60" t="s">
        <v>931</v>
      </c>
    </row>
    <row r="155" spans="1:2">
      <c r="A155" s="60" t="s">
        <v>1691</v>
      </c>
      <c r="B155" s="60" t="s">
        <v>930</v>
      </c>
    </row>
    <row r="156" spans="1:2">
      <c r="A156" s="60" t="s">
        <v>1691</v>
      </c>
      <c r="B156" s="60" t="s">
        <v>655</v>
      </c>
    </row>
    <row r="157" spans="1:2">
      <c r="A157" s="60" t="s">
        <v>1691</v>
      </c>
      <c r="B157" s="60" t="s">
        <v>656</v>
      </c>
    </row>
    <row r="158" spans="1:2">
      <c r="A158" s="60" t="s">
        <v>1691</v>
      </c>
      <c r="B158" s="60" t="s">
        <v>499</v>
      </c>
    </row>
    <row r="159" spans="1:2">
      <c r="A159" s="60" t="s">
        <v>808</v>
      </c>
      <c r="B159" s="60" t="s">
        <v>656</v>
      </c>
    </row>
    <row r="160" spans="1:2">
      <c r="A160" s="60" t="s">
        <v>910</v>
      </c>
      <c r="B160" s="60" t="s">
        <v>928</v>
      </c>
    </row>
    <row r="161" spans="1:2">
      <c r="A161" s="60" t="s">
        <v>910</v>
      </c>
      <c r="B161" s="60" t="s">
        <v>927</v>
      </c>
    </row>
    <row r="162" spans="1:2">
      <c r="A162" s="60" t="s">
        <v>910</v>
      </c>
      <c r="B162" s="60" t="s">
        <v>655</v>
      </c>
    </row>
    <row r="163" spans="1:2">
      <c r="A163" s="60" t="s">
        <v>910</v>
      </c>
      <c r="B163" s="60" t="s">
        <v>656</v>
      </c>
    </row>
    <row r="164" spans="1:2">
      <c r="A164" s="60" t="s">
        <v>910</v>
      </c>
      <c r="B164" s="60" t="s">
        <v>499</v>
      </c>
    </row>
    <row r="165" spans="1:2">
      <c r="A165" s="60" t="s">
        <v>916</v>
      </c>
      <c r="B165" s="60" t="s">
        <v>929</v>
      </c>
    </row>
    <row r="166" spans="1:2">
      <c r="A166" s="60" t="s">
        <v>916</v>
      </c>
      <c r="B166" s="60" t="s">
        <v>656</v>
      </c>
    </row>
    <row r="167" spans="1:2">
      <c r="A167" s="60" t="s">
        <v>916</v>
      </c>
      <c r="B167" s="60" t="s">
        <v>499</v>
      </c>
    </row>
    <row r="168" spans="1:2">
      <c r="A168" s="60" t="s">
        <v>917</v>
      </c>
      <c r="B168" s="60" t="s">
        <v>929</v>
      </c>
    </row>
    <row r="169" spans="1:2">
      <c r="A169" s="60" t="s">
        <v>917</v>
      </c>
      <c r="B169" s="60" t="s">
        <v>927</v>
      </c>
    </row>
    <row r="170" spans="1:2">
      <c r="A170" s="60" t="s">
        <v>917</v>
      </c>
      <c r="B170" s="60" t="s">
        <v>930</v>
      </c>
    </row>
    <row r="171" spans="1:2">
      <c r="A171" s="60" t="s">
        <v>917</v>
      </c>
      <c r="B171" s="60" t="s">
        <v>655</v>
      </c>
    </row>
    <row r="172" spans="1:2">
      <c r="A172" s="60" t="s">
        <v>917</v>
      </c>
      <c r="B172" s="60" t="s">
        <v>656</v>
      </c>
    </row>
    <row r="173" spans="1:2">
      <c r="A173" s="60" t="s">
        <v>917</v>
      </c>
      <c r="B173" s="60" t="s">
        <v>499</v>
      </c>
    </row>
    <row r="174" spans="1:2">
      <c r="A174" s="60" t="s">
        <v>918</v>
      </c>
      <c r="B174" s="60" t="s">
        <v>931</v>
      </c>
    </row>
    <row r="175" spans="1:2">
      <c r="A175" s="60" t="s">
        <v>918</v>
      </c>
      <c r="B175" s="60" t="s">
        <v>929</v>
      </c>
    </row>
    <row r="176" spans="1:2">
      <c r="A176" s="60" t="s">
        <v>918</v>
      </c>
      <c r="B176" s="60" t="s">
        <v>928</v>
      </c>
    </row>
    <row r="177" spans="1:2">
      <c r="A177" s="60" t="s">
        <v>918</v>
      </c>
      <c r="B177" s="60" t="s">
        <v>927</v>
      </c>
    </row>
    <row r="178" spans="1:2">
      <c r="A178" s="60" t="s">
        <v>918</v>
      </c>
      <c r="B178" s="60" t="s">
        <v>930</v>
      </c>
    </row>
    <row r="179" spans="1:2">
      <c r="A179" s="60" t="s">
        <v>918</v>
      </c>
      <c r="B179" s="60" t="s">
        <v>655</v>
      </c>
    </row>
    <row r="180" spans="1:2">
      <c r="A180" s="60" t="s">
        <v>918</v>
      </c>
      <c r="B180" s="60" t="s">
        <v>656</v>
      </c>
    </row>
    <row r="181" spans="1:2">
      <c r="A181" s="60" t="s">
        <v>918</v>
      </c>
      <c r="B181" s="60" t="s">
        <v>499</v>
      </c>
    </row>
    <row r="182" spans="1:2">
      <c r="A182" s="60" t="s">
        <v>918</v>
      </c>
      <c r="B182" s="60" t="s">
        <v>505</v>
      </c>
    </row>
    <row r="183" spans="1:2">
      <c r="A183" s="60" t="s">
        <v>918</v>
      </c>
      <c r="B183" s="60" t="s">
        <v>482</v>
      </c>
    </row>
    <row r="184" spans="1:2">
      <c r="A184" s="60" t="s">
        <v>1913</v>
      </c>
      <c r="B184" s="60" t="s">
        <v>656</v>
      </c>
    </row>
    <row r="185" spans="1:2">
      <c r="A185" s="60" t="s">
        <v>920</v>
      </c>
      <c r="B185" s="60" t="s">
        <v>931</v>
      </c>
    </row>
    <row r="186" spans="1:2">
      <c r="A186" s="60" t="s">
        <v>920</v>
      </c>
      <c r="B186" s="60" t="s">
        <v>655</v>
      </c>
    </row>
    <row r="187" spans="1:2">
      <c r="A187" s="60" t="s">
        <v>920</v>
      </c>
      <c r="B187" s="60" t="s">
        <v>656</v>
      </c>
    </row>
    <row r="188" spans="1:2">
      <c r="A188" s="60" t="s">
        <v>920</v>
      </c>
      <c r="B188" s="60" t="s">
        <v>499</v>
      </c>
    </row>
    <row r="189" spans="1:2">
      <c r="A189" s="60" t="s">
        <v>921</v>
      </c>
      <c r="B189" s="60" t="s">
        <v>929</v>
      </c>
    </row>
    <row r="190" spans="1:2">
      <c r="A190" s="60" t="s">
        <v>921</v>
      </c>
      <c r="B190" s="60" t="s">
        <v>655</v>
      </c>
    </row>
    <row r="191" spans="1:2">
      <c r="A191" s="60" t="s">
        <v>921</v>
      </c>
      <c r="B191" s="60" t="s">
        <v>656</v>
      </c>
    </row>
    <row r="192" spans="1:2">
      <c r="A192" s="60" t="s">
        <v>921</v>
      </c>
      <c r="B192" s="60" t="s">
        <v>499</v>
      </c>
    </row>
    <row r="193" spans="1:2">
      <c r="A193" s="60" t="s">
        <v>921</v>
      </c>
      <c r="B193" s="60" t="s">
        <v>482</v>
      </c>
    </row>
    <row r="194" spans="1:2">
      <c r="A194" s="60" t="s">
        <v>1916</v>
      </c>
      <c r="B194" s="60" t="s">
        <v>929</v>
      </c>
    </row>
    <row r="195" spans="1:2">
      <c r="A195" s="60" t="s">
        <v>1916</v>
      </c>
      <c r="B195" s="60" t="s">
        <v>927</v>
      </c>
    </row>
    <row r="196" spans="1:2">
      <c r="A196" s="60" t="s">
        <v>1916</v>
      </c>
      <c r="B196" s="60" t="s">
        <v>655</v>
      </c>
    </row>
    <row r="197" spans="1:2">
      <c r="A197" s="60" t="s">
        <v>1916</v>
      </c>
      <c r="B197" s="60" t="s">
        <v>656</v>
      </c>
    </row>
    <row r="198" spans="1:2">
      <c r="A198" s="60" t="s">
        <v>1916</v>
      </c>
      <c r="B198" s="60" t="s">
        <v>499</v>
      </c>
    </row>
    <row r="199" spans="1:2">
      <c r="A199" s="60" t="s">
        <v>1916</v>
      </c>
      <c r="B199" s="60" t="s">
        <v>505</v>
      </c>
    </row>
    <row r="200" spans="1:2">
      <c r="A200" s="60" t="s">
        <v>1916</v>
      </c>
      <c r="B200" s="60" t="s">
        <v>482</v>
      </c>
    </row>
    <row r="201" spans="1:2">
      <c r="A201" s="60" t="s">
        <v>922</v>
      </c>
      <c r="B201" s="60" t="s">
        <v>929</v>
      </c>
    </row>
    <row r="202" spans="1:2">
      <c r="A202" s="60" t="s">
        <v>922</v>
      </c>
      <c r="B202" s="60" t="s">
        <v>927</v>
      </c>
    </row>
    <row r="203" spans="1:2">
      <c r="A203" s="60" t="s">
        <v>922</v>
      </c>
      <c r="B203" s="60" t="s">
        <v>655</v>
      </c>
    </row>
    <row r="204" spans="1:2">
      <c r="A204" s="60" t="s">
        <v>825</v>
      </c>
      <c r="B204" s="60" t="s">
        <v>931</v>
      </c>
    </row>
    <row r="205" spans="1:2">
      <c r="A205" s="60" t="s">
        <v>825</v>
      </c>
      <c r="B205" s="60" t="s">
        <v>929</v>
      </c>
    </row>
    <row r="206" spans="1:2">
      <c r="A206" s="60" t="s">
        <v>825</v>
      </c>
      <c r="B206" s="60" t="s">
        <v>930</v>
      </c>
    </row>
    <row r="207" spans="1:2">
      <c r="A207" s="60" t="s">
        <v>825</v>
      </c>
      <c r="B207" s="60" t="s">
        <v>655</v>
      </c>
    </row>
    <row r="208" spans="1:2">
      <c r="A208" s="60" t="s">
        <v>825</v>
      </c>
      <c r="B208" s="60" t="s">
        <v>656</v>
      </c>
    </row>
    <row r="209" spans="1:2">
      <c r="A209" s="60" t="s">
        <v>825</v>
      </c>
      <c r="B209" s="60" t="s">
        <v>499</v>
      </c>
    </row>
    <row r="210" spans="1:2">
      <c r="A210" s="60" t="s">
        <v>923</v>
      </c>
      <c r="B210" s="60" t="s">
        <v>931</v>
      </c>
    </row>
    <row r="211" spans="1:2">
      <c r="A211" s="60" t="s">
        <v>923</v>
      </c>
      <c r="B211" s="60" t="s">
        <v>929</v>
      </c>
    </row>
    <row r="212" spans="1:2">
      <c r="A212" s="60" t="s">
        <v>923</v>
      </c>
      <c r="B212" s="60" t="s">
        <v>928</v>
      </c>
    </row>
    <row r="213" spans="1:2">
      <c r="A213" s="60" t="s">
        <v>923</v>
      </c>
      <c r="B213" s="60" t="s">
        <v>930</v>
      </c>
    </row>
    <row r="214" spans="1:2">
      <c r="A214" s="60" t="s">
        <v>923</v>
      </c>
      <c r="B214" s="60" t="s">
        <v>655</v>
      </c>
    </row>
    <row r="215" spans="1:2">
      <c r="A215" s="60" t="s">
        <v>923</v>
      </c>
      <c r="B215" s="60" t="s">
        <v>656</v>
      </c>
    </row>
    <row r="216" spans="1:2">
      <c r="A216" s="60" t="s">
        <v>923</v>
      </c>
      <c r="B216" s="60" t="s">
        <v>499</v>
      </c>
    </row>
    <row r="217" spans="1:2">
      <c r="A217" s="60" t="s">
        <v>923</v>
      </c>
      <c r="B217" s="60" t="s">
        <v>482</v>
      </c>
    </row>
    <row r="218" spans="1:2">
      <c r="A218" s="60" t="s">
        <v>1918</v>
      </c>
      <c r="B218" s="60" t="s">
        <v>929</v>
      </c>
    </row>
    <row r="219" spans="1:2">
      <c r="A219" s="60" t="s">
        <v>1918</v>
      </c>
      <c r="B219" s="60" t="s">
        <v>656</v>
      </c>
    </row>
    <row r="220" spans="1:2">
      <c r="A220" s="60" t="s">
        <v>1918</v>
      </c>
      <c r="B220" s="60" t="s">
        <v>499</v>
      </c>
    </row>
    <row r="221" spans="1:2">
      <c r="A221" s="60" t="s">
        <v>1914</v>
      </c>
      <c r="B221" s="60" t="s">
        <v>655</v>
      </c>
    </row>
    <row r="222" spans="1:2">
      <c r="A222" s="60" t="s">
        <v>1914</v>
      </c>
      <c r="B222" s="60" t="s">
        <v>656</v>
      </c>
    </row>
    <row r="223" spans="1:2">
      <c r="A223" s="60" t="s">
        <v>1914</v>
      </c>
      <c r="B223" s="60" t="s">
        <v>499</v>
      </c>
    </row>
    <row r="224" spans="1:2">
      <c r="A224" s="60" t="s">
        <v>1915</v>
      </c>
      <c r="B224" s="60" t="s">
        <v>655</v>
      </c>
    </row>
    <row r="225" spans="1:2">
      <c r="A225" s="60" t="s">
        <v>1915</v>
      </c>
      <c r="B225" s="60" t="s">
        <v>656</v>
      </c>
    </row>
    <row r="226" spans="1:2">
      <c r="A226" s="60" t="s">
        <v>1915</v>
      </c>
      <c r="B226" s="60" t="s">
        <v>499</v>
      </c>
    </row>
    <row r="227" spans="1:2">
      <c r="A227" s="60" t="s">
        <v>1912</v>
      </c>
      <c r="B227" s="60" t="s">
        <v>655</v>
      </c>
    </row>
    <row r="228" spans="1:2">
      <c r="A228" s="60" t="s">
        <v>1912</v>
      </c>
      <c r="B228" s="60" t="s">
        <v>499</v>
      </c>
    </row>
    <row r="229" spans="1:2">
      <c r="A229" s="60" t="s">
        <v>1912</v>
      </c>
      <c r="B229" s="60" t="s">
        <v>482</v>
      </c>
    </row>
    <row r="230" spans="1:2">
      <c r="A230" s="60" t="s">
        <v>422</v>
      </c>
      <c r="B230" s="60" t="s">
        <v>931</v>
      </c>
    </row>
    <row r="231" spans="1:2">
      <c r="A231" s="60" t="s">
        <v>422</v>
      </c>
      <c r="B231" s="60" t="s">
        <v>929</v>
      </c>
    </row>
    <row r="232" spans="1:2">
      <c r="A232" s="60" t="s">
        <v>422</v>
      </c>
      <c r="B232" s="60" t="s">
        <v>655</v>
      </c>
    </row>
    <row r="233" spans="1:2">
      <c r="A233" s="60" t="s">
        <v>422</v>
      </c>
      <c r="B233" s="60" t="s">
        <v>656</v>
      </c>
    </row>
    <row r="234" spans="1:2">
      <c r="A234" s="60" t="s">
        <v>422</v>
      </c>
      <c r="B234" s="60" t="s">
        <v>499</v>
      </c>
    </row>
    <row r="235" spans="1:2">
      <c r="A235" s="60" t="s">
        <v>439</v>
      </c>
      <c r="B235" s="60" t="s">
        <v>655</v>
      </c>
    </row>
    <row r="236" spans="1:2">
      <c r="A236" s="60" t="s">
        <v>439</v>
      </c>
      <c r="B236" s="60" t="s">
        <v>656</v>
      </c>
    </row>
    <row r="237" spans="1:2">
      <c r="A237" s="60" t="s">
        <v>464</v>
      </c>
      <c r="B237" s="60" t="s">
        <v>931</v>
      </c>
    </row>
    <row r="238" spans="1:2">
      <c r="A238" s="60" t="s">
        <v>464</v>
      </c>
      <c r="B238" s="60" t="s">
        <v>929</v>
      </c>
    </row>
    <row r="239" spans="1:2">
      <c r="A239" s="60" t="s">
        <v>464</v>
      </c>
      <c r="B239" s="60" t="s">
        <v>927</v>
      </c>
    </row>
    <row r="240" spans="1:2">
      <c r="A240" s="60" t="s">
        <v>464</v>
      </c>
      <c r="B240" s="60" t="s">
        <v>930</v>
      </c>
    </row>
    <row r="241" spans="1:2">
      <c r="A241" s="60" t="s">
        <v>464</v>
      </c>
      <c r="B241" s="60" t="s">
        <v>655</v>
      </c>
    </row>
    <row r="242" spans="1:2">
      <c r="A242" s="60" t="s">
        <v>464</v>
      </c>
      <c r="B242" s="60" t="s">
        <v>656</v>
      </c>
    </row>
    <row r="243" spans="1:2">
      <c r="A243" s="60" t="s">
        <v>464</v>
      </c>
      <c r="B243" s="60" t="s">
        <v>499</v>
      </c>
    </row>
    <row r="244" spans="1:2">
      <c r="A244" s="60" t="s">
        <v>464</v>
      </c>
      <c r="B244" s="60" t="s">
        <v>482</v>
      </c>
    </row>
    <row r="245" spans="1:2">
      <c r="A245" s="60" t="s">
        <v>547</v>
      </c>
      <c r="B245" s="60" t="s">
        <v>931</v>
      </c>
    </row>
    <row r="246" spans="1:2">
      <c r="A246" s="60" t="s">
        <v>547</v>
      </c>
      <c r="B246" s="60" t="s">
        <v>929</v>
      </c>
    </row>
    <row r="247" spans="1:2">
      <c r="A247" s="60" t="s">
        <v>547</v>
      </c>
      <c r="B247" s="60" t="s">
        <v>927</v>
      </c>
    </row>
    <row r="248" spans="1:2">
      <c r="A248" s="60" t="s">
        <v>547</v>
      </c>
      <c r="B248" s="60" t="s">
        <v>655</v>
      </c>
    </row>
    <row r="249" spans="1:2">
      <c r="A249" s="60" t="s">
        <v>547</v>
      </c>
      <c r="B249" s="60" t="s">
        <v>656</v>
      </c>
    </row>
    <row r="250" spans="1:2">
      <c r="A250" s="60" t="s">
        <v>547</v>
      </c>
      <c r="B250" s="60" t="s">
        <v>499</v>
      </c>
    </row>
    <row r="251" spans="1:2">
      <c r="A251" s="60" t="s">
        <v>548</v>
      </c>
      <c r="B251" s="60" t="s">
        <v>931</v>
      </c>
    </row>
    <row r="252" spans="1:2">
      <c r="A252" s="60" t="s">
        <v>548</v>
      </c>
      <c r="B252" s="60" t="s">
        <v>928</v>
      </c>
    </row>
    <row r="253" spans="1:2">
      <c r="A253" s="60" t="s">
        <v>548</v>
      </c>
      <c r="B253" s="60" t="s">
        <v>927</v>
      </c>
    </row>
    <row r="254" spans="1:2">
      <c r="A254" s="60" t="s">
        <v>548</v>
      </c>
      <c r="B254" s="60" t="s">
        <v>930</v>
      </c>
    </row>
    <row r="255" spans="1:2">
      <c r="A255" s="60" t="s">
        <v>548</v>
      </c>
      <c r="B255" s="60" t="s">
        <v>655</v>
      </c>
    </row>
    <row r="256" spans="1:2">
      <c r="A256" s="60" t="s">
        <v>548</v>
      </c>
      <c r="B256" s="60" t="s">
        <v>656</v>
      </c>
    </row>
    <row r="257" spans="1:2">
      <c r="A257" s="60" t="s">
        <v>548</v>
      </c>
      <c r="B257" s="60" t="s">
        <v>499</v>
      </c>
    </row>
    <row r="258" spans="1:2">
      <c r="A258" s="60" t="s">
        <v>548</v>
      </c>
      <c r="B258" s="60" t="s">
        <v>482</v>
      </c>
    </row>
    <row r="259" spans="1:2">
      <c r="A259" s="60" t="s">
        <v>924</v>
      </c>
      <c r="B259" s="60" t="s">
        <v>931</v>
      </c>
    </row>
    <row r="260" spans="1:2">
      <c r="A260" s="60" t="s">
        <v>924</v>
      </c>
      <c r="B260" s="60" t="s">
        <v>928</v>
      </c>
    </row>
    <row r="261" spans="1:2">
      <c r="A261" s="60" t="s">
        <v>924</v>
      </c>
      <c r="B261" s="60" t="s">
        <v>927</v>
      </c>
    </row>
    <row r="262" spans="1:2">
      <c r="A262" s="60" t="s">
        <v>924</v>
      </c>
      <c r="B262" s="60" t="s">
        <v>655</v>
      </c>
    </row>
    <row r="263" spans="1:2">
      <c r="A263" s="60" t="s">
        <v>924</v>
      </c>
      <c r="B263" s="60" t="s">
        <v>656</v>
      </c>
    </row>
    <row r="264" spans="1:2">
      <c r="A264" s="60" t="s">
        <v>924</v>
      </c>
      <c r="B264" s="60" t="s">
        <v>499</v>
      </c>
    </row>
    <row r="265" spans="1:2">
      <c r="A265" s="60" t="s">
        <v>924</v>
      </c>
      <c r="B265" s="60" t="s">
        <v>482</v>
      </c>
    </row>
    <row r="266" spans="1:2">
      <c r="A266" s="60" t="s">
        <v>546</v>
      </c>
      <c r="B266" s="60" t="s">
        <v>931</v>
      </c>
    </row>
    <row r="267" spans="1:2">
      <c r="A267" s="60" t="s">
        <v>546</v>
      </c>
      <c r="B267" s="60" t="s">
        <v>929</v>
      </c>
    </row>
    <row r="268" spans="1:2">
      <c r="A268" s="60" t="s">
        <v>546</v>
      </c>
      <c r="B268" s="60" t="s">
        <v>928</v>
      </c>
    </row>
    <row r="269" spans="1:2">
      <c r="A269" s="60" t="s">
        <v>546</v>
      </c>
      <c r="B269" s="60" t="s">
        <v>928</v>
      </c>
    </row>
    <row r="270" spans="1:2">
      <c r="A270" s="60" t="s">
        <v>546</v>
      </c>
      <c r="B270" s="60" t="s">
        <v>927</v>
      </c>
    </row>
    <row r="271" spans="1:2">
      <c r="A271" s="60" t="s">
        <v>546</v>
      </c>
      <c r="B271" s="60" t="s">
        <v>930</v>
      </c>
    </row>
    <row r="272" spans="1:2">
      <c r="A272" s="60" t="s">
        <v>546</v>
      </c>
      <c r="B272" s="60" t="s">
        <v>655</v>
      </c>
    </row>
    <row r="273" spans="1:2">
      <c r="A273" s="60" t="s">
        <v>546</v>
      </c>
      <c r="B273" s="60" t="s">
        <v>656</v>
      </c>
    </row>
    <row r="274" spans="1:2">
      <c r="A274" s="60" t="s">
        <v>546</v>
      </c>
      <c r="B274" s="60" t="s">
        <v>499</v>
      </c>
    </row>
    <row r="275" spans="1:2">
      <c r="A275" s="60" t="s">
        <v>925</v>
      </c>
      <c r="B275" s="60" t="s">
        <v>931</v>
      </c>
    </row>
    <row r="276" spans="1:2">
      <c r="A276" s="60" t="s">
        <v>925</v>
      </c>
      <c r="B276" s="60" t="s">
        <v>927</v>
      </c>
    </row>
    <row r="277" spans="1:2">
      <c r="A277" s="60" t="s">
        <v>925</v>
      </c>
      <c r="B277" s="60" t="s">
        <v>655</v>
      </c>
    </row>
    <row r="278" spans="1:2">
      <c r="A278" s="60" t="s">
        <v>925</v>
      </c>
      <c r="B278" s="60" t="s">
        <v>656</v>
      </c>
    </row>
    <row r="279" spans="1:2">
      <c r="A279" s="60" t="s">
        <v>425</v>
      </c>
      <c r="B279" s="60" t="s">
        <v>928</v>
      </c>
    </row>
    <row r="280" spans="1:2">
      <c r="A280" s="60" t="s">
        <v>425</v>
      </c>
      <c r="B280" s="60" t="s">
        <v>927</v>
      </c>
    </row>
    <row r="281" spans="1:2">
      <c r="A281" s="60" t="s">
        <v>425</v>
      </c>
      <c r="B281" s="60" t="s">
        <v>655</v>
      </c>
    </row>
    <row r="282" spans="1:2">
      <c r="A282" s="60" t="s">
        <v>425</v>
      </c>
      <c r="B282" s="60" t="s">
        <v>656</v>
      </c>
    </row>
    <row r="283" spans="1:2">
      <c r="A283" s="60" t="s">
        <v>425</v>
      </c>
      <c r="B283" s="60" t="s">
        <v>482</v>
      </c>
    </row>
    <row r="284" spans="1:2">
      <c r="A284" s="60" t="s">
        <v>573</v>
      </c>
      <c r="B284" s="60" t="s">
        <v>928</v>
      </c>
    </row>
    <row r="285" spans="1:2">
      <c r="A285" s="60" t="s">
        <v>573</v>
      </c>
      <c r="B285" s="60" t="s">
        <v>927</v>
      </c>
    </row>
    <row r="286" spans="1:2">
      <c r="A286" s="60" t="s">
        <v>573</v>
      </c>
      <c r="B286" s="60" t="s">
        <v>656</v>
      </c>
    </row>
    <row r="287" spans="1:2">
      <c r="A287" s="60" t="s">
        <v>470</v>
      </c>
      <c r="B287" s="60" t="s">
        <v>931</v>
      </c>
    </row>
    <row r="288" spans="1:2">
      <c r="A288" s="60" t="s">
        <v>470</v>
      </c>
      <c r="B288" s="60" t="s">
        <v>928</v>
      </c>
    </row>
    <row r="289" spans="1:2">
      <c r="A289" s="60" t="s">
        <v>470</v>
      </c>
      <c r="B289" s="60" t="s">
        <v>655</v>
      </c>
    </row>
    <row r="290" spans="1:2">
      <c r="A290" s="60" t="s">
        <v>470</v>
      </c>
      <c r="B290" s="60" t="s">
        <v>656</v>
      </c>
    </row>
    <row r="291" spans="1:2">
      <c r="A291" s="60" t="s">
        <v>470</v>
      </c>
      <c r="B291" s="60" t="s">
        <v>482</v>
      </c>
    </row>
    <row r="292" spans="1:2">
      <c r="A292" s="60" t="s">
        <v>572</v>
      </c>
      <c r="B292" s="60" t="s">
        <v>655</v>
      </c>
    </row>
    <row r="293" spans="1:2">
      <c r="A293" s="60" t="s">
        <v>572</v>
      </c>
      <c r="B293" s="60" t="s">
        <v>656</v>
      </c>
    </row>
    <row r="294" spans="1:2">
      <c r="A294" s="60" t="s">
        <v>405</v>
      </c>
      <c r="B294" s="60" t="s">
        <v>931</v>
      </c>
    </row>
    <row r="295" spans="1:2">
      <c r="A295" s="60" t="s">
        <v>405</v>
      </c>
      <c r="B295" s="60" t="s">
        <v>655</v>
      </c>
    </row>
    <row r="296" spans="1:2">
      <c r="A296" s="60" t="s">
        <v>405</v>
      </c>
      <c r="B296" s="60" t="s">
        <v>656</v>
      </c>
    </row>
    <row r="297" spans="1:2">
      <c r="A297" s="60" t="s">
        <v>836</v>
      </c>
      <c r="B297" s="60" t="s">
        <v>931</v>
      </c>
    </row>
    <row r="298" spans="1:2">
      <c r="A298" s="60" t="s">
        <v>836</v>
      </c>
      <c r="B298" s="60" t="s">
        <v>929</v>
      </c>
    </row>
    <row r="299" spans="1:2">
      <c r="A299" s="60" t="s">
        <v>836</v>
      </c>
      <c r="B299" s="60" t="s">
        <v>928</v>
      </c>
    </row>
    <row r="300" spans="1:2">
      <c r="A300" s="60" t="s">
        <v>836</v>
      </c>
      <c r="B300" s="60" t="s">
        <v>927</v>
      </c>
    </row>
    <row r="301" spans="1:2">
      <c r="A301" s="60" t="s">
        <v>836</v>
      </c>
      <c r="B301" s="60" t="s">
        <v>930</v>
      </c>
    </row>
    <row r="302" spans="1:2">
      <c r="A302" s="60" t="s">
        <v>836</v>
      </c>
      <c r="B302" s="60" t="s">
        <v>655</v>
      </c>
    </row>
    <row r="303" spans="1:2">
      <c r="A303" s="60" t="s">
        <v>836</v>
      </c>
      <c r="B303" s="60" t="s">
        <v>656</v>
      </c>
    </row>
    <row r="304" spans="1:2">
      <c r="A304" s="60" t="s">
        <v>444</v>
      </c>
      <c r="B304" s="60" t="s">
        <v>927</v>
      </c>
    </row>
    <row r="305" spans="1:2">
      <c r="A305" s="60" t="s">
        <v>444</v>
      </c>
      <c r="B305" s="60" t="s">
        <v>655</v>
      </c>
    </row>
    <row r="306" spans="1:2">
      <c r="A306" s="60" t="s">
        <v>444</v>
      </c>
      <c r="B306" s="60" t="s">
        <v>655</v>
      </c>
    </row>
    <row r="307" spans="1:2">
      <c r="A307" s="60" t="s">
        <v>444</v>
      </c>
      <c r="B307" s="60" t="s">
        <v>656</v>
      </c>
    </row>
    <row r="308" spans="1:2">
      <c r="A308" s="60" t="s">
        <v>444</v>
      </c>
      <c r="B308" s="60" t="s">
        <v>482</v>
      </c>
    </row>
    <row r="309" spans="1:2">
      <c r="A309" s="60" t="s">
        <v>1863</v>
      </c>
      <c r="B309" s="60" t="s">
        <v>931</v>
      </c>
    </row>
    <row r="310" spans="1:2">
      <c r="A310" s="60" t="s">
        <v>1863</v>
      </c>
      <c r="B310" s="60" t="s">
        <v>656</v>
      </c>
    </row>
    <row r="311" spans="1:2">
      <c r="A311" s="60" t="s">
        <v>430</v>
      </c>
      <c r="B311" s="60" t="s">
        <v>931</v>
      </c>
    </row>
    <row r="312" spans="1:2">
      <c r="A312" s="60" t="s">
        <v>430</v>
      </c>
      <c r="B312" s="60" t="s">
        <v>929</v>
      </c>
    </row>
    <row r="313" spans="1:2">
      <c r="A313" s="60" t="s">
        <v>430</v>
      </c>
      <c r="B313" s="60" t="s">
        <v>927</v>
      </c>
    </row>
    <row r="314" spans="1:2">
      <c r="A314" s="60" t="s">
        <v>430</v>
      </c>
      <c r="B314" s="60" t="s">
        <v>930</v>
      </c>
    </row>
    <row r="315" spans="1:2">
      <c r="A315" s="60" t="s">
        <v>430</v>
      </c>
      <c r="B315" s="60" t="s">
        <v>655</v>
      </c>
    </row>
    <row r="316" spans="1:2">
      <c r="A316" s="60" t="s">
        <v>430</v>
      </c>
      <c r="B316" s="60" t="s">
        <v>656</v>
      </c>
    </row>
    <row r="317" spans="1:2">
      <c r="A317" s="60" t="s">
        <v>430</v>
      </c>
      <c r="B317" s="60" t="s">
        <v>499</v>
      </c>
    </row>
    <row r="318" spans="1:2">
      <c r="A318" s="60" t="s">
        <v>430</v>
      </c>
      <c r="B318" s="60" t="s">
        <v>505</v>
      </c>
    </row>
    <row r="319" spans="1:2">
      <c r="A319" s="60" t="s">
        <v>426</v>
      </c>
      <c r="B319" s="60" t="s">
        <v>655</v>
      </c>
    </row>
    <row r="320" spans="1:2">
      <c r="A320" s="60" t="s">
        <v>1917</v>
      </c>
      <c r="B320" s="60" t="s">
        <v>656</v>
      </c>
    </row>
    <row r="321" spans="1:2">
      <c r="A321" s="60" t="s">
        <v>1919</v>
      </c>
      <c r="B321" s="60" t="s">
        <v>931</v>
      </c>
    </row>
    <row r="322" spans="1:2">
      <c r="A322" s="60" t="s">
        <v>1919</v>
      </c>
      <c r="B322" s="60" t="s">
        <v>927</v>
      </c>
    </row>
    <row r="323" spans="1:2">
      <c r="A323" s="60" t="s">
        <v>1919</v>
      </c>
      <c r="B323" s="60" t="s">
        <v>930</v>
      </c>
    </row>
    <row r="324" spans="1:2">
      <c r="A324" s="60" t="s">
        <v>1919</v>
      </c>
      <c r="B324" s="60" t="s">
        <v>482</v>
      </c>
    </row>
    <row r="325" spans="1:2">
      <c r="A325" s="60" t="s">
        <v>441</v>
      </c>
      <c r="B325" s="60" t="s">
        <v>927</v>
      </c>
    </row>
    <row r="326" spans="1:2">
      <c r="A326" s="60" t="s">
        <v>581</v>
      </c>
      <c r="B326" s="60" t="s">
        <v>931</v>
      </c>
    </row>
    <row r="327" spans="1:2">
      <c r="A327" s="60" t="s">
        <v>581</v>
      </c>
      <c r="B327" s="60" t="s">
        <v>929</v>
      </c>
    </row>
    <row r="328" spans="1:2">
      <c r="A328" s="60" t="s">
        <v>581</v>
      </c>
      <c r="B328" s="60" t="s">
        <v>927</v>
      </c>
    </row>
    <row r="329" spans="1:2">
      <c r="A329" s="60" t="s">
        <v>581</v>
      </c>
      <c r="B329" s="60" t="s">
        <v>930</v>
      </c>
    </row>
    <row r="330" spans="1:2">
      <c r="A330" s="60" t="s">
        <v>581</v>
      </c>
      <c r="B330" s="60" t="s">
        <v>655</v>
      </c>
    </row>
    <row r="331" spans="1:2">
      <c r="A331" s="60" t="s">
        <v>581</v>
      </c>
      <c r="B331" s="60" t="s">
        <v>656</v>
      </c>
    </row>
    <row r="332" spans="1:2">
      <c r="A332" s="60" t="s">
        <v>581</v>
      </c>
      <c r="B332" s="60" t="s">
        <v>499</v>
      </c>
    </row>
    <row r="333" spans="1:2">
      <c r="A333" s="60" t="s">
        <v>581</v>
      </c>
      <c r="B333" s="60" t="s">
        <v>482</v>
      </c>
    </row>
    <row r="334" spans="1:2">
      <c r="A334" s="60" t="s">
        <v>1899</v>
      </c>
      <c r="B334" s="60" t="s">
        <v>655</v>
      </c>
    </row>
    <row r="335" spans="1:2">
      <c r="A335" s="60" t="s">
        <v>1899</v>
      </c>
      <c r="B335" s="60" t="s">
        <v>656</v>
      </c>
    </row>
    <row r="336" spans="1:2">
      <c r="A336" s="60" t="s">
        <v>404</v>
      </c>
      <c r="B336" s="60" t="s">
        <v>655</v>
      </c>
    </row>
    <row r="337" spans="1:2">
      <c r="A337" s="60" t="s">
        <v>404</v>
      </c>
      <c r="B337" s="60" t="s">
        <v>656</v>
      </c>
    </row>
    <row r="338" spans="1:2">
      <c r="A338" s="60" t="s">
        <v>1920</v>
      </c>
      <c r="B338" s="60" t="s">
        <v>928</v>
      </c>
    </row>
    <row r="339" spans="1:2">
      <c r="A339" s="60" t="s">
        <v>1920</v>
      </c>
      <c r="B339" s="60" t="s">
        <v>927</v>
      </c>
    </row>
    <row r="340" spans="1:2">
      <c r="A340" s="60" t="s">
        <v>1920</v>
      </c>
      <c r="B340" s="60" t="s">
        <v>930</v>
      </c>
    </row>
    <row r="341" spans="1:2">
      <c r="A341" s="60" t="s">
        <v>1920</v>
      </c>
      <c r="B341" s="60" t="s">
        <v>655</v>
      </c>
    </row>
    <row r="342" spans="1:2">
      <c r="A342" s="60" t="s">
        <v>1920</v>
      </c>
      <c r="B342" s="60" t="s">
        <v>656</v>
      </c>
    </row>
    <row r="343" spans="1:2">
      <c r="A343" s="60" t="s">
        <v>926</v>
      </c>
      <c r="B343" s="60" t="s">
        <v>931</v>
      </c>
    </row>
    <row r="344" spans="1:2">
      <c r="A344" s="60" t="s">
        <v>926</v>
      </c>
      <c r="B344" s="60" t="s">
        <v>930</v>
      </c>
    </row>
    <row r="345" spans="1:2">
      <c r="A345" s="60" t="s">
        <v>926</v>
      </c>
      <c r="B345" s="60" t="s">
        <v>655</v>
      </c>
    </row>
    <row r="346" spans="1:2">
      <c r="A346" s="60" t="s">
        <v>926</v>
      </c>
      <c r="B346" s="60" t="s">
        <v>656</v>
      </c>
    </row>
    <row r="347" spans="1:2">
      <c r="A347" s="60"/>
      <c r="B347" s="60"/>
    </row>
    <row r="348" spans="1:2">
      <c r="A348" s="60"/>
      <c r="B348" s="60"/>
    </row>
  </sheetData>
  <sortState ref="A2:C866">
    <sortCondition ref="A2:A866"/>
    <sortCondition ref="B2:B866"/>
  </sortState>
  <phoneticPr fontId="3" type="noConversion"/>
  <pageMargins left="0.75" right="0.75" top="1" bottom="1" header="0" footer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baseColWidth="10" defaultRowHeight="12.75"/>
  <cols>
    <col min="1" max="1" width="48.5703125" customWidth="1"/>
    <col min="2" max="2" width="38.7109375" customWidth="1"/>
    <col min="3" max="3" width="26" style="7" hidden="1" customWidth="1"/>
    <col min="4" max="16384" width="11.42578125" style="1"/>
  </cols>
  <sheetData>
    <row r="1" spans="1:7">
      <c r="A1" s="58" t="s">
        <v>2182</v>
      </c>
      <c r="B1" s="59" t="s">
        <v>589</v>
      </c>
      <c r="C1" s="57" t="s">
        <v>900</v>
      </c>
    </row>
    <row r="2" spans="1:7" customFormat="1">
      <c r="A2" s="60" t="s">
        <v>907</v>
      </c>
      <c r="B2" s="60" t="s">
        <v>1421</v>
      </c>
      <c r="C2" s="76" t="s">
        <v>1422</v>
      </c>
      <c r="G2" s="3"/>
    </row>
    <row r="3" spans="1:7">
      <c r="A3" s="60" t="s">
        <v>908</v>
      </c>
      <c r="B3" s="60" t="s">
        <v>1421</v>
      </c>
      <c r="C3" s="76" t="s">
        <v>1422</v>
      </c>
      <c r="D3"/>
    </row>
    <row r="4" spans="1:7">
      <c r="A4" s="60" t="s">
        <v>545</v>
      </c>
      <c r="B4" s="60" t="s">
        <v>1421</v>
      </c>
      <c r="C4" s="76" t="s">
        <v>1422</v>
      </c>
    </row>
    <row r="5" spans="1:7">
      <c r="A5" s="60" t="s">
        <v>456</v>
      </c>
      <c r="B5" s="60" t="s">
        <v>1421</v>
      </c>
      <c r="C5" s="76" t="s">
        <v>1422</v>
      </c>
      <c r="D5"/>
    </row>
    <row r="6" spans="1:7">
      <c r="A6" s="60" t="s">
        <v>912</v>
      </c>
      <c r="B6" s="60" t="s">
        <v>1421</v>
      </c>
      <c r="C6" s="76" t="s">
        <v>1422</v>
      </c>
    </row>
    <row r="7" spans="1:7">
      <c r="A7" s="60" t="s">
        <v>544</v>
      </c>
      <c r="B7" s="60" t="s">
        <v>1421</v>
      </c>
      <c r="C7" s="76" t="s">
        <v>1422</v>
      </c>
      <c r="D7"/>
    </row>
    <row r="8" spans="1:7">
      <c r="A8" s="60" t="s">
        <v>915</v>
      </c>
      <c r="B8" s="60" t="s">
        <v>1421</v>
      </c>
      <c r="D8"/>
    </row>
    <row r="9" spans="1:7">
      <c r="A9" s="60" t="s">
        <v>571</v>
      </c>
      <c r="B9" s="60" t="s">
        <v>1421</v>
      </c>
      <c r="D9"/>
    </row>
    <row r="10" spans="1:7">
      <c r="A10" s="60" t="s">
        <v>1691</v>
      </c>
      <c r="B10" s="60" t="s">
        <v>1421</v>
      </c>
    </row>
    <row r="11" spans="1:7">
      <c r="A11" s="60" t="s">
        <v>918</v>
      </c>
      <c r="B11" s="60" t="s">
        <v>1421</v>
      </c>
    </row>
    <row r="12" spans="1:7">
      <c r="A12" s="60" t="s">
        <v>920</v>
      </c>
      <c r="B12" s="60" t="s">
        <v>1421</v>
      </c>
    </row>
    <row r="13" spans="1:7">
      <c r="A13" s="60" t="s">
        <v>825</v>
      </c>
      <c r="B13" s="60" t="s">
        <v>1421</v>
      </c>
    </row>
    <row r="14" spans="1:7">
      <c r="A14" s="60" t="s">
        <v>923</v>
      </c>
      <c r="B14" s="60" t="s">
        <v>1421</v>
      </c>
    </row>
    <row r="15" spans="1:7">
      <c r="A15" s="60" t="s">
        <v>422</v>
      </c>
      <c r="B15" s="60" t="s">
        <v>1421</v>
      </c>
    </row>
    <row r="16" spans="1:7">
      <c r="A16" s="60" t="s">
        <v>464</v>
      </c>
      <c r="B16" s="60" t="s">
        <v>1421</v>
      </c>
    </row>
    <row r="17" spans="1:2">
      <c r="A17" s="60" t="s">
        <v>547</v>
      </c>
      <c r="B17" s="60" t="s">
        <v>1421</v>
      </c>
    </row>
    <row r="18" spans="1:2">
      <c r="A18" s="60" t="s">
        <v>548</v>
      </c>
      <c r="B18" s="60" t="s">
        <v>1421</v>
      </c>
    </row>
    <row r="19" spans="1:2">
      <c r="A19" s="60" t="s">
        <v>924</v>
      </c>
      <c r="B19" s="60" t="s">
        <v>1421</v>
      </c>
    </row>
    <row r="20" spans="1:2">
      <c r="A20" s="60" t="s">
        <v>546</v>
      </c>
      <c r="B20" s="60" t="s">
        <v>1421</v>
      </c>
    </row>
    <row r="21" spans="1:2">
      <c r="A21" s="60" t="s">
        <v>925</v>
      </c>
      <c r="B21" s="60" t="s">
        <v>1421</v>
      </c>
    </row>
    <row r="22" spans="1:2">
      <c r="A22" s="60" t="s">
        <v>470</v>
      </c>
      <c r="B22" s="60" t="s">
        <v>1421</v>
      </c>
    </row>
    <row r="23" spans="1:2">
      <c r="A23" s="60" t="s">
        <v>405</v>
      </c>
      <c r="B23" s="60" t="s">
        <v>1421</v>
      </c>
    </row>
    <row r="24" spans="1:2">
      <c r="A24" s="60" t="s">
        <v>836</v>
      </c>
      <c r="B24" s="60" t="s">
        <v>1421</v>
      </c>
    </row>
    <row r="25" spans="1:2">
      <c r="A25" s="60" t="s">
        <v>1863</v>
      </c>
      <c r="B25" s="60" t="s">
        <v>1421</v>
      </c>
    </row>
    <row r="26" spans="1:2">
      <c r="A26" s="60" t="s">
        <v>430</v>
      </c>
      <c r="B26" s="60" t="s">
        <v>1421</v>
      </c>
    </row>
    <row r="27" spans="1:2">
      <c r="A27" s="60" t="s">
        <v>1919</v>
      </c>
      <c r="B27" s="60" t="s">
        <v>1421</v>
      </c>
    </row>
    <row r="28" spans="1:2">
      <c r="A28" s="60" t="s">
        <v>581</v>
      </c>
      <c r="B28" s="60" t="s">
        <v>1421</v>
      </c>
    </row>
    <row r="29" spans="1:2">
      <c r="A29" s="60" t="s">
        <v>926</v>
      </c>
      <c r="B29" s="60" t="s">
        <v>1421</v>
      </c>
    </row>
    <row r="30" spans="1:2">
      <c r="A30" s="60" t="s">
        <v>914</v>
      </c>
      <c r="B30" s="60" t="s">
        <v>1421</v>
      </c>
    </row>
    <row r="31" spans="1:2">
      <c r="A31" s="60" t="s">
        <v>459</v>
      </c>
      <c r="B31" s="60" t="s">
        <v>1421</v>
      </c>
    </row>
    <row r="32" spans="1:2">
      <c r="A32" s="60" t="s">
        <v>1911</v>
      </c>
      <c r="B32" s="60" t="s">
        <v>1421</v>
      </c>
    </row>
    <row r="33" spans="1:3">
      <c r="A33" s="60" t="s">
        <v>916</v>
      </c>
      <c r="B33" s="60" t="s">
        <v>1421</v>
      </c>
    </row>
    <row r="34" spans="1:3">
      <c r="A34" s="60" t="s">
        <v>917</v>
      </c>
      <c r="B34" s="60" t="s">
        <v>1421</v>
      </c>
    </row>
    <row r="35" spans="1:3">
      <c r="A35" s="60" t="s">
        <v>921</v>
      </c>
      <c r="B35" s="60" t="s">
        <v>1421</v>
      </c>
    </row>
    <row r="36" spans="1:3">
      <c r="A36" s="60" t="s">
        <v>1916</v>
      </c>
      <c r="B36" s="60" t="s">
        <v>1421</v>
      </c>
    </row>
    <row r="37" spans="1:3">
      <c r="A37" s="60" t="s">
        <v>922</v>
      </c>
      <c r="B37" s="60" t="s">
        <v>1421</v>
      </c>
    </row>
    <row r="38" spans="1:3">
      <c r="A38" s="60" t="s">
        <v>1918</v>
      </c>
      <c r="B38" s="60" t="s">
        <v>1421</v>
      </c>
    </row>
    <row r="39" spans="1:3">
      <c r="A39" s="60" t="s">
        <v>1561</v>
      </c>
      <c r="B39" s="60" t="s">
        <v>1421</v>
      </c>
      <c r="C39" s="76" t="s">
        <v>1422</v>
      </c>
    </row>
    <row r="40" spans="1:3">
      <c r="A40" s="60" t="s">
        <v>910</v>
      </c>
      <c r="B40" s="60" t="s">
        <v>1421</v>
      </c>
    </row>
    <row r="41" spans="1:3">
      <c r="A41" s="60" t="s">
        <v>425</v>
      </c>
      <c r="B41" s="60" t="s">
        <v>1421</v>
      </c>
    </row>
    <row r="42" spans="1:3">
      <c r="A42" s="60" t="s">
        <v>573</v>
      </c>
      <c r="B42" s="60" t="s">
        <v>1421</v>
      </c>
    </row>
    <row r="43" spans="1:3">
      <c r="A43" s="60" t="s">
        <v>1920</v>
      </c>
      <c r="B43" s="60" t="s">
        <v>1421</v>
      </c>
    </row>
    <row r="44" spans="1:3">
      <c r="A44" s="60" t="s">
        <v>911</v>
      </c>
      <c r="B44" s="60" t="s">
        <v>1421</v>
      </c>
      <c r="C44" s="76" t="s">
        <v>1422</v>
      </c>
    </row>
    <row r="45" spans="1:3">
      <c r="A45" s="60" t="s">
        <v>1678</v>
      </c>
      <c r="B45" s="60" t="s">
        <v>1421</v>
      </c>
    </row>
    <row r="46" spans="1:3">
      <c r="A46" s="60" t="s">
        <v>444</v>
      </c>
      <c r="B46" s="60" t="s">
        <v>1421</v>
      </c>
    </row>
    <row r="47" spans="1:3">
      <c r="A47" s="60" t="s">
        <v>441</v>
      </c>
      <c r="B47" s="60" t="s">
        <v>1421</v>
      </c>
    </row>
    <row r="48" spans="1:3">
      <c r="A48" s="60" t="s">
        <v>1908</v>
      </c>
      <c r="B48" s="60" t="s">
        <v>1421</v>
      </c>
      <c r="C48" s="76" t="s">
        <v>1421</v>
      </c>
    </row>
    <row r="49" spans="1:3">
      <c r="A49" s="60" t="s">
        <v>902</v>
      </c>
      <c r="B49" s="60" t="s">
        <v>1421</v>
      </c>
      <c r="C49" s="76" t="s">
        <v>1421</v>
      </c>
    </row>
    <row r="50" spans="1:3">
      <c r="A50" s="60" t="s">
        <v>450</v>
      </c>
      <c r="B50" s="60" t="s">
        <v>1421</v>
      </c>
      <c r="C50" s="76" t="s">
        <v>1421</v>
      </c>
    </row>
    <row r="51" spans="1:3">
      <c r="A51" s="60" t="s">
        <v>576</v>
      </c>
      <c r="B51" s="60" t="s">
        <v>1421</v>
      </c>
      <c r="C51" s="76" t="s">
        <v>1421</v>
      </c>
    </row>
    <row r="52" spans="1:3">
      <c r="A52" s="60" t="s">
        <v>1471</v>
      </c>
      <c r="B52" s="60" t="s">
        <v>1421</v>
      </c>
      <c r="C52" s="76" t="s">
        <v>1421</v>
      </c>
    </row>
    <row r="53" spans="1:3">
      <c r="A53" s="60" t="s">
        <v>903</v>
      </c>
      <c r="B53" s="60" t="s">
        <v>1421</v>
      </c>
      <c r="C53" s="76" t="s">
        <v>1421</v>
      </c>
    </row>
    <row r="54" spans="1:3">
      <c r="A54" s="60" t="s">
        <v>457</v>
      </c>
      <c r="B54" s="60" t="s">
        <v>1421</v>
      </c>
      <c r="C54" s="76" t="s">
        <v>1421</v>
      </c>
    </row>
    <row r="55" spans="1:3">
      <c r="A55" s="60" t="s">
        <v>1909</v>
      </c>
      <c r="B55" s="60" t="s">
        <v>1421</v>
      </c>
      <c r="C55" s="76" t="s">
        <v>1421</v>
      </c>
    </row>
    <row r="56" spans="1:3">
      <c r="A56" s="60" t="s">
        <v>1910</v>
      </c>
      <c r="B56" s="60" t="s">
        <v>1421</v>
      </c>
      <c r="C56" s="76" t="s">
        <v>1421</v>
      </c>
    </row>
    <row r="57" spans="1:3">
      <c r="A57" s="60" t="s">
        <v>904</v>
      </c>
      <c r="B57" s="60" t="s">
        <v>1421</v>
      </c>
      <c r="C57" s="76" t="s">
        <v>1421</v>
      </c>
    </row>
    <row r="58" spans="1:3">
      <c r="A58" s="60" t="s">
        <v>906</v>
      </c>
      <c r="B58" s="60" t="s">
        <v>1421</v>
      </c>
      <c r="C58" s="76" t="s">
        <v>1422</v>
      </c>
    </row>
    <row r="59" spans="1:3">
      <c r="A59" s="60" t="s">
        <v>1908</v>
      </c>
      <c r="B59" s="60" t="s">
        <v>1422</v>
      </c>
      <c r="C59" s="76" t="s">
        <v>1421</v>
      </c>
    </row>
    <row r="60" spans="1:3">
      <c r="A60" s="60" t="s">
        <v>902</v>
      </c>
      <c r="B60" s="60" t="s">
        <v>1422</v>
      </c>
      <c r="C60" s="76" t="s">
        <v>1421</v>
      </c>
    </row>
    <row r="61" spans="1:3">
      <c r="A61" s="60" t="s">
        <v>450</v>
      </c>
      <c r="B61" s="60" t="s">
        <v>1422</v>
      </c>
      <c r="C61" s="76" t="s">
        <v>1421</v>
      </c>
    </row>
    <row r="62" spans="1:3">
      <c r="A62" s="60" t="s">
        <v>467</v>
      </c>
      <c r="B62" s="60" t="s">
        <v>1422</v>
      </c>
      <c r="C62" s="76" t="s">
        <v>1421</v>
      </c>
    </row>
    <row r="63" spans="1:3">
      <c r="A63" s="60" t="s">
        <v>1471</v>
      </c>
      <c r="B63" s="60" t="s">
        <v>1422</v>
      </c>
      <c r="C63" s="76" t="s">
        <v>1421</v>
      </c>
    </row>
    <row r="64" spans="1:3">
      <c r="A64" s="60" t="s">
        <v>903</v>
      </c>
      <c r="B64" s="60" t="s">
        <v>1422</v>
      </c>
      <c r="C64" s="76" t="s">
        <v>1421</v>
      </c>
    </row>
    <row r="65" spans="1:3">
      <c r="A65" s="60" t="s">
        <v>580</v>
      </c>
      <c r="B65" s="60" t="s">
        <v>1422</v>
      </c>
      <c r="C65" s="76" t="s">
        <v>1421</v>
      </c>
    </row>
    <row r="66" spans="1:3">
      <c r="A66" s="60" t="s">
        <v>1909</v>
      </c>
      <c r="B66" s="60" t="s">
        <v>1422</v>
      </c>
      <c r="C66" s="76" t="s">
        <v>1421</v>
      </c>
    </row>
    <row r="67" spans="1:3">
      <c r="A67" s="60" t="s">
        <v>1910</v>
      </c>
      <c r="B67" s="60" t="s">
        <v>1422</v>
      </c>
      <c r="C67" s="76" t="s">
        <v>1421</v>
      </c>
    </row>
    <row r="68" spans="1:3">
      <c r="A68" s="60" t="s">
        <v>904</v>
      </c>
      <c r="B68" s="60" t="s">
        <v>1422</v>
      </c>
      <c r="C68" s="76" t="s">
        <v>1421</v>
      </c>
    </row>
    <row r="69" spans="1:3">
      <c r="A69" s="60" t="s">
        <v>905</v>
      </c>
      <c r="B69" s="60" t="s">
        <v>1422</v>
      </c>
      <c r="C69" s="76" t="s">
        <v>1421</v>
      </c>
    </row>
    <row r="70" spans="1:3">
      <c r="A70" s="60" t="s">
        <v>906</v>
      </c>
      <c r="B70" s="60" t="s">
        <v>1422</v>
      </c>
      <c r="C70" s="76" t="s">
        <v>1422</v>
      </c>
    </row>
    <row r="71" spans="1:3">
      <c r="A71" s="60" t="s">
        <v>907</v>
      </c>
      <c r="B71" s="60" t="s">
        <v>1422</v>
      </c>
      <c r="C71" s="76" t="s">
        <v>1422</v>
      </c>
    </row>
    <row r="72" spans="1:3">
      <c r="A72" s="60" t="s">
        <v>908</v>
      </c>
      <c r="B72" s="60" t="s">
        <v>1422</v>
      </c>
      <c r="C72" s="76" t="s">
        <v>1422</v>
      </c>
    </row>
    <row r="73" spans="1:3">
      <c r="A73" s="60" t="s">
        <v>1561</v>
      </c>
      <c r="B73" s="60" t="s">
        <v>1422</v>
      </c>
      <c r="C73" s="76" t="s">
        <v>1422</v>
      </c>
    </row>
    <row r="74" spans="1:3">
      <c r="A74" s="60" t="s">
        <v>545</v>
      </c>
      <c r="B74" s="60" t="s">
        <v>1422</v>
      </c>
      <c r="C74" s="76" t="s">
        <v>1422</v>
      </c>
    </row>
    <row r="75" spans="1:3">
      <c r="A75" s="60" t="s">
        <v>456</v>
      </c>
      <c r="B75" s="60" t="s">
        <v>1422</v>
      </c>
      <c r="C75" s="76" t="s">
        <v>1422</v>
      </c>
    </row>
    <row r="76" spans="1:3">
      <c r="A76" s="60" t="s">
        <v>911</v>
      </c>
      <c r="B76" s="60" t="s">
        <v>1422</v>
      </c>
      <c r="C76" s="76" t="s">
        <v>1422</v>
      </c>
    </row>
    <row r="77" spans="1:3">
      <c r="A77" s="60" t="s">
        <v>912</v>
      </c>
      <c r="B77" s="60" t="s">
        <v>1422</v>
      </c>
      <c r="C77" s="76" t="s">
        <v>1422</v>
      </c>
    </row>
    <row r="78" spans="1:3">
      <c r="A78" s="60" t="s">
        <v>544</v>
      </c>
      <c r="B78" s="60" t="s">
        <v>1422</v>
      </c>
      <c r="C78" s="76" t="s">
        <v>482</v>
      </c>
    </row>
    <row r="79" spans="1:3">
      <c r="A79" s="60" t="s">
        <v>913</v>
      </c>
      <c r="B79" s="60" t="s">
        <v>1422</v>
      </c>
      <c r="C79" s="76" t="s">
        <v>482</v>
      </c>
    </row>
    <row r="80" spans="1:3">
      <c r="A80" s="60" t="s">
        <v>1678</v>
      </c>
      <c r="B80" s="60" t="s">
        <v>1422</v>
      </c>
    </row>
    <row r="81" spans="1:2">
      <c r="A81" s="60" t="s">
        <v>453</v>
      </c>
      <c r="B81" s="60" t="s">
        <v>1422</v>
      </c>
    </row>
    <row r="82" spans="1:2">
      <c r="A82" s="60" t="s">
        <v>915</v>
      </c>
      <c r="B82" s="60" t="s">
        <v>1422</v>
      </c>
    </row>
    <row r="83" spans="1:2">
      <c r="A83" s="60" t="s">
        <v>459</v>
      </c>
      <c r="B83" s="60" t="s">
        <v>1422</v>
      </c>
    </row>
    <row r="84" spans="1:2">
      <c r="A84" s="60" t="s">
        <v>571</v>
      </c>
      <c r="B84" s="60" t="s">
        <v>1422</v>
      </c>
    </row>
    <row r="85" spans="1:2">
      <c r="A85" s="60" t="s">
        <v>1911</v>
      </c>
      <c r="B85" s="60" t="s">
        <v>1422</v>
      </c>
    </row>
    <row r="86" spans="1:2">
      <c r="A86" s="60" t="s">
        <v>1691</v>
      </c>
      <c r="B86" s="60" t="s">
        <v>1422</v>
      </c>
    </row>
    <row r="87" spans="1:2">
      <c r="A87" s="60" t="s">
        <v>910</v>
      </c>
      <c r="B87" s="60" t="s">
        <v>1422</v>
      </c>
    </row>
    <row r="88" spans="1:2">
      <c r="A88" s="60" t="s">
        <v>917</v>
      </c>
      <c r="B88" s="60" t="s">
        <v>1422</v>
      </c>
    </row>
    <row r="89" spans="1:2">
      <c r="A89" s="60" t="s">
        <v>918</v>
      </c>
      <c r="B89" s="60" t="s">
        <v>1422</v>
      </c>
    </row>
    <row r="90" spans="1:2">
      <c r="A90" s="60" t="s">
        <v>920</v>
      </c>
      <c r="B90" s="60" t="s">
        <v>1422</v>
      </c>
    </row>
    <row r="91" spans="1:2">
      <c r="A91" s="60" t="s">
        <v>921</v>
      </c>
      <c r="B91" s="60" t="s">
        <v>1422</v>
      </c>
    </row>
    <row r="92" spans="1:2">
      <c r="A92" s="60" t="s">
        <v>1916</v>
      </c>
      <c r="B92" s="60" t="s">
        <v>1422</v>
      </c>
    </row>
    <row r="93" spans="1:2">
      <c r="A93" s="60" t="s">
        <v>922</v>
      </c>
      <c r="B93" s="60" t="s">
        <v>1422</v>
      </c>
    </row>
    <row r="94" spans="1:2">
      <c r="A94" s="60" t="s">
        <v>825</v>
      </c>
      <c r="B94" s="60" t="s">
        <v>1422</v>
      </c>
    </row>
    <row r="95" spans="1:2">
      <c r="A95" s="60" t="s">
        <v>923</v>
      </c>
      <c r="B95" s="60" t="s">
        <v>1422</v>
      </c>
    </row>
    <row r="96" spans="1:2">
      <c r="A96" s="60" t="s">
        <v>1914</v>
      </c>
      <c r="B96" s="60" t="s">
        <v>1422</v>
      </c>
    </row>
    <row r="97" spans="1:2">
      <c r="A97" s="60" t="s">
        <v>1915</v>
      </c>
      <c r="B97" s="60" t="s">
        <v>1422</v>
      </c>
    </row>
    <row r="98" spans="1:2">
      <c r="A98" s="60" t="s">
        <v>1912</v>
      </c>
      <c r="B98" s="60" t="s">
        <v>1422</v>
      </c>
    </row>
    <row r="99" spans="1:2">
      <c r="A99" s="60" t="s">
        <v>422</v>
      </c>
      <c r="B99" s="60" t="s">
        <v>1422</v>
      </c>
    </row>
    <row r="100" spans="1:2">
      <c r="A100" s="60" t="s">
        <v>439</v>
      </c>
      <c r="B100" s="60" t="s">
        <v>1422</v>
      </c>
    </row>
    <row r="101" spans="1:2">
      <c r="A101" s="60" t="s">
        <v>464</v>
      </c>
      <c r="B101" s="60" t="s">
        <v>1422</v>
      </c>
    </row>
    <row r="102" spans="1:2">
      <c r="A102" s="60" t="s">
        <v>547</v>
      </c>
      <c r="B102" s="60" t="s">
        <v>1422</v>
      </c>
    </row>
    <row r="103" spans="1:2">
      <c r="A103" s="60" t="s">
        <v>548</v>
      </c>
      <c r="B103" s="60" t="s">
        <v>1422</v>
      </c>
    </row>
    <row r="104" spans="1:2">
      <c r="A104" s="60" t="s">
        <v>924</v>
      </c>
      <c r="B104" s="60" t="s">
        <v>1422</v>
      </c>
    </row>
    <row r="105" spans="1:2">
      <c r="A105" s="60" t="s">
        <v>546</v>
      </c>
      <c r="B105" s="60" t="s">
        <v>1422</v>
      </c>
    </row>
    <row r="106" spans="1:2">
      <c r="A106" s="60" t="s">
        <v>925</v>
      </c>
      <c r="B106" s="60" t="s">
        <v>1422</v>
      </c>
    </row>
    <row r="107" spans="1:2">
      <c r="A107" s="60" t="s">
        <v>425</v>
      </c>
      <c r="B107" s="60" t="s">
        <v>1422</v>
      </c>
    </row>
    <row r="108" spans="1:2">
      <c r="A108" s="60" t="s">
        <v>470</v>
      </c>
      <c r="B108" s="60" t="s">
        <v>1422</v>
      </c>
    </row>
    <row r="109" spans="1:2">
      <c r="A109" s="60" t="s">
        <v>572</v>
      </c>
      <c r="B109" s="60" t="s">
        <v>1422</v>
      </c>
    </row>
    <row r="110" spans="1:2">
      <c r="A110" s="60" t="s">
        <v>405</v>
      </c>
      <c r="B110" s="60" t="s">
        <v>1422</v>
      </c>
    </row>
    <row r="111" spans="1:2">
      <c r="A111" s="60" t="s">
        <v>836</v>
      </c>
      <c r="B111" s="60" t="s">
        <v>1422</v>
      </c>
    </row>
    <row r="112" spans="1:2">
      <c r="A112" s="60" t="s">
        <v>444</v>
      </c>
      <c r="B112" s="60" t="s">
        <v>1422</v>
      </c>
    </row>
    <row r="113" spans="1:2">
      <c r="A113" s="60" t="s">
        <v>430</v>
      </c>
      <c r="B113" s="60" t="s">
        <v>1422</v>
      </c>
    </row>
    <row r="114" spans="1:2">
      <c r="A114" s="60" t="s">
        <v>426</v>
      </c>
      <c r="B114" s="60" t="s">
        <v>1422</v>
      </c>
    </row>
    <row r="115" spans="1:2">
      <c r="A115" s="60" t="s">
        <v>581</v>
      </c>
      <c r="B115" s="60" t="s">
        <v>1422</v>
      </c>
    </row>
    <row r="116" spans="1:2">
      <c r="A116" s="60" t="s">
        <v>1899</v>
      </c>
      <c r="B116" s="60" t="s">
        <v>1422</v>
      </c>
    </row>
    <row r="117" spans="1:2">
      <c r="A117" s="60" t="s">
        <v>404</v>
      </c>
      <c r="B117" s="60" t="s">
        <v>1422</v>
      </c>
    </row>
    <row r="118" spans="1:2">
      <c r="A118" s="60" t="s">
        <v>1920</v>
      </c>
      <c r="B118" s="60" t="s">
        <v>1422</v>
      </c>
    </row>
    <row r="119" spans="1:2">
      <c r="A119" s="60" t="s">
        <v>914</v>
      </c>
      <c r="B119" s="60" t="s">
        <v>1422</v>
      </c>
    </row>
    <row r="120" spans="1:2">
      <c r="A120" s="60" t="s">
        <v>808</v>
      </c>
      <c r="B120" s="60" t="s">
        <v>1422</v>
      </c>
    </row>
    <row r="121" spans="1:2">
      <c r="A121" s="60" t="s">
        <v>916</v>
      </c>
      <c r="B121" s="60" t="s">
        <v>1422</v>
      </c>
    </row>
    <row r="122" spans="1:2">
      <c r="A122" s="60" t="s">
        <v>1913</v>
      </c>
      <c r="B122" s="60" t="s">
        <v>1422</v>
      </c>
    </row>
    <row r="123" spans="1:2">
      <c r="A123" s="60" t="s">
        <v>825</v>
      </c>
      <c r="B123" s="60" t="s">
        <v>1422</v>
      </c>
    </row>
    <row r="124" spans="1:2">
      <c r="A124" s="60" t="s">
        <v>1918</v>
      </c>
      <c r="B124" s="60" t="s">
        <v>1422</v>
      </c>
    </row>
    <row r="125" spans="1:2">
      <c r="A125" s="60" t="s">
        <v>573</v>
      </c>
      <c r="B125" s="60" t="s">
        <v>1422</v>
      </c>
    </row>
    <row r="126" spans="1:2">
      <c r="A126" s="60" t="s">
        <v>1863</v>
      </c>
      <c r="B126" s="60" t="s">
        <v>1422</v>
      </c>
    </row>
    <row r="127" spans="1:2">
      <c r="A127" s="60" t="s">
        <v>1917</v>
      </c>
      <c r="B127" s="60" t="s">
        <v>1422</v>
      </c>
    </row>
    <row r="128" spans="1:2">
      <c r="A128" s="60" t="s">
        <v>926</v>
      </c>
      <c r="B128" s="60" t="s">
        <v>1422</v>
      </c>
    </row>
    <row r="129" spans="1:3">
      <c r="A129" s="60" t="s">
        <v>1908</v>
      </c>
      <c r="B129" s="60" t="s">
        <v>499</v>
      </c>
      <c r="C129" s="76" t="s">
        <v>1421</v>
      </c>
    </row>
    <row r="130" spans="1:3">
      <c r="A130" s="60" t="s">
        <v>902</v>
      </c>
      <c r="B130" s="60" t="s">
        <v>499</v>
      </c>
      <c r="C130" s="76" t="s">
        <v>1421</v>
      </c>
    </row>
    <row r="131" spans="1:3">
      <c r="A131" s="60" t="s">
        <v>450</v>
      </c>
      <c r="B131" s="60" t="s">
        <v>499</v>
      </c>
      <c r="C131" s="76" t="s">
        <v>1421</v>
      </c>
    </row>
    <row r="132" spans="1:3">
      <c r="A132" s="60" t="s">
        <v>576</v>
      </c>
      <c r="B132" s="60" t="s">
        <v>499</v>
      </c>
      <c r="C132" s="76" t="s">
        <v>1421</v>
      </c>
    </row>
    <row r="133" spans="1:3">
      <c r="A133" s="60" t="s">
        <v>1471</v>
      </c>
      <c r="B133" s="60" t="s">
        <v>499</v>
      </c>
      <c r="C133" s="76" t="s">
        <v>1421</v>
      </c>
    </row>
    <row r="134" spans="1:3">
      <c r="A134" s="60" t="s">
        <v>1909</v>
      </c>
      <c r="B134" s="60" t="s">
        <v>499</v>
      </c>
      <c r="C134" s="76" t="s">
        <v>1421</v>
      </c>
    </row>
    <row r="135" spans="1:3">
      <c r="A135" s="60" t="s">
        <v>907</v>
      </c>
      <c r="B135" s="60" t="s">
        <v>499</v>
      </c>
      <c r="C135" s="76" t="s">
        <v>1422</v>
      </c>
    </row>
    <row r="136" spans="1:3">
      <c r="A136" s="60" t="s">
        <v>908</v>
      </c>
      <c r="B136" s="60" t="s">
        <v>499</v>
      </c>
      <c r="C136" s="76" t="s">
        <v>1422</v>
      </c>
    </row>
    <row r="137" spans="1:3">
      <c r="A137" s="60" t="s">
        <v>456</v>
      </c>
      <c r="B137" s="60" t="s">
        <v>499</v>
      </c>
      <c r="C137" s="76" t="s">
        <v>1422</v>
      </c>
    </row>
    <row r="138" spans="1:3">
      <c r="A138" s="60" t="s">
        <v>544</v>
      </c>
      <c r="B138" s="60" t="s">
        <v>499</v>
      </c>
      <c r="C138" s="76" t="s">
        <v>1422</v>
      </c>
    </row>
    <row r="139" spans="1:3">
      <c r="A139" s="60" t="s">
        <v>914</v>
      </c>
      <c r="B139" s="60" t="s">
        <v>499</v>
      </c>
    </row>
    <row r="140" spans="1:3">
      <c r="A140" s="60" t="s">
        <v>1678</v>
      </c>
      <c r="B140" s="60" t="s">
        <v>499</v>
      </c>
    </row>
    <row r="141" spans="1:3">
      <c r="A141" s="60" t="s">
        <v>915</v>
      </c>
      <c r="B141" s="60" t="s">
        <v>499</v>
      </c>
    </row>
    <row r="142" spans="1:3">
      <c r="A142" s="60" t="s">
        <v>459</v>
      </c>
      <c r="B142" s="60" t="s">
        <v>499</v>
      </c>
    </row>
    <row r="143" spans="1:3">
      <c r="A143" s="60" t="s">
        <v>571</v>
      </c>
      <c r="B143" s="60" t="s">
        <v>499</v>
      </c>
    </row>
    <row r="144" spans="1:3">
      <c r="A144" s="60" t="s">
        <v>1911</v>
      </c>
      <c r="B144" s="60" t="s">
        <v>499</v>
      </c>
    </row>
    <row r="145" spans="1:2">
      <c r="A145" s="60" t="s">
        <v>1691</v>
      </c>
      <c r="B145" s="60" t="s">
        <v>499</v>
      </c>
    </row>
    <row r="146" spans="1:2">
      <c r="A146" s="60" t="s">
        <v>910</v>
      </c>
      <c r="B146" s="60" t="s">
        <v>499</v>
      </c>
    </row>
    <row r="147" spans="1:2">
      <c r="A147" s="60" t="s">
        <v>916</v>
      </c>
      <c r="B147" s="60" t="s">
        <v>499</v>
      </c>
    </row>
    <row r="148" spans="1:2">
      <c r="A148" s="60" t="s">
        <v>917</v>
      </c>
      <c r="B148" s="60" t="s">
        <v>499</v>
      </c>
    </row>
    <row r="149" spans="1:2">
      <c r="A149" s="60" t="s">
        <v>918</v>
      </c>
      <c r="B149" s="60" t="s">
        <v>499</v>
      </c>
    </row>
    <row r="150" spans="1:2">
      <c r="A150" s="60" t="s">
        <v>920</v>
      </c>
      <c r="B150" s="60" t="s">
        <v>499</v>
      </c>
    </row>
    <row r="151" spans="1:2">
      <c r="A151" s="60" t="s">
        <v>921</v>
      </c>
      <c r="B151" s="60" t="s">
        <v>499</v>
      </c>
    </row>
    <row r="152" spans="1:2">
      <c r="A152" s="60" t="s">
        <v>1916</v>
      </c>
      <c r="B152" s="60" t="s">
        <v>499</v>
      </c>
    </row>
    <row r="153" spans="1:2">
      <c r="A153" s="60" t="s">
        <v>825</v>
      </c>
      <c r="B153" s="60" t="s">
        <v>499</v>
      </c>
    </row>
    <row r="154" spans="1:2">
      <c r="A154" s="60" t="s">
        <v>923</v>
      </c>
      <c r="B154" s="60" t="s">
        <v>499</v>
      </c>
    </row>
    <row r="155" spans="1:2">
      <c r="A155" s="60" t="s">
        <v>1918</v>
      </c>
      <c r="B155" s="60" t="s">
        <v>499</v>
      </c>
    </row>
    <row r="156" spans="1:2">
      <c r="A156" s="60" t="s">
        <v>1914</v>
      </c>
      <c r="B156" s="60" t="s">
        <v>499</v>
      </c>
    </row>
    <row r="157" spans="1:2">
      <c r="A157" s="60" t="s">
        <v>1915</v>
      </c>
      <c r="B157" s="60" t="s">
        <v>499</v>
      </c>
    </row>
    <row r="158" spans="1:2">
      <c r="A158" s="60" t="s">
        <v>1912</v>
      </c>
      <c r="B158" s="60" t="s">
        <v>499</v>
      </c>
    </row>
    <row r="159" spans="1:2">
      <c r="A159" s="60" t="s">
        <v>422</v>
      </c>
      <c r="B159" s="60" t="s">
        <v>499</v>
      </c>
    </row>
    <row r="160" spans="1:2">
      <c r="A160" s="60" t="s">
        <v>464</v>
      </c>
      <c r="B160" s="60" t="s">
        <v>499</v>
      </c>
    </row>
    <row r="161" spans="1:3">
      <c r="A161" s="60" t="s">
        <v>547</v>
      </c>
      <c r="B161" s="60" t="s">
        <v>499</v>
      </c>
    </row>
    <row r="162" spans="1:3">
      <c r="A162" s="60" t="s">
        <v>548</v>
      </c>
      <c r="B162" s="60" t="s">
        <v>499</v>
      </c>
    </row>
    <row r="163" spans="1:3">
      <c r="A163" s="60" t="s">
        <v>924</v>
      </c>
      <c r="B163" s="60" t="s">
        <v>499</v>
      </c>
    </row>
    <row r="164" spans="1:3">
      <c r="A164" s="60" t="s">
        <v>546</v>
      </c>
      <c r="B164" s="60" t="s">
        <v>499</v>
      </c>
    </row>
    <row r="165" spans="1:3">
      <c r="A165" s="60" t="s">
        <v>430</v>
      </c>
      <c r="B165" s="60" t="s">
        <v>499</v>
      </c>
    </row>
    <row r="166" spans="1:3">
      <c r="A166" s="60" t="s">
        <v>581</v>
      </c>
      <c r="B166" s="60" t="s">
        <v>499</v>
      </c>
    </row>
    <row r="167" spans="1:3">
      <c r="A167" s="60" t="s">
        <v>1908</v>
      </c>
      <c r="B167" s="60" t="s">
        <v>505</v>
      </c>
      <c r="C167" s="76" t="s">
        <v>1421</v>
      </c>
    </row>
    <row r="168" spans="1:3">
      <c r="A168" s="60" t="s">
        <v>450</v>
      </c>
      <c r="B168" s="60" t="s">
        <v>505</v>
      </c>
      <c r="C168" s="76" t="s">
        <v>1421</v>
      </c>
    </row>
    <row r="169" spans="1:3">
      <c r="A169" s="60" t="s">
        <v>904</v>
      </c>
      <c r="B169" s="60" t="s">
        <v>505</v>
      </c>
      <c r="C169" s="76" t="s">
        <v>1421</v>
      </c>
    </row>
    <row r="170" spans="1:3">
      <c r="A170" s="60" t="s">
        <v>908</v>
      </c>
      <c r="B170" s="60" t="s">
        <v>505</v>
      </c>
      <c r="C170" s="76" t="s">
        <v>1422</v>
      </c>
    </row>
    <row r="171" spans="1:3">
      <c r="A171" s="60" t="s">
        <v>544</v>
      </c>
      <c r="B171" s="60" t="s">
        <v>505</v>
      </c>
      <c r="C171" s="76" t="s">
        <v>499</v>
      </c>
    </row>
    <row r="172" spans="1:3">
      <c r="A172" s="60" t="s">
        <v>914</v>
      </c>
      <c r="B172" s="60" t="s">
        <v>505</v>
      </c>
    </row>
    <row r="173" spans="1:3">
      <c r="A173" s="60" t="s">
        <v>1678</v>
      </c>
      <c r="B173" s="60" t="s">
        <v>505</v>
      </c>
    </row>
    <row r="174" spans="1:3">
      <c r="A174" s="60" t="s">
        <v>459</v>
      </c>
      <c r="B174" s="60" t="s">
        <v>505</v>
      </c>
    </row>
    <row r="175" spans="1:3">
      <c r="A175" s="60" t="s">
        <v>918</v>
      </c>
      <c r="B175" s="60" t="s">
        <v>505</v>
      </c>
    </row>
    <row r="176" spans="1:3">
      <c r="A176" s="60" t="s">
        <v>1916</v>
      </c>
      <c r="B176" s="60" t="s">
        <v>505</v>
      </c>
    </row>
    <row r="177" spans="1:3">
      <c r="A177" s="60" t="s">
        <v>430</v>
      </c>
      <c r="B177" s="60" t="s">
        <v>505</v>
      </c>
    </row>
    <row r="178" spans="1:3">
      <c r="A178" s="60" t="s">
        <v>544</v>
      </c>
      <c r="B178" s="60" t="s">
        <v>1601</v>
      </c>
      <c r="C178" s="76" t="s">
        <v>1422</v>
      </c>
    </row>
    <row r="179" spans="1:3">
      <c r="A179" s="60" t="s">
        <v>1908</v>
      </c>
      <c r="B179" s="60" t="s">
        <v>482</v>
      </c>
      <c r="C179" s="76" t="s">
        <v>1421</v>
      </c>
    </row>
    <row r="180" spans="1:3">
      <c r="A180" s="60" t="s">
        <v>576</v>
      </c>
      <c r="B180" s="60" t="s">
        <v>482</v>
      </c>
      <c r="C180" s="76" t="s">
        <v>1421</v>
      </c>
    </row>
    <row r="181" spans="1:3">
      <c r="A181" s="60" t="s">
        <v>903</v>
      </c>
      <c r="B181" s="60" t="s">
        <v>482</v>
      </c>
      <c r="C181" s="76" t="s">
        <v>1421</v>
      </c>
    </row>
    <row r="182" spans="1:3">
      <c r="A182" s="60" t="s">
        <v>904</v>
      </c>
      <c r="B182" s="60" t="s">
        <v>482</v>
      </c>
      <c r="C182" s="76" t="s">
        <v>1421</v>
      </c>
    </row>
    <row r="183" spans="1:3">
      <c r="A183" s="60" t="s">
        <v>908</v>
      </c>
      <c r="B183" s="60" t="s">
        <v>482</v>
      </c>
      <c r="C183" s="76" t="s">
        <v>1422</v>
      </c>
    </row>
    <row r="184" spans="1:3">
      <c r="A184" s="60" t="s">
        <v>1561</v>
      </c>
      <c r="B184" s="60" t="s">
        <v>482</v>
      </c>
      <c r="C184" s="76" t="s">
        <v>1422</v>
      </c>
    </row>
    <row r="185" spans="1:3">
      <c r="A185" s="60" t="s">
        <v>544</v>
      </c>
      <c r="B185" s="60" t="s">
        <v>482</v>
      </c>
      <c r="C185" s="76" t="s">
        <v>1422</v>
      </c>
    </row>
    <row r="186" spans="1:3">
      <c r="A186" s="60" t="s">
        <v>914</v>
      </c>
      <c r="B186" s="60" t="s">
        <v>482</v>
      </c>
    </row>
    <row r="187" spans="1:3">
      <c r="A187" s="60" t="s">
        <v>915</v>
      </c>
      <c r="B187" s="60" t="s">
        <v>482</v>
      </c>
    </row>
    <row r="188" spans="1:3">
      <c r="A188" s="60" t="s">
        <v>459</v>
      </c>
      <c r="B188" s="60" t="s">
        <v>482</v>
      </c>
    </row>
    <row r="189" spans="1:3">
      <c r="A189" s="60" t="s">
        <v>918</v>
      </c>
      <c r="B189" s="60" t="s">
        <v>482</v>
      </c>
    </row>
    <row r="190" spans="1:3">
      <c r="A190" s="60" t="s">
        <v>921</v>
      </c>
      <c r="B190" s="60" t="s">
        <v>482</v>
      </c>
    </row>
    <row r="191" spans="1:3">
      <c r="A191" s="60" t="s">
        <v>1916</v>
      </c>
      <c r="B191" s="60" t="s">
        <v>482</v>
      </c>
    </row>
    <row r="192" spans="1:3">
      <c r="A192" s="60" t="s">
        <v>923</v>
      </c>
      <c r="B192" s="60" t="s">
        <v>482</v>
      </c>
    </row>
    <row r="193" spans="1:2">
      <c r="A193" s="60" t="s">
        <v>1912</v>
      </c>
      <c r="B193" s="60" t="s">
        <v>482</v>
      </c>
    </row>
    <row r="194" spans="1:2">
      <c r="A194" s="60" t="s">
        <v>464</v>
      </c>
      <c r="B194" s="60" t="s">
        <v>482</v>
      </c>
    </row>
    <row r="195" spans="1:2">
      <c r="A195" s="60" t="s">
        <v>548</v>
      </c>
      <c r="B195" s="60" t="s">
        <v>482</v>
      </c>
    </row>
    <row r="196" spans="1:2">
      <c r="A196" s="60" t="s">
        <v>924</v>
      </c>
      <c r="B196" s="60" t="s">
        <v>482</v>
      </c>
    </row>
    <row r="197" spans="1:2">
      <c r="A197" s="60" t="s">
        <v>425</v>
      </c>
      <c r="B197" s="60" t="s">
        <v>482</v>
      </c>
    </row>
    <row r="198" spans="1:2">
      <c r="A198" s="60" t="s">
        <v>470</v>
      </c>
      <c r="B198" s="60" t="s">
        <v>482</v>
      </c>
    </row>
    <row r="199" spans="1:2">
      <c r="A199" s="60" t="s">
        <v>444</v>
      </c>
      <c r="B199" s="60" t="s">
        <v>482</v>
      </c>
    </row>
    <row r="200" spans="1:2">
      <c r="A200" s="60" t="s">
        <v>1919</v>
      </c>
      <c r="B200" s="60" t="s">
        <v>482</v>
      </c>
    </row>
    <row r="201" spans="1:2">
      <c r="A201" s="60" t="s">
        <v>581</v>
      </c>
      <c r="B201" s="60" t="s">
        <v>482</v>
      </c>
    </row>
    <row r="202" spans="1:2">
      <c r="A202" s="60"/>
      <c r="B202" s="60"/>
    </row>
    <row r="203" spans="1:2">
      <c r="A203" s="60"/>
      <c r="B203" s="60"/>
    </row>
  </sheetData>
  <sortState ref="A2:C201">
    <sortCondition ref="B2:B20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7" sqref="B7"/>
    </sheetView>
  </sheetViews>
  <sheetFormatPr baseColWidth="10" defaultRowHeight="12.75"/>
  <cols>
    <col min="1" max="1" width="27.42578125" style="60" bestFit="1" customWidth="1"/>
    <col min="2" max="2" width="17" style="60" bestFit="1" customWidth="1"/>
    <col min="3" max="3" width="13.42578125" style="60" customWidth="1"/>
    <col min="4" max="4" width="15.140625" style="60" customWidth="1"/>
    <col min="5" max="5" width="16.7109375" style="60" customWidth="1"/>
    <col min="6" max="6" width="14.140625" style="60" customWidth="1"/>
    <col min="7" max="7" width="30.28515625" style="60" bestFit="1" customWidth="1"/>
    <col min="8" max="8" width="15.7109375" style="60" bestFit="1" customWidth="1"/>
    <col min="9" max="9" width="4.85546875" style="60" bestFit="1" customWidth="1"/>
    <col min="10" max="10" width="24.140625" style="60" bestFit="1" customWidth="1"/>
    <col min="11" max="11" width="13.85546875" style="60" bestFit="1" customWidth="1"/>
    <col min="12" max="12" width="8.5703125" style="60" bestFit="1" customWidth="1"/>
    <col min="13" max="13" width="13.140625" style="60" bestFit="1" customWidth="1"/>
    <col min="14" max="16384" width="11.42578125" style="60"/>
  </cols>
  <sheetData>
    <row r="1" spans="1:2">
      <c r="A1" s="207" t="s">
        <v>896</v>
      </c>
      <c r="B1" s="60" t="s">
        <v>1424</v>
      </c>
    </row>
    <row r="2" spans="1:2">
      <c r="A2" s="189" t="s">
        <v>931</v>
      </c>
      <c r="B2" s="208">
        <v>32</v>
      </c>
    </row>
    <row r="3" spans="1:2">
      <c r="A3" s="189" t="s">
        <v>929</v>
      </c>
      <c r="B3" s="208">
        <v>24</v>
      </c>
    </row>
    <row r="4" spans="1:2">
      <c r="A4" s="189" t="s">
        <v>928</v>
      </c>
      <c r="B4" s="208">
        <v>21</v>
      </c>
    </row>
    <row r="5" spans="1:2">
      <c r="A5" s="189" t="s">
        <v>927</v>
      </c>
      <c r="B5" s="208">
        <v>37</v>
      </c>
    </row>
    <row r="6" spans="1:2">
      <c r="A6" s="189" t="s">
        <v>930</v>
      </c>
      <c r="B6" s="208">
        <v>25</v>
      </c>
    </row>
    <row r="7" spans="1:2">
      <c r="A7" s="189" t="s">
        <v>655</v>
      </c>
      <c r="B7" s="208">
        <v>62</v>
      </c>
    </row>
    <row r="8" spans="1:2">
      <c r="A8" s="189" t="s">
        <v>656</v>
      </c>
      <c r="B8" s="208">
        <v>63</v>
      </c>
    </row>
    <row r="9" spans="1:2">
      <c r="A9" s="189" t="s">
        <v>499</v>
      </c>
      <c r="B9" s="208">
        <v>38</v>
      </c>
    </row>
    <row r="10" spans="1:2">
      <c r="A10" s="189" t="s">
        <v>505</v>
      </c>
      <c r="B10" s="208">
        <v>14</v>
      </c>
    </row>
    <row r="11" spans="1:2">
      <c r="A11" s="189" t="s">
        <v>482</v>
      </c>
      <c r="B11" s="208">
        <v>28</v>
      </c>
    </row>
    <row r="12" spans="1:2">
      <c r="A12" s="189" t="s">
        <v>1601</v>
      </c>
      <c r="B12" s="208">
        <v>1</v>
      </c>
    </row>
    <row r="13" spans="1:2">
      <c r="A13" s="189" t="s">
        <v>472</v>
      </c>
      <c r="B13" s="208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S77"/>
  <sheetViews>
    <sheetView workbookViewId="0">
      <selection activeCell="A26" sqref="A26"/>
    </sheetView>
  </sheetViews>
  <sheetFormatPr baseColWidth="10" defaultColWidth="31.28515625" defaultRowHeight="12.75"/>
  <cols>
    <col min="1" max="1" width="46.7109375" style="203" bestFit="1" customWidth="1"/>
    <col min="2" max="2" width="21.42578125" style="203" bestFit="1" customWidth="1"/>
    <col min="3" max="3" width="10.140625" style="203" bestFit="1" customWidth="1"/>
    <col min="4" max="4" width="10.42578125" style="203" bestFit="1" customWidth="1"/>
    <col min="5" max="5" width="7.42578125" style="203" bestFit="1" customWidth="1"/>
    <col min="6" max="6" width="10.42578125" style="203" bestFit="1" customWidth="1"/>
    <col min="7" max="7" width="9" style="203" bestFit="1" customWidth="1"/>
    <col min="8" max="8" width="10.42578125" style="203" bestFit="1" customWidth="1"/>
    <col min="9" max="9" width="7.42578125" style="203" bestFit="1" customWidth="1"/>
    <col min="10" max="10" width="10.42578125" style="203" bestFit="1" customWidth="1"/>
    <col min="11" max="11" width="7.85546875" style="203" bestFit="1" customWidth="1"/>
    <col min="12" max="12" width="11.5703125" style="203" bestFit="1" customWidth="1"/>
    <col min="13" max="13" width="9" style="203" bestFit="1" customWidth="1"/>
    <col min="14" max="14" width="10.42578125" style="203" bestFit="1" customWidth="1"/>
    <col min="15" max="15" width="9" style="203" bestFit="1" customWidth="1"/>
    <col min="16" max="16" width="10.42578125" style="203" bestFit="1" customWidth="1"/>
    <col min="17" max="17" width="10.140625" style="203" bestFit="1" customWidth="1"/>
    <col min="18" max="18" width="19.5703125" style="203" bestFit="1" customWidth="1"/>
    <col min="19" max="19" width="7.42578125" style="203" bestFit="1" customWidth="1"/>
    <col min="20" max="20" width="10.42578125" style="203" bestFit="1" customWidth="1"/>
    <col min="21" max="21" width="9" style="203" bestFit="1" customWidth="1"/>
    <col min="22" max="22" width="12.5703125" style="203" bestFit="1" customWidth="1"/>
    <col min="23" max="23" width="9" style="203" bestFit="1" customWidth="1"/>
    <col min="24" max="24" width="10.42578125" style="203" bestFit="1" customWidth="1"/>
    <col min="25" max="25" width="9" style="203" bestFit="1" customWidth="1"/>
    <col min="26" max="26" width="11.7109375" style="203" bestFit="1" customWidth="1"/>
    <col min="27" max="27" width="7.85546875" style="203" bestFit="1" customWidth="1"/>
    <col min="28" max="28" width="10.42578125" style="203" bestFit="1" customWidth="1"/>
    <col min="29" max="29" width="9" style="203" bestFit="1" customWidth="1"/>
    <col min="30" max="30" width="10.42578125" style="203" bestFit="1" customWidth="1"/>
    <col min="31" max="31" width="9" style="203" bestFit="1" customWidth="1"/>
    <col min="32" max="32" width="10.42578125" style="203" bestFit="1" customWidth="1"/>
    <col min="33" max="33" width="9" style="203" bestFit="1" customWidth="1"/>
    <col min="34" max="34" width="10.42578125" style="203" bestFit="1" customWidth="1"/>
    <col min="35" max="35" width="7.85546875" style="203" bestFit="1" customWidth="1"/>
    <col min="36" max="36" width="10.42578125" style="203" bestFit="1" customWidth="1"/>
    <col min="37" max="37" width="7.85546875" style="203" bestFit="1" customWidth="1"/>
    <col min="38" max="38" width="10.42578125" style="203" bestFit="1" customWidth="1"/>
    <col min="39" max="39" width="10.140625" style="203" bestFit="1" customWidth="1"/>
    <col min="40" max="40" width="12" style="203" bestFit="1" customWidth="1"/>
    <col min="41" max="41" width="9" style="203" bestFit="1" customWidth="1"/>
    <col min="42" max="42" width="14.85546875" style="203" bestFit="1" customWidth="1"/>
    <col min="43" max="43" width="7.85546875" style="203" bestFit="1" customWidth="1"/>
    <col min="44" max="44" width="10.7109375" style="203" bestFit="1" customWidth="1"/>
    <col min="45" max="45" width="7.85546875" style="203" bestFit="1" customWidth="1"/>
    <col min="46" max="46" width="10.42578125" style="203" bestFit="1" customWidth="1"/>
    <col min="47" max="47" width="9" style="203" bestFit="1" customWidth="1"/>
    <col min="48" max="48" width="10.42578125" style="203" bestFit="1" customWidth="1"/>
    <col min="49" max="49" width="7.42578125" style="203" bestFit="1" customWidth="1"/>
    <col min="50" max="50" width="10.42578125" style="203" bestFit="1" customWidth="1"/>
    <col min="51" max="51" width="7.85546875" style="203" bestFit="1" customWidth="1"/>
    <col min="52" max="52" width="10.42578125" style="203" bestFit="1" customWidth="1"/>
    <col min="53" max="53" width="10.140625" style="203" bestFit="1" customWidth="1"/>
    <col min="54" max="54" width="10.42578125" style="203" bestFit="1" customWidth="1"/>
    <col min="55" max="55" width="7.85546875" style="203" bestFit="1" customWidth="1"/>
    <col min="56" max="56" width="11.140625" style="203" bestFit="1" customWidth="1"/>
    <col min="57" max="57" width="10.140625" style="203" bestFit="1" customWidth="1"/>
    <col min="58" max="58" width="10.42578125" style="203" bestFit="1" customWidth="1"/>
    <col min="59" max="59" width="7.85546875" style="203" bestFit="1" customWidth="1"/>
    <col min="60" max="60" width="10.42578125" style="203" bestFit="1" customWidth="1"/>
    <col min="61" max="61" width="10.140625" style="203" bestFit="1" customWidth="1"/>
    <col min="62" max="62" width="10.42578125" style="203" bestFit="1" customWidth="1"/>
    <col min="63" max="63" width="10.140625" style="203" bestFit="1" customWidth="1"/>
    <col min="64" max="64" width="10.42578125" style="203" bestFit="1" customWidth="1"/>
    <col min="65" max="65" width="7.85546875" style="203" bestFit="1" customWidth="1"/>
    <col min="66" max="66" width="10.42578125" style="203" bestFit="1" customWidth="1"/>
    <col min="67" max="67" width="9" style="203" bestFit="1" customWidth="1"/>
    <col min="68" max="68" width="10.42578125" style="203" bestFit="1" customWidth="1"/>
    <col min="69" max="69" width="9" style="203" bestFit="1" customWidth="1"/>
    <col min="70" max="70" width="10.7109375" style="203" bestFit="1" customWidth="1"/>
    <col min="71" max="71" width="10.140625" style="203" bestFit="1" customWidth="1"/>
    <col min="72" max="72" width="15.28515625" style="203" bestFit="1" customWidth="1"/>
    <col min="73" max="73" width="7.85546875" style="203" bestFit="1" customWidth="1"/>
    <col min="74" max="74" width="17" style="203" bestFit="1" customWidth="1"/>
    <col min="75" max="75" width="7.85546875" style="203" bestFit="1" customWidth="1"/>
    <col min="76" max="76" width="13.85546875" style="203" bestFit="1" customWidth="1"/>
    <col min="77" max="77" width="9" style="203" bestFit="1" customWidth="1"/>
    <col min="78" max="78" width="10.42578125" style="203" bestFit="1" customWidth="1"/>
    <col min="79" max="79" width="10.140625" style="203" bestFit="1" customWidth="1"/>
    <col min="80" max="80" width="10.42578125" style="203" bestFit="1" customWidth="1"/>
    <col min="81" max="81" width="9" style="203" bestFit="1" customWidth="1"/>
    <col min="82" max="82" width="10.42578125" style="203" bestFit="1" customWidth="1"/>
    <col min="83" max="83" width="7.42578125" style="203" bestFit="1" customWidth="1"/>
    <col min="84" max="84" width="10.42578125" style="203" bestFit="1" customWidth="1"/>
    <col min="85" max="85" width="10.140625" style="203" bestFit="1" customWidth="1"/>
    <col min="86" max="86" width="10.42578125" style="203" bestFit="1" customWidth="1"/>
    <col min="87" max="87" width="7.42578125" style="203" bestFit="1" customWidth="1"/>
    <col min="88" max="88" width="10.42578125" style="203" bestFit="1" customWidth="1"/>
    <col min="89" max="89" width="7.85546875" style="203" bestFit="1" customWidth="1"/>
    <col min="90" max="90" width="10.42578125" style="203" bestFit="1" customWidth="1"/>
    <col min="91" max="91" width="9" style="203" bestFit="1" customWidth="1"/>
    <col min="92" max="92" width="10.42578125" style="203" bestFit="1" customWidth="1"/>
    <col min="93" max="93" width="7.42578125" style="203" bestFit="1" customWidth="1"/>
    <col min="94" max="94" width="10.42578125" style="203" bestFit="1" customWidth="1"/>
    <col min="95" max="95" width="9" style="203" bestFit="1" customWidth="1"/>
    <col min="96" max="96" width="11.28515625" style="203" bestFit="1" customWidth="1"/>
    <col min="97" max="97" width="7.42578125" style="203" bestFit="1" customWidth="1"/>
    <col min="98" max="98" width="10.42578125" style="203" bestFit="1" customWidth="1"/>
    <col min="99" max="99" width="7.42578125" style="203" bestFit="1" customWidth="1"/>
    <col min="100" max="100" width="10.42578125" style="203" bestFit="1" customWidth="1"/>
    <col min="101" max="101" width="9" style="203" bestFit="1" customWidth="1"/>
    <col min="102" max="102" width="10.42578125" style="203" bestFit="1" customWidth="1"/>
    <col min="103" max="103" width="7.85546875" style="203" bestFit="1" customWidth="1"/>
    <col min="104" max="104" width="12.28515625" style="203" bestFit="1" customWidth="1"/>
    <col min="105" max="105" width="7.85546875" style="203" bestFit="1" customWidth="1"/>
    <col min="106" max="106" width="10.42578125" style="203" bestFit="1" customWidth="1"/>
    <col min="107" max="107" width="9" style="203" bestFit="1" customWidth="1"/>
    <col min="108" max="108" width="10.42578125" style="203" bestFit="1" customWidth="1"/>
    <col min="109" max="109" width="10.140625" style="203" bestFit="1" customWidth="1"/>
    <col min="110" max="110" width="10.85546875" style="203" bestFit="1" customWidth="1"/>
    <col min="111" max="111" width="9" style="203" bestFit="1" customWidth="1"/>
    <col min="112" max="112" width="10.42578125" style="203" bestFit="1" customWidth="1"/>
    <col min="113" max="113" width="7.42578125" style="203" bestFit="1" customWidth="1"/>
    <col min="114" max="114" width="10.85546875" style="203" bestFit="1" customWidth="1"/>
    <col min="115" max="115" width="10.140625" style="203" bestFit="1" customWidth="1"/>
    <col min="116" max="116" width="10.42578125" style="203" bestFit="1" customWidth="1"/>
    <col min="117" max="117" width="9" style="203" bestFit="1" customWidth="1"/>
    <col min="118" max="118" width="12.42578125" style="203" bestFit="1" customWidth="1"/>
    <col min="119" max="119" width="9" style="203" bestFit="1" customWidth="1"/>
    <col min="120" max="120" width="10.42578125" style="203" bestFit="1" customWidth="1"/>
    <col min="121" max="121" width="7.85546875" style="203" bestFit="1" customWidth="1"/>
    <col min="122" max="122" width="10.42578125" style="203" bestFit="1" customWidth="1"/>
    <col min="123" max="123" width="7.42578125" style="203" bestFit="1" customWidth="1"/>
    <col min="124" max="124" width="10.42578125" style="203" bestFit="1" customWidth="1"/>
    <col min="125" max="125" width="9" style="203" bestFit="1" customWidth="1"/>
    <col min="126" max="126" width="10.42578125" style="203" bestFit="1" customWidth="1"/>
    <col min="127" max="127" width="10.140625" style="203" bestFit="1" customWidth="1"/>
    <col min="128" max="128" width="10.42578125" style="203" bestFit="1" customWidth="1"/>
    <col min="129" max="129" width="10.140625" style="203" bestFit="1" customWidth="1"/>
    <col min="130" max="130" width="10.42578125" style="203" bestFit="1" customWidth="1"/>
    <col min="131" max="131" width="7.85546875" style="203" bestFit="1" customWidth="1"/>
    <col min="132" max="132" width="10.42578125" style="203" bestFit="1" customWidth="1"/>
    <col min="133" max="133" width="7.85546875" style="203" bestFit="1" customWidth="1"/>
    <col min="134" max="134" width="10.42578125" style="203" bestFit="1" customWidth="1"/>
    <col min="135" max="135" width="9" style="203" bestFit="1" customWidth="1"/>
    <col min="136" max="136" width="10.42578125" style="203" bestFit="1" customWidth="1"/>
    <col min="137" max="137" width="10.140625" style="203" bestFit="1" customWidth="1"/>
    <col min="138" max="138" width="18.5703125" style="203" bestFit="1" customWidth="1"/>
    <col min="139" max="139" width="9" style="203" bestFit="1" customWidth="1"/>
    <col min="140" max="140" width="11" style="203" bestFit="1" customWidth="1"/>
    <col min="141" max="141" width="9" style="203" bestFit="1" customWidth="1"/>
    <col min="142" max="142" width="19.7109375" style="203" bestFit="1" customWidth="1"/>
    <col min="143" max="143" width="9" style="203" bestFit="1" customWidth="1"/>
    <col min="144" max="144" width="16.28515625" style="203" bestFit="1" customWidth="1"/>
    <col min="145" max="145" width="9" style="203" bestFit="1" customWidth="1"/>
    <col min="146" max="146" width="10.42578125" style="203" bestFit="1" customWidth="1"/>
    <col min="147" max="147" width="9" style="203" bestFit="1" customWidth="1"/>
    <col min="148" max="148" width="10.42578125" style="203" bestFit="1" customWidth="1"/>
    <col min="149" max="149" width="7.42578125" style="203" bestFit="1" customWidth="1"/>
    <col min="150" max="150" width="10.42578125" style="203" bestFit="1" customWidth="1"/>
    <col min="151" max="151" width="10.140625" style="203" bestFit="1" customWidth="1"/>
    <col min="152" max="152" width="20.5703125" style="203" bestFit="1" customWidth="1"/>
    <col min="153" max="153" width="9" style="203" bestFit="1" customWidth="1"/>
    <col min="154" max="154" width="12.7109375" style="203" bestFit="1" customWidth="1"/>
    <col min="155" max="155" width="9" style="203" bestFit="1" customWidth="1"/>
    <col min="156" max="156" width="10.42578125" style="203" bestFit="1" customWidth="1"/>
    <col min="157" max="157" width="9" style="203" bestFit="1" customWidth="1"/>
    <col min="158" max="158" width="10.42578125" style="203" bestFit="1" customWidth="1"/>
    <col min="159" max="159" width="7.85546875" style="203" bestFit="1" customWidth="1"/>
    <col min="160" max="160" width="10.42578125" style="203" bestFit="1" customWidth="1"/>
    <col min="161" max="161" width="7.85546875" style="203" bestFit="1" customWidth="1"/>
    <col min="162" max="162" width="10.42578125" style="203" bestFit="1" customWidth="1"/>
    <col min="163" max="163" width="9" style="203" bestFit="1" customWidth="1"/>
    <col min="164" max="164" width="10.42578125" style="203" bestFit="1" customWidth="1"/>
    <col min="165" max="165" width="7.85546875" style="203" bestFit="1" customWidth="1"/>
    <col min="166" max="166" width="10.42578125" style="203" bestFit="1" customWidth="1"/>
    <col min="167" max="167" width="9" style="203" bestFit="1" customWidth="1"/>
    <col min="168" max="168" width="10.42578125" style="203" bestFit="1" customWidth="1"/>
    <col min="169" max="169" width="7.42578125" style="203" bestFit="1" customWidth="1"/>
    <col min="170" max="170" width="20.85546875" style="203" bestFit="1" customWidth="1"/>
    <col min="171" max="171" width="9" style="203" bestFit="1" customWidth="1"/>
    <col min="172" max="172" width="13.85546875" style="203" bestFit="1" customWidth="1"/>
    <col min="173" max="173" width="7.42578125" style="203" bestFit="1" customWidth="1"/>
    <col min="174" max="174" width="10.42578125" style="203" bestFit="1" customWidth="1"/>
    <col min="175" max="175" width="9" style="203" bestFit="1" customWidth="1"/>
    <col min="176" max="176" width="17.42578125" style="203" bestFit="1" customWidth="1"/>
    <col min="177" max="177" width="7.42578125" style="203" bestFit="1" customWidth="1"/>
    <col min="178" max="178" width="10.42578125" style="203" bestFit="1" customWidth="1"/>
    <col min="179" max="179" width="7.85546875" style="203" bestFit="1" customWidth="1"/>
    <col min="180" max="180" width="10.42578125" style="203" bestFit="1" customWidth="1"/>
    <col min="181" max="181" width="7.85546875" style="203" bestFit="1" customWidth="1"/>
    <col min="182" max="182" width="10.42578125" style="203" bestFit="1" customWidth="1"/>
    <col min="183" max="183" width="7.85546875" style="203" bestFit="1" customWidth="1"/>
    <col min="184" max="184" width="10.42578125" style="203" bestFit="1" customWidth="1"/>
    <col min="185" max="185" width="9" style="203" bestFit="1" customWidth="1"/>
    <col min="186" max="186" width="10.42578125" style="203" bestFit="1" customWidth="1"/>
    <col min="187" max="187" width="7.42578125" style="203" bestFit="1" customWidth="1"/>
    <col min="188" max="188" width="10.5703125" style="203" bestFit="1" customWidth="1"/>
    <col min="189" max="189" width="7.85546875" style="203" bestFit="1" customWidth="1"/>
    <col min="190" max="190" width="10.42578125" style="203" bestFit="1" customWidth="1"/>
    <col min="191" max="191" width="9" style="203" bestFit="1" customWidth="1"/>
    <col min="192" max="192" width="10.42578125" style="203" bestFit="1" customWidth="1"/>
    <col min="193" max="193" width="7.85546875" style="203" bestFit="1" customWidth="1"/>
    <col min="194" max="194" width="10.42578125" style="203" bestFit="1" customWidth="1"/>
    <col min="195" max="195" width="7.85546875" style="203" bestFit="1" customWidth="1"/>
    <col min="196" max="196" width="10.42578125" style="203" bestFit="1" customWidth="1"/>
    <col min="197" max="197" width="7.85546875" style="203" bestFit="1" customWidth="1"/>
    <col min="198" max="198" width="10.42578125" style="203" bestFit="1" customWidth="1"/>
    <col min="199" max="199" width="7.42578125" style="203" bestFit="1" customWidth="1"/>
    <col min="200" max="200" width="15.42578125" style="203" bestFit="1" customWidth="1"/>
    <col min="201" max="201" width="7.42578125" style="203" bestFit="1" customWidth="1"/>
    <col min="202" max="202" width="10.85546875" style="203" bestFit="1" customWidth="1"/>
    <col min="203" max="203" width="7.42578125" style="203" bestFit="1" customWidth="1"/>
    <col min="204" max="204" width="10.42578125" style="203" bestFit="1" customWidth="1"/>
    <col min="205" max="205" width="7.42578125" style="203" bestFit="1" customWidth="1"/>
    <col min="206" max="206" width="10.42578125" style="203" bestFit="1" customWidth="1"/>
    <col min="207" max="207" width="7.42578125" style="203" bestFit="1" customWidth="1"/>
    <col min="208" max="208" width="10.42578125" style="203" bestFit="1" customWidth="1"/>
    <col min="209" max="209" width="7.85546875" style="203" bestFit="1" customWidth="1"/>
    <col min="210" max="210" width="10.42578125" style="203" bestFit="1" customWidth="1"/>
    <col min="211" max="211" width="7.42578125" style="203" bestFit="1" customWidth="1"/>
    <col min="212" max="212" width="13.7109375" style="203" bestFit="1" customWidth="1"/>
    <col min="213" max="213" width="9" style="203" bestFit="1" customWidth="1"/>
    <col min="214" max="214" width="15.5703125" style="203" bestFit="1" customWidth="1"/>
    <col min="215" max="215" width="12.5703125" style="203" bestFit="1" customWidth="1"/>
    <col min="216" max="216" width="18.5703125" style="203" customWidth="1"/>
    <col min="217" max="217" width="17.5703125" style="203" customWidth="1"/>
    <col min="218" max="218" width="18.5703125" style="203" customWidth="1"/>
    <col min="219" max="219" width="17.5703125" style="203" customWidth="1"/>
    <col min="220" max="220" width="18.5703125" style="203" customWidth="1"/>
    <col min="221" max="221" width="17.5703125" style="203" customWidth="1"/>
    <col min="222" max="222" width="18.5703125" style="203" customWidth="1"/>
    <col min="223" max="223" width="17.5703125" style="203" customWidth="1"/>
    <col min="224" max="224" width="18.5703125" style="203" customWidth="1"/>
    <col min="225" max="225" width="17.5703125" style="203" customWidth="1"/>
    <col min="226" max="226" width="23.85546875" style="203" customWidth="1"/>
    <col min="227" max="227" width="22.85546875" style="203" customWidth="1"/>
    <col min="228" max="16384" width="31.28515625" style="203"/>
  </cols>
  <sheetData>
    <row r="1" spans="1:227">
      <c r="B1" s="204" t="s">
        <v>2197</v>
      </c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</row>
    <row r="2" spans="1:227">
      <c r="B2" s="203" t="s">
        <v>617</v>
      </c>
      <c r="D2" s="203" t="s">
        <v>513</v>
      </c>
      <c r="F2" s="203" t="s">
        <v>473</v>
      </c>
      <c r="H2" s="203" t="s">
        <v>475</v>
      </c>
      <c r="J2" s="203" t="s">
        <v>501</v>
      </c>
      <c r="L2" s="203" t="s">
        <v>532</v>
      </c>
      <c r="N2" s="203" t="s">
        <v>495</v>
      </c>
      <c r="P2" s="203" t="s">
        <v>492</v>
      </c>
      <c r="R2" s="203" t="s">
        <v>469</v>
      </c>
      <c r="T2" s="203" t="s">
        <v>480</v>
      </c>
      <c r="V2" s="203" t="s">
        <v>483</v>
      </c>
      <c r="X2" s="203" t="s">
        <v>522</v>
      </c>
      <c r="Z2" s="203" t="s">
        <v>533</v>
      </c>
      <c r="AB2" s="203" t="s">
        <v>527</v>
      </c>
      <c r="AD2" s="203" t="s">
        <v>654</v>
      </c>
      <c r="AF2" s="203" t="s">
        <v>484</v>
      </c>
      <c r="AH2" s="203" t="s">
        <v>516</v>
      </c>
      <c r="AJ2" s="203" t="s">
        <v>511</v>
      </c>
      <c r="AL2" s="203" t="s">
        <v>481</v>
      </c>
      <c r="AN2" s="203" t="s">
        <v>598</v>
      </c>
      <c r="AP2" s="203" t="s">
        <v>507</v>
      </c>
      <c r="AR2" s="203" t="s">
        <v>530</v>
      </c>
      <c r="AT2" s="203" t="s">
        <v>474</v>
      </c>
      <c r="AV2" s="203" t="s">
        <v>535</v>
      </c>
      <c r="AX2" s="203" t="s">
        <v>491</v>
      </c>
      <c r="AZ2" s="203" t="s">
        <v>493</v>
      </c>
      <c r="BB2" s="203" t="s">
        <v>526</v>
      </c>
      <c r="BD2" s="203" t="s">
        <v>476</v>
      </c>
      <c r="BF2" s="203" t="s">
        <v>509</v>
      </c>
      <c r="BH2" s="203" t="s">
        <v>677</v>
      </c>
      <c r="BJ2" s="203" t="s">
        <v>515</v>
      </c>
      <c r="BL2" s="203" t="s">
        <v>531</v>
      </c>
      <c r="BN2" s="203" t="s">
        <v>539</v>
      </c>
      <c r="BP2" s="203" t="s">
        <v>494</v>
      </c>
      <c r="BR2" s="203" t="s">
        <v>477</v>
      </c>
      <c r="BT2" s="203" t="s">
        <v>577</v>
      </c>
      <c r="BV2" s="203" t="s">
        <v>508</v>
      </c>
      <c r="BX2" s="203" t="s">
        <v>468</v>
      </c>
      <c r="BZ2" s="203" t="s">
        <v>676</v>
      </c>
      <c r="CB2" s="203" t="s">
        <v>478</v>
      </c>
      <c r="CD2" s="203" t="s">
        <v>678</v>
      </c>
      <c r="CF2" s="203" t="s">
        <v>500</v>
      </c>
      <c r="CH2" s="203" t="s">
        <v>569</v>
      </c>
      <c r="CJ2" s="203" t="s">
        <v>512</v>
      </c>
      <c r="CL2" s="203" t="s">
        <v>520</v>
      </c>
      <c r="CN2" s="203" t="s">
        <v>685</v>
      </c>
      <c r="CP2" s="203" t="s">
        <v>498</v>
      </c>
      <c r="CR2" s="203" t="s">
        <v>681</v>
      </c>
      <c r="CT2" s="203" t="s">
        <v>568</v>
      </c>
      <c r="CV2" s="203" t="s">
        <v>673</v>
      </c>
      <c r="CX2" s="203" t="s">
        <v>521</v>
      </c>
      <c r="CZ2" s="203" t="s">
        <v>510</v>
      </c>
      <c r="DB2" s="203" t="s">
        <v>502</v>
      </c>
      <c r="DD2" s="203" t="s">
        <v>674</v>
      </c>
      <c r="DF2" s="203" t="s">
        <v>485</v>
      </c>
      <c r="DH2" s="203" t="s">
        <v>406</v>
      </c>
      <c r="DJ2" s="203" t="s">
        <v>486</v>
      </c>
      <c r="DL2" s="203" t="s">
        <v>611</v>
      </c>
      <c r="DN2" s="203" t="s">
        <v>487</v>
      </c>
      <c r="DP2" s="203" t="s">
        <v>440</v>
      </c>
      <c r="DR2" s="203" t="s">
        <v>488</v>
      </c>
      <c r="DT2" s="203" t="s">
        <v>523</v>
      </c>
      <c r="DV2" s="203" t="s">
        <v>479</v>
      </c>
      <c r="DX2" s="203" t="s">
        <v>675</v>
      </c>
      <c r="DZ2" s="203" t="s">
        <v>680</v>
      </c>
      <c r="EB2" s="203" t="s">
        <v>682</v>
      </c>
      <c r="ED2" s="203" t="s">
        <v>503</v>
      </c>
      <c r="EF2" s="203" t="s">
        <v>652</v>
      </c>
      <c r="EH2" s="203" t="s">
        <v>565</v>
      </c>
      <c r="EJ2" s="203" t="s">
        <v>518</v>
      </c>
      <c r="EL2" s="203" t="s">
        <v>525</v>
      </c>
      <c r="EN2" s="203" t="s">
        <v>449</v>
      </c>
      <c r="EP2" s="203" t="s">
        <v>582</v>
      </c>
      <c r="ER2" s="203" t="s">
        <v>506</v>
      </c>
      <c r="ET2" s="203" t="s">
        <v>496</v>
      </c>
      <c r="EV2" s="203" t="s">
        <v>614</v>
      </c>
      <c r="EX2" s="203" t="s">
        <v>497</v>
      </c>
      <c r="EZ2" s="203" t="s">
        <v>436</v>
      </c>
      <c r="FB2" s="203" t="s">
        <v>528</v>
      </c>
      <c r="FD2" s="203" t="s">
        <v>684</v>
      </c>
      <c r="FF2" s="203" t="s">
        <v>679</v>
      </c>
      <c r="FH2" s="203" t="s">
        <v>566</v>
      </c>
      <c r="FJ2" s="203" t="s">
        <v>490</v>
      </c>
      <c r="FL2" s="203" t="s">
        <v>683</v>
      </c>
      <c r="FN2" s="203" t="s">
        <v>448</v>
      </c>
      <c r="FP2" s="203" t="s">
        <v>529</v>
      </c>
      <c r="FR2" s="203" t="s">
        <v>489</v>
      </c>
      <c r="FT2" s="203" t="s">
        <v>536</v>
      </c>
      <c r="FV2" s="203" t="s">
        <v>653</v>
      </c>
      <c r="FX2" s="203" t="s">
        <v>567</v>
      </c>
      <c r="FZ2" s="203" t="s">
        <v>534</v>
      </c>
      <c r="GB2" s="203" t="s">
        <v>519</v>
      </c>
      <c r="GD2" s="203" t="s">
        <v>517</v>
      </c>
      <c r="GF2" s="203" t="s">
        <v>524</v>
      </c>
      <c r="GH2" s="203" t="s">
        <v>514</v>
      </c>
      <c r="GJ2" s="203" t="s">
        <v>504</v>
      </c>
      <c r="GL2" s="203" t="s">
        <v>570</v>
      </c>
      <c r="GN2" s="203" t="s">
        <v>537</v>
      </c>
      <c r="GP2" s="203" t="s">
        <v>1602</v>
      </c>
      <c r="GR2" s="203" t="s">
        <v>584</v>
      </c>
      <c r="GT2" s="203" t="s">
        <v>538</v>
      </c>
      <c r="GV2" s="203" t="s">
        <v>1609</v>
      </c>
      <c r="GX2" s="203" t="s">
        <v>583</v>
      </c>
      <c r="GZ2" s="203" t="s">
        <v>1614</v>
      </c>
      <c r="HB2" s="203" t="s">
        <v>1616</v>
      </c>
      <c r="HD2" s="203" t="s">
        <v>1721</v>
      </c>
      <c r="HF2" s="203" t="s">
        <v>2192</v>
      </c>
      <c r="HG2" s="203" t="s">
        <v>2193</v>
      </c>
      <c r="HH2" s="60"/>
      <c r="HI2" s="60"/>
      <c r="HJ2" s="60"/>
      <c r="HK2" s="60"/>
      <c r="HL2" s="60"/>
      <c r="HM2" s="60"/>
      <c r="HN2" s="60"/>
      <c r="HO2" s="60"/>
      <c r="HP2" s="60"/>
      <c r="HQ2" s="60"/>
      <c r="HR2" s="60"/>
      <c r="HS2" s="60"/>
    </row>
    <row r="3" spans="1:227">
      <c r="A3" s="204" t="s">
        <v>896</v>
      </c>
      <c r="B3" s="203" t="s">
        <v>465</v>
      </c>
      <c r="C3" s="203" t="s">
        <v>1431</v>
      </c>
      <c r="D3" s="203" t="s">
        <v>465</v>
      </c>
      <c r="E3" s="203" t="s">
        <v>1431</v>
      </c>
      <c r="F3" s="203" t="s">
        <v>465</v>
      </c>
      <c r="G3" s="203" t="s">
        <v>1431</v>
      </c>
      <c r="H3" s="203" t="s">
        <v>465</v>
      </c>
      <c r="I3" s="203" t="s">
        <v>1431</v>
      </c>
      <c r="J3" s="203" t="s">
        <v>465</v>
      </c>
      <c r="K3" s="203" t="s">
        <v>1431</v>
      </c>
      <c r="L3" s="203" t="s">
        <v>465</v>
      </c>
      <c r="M3" s="203" t="s">
        <v>1431</v>
      </c>
      <c r="N3" s="203" t="s">
        <v>465</v>
      </c>
      <c r="O3" s="203" t="s">
        <v>1431</v>
      </c>
      <c r="P3" s="203" t="s">
        <v>465</v>
      </c>
      <c r="Q3" s="203" t="s">
        <v>1431</v>
      </c>
      <c r="R3" s="203" t="s">
        <v>465</v>
      </c>
      <c r="S3" s="203" t="s">
        <v>1431</v>
      </c>
      <c r="T3" s="203" t="s">
        <v>465</v>
      </c>
      <c r="U3" s="203" t="s">
        <v>1431</v>
      </c>
      <c r="V3" s="203" t="s">
        <v>465</v>
      </c>
      <c r="W3" s="203" t="s">
        <v>1431</v>
      </c>
      <c r="X3" s="203" t="s">
        <v>465</v>
      </c>
      <c r="Y3" s="203" t="s">
        <v>1431</v>
      </c>
      <c r="Z3" s="203" t="s">
        <v>465</v>
      </c>
      <c r="AA3" s="203" t="s">
        <v>1431</v>
      </c>
      <c r="AB3" s="203" t="s">
        <v>465</v>
      </c>
      <c r="AC3" s="203" t="s">
        <v>1431</v>
      </c>
      <c r="AD3" s="203" t="s">
        <v>465</v>
      </c>
      <c r="AE3" s="203" t="s">
        <v>1431</v>
      </c>
      <c r="AF3" s="203" t="s">
        <v>465</v>
      </c>
      <c r="AG3" s="203" t="s">
        <v>1431</v>
      </c>
      <c r="AH3" s="203" t="s">
        <v>465</v>
      </c>
      <c r="AI3" s="203" t="s">
        <v>1431</v>
      </c>
      <c r="AJ3" s="203" t="s">
        <v>465</v>
      </c>
      <c r="AK3" s="203" t="s">
        <v>1431</v>
      </c>
      <c r="AL3" s="203" t="s">
        <v>465</v>
      </c>
      <c r="AM3" s="203" t="s">
        <v>1431</v>
      </c>
      <c r="AN3" s="203" t="s">
        <v>465</v>
      </c>
      <c r="AO3" s="203" t="s">
        <v>1431</v>
      </c>
      <c r="AP3" s="203" t="s">
        <v>465</v>
      </c>
      <c r="AQ3" s="203" t="s">
        <v>1431</v>
      </c>
      <c r="AR3" s="203" t="s">
        <v>465</v>
      </c>
      <c r="AS3" s="203" t="s">
        <v>1431</v>
      </c>
      <c r="AT3" s="203" t="s">
        <v>465</v>
      </c>
      <c r="AU3" s="203" t="s">
        <v>1431</v>
      </c>
      <c r="AV3" s="203" t="s">
        <v>465</v>
      </c>
      <c r="AW3" s="203" t="s">
        <v>1431</v>
      </c>
      <c r="AX3" s="203" t="s">
        <v>465</v>
      </c>
      <c r="AY3" s="203" t="s">
        <v>1431</v>
      </c>
      <c r="AZ3" s="203" t="s">
        <v>465</v>
      </c>
      <c r="BA3" s="203" t="s">
        <v>1431</v>
      </c>
      <c r="BB3" s="203" t="s">
        <v>465</v>
      </c>
      <c r="BC3" s="203" t="s">
        <v>1431</v>
      </c>
      <c r="BD3" s="203" t="s">
        <v>465</v>
      </c>
      <c r="BE3" s="203" t="s">
        <v>1431</v>
      </c>
      <c r="BF3" s="203" t="s">
        <v>465</v>
      </c>
      <c r="BG3" s="203" t="s">
        <v>1431</v>
      </c>
      <c r="BH3" s="203" t="s">
        <v>465</v>
      </c>
      <c r="BI3" s="203" t="s">
        <v>1431</v>
      </c>
      <c r="BJ3" s="203" t="s">
        <v>465</v>
      </c>
      <c r="BK3" s="203" t="s">
        <v>1431</v>
      </c>
      <c r="BL3" s="203" t="s">
        <v>465</v>
      </c>
      <c r="BM3" s="203" t="s">
        <v>1431</v>
      </c>
      <c r="BN3" s="203" t="s">
        <v>465</v>
      </c>
      <c r="BO3" s="203" t="s">
        <v>1431</v>
      </c>
      <c r="BP3" s="203" t="s">
        <v>465</v>
      </c>
      <c r="BQ3" s="203" t="s">
        <v>1431</v>
      </c>
      <c r="BR3" s="203" t="s">
        <v>465</v>
      </c>
      <c r="BS3" s="203" t="s">
        <v>1431</v>
      </c>
      <c r="BT3" s="203" t="s">
        <v>465</v>
      </c>
      <c r="BU3" s="203" t="s">
        <v>1431</v>
      </c>
      <c r="BV3" s="203" t="s">
        <v>465</v>
      </c>
      <c r="BW3" s="203" t="s">
        <v>1431</v>
      </c>
      <c r="BX3" s="203" t="s">
        <v>465</v>
      </c>
      <c r="BY3" s="203" t="s">
        <v>1431</v>
      </c>
      <c r="BZ3" s="203" t="s">
        <v>465</v>
      </c>
      <c r="CA3" s="203" t="s">
        <v>1431</v>
      </c>
      <c r="CB3" s="203" t="s">
        <v>465</v>
      </c>
      <c r="CC3" s="203" t="s">
        <v>1431</v>
      </c>
      <c r="CD3" s="203" t="s">
        <v>465</v>
      </c>
      <c r="CE3" s="203" t="s">
        <v>1431</v>
      </c>
      <c r="CF3" s="203" t="s">
        <v>465</v>
      </c>
      <c r="CG3" s="203" t="s">
        <v>1431</v>
      </c>
      <c r="CH3" s="203" t="s">
        <v>465</v>
      </c>
      <c r="CI3" s="203" t="s">
        <v>1431</v>
      </c>
      <c r="CJ3" s="203" t="s">
        <v>465</v>
      </c>
      <c r="CK3" s="203" t="s">
        <v>1431</v>
      </c>
      <c r="CL3" s="203" t="s">
        <v>465</v>
      </c>
      <c r="CM3" s="203" t="s">
        <v>1431</v>
      </c>
      <c r="CN3" s="203" t="s">
        <v>465</v>
      </c>
      <c r="CO3" s="203" t="s">
        <v>1431</v>
      </c>
      <c r="CP3" s="203" t="s">
        <v>465</v>
      </c>
      <c r="CQ3" s="203" t="s">
        <v>1431</v>
      </c>
      <c r="CR3" s="203" t="s">
        <v>465</v>
      </c>
      <c r="CS3" s="203" t="s">
        <v>1431</v>
      </c>
      <c r="CT3" s="203" t="s">
        <v>465</v>
      </c>
      <c r="CU3" s="203" t="s">
        <v>1431</v>
      </c>
      <c r="CV3" s="203" t="s">
        <v>465</v>
      </c>
      <c r="CW3" s="203" t="s">
        <v>1431</v>
      </c>
      <c r="CX3" s="203" t="s">
        <v>465</v>
      </c>
      <c r="CY3" s="203" t="s">
        <v>1431</v>
      </c>
      <c r="CZ3" s="203" t="s">
        <v>465</v>
      </c>
      <c r="DA3" s="203" t="s">
        <v>1431</v>
      </c>
      <c r="DB3" s="203" t="s">
        <v>465</v>
      </c>
      <c r="DC3" s="203" t="s">
        <v>1431</v>
      </c>
      <c r="DD3" s="203" t="s">
        <v>465</v>
      </c>
      <c r="DE3" s="203" t="s">
        <v>1431</v>
      </c>
      <c r="DF3" s="203" t="s">
        <v>465</v>
      </c>
      <c r="DG3" s="203" t="s">
        <v>1431</v>
      </c>
      <c r="DH3" s="203" t="s">
        <v>465</v>
      </c>
      <c r="DI3" s="203" t="s">
        <v>1431</v>
      </c>
      <c r="DJ3" s="203" t="s">
        <v>465</v>
      </c>
      <c r="DK3" s="203" t="s">
        <v>1431</v>
      </c>
      <c r="DL3" s="203" t="s">
        <v>465</v>
      </c>
      <c r="DM3" s="203" t="s">
        <v>1431</v>
      </c>
      <c r="DN3" s="203" t="s">
        <v>465</v>
      </c>
      <c r="DO3" s="203" t="s">
        <v>1431</v>
      </c>
      <c r="DP3" s="203" t="s">
        <v>465</v>
      </c>
      <c r="DQ3" s="203" t="s">
        <v>1431</v>
      </c>
      <c r="DR3" s="203" t="s">
        <v>465</v>
      </c>
      <c r="DS3" s="203" t="s">
        <v>1431</v>
      </c>
      <c r="DT3" s="203" t="s">
        <v>465</v>
      </c>
      <c r="DU3" s="203" t="s">
        <v>1431</v>
      </c>
      <c r="DV3" s="203" t="s">
        <v>465</v>
      </c>
      <c r="DW3" s="203" t="s">
        <v>1431</v>
      </c>
      <c r="DX3" s="203" t="s">
        <v>465</v>
      </c>
      <c r="DY3" s="203" t="s">
        <v>1431</v>
      </c>
      <c r="DZ3" s="203" t="s">
        <v>465</v>
      </c>
      <c r="EA3" s="203" t="s">
        <v>1431</v>
      </c>
      <c r="EB3" s="203" t="s">
        <v>465</v>
      </c>
      <c r="EC3" s="203" t="s">
        <v>1431</v>
      </c>
      <c r="ED3" s="203" t="s">
        <v>465</v>
      </c>
      <c r="EE3" s="203" t="s">
        <v>1431</v>
      </c>
      <c r="EF3" s="203" t="s">
        <v>465</v>
      </c>
      <c r="EG3" s="203" t="s">
        <v>1431</v>
      </c>
      <c r="EH3" s="203" t="s">
        <v>465</v>
      </c>
      <c r="EI3" s="203" t="s">
        <v>1431</v>
      </c>
      <c r="EJ3" s="203" t="s">
        <v>465</v>
      </c>
      <c r="EK3" s="203" t="s">
        <v>1431</v>
      </c>
      <c r="EL3" s="203" t="s">
        <v>465</v>
      </c>
      <c r="EM3" s="203" t="s">
        <v>1431</v>
      </c>
      <c r="EN3" s="203" t="s">
        <v>465</v>
      </c>
      <c r="EO3" s="203" t="s">
        <v>1431</v>
      </c>
      <c r="EP3" s="203" t="s">
        <v>465</v>
      </c>
      <c r="EQ3" s="203" t="s">
        <v>1431</v>
      </c>
      <c r="ER3" s="203" t="s">
        <v>465</v>
      </c>
      <c r="ES3" s="203" t="s">
        <v>1431</v>
      </c>
      <c r="ET3" s="203" t="s">
        <v>465</v>
      </c>
      <c r="EU3" s="203" t="s">
        <v>1431</v>
      </c>
      <c r="EV3" s="203" t="s">
        <v>465</v>
      </c>
      <c r="EW3" s="203" t="s">
        <v>1431</v>
      </c>
      <c r="EX3" s="203" t="s">
        <v>465</v>
      </c>
      <c r="EY3" s="203" t="s">
        <v>1431</v>
      </c>
      <c r="EZ3" s="203" t="s">
        <v>465</v>
      </c>
      <c r="FA3" s="203" t="s">
        <v>1431</v>
      </c>
      <c r="FB3" s="203" t="s">
        <v>465</v>
      </c>
      <c r="FC3" s="203" t="s">
        <v>1431</v>
      </c>
      <c r="FD3" s="203" t="s">
        <v>465</v>
      </c>
      <c r="FE3" s="203" t="s">
        <v>1431</v>
      </c>
      <c r="FF3" s="203" t="s">
        <v>465</v>
      </c>
      <c r="FG3" s="203" t="s">
        <v>1431</v>
      </c>
      <c r="FH3" s="203" t="s">
        <v>465</v>
      </c>
      <c r="FI3" s="203" t="s">
        <v>1431</v>
      </c>
      <c r="FJ3" s="203" t="s">
        <v>465</v>
      </c>
      <c r="FK3" s="203" t="s">
        <v>1431</v>
      </c>
      <c r="FL3" s="203" t="s">
        <v>465</v>
      </c>
      <c r="FM3" s="203" t="s">
        <v>1431</v>
      </c>
      <c r="FN3" s="203" t="s">
        <v>465</v>
      </c>
      <c r="FO3" s="203" t="s">
        <v>1431</v>
      </c>
      <c r="FP3" s="203" t="s">
        <v>465</v>
      </c>
      <c r="FQ3" s="203" t="s">
        <v>1431</v>
      </c>
      <c r="FR3" s="203" t="s">
        <v>465</v>
      </c>
      <c r="FS3" s="203" t="s">
        <v>1431</v>
      </c>
      <c r="FT3" s="203" t="s">
        <v>465</v>
      </c>
      <c r="FU3" s="203" t="s">
        <v>1431</v>
      </c>
      <c r="FV3" s="203" t="s">
        <v>465</v>
      </c>
      <c r="FW3" s="203" t="s">
        <v>1431</v>
      </c>
      <c r="FX3" s="203" t="s">
        <v>465</v>
      </c>
      <c r="FY3" s="203" t="s">
        <v>1431</v>
      </c>
      <c r="FZ3" s="203" t="s">
        <v>465</v>
      </c>
      <c r="GA3" s="203" t="s">
        <v>1431</v>
      </c>
      <c r="GB3" s="203" t="s">
        <v>465</v>
      </c>
      <c r="GC3" s="203" t="s">
        <v>1431</v>
      </c>
      <c r="GD3" s="203" t="s">
        <v>465</v>
      </c>
      <c r="GE3" s="203" t="s">
        <v>1431</v>
      </c>
      <c r="GF3" s="203" t="s">
        <v>465</v>
      </c>
      <c r="GG3" s="203" t="s">
        <v>1431</v>
      </c>
      <c r="GH3" s="203" t="s">
        <v>465</v>
      </c>
      <c r="GI3" s="203" t="s">
        <v>1431</v>
      </c>
      <c r="GJ3" s="203" t="s">
        <v>465</v>
      </c>
      <c r="GK3" s="203" t="s">
        <v>1431</v>
      </c>
      <c r="GL3" s="203" t="s">
        <v>465</v>
      </c>
      <c r="GM3" s="203" t="s">
        <v>1431</v>
      </c>
      <c r="GN3" s="203" t="s">
        <v>465</v>
      </c>
      <c r="GO3" s="203" t="s">
        <v>1431</v>
      </c>
      <c r="GP3" s="203" t="s">
        <v>465</v>
      </c>
      <c r="GQ3" s="203" t="s">
        <v>1431</v>
      </c>
      <c r="GR3" s="203" t="s">
        <v>465</v>
      </c>
      <c r="GS3" s="203" t="s">
        <v>1431</v>
      </c>
      <c r="GT3" s="203" t="s">
        <v>465</v>
      </c>
      <c r="GU3" s="203" t="s">
        <v>1431</v>
      </c>
      <c r="GV3" s="203" t="s">
        <v>465</v>
      </c>
      <c r="GW3" s="203" t="s">
        <v>1431</v>
      </c>
      <c r="GX3" s="203" t="s">
        <v>465</v>
      </c>
      <c r="GY3" s="203" t="s">
        <v>1431</v>
      </c>
      <c r="GZ3" s="203" t="s">
        <v>465</v>
      </c>
      <c r="HA3" s="203" t="s">
        <v>1431</v>
      </c>
      <c r="HB3" s="203" t="s">
        <v>465</v>
      </c>
      <c r="HC3" s="203" t="s">
        <v>1431</v>
      </c>
      <c r="HD3" s="203" t="s">
        <v>465</v>
      </c>
      <c r="HE3" s="203" t="s">
        <v>1431</v>
      </c>
      <c r="HH3" s="60"/>
      <c r="HI3" s="60"/>
      <c r="HJ3" s="60"/>
      <c r="HK3" s="60"/>
      <c r="HL3" s="60"/>
      <c r="HM3" s="60"/>
      <c r="HN3" s="60"/>
      <c r="HO3" s="60"/>
      <c r="HP3" s="60"/>
      <c r="HQ3" s="60"/>
      <c r="HR3" s="60"/>
      <c r="HS3" s="60"/>
    </row>
    <row r="4" spans="1:227">
      <c r="A4" s="205" t="s">
        <v>1908</v>
      </c>
      <c r="C4" s="203">
        <v>3000000</v>
      </c>
      <c r="P4" s="203">
        <v>1</v>
      </c>
      <c r="Q4" s="203">
        <v>1200000</v>
      </c>
      <c r="AL4" s="203">
        <v>1</v>
      </c>
      <c r="AM4" s="203">
        <v>215000</v>
      </c>
      <c r="BB4" s="203">
        <v>1</v>
      </c>
      <c r="BC4" s="203">
        <v>10000</v>
      </c>
      <c r="BJ4" s="203">
        <v>1</v>
      </c>
      <c r="BK4" s="203">
        <v>250000</v>
      </c>
      <c r="BN4" s="203">
        <v>1</v>
      </c>
      <c r="BO4" s="203">
        <v>1650000</v>
      </c>
      <c r="BR4" s="203">
        <v>1</v>
      </c>
      <c r="BS4" s="203">
        <v>1200000</v>
      </c>
      <c r="BT4" s="203">
        <v>1</v>
      </c>
      <c r="BU4" s="203">
        <v>11000</v>
      </c>
      <c r="CV4" s="203">
        <v>1</v>
      </c>
      <c r="CW4" s="203">
        <v>2721000</v>
      </c>
      <c r="DD4" s="203">
        <v>1</v>
      </c>
      <c r="DE4" s="203">
        <v>8000000</v>
      </c>
      <c r="DJ4" s="203">
        <v>1</v>
      </c>
      <c r="DK4" s="203">
        <v>1568000</v>
      </c>
      <c r="DX4" s="203">
        <v>1</v>
      </c>
      <c r="DY4" s="203">
        <v>8000000</v>
      </c>
      <c r="EF4" s="203">
        <v>1</v>
      </c>
      <c r="EG4" s="203">
        <v>480000</v>
      </c>
      <c r="ET4" s="203">
        <v>1</v>
      </c>
      <c r="EU4" s="203">
        <v>7000000</v>
      </c>
      <c r="EZ4" s="203">
        <v>1</v>
      </c>
      <c r="FA4" s="203">
        <v>8100000</v>
      </c>
      <c r="FX4" s="203">
        <v>1</v>
      </c>
      <c r="FY4" s="203">
        <v>500000</v>
      </c>
      <c r="HF4" s="203">
        <v>15</v>
      </c>
      <c r="HG4" s="203">
        <v>43905000</v>
      </c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</row>
    <row r="5" spans="1:227">
      <c r="A5" s="205" t="s">
        <v>902</v>
      </c>
      <c r="N5" s="203">
        <v>1</v>
      </c>
      <c r="O5" s="203">
        <v>1500</v>
      </c>
      <c r="P5" s="203">
        <v>1</v>
      </c>
      <c r="Q5" s="203">
        <v>47452</v>
      </c>
      <c r="AD5" s="203">
        <v>1</v>
      </c>
      <c r="AE5" s="203">
        <v>10600</v>
      </c>
      <c r="AJ5" s="203">
        <v>1</v>
      </c>
      <c r="AK5" s="203">
        <v>3365</v>
      </c>
      <c r="AL5" s="203">
        <v>1</v>
      </c>
      <c r="AM5" s="203">
        <v>5850</v>
      </c>
      <c r="AN5" s="203">
        <v>1</v>
      </c>
      <c r="AO5" s="203">
        <v>3000</v>
      </c>
      <c r="AT5" s="203">
        <v>1</v>
      </c>
      <c r="AU5" s="203">
        <v>4850</v>
      </c>
      <c r="BD5" s="203">
        <v>1</v>
      </c>
      <c r="BE5" s="203">
        <v>12990</v>
      </c>
      <c r="BR5" s="203">
        <v>1</v>
      </c>
      <c r="BS5" s="203">
        <v>41965</v>
      </c>
      <c r="BZ5" s="203">
        <v>1</v>
      </c>
      <c r="CA5" s="203">
        <v>173743.63</v>
      </c>
      <c r="DN5" s="203">
        <v>1</v>
      </c>
      <c r="DO5" s="203">
        <v>63903</v>
      </c>
      <c r="DP5" s="203">
        <v>1</v>
      </c>
      <c r="DQ5" s="203">
        <v>1200</v>
      </c>
      <c r="DT5" s="203">
        <v>1</v>
      </c>
      <c r="DU5" s="203">
        <v>10000</v>
      </c>
      <c r="DV5" s="203">
        <v>1</v>
      </c>
      <c r="DW5" s="203">
        <v>22771</v>
      </c>
      <c r="ED5" s="203">
        <v>1</v>
      </c>
      <c r="EE5" s="203">
        <v>4021</v>
      </c>
      <c r="EF5" s="203">
        <v>1</v>
      </c>
      <c r="EG5" s="203">
        <v>1500</v>
      </c>
      <c r="EN5" s="203">
        <v>1</v>
      </c>
      <c r="EO5" s="203">
        <v>12360</v>
      </c>
      <c r="HF5" s="203">
        <v>17</v>
      </c>
      <c r="HG5" s="203">
        <v>421070.63</v>
      </c>
      <c r="HH5" s="60"/>
      <c r="HI5" s="60"/>
      <c r="HJ5" s="60"/>
      <c r="HK5" s="60"/>
      <c r="HL5" s="60"/>
      <c r="HM5" s="60"/>
      <c r="HN5" s="60"/>
      <c r="HO5" s="60"/>
      <c r="HP5" s="60"/>
      <c r="HQ5" s="60"/>
      <c r="HR5" s="60"/>
      <c r="HS5" s="60"/>
    </row>
    <row r="6" spans="1:227">
      <c r="A6" s="205" t="s">
        <v>450</v>
      </c>
      <c r="P6" s="203">
        <v>1</v>
      </c>
      <c r="Q6" s="203">
        <v>1900687.51</v>
      </c>
      <c r="BD6" s="203">
        <v>1</v>
      </c>
      <c r="BE6" s="203">
        <v>50567</v>
      </c>
      <c r="BH6" s="203">
        <v>1</v>
      </c>
      <c r="BI6" s="203">
        <v>650000</v>
      </c>
      <c r="BZ6" s="203">
        <v>1</v>
      </c>
      <c r="CA6" s="203">
        <v>48228</v>
      </c>
      <c r="DT6" s="203">
        <v>1</v>
      </c>
      <c r="DU6" s="203">
        <v>25015</v>
      </c>
      <c r="DX6" s="203">
        <v>1</v>
      </c>
      <c r="DY6" s="203">
        <v>306010</v>
      </c>
      <c r="EF6" s="203">
        <v>1</v>
      </c>
      <c r="EG6" s="203">
        <v>180758.56</v>
      </c>
      <c r="EV6" s="203">
        <v>1</v>
      </c>
      <c r="EW6" s="203">
        <v>10000</v>
      </c>
      <c r="HF6" s="203">
        <v>8</v>
      </c>
      <c r="HG6" s="203">
        <v>3171266.07</v>
      </c>
      <c r="HH6" s="60"/>
      <c r="HI6" s="60"/>
      <c r="HJ6" s="60"/>
      <c r="HK6" s="60"/>
      <c r="HL6" s="60"/>
      <c r="HM6" s="60"/>
      <c r="HN6" s="60"/>
      <c r="HO6" s="60"/>
      <c r="HP6" s="60"/>
      <c r="HQ6" s="60"/>
      <c r="HR6" s="60"/>
      <c r="HS6" s="60"/>
    </row>
    <row r="7" spans="1:227">
      <c r="A7" s="205" t="s">
        <v>576</v>
      </c>
      <c r="L7" s="203">
        <v>1</v>
      </c>
      <c r="M7" s="203">
        <v>41106.9</v>
      </c>
      <c r="BX7" s="203">
        <v>1</v>
      </c>
      <c r="BY7" s="203">
        <v>500478.76</v>
      </c>
      <c r="CV7" s="203">
        <v>1</v>
      </c>
      <c r="CW7" s="203">
        <v>126632.13</v>
      </c>
      <c r="DF7" s="203">
        <v>1</v>
      </c>
      <c r="DG7" s="203">
        <v>93015.03</v>
      </c>
      <c r="ET7" s="203">
        <v>1</v>
      </c>
      <c r="EU7" s="203">
        <v>282201.78000000003</v>
      </c>
      <c r="HF7" s="203">
        <v>5</v>
      </c>
      <c r="HG7" s="203">
        <v>1043434.6000000001</v>
      </c>
      <c r="HH7" s="60"/>
      <c r="HI7" s="60"/>
      <c r="HJ7" s="60"/>
      <c r="HK7" s="60"/>
      <c r="HL7" s="60"/>
      <c r="HM7" s="60"/>
      <c r="HN7" s="60"/>
      <c r="HO7" s="60"/>
      <c r="HP7" s="60"/>
      <c r="HQ7" s="60"/>
      <c r="HR7" s="60"/>
      <c r="HS7" s="60"/>
    </row>
    <row r="8" spans="1:227">
      <c r="A8" s="205" t="s">
        <v>467</v>
      </c>
      <c r="AZ8" s="203">
        <v>1</v>
      </c>
      <c r="BA8" s="203">
        <v>81398</v>
      </c>
      <c r="BD8" s="203">
        <v>1</v>
      </c>
      <c r="BE8" s="203">
        <v>508947</v>
      </c>
      <c r="BR8" s="203">
        <v>1</v>
      </c>
      <c r="BS8" s="203">
        <v>43970</v>
      </c>
      <c r="ED8" s="203">
        <v>1</v>
      </c>
      <c r="EE8" s="203">
        <v>191142</v>
      </c>
      <c r="EF8" s="203">
        <v>1</v>
      </c>
      <c r="EG8" s="203">
        <v>344649</v>
      </c>
      <c r="HF8" s="203">
        <v>5</v>
      </c>
      <c r="HG8" s="203">
        <v>1170106</v>
      </c>
      <c r="HH8" s="60"/>
      <c r="HI8" s="60"/>
      <c r="HJ8" s="60"/>
      <c r="HK8" s="60"/>
      <c r="HL8" s="60"/>
      <c r="HM8" s="60"/>
      <c r="HN8" s="60"/>
      <c r="HO8" s="60"/>
      <c r="HP8" s="60"/>
      <c r="HQ8" s="60"/>
      <c r="HR8" s="60"/>
      <c r="HS8" s="60"/>
    </row>
    <row r="9" spans="1:227">
      <c r="A9" s="205" t="s">
        <v>1471</v>
      </c>
      <c r="J9" s="203">
        <v>1</v>
      </c>
      <c r="K9" s="203">
        <v>27206</v>
      </c>
      <c r="P9" s="203">
        <v>1</v>
      </c>
      <c r="Q9" s="203">
        <v>34586</v>
      </c>
      <c r="T9" s="203">
        <v>1</v>
      </c>
      <c r="U9" s="203">
        <v>27206</v>
      </c>
      <c r="X9" s="203">
        <v>1</v>
      </c>
      <c r="Y9" s="203">
        <v>66595</v>
      </c>
      <c r="AB9" s="203">
        <v>1</v>
      </c>
      <c r="AC9" s="203">
        <v>6372</v>
      </c>
      <c r="AF9" s="203">
        <v>1</v>
      </c>
      <c r="AG9" s="203">
        <v>185857.47</v>
      </c>
      <c r="AH9" s="203">
        <v>1</v>
      </c>
      <c r="AI9" s="203">
        <v>27206</v>
      </c>
      <c r="AL9" s="203">
        <v>1</v>
      </c>
      <c r="AM9" s="203">
        <v>954621.67</v>
      </c>
      <c r="BD9" s="203">
        <v>1</v>
      </c>
      <c r="BE9" s="203">
        <v>142456</v>
      </c>
      <c r="BJ9" s="203">
        <v>1</v>
      </c>
      <c r="BK9" s="203">
        <v>17498.990000000002</v>
      </c>
      <c r="BR9" s="203">
        <v>1</v>
      </c>
      <c r="BS9" s="203">
        <v>555742.74</v>
      </c>
      <c r="CB9" s="203">
        <v>1</v>
      </c>
      <c r="CC9" s="203">
        <v>91206</v>
      </c>
      <c r="CF9" s="203">
        <v>1</v>
      </c>
      <c r="CG9" s="203">
        <v>1943144.62</v>
      </c>
      <c r="CP9" s="203">
        <v>1</v>
      </c>
      <c r="CQ9" s="203">
        <v>54000</v>
      </c>
      <c r="CZ9" s="203">
        <v>1</v>
      </c>
      <c r="DA9" s="203">
        <v>63765</v>
      </c>
      <c r="DT9" s="203">
        <v>1</v>
      </c>
      <c r="DU9" s="203">
        <v>232341.72</v>
      </c>
      <c r="DV9" s="203">
        <v>1</v>
      </c>
      <c r="DW9" s="203">
        <v>87956</v>
      </c>
      <c r="EB9" s="203">
        <v>1</v>
      </c>
      <c r="EC9" s="203">
        <v>27206</v>
      </c>
      <c r="ED9" s="203">
        <v>1</v>
      </c>
      <c r="EE9" s="203">
        <v>39132.22</v>
      </c>
      <c r="EF9" s="203">
        <v>1</v>
      </c>
      <c r="EG9" s="203">
        <v>694377.48</v>
      </c>
      <c r="EJ9" s="203">
        <v>1</v>
      </c>
      <c r="EK9" s="203">
        <v>839644.69</v>
      </c>
      <c r="EL9" s="203">
        <v>1</v>
      </c>
      <c r="EM9" s="203">
        <v>30000</v>
      </c>
      <c r="EP9" s="203">
        <v>1</v>
      </c>
      <c r="EQ9" s="203">
        <v>363698</v>
      </c>
      <c r="GD9" s="203">
        <v>1</v>
      </c>
      <c r="GE9" s="203">
        <v>34586</v>
      </c>
      <c r="GF9" s="203">
        <v>1</v>
      </c>
      <c r="GG9" s="203">
        <v>35774</v>
      </c>
      <c r="HF9" s="203">
        <v>25</v>
      </c>
      <c r="HG9" s="203">
        <v>6582179.5999999996</v>
      </c>
      <c r="HH9" s="60"/>
      <c r="HI9" s="60"/>
      <c r="HJ9" s="60"/>
      <c r="HK9" s="60"/>
      <c r="HL9" s="60"/>
      <c r="HM9" s="60"/>
      <c r="HN9" s="60"/>
      <c r="HO9" s="60"/>
      <c r="HP9" s="60"/>
      <c r="HQ9" s="60"/>
      <c r="HR9" s="60"/>
      <c r="HS9" s="60"/>
    </row>
    <row r="10" spans="1:227">
      <c r="A10" s="205" t="s">
        <v>903</v>
      </c>
      <c r="H10" s="203">
        <v>1</v>
      </c>
      <c r="I10" s="203">
        <v>35000</v>
      </c>
      <c r="P10" s="203">
        <v>1</v>
      </c>
      <c r="Q10" s="203">
        <v>1710000</v>
      </c>
      <c r="AL10" s="203">
        <v>1</v>
      </c>
      <c r="AM10" s="203">
        <v>2350000</v>
      </c>
      <c r="AZ10" s="203">
        <v>1</v>
      </c>
      <c r="BA10" s="203">
        <v>1395000</v>
      </c>
      <c r="BD10" s="203">
        <v>1</v>
      </c>
      <c r="BE10" s="203">
        <v>30000</v>
      </c>
      <c r="BL10" s="203">
        <v>1</v>
      </c>
      <c r="BM10" s="203">
        <v>650000</v>
      </c>
      <c r="BX10" s="203">
        <v>1</v>
      </c>
      <c r="BY10" s="203">
        <v>750000</v>
      </c>
      <c r="BZ10" s="203">
        <v>1</v>
      </c>
      <c r="CA10" s="203">
        <v>600000</v>
      </c>
      <c r="CL10" s="203">
        <v>1</v>
      </c>
      <c r="CM10" s="203">
        <v>130000</v>
      </c>
      <c r="DF10" s="203">
        <v>1</v>
      </c>
      <c r="DG10" s="203">
        <v>990000</v>
      </c>
      <c r="DJ10" s="203">
        <v>1</v>
      </c>
      <c r="DK10" s="203">
        <v>590000</v>
      </c>
      <c r="DN10" s="203">
        <v>1</v>
      </c>
      <c r="DO10" s="203">
        <v>1900000</v>
      </c>
      <c r="DV10" s="203">
        <v>1</v>
      </c>
      <c r="DW10" s="203">
        <v>1115000</v>
      </c>
      <c r="EF10" s="203">
        <v>1</v>
      </c>
      <c r="EG10" s="203">
        <v>670000</v>
      </c>
      <c r="ET10" s="203">
        <v>1</v>
      </c>
      <c r="EU10" s="203">
        <v>1230000</v>
      </c>
      <c r="FN10" s="203">
        <v>1</v>
      </c>
      <c r="FO10" s="203">
        <v>230000</v>
      </c>
      <c r="HF10" s="203">
        <v>16</v>
      </c>
      <c r="HG10" s="203">
        <v>14375000</v>
      </c>
      <c r="HH10" s="60"/>
      <c r="HI10" s="60"/>
      <c r="HJ10" s="60"/>
      <c r="HK10" s="60"/>
      <c r="HL10" s="60"/>
      <c r="HM10" s="60"/>
      <c r="HN10" s="60"/>
      <c r="HO10" s="60"/>
      <c r="HP10" s="60"/>
      <c r="HQ10" s="60"/>
      <c r="HR10" s="60"/>
      <c r="HS10" s="60"/>
    </row>
    <row r="11" spans="1:227">
      <c r="A11" s="205" t="s">
        <v>580</v>
      </c>
      <c r="BD11" s="203">
        <v>1</v>
      </c>
      <c r="BE11" s="203">
        <v>51690.15</v>
      </c>
      <c r="CB11" s="203">
        <v>1</v>
      </c>
      <c r="CC11" s="203">
        <v>111027.2</v>
      </c>
      <c r="DV11" s="203">
        <v>1</v>
      </c>
      <c r="DW11" s="203">
        <v>360314.52</v>
      </c>
      <c r="HF11" s="203">
        <v>3</v>
      </c>
      <c r="HG11" s="203">
        <v>523031.87</v>
      </c>
      <c r="HH11" s="60"/>
      <c r="HI11" s="60"/>
      <c r="HJ11" s="60"/>
      <c r="HK11" s="60"/>
      <c r="HL11" s="60"/>
      <c r="HM11" s="60"/>
      <c r="HN11" s="60"/>
      <c r="HO11" s="60"/>
      <c r="HP11" s="60"/>
      <c r="HQ11" s="60"/>
      <c r="HR11" s="60"/>
      <c r="HS11" s="60"/>
    </row>
    <row r="12" spans="1:227">
      <c r="A12" s="205" t="s">
        <v>457</v>
      </c>
      <c r="BH12" s="203">
        <v>1</v>
      </c>
      <c r="BI12" s="203">
        <v>715922</v>
      </c>
      <c r="BT12" s="203">
        <v>1</v>
      </c>
      <c r="BU12" s="203">
        <v>280110</v>
      </c>
      <c r="CP12" s="203">
        <v>1</v>
      </c>
      <c r="CQ12" s="203">
        <v>144000</v>
      </c>
      <c r="HF12" s="203">
        <v>3</v>
      </c>
      <c r="HG12" s="203">
        <v>1140032</v>
      </c>
      <c r="HH12" s="60"/>
      <c r="HI12" s="60"/>
      <c r="HJ12" s="60"/>
      <c r="HK12" s="60"/>
      <c r="HL12" s="60"/>
      <c r="HM12" s="60"/>
      <c r="HN12" s="60"/>
      <c r="HO12" s="60"/>
      <c r="HP12" s="60"/>
      <c r="HQ12" s="60"/>
      <c r="HR12" s="60"/>
      <c r="HS12" s="60"/>
    </row>
    <row r="13" spans="1:227">
      <c r="A13" s="205" t="s">
        <v>1909</v>
      </c>
      <c r="L13" s="203">
        <v>1</v>
      </c>
      <c r="M13" s="203">
        <v>378658.4</v>
      </c>
      <c r="N13" s="203">
        <v>1</v>
      </c>
      <c r="O13" s="203">
        <v>999297.12</v>
      </c>
      <c r="P13" s="203">
        <v>1</v>
      </c>
      <c r="Q13" s="203">
        <v>703554.5</v>
      </c>
      <c r="AB13" s="203">
        <v>1</v>
      </c>
      <c r="AC13" s="203">
        <v>264800</v>
      </c>
      <c r="AJ13" s="203">
        <v>1</v>
      </c>
      <c r="AK13" s="203">
        <v>321200.43</v>
      </c>
      <c r="AP13" s="203">
        <v>1</v>
      </c>
      <c r="AQ13" s="203">
        <v>520284.07</v>
      </c>
      <c r="BD13" s="203">
        <v>1</v>
      </c>
      <c r="BE13" s="203">
        <v>330680.23</v>
      </c>
      <c r="BP13" s="203">
        <v>1</v>
      </c>
      <c r="BQ13" s="203">
        <v>837495.76</v>
      </c>
      <c r="BR13" s="203">
        <v>1</v>
      </c>
      <c r="BS13" s="203">
        <v>678551.47</v>
      </c>
      <c r="BZ13" s="203">
        <v>1</v>
      </c>
      <c r="CA13" s="203">
        <v>326048.5</v>
      </c>
      <c r="CB13" s="203">
        <v>1</v>
      </c>
      <c r="CC13" s="203">
        <v>165599.10999999999</v>
      </c>
      <c r="CF13" s="203">
        <v>1</v>
      </c>
      <c r="CG13" s="203">
        <v>309222.46000000002</v>
      </c>
      <c r="DV13" s="203">
        <v>1</v>
      </c>
      <c r="DW13" s="203">
        <v>652262.55000000005</v>
      </c>
      <c r="EF13" s="203">
        <v>1</v>
      </c>
      <c r="EG13" s="203">
        <v>700011.49</v>
      </c>
      <c r="EN13" s="203">
        <v>1</v>
      </c>
      <c r="EO13" s="203">
        <v>1132678.96</v>
      </c>
      <c r="FH13" s="203">
        <v>1</v>
      </c>
      <c r="FI13" s="203">
        <v>267685.96999999997</v>
      </c>
      <c r="FR13" s="203">
        <v>1</v>
      </c>
      <c r="FS13" s="203">
        <v>295626.32</v>
      </c>
      <c r="GH13" s="203">
        <v>1</v>
      </c>
      <c r="GI13" s="203">
        <v>51437.05</v>
      </c>
      <c r="GN13" s="203">
        <v>1</v>
      </c>
      <c r="GO13" s="203">
        <v>268476.19</v>
      </c>
      <c r="HF13" s="203">
        <v>19</v>
      </c>
      <c r="HG13" s="203">
        <v>9203570.5800000001</v>
      </c>
      <c r="HH13" s="60"/>
      <c r="HI13" s="60"/>
      <c r="HJ13" s="60"/>
      <c r="HK13" s="60"/>
      <c r="HL13" s="60"/>
      <c r="HM13" s="60"/>
      <c r="HN13" s="60"/>
      <c r="HO13" s="60"/>
      <c r="HP13" s="60"/>
      <c r="HQ13" s="60"/>
      <c r="HR13" s="60"/>
      <c r="HS13" s="60"/>
    </row>
    <row r="14" spans="1:227">
      <c r="A14" s="205" t="s">
        <v>1910</v>
      </c>
      <c r="BR14" s="203">
        <v>1</v>
      </c>
      <c r="BS14" s="203">
        <v>488364</v>
      </c>
      <c r="BZ14" s="203">
        <v>1</v>
      </c>
      <c r="CA14" s="203">
        <v>10000</v>
      </c>
      <c r="DN14" s="203">
        <v>1</v>
      </c>
      <c r="DO14" s="203">
        <v>132000</v>
      </c>
      <c r="ET14" s="203">
        <v>1</v>
      </c>
      <c r="EU14" s="203">
        <v>152000</v>
      </c>
      <c r="HF14" s="203">
        <v>4</v>
      </c>
      <c r="HG14" s="203">
        <v>782364</v>
      </c>
      <c r="HH14" s="60"/>
      <c r="HI14" s="60"/>
      <c r="HJ14" s="60"/>
      <c r="HK14" s="60"/>
      <c r="HL14" s="60"/>
      <c r="HM14" s="60"/>
      <c r="HN14" s="60"/>
      <c r="HO14" s="60"/>
      <c r="HP14" s="60"/>
      <c r="HQ14" s="60"/>
      <c r="HR14" s="60"/>
      <c r="HS14" s="60"/>
    </row>
    <row r="15" spans="1:227">
      <c r="A15" s="205" t="s">
        <v>904</v>
      </c>
      <c r="AL15" s="203">
        <v>1</v>
      </c>
      <c r="AM15" s="203">
        <v>26717.99</v>
      </c>
      <c r="AT15" s="203">
        <v>1</v>
      </c>
      <c r="AU15" s="203">
        <v>213504.54</v>
      </c>
      <c r="BD15" s="203">
        <v>1</v>
      </c>
      <c r="BE15" s="203">
        <v>714554.59</v>
      </c>
      <c r="BR15" s="203">
        <v>1</v>
      </c>
      <c r="BS15" s="203">
        <v>107666.68</v>
      </c>
      <c r="BX15" s="203">
        <v>1</v>
      </c>
      <c r="BY15" s="203">
        <v>345680.52</v>
      </c>
      <c r="BZ15" s="203">
        <v>1</v>
      </c>
      <c r="CA15" s="203">
        <v>37536.99</v>
      </c>
      <c r="CB15" s="203">
        <v>1</v>
      </c>
      <c r="CC15" s="203">
        <v>44800.480000000003</v>
      </c>
      <c r="DD15" s="203">
        <v>1</v>
      </c>
      <c r="DE15" s="203">
        <v>193344.09</v>
      </c>
      <c r="DF15" s="203">
        <v>1</v>
      </c>
      <c r="DG15" s="203">
        <v>697608.25</v>
      </c>
      <c r="DV15" s="203">
        <v>1</v>
      </c>
      <c r="DW15" s="203">
        <v>6378.28</v>
      </c>
      <c r="DX15" s="203">
        <v>1</v>
      </c>
      <c r="DY15" s="203">
        <v>35285.300000000003</v>
      </c>
      <c r="EN15" s="203">
        <v>1</v>
      </c>
      <c r="EO15" s="203">
        <v>364774.64</v>
      </c>
      <c r="ET15" s="203">
        <v>1</v>
      </c>
      <c r="EU15" s="203">
        <v>663878.94999999995</v>
      </c>
      <c r="FN15" s="203">
        <v>1</v>
      </c>
      <c r="FO15" s="203">
        <v>489985.43</v>
      </c>
      <c r="FV15" s="203">
        <v>1</v>
      </c>
      <c r="FW15" s="203">
        <v>89158.26</v>
      </c>
      <c r="HF15" s="203">
        <v>15</v>
      </c>
      <c r="HG15" s="203">
        <v>4030874.9899999998</v>
      </c>
      <c r="HH15" s="60"/>
      <c r="HI15" s="60"/>
      <c r="HJ15" s="60"/>
      <c r="HK15" s="60"/>
      <c r="HL15" s="60"/>
      <c r="HM15" s="60"/>
      <c r="HN15" s="60"/>
      <c r="HO15" s="60"/>
      <c r="HP15" s="60"/>
      <c r="HQ15" s="60"/>
      <c r="HR15" s="60"/>
      <c r="HS15" s="60"/>
    </row>
    <row r="16" spans="1:227">
      <c r="A16" s="205" t="s">
        <v>905</v>
      </c>
      <c r="AT16" s="203">
        <v>1</v>
      </c>
      <c r="AU16" s="203">
        <v>6362.88</v>
      </c>
      <c r="AZ16" s="203">
        <v>1</v>
      </c>
      <c r="BA16" s="203">
        <v>394525.69</v>
      </c>
      <c r="BD16" s="203">
        <v>1</v>
      </c>
      <c r="BE16" s="203">
        <v>130613.58</v>
      </c>
      <c r="BR16" s="203">
        <v>1</v>
      </c>
      <c r="BS16" s="203">
        <v>377282.61</v>
      </c>
      <c r="DV16" s="203">
        <v>1</v>
      </c>
      <c r="DW16" s="203">
        <v>112809.42</v>
      </c>
      <c r="EF16" s="203">
        <v>1</v>
      </c>
      <c r="EG16" s="203">
        <v>450692.45</v>
      </c>
      <c r="HF16" s="203">
        <v>6</v>
      </c>
      <c r="HG16" s="203">
        <v>1472286.6300000001</v>
      </c>
      <c r="HH16" s="60"/>
      <c r="HI16" s="60"/>
      <c r="HJ16" s="60"/>
      <c r="HK16" s="60"/>
      <c r="HL16" s="60"/>
      <c r="HM16" s="60"/>
      <c r="HN16" s="60"/>
      <c r="HO16" s="60"/>
      <c r="HP16" s="60"/>
      <c r="HQ16" s="60"/>
      <c r="HR16" s="60"/>
      <c r="HS16" s="60"/>
    </row>
    <row r="17" spans="1:227">
      <c r="A17" s="205" t="s">
        <v>906</v>
      </c>
      <c r="P17" s="203">
        <v>1</v>
      </c>
      <c r="Q17" s="203">
        <v>102181.97</v>
      </c>
      <c r="BH17" s="203">
        <v>1</v>
      </c>
      <c r="BI17" s="203">
        <v>93831.61</v>
      </c>
      <c r="CP17" s="203">
        <v>1</v>
      </c>
      <c r="CQ17" s="203">
        <v>15038.07</v>
      </c>
      <c r="DL17" s="203">
        <v>1</v>
      </c>
      <c r="DM17" s="203">
        <v>18542</v>
      </c>
      <c r="EN17" s="203">
        <v>1</v>
      </c>
      <c r="EO17" s="203">
        <v>171007.77</v>
      </c>
      <c r="HF17" s="203">
        <v>5</v>
      </c>
      <c r="HG17" s="203">
        <v>400601.42000000004</v>
      </c>
      <c r="HH17" s="60"/>
      <c r="HI17" s="60"/>
      <c r="HJ17" s="60"/>
      <c r="HK17" s="60"/>
      <c r="HL17" s="60"/>
      <c r="HM17" s="60"/>
      <c r="HN17" s="60"/>
      <c r="HO17" s="60"/>
      <c r="HP17" s="60"/>
      <c r="HQ17" s="60"/>
      <c r="HR17" s="60"/>
      <c r="HS17" s="60"/>
    </row>
    <row r="18" spans="1:227">
      <c r="A18" s="205" t="s">
        <v>907</v>
      </c>
      <c r="L18" s="203">
        <v>1</v>
      </c>
      <c r="M18" s="203">
        <v>167971</v>
      </c>
      <c r="P18" s="203">
        <v>1</v>
      </c>
      <c r="Q18" s="203">
        <v>3901867</v>
      </c>
      <c r="AL18" s="203">
        <v>1</v>
      </c>
      <c r="AM18" s="203">
        <v>1553658</v>
      </c>
      <c r="AZ18" s="203">
        <v>1</v>
      </c>
      <c r="BA18" s="203">
        <v>3027351</v>
      </c>
      <c r="BD18" s="203">
        <v>1</v>
      </c>
      <c r="BE18" s="203">
        <v>2346140</v>
      </c>
      <c r="BH18" s="203">
        <v>1</v>
      </c>
      <c r="BI18" s="203">
        <v>1854903</v>
      </c>
      <c r="BR18" s="203">
        <v>1</v>
      </c>
      <c r="BS18" s="203">
        <v>305772</v>
      </c>
      <c r="BZ18" s="203">
        <v>1</v>
      </c>
      <c r="CA18" s="203">
        <v>26359</v>
      </c>
      <c r="CB18" s="203">
        <v>1</v>
      </c>
      <c r="CC18" s="203">
        <v>2695985</v>
      </c>
      <c r="CF18" s="203">
        <v>1</v>
      </c>
      <c r="CG18" s="203">
        <v>948580</v>
      </c>
      <c r="CP18" s="203">
        <v>1</v>
      </c>
      <c r="CQ18" s="203">
        <v>851186</v>
      </c>
      <c r="DB18" s="203">
        <v>1</v>
      </c>
      <c r="DC18" s="203">
        <v>954715</v>
      </c>
      <c r="DL18" s="203">
        <v>1</v>
      </c>
      <c r="DM18" s="203">
        <v>1236817</v>
      </c>
      <c r="DN18" s="203">
        <v>1</v>
      </c>
      <c r="DO18" s="203">
        <v>651333</v>
      </c>
      <c r="DT18" s="203">
        <v>1</v>
      </c>
      <c r="DU18" s="203">
        <v>868152</v>
      </c>
      <c r="DV18" s="203">
        <v>1</v>
      </c>
      <c r="DW18" s="203">
        <v>1400728</v>
      </c>
      <c r="DZ18" s="203">
        <v>1</v>
      </c>
      <c r="EA18" s="203">
        <v>336732</v>
      </c>
      <c r="ED18" s="203">
        <v>1</v>
      </c>
      <c r="EE18" s="203">
        <v>1523077</v>
      </c>
      <c r="EF18" s="203">
        <v>1</v>
      </c>
      <c r="EG18" s="203">
        <v>3415978</v>
      </c>
      <c r="GB18" s="203">
        <v>1</v>
      </c>
      <c r="GC18" s="203">
        <v>529665</v>
      </c>
      <c r="GH18" s="203">
        <v>1</v>
      </c>
      <c r="GI18" s="203">
        <v>292257</v>
      </c>
      <c r="HF18" s="203">
        <v>21</v>
      </c>
      <c r="HG18" s="203">
        <v>28889226</v>
      </c>
      <c r="HH18" s="60"/>
      <c r="HI18" s="60"/>
      <c r="HJ18" s="60"/>
      <c r="HK18" s="60"/>
      <c r="HL18" s="60"/>
      <c r="HM18" s="60"/>
      <c r="HN18" s="60"/>
      <c r="HO18" s="60"/>
      <c r="HP18" s="60"/>
      <c r="HQ18" s="60"/>
      <c r="HR18" s="60"/>
      <c r="HS18" s="60"/>
    </row>
    <row r="19" spans="1:227">
      <c r="A19" s="205" t="s">
        <v>908</v>
      </c>
      <c r="B19" s="203">
        <v>3</v>
      </c>
      <c r="C19" s="203">
        <v>756560</v>
      </c>
      <c r="L19" s="203">
        <v>1</v>
      </c>
      <c r="M19" s="203">
        <v>558020</v>
      </c>
      <c r="P19" s="203">
        <v>1</v>
      </c>
      <c r="Q19" s="203">
        <v>713005</v>
      </c>
      <c r="T19" s="203">
        <v>1</v>
      </c>
      <c r="U19" s="203">
        <v>285207</v>
      </c>
      <c r="V19" s="203">
        <v>1</v>
      </c>
      <c r="W19" s="203">
        <v>404425</v>
      </c>
      <c r="AB19" s="203">
        <v>1</v>
      </c>
      <c r="AC19" s="203">
        <v>1078872</v>
      </c>
      <c r="AF19" s="203">
        <v>1</v>
      </c>
      <c r="AG19" s="203">
        <v>272472</v>
      </c>
      <c r="AH19" s="203">
        <v>1</v>
      </c>
      <c r="AI19" s="203">
        <v>45000</v>
      </c>
      <c r="AL19" s="203">
        <v>1</v>
      </c>
      <c r="AM19" s="203">
        <v>255948</v>
      </c>
      <c r="AN19" s="203">
        <v>1</v>
      </c>
      <c r="AO19" s="203">
        <v>1097953</v>
      </c>
      <c r="AR19" s="203">
        <v>1</v>
      </c>
      <c r="AS19" s="203">
        <v>145980</v>
      </c>
      <c r="AT19" s="203">
        <v>1</v>
      </c>
      <c r="AU19" s="203">
        <v>119310</v>
      </c>
      <c r="AZ19" s="203">
        <v>1</v>
      </c>
      <c r="BA19" s="203">
        <v>289650</v>
      </c>
      <c r="BH19" s="203">
        <v>1</v>
      </c>
      <c r="BI19" s="203">
        <v>1541471</v>
      </c>
      <c r="BJ19" s="203">
        <v>1</v>
      </c>
      <c r="BK19" s="203">
        <v>882134</v>
      </c>
      <c r="BR19" s="203">
        <v>1</v>
      </c>
      <c r="BS19" s="203">
        <v>792591</v>
      </c>
      <c r="BZ19" s="203">
        <v>1</v>
      </c>
      <c r="CA19" s="203">
        <v>971692</v>
      </c>
      <c r="CF19" s="203">
        <v>1</v>
      </c>
      <c r="CG19" s="203">
        <v>190598</v>
      </c>
      <c r="CJ19" s="203">
        <v>1</v>
      </c>
      <c r="CK19" s="203">
        <v>731545</v>
      </c>
      <c r="CP19" s="203">
        <v>1</v>
      </c>
      <c r="CQ19" s="203">
        <v>261501</v>
      </c>
      <c r="CV19" s="203">
        <v>1</v>
      </c>
      <c r="CW19" s="203">
        <v>334970</v>
      </c>
      <c r="DD19" s="203">
        <v>1</v>
      </c>
      <c r="DE19" s="203">
        <v>192446</v>
      </c>
      <c r="DJ19" s="203">
        <v>1</v>
      </c>
      <c r="DK19" s="203">
        <v>977399</v>
      </c>
      <c r="DN19" s="203">
        <v>1</v>
      </c>
      <c r="DO19" s="203">
        <v>160754</v>
      </c>
      <c r="DP19" s="203">
        <v>1</v>
      </c>
      <c r="DQ19" s="203">
        <v>230000</v>
      </c>
      <c r="DT19" s="203">
        <v>1</v>
      </c>
      <c r="DU19" s="203">
        <v>800000</v>
      </c>
      <c r="DV19" s="203">
        <v>1</v>
      </c>
      <c r="DW19" s="203">
        <v>123997</v>
      </c>
      <c r="DX19" s="203">
        <v>1</v>
      </c>
      <c r="DY19" s="203">
        <v>150000</v>
      </c>
      <c r="EF19" s="203">
        <v>1</v>
      </c>
      <c r="EG19" s="203">
        <v>421920</v>
      </c>
      <c r="EN19" s="203">
        <v>1</v>
      </c>
      <c r="EO19" s="203">
        <v>439489</v>
      </c>
      <c r="EP19" s="203">
        <v>1</v>
      </c>
      <c r="EQ19" s="203">
        <v>361483</v>
      </c>
      <c r="ET19" s="203">
        <v>1</v>
      </c>
      <c r="EU19" s="203">
        <v>359277</v>
      </c>
      <c r="EV19" s="203">
        <v>1</v>
      </c>
      <c r="EW19" s="203">
        <v>100000</v>
      </c>
      <c r="EZ19" s="203">
        <v>1</v>
      </c>
      <c r="FA19" s="203">
        <v>130000</v>
      </c>
      <c r="FF19" s="203">
        <v>1</v>
      </c>
      <c r="FG19" s="203">
        <v>868912</v>
      </c>
      <c r="FH19" s="203">
        <v>1</v>
      </c>
      <c r="FI19" s="203">
        <v>410717</v>
      </c>
      <c r="FN19" s="203">
        <v>1</v>
      </c>
      <c r="FO19" s="203">
        <v>310081</v>
      </c>
      <c r="FZ19" s="203">
        <v>1</v>
      </c>
      <c r="GA19" s="203">
        <v>141500</v>
      </c>
      <c r="HF19" s="203">
        <v>40</v>
      </c>
      <c r="HG19" s="203">
        <v>17906879</v>
      </c>
      <c r="HH19" s="60"/>
      <c r="HI19" s="60"/>
      <c r="HJ19" s="60"/>
      <c r="HK19" s="60"/>
      <c r="HL19" s="60"/>
      <c r="HM19" s="60"/>
      <c r="HN19" s="60"/>
      <c r="HO19" s="60"/>
      <c r="HP19" s="60"/>
      <c r="HQ19" s="60"/>
      <c r="HR19" s="60"/>
      <c r="HS19" s="60"/>
    </row>
    <row r="20" spans="1:227">
      <c r="A20" s="205" t="s">
        <v>1561</v>
      </c>
      <c r="P20" s="203">
        <v>1</v>
      </c>
      <c r="Q20" s="203">
        <v>28403.1</v>
      </c>
      <c r="Z20" s="203">
        <v>1</v>
      </c>
      <c r="AA20" s="203">
        <v>128085.28</v>
      </c>
      <c r="AT20" s="203">
        <v>1</v>
      </c>
      <c r="AU20" s="203">
        <v>32413.98</v>
      </c>
      <c r="BD20" s="203">
        <v>1</v>
      </c>
      <c r="BE20" s="203">
        <v>58018.03</v>
      </c>
      <c r="DF20" s="203">
        <v>1</v>
      </c>
      <c r="DG20" s="203">
        <v>57271.4</v>
      </c>
      <c r="DJ20" s="203">
        <v>1</v>
      </c>
      <c r="DK20" s="203">
        <v>237906.68</v>
      </c>
      <c r="EH20" s="203">
        <v>1</v>
      </c>
      <c r="EI20" s="203">
        <v>52897.82</v>
      </c>
      <c r="EN20" s="203">
        <v>1</v>
      </c>
      <c r="EO20" s="203">
        <v>42055.7</v>
      </c>
      <c r="ET20" s="203">
        <v>1</v>
      </c>
      <c r="EU20" s="203">
        <v>1902.39</v>
      </c>
      <c r="FN20" s="203">
        <v>1</v>
      </c>
      <c r="FO20" s="203">
        <v>9266</v>
      </c>
      <c r="HF20" s="203">
        <v>10</v>
      </c>
      <c r="HG20" s="203">
        <v>648220.37999999989</v>
      </c>
      <c r="HH20" s="60"/>
      <c r="HI20" s="60"/>
      <c r="HJ20" s="60"/>
      <c r="HK20" s="60"/>
      <c r="HL20" s="60"/>
      <c r="HM20" s="60"/>
      <c r="HN20" s="60"/>
      <c r="HO20" s="60"/>
      <c r="HP20" s="60"/>
      <c r="HQ20" s="60"/>
      <c r="HR20" s="60"/>
      <c r="HS20" s="60"/>
    </row>
    <row r="21" spans="1:227">
      <c r="A21" s="205" t="s">
        <v>545</v>
      </c>
      <c r="T21" s="203">
        <v>1</v>
      </c>
      <c r="U21" s="203">
        <v>30506.55</v>
      </c>
      <c r="AZ21" s="203">
        <v>1</v>
      </c>
      <c r="BA21" s="203">
        <v>55940.55</v>
      </c>
      <c r="BD21" s="203">
        <v>1</v>
      </c>
      <c r="BE21" s="203">
        <v>826732.52</v>
      </c>
      <c r="BZ21" s="203">
        <v>1</v>
      </c>
      <c r="CA21" s="203">
        <v>1531923.29</v>
      </c>
      <c r="CB21" s="203">
        <v>1</v>
      </c>
      <c r="CC21" s="203">
        <v>1432545</v>
      </c>
      <c r="DL21" s="203">
        <v>1</v>
      </c>
      <c r="DM21" s="203">
        <v>261698.97</v>
      </c>
      <c r="DN21" s="203">
        <v>1</v>
      </c>
      <c r="DO21" s="203">
        <v>97581.71</v>
      </c>
      <c r="ED21" s="203">
        <v>1</v>
      </c>
      <c r="EE21" s="203">
        <v>19530.36</v>
      </c>
      <c r="EF21" s="203">
        <v>1</v>
      </c>
      <c r="EG21" s="203">
        <v>2104328.65</v>
      </c>
      <c r="EN21" s="203">
        <v>1</v>
      </c>
      <c r="EO21" s="203">
        <v>792028.68</v>
      </c>
      <c r="GB21" s="203">
        <v>1</v>
      </c>
      <c r="GC21" s="203">
        <v>8322.4</v>
      </c>
      <c r="HF21" s="203">
        <v>11</v>
      </c>
      <c r="HG21" s="203">
        <v>7161138.6800000016</v>
      </c>
      <c r="HH21" s="60"/>
      <c r="HI21" s="60"/>
      <c r="HJ21" s="60"/>
      <c r="HK21" s="60"/>
      <c r="HL21" s="60"/>
      <c r="HM21" s="60"/>
      <c r="HN21" s="60"/>
      <c r="HO21" s="60"/>
      <c r="HP21" s="60"/>
      <c r="HQ21" s="60"/>
      <c r="HR21" s="60"/>
      <c r="HS21" s="60"/>
    </row>
    <row r="22" spans="1:227">
      <c r="A22" s="205" t="s">
        <v>456</v>
      </c>
      <c r="F22" s="203">
        <v>1</v>
      </c>
      <c r="G22" s="203">
        <v>294462.76</v>
      </c>
      <c r="P22" s="203">
        <v>1</v>
      </c>
      <c r="Q22" s="203">
        <v>163436</v>
      </c>
      <c r="AM22" s="203">
        <v>298833</v>
      </c>
      <c r="AZ22" s="203">
        <v>1</v>
      </c>
      <c r="BA22" s="203">
        <v>3636195</v>
      </c>
      <c r="BD22" s="203">
        <v>1</v>
      </c>
      <c r="BE22" s="203">
        <v>34577</v>
      </c>
      <c r="BJ22" s="203">
        <v>1</v>
      </c>
      <c r="BK22" s="203">
        <v>83500.92</v>
      </c>
      <c r="BR22" s="203">
        <v>1</v>
      </c>
      <c r="BS22" s="203">
        <v>457548</v>
      </c>
      <c r="CB22" s="203">
        <v>1</v>
      </c>
      <c r="CC22" s="203">
        <v>5442</v>
      </c>
      <c r="DF22" s="203">
        <v>1</v>
      </c>
      <c r="DG22" s="203">
        <v>412219.06</v>
      </c>
      <c r="DV22" s="203">
        <v>1</v>
      </c>
      <c r="DW22" s="203">
        <v>272942</v>
      </c>
      <c r="EF22" s="203">
        <v>1</v>
      </c>
      <c r="EG22" s="203">
        <v>621603</v>
      </c>
      <c r="EJ22" s="203">
        <v>1</v>
      </c>
      <c r="EK22" s="203">
        <v>82543</v>
      </c>
      <c r="EN22" s="203">
        <v>1</v>
      </c>
      <c r="EO22" s="203">
        <v>752132</v>
      </c>
      <c r="GH22" s="203">
        <v>1</v>
      </c>
      <c r="GI22" s="203">
        <v>95000</v>
      </c>
      <c r="HF22" s="203">
        <v>13</v>
      </c>
      <c r="HG22" s="203">
        <v>7210433.7399999993</v>
      </c>
      <c r="HH22" s="60"/>
      <c r="HI22" s="60"/>
      <c r="HJ22" s="60"/>
      <c r="HK22" s="60"/>
      <c r="HL22" s="60"/>
      <c r="HM22" s="60"/>
      <c r="HN22" s="60"/>
      <c r="HO22" s="60"/>
      <c r="HP22" s="60"/>
      <c r="HQ22" s="60"/>
      <c r="HR22" s="60"/>
      <c r="HS22" s="60"/>
    </row>
    <row r="23" spans="1:227">
      <c r="A23" s="205" t="s">
        <v>911</v>
      </c>
      <c r="AL23" s="203">
        <v>1</v>
      </c>
      <c r="AM23" s="203">
        <v>160077.4</v>
      </c>
      <c r="BD23" s="203">
        <v>1</v>
      </c>
      <c r="BE23" s="203">
        <v>323954.78000000003</v>
      </c>
      <c r="DD23" s="203">
        <v>1</v>
      </c>
      <c r="DE23" s="203">
        <v>328873.21000000002</v>
      </c>
      <c r="HF23" s="203">
        <v>3</v>
      </c>
      <c r="HG23" s="203">
        <v>812905.39000000013</v>
      </c>
      <c r="HH23" s="60"/>
      <c r="HI23" s="60"/>
      <c r="HJ23" s="60"/>
      <c r="HK23" s="60"/>
      <c r="HL23" s="60"/>
      <c r="HM23" s="60"/>
      <c r="HN23" s="60"/>
      <c r="HO23" s="60"/>
      <c r="HP23" s="60"/>
      <c r="HQ23" s="60"/>
      <c r="HR23" s="60"/>
      <c r="HS23" s="60"/>
    </row>
    <row r="24" spans="1:227">
      <c r="A24" s="205" t="s">
        <v>912</v>
      </c>
      <c r="AZ24" s="203">
        <v>2</v>
      </c>
      <c r="BA24" s="203">
        <v>200935</v>
      </c>
      <c r="BR24" s="203">
        <v>1</v>
      </c>
      <c r="BS24" s="203">
        <v>8000</v>
      </c>
      <c r="EJ24" s="203">
        <v>1</v>
      </c>
      <c r="EK24" s="203">
        <v>56000</v>
      </c>
      <c r="HF24" s="203">
        <v>4</v>
      </c>
      <c r="HG24" s="203">
        <v>264935</v>
      </c>
      <c r="HH24" s="60"/>
      <c r="HI24" s="60"/>
      <c r="HJ24" s="60"/>
      <c r="HK24" s="60"/>
      <c r="HL24" s="60"/>
      <c r="HM24" s="60"/>
      <c r="HN24" s="60"/>
      <c r="HO24" s="60"/>
      <c r="HP24" s="60"/>
      <c r="HQ24" s="60"/>
      <c r="HR24" s="60"/>
      <c r="HS24" s="60"/>
    </row>
    <row r="25" spans="1:227">
      <c r="A25" s="205" t="s">
        <v>544</v>
      </c>
      <c r="B25" s="203">
        <v>2</v>
      </c>
      <c r="C25" s="203">
        <v>7456818.2899999991</v>
      </c>
      <c r="F25" s="203">
        <v>1</v>
      </c>
      <c r="G25" s="203">
        <v>929815.71</v>
      </c>
      <c r="J25" s="203">
        <v>1</v>
      </c>
      <c r="K25" s="203">
        <v>72838.94</v>
      </c>
      <c r="P25" s="203">
        <v>1</v>
      </c>
      <c r="Q25" s="203">
        <v>130613.06</v>
      </c>
      <c r="R25" s="203">
        <v>1</v>
      </c>
      <c r="T25" s="203">
        <v>1</v>
      </c>
      <c r="V25" s="203">
        <v>1</v>
      </c>
      <c r="W25" s="203">
        <v>686431.91</v>
      </c>
      <c r="X25" s="203">
        <v>1</v>
      </c>
      <c r="Y25" s="203">
        <v>255342.57</v>
      </c>
      <c r="AH25" s="203">
        <v>1</v>
      </c>
      <c r="AJ25" s="203">
        <v>1</v>
      </c>
      <c r="AL25" s="203">
        <v>1</v>
      </c>
      <c r="AM25" s="203">
        <v>1390001.17</v>
      </c>
      <c r="AN25" s="203">
        <v>1</v>
      </c>
      <c r="AO25" s="203">
        <v>521711.02</v>
      </c>
      <c r="AR25" s="203">
        <v>1</v>
      </c>
      <c r="AT25" s="203">
        <v>1</v>
      </c>
      <c r="AV25" s="203">
        <v>1</v>
      </c>
      <c r="AZ25" s="203">
        <v>1</v>
      </c>
      <c r="BA25" s="203">
        <v>154243.48000000001</v>
      </c>
      <c r="BD25" s="203">
        <v>1</v>
      </c>
      <c r="BE25" s="203">
        <v>780615.77</v>
      </c>
      <c r="BH25" s="203">
        <v>1</v>
      </c>
      <c r="BI25" s="203">
        <v>2977.49</v>
      </c>
      <c r="BJ25" s="203">
        <v>1</v>
      </c>
      <c r="BK25" s="203">
        <v>7666307.8499999996</v>
      </c>
      <c r="BL25" s="203">
        <v>1</v>
      </c>
      <c r="BM25" s="203">
        <v>59640.51</v>
      </c>
      <c r="BR25" s="203">
        <v>1</v>
      </c>
      <c r="BS25" s="203">
        <v>966447.38</v>
      </c>
      <c r="BX25" s="203">
        <v>1</v>
      </c>
      <c r="BY25" s="203">
        <v>148312.01</v>
      </c>
      <c r="BZ25" s="203">
        <v>1</v>
      </c>
      <c r="CA25" s="203">
        <v>1949317.99</v>
      </c>
      <c r="CB25" s="203">
        <v>1</v>
      </c>
      <c r="CC25" s="203">
        <v>448586.78</v>
      </c>
      <c r="CD25" s="203">
        <v>1</v>
      </c>
      <c r="CH25" s="203">
        <v>1</v>
      </c>
      <c r="CI25" s="203">
        <v>1359.97</v>
      </c>
      <c r="CJ25" s="203">
        <v>1</v>
      </c>
      <c r="CR25" s="203">
        <v>1</v>
      </c>
      <c r="CS25" s="203">
        <v>15180.87</v>
      </c>
      <c r="CV25" s="203">
        <v>1</v>
      </c>
      <c r="CX25" s="203">
        <v>1</v>
      </c>
      <c r="CY25" s="203">
        <v>39399.980000000003</v>
      </c>
      <c r="DD25" s="203">
        <v>1</v>
      </c>
      <c r="DE25" s="203">
        <v>606616.14</v>
      </c>
      <c r="DJ25" s="203">
        <v>1</v>
      </c>
      <c r="DK25" s="203">
        <v>378994.75</v>
      </c>
      <c r="DL25" s="203">
        <v>1</v>
      </c>
      <c r="DN25" s="203">
        <v>1</v>
      </c>
      <c r="DO25" s="203">
        <v>1120329.54</v>
      </c>
      <c r="DR25" s="203">
        <v>1</v>
      </c>
      <c r="DS25" s="203">
        <v>70854.94</v>
      </c>
      <c r="DU25" s="203">
        <v>1220755.8500000001</v>
      </c>
      <c r="DV25" s="203">
        <v>1</v>
      </c>
      <c r="DW25" s="203">
        <v>871126.13</v>
      </c>
      <c r="DX25" s="203">
        <v>1</v>
      </c>
      <c r="DY25" s="203">
        <v>484934.29</v>
      </c>
      <c r="EA25" s="203">
        <v>76115.149999999994</v>
      </c>
      <c r="ED25" s="203">
        <v>1</v>
      </c>
      <c r="EF25" s="203">
        <v>1</v>
      </c>
      <c r="EG25" s="203">
        <v>79899.460000000006</v>
      </c>
      <c r="EH25" s="203">
        <v>1</v>
      </c>
      <c r="EI25" s="203">
        <v>808902.13</v>
      </c>
      <c r="EN25" s="203">
        <v>1</v>
      </c>
      <c r="EO25" s="203">
        <v>298040.15999999997</v>
      </c>
      <c r="EP25" s="203">
        <v>1</v>
      </c>
      <c r="EQ25" s="203">
        <v>74576.960000000006</v>
      </c>
      <c r="ET25" s="203">
        <v>1</v>
      </c>
      <c r="EU25" s="203">
        <v>394325.99</v>
      </c>
      <c r="EV25" s="203">
        <v>1</v>
      </c>
      <c r="EX25" s="203">
        <v>1</v>
      </c>
      <c r="EY25" s="203">
        <v>3000</v>
      </c>
      <c r="FA25" s="203">
        <v>814432.04</v>
      </c>
      <c r="FF25" s="203">
        <v>1</v>
      </c>
      <c r="FG25" s="203">
        <v>322801.18</v>
      </c>
      <c r="FJ25" s="203">
        <v>1</v>
      </c>
      <c r="FK25" s="203">
        <v>288052.45</v>
      </c>
      <c r="FM25" s="203">
        <v>12121.62</v>
      </c>
      <c r="FO25" s="203">
        <v>975005.77</v>
      </c>
      <c r="FT25" s="203">
        <v>1</v>
      </c>
      <c r="FU25" s="203">
        <v>15000</v>
      </c>
      <c r="FV25" s="203">
        <v>1</v>
      </c>
      <c r="FW25" s="203">
        <v>65207.93</v>
      </c>
      <c r="FZ25" s="203">
        <v>1</v>
      </c>
      <c r="GI25" s="203">
        <v>358898.34</v>
      </c>
      <c r="GP25" s="203">
        <v>1</v>
      </c>
      <c r="GR25" s="203">
        <v>1</v>
      </c>
      <c r="GT25" s="203">
        <v>1</v>
      </c>
      <c r="GV25" s="203">
        <v>1</v>
      </c>
      <c r="GX25" s="203">
        <v>1</v>
      </c>
      <c r="GZ25" s="203">
        <v>1</v>
      </c>
      <c r="HB25" s="203">
        <v>1</v>
      </c>
      <c r="HF25" s="203">
        <v>58</v>
      </c>
      <c r="HG25" s="203">
        <v>33015953.569999997</v>
      </c>
      <c r="HH25" s="60"/>
      <c r="HI25" s="60"/>
      <c r="HJ25" s="60"/>
      <c r="HK25" s="60"/>
      <c r="HL25" s="60"/>
      <c r="HM25" s="60"/>
      <c r="HN25" s="60"/>
      <c r="HO25" s="60"/>
      <c r="HP25" s="60"/>
      <c r="HQ25" s="60"/>
      <c r="HR25" s="60"/>
      <c r="HS25" s="60"/>
    </row>
    <row r="26" spans="1:227">
      <c r="A26" s="205" t="s">
        <v>913</v>
      </c>
      <c r="EF26" s="203">
        <v>1</v>
      </c>
      <c r="EG26" s="203">
        <v>14995.63</v>
      </c>
      <c r="EO26" s="203">
        <v>35521.449999999997</v>
      </c>
      <c r="HF26" s="203">
        <v>1</v>
      </c>
      <c r="HG26" s="203">
        <v>50517.079999999994</v>
      </c>
      <c r="HH26" s="60"/>
      <c r="HI26" s="60"/>
      <c r="HJ26" s="60"/>
      <c r="HK26" s="60"/>
      <c r="HL26" s="60"/>
      <c r="HM26" s="60"/>
      <c r="HN26" s="60"/>
      <c r="HO26" s="60"/>
      <c r="HP26" s="60"/>
      <c r="HQ26" s="60"/>
      <c r="HR26" s="60"/>
      <c r="HS26" s="60"/>
    </row>
    <row r="27" spans="1:227">
      <c r="A27" s="205" t="s">
        <v>914</v>
      </c>
      <c r="N27" s="203">
        <v>1</v>
      </c>
      <c r="O27" s="203">
        <v>5000</v>
      </c>
      <c r="BT27" s="203">
        <v>1</v>
      </c>
      <c r="BU27" s="203">
        <v>6000</v>
      </c>
      <c r="BV27" s="203">
        <v>1</v>
      </c>
      <c r="BW27" s="203">
        <v>3500</v>
      </c>
      <c r="CV27" s="203">
        <v>1</v>
      </c>
      <c r="CW27" s="203">
        <v>2000</v>
      </c>
      <c r="ED27" s="203">
        <v>1</v>
      </c>
      <c r="EE27" s="203">
        <v>24860</v>
      </c>
      <c r="EF27" s="203">
        <v>1</v>
      </c>
      <c r="EG27" s="203">
        <v>10400</v>
      </c>
      <c r="ER27" s="203">
        <v>1</v>
      </c>
      <c r="ES27" s="203">
        <v>1500</v>
      </c>
      <c r="FH27" s="203">
        <v>1</v>
      </c>
      <c r="FI27" s="203">
        <v>8000</v>
      </c>
      <c r="FR27" s="203">
        <v>1</v>
      </c>
      <c r="FS27" s="203">
        <v>6000</v>
      </c>
      <c r="HF27" s="203">
        <v>9</v>
      </c>
      <c r="HG27" s="203">
        <v>67260</v>
      </c>
      <c r="HH27" s="60"/>
      <c r="HI27" s="60"/>
      <c r="HJ27" s="60"/>
      <c r="HK27" s="60"/>
      <c r="HL27" s="60"/>
      <c r="HM27" s="60"/>
      <c r="HN27" s="60"/>
      <c r="HO27" s="60"/>
      <c r="HP27" s="60"/>
      <c r="HQ27" s="60"/>
      <c r="HR27" s="60"/>
      <c r="HS27" s="60"/>
    </row>
    <row r="28" spans="1:227">
      <c r="A28" s="205" t="s">
        <v>1678</v>
      </c>
      <c r="L28" s="203">
        <v>1</v>
      </c>
      <c r="M28" s="203">
        <v>793000</v>
      </c>
      <c r="N28" s="203">
        <v>1</v>
      </c>
      <c r="O28" s="203">
        <v>459000</v>
      </c>
      <c r="P28" s="203">
        <v>1</v>
      </c>
      <c r="Q28" s="203">
        <v>1555000</v>
      </c>
      <c r="V28" s="203">
        <v>1</v>
      </c>
      <c r="W28" s="203">
        <v>609000</v>
      </c>
      <c r="AB28" s="203">
        <v>1</v>
      </c>
      <c r="AC28" s="203">
        <v>365000</v>
      </c>
      <c r="AZ28" s="203">
        <v>1</v>
      </c>
      <c r="BA28" s="203">
        <v>1463000</v>
      </c>
      <c r="BE28" s="203">
        <v>1406000</v>
      </c>
      <c r="BJ28" s="203">
        <v>1</v>
      </c>
      <c r="BK28" s="203">
        <v>1036000</v>
      </c>
      <c r="BP28" s="203">
        <v>1</v>
      </c>
      <c r="BQ28" s="203">
        <v>238000</v>
      </c>
      <c r="BS28" s="203">
        <v>1874000</v>
      </c>
      <c r="CF28" s="203">
        <v>1</v>
      </c>
      <c r="CG28" s="203">
        <v>1692000</v>
      </c>
      <c r="DD28" s="203">
        <v>1</v>
      </c>
      <c r="DE28" s="203">
        <v>724000</v>
      </c>
      <c r="DT28" s="203">
        <v>1</v>
      </c>
      <c r="DU28" s="203">
        <v>3200</v>
      </c>
      <c r="DV28" s="203">
        <v>1</v>
      </c>
      <c r="DW28" s="203">
        <v>828000</v>
      </c>
      <c r="EF28" s="203">
        <v>1</v>
      </c>
      <c r="EG28" s="203">
        <v>1319000</v>
      </c>
      <c r="EN28" s="203">
        <v>1</v>
      </c>
      <c r="EO28" s="203">
        <v>12000</v>
      </c>
      <c r="ET28" s="203">
        <v>1</v>
      </c>
      <c r="EU28" s="203">
        <v>77000</v>
      </c>
      <c r="EV28" s="203">
        <v>1</v>
      </c>
      <c r="EW28" s="203">
        <v>1400</v>
      </c>
      <c r="HF28" s="203">
        <v>16</v>
      </c>
      <c r="HG28" s="203">
        <v>14454600</v>
      </c>
      <c r="HH28" s="60"/>
      <c r="HI28" s="60"/>
      <c r="HJ28" s="60"/>
      <c r="HK28" s="60"/>
      <c r="HL28" s="60"/>
      <c r="HM28" s="60"/>
      <c r="HN28" s="60"/>
      <c r="HO28" s="60"/>
      <c r="HP28" s="60"/>
      <c r="HQ28" s="60"/>
      <c r="HR28" s="60"/>
      <c r="HS28" s="60"/>
    </row>
    <row r="29" spans="1:227">
      <c r="A29" s="205" t="s">
        <v>453</v>
      </c>
      <c r="P29" s="203">
        <v>1</v>
      </c>
      <c r="Q29" s="203">
        <v>9700</v>
      </c>
      <c r="AL29" s="203">
        <v>1</v>
      </c>
      <c r="AM29" s="203">
        <v>9700</v>
      </c>
      <c r="AZ29" s="203">
        <v>1</v>
      </c>
      <c r="BA29" s="203">
        <v>160000</v>
      </c>
      <c r="BD29" s="203">
        <v>1</v>
      </c>
      <c r="BE29" s="203">
        <v>554779</v>
      </c>
      <c r="DV29" s="203">
        <v>1</v>
      </c>
      <c r="DW29" s="203">
        <v>20000</v>
      </c>
      <c r="EF29" s="203">
        <v>1</v>
      </c>
      <c r="EG29" s="203">
        <v>251000</v>
      </c>
      <c r="HF29" s="203">
        <v>6</v>
      </c>
      <c r="HG29" s="203">
        <v>1005179</v>
      </c>
      <c r="HH29" s="60"/>
      <c r="HI29" s="60"/>
      <c r="HJ29" s="60"/>
      <c r="HK29" s="60"/>
      <c r="HL29" s="60"/>
      <c r="HM29" s="60"/>
      <c r="HN29" s="60"/>
      <c r="HO29" s="60"/>
      <c r="HP29" s="60"/>
      <c r="HQ29" s="60"/>
      <c r="HR29" s="60"/>
      <c r="HS29" s="60"/>
    </row>
    <row r="30" spans="1:227">
      <c r="A30" s="205" t="s">
        <v>915</v>
      </c>
      <c r="P30" s="203">
        <v>1</v>
      </c>
      <c r="Q30" s="203">
        <v>165.55</v>
      </c>
      <c r="AD30" s="203">
        <v>1</v>
      </c>
      <c r="AE30" s="203">
        <v>2489.31</v>
      </c>
      <c r="AL30" s="203">
        <v>1</v>
      </c>
      <c r="AM30" s="203">
        <v>17917.77</v>
      </c>
      <c r="AN30" s="203">
        <v>1</v>
      </c>
      <c r="AO30" s="203">
        <v>147.58000000000001</v>
      </c>
      <c r="BA30" s="203">
        <v>11314.28</v>
      </c>
      <c r="BH30" s="203">
        <v>1</v>
      </c>
      <c r="BI30" s="203">
        <v>115.83</v>
      </c>
      <c r="BL30" s="203">
        <v>1</v>
      </c>
      <c r="BM30" s="203">
        <v>263.93</v>
      </c>
      <c r="BR30" s="203">
        <v>1</v>
      </c>
      <c r="BS30" s="203">
        <v>281.20999999999998</v>
      </c>
      <c r="BZ30" s="203">
        <v>1</v>
      </c>
      <c r="CA30" s="203">
        <v>27.32</v>
      </c>
      <c r="CB30" s="203">
        <v>1</v>
      </c>
      <c r="CC30" s="203">
        <v>4359.24</v>
      </c>
      <c r="CF30" s="203">
        <v>1</v>
      </c>
      <c r="CG30" s="203">
        <v>13632.7</v>
      </c>
      <c r="CZ30" s="203">
        <v>1</v>
      </c>
      <c r="DA30" s="203">
        <v>893.96</v>
      </c>
      <c r="DB30" s="203">
        <v>1</v>
      </c>
      <c r="DC30" s="203">
        <v>1691.63</v>
      </c>
      <c r="DF30" s="203">
        <v>1</v>
      </c>
      <c r="DG30" s="203">
        <v>1646.36</v>
      </c>
      <c r="DL30" s="203">
        <v>1</v>
      </c>
      <c r="DM30" s="203">
        <v>9426.5</v>
      </c>
      <c r="DN30" s="203">
        <v>1</v>
      </c>
      <c r="DO30" s="203">
        <v>700.82</v>
      </c>
      <c r="DT30" s="203">
        <v>1</v>
      </c>
      <c r="DU30" s="203">
        <v>475.51</v>
      </c>
      <c r="EE30" s="203">
        <v>25277.599999999999</v>
      </c>
      <c r="EF30" s="203">
        <v>1</v>
      </c>
      <c r="EG30" s="203">
        <v>9339.01</v>
      </c>
      <c r="EH30" s="203">
        <v>1</v>
      </c>
      <c r="EI30" s="203">
        <v>29511.58</v>
      </c>
      <c r="EN30" s="203">
        <v>1</v>
      </c>
      <c r="EO30" s="203">
        <v>20304.66</v>
      </c>
      <c r="ET30" s="203">
        <v>1</v>
      </c>
      <c r="EU30" s="203">
        <v>11718.29</v>
      </c>
      <c r="EZ30" s="203">
        <v>1</v>
      </c>
      <c r="FA30" s="203">
        <v>2084.67</v>
      </c>
      <c r="GB30" s="203">
        <v>1</v>
      </c>
      <c r="GC30" s="203">
        <v>29.84</v>
      </c>
      <c r="HF30" s="203">
        <v>22</v>
      </c>
      <c r="HG30" s="203">
        <v>163815.15000000002</v>
      </c>
      <c r="HH30" s="60"/>
      <c r="HI30" s="60"/>
      <c r="HJ30" s="60"/>
      <c r="HK30" s="60"/>
      <c r="HL30" s="60"/>
      <c r="HM30" s="60"/>
      <c r="HN30" s="60"/>
      <c r="HO30" s="60"/>
      <c r="HP30" s="60"/>
      <c r="HQ30" s="60"/>
      <c r="HR30" s="60"/>
      <c r="HS30" s="60"/>
    </row>
    <row r="31" spans="1:227">
      <c r="A31" s="205" t="s">
        <v>459</v>
      </c>
      <c r="AN31" s="203">
        <v>1</v>
      </c>
      <c r="AO31" s="203">
        <v>507997</v>
      </c>
      <c r="BD31" s="203">
        <v>1</v>
      </c>
      <c r="BE31" s="203">
        <v>669508.06000000006</v>
      </c>
      <c r="BR31" s="203">
        <v>1</v>
      </c>
      <c r="BS31" s="203">
        <v>1164751.25</v>
      </c>
      <c r="BZ31" s="203">
        <v>1</v>
      </c>
      <c r="CA31" s="203">
        <v>59974</v>
      </c>
      <c r="CP31" s="203">
        <v>1</v>
      </c>
      <c r="CQ31" s="203">
        <v>119019</v>
      </c>
      <c r="DD31" s="203">
        <v>1</v>
      </c>
      <c r="DE31" s="203">
        <v>5997410</v>
      </c>
      <c r="DT31" s="203">
        <v>1</v>
      </c>
      <c r="DU31" s="203">
        <v>142563</v>
      </c>
      <c r="DV31" s="203">
        <v>1</v>
      </c>
      <c r="DW31" s="203">
        <v>653856</v>
      </c>
      <c r="EF31" s="203">
        <v>1</v>
      </c>
      <c r="EG31" s="203">
        <v>766730.9</v>
      </c>
      <c r="EH31" s="203">
        <v>1</v>
      </c>
      <c r="EI31" s="203">
        <v>10010</v>
      </c>
      <c r="EN31" s="203">
        <v>1</v>
      </c>
      <c r="EO31" s="203">
        <v>154215.65</v>
      </c>
      <c r="EV31" s="203">
        <v>1</v>
      </c>
      <c r="EW31" s="203">
        <v>9067572</v>
      </c>
      <c r="EZ31" s="203">
        <v>1</v>
      </c>
      <c r="FA31" s="203">
        <v>26750</v>
      </c>
      <c r="FN31" s="203">
        <v>1</v>
      </c>
      <c r="FO31" s="203">
        <v>119019</v>
      </c>
      <c r="HF31" s="203">
        <v>14</v>
      </c>
      <c r="HG31" s="203">
        <v>19459375.859999999</v>
      </c>
      <c r="HH31" s="60"/>
      <c r="HI31" s="60"/>
      <c r="HJ31" s="60"/>
      <c r="HK31" s="60"/>
      <c r="HL31" s="60"/>
      <c r="HM31" s="60"/>
      <c r="HN31" s="60"/>
      <c r="HO31" s="60"/>
      <c r="HP31" s="60"/>
      <c r="HQ31" s="60"/>
      <c r="HR31" s="60"/>
      <c r="HS31" s="60"/>
    </row>
    <row r="32" spans="1:227">
      <c r="A32" s="205" t="s">
        <v>571</v>
      </c>
      <c r="BD32" s="203">
        <v>1</v>
      </c>
      <c r="BE32" s="203">
        <v>24030</v>
      </c>
      <c r="CF32" s="203">
        <v>1</v>
      </c>
      <c r="CG32" s="203">
        <v>57536</v>
      </c>
      <c r="CP32" s="203">
        <v>1</v>
      </c>
      <c r="CQ32" s="203">
        <v>3200</v>
      </c>
      <c r="DT32" s="203">
        <v>1</v>
      </c>
      <c r="DU32" s="203">
        <v>7000</v>
      </c>
      <c r="FJ32" s="203">
        <v>1</v>
      </c>
      <c r="FK32" s="203">
        <v>22000</v>
      </c>
      <c r="HF32" s="203">
        <v>5</v>
      </c>
      <c r="HG32" s="203">
        <v>113766</v>
      </c>
      <c r="HH32" s="60"/>
      <c r="HI32" s="60"/>
      <c r="HJ32" s="60"/>
      <c r="HK32" s="60"/>
      <c r="HL32" s="60"/>
      <c r="HM32" s="60"/>
      <c r="HN32" s="60"/>
      <c r="HO32" s="60"/>
      <c r="HP32" s="60"/>
      <c r="HQ32" s="60"/>
      <c r="HR32" s="60"/>
      <c r="HS32" s="60"/>
    </row>
    <row r="33" spans="1:227">
      <c r="A33" s="205" t="s">
        <v>1911</v>
      </c>
      <c r="AN33" s="203">
        <v>1</v>
      </c>
      <c r="AO33" s="203">
        <v>111576.02</v>
      </c>
      <c r="BJ33" s="203">
        <v>1</v>
      </c>
      <c r="BK33" s="203">
        <v>18239.5</v>
      </c>
      <c r="DV33" s="203">
        <v>1</v>
      </c>
      <c r="DW33" s="203">
        <v>51387</v>
      </c>
      <c r="EF33" s="203">
        <v>1</v>
      </c>
      <c r="EG33" s="203">
        <v>251638.32</v>
      </c>
      <c r="HF33" s="203">
        <v>4</v>
      </c>
      <c r="HG33" s="203">
        <v>432840.84</v>
      </c>
      <c r="HH33" s="60"/>
      <c r="HI33" s="60"/>
      <c r="HJ33" s="60"/>
      <c r="HK33" s="60"/>
      <c r="HL33" s="60"/>
      <c r="HM33" s="60"/>
      <c r="HN33" s="60"/>
      <c r="HO33" s="60"/>
      <c r="HP33" s="60"/>
      <c r="HQ33" s="60"/>
      <c r="HR33" s="60"/>
      <c r="HS33" s="60"/>
    </row>
    <row r="34" spans="1:227">
      <c r="A34" s="205" t="s">
        <v>1691</v>
      </c>
      <c r="L34" s="203">
        <v>1</v>
      </c>
      <c r="M34" s="203">
        <v>27521</v>
      </c>
      <c r="P34" s="203">
        <v>1</v>
      </c>
      <c r="Q34" s="203">
        <v>77686</v>
      </c>
      <c r="AZ34" s="203">
        <v>1</v>
      </c>
      <c r="BA34" s="203">
        <v>82173</v>
      </c>
      <c r="BH34" s="203">
        <v>1</v>
      </c>
      <c r="BI34" s="203">
        <v>600</v>
      </c>
      <c r="CB34" s="203">
        <v>1</v>
      </c>
      <c r="CC34" s="203">
        <v>18000</v>
      </c>
      <c r="CF34" s="203">
        <v>1</v>
      </c>
      <c r="CG34" s="203">
        <v>148783</v>
      </c>
      <c r="DN34" s="203">
        <v>1</v>
      </c>
      <c r="DO34" s="203">
        <v>32000</v>
      </c>
      <c r="DT34" s="203">
        <v>1</v>
      </c>
      <c r="DU34" s="203">
        <v>11722</v>
      </c>
      <c r="DV34" s="203">
        <v>1</v>
      </c>
      <c r="DW34" s="203">
        <v>32831</v>
      </c>
      <c r="EJ34" s="203">
        <v>1</v>
      </c>
      <c r="EK34" s="203">
        <v>10000</v>
      </c>
      <c r="GH34" s="203">
        <v>1</v>
      </c>
      <c r="GI34" s="203">
        <v>7000</v>
      </c>
      <c r="HF34" s="203">
        <v>11</v>
      </c>
      <c r="HG34" s="203">
        <v>448316</v>
      </c>
      <c r="HH34" s="60"/>
      <c r="HI34" s="60"/>
      <c r="HJ34" s="60"/>
      <c r="HK34" s="60"/>
      <c r="HL34" s="60"/>
      <c r="HM34" s="60"/>
      <c r="HN34" s="60"/>
      <c r="HO34" s="60"/>
      <c r="HP34" s="60"/>
      <c r="HQ34" s="60"/>
      <c r="HR34" s="60"/>
      <c r="HS34" s="60"/>
    </row>
    <row r="35" spans="1:227">
      <c r="A35" s="205" t="s">
        <v>808</v>
      </c>
      <c r="P35" s="203">
        <v>1</v>
      </c>
      <c r="Q35" s="203">
        <v>197141</v>
      </c>
      <c r="AZ35" s="203">
        <v>1</v>
      </c>
      <c r="BA35" s="203">
        <v>58400</v>
      </c>
      <c r="EF35" s="203">
        <v>1</v>
      </c>
      <c r="EG35" s="203">
        <v>128400</v>
      </c>
      <c r="HF35" s="203">
        <v>3</v>
      </c>
      <c r="HG35" s="203">
        <v>383941</v>
      </c>
      <c r="HH35" s="60"/>
      <c r="HI35" s="60"/>
      <c r="HJ35" s="60"/>
      <c r="HK35" s="60"/>
      <c r="HL35" s="60"/>
      <c r="HM35" s="60"/>
      <c r="HN35" s="60"/>
      <c r="HO35" s="60"/>
      <c r="HP35" s="60"/>
      <c r="HQ35" s="60"/>
      <c r="HR35" s="60"/>
      <c r="HS35" s="60"/>
    </row>
    <row r="36" spans="1:227">
      <c r="A36" s="205" t="s">
        <v>910</v>
      </c>
      <c r="AL36" s="203">
        <v>1</v>
      </c>
      <c r="AM36" s="203">
        <v>21300</v>
      </c>
      <c r="AZ36" s="203">
        <v>1</v>
      </c>
      <c r="BA36" s="203">
        <v>42000</v>
      </c>
      <c r="BB36" s="203">
        <v>1</v>
      </c>
      <c r="BC36" s="203">
        <v>48463</v>
      </c>
      <c r="BR36" s="203">
        <v>1</v>
      </c>
      <c r="BS36" s="203">
        <v>97662</v>
      </c>
      <c r="BX36" s="203">
        <v>1</v>
      </c>
      <c r="BY36" s="203">
        <v>190000</v>
      </c>
      <c r="BZ36" s="203">
        <v>1</v>
      </c>
      <c r="CA36" s="203">
        <v>45000</v>
      </c>
      <c r="DF36" s="203">
        <v>1</v>
      </c>
      <c r="DG36" s="203">
        <v>264496</v>
      </c>
      <c r="DX36" s="203">
        <v>1</v>
      </c>
      <c r="DY36" s="203">
        <v>71510</v>
      </c>
      <c r="ED36" s="203">
        <v>1</v>
      </c>
      <c r="EE36" s="203">
        <v>344872</v>
      </c>
      <c r="EN36" s="203">
        <v>1</v>
      </c>
      <c r="EO36" s="203">
        <v>444879</v>
      </c>
      <c r="ET36" s="203">
        <v>1</v>
      </c>
      <c r="EU36" s="203">
        <v>65200</v>
      </c>
      <c r="FV36" s="203">
        <v>1</v>
      </c>
      <c r="FW36" s="203">
        <v>167446</v>
      </c>
      <c r="GH36" s="203">
        <v>1</v>
      </c>
      <c r="GI36" s="203">
        <v>588458</v>
      </c>
      <c r="HF36" s="203">
        <v>13</v>
      </c>
      <c r="HG36" s="203">
        <v>2391286</v>
      </c>
      <c r="HH36" s="60"/>
      <c r="HI36" s="60"/>
      <c r="HJ36" s="60"/>
      <c r="HK36" s="60"/>
      <c r="HL36" s="60"/>
      <c r="HM36" s="60"/>
      <c r="HN36" s="60"/>
      <c r="HO36" s="60"/>
      <c r="HP36" s="60"/>
      <c r="HQ36" s="60"/>
      <c r="HR36" s="60"/>
      <c r="HS36" s="60"/>
    </row>
    <row r="37" spans="1:227">
      <c r="A37" s="205" t="s">
        <v>916</v>
      </c>
      <c r="BJ37" s="203">
        <v>1</v>
      </c>
      <c r="BK37" s="203">
        <v>126449.27</v>
      </c>
      <c r="BV37" s="203">
        <v>1</v>
      </c>
      <c r="BW37" s="203">
        <v>478763.4</v>
      </c>
      <c r="DT37" s="203">
        <v>1</v>
      </c>
      <c r="DU37" s="203">
        <v>13147</v>
      </c>
      <c r="ED37" s="203">
        <v>1</v>
      </c>
      <c r="EE37" s="203">
        <v>505600</v>
      </c>
      <c r="HF37" s="203">
        <v>4</v>
      </c>
      <c r="HG37" s="203">
        <v>1123959.67</v>
      </c>
      <c r="HH37" s="60"/>
      <c r="HI37" s="60"/>
      <c r="HJ37" s="60"/>
      <c r="HK37" s="60"/>
      <c r="HL37" s="60"/>
      <c r="HM37" s="60"/>
      <c r="HN37" s="60"/>
      <c r="HO37" s="60"/>
      <c r="HP37" s="60"/>
      <c r="HQ37" s="60"/>
      <c r="HR37" s="60"/>
      <c r="HS37" s="60"/>
    </row>
    <row r="38" spans="1:227">
      <c r="A38" s="205" t="s">
        <v>917</v>
      </c>
      <c r="T38" s="203">
        <v>1</v>
      </c>
      <c r="U38" s="203">
        <v>25565</v>
      </c>
      <c r="AD38" s="203">
        <v>1</v>
      </c>
      <c r="AE38" s="203">
        <v>135000</v>
      </c>
      <c r="AN38" s="203">
        <v>1</v>
      </c>
      <c r="AO38" s="203">
        <v>63813</v>
      </c>
      <c r="AP38" s="203">
        <v>1</v>
      </c>
      <c r="AQ38" s="203">
        <v>8000</v>
      </c>
      <c r="BD38" s="203">
        <v>1</v>
      </c>
      <c r="BE38" s="203">
        <v>669817</v>
      </c>
      <c r="BR38" s="203">
        <v>1</v>
      </c>
      <c r="BS38" s="203">
        <v>135500</v>
      </c>
      <c r="CB38" s="203">
        <v>1</v>
      </c>
      <c r="CC38" s="203">
        <v>70000</v>
      </c>
      <c r="CF38" s="203">
        <v>1</v>
      </c>
      <c r="CG38" s="203">
        <v>12000</v>
      </c>
      <c r="CP38" s="203">
        <v>1</v>
      </c>
      <c r="CQ38" s="203">
        <v>2716</v>
      </c>
      <c r="HF38" s="203">
        <v>9</v>
      </c>
      <c r="HG38" s="203">
        <v>1122411</v>
      </c>
      <c r="HH38" s="60"/>
      <c r="HI38" s="60"/>
      <c r="HJ38" s="60"/>
      <c r="HK38" s="60"/>
      <c r="HL38" s="60"/>
      <c r="HM38" s="60"/>
      <c r="HN38" s="60"/>
      <c r="HO38" s="60"/>
      <c r="HP38" s="60"/>
      <c r="HQ38" s="60"/>
      <c r="HR38" s="60"/>
      <c r="HS38" s="60"/>
    </row>
    <row r="39" spans="1:227">
      <c r="A39" s="205" t="s">
        <v>918</v>
      </c>
      <c r="D39" s="203">
        <v>1</v>
      </c>
      <c r="E39" s="203">
        <v>10800</v>
      </c>
      <c r="F39" s="203">
        <v>1</v>
      </c>
      <c r="G39" s="203">
        <v>58581</v>
      </c>
      <c r="J39" s="203">
        <v>1</v>
      </c>
      <c r="K39" s="203">
        <v>464444</v>
      </c>
      <c r="P39" s="203">
        <v>1</v>
      </c>
      <c r="Q39" s="203">
        <v>511696</v>
      </c>
      <c r="T39" s="203">
        <v>1</v>
      </c>
      <c r="U39" s="203">
        <v>499908</v>
      </c>
      <c r="AB39" s="203">
        <v>1</v>
      </c>
      <c r="AC39" s="203">
        <v>7579</v>
      </c>
      <c r="AD39" s="203">
        <v>1</v>
      </c>
      <c r="AE39" s="203">
        <v>34120</v>
      </c>
      <c r="AF39" s="203">
        <v>1</v>
      </c>
      <c r="AG39" s="203">
        <v>429901</v>
      </c>
      <c r="AH39" s="203">
        <v>1</v>
      </c>
      <c r="AI39" s="203">
        <v>76024</v>
      </c>
      <c r="AL39" s="203">
        <v>1</v>
      </c>
      <c r="AM39" s="203">
        <v>487593</v>
      </c>
      <c r="AP39" s="203">
        <v>1</v>
      </c>
      <c r="AQ39" s="203">
        <v>21600</v>
      </c>
      <c r="AT39" s="203">
        <v>1</v>
      </c>
      <c r="AU39" s="203">
        <v>57250</v>
      </c>
      <c r="AX39" s="203">
        <v>1</v>
      </c>
      <c r="AY39" s="203">
        <v>145224</v>
      </c>
      <c r="AZ39" s="203">
        <v>1</v>
      </c>
      <c r="BA39" s="203">
        <v>377380</v>
      </c>
      <c r="BD39" s="203">
        <v>1</v>
      </c>
      <c r="BE39" s="203">
        <v>228011</v>
      </c>
      <c r="BH39" s="203">
        <v>1</v>
      </c>
      <c r="BI39" s="203">
        <v>24707</v>
      </c>
      <c r="BR39" s="203">
        <v>1</v>
      </c>
      <c r="BS39" s="203">
        <v>396721</v>
      </c>
      <c r="BZ39" s="203">
        <v>1</v>
      </c>
      <c r="CA39" s="203">
        <v>562050</v>
      </c>
      <c r="CB39" s="203">
        <v>1</v>
      </c>
      <c r="CC39" s="203">
        <v>142342</v>
      </c>
      <c r="CP39" s="203">
        <v>1</v>
      </c>
      <c r="CQ39" s="203">
        <v>75700</v>
      </c>
      <c r="CV39" s="203">
        <v>1</v>
      </c>
      <c r="CW39" s="203">
        <v>344770</v>
      </c>
      <c r="CZ39" s="203">
        <v>1</v>
      </c>
      <c r="DA39" s="203">
        <v>120000</v>
      </c>
      <c r="DB39" s="203">
        <v>1</v>
      </c>
      <c r="DC39" s="203">
        <v>128026</v>
      </c>
      <c r="DD39" s="203">
        <v>1</v>
      </c>
      <c r="DE39" s="203">
        <v>8640</v>
      </c>
      <c r="DG39" s="203">
        <v>7776</v>
      </c>
      <c r="DL39" s="203">
        <v>1</v>
      </c>
      <c r="DM39" s="203">
        <v>424489</v>
      </c>
      <c r="DN39" s="203">
        <v>1</v>
      </c>
      <c r="DO39" s="203">
        <v>27000</v>
      </c>
      <c r="DT39" s="203">
        <v>1</v>
      </c>
      <c r="DU39" s="203">
        <v>482406</v>
      </c>
      <c r="DV39" s="203">
        <v>1</v>
      </c>
      <c r="DW39" s="203">
        <v>422300</v>
      </c>
      <c r="EB39" s="203">
        <v>1</v>
      </c>
      <c r="EC39" s="203">
        <v>57283</v>
      </c>
      <c r="ED39" s="203">
        <v>1</v>
      </c>
      <c r="EE39" s="203">
        <v>209965</v>
      </c>
      <c r="EF39" s="203">
        <v>1</v>
      </c>
      <c r="EG39" s="203">
        <v>744221</v>
      </c>
      <c r="FD39" s="203">
        <v>1</v>
      </c>
      <c r="FE39" s="203">
        <v>389941</v>
      </c>
      <c r="FR39" s="203">
        <v>1</v>
      </c>
      <c r="FS39" s="203">
        <v>16200</v>
      </c>
      <c r="GB39" s="203">
        <v>1</v>
      </c>
      <c r="GC39" s="203">
        <v>259047</v>
      </c>
      <c r="GF39" s="203">
        <v>1</v>
      </c>
      <c r="GG39" s="203">
        <v>367920</v>
      </c>
      <c r="GL39" s="203">
        <v>1</v>
      </c>
      <c r="GM39" s="203">
        <v>26586</v>
      </c>
      <c r="HD39" s="203">
        <v>1</v>
      </c>
      <c r="HE39" s="203">
        <v>322943</v>
      </c>
      <c r="HF39" s="203">
        <v>37</v>
      </c>
      <c r="HG39" s="203">
        <v>8971144</v>
      </c>
      <c r="HH39" s="60"/>
      <c r="HI39" s="60"/>
      <c r="HJ39" s="60"/>
      <c r="HK39" s="60"/>
      <c r="HL39" s="60"/>
      <c r="HM39" s="60"/>
      <c r="HN39" s="60"/>
      <c r="HO39" s="60"/>
      <c r="HP39" s="60"/>
      <c r="HQ39" s="60"/>
      <c r="HR39" s="60"/>
      <c r="HS39" s="60"/>
    </row>
    <row r="40" spans="1:227">
      <c r="A40" s="205" t="s">
        <v>1913</v>
      </c>
      <c r="EF40" s="203">
        <v>1</v>
      </c>
      <c r="EG40" s="203">
        <v>23748</v>
      </c>
      <c r="HF40" s="203">
        <v>1</v>
      </c>
      <c r="HG40" s="203">
        <v>23748</v>
      </c>
      <c r="HH40" s="60"/>
      <c r="HI40" s="60"/>
      <c r="HJ40" s="60"/>
      <c r="HK40" s="60"/>
      <c r="HL40" s="60"/>
      <c r="HM40" s="60"/>
      <c r="HN40" s="60"/>
      <c r="HO40" s="60"/>
      <c r="HP40" s="60"/>
      <c r="HQ40" s="60"/>
      <c r="HR40" s="60"/>
      <c r="HS40" s="60"/>
    </row>
    <row r="41" spans="1:227">
      <c r="A41" s="205" t="s">
        <v>920</v>
      </c>
      <c r="AL41" s="203">
        <v>1</v>
      </c>
      <c r="AM41" s="203">
        <v>15118</v>
      </c>
      <c r="BJ41" s="203">
        <v>1</v>
      </c>
      <c r="BK41" s="203">
        <v>33351</v>
      </c>
      <c r="CF41" s="203">
        <v>1</v>
      </c>
      <c r="CG41" s="203">
        <v>102404</v>
      </c>
      <c r="DN41" s="203">
        <v>1</v>
      </c>
      <c r="DO41" s="203">
        <v>51400</v>
      </c>
      <c r="DV41" s="203">
        <v>1</v>
      </c>
      <c r="DW41" s="203">
        <v>63737</v>
      </c>
      <c r="HF41" s="203">
        <v>5</v>
      </c>
      <c r="HG41" s="203">
        <v>266010</v>
      </c>
      <c r="HH41" s="60"/>
      <c r="HI41" s="60"/>
      <c r="HJ41" s="60"/>
      <c r="HK41" s="60"/>
      <c r="HL41" s="60"/>
      <c r="HM41" s="60"/>
      <c r="HN41" s="60"/>
      <c r="HO41" s="60"/>
      <c r="HP41" s="60"/>
      <c r="HQ41" s="60"/>
      <c r="HR41" s="60"/>
      <c r="HS41" s="60"/>
    </row>
    <row r="42" spans="1:227">
      <c r="A42" s="205" t="s">
        <v>921</v>
      </c>
      <c r="C42" s="203">
        <v>12150</v>
      </c>
      <c r="AL42" s="203">
        <v>1</v>
      </c>
      <c r="AM42" s="203">
        <v>15381</v>
      </c>
      <c r="AN42" s="203">
        <v>1</v>
      </c>
      <c r="AO42" s="203">
        <v>10724</v>
      </c>
      <c r="BR42" s="203">
        <v>1</v>
      </c>
      <c r="BS42" s="203">
        <v>66190</v>
      </c>
      <c r="CV42" s="203">
        <v>1</v>
      </c>
      <c r="CW42" s="203">
        <v>10334</v>
      </c>
      <c r="FH42" s="203">
        <v>1</v>
      </c>
      <c r="FI42" s="203">
        <v>6880</v>
      </c>
      <c r="HF42" s="203">
        <v>5</v>
      </c>
      <c r="HG42" s="203">
        <v>121659</v>
      </c>
      <c r="HH42" s="60"/>
      <c r="HI42" s="60"/>
      <c r="HJ42" s="60"/>
      <c r="HK42" s="60"/>
      <c r="HL42" s="60"/>
      <c r="HM42" s="60"/>
      <c r="HN42" s="60"/>
      <c r="HO42" s="60"/>
      <c r="HP42" s="60"/>
      <c r="HQ42" s="60"/>
      <c r="HR42" s="60"/>
      <c r="HS42" s="60"/>
    </row>
    <row r="43" spans="1:227">
      <c r="A43" s="205" t="s">
        <v>1916</v>
      </c>
      <c r="J43" s="203">
        <v>1</v>
      </c>
      <c r="K43" s="203">
        <v>36000</v>
      </c>
      <c r="N43" s="203">
        <v>1</v>
      </c>
      <c r="O43" s="203">
        <v>78000</v>
      </c>
      <c r="P43" s="203">
        <v>1</v>
      </c>
      <c r="Q43" s="203">
        <v>26271</v>
      </c>
      <c r="AN43" s="203">
        <v>1</v>
      </c>
      <c r="AO43" s="203">
        <v>36468.92</v>
      </c>
      <c r="AT43" s="203">
        <v>1</v>
      </c>
      <c r="AU43" s="203">
        <v>13874</v>
      </c>
      <c r="AZ43" s="203">
        <v>1</v>
      </c>
      <c r="BD43" s="203">
        <v>1</v>
      </c>
      <c r="BE43" s="203">
        <v>278622.45</v>
      </c>
      <c r="BR43" s="203">
        <v>1</v>
      </c>
      <c r="BS43" s="203">
        <v>7700</v>
      </c>
      <c r="CF43" s="203">
        <v>1</v>
      </c>
      <c r="CG43" s="203">
        <v>25000</v>
      </c>
      <c r="CL43" s="203">
        <v>1</v>
      </c>
      <c r="CM43" s="203">
        <v>140300</v>
      </c>
      <c r="DT43" s="203">
        <v>1</v>
      </c>
      <c r="DU43" s="203">
        <v>50000</v>
      </c>
      <c r="EF43" s="203">
        <v>1</v>
      </c>
      <c r="EG43" s="203">
        <v>4419</v>
      </c>
      <c r="EN43" s="203">
        <v>1</v>
      </c>
      <c r="EO43" s="203">
        <v>30000</v>
      </c>
      <c r="EV43" s="203">
        <v>1</v>
      </c>
      <c r="EW43" s="203">
        <v>78666.600000000006</v>
      </c>
      <c r="EZ43" s="203">
        <v>1</v>
      </c>
      <c r="FA43" s="203">
        <v>61291</v>
      </c>
      <c r="GZ43" s="203">
        <v>1</v>
      </c>
      <c r="HA43" s="203">
        <v>157333</v>
      </c>
      <c r="HF43" s="203">
        <v>16</v>
      </c>
      <c r="HG43" s="203">
        <v>1023945.97</v>
      </c>
      <c r="HH43" s="60"/>
      <c r="HI43" s="60"/>
      <c r="HJ43" s="60"/>
      <c r="HK43" s="60"/>
      <c r="HL43" s="60"/>
      <c r="HM43" s="60"/>
      <c r="HN43" s="60"/>
      <c r="HO43" s="60"/>
      <c r="HP43" s="60"/>
      <c r="HQ43" s="60"/>
      <c r="HR43" s="60"/>
      <c r="HS43" s="60"/>
    </row>
    <row r="44" spans="1:227">
      <c r="A44" s="205" t="s">
        <v>922</v>
      </c>
      <c r="AT44" s="203">
        <v>1</v>
      </c>
      <c r="AU44" s="203">
        <v>3293.9</v>
      </c>
      <c r="BR44" s="203">
        <v>1</v>
      </c>
      <c r="BS44" s="203">
        <v>105291.89</v>
      </c>
      <c r="BV44" s="203">
        <v>1</v>
      </c>
      <c r="BW44" s="203">
        <v>220432.44</v>
      </c>
      <c r="DV44" s="203">
        <v>1</v>
      </c>
      <c r="DW44" s="203">
        <v>179608.55</v>
      </c>
      <c r="DX44" s="203">
        <v>1</v>
      </c>
      <c r="DY44" s="203">
        <v>335546.08</v>
      </c>
      <c r="EN44" s="203">
        <v>1</v>
      </c>
      <c r="EO44" s="203">
        <v>194448.56</v>
      </c>
      <c r="HF44" s="203">
        <v>6</v>
      </c>
      <c r="HG44" s="203">
        <v>1038621.4199999999</v>
      </c>
      <c r="HH44" s="60"/>
      <c r="HI44" s="60"/>
      <c r="HJ44" s="60"/>
      <c r="HK44" s="60"/>
      <c r="HL44" s="60"/>
      <c r="HM44" s="60"/>
      <c r="HN44" s="60"/>
      <c r="HO44" s="60"/>
      <c r="HP44" s="60"/>
      <c r="HQ44" s="60"/>
      <c r="HR44" s="60"/>
      <c r="HS44" s="60"/>
    </row>
    <row r="45" spans="1:227">
      <c r="A45" s="205" t="s">
        <v>825</v>
      </c>
      <c r="AD45" s="203">
        <v>1</v>
      </c>
      <c r="AE45" s="203">
        <v>70000</v>
      </c>
      <c r="AN45" s="203">
        <v>1</v>
      </c>
      <c r="AO45" s="203">
        <v>179000</v>
      </c>
      <c r="AZ45" s="203">
        <v>1</v>
      </c>
      <c r="BA45" s="203">
        <v>115000</v>
      </c>
      <c r="BJ45" s="203">
        <v>1</v>
      </c>
      <c r="BK45" s="203">
        <v>50000</v>
      </c>
      <c r="BR45" s="203">
        <v>1</v>
      </c>
      <c r="BS45" s="203">
        <v>75800</v>
      </c>
      <c r="BZ45" s="203">
        <v>1</v>
      </c>
      <c r="CA45" s="203">
        <v>36752</v>
      </c>
      <c r="CB45" s="203">
        <v>1</v>
      </c>
      <c r="CC45" s="203">
        <v>120000</v>
      </c>
      <c r="CF45" s="203">
        <v>1</v>
      </c>
      <c r="CG45" s="203">
        <v>340326</v>
      </c>
      <c r="CP45" s="203">
        <v>1</v>
      </c>
      <c r="CQ45" s="203">
        <v>30000</v>
      </c>
      <c r="DT45" s="203">
        <v>1</v>
      </c>
      <c r="DU45" s="203">
        <v>75000</v>
      </c>
      <c r="EN45" s="203">
        <v>1</v>
      </c>
      <c r="EO45" s="203">
        <v>7000</v>
      </c>
      <c r="FD45" s="203">
        <v>1</v>
      </c>
      <c r="FE45" s="203">
        <v>10000</v>
      </c>
      <c r="FJ45" s="203">
        <v>1</v>
      </c>
      <c r="FK45" s="203">
        <v>10000</v>
      </c>
      <c r="GB45" s="203">
        <v>1</v>
      </c>
      <c r="GC45" s="203">
        <v>60000</v>
      </c>
      <c r="HD45" s="203">
        <v>1</v>
      </c>
      <c r="HE45" s="203">
        <v>150000</v>
      </c>
      <c r="HF45" s="203">
        <v>15</v>
      </c>
      <c r="HG45" s="203">
        <v>1328878</v>
      </c>
      <c r="HH45" s="60"/>
      <c r="HI45" s="60"/>
      <c r="HJ45" s="60"/>
      <c r="HK45" s="60"/>
      <c r="HL45" s="60"/>
      <c r="HM45" s="60"/>
      <c r="HN45" s="60"/>
      <c r="HO45" s="60"/>
      <c r="HP45" s="60"/>
      <c r="HQ45" s="60"/>
      <c r="HR45" s="60"/>
      <c r="HS45" s="60"/>
    </row>
    <row r="46" spans="1:227">
      <c r="A46" s="205" t="s">
        <v>923</v>
      </c>
      <c r="P46" s="203">
        <v>1</v>
      </c>
      <c r="Q46" s="203">
        <v>227653</v>
      </c>
      <c r="AN46" s="203">
        <v>1</v>
      </c>
      <c r="AO46" s="203">
        <v>600000</v>
      </c>
      <c r="BB46" s="203">
        <v>1</v>
      </c>
      <c r="BC46" s="203">
        <v>150000</v>
      </c>
      <c r="BH46" s="203">
        <v>1</v>
      </c>
      <c r="BI46" s="203">
        <v>215000</v>
      </c>
      <c r="BR46" s="203">
        <v>1</v>
      </c>
      <c r="BS46" s="203">
        <v>138580</v>
      </c>
      <c r="BZ46" s="203">
        <v>1</v>
      </c>
      <c r="CA46" s="203">
        <v>160047</v>
      </c>
      <c r="CL46" s="203">
        <v>1</v>
      </c>
      <c r="CM46" s="203">
        <v>953954</v>
      </c>
      <c r="CN46" s="203">
        <v>1</v>
      </c>
      <c r="CO46" s="203">
        <v>25000</v>
      </c>
      <c r="CV46" s="203">
        <v>1</v>
      </c>
      <c r="CW46" s="203">
        <v>808625</v>
      </c>
      <c r="DN46" s="203">
        <v>1</v>
      </c>
      <c r="DO46" s="203">
        <v>110000</v>
      </c>
      <c r="DV46" s="203">
        <v>1</v>
      </c>
      <c r="DW46" s="203">
        <v>6000</v>
      </c>
      <c r="ED46" s="203">
        <v>1</v>
      </c>
      <c r="EE46" s="203">
        <v>102850</v>
      </c>
      <c r="EF46" s="203">
        <v>1</v>
      </c>
      <c r="EG46" s="203">
        <v>90000</v>
      </c>
      <c r="EZ46" s="203">
        <v>1</v>
      </c>
      <c r="FA46" s="203">
        <v>150000</v>
      </c>
      <c r="FN46" s="203">
        <v>1</v>
      </c>
      <c r="FO46" s="203">
        <v>1228831</v>
      </c>
      <c r="HF46" s="203">
        <v>15</v>
      </c>
      <c r="HG46" s="203">
        <v>4966540</v>
      </c>
      <c r="HH46" s="60"/>
      <c r="HI46" s="60"/>
      <c r="HJ46" s="60"/>
      <c r="HK46" s="60"/>
      <c r="HL46" s="60"/>
      <c r="HM46" s="60"/>
      <c r="HN46" s="60"/>
      <c r="HO46" s="60"/>
      <c r="HP46" s="60"/>
      <c r="HQ46" s="60"/>
      <c r="HR46" s="60"/>
      <c r="HS46" s="60"/>
    </row>
    <row r="47" spans="1:227">
      <c r="A47" s="205" t="s">
        <v>1918</v>
      </c>
      <c r="AD47" s="203">
        <v>1</v>
      </c>
      <c r="AE47" s="203">
        <v>3000</v>
      </c>
      <c r="AF47" s="203">
        <v>1</v>
      </c>
      <c r="AG47" s="203">
        <v>13804.15</v>
      </c>
      <c r="AJ47" s="203">
        <v>1</v>
      </c>
      <c r="AK47" s="203">
        <v>12000</v>
      </c>
      <c r="AN47" s="203">
        <v>1</v>
      </c>
      <c r="AO47" s="203">
        <v>77906.009999999995</v>
      </c>
      <c r="CF47" s="203">
        <v>1</v>
      </c>
      <c r="CG47" s="203">
        <v>1000</v>
      </c>
      <c r="GF47" s="203">
        <v>1</v>
      </c>
      <c r="GG47" s="203">
        <v>9500</v>
      </c>
      <c r="HF47" s="203">
        <v>6</v>
      </c>
      <c r="HG47" s="203">
        <v>117210.16</v>
      </c>
      <c r="HH47" s="60"/>
      <c r="HI47" s="60"/>
      <c r="HJ47" s="60"/>
      <c r="HK47" s="60"/>
      <c r="HL47" s="60"/>
      <c r="HM47" s="60"/>
      <c r="HN47" s="60"/>
      <c r="HO47" s="60"/>
      <c r="HP47" s="60"/>
      <c r="HQ47" s="60"/>
      <c r="HR47" s="60"/>
      <c r="HS47" s="60"/>
    </row>
    <row r="48" spans="1:227">
      <c r="A48" s="205" t="s">
        <v>1914</v>
      </c>
      <c r="AL48" s="203">
        <v>1</v>
      </c>
      <c r="AM48" s="203">
        <v>752163</v>
      </c>
      <c r="BJ48" s="203">
        <v>1</v>
      </c>
      <c r="BK48" s="203">
        <v>290006</v>
      </c>
      <c r="BZ48" s="203">
        <v>1</v>
      </c>
      <c r="CA48" s="203">
        <v>37343</v>
      </c>
      <c r="EF48" s="203">
        <v>1</v>
      </c>
      <c r="EG48" s="203">
        <v>159299</v>
      </c>
      <c r="EN48" s="203">
        <v>1</v>
      </c>
      <c r="EO48" s="203">
        <v>575495</v>
      </c>
      <c r="HF48" s="203">
        <v>5</v>
      </c>
      <c r="HG48" s="203">
        <v>1814306</v>
      </c>
      <c r="HH48" s="60"/>
      <c r="HI48" s="60"/>
      <c r="HJ48" s="60"/>
      <c r="HK48" s="60"/>
      <c r="HL48" s="60"/>
      <c r="HM48" s="60"/>
      <c r="HN48" s="60"/>
      <c r="HO48" s="60"/>
      <c r="HP48" s="60"/>
      <c r="HQ48" s="60"/>
      <c r="HR48" s="60"/>
      <c r="HS48" s="60"/>
    </row>
    <row r="49" spans="1:227">
      <c r="A49" s="205" t="s">
        <v>1915</v>
      </c>
      <c r="Q49" s="203">
        <v>4000</v>
      </c>
      <c r="AM49" s="203">
        <v>4638.3099999999995</v>
      </c>
      <c r="BS49" s="203">
        <v>4000</v>
      </c>
      <c r="CC49" s="203">
        <v>4000</v>
      </c>
      <c r="DU49" s="203">
        <v>238.08</v>
      </c>
      <c r="HG49" s="203">
        <v>16876.39</v>
      </c>
      <c r="HH49" s="60"/>
      <c r="HI49" s="60"/>
      <c r="HJ49" s="60"/>
      <c r="HK49" s="60"/>
      <c r="HL49" s="60"/>
      <c r="HM49" s="60"/>
      <c r="HN49" s="60"/>
      <c r="HO49" s="60"/>
      <c r="HP49" s="60"/>
      <c r="HQ49" s="60"/>
      <c r="HR49" s="60"/>
      <c r="HS49" s="60"/>
    </row>
    <row r="50" spans="1:227">
      <c r="A50" s="205" t="s">
        <v>1912</v>
      </c>
      <c r="BD50" s="203">
        <v>1</v>
      </c>
      <c r="BZ50" s="203">
        <v>1</v>
      </c>
      <c r="CA50" s="203">
        <v>2000</v>
      </c>
      <c r="FN50" s="203">
        <v>1</v>
      </c>
      <c r="GH50" s="203">
        <v>1</v>
      </c>
      <c r="GI50" s="203">
        <v>9766.9599999999991</v>
      </c>
      <c r="HF50" s="203">
        <v>4</v>
      </c>
      <c r="HG50" s="203">
        <v>11766.96</v>
      </c>
      <c r="HH50" s="60"/>
      <c r="HI50" s="60"/>
      <c r="HJ50" s="60"/>
      <c r="HK50" s="60"/>
      <c r="HL50" s="60"/>
      <c r="HM50" s="60"/>
      <c r="HN50" s="60"/>
      <c r="HO50" s="60"/>
      <c r="HP50" s="60"/>
      <c r="HQ50" s="60"/>
      <c r="HR50" s="60"/>
      <c r="HS50" s="60"/>
    </row>
    <row r="51" spans="1:227">
      <c r="A51" s="205" t="s">
        <v>422</v>
      </c>
      <c r="P51" s="203">
        <v>1</v>
      </c>
      <c r="Q51" s="203">
        <v>561546.27</v>
      </c>
      <c r="AD51" s="203">
        <v>1</v>
      </c>
      <c r="AE51" s="203">
        <v>4873</v>
      </c>
      <c r="BJ51" s="203">
        <v>1</v>
      </c>
      <c r="BK51" s="203">
        <v>291487.62</v>
      </c>
      <c r="BR51" s="203">
        <v>1</v>
      </c>
      <c r="BS51" s="203">
        <v>327434.15999999997</v>
      </c>
      <c r="BV51" s="203">
        <v>1</v>
      </c>
      <c r="BW51" s="203">
        <v>24000</v>
      </c>
      <c r="CF51" s="203">
        <v>1</v>
      </c>
      <c r="CG51" s="203">
        <v>22801.41</v>
      </c>
      <c r="DL51" s="203">
        <v>1</v>
      </c>
      <c r="DM51" s="203">
        <v>185000</v>
      </c>
      <c r="EF51" s="203">
        <v>1</v>
      </c>
      <c r="EG51" s="203">
        <v>178644.79</v>
      </c>
      <c r="EJ51" s="203">
        <v>1</v>
      </c>
      <c r="EK51" s="203">
        <v>107926.52</v>
      </c>
      <c r="EN51" s="203">
        <v>1</v>
      </c>
      <c r="EO51" s="203">
        <v>321234.53999999998</v>
      </c>
      <c r="HF51" s="203">
        <v>10</v>
      </c>
      <c r="HG51" s="203">
        <v>2024948.31</v>
      </c>
      <c r="HH51" s="60"/>
      <c r="HI51" s="60"/>
      <c r="HJ51" s="60"/>
      <c r="HK51" s="60"/>
      <c r="HL51" s="60"/>
      <c r="HM51" s="60"/>
      <c r="HN51" s="60"/>
      <c r="HO51" s="60"/>
      <c r="HP51" s="60"/>
      <c r="HQ51" s="60"/>
      <c r="HR51" s="60"/>
      <c r="HS51" s="60"/>
    </row>
    <row r="52" spans="1:227">
      <c r="A52" s="205" t="s">
        <v>439</v>
      </c>
      <c r="P52" s="203">
        <v>1</v>
      </c>
      <c r="Q52" s="203">
        <v>28518.400000000001</v>
      </c>
      <c r="T52" s="203">
        <v>1</v>
      </c>
      <c r="U52" s="203">
        <v>205171.9</v>
      </c>
      <c r="AL52" s="203">
        <v>1</v>
      </c>
      <c r="AM52" s="203">
        <v>133611.06</v>
      </c>
      <c r="DV52" s="203">
        <v>1</v>
      </c>
      <c r="DW52" s="203">
        <v>49346.29</v>
      </c>
      <c r="EN52" s="203">
        <v>1</v>
      </c>
      <c r="EO52" s="203">
        <v>20000</v>
      </c>
      <c r="HF52" s="203">
        <v>5</v>
      </c>
      <c r="HG52" s="203">
        <v>436647.64999999997</v>
      </c>
      <c r="HH52" s="60"/>
      <c r="HI52" s="60"/>
      <c r="HJ52" s="60"/>
      <c r="HK52" s="60"/>
      <c r="HL52" s="60"/>
      <c r="HM52" s="60"/>
      <c r="HN52" s="60"/>
      <c r="HO52" s="60"/>
      <c r="HP52" s="60"/>
      <c r="HQ52" s="60"/>
      <c r="HR52" s="60"/>
      <c r="HS52" s="60"/>
    </row>
    <row r="53" spans="1:227">
      <c r="A53" s="205" t="s">
        <v>464</v>
      </c>
      <c r="F53" s="203">
        <v>1</v>
      </c>
      <c r="G53" s="203">
        <v>7617.81</v>
      </c>
      <c r="O53" s="203">
        <v>54863.27</v>
      </c>
      <c r="P53" s="203">
        <v>1</v>
      </c>
      <c r="Q53" s="203">
        <v>19235.02</v>
      </c>
      <c r="T53" s="203">
        <v>1</v>
      </c>
      <c r="U53" s="203">
        <v>24818.16</v>
      </c>
      <c r="AM53" s="203">
        <v>674.64</v>
      </c>
      <c r="AN53" s="203">
        <v>1</v>
      </c>
      <c r="AO53" s="203">
        <v>38210.92</v>
      </c>
      <c r="AP53" s="203">
        <v>1</v>
      </c>
      <c r="AQ53" s="203">
        <v>4197.74</v>
      </c>
      <c r="AZ53" s="203">
        <v>1</v>
      </c>
      <c r="BA53" s="203">
        <v>3729.04</v>
      </c>
      <c r="BH53" s="203">
        <v>1</v>
      </c>
      <c r="BI53" s="203">
        <v>111341.44</v>
      </c>
      <c r="BP53" s="203">
        <v>1</v>
      </c>
      <c r="BQ53" s="203">
        <v>3230.76</v>
      </c>
      <c r="BR53" s="203">
        <v>1</v>
      </c>
      <c r="BS53" s="203">
        <v>94498.83</v>
      </c>
      <c r="BZ53" s="203">
        <v>1</v>
      </c>
      <c r="CA53" s="203">
        <v>678939.33</v>
      </c>
      <c r="DD53" s="203">
        <v>1</v>
      </c>
      <c r="DE53" s="203">
        <v>2698.55</v>
      </c>
      <c r="DT53" s="203">
        <v>1</v>
      </c>
      <c r="DU53" s="203">
        <v>38317.54</v>
      </c>
      <c r="DV53" s="203">
        <v>1</v>
      </c>
      <c r="DW53" s="203">
        <v>468498.32</v>
      </c>
      <c r="EN53" s="203">
        <v>1</v>
      </c>
      <c r="EO53" s="203">
        <v>178591.56</v>
      </c>
      <c r="EX53" s="203">
        <v>1</v>
      </c>
      <c r="EY53" s="203">
        <v>5874.07</v>
      </c>
      <c r="EZ53" s="203">
        <v>1</v>
      </c>
      <c r="FA53" s="203">
        <v>14494.21</v>
      </c>
      <c r="FR53" s="203">
        <v>1</v>
      </c>
      <c r="FS53" s="203">
        <v>3984.11</v>
      </c>
      <c r="HF53" s="203">
        <v>17</v>
      </c>
      <c r="HG53" s="203">
        <v>1753815.3200000003</v>
      </c>
      <c r="HH53" s="60"/>
      <c r="HI53" s="60"/>
      <c r="HJ53" s="60"/>
      <c r="HK53" s="60"/>
      <c r="HL53" s="60"/>
      <c r="HM53" s="60"/>
      <c r="HN53" s="60"/>
      <c r="HO53" s="60"/>
      <c r="HP53" s="60"/>
      <c r="HQ53" s="60"/>
      <c r="HR53" s="60"/>
      <c r="HS53" s="60"/>
    </row>
    <row r="54" spans="1:227">
      <c r="A54" s="205" t="s">
        <v>547</v>
      </c>
      <c r="J54" s="203">
        <v>1</v>
      </c>
      <c r="K54" s="203">
        <v>3900</v>
      </c>
      <c r="P54" s="203">
        <v>1</v>
      </c>
      <c r="Q54" s="203">
        <v>11271.9</v>
      </c>
      <c r="AD54" s="203">
        <v>1</v>
      </c>
      <c r="AE54" s="203">
        <v>192400</v>
      </c>
      <c r="AL54" s="203">
        <v>1</v>
      </c>
      <c r="AM54" s="203">
        <v>6000</v>
      </c>
      <c r="AT54" s="203">
        <v>1</v>
      </c>
      <c r="AU54" s="203">
        <v>46281</v>
      </c>
      <c r="BJ54" s="203">
        <v>1</v>
      </c>
      <c r="BK54" s="203">
        <v>3033</v>
      </c>
      <c r="BP54" s="203">
        <v>1</v>
      </c>
      <c r="BQ54" s="203">
        <v>18900</v>
      </c>
      <c r="CF54" s="203">
        <v>1</v>
      </c>
      <c r="CG54" s="203">
        <v>45385</v>
      </c>
      <c r="CX54" s="203">
        <v>1</v>
      </c>
      <c r="CY54" s="203">
        <v>255000</v>
      </c>
      <c r="DN54" s="203">
        <v>1</v>
      </c>
      <c r="DO54" s="203">
        <v>10000</v>
      </c>
      <c r="EF54" s="203">
        <v>1</v>
      </c>
      <c r="EG54" s="203">
        <v>44892</v>
      </c>
      <c r="ET54" s="203">
        <v>1</v>
      </c>
      <c r="EU54" s="203">
        <v>37573.24</v>
      </c>
      <c r="EX54" s="203">
        <v>1</v>
      </c>
      <c r="EY54" s="203">
        <v>43255.21</v>
      </c>
      <c r="HF54" s="203">
        <v>13</v>
      </c>
      <c r="HG54" s="203">
        <v>717891.35</v>
      </c>
      <c r="HH54" s="60"/>
      <c r="HI54" s="60"/>
      <c r="HJ54" s="60"/>
      <c r="HK54" s="60"/>
      <c r="HL54" s="60"/>
      <c r="HM54" s="60"/>
      <c r="HN54" s="60"/>
      <c r="HO54" s="60"/>
      <c r="HP54" s="60"/>
      <c r="HQ54" s="60"/>
      <c r="HR54" s="60"/>
      <c r="HS54" s="60"/>
    </row>
    <row r="55" spans="1:227">
      <c r="A55" s="205" t="s">
        <v>548</v>
      </c>
      <c r="F55" s="203">
        <v>1</v>
      </c>
      <c r="G55" s="203">
        <v>433205</v>
      </c>
      <c r="L55" s="203">
        <v>1</v>
      </c>
      <c r="M55" s="203">
        <v>117921</v>
      </c>
      <c r="N55" s="203">
        <v>1</v>
      </c>
      <c r="O55" s="203">
        <v>787276</v>
      </c>
      <c r="P55" s="203">
        <v>1</v>
      </c>
      <c r="Q55" s="203">
        <v>1632626.87</v>
      </c>
      <c r="T55" s="203">
        <v>1</v>
      </c>
      <c r="U55" s="203">
        <v>652992</v>
      </c>
      <c r="V55" s="203">
        <v>1</v>
      </c>
      <c r="W55" s="203">
        <v>616898</v>
      </c>
      <c r="X55" s="203">
        <v>1</v>
      </c>
      <c r="Y55" s="203">
        <v>104714</v>
      </c>
      <c r="AB55" s="203">
        <v>1</v>
      </c>
      <c r="AC55" s="203">
        <v>194407</v>
      </c>
      <c r="AD55" s="203">
        <v>1</v>
      </c>
      <c r="AE55" s="203">
        <v>510875</v>
      </c>
      <c r="AF55" s="203">
        <v>1</v>
      </c>
      <c r="AG55" s="203">
        <v>18895</v>
      </c>
      <c r="AL55" s="203">
        <v>1</v>
      </c>
      <c r="AM55" s="203">
        <v>497827</v>
      </c>
      <c r="AP55" s="203">
        <v>1</v>
      </c>
      <c r="AQ55" s="203">
        <v>34909</v>
      </c>
      <c r="AT55" s="203">
        <v>1</v>
      </c>
      <c r="AU55" s="203">
        <v>43581</v>
      </c>
      <c r="AZ55" s="203">
        <v>1</v>
      </c>
      <c r="BA55" s="203">
        <v>126074</v>
      </c>
      <c r="BB55" s="203">
        <v>1</v>
      </c>
      <c r="BC55" s="203">
        <v>168409</v>
      </c>
      <c r="BD55" s="203">
        <v>1</v>
      </c>
      <c r="BE55" s="203">
        <v>708638.83</v>
      </c>
      <c r="BF55" s="203">
        <v>1</v>
      </c>
      <c r="BG55" s="203">
        <v>171742</v>
      </c>
      <c r="BH55" s="203">
        <v>1</v>
      </c>
      <c r="BI55" s="203">
        <v>1148780</v>
      </c>
      <c r="BJ55" s="203">
        <v>1</v>
      </c>
      <c r="BK55" s="203">
        <v>121547</v>
      </c>
      <c r="BP55" s="203">
        <v>1</v>
      </c>
      <c r="BQ55" s="203">
        <v>634810</v>
      </c>
      <c r="BR55" s="203">
        <v>1</v>
      </c>
      <c r="BS55" s="203">
        <v>1600201.06</v>
      </c>
      <c r="BZ55" s="203">
        <v>1</v>
      </c>
      <c r="CA55" s="203">
        <v>503819</v>
      </c>
      <c r="CB55" s="203">
        <v>1</v>
      </c>
      <c r="CC55" s="203">
        <v>258989</v>
      </c>
      <c r="CF55" s="203">
        <v>1</v>
      </c>
      <c r="CG55" s="203">
        <v>8962508</v>
      </c>
      <c r="CJ55" s="203">
        <v>1</v>
      </c>
      <c r="CK55" s="203">
        <v>55733</v>
      </c>
      <c r="CL55" s="203">
        <v>1</v>
      </c>
      <c r="CM55" s="203">
        <v>133565</v>
      </c>
      <c r="CP55" s="203">
        <v>1</v>
      </c>
      <c r="CQ55" s="203">
        <v>890960</v>
      </c>
      <c r="CT55" s="203">
        <v>1</v>
      </c>
      <c r="CU55" s="203">
        <v>32667</v>
      </c>
      <c r="CV55" s="203">
        <v>1</v>
      </c>
      <c r="CW55" s="203">
        <v>149004</v>
      </c>
      <c r="CZ55" s="203">
        <v>1</v>
      </c>
      <c r="DA55" s="203">
        <v>625956</v>
      </c>
      <c r="DB55" s="203">
        <v>1</v>
      </c>
      <c r="DC55" s="203">
        <v>461655</v>
      </c>
      <c r="DD55" s="203">
        <v>1</v>
      </c>
      <c r="DE55" s="203">
        <v>675502.07</v>
      </c>
      <c r="DF55" s="203">
        <v>1</v>
      </c>
      <c r="DG55" s="203">
        <v>448972</v>
      </c>
      <c r="DL55" s="203">
        <v>1</v>
      </c>
      <c r="DM55" s="203">
        <v>187079</v>
      </c>
      <c r="DN55" s="203">
        <v>1</v>
      </c>
      <c r="DO55" s="203">
        <v>618054</v>
      </c>
      <c r="DT55" s="203">
        <v>1</v>
      </c>
      <c r="DU55" s="203">
        <v>218328</v>
      </c>
      <c r="DV55" s="203">
        <v>1</v>
      </c>
      <c r="DW55" s="203">
        <v>928569</v>
      </c>
      <c r="EB55" s="203">
        <v>1</v>
      </c>
      <c r="EC55" s="203">
        <v>128909</v>
      </c>
      <c r="ED55" s="203">
        <v>1</v>
      </c>
      <c r="EE55" s="203">
        <v>575720</v>
      </c>
      <c r="EG55" s="203">
        <v>2697376.75</v>
      </c>
      <c r="EJ55" s="203">
        <v>1</v>
      </c>
      <c r="EK55" s="203">
        <v>1702944</v>
      </c>
      <c r="EN55" s="203">
        <v>1</v>
      </c>
      <c r="EO55" s="203">
        <v>710387</v>
      </c>
      <c r="EP55" s="203">
        <v>1</v>
      </c>
      <c r="EQ55" s="203">
        <v>408065</v>
      </c>
      <c r="ET55" s="203">
        <v>1</v>
      </c>
      <c r="EU55" s="203">
        <v>626338</v>
      </c>
      <c r="EX55" s="203">
        <v>1</v>
      </c>
      <c r="EY55" s="203">
        <v>1053928</v>
      </c>
      <c r="EZ55" s="203">
        <v>1</v>
      </c>
      <c r="FA55" s="203">
        <v>11173</v>
      </c>
      <c r="FB55" s="203">
        <v>1</v>
      </c>
      <c r="FC55" s="203">
        <v>123366</v>
      </c>
      <c r="FF55" s="203">
        <v>1</v>
      </c>
      <c r="FG55" s="203">
        <v>45000</v>
      </c>
      <c r="FH55" s="203">
        <v>1</v>
      </c>
      <c r="FI55" s="203">
        <v>212042</v>
      </c>
      <c r="FJ55" s="203">
        <v>1</v>
      </c>
      <c r="FK55" s="203">
        <v>610522</v>
      </c>
      <c r="FP55" s="203">
        <v>1</v>
      </c>
      <c r="FQ55" s="203">
        <v>75386</v>
      </c>
      <c r="FR55" s="203">
        <v>1</v>
      </c>
      <c r="FS55" s="203">
        <v>480359</v>
      </c>
      <c r="GB55" s="203">
        <v>1</v>
      </c>
      <c r="GC55" s="203">
        <v>270773</v>
      </c>
      <c r="GH55" s="203">
        <v>1</v>
      </c>
      <c r="GI55" s="203">
        <v>112119</v>
      </c>
      <c r="GJ55" s="203">
        <v>1</v>
      </c>
      <c r="GK55" s="203">
        <v>516436</v>
      </c>
      <c r="GL55" s="203">
        <v>1</v>
      </c>
      <c r="GM55" s="203">
        <v>427567</v>
      </c>
      <c r="HD55" s="203">
        <v>1</v>
      </c>
      <c r="HE55" s="203">
        <v>267904</v>
      </c>
      <c r="HF55" s="203">
        <v>56</v>
      </c>
      <c r="HG55" s="203">
        <v>36534003.579999998</v>
      </c>
      <c r="HH55" s="60"/>
      <c r="HI55" s="60"/>
      <c r="HJ55" s="60"/>
      <c r="HK55" s="60"/>
      <c r="HL55" s="60"/>
      <c r="HM55" s="60"/>
      <c r="HN55" s="60"/>
      <c r="HO55" s="60"/>
      <c r="HP55" s="60"/>
      <c r="HQ55" s="60"/>
      <c r="HR55" s="60"/>
      <c r="HS55" s="60"/>
    </row>
    <row r="56" spans="1:227">
      <c r="A56" s="205" t="s">
        <v>924</v>
      </c>
      <c r="F56" s="203">
        <v>1</v>
      </c>
      <c r="G56" s="203">
        <v>331000</v>
      </c>
      <c r="P56" s="203">
        <v>1</v>
      </c>
      <c r="Q56" s="203">
        <v>474000</v>
      </c>
      <c r="W56" s="203">
        <v>934000</v>
      </c>
      <c r="AZ56" s="203">
        <v>1</v>
      </c>
      <c r="BA56" s="203">
        <v>99000</v>
      </c>
      <c r="BD56" s="203">
        <v>1</v>
      </c>
      <c r="BE56" s="203">
        <v>504000</v>
      </c>
      <c r="BJ56" s="203">
        <v>1</v>
      </c>
      <c r="BK56" s="203">
        <v>64000</v>
      </c>
      <c r="BR56" s="203">
        <v>1</v>
      </c>
      <c r="BS56" s="203">
        <v>306000</v>
      </c>
      <c r="BZ56" s="203">
        <v>1</v>
      </c>
      <c r="CA56" s="203">
        <v>949000</v>
      </c>
      <c r="DD56" s="203">
        <v>1</v>
      </c>
      <c r="DE56" s="203">
        <v>460000</v>
      </c>
      <c r="DJ56" s="203">
        <v>1</v>
      </c>
      <c r="DK56" s="203">
        <v>749000</v>
      </c>
      <c r="DN56" s="203">
        <v>1</v>
      </c>
      <c r="DO56" s="203">
        <v>196000</v>
      </c>
      <c r="DT56" s="203">
        <v>1</v>
      </c>
      <c r="DU56" s="203">
        <v>465000</v>
      </c>
      <c r="DV56" s="203">
        <v>1</v>
      </c>
      <c r="DW56" s="203">
        <v>160000</v>
      </c>
      <c r="EF56" s="203">
        <v>1</v>
      </c>
      <c r="EG56" s="203">
        <v>166000</v>
      </c>
      <c r="EH56" s="203">
        <v>1</v>
      </c>
      <c r="EI56" s="203">
        <v>1369000</v>
      </c>
      <c r="EU56" s="203">
        <v>466000</v>
      </c>
      <c r="EX56" s="203">
        <v>1</v>
      </c>
      <c r="EY56" s="203">
        <v>5393000</v>
      </c>
      <c r="FJ56" s="203">
        <v>1</v>
      </c>
      <c r="FK56" s="203">
        <v>171000</v>
      </c>
      <c r="FN56" s="203">
        <v>1</v>
      </c>
      <c r="FO56" s="203">
        <v>165000</v>
      </c>
      <c r="HF56" s="203">
        <v>17</v>
      </c>
      <c r="HG56" s="203">
        <v>13421000</v>
      </c>
      <c r="HH56" s="60"/>
      <c r="HI56" s="60"/>
      <c r="HJ56" s="60"/>
      <c r="HK56" s="60"/>
      <c r="HL56" s="60"/>
      <c r="HM56" s="60"/>
      <c r="HN56" s="60"/>
      <c r="HO56" s="60"/>
      <c r="HP56" s="60"/>
      <c r="HQ56" s="60"/>
      <c r="HR56" s="60"/>
      <c r="HS56" s="60"/>
    </row>
    <row r="57" spans="1:227">
      <c r="A57" s="205" t="s">
        <v>546</v>
      </c>
      <c r="F57" s="203">
        <v>1</v>
      </c>
      <c r="G57" s="203">
        <v>76009.81</v>
      </c>
      <c r="P57" s="203">
        <v>1</v>
      </c>
      <c r="Q57" s="203">
        <v>995912.05</v>
      </c>
      <c r="V57" s="203">
        <v>1</v>
      </c>
      <c r="W57" s="203">
        <v>1549645.42</v>
      </c>
      <c r="AD57" s="203">
        <v>1</v>
      </c>
      <c r="AE57" s="203">
        <v>7916.3</v>
      </c>
      <c r="AN57" s="203">
        <v>1</v>
      </c>
      <c r="AO57" s="203">
        <v>1359123.5</v>
      </c>
      <c r="AZ57" s="203">
        <v>1</v>
      </c>
      <c r="BA57" s="203">
        <v>570165.65</v>
      </c>
      <c r="BD57" s="203">
        <v>1</v>
      </c>
      <c r="BE57" s="203">
        <v>245757</v>
      </c>
      <c r="BH57" s="203">
        <v>1</v>
      </c>
      <c r="BI57" s="203">
        <v>269356.18</v>
      </c>
      <c r="BJ57" s="203">
        <v>1</v>
      </c>
      <c r="BK57" s="203">
        <v>2400</v>
      </c>
      <c r="BR57" s="203">
        <v>1</v>
      </c>
      <c r="BS57" s="203">
        <v>1094464</v>
      </c>
      <c r="CB57" s="203">
        <v>1</v>
      </c>
      <c r="CC57" s="203">
        <v>360642</v>
      </c>
      <c r="CF57" s="203">
        <v>1</v>
      </c>
      <c r="CG57" s="203">
        <v>330139.38</v>
      </c>
      <c r="CP57" s="203">
        <v>1</v>
      </c>
      <c r="CQ57" s="203">
        <v>12406</v>
      </c>
      <c r="DD57" s="203">
        <v>1</v>
      </c>
      <c r="DE57" s="203">
        <v>871173.53</v>
      </c>
      <c r="DF57" s="203">
        <v>1</v>
      </c>
      <c r="DG57" s="203">
        <v>169594.06</v>
      </c>
      <c r="DJ57" s="203">
        <v>1</v>
      </c>
      <c r="DK57" s="203">
        <v>1216153.68</v>
      </c>
      <c r="DN57" s="203">
        <v>1</v>
      </c>
      <c r="DO57" s="203">
        <v>824465.21</v>
      </c>
      <c r="DV57" s="203">
        <v>1</v>
      </c>
      <c r="DW57" s="203">
        <v>152047.53</v>
      </c>
      <c r="EF57" s="203">
        <v>1</v>
      </c>
      <c r="EG57" s="203">
        <v>2051583.19</v>
      </c>
      <c r="EH57" s="203">
        <v>1</v>
      </c>
      <c r="EI57" s="203">
        <v>179753.1</v>
      </c>
      <c r="EP57" s="203">
        <v>1</v>
      </c>
      <c r="EQ57" s="203">
        <v>373350</v>
      </c>
      <c r="ET57" s="203">
        <v>1</v>
      </c>
      <c r="EU57" s="203">
        <v>9737.27</v>
      </c>
      <c r="GB57" s="203">
        <v>1</v>
      </c>
      <c r="GC57" s="203">
        <v>26083.9</v>
      </c>
      <c r="HF57" s="203">
        <v>23</v>
      </c>
      <c r="HG57" s="203">
        <v>12747878.759999998</v>
      </c>
      <c r="HH57" s="60"/>
      <c r="HI57" s="60"/>
      <c r="HJ57" s="60"/>
      <c r="HK57" s="60"/>
      <c r="HL57" s="60"/>
      <c r="HM57" s="60"/>
      <c r="HN57" s="60"/>
      <c r="HO57" s="60"/>
      <c r="HP57" s="60"/>
      <c r="HQ57" s="60"/>
      <c r="HR57" s="60"/>
      <c r="HS57" s="60"/>
    </row>
    <row r="58" spans="1:227">
      <c r="A58" s="205" t="s">
        <v>925</v>
      </c>
      <c r="N58" s="203">
        <v>1</v>
      </c>
      <c r="O58" s="203">
        <v>21277</v>
      </c>
      <c r="AZ58" s="203">
        <v>1</v>
      </c>
      <c r="BA58" s="203">
        <v>7287</v>
      </c>
      <c r="CB58" s="203">
        <v>1</v>
      </c>
      <c r="CC58" s="203">
        <v>8523</v>
      </c>
      <c r="EJ58" s="203">
        <v>1</v>
      </c>
      <c r="EK58" s="203">
        <v>15220.9</v>
      </c>
      <c r="EN58" s="203">
        <v>1</v>
      </c>
      <c r="EO58" s="203">
        <v>5400</v>
      </c>
      <c r="HF58" s="203">
        <v>5</v>
      </c>
      <c r="HG58" s="203">
        <v>57707.9</v>
      </c>
      <c r="HH58" s="60"/>
      <c r="HI58" s="60"/>
      <c r="HJ58" s="60"/>
      <c r="HK58" s="60"/>
      <c r="HL58" s="60"/>
      <c r="HM58" s="60"/>
      <c r="HN58" s="60"/>
      <c r="HO58" s="60"/>
      <c r="HP58" s="60"/>
      <c r="HQ58" s="60"/>
      <c r="HR58" s="60"/>
      <c r="HS58" s="60"/>
    </row>
    <row r="59" spans="1:227">
      <c r="A59" s="205" t="s">
        <v>425</v>
      </c>
      <c r="AL59" s="203">
        <v>1</v>
      </c>
      <c r="AM59" s="203">
        <v>709458.43</v>
      </c>
      <c r="AT59" s="203">
        <v>1</v>
      </c>
      <c r="AU59" s="203">
        <v>112429.88</v>
      </c>
      <c r="BR59" s="203">
        <v>1</v>
      </c>
      <c r="BS59" s="203">
        <v>320590.42</v>
      </c>
      <c r="CL59" s="203">
        <v>1</v>
      </c>
      <c r="CM59" s="203">
        <v>155588.76999999999</v>
      </c>
      <c r="CV59" s="203">
        <v>1</v>
      </c>
      <c r="CW59" s="203">
        <v>107197.98</v>
      </c>
      <c r="DD59" s="203">
        <v>1</v>
      </c>
      <c r="DE59" s="203">
        <v>1268700.53</v>
      </c>
      <c r="DF59" s="203">
        <v>1</v>
      </c>
      <c r="DG59" s="203">
        <v>375424.05</v>
      </c>
      <c r="DV59" s="203">
        <v>1</v>
      </c>
      <c r="DW59" s="203">
        <v>468742.05</v>
      </c>
      <c r="DX59" s="203">
        <v>1</v>
      </c>
      <c r="DY59" s="203">
        <v>553804.04</v>
      </c>
      <c r="EH59" s="203">
        <v>1</v>
      </c>
      <c r="EI59" s="203">
        <v>280714.77</v>
      </c>
      <c r="FN59" s="203">
        <v>1</v>
      </c>
      <c r="FO59" s="203">
        <v>207797.19</v>
      </c>
      <c r="HF59" s="203">
        <v>11</v>
      </c>
      <c r="HG59" s="203">
        <v>4560448.1100000003</v>
      </c>
      <c r="HH59" s="60"/>
      <c r="HI59" s="60"/>
      <c r="HJ59" s="60"/>
      <c r="HK59" s="60"/>
      <c r="HL59" s="60"/>
      <c r="HM59" s="60"/>
      <c r="HN59" s="60"/>
      <c r="HO59" s="60"/>
      <c r="HP59" s="60"/>
      <c r="HQ59" s="60"/>
      <c r="HR59" s="60"/>
      <c r="HS59" s="60"/>
    </row>
    <row r="60" spans="1:227">
      <c r="A60" s="205" t="s">
        <v>573</v>
      </c>
      <c r="AL60" s="203">
        <v>1</v>
      </c>
      <c r="AM60" s="203">
        <v>137000</v>
      </c>
      <c r="DD60" s="203">
        <v>1</v>
      </c>
      <c r="DE60" s="203">
        <v>565000</v>
      </c>
      <c r="DF60" s="203">
        <v>1</v>
      </c>
      <c r="DG60" s="203">
        <v>1191835.83</v>
      </c>
      <c r="HF60" s="203">
        <v>3</v>
      </c>
      <c r="HG60" s="203">
        <v>1893835.83</v>
      </c>
      <c r="HH60" s="60"/>
      <c r="HI60" s="60"/>
      <c r="HJ60" s="60"/>
      <c r="HK60" s="60"/>
      <c r="HL60" s="60"/>
      <c r="HM60" s="60"/>
      <c r="HN60" s="60"/>
      <c r="HO60" s="60"/>
      <c r="HP60" s="60"/>
      <c r="HQ60" s="60"/>
      <c r="HR60" s="60"/>
      <c r="HS60" s="60"/>
    </row>
    <row r="61" spans="1:227">
      <c r="A61" s="205" t="s">
        <v>470</v>
      </c>
      <c r="P61" s="203">
        <v>1</v>
      </c>
      <c r="Q61" s="203">
        <v>252547.67</v>
      </c>
      <c r="AL61" s="203">
        <v>1</v>
      </c>
      <c r="AM61" s="203">
        <v>950177.86</v>
      </c>
      <c r="AT61" s="203">
        <v>1</v>
      </c>
      <c r="AU61" s="203">
        <v>294276.98</v>
      </c>
      <c r="BD61" s="203">
        <v>1</v>
      </c>
      <c r="BE61" s="203">
        <v>369347</v>
      </c>
      <c r="BR61" s="203">
        <v>1</v>
      </c>
      <c r="BS61" s="203">
        <v>155815.91</v>
      </c>
      <c r="CC61" s="203">
        <v>145529.79</v>
      </c>
      <c r="DN61" s="203">
        <v>1</v>
      </c>
      <c r="DO61" s="203">
        <v>321472.74</v>
      </c>
      <c r="EH61" s="203">
        <v>1</v>
      </c>
      <c r="EI61" s="203">
        <v>128834.29</v>
      </c>
      <c r="FN61" s="203">
        <v>1</v>
      </c>
      <c r="FO61" s="203">
        <v>622369.19999999995</v>
      </c>
      <c r="HF61" s="203">
        <v>8</v>
      </c>
      <c r="HG61" s="203">
        <v>3240371.4400000004</v>
      </c>
      <c r="HH61" s="60"/>
      <c r="HI61" s="60"/>
      <c r="HJ61" s="60"/>
      <c r="HK61" s="60"/>
      <c r="HL61" s="60"/>
      <c r="HM61" s="60"/>
      <c r="HN61" s="60"/>
      <c r="HO61" s="60"/>
      <c r="HP61" s="60"/>
      <c r="HQ61" s="60"/>
      <c r="HR61" s="60"/>
      <c r="HS61" s="60"/>
    </row>
    <row r="62" spans="1:227">
      <c r="A62" s="205" t="s">
        <v>572</v>
      </c>
      <c r="P62" s="203">
        <v>1</v>
      </c>
      <c r="Q62" s="203">
        <v>42576</v>
      </c>
      <c r="EN62" s="203">
        <v>1</v>
      </c>
      <c r="EO62" s="203">
        <v>43533</v>
      </c>
      <c r="HF62" s="203">
        <v>2</v>
      </c>
      <c r="HG62" s="203">
        <v>86109</v>
      </c>
      <c r="HH62" s="60"/>
      <c r="HI62" s="60"/>
      <c r="HJ62" s="60"/>
      <c r="HK62" s="60"/>
      <c r="HL62" s="60"/>
      <c r="HM62" s="60"/>
      <c r="HN62" s="60"/>
      <c r="HO62" s="60"/>
      <c r="HP62" s="60"/>
      <c r="HQ62" s="60"/>
      <c r="HR62" s="60"/>
      <c r="HS62" s="60"/>
    </row>
    <row r="63" spans="1:227">
      <c r="A63" s="205" t="s">
        <v>405</v>
      </c>
      <c r="DN63" s="203">
        <v>1</v>
      </c>
      <c r="DO63" s="203">
        <v>125372</v>
      </c>
      <c r="DV63" s="203">
        <v>1</v>
      </c>
      <c r="DW63" s="203">
        <v>874387</v>
      </c>
      <c r="EF63" s="203">
        <v>1</v>
      </c>
      <c r="EG63" s="203">
        <v>514236</v>
      </c>
      <c r="FJ63" s="203">
        <v>1</v>
      </c>
      <c r="FK63" s="203">
        <v>969458.39</v>
      </c>
      <c r="HF63" s="203">
        <v>4</v>
      </c>
      <c r="HG63" s="203">
        <v>2483453.39</v>
      </c>
      <c r="HH63" s="60"/>
      <c r="HI63" s="60"/>
      <c r="HJ63" s="60"/>
      <c r="HK63" s="60"/>
      <c r="HL63" s="60"/>
      <c r="HM63" s="60"/>
      <c r="HN63" s="60"/>
      <c r="HO63" s="60"/>
      <c r="HP63" s="60"/>
      <c r="HQ63" s="60"/>
      <c r="HR63" s="60"/>
      <c r="HS63" s="60"/>
    </row>
    <row r="64" spans="1:227">
      <c r="A64" s="205" t="s">
        <v>836</v>
      </c>
      <c r="C64" s="203">
        <v>205452</v>
      </c>
      <c r="Q64" s="203">
        <v>1086295.69</v>
      </c>
      <c r="U64" s="203">
        <v>118262</v>
      </c>
      <c r="W64" s="203">
        <v>4617629</v>
      </c>
      <c r="Y64" s="203">
        <v>1816409</v>
      </c>
      <c r="AG64" s="203">
        <v>8566558</v>
      </c>
      <c r="AM64" s="203">
        <v>1328521.97</v>
      </c>
      <c r="AU64" s="203">
        <v>334327.26</v>
      </c>
      <c r="BA64" s="203">
        <v>1087991.3600000001</v>
      </c>
      <c r="BE64" s="203">
        <v>73551.91</v>
      </c>
      <c r="BI64" s="203">
        <v>3096667</v>
      </c>
      <c r="BS64" s="203">
        <v>970546.29</v>
      </c>
      <c r="CA64" s="203">
        <v>6895981.4199999999</v>
      </c>
      <c r="DG64" s="203">
        <v>1069970</v>
      </c>
      <c r="DK64" s="203">
        <v>4547567</v>
      </c>
      <c r="DO64" s="203">
        <v>238847.82</v>
      </c>
      <c r="DW64" s="203">
        <v>1584358.33</v>
      </c>
      <c r="EE64" s="203">
        <v>454784.17</v>
      </c>
      <c r="EG64" s="203">
        <v>958078.39</v>
      </c>
      <c r="EM64" s="203">
        <v>6268003</v>
      </c>
      <c r="EO64" s="203">
        <v>694102.08</v>
      </c>
      <c r="HE64" s="203">
        <v>3700377</v>
      </c>
      <c r="HG64" s="203">
        <v>49714280.689999998</v>
      </c>
      <c r="HH64" s="60"/>
      <c r="HI64" s="60"/>
      <c r="HJ64" s="60"/>
      <c r="HK64" s="60"/>
      <c r="HL64" s="60"/>
      <c r="HM64" s="60"/>
      <c r="HN64" s="60"/>
      <c r="HO64" s="60"/>
      <c r="HP64" s="60"/>
      <c r="HQ64" s="60"/>
      <c r="HR64" s="60"/>
      <c r="HS64" s="60"/>
    </row>
    <row r="65" spans="1:227">
      <c r="A65" s="205" t="s">
        <v>444</v>
      </c>
      <c r="AL65" s="203">
        <v>1</v>
      </c>
      <c r="AM65" s="203">
        <v>509740.2</v>
      </c>
      <c r="BD65" s="203">
        <v>1</v>
      </c>
      <c r="BE65" s="203">
        <v>454817.75</v>
      </c>
      <c r="DV65" s="203">
        <v>1</v>
      </c>
      <c r="DW65" s="203">
        <v>218310</v>
      </c>
      <c r="ET65" s="203">
        <v>1</v>
      </c>
      <c r="EU65" s="203">
        <v>277238.25</v>
      </c>
      <c r="FN65" s="203">
        <v>1</v>
      </c>
      <c r="FO65" s="203">
        <v>445625.43</v>
      </c>
      <c r="HF65" s="203">
        <v>5</v>
      </c>
      <c r="HG65" s="203">
        <v>1905731.63</v>
      </c>
      <c r="HH65" s="60"/>
      <c r="HI65" s="60"/>
      <c r="HJ65" s="60"/>
      <c r="HK65" s="60"/>
      <c r="HL65" s="60"/>
      <c r="HM65" s="60"/>
      <c r="HN65" s="60"/>
      <c r="HO65" s="60"/>
      <c r="HP65" s="60"/>
      <c r="HQ65" s="60"/>
      <c r="HR65" s="60"/>
      <c r="HS65" s="60"/>
    </row>
    <row r="66" spans="1:227">
      <c r="A66" s="205" t="s">
        <v>1863</v>
      </c>
      <c r="P66" s="203">
        <v>1</v>
      </c>
      <c r="Q66" s="203">
        <v>434178</v>
      </c>
      <c r="DN66" s="203">
        <v>1</v>
      </c>
      <c r="DO66" s="203">
        <v>308860</v>
      </c>
      <c r="EF66" s="203">
        <v>1</v>
      </c>
      <c r="EG66" s="203">
        <v>169875</v>
      </c>
      <c r="HF66" s="203">
        <v>3</v>
      </c>
      <c r="HG66" s="203">
        <v>912913</v>
      </c>
      <c r="HH66" s="60"/>
      <c r="HI66" s="60"/>
      <c r="HJ66" s="60"/>
      <c r="HK66" s="60"/>
      <c r="HL66" s="60"/>
      <c r="HM66" s="60"/>
      <c r="HN66" s="60"/>
      <c r="HO66" s="60"/>
      <c r="HP66" s="60"/>
      <c r="HQ66" s="60"/>
      <c r="HR66" s="60"/>
      <c r="HS66" s="60"/>
    </row>
    <row r="67" spans="1:227">
      <c r="A67" s="205" t="s">
        <v>430</v>
      </c>
      <c r="J67" s="203">
        <v>1</v>
      </c>
      <c r="K67" s="203">
        <v>89000</v>
      </c>
      <c r="N67" s="203">
        <v>1</v>
      </c>
      <c r="O67" s="203">
        <v>378141</v>
      </c>
      <c r="V67" s="203">
        <v>1</v>
      </c>
      <c r="W67" s="203">
        <v>371058</v>
      </c>
      <c r="AD67" s="203">
        <v>1</v>
      </c>
      <c r="AE67" s="203">
        <v>69757</v>
      </c>
      <c r="AF67" s="203">
        <v>1</v>
      </c>
      <c r="AG67" s="203">
        <v>14005</v>
      </c>
      <c r="AP67" s="203">
        <v>1</v>
      </c>
      <c r="AQ67" s="203">
        <v>92942</v>
      </c>
      <c r="BF67" s="203">
        <v>1</v>
      </c>
      <c r="BG67" s="203">
        <v>28075</v>
      </c>
      <c r="BH67" s="203">
        <v>1</v>
      </c>
      <c r="BI67" s="203">
        <v>42083</v>
      </c>
      <c r="BR67" s="203">
        <v>1</v>
      </c>
      <c r="BS67" s="203">
        <v>95246</v>
      </c>
      <c r="BT67" s="203">
        <v>1</v>
      </c>
      <c r="BU67" s="203">
        <v>43487</v>
      </c>
      <c r="BV67" s="203">
        <v>1</v>
      </c>
      <c r="BW67" s="203">
        <v>26001</v>
      </c>
      <c r="BZ67" s="203">
        <v>1</v>
      </c>
      <c r="CA67" s="203">
        <v>57420</v>
      </c>
      <c r="CP67" s="203">
        <v>1</v>
      </c>
      <c r="CQ67" s="203">
        <v>10300</v>
      </c>
      <c r="CZ67" s="203">
        <v>1</v>
      </c>
      <c r="DA67" s="203">
        <v>81777</v>
      </c>
      <c r="DM67" s="203">
        <v>2195</v>
      </c>
      <c r="DN67" s="203">
        <v>1</v>
      </c>
      <c r="DO67" s="203">
        <v>192179</v>
      </c>
      <c r="DV67" s="203">
        <v>1</v>
      </c>
      <c r="DW67" s="203">
        <v>1250</v>
      </c>
      <c r="ED67" s="203">
        <v>1</v>
      </c>
      <c r="EE67" s="203">
        <v>37679</v>
      </c>
      <c r="EF67" s="203">
        <v>1</v>
      </c>
      <c r="EG67" s="203">
        <v>12678</v>
      </c>
      <c r="EP67" s="203">
        <v>1</v>
      </c>
      <c r="EQ67" s="203">
        <v>3140</v>
      </c>
      <c r="ER67" s="203">
        <v>1</v>
      </c>
      <c r="ES67" s="203">
        <v>46544</v>
      </c>
      <c r="FD67" s="203">
        <v>1</v>
      </c>
      <c r="FE67" s="203">
        <v>30000</v>
      </c>
      <c r="FH67" s="203">
        <v>1</v>
      </c>
      <c r="FI67" s="203">
        <v>19400</v>
      </c>
      <c r="FR67" s="203">
        <v>1</v>
      </c>
      <c r="FS67" s="203">
        <v>174124</v>
      </c>
      <c r="HD67" s="203">
        <v>1</v>
      </c>
      <c r="HE67" s="203">
        <v>54464</v>
      </c>
      <c r="HF67" s="203">
        <v>24</v>
      </c>
      <c r="HG67" s="203">
        <v>1972945</v>
      </c>
      <c r="HH67" s="60"/>
      <c r="HI67" s="60"/>
      <c r="HJ67" s="60"/>
      <c r="HK67" s="60"/>
      <c r="HL67" s="60"/>
      <c r="HM67" s="60"/>
      <c r="HN67" s="60"/>
      <c r="HO67" s="60"/>
      <c r="HP67" s="60"/>
      <c r="HQ67" s="60"/>
      <c r="HR67" s="60"/>
      <c r="HS67" s="60"/>
    </row>
    <row r="68" spans="1:227">
      <c r="A68" s="205" t="s">
        <v>426</v>
      </c>
      <c r="DV68" s="203">
        <v>1</v>
      </c>
      <c r="DW68" s="203">
        <v>24841.37</v>
      </c>
      <c r="HF68" s="203">
        <v>1</v>
      </c>
      <c r="HG68" s="203">
        <v>24841.37</v>
      </c>
      <c r="HH68" s="60"/>
      <c r="HI68" s="60"/>
      <c r="HJ68" s="60"/>
      <c r="HK68" s="60"/>
      <c r="HL68" s="60"/>
      <c r="HM68" s="60"/>
      <c r="HN68" s="60"/>
      <c r="HO68" s="60"/>
      <c r="HP68" s="60"/>
      <c r="HQ68" s="60"/>
      <c r="HR68" s="60"/>
      <c r="HS68" s="60"/>
    </row>
    <row r="69" spans="1:227">
      <c r="A69" s="205" t="s">
        <v>1917</v>
      </c>
      <c r="EF69" s="203">
        <v>1</v>
      </c>
      <c r="EG69" s="203">
        <v>108488.5</v>
      </c>
      <c r="HF69" s="203">
        <v>1</v>
      </c>
      <c r="HG69" s="203">
        <v>108488.5</v>
      </c>
      <c r="HH69" s="60"/>
      <c r="HI69" s="60"/>
      <c r="HJ69" s="60"/>
      <c r="HK69" s="60"/>
      <c r="HL69" s="60"/>
      <c r="HM69" s="60"/>
      <c r="HN69" s="60"/>
      <c r="HO69" s="60"/>
      <c r="HP69" s="60"/>
      <c r="HQ69" s="60"/>
      <c r="HR69" s="60"/>
      <c r="HS69" s="60"/>
    </row>
    <row r="70" spans="1:227">
      <c r="A70" s="205" t="s">
        <v>1919</v>
      </c>
      <c r="F70" s="203">
        <v>1</v>
      </c>
      <c r="G70" s="203">
        <v>625000</v>
      </c>
      <c r="BH70" s="203">
        <v>1</v>
      </c>
      <c r="BI70" s="203">
        <v>608343.31999999995</v>
      </c>
      <c r="CV70" s="203">
        <v>1</v>
      </c>
      <c r="CW70" s="203">
        <v>660000</v>
      </c>
      <c r="DD70" s="203">
        <v>1</v>
      </c>
      <c r="DE70" s="203">
        <v>208333</v>
      </c>
      <c r="DJ70" s="203">
        <v>1</v>
      </c>
      <c r="DK70" s="203">
        <v>208333</v>
      </c>
      <c r="DX70" s="203">
        <v>1</v>
      </c>
      <c r="DY70" s="203">
        <v>208333</v>
      </c>
      <c r="EZ70" s="203">
        <v>1</v>
      </c>
      <c r="FA70" s="203">
        <v>195968.5</v>
      </c>
      <c r="HF70" s="203">
        <v>7</v>
      </c>
      <c r="HG70" s="203">
        <v>2714310.82</v>
      </c>
      <c r="HH70" s="60"/>
      <c r="HI70" s="60"/>
      <c r="HJ70" s="60"/>
      <c r="HK70" s="60"/>
      <c r="HL70" s="60"/>
      <c r="HM70" s="60"/>
      <c r="HN70" s="60"/>
      <c r="HO70" s="60"/>
      <c r="HP70" s="60"/>
      <c r="HQ70" s="60"/>
      <c r="HR70" s="60"/>
      <c r="HS70" s="60"/>
    </row>
    <row r="71" spans="1:227">
      <c r="A71" s="205" t="s">
        <v>441</v>
      </c>
      <c r="HH71" s="60"/>
      <c r="HI71" s="60"/>
      <c r="HJ71" s="60"/>
      <c r="HK71" s="60"/>
      <c r="HL71" s="60"/>
      <c r="HM71" s="60"/>
      <c r="HN71" s="60"/>
      <c r="HO71" s="60"/>
      <c r="HP71" s="60"/>
      <c r="HQ71" s="60"/>
      <c r="HR71" s="60"/>
      <c r="HS71" s="60"/>
    </row>
    <row r="72" spans="1:227">
      <c r="A72" s="205" t="s">
        <v>581</v>
      </c>
      <c r="L72" s="203">
        <v>1</v>
      </c>
      <c r="M72" s="203">
        <v>48472.23</v>
      </c>
      <c r="N72" s="203">
        <v>1</v>
      </c>
      <c r="O72" s="203">
        <v>18691.43</v>
      </c>
      <c r="P72" s="203">
        <v>1</v>
      </c>
      <c r="Q72" s="203">
        <v>149633.76</v>
      </c>
      <c r="AD72" s="203">
        <v>1</v>
      </c>
      <c r="AE72" s="203">
        <v>9685.84</v>
      </c>
      <c r="AF72" s="203">
        <v>1</v>
      </c>
      <c r="AG72" s="203">
        <v>85164.91</v>
      </c>
      <c r="AP72" s="203">
        <v>1</v>
      </c>
      <c r="AQ72" s="203">
        <v>97337.27</v>
      </c>
      <c r="AZ72" s="203">
        <v>1</v>
      </c>
      <c r="BA72" s="203">
        <v>7136.77</v>
      </c>
      <c r="BD72" s="203">
        <v>1</v>
      </c>
      <c r="BE72" s="203">
        <v>22870.71</v>
      </c>
      <c r="BP72" s="203">
        <v>1</v>
      </c>
      <c r="BQ72" s="203">
        <v>187265.92000000001</v>
      </c>
      <c r="BR72" s="203">
        <v>1</v>
      </c>
      <c r="BS72" s="203">
        <v>119581.83</v>
      </c>
      <c r="CB72" s="203">
        <v>1</v>
      </c>
      <c r="CC72" s="203">
        <v>167420.37</v>
      </c>
      <c r="CF72" s="203">
        <v>1</v>
      </c>
      <c r="CG72" s="203">
        <v>3274.04</v>
      </c>
      <c r="CP72" s="203">
        <v>1</v>
      </c>
      <c r="CQ72" s="203">
        <v>51319.199999999997</v>
      </c>
      <c r="CV72" s="203">
        <v>1</v>
      </c>
      <c r="CW72" s="203">
        <v>11262.65</v>
      </c>
      <c r="CX72" s="203">
        <v>1</v>
      </c>
      <c r="CY72" s="203">
        <v>20341.91</v>
      </c>
      <c r="CZ72" s="203">
        <v>1</v>
      </c>
      <c r="DA72" s="203">
        <v>11899.47</v>
      </c>
      <c r="DN72" s="203">
        <v>1</v>
      </c>
      <c r="DO72" s="203">
        <v>9484.7099999999991</v>
      </c>
      <c r="DT72" s="203">
        <v>1</v>
      </c>
      <c r="DU72" s="203">
        <v>16893.900000000001</v>
      </c>
      <c r="ED72" s="203">
        <v>1</v>
      </c>
      <c r="EE72" s="203">
        <v>66320.22</v>
      </c>
      <c r="EF72" s="203">
        <v>1</v>
      </c>
      <c r="EG72" s="203">
        <v>26263.7</v>
      </c>
      <c r="EZ72" s="203">
        <v>1</v>
      </c>
      <c r="FA72" s="203">
        <v>35084.61</v>
      </c>
      <c r="FD72" s="203">
        <v>1</v>
      </c>
      <c r="FE72" s="203">
        <v>11262.6</v>
      </c>
      <c r="FJ72" s="203">
        <v>1</v>
      </c>
      <c r="FK72" s="203">
        <v>8446.9500000000007</v>
      </c>
      <c r="GJ72" s="203">
        <v>1</v>
      </c>
      <c r="GK72" s="203">
        <v>23439.41</v>
      </c>
      <c r="HF72" s="203">
        <v>24</v>
      </c>
      <c r="HG72" s="203">
        <v>1208554.4100000001</v>
      </c>
      <c r="HH72" s="60"/>
      <c r="HI72" s="60"/>
      <c r="HJ72" s="60"/>
      <c r="HK72" s="60"/>
      <c r="HL72" s="60"/>
      <c r="HM72" s="60"/>
      <c r="HN72" s="60"/>
      <c r="HO72" s="60"/>
      <c r="HP72" s="60"/>
      <c r="HQ72" s="60"/>
      <c r="HR72" s="60"/>
      <c r="HS72" s="60"/>
    </row>
    <row r="73" spans="1:227">
      <c r="A73" s="205" t="s">
        <v>1899</v>
      </c>
      <c r="AL73" s="203">
        <v>1</v>
      </c>
      <c r="AM73" s="203">
        <v>834673.95</v>
      </c>
      <c r="AZ73" s="203">
        <v>1</v>
      </c>
      <c r="BA73" s="203">
        <v>25420</v>
      </c>
      <c r="BD73" s="203">
        <v>1</v>
      </c>
      <c r="BE73" s="203">
        <v>457971.69</v>
      </c>
      <c r="DV73" s="203">
        <v>1</v>
      </c>
      <c r="DW73" s="203">
        <v>4000</v>
      </c>
      <c r="EF73" s="203">
        <v>1</v>
      </c>
      <c r="EG73" s="203">
        <v>41000</v>
      </c>
      <c r="HF73" s="203">
        <v>5</v>
      </c>
      <c r="HG73" s="203">
        <v>1363065.64</v>
      </c>
      <c r="HH73" s="60"/>
      <c r="HI73" s="60"/>
      <c r="HJ73" s="60"/>
      <c r="HK73" s="60"/>
      <c r="HL73" s="60"/>
      <c r="HM73" s="60"/>
      <c r="HN73" s="60"/>
      <c r="HO73" s="60"/>
      <c r="HP73" s="60"/>
      <c r="HQ73" s="60"/>
      <c r="HR73" s="60"/>
      <c r="HS73" s="60"/>
    </row>
    <row r="74" spans="1:227">
      <c r="A74" s="205" t="s">
        <v>404</v>
      </c>
      <c r="P74" s="203">
        <v>1</v>
      </c>
      <c r="Q74" s="203">
        <v>8555</v>
      </c>
      <c r="BZ74" s="203">
        <v>1</v>
      </c>
      <c r="CA74" s="203">
        <v>27421.49</v>
      </c>
      <c r="EF74" s="203">
        <v>1</v>
      </c>
      <c r="EG74" s="203">
        <v>3700</v>
      </c>
      <c r="HF74" s="203">
        <v>3</v>
      </c>
      <c r="HG74" s="203">
        <v>39676.490000000005</v>
      </c>
      <c r="HH74" s="60"/>
      <c r="HI74" s="60"/>
      <c r="HJ74" s="60"/>
      <c r="HK74" s="60"/>
      <c r="HL74" s="60"/>
      <c r="HM74" s="60"/>
      <c r="HN74" s="60"/>
      <c r="HO74" s="60"/>
      <c r="HP74" s="60"/>
      <c r="HQ74" s="60"/>
      <c r="HR74" s="60"/>
      <c r="HS74" s="60"/>
    </row>
    <row r="75" spans="1:227">
      <c r="A75" s="205" t="s">
        <v>1920</v>
      </c>
      <c r="X75" s="203">
        <v>1</v>
      </c>
      <c r="Y75" s="203">
        <v>94320</v>
      </c>
      <c r="AL75" s="203">
        <v>1</v>
      </c>
      <c r="AM75" s="203">
        <v>208866</v>
      </c>
      <c r="AZ75" s="203">
        <v>1</v>
      </c>
      <c r="BA75" s="203">
        <v>125000</v>
      </c>
      <c r="BT75" s="203">
        <v>1</v>
      </c>
      <c r="BU75" s="203">
        <v>74258.149999999994</v>
      </c>
      <c r="BZ75" s="203">
        <v>1</v>
      </c>
      <c r="CA75" s="203">
        <v>75320</v>
      </c>
      <c r="DF75" s="203">
        <v>1</v>
      </c>
      <c r="DG75" s="203">
        <v>25500</v>
      </c>
      <c r="DJ75" s="203">
        <v>1</v>
      </c>
      <c r="DK75" s="203">
        <v>298000</v>
      </c>
      <c r="DV75" s="203">
        <v>1</v>
      </c>
      <c r="DW75" s="203">
        <v>73500</v>
      </c>
      <c r="FR75" s="203">
        <v>1</v>
      </c>
      <c r="FS75" s="203">
        <v>147000</v>
      </c>
      <c r="HF75" s="203">
        <v>9</v>
      </c>
      <c r="HG75" s="203">
        <v>1121764.1499999999</v>
      </c>
      <c r="HH75" s="60"/>
      <c r="HI75" s="60"/>
      <c r="HJ75" s="60"/>
      <c r="HK75" s="60"/>
      <c r="HL75" s="60"/>
      <c r="HM75" s="60"/>
      <c r="HN75" s="60"/>
      <c r="HO75" s="60"/>
      <c r="HP75" s="60"/>
      <c r="HQ75" s="60"/>
      <c r="HR75" s="60"/>
      <c r="HS75" s="60"/>
    </row>
    <row r="76" spans="1:227">
      <c r="A76" s="205" t="s">
        <v>926</v>
      </c>
      <c r="P76" s="203">
        <v>1</v>
      </c>
      <c r="Q76" s="203">
        <v>434525.82</v>
      </c>
      <c r="AT76" s="203">
        <v>1</v>
      </c>
      <c r="AU76" s="203">
        <v>136144.38</v>
      </c>
      <c r="AX76" s="203">
        <v>1</v>
      </c>
      <c r="AY76" s="203">
        <v>4630.6099999999997</v>
      </c>
      <c r="BR76" s="203">
        <v>1</v>
      </c>
      <c r="BS76" s="203">
        <v>3180028.93</v>
      </c>
      <c r="BZ76" s="203">
        <v>1</v>
      </c>
      <c r="CA76" s="203">
        <v>11222.24</v>
      </c>
      <c r="CB76" s="203">
        <v>1</v>
      </c>
      <c r="CC76" s="203">
        <v>400973.44</v>
      </c>
      <c r="EJ76" s="203">
        <v>1</v>
      </c>
      <c r="EK76" s="203">
        <v>165929.22</v>
      </c>
      <c r="GB76" s="203">
        <v>1</v>
      </c>
      <c r="GC76" s="203">
        <v>76463.149999999994</v>
      </c>
      <c r="HF76" s="203">
        <v>8</v>
      </c>
      <c r="HG76" s="203">
        <v>4409917.790000001</v>
      </c>
    </row>
    <row r="77" spans="1:227">
      <c r="A77" s="205" t="s">
        <v>472</v>
      </c>
      <c r="B77" s="203">
        <v>5</v>
      </c>
      <c r="C77" s="203">
        <v>11430980.290000001</v>
      </c>
      <c r="D77" s="203">
        <v>1</v>
      </c>
      <c r="E77" s="203">
        <v>10800</v>
      </c>
      <c r="F77" s="203">
        <v>8</v>
      </c>
      <c r="G77" s="203">
        <v>2755692.09</v>
      </c>
      <c r="H77" s="203">
        <v>1</v>
      </c>
      <c r="I77" s="203">
        <v>35000</v>
      </c>
      <c r="J77" s="203">
        <v>6</v>
      </c>
      <c r="K77" s="203">
        <v>693388.94</v>
      </c>
      <c r="L77" s="203">
        <v>8</v>
      </c>
      <c r="M77" s="203">
        <v>2132670.5300000003</v>
      </c>
      <c r="N77" s="203">
        <v>9</v>
      </c>
      <c r="O77" s="203">
        <v>2803045.8200000003</v>
      </c>
      <c r="P77" s="203">
        <v>33</v>
      </c>
      <c r="Q77" s="203">
        <v>19376521.140000008</v>
      </c>
      <c r="R77" s="203">
        <v>1</v>
      </c>
      <c r="T77" s="203">
        <v>9</v>
      </c>
      <c r="U77" s="203">
        <v>1869636.6099999999</v>
      </c>
      <c r="V77" s="203">
        <v>6</v>
      </c>
      <c r="W77" s="203">
        <v>9789087.3300000001</v>
      </c>
      <c r="X77" s="203">
        <v>4</v>
      </c>
      <c r="Y77" s="203">
        <v>2337380.5699999998</v>
      </c>
      <c r="Z77" s="203">
        <v>1</v>
      </c>
      <c r="AA77" s="203">
        <v>128085.28</v>
      </c>
      <c r="AB77" s="203">
        <v>6</v>
      </c>
      <c r="AC77" s="203">
        <v>1917030</v>
      </c>
      <c r="AD77" s="203">
        <v>12</v>
      </c>
      <c r="AE77" s="203">
        <v>1050716.4500000002</v>
      </c>
      <c r="AF77" s="203">
        <v>7</v>
      </c>
      <c r="AG77" s="203">
        <v>9586657.5299999993</v>
      </c>
      <c r="AH77" s="203">
        <v>4</v>
      </c>
      <c r="AI77" s="203">
        <v>148230</v>
      </c>
      <c r="AJ77" s="203">
        <v>4</v>
      </c>
      <c r="AK77" s="203">
        <v>336565.43</v>
      </c>
      <c r="AL77" s="203">
        <v>25</v>
      </c>
      <c r="AM77" s="203">
        <v>13851069.42</v>
      </c>
      <c r="AN77" s="203">
        <v>14</v>
      </c>
      <c r="AO77" s="203">
        <v>4607630.97</v>
      </c>
      <c r="AP77" s="203">
        <v>7</v>
      </c>
      <c r="AQ77" s="203">
        <v>779270.08000000007</v>
      </c>
      <c r="AR77" s="203">
        <v>2</v>
      </c>
      <c r="AS77" s="203">
        <v>145980</v>
      </c>
      <c r="AT77" s="203">
        <v>14</v>
      </c>
      <c r="AU77" s="203">
        <v>1417899.7999999998</v>
      </c>
      <c r="AV77" s="203">
        <v>1</v>
      </c>
      <c r="AX77" s="203">
        <v>2</v>
      </c>
      <c r="AY77" s="203">
        <v>149854.60999999999</v>
      </c>
      <c r="AZ77" s="203">
        <v>26</v>
      </c>
      <c r="BA77" s="203">
        <v>13596309.819999997</v>
      </c>
      <c r="BB77" s="203">
        <v>4</v>
      </c>
      <c r="BC77" s="203">
        <v>376872</v>
      </c>
      <c r="BD77" s="203">
        <v>29</v>
      </c>
      <c r="BE77" s="203">
        <v>13010259.050000001</v>
      </c>
      <c r="BF77" s="203">
        <v>2</v>
      </c>
      <c r="BG77" s="203">
        <v>199817</v>
      </c>
      <c r="BH77" s="203">
        <v>15</v>
      </c>
      <c r="BI77" s="203">
        <v>10376098.870000001</v>
      </c>
      <c r="BJ77" s="203">
        <v>16</v>
      </c>
      <c r="BK77" s="203">
        <v>10935955.149999999</v>
      </c>
      <c r="BL77" s="203">
        <v>3</v>
      </c>
      <c r="BM77" s="203">
        <v>709904.44000000006</v>
      </c>
      <c r="BN77" s="203">
        <v>1</v>
      </c>
      <c r="BO77" s="203">
        <v>1650000</v>
      </c>
      <c r="BP77" s="203">
        <v>6</v>
      </c>
      <c r="BQ77" s="203">
        <v>1919702.44</v>
      </c>
      <c r="BR77" s="203">
        <v>33</v>
      </c>
      <c r="BS77" s="203">
        <v>18354785.660000004</v>
      </c>
      <c r="BT77" s="203">
        <v>5</v>
      </c>
      <c r="BU77" s="203">
        <v>414855.15</v>
      </c>
      <c r="BV77" s="203">
        <v>5</v>
      </c>
      <c r="BW77" s="203">
        <v>752696.84000000008</v>
      </c>
      <c r="BX77" s="203">
        <v>5</v>
      </c>
      <c r="BY77" s="203">
        <v>1934471.29</v>
      </c>
      <c r="BZ77" s="203">
        <v>25</v>
      </c>
      <c r="CA77" s="203">
        <v>15777166.200000001</v>
      </c>
      <c r="CB77" s="203">
        <v>18</v>
      </c>
      <c r="CC77" s="203">
        <v>6695970.4100000011</v>
      </c>
      <c r="CD77" s="203">
        <v>1</v>
      </c>
      <c r="CF77" s="203">
        <v>18</v>
      </c>
      <c r="CG77" s="203">
        <v>15148334.610000001</v>
      </c>
      <c r="CH77" s="203">
        <v>1</v>
      </c>
      <c r="CI77" s="203">
        <v>1359.97</v>
      </c>
      <c r="CJ77" s="203">
        <v>3</v>
      </c>
      <c r="CK77" s="203">
        <v>787278</v>
      </c>
      <c r="CL77" s="203">
        <v>5</v>
      </c>
      <c r="CM77" s="203">
        <v>1513407.77</v>
      </c>
      <c r="CN77" s="203">
        <v>1</v>
      </c>
      <c r="CO77" s="203">
        <v>25000</v>
      </c>
      <c r="CP77" s="203">
        <v>14</v>
      </c>
      <c r="CQ77" s="203">
        <v>2521345.2700000005</v>
      </c>
      <c r="CR77" s="203">
        <v>1</v>
      </c>
      <c r="CS77" s="203">
        <v>15180.87</v>
      </c>
      <c r="CT77" s="203">
        <v>1</v>
      </c>
      <c r="CU77" s="203">
        <v>32667</v>
      </c>
      <c r="CV77" s="203">
        <v>12</v>
      </c>
      <c r="CW77" s="203">
        <v>5275795.7600000007</v>
      </c>
      <c r="CX77" s="203">
        <v>3</v>
      </c>
      <c r="CY77" s="203">
        <v>314741.88999999996</v>
      </c>
      <c r="CZ77" s="203">
        <v>6</v>
      </c>
      <c r="DA77" s="203">
        <v>904291.42999999993</v>
      </c>
      <c r="DB77" s="203">
        <v>4</v>
      </c>
      <c r="DC77" s="203">
        <v>1546087.63</v>
      </c>
      <c r="DD77" s="203">
        <v>15</v>
      </c>
      <c r="DE77" s="203">
        <v>20102737.120000005</v>
      </c>
      <c r="DF77" s="203">
        <v>12</v>
      </c>
      <c r="DG77" s="203">
        <v>5805328.0399999991</v>
      </c>
      <c r="DJ77" s="203">
        <v>9</v>
      </c>
      <c r="DK77" s="203">
        <v>10771354.109999999</v>
      </c>
      <c r="DL77" s="203">
        <v>8</v>
      </c>
      <c r="DM77" s="203">
        <v>2325247.4699999997</v>
      </c>
      <c r="DN77" s="203">
        <v>21</v>
      </c>
      <c r="DO77" s="203">
        <v>7191737.5500000007</v>
      </c>
      <c r="DP77" s="203">
        <v>2</v>
      </c>
      <c r="DQ77" s="203">
        <v>231200</v>
      </c>
      <c r="DR77" s="203">
        <v>1</v>
      </c>
      <c r="DS77" s="203">
        <v>70854.94</v>
      </c>
      <c r="DT77" s="203">
        <v>18</v>
      </c>
      <c r="DU77" s="203">
        <v>4680555.6000000006</v>
      </c>
      <c r="DV77" s="203">
        <v>32</v>
      </c>
      <c r="DW77" s="203">
        <v>12291854.34</v>
      </c>
      <c r="DX77" s="203">
        <v>9</v>
      </c>
      <c r="DY77" s="203">
        <v>10145422.710000001</v>
      </c>
      <c r="DZ77" s="203">
        <v>1</v>
      </c>
      <c r="EA77" s="203">
        <v>412847.15</v>
      </c>
      <c r="EB77" s="203">
        <v>3</v>
      </c>
      <c r="EC77" s="203">
        <v>213398</v>
      </c>
      <c r="ED77" s="203">
        <v>14</v>
      </c>
      <c r="EE77" s="203">
        <v>4124830.5700000003</v>
      </c>
      <c r="EF77" s="203">
        <v>37</v>
      </c>
      <c r="EG77" s="203">
        <v>20911725.270000003</v>
      </c>
      <c r="EH77" s="203">
        <v>8</v>
      </c>
      <c r="EI77" s="203">
        <v>2859623.69</v>
      </c>
      <c r="EJ77" s="203">
        <v>8</v>
      </c>
      <c r="EK77" s="203">
        <v>2980208.33</v>
      </c>
      <c r="EL77" s="203">
        <v>1</v>
      </c>
      <c r="EM77" s="203">
        <v>6298003</v>
      </c>
      <c r="EN77" s="203">
        <v>23</v>
      </c>
      <c r="EO77" s="203">
        <v>7451679.4100000001</v>
      </c>
      <c r="EP77" s="203">
        <v>6</v>
      </c>
      <c r="EQ77" s="203">
        <v>1584312.96</v>
      </c>
      <c r="ER77" s="203">
        <v>2</v>
      </c>
      <c r="ES77" s="203">
        <v>48044</v>
      </c>
      <c r="ET77" s="203">
        <v>15</v>
      </c>
      <c r="EU77" s="203">
        <v>11654391.16</v>
      </c>
      <c r="EV77" s="203">
        <v>6</v>
      </c>
      <c r="EW77" s="203">
        <v>9257638.5999999996</v>
      </c>
      <c r="EX77" s="203">
        <v>5</v>
      </c>
      <c r="EY77" s="203">
        <v>6499057.2800000003</v>
      </c>
      <c r="EZ77" s="203">
        <v>10</v>
      </c>
      <c r="FA77" s="203">
        <v>9541278.0299999993</v>
      </c>
      <c r="FB77" s="203">
        <v>1</v>
      </c>
      <c r="FC77" s="203">
        <v>123366</v>
      </c>
      <c r="FD77" s="203">
        <v>4</v>
      </c>
      <c r="FE77" s="203">
        <v>441203.6</v>
      </c>
      <c r="FF77" s="203">
        <v>3</v>
      </c>
      <c r="FG77" s="203">
        <v>1236713.18</v>
      </c>
      <c r="FH77" s="203">
        <v>6</v>
      </c>
      <c r="FI77" s="203">
        <v>924724.97</v>
      </c>
      <c r="FJ77" s="203">
        <v>7</v>
      </c>
      <c r="FK77" s="203">
        <v>2079479.7899999998</v>
      </c>
      <c r="FM77" s="203">
        <v>12121.62</v>
      </c>
      <c r="FN77" s="203">
        <v>11</v>
      </c>
      <c r="FO77" s="203">
        <v>4802980.0199999996</v>
      </c>
      <c r="FP77" s="203">
        <v>1</v>
      </c>
      <c r="FQ77" s="203">
        <v>75386</v>
      </c>
      <c r="FR77" s="203">
        <v>7</v>
      </c>
      <c r="FS77" s="203">
        <v>1123293.43</v>
      </c>
      <c r="FT77" s="203">
        <v>1</v>
      </c>
      <c r="FU77" s="203">
        <v>15000</v>
      </c>
      <c r="FV77" s="203">
        <v>3</v>
      </c>
      <c r="FW77" s="203">
        <v>321812.19</v>
      </c>
      <c r="FX77" s="203">
        <v>1</v>
      </c>
      <c r="FY77" s="203">
        <v>500000</v>
      </c>
      <c r="FZ77" s="203">
        <v>2</v>
      </c>
      <c r="GA77" s="203">
        <v>141500</v>
      </c>
      <c r="GB77" s="203">
        <v>8</v>
      </c>
      <c r="GC77" s="203">
        <v>1230384.2899999998</v>
      </c>
      <c r="GD77" s="203">
        <v>1</v>
      </c>
      <c r="GE77" s="203">
        <v>34586</v>
      </c>
      <c r="GF77" s="203">
        <v>3</v>
      </c>
      <c r="GG77" s="203">
        <v>413194</v>
      </c>
      <c r="GH77" s="203">
        <v>7</v>
      </c>
      <c r="GI77" s="203">
        <v>1514936.35</v>
      </c>
      <c r="GJ77" s="203">
        <v>2</v>
      </c>
      <c r="GK77" s="203">
        <v>539875.41</v>
      </c>
      <c r="GL77" s="203">
        <v>2</v>
      </c>
      <c r="GM77" s="203">
        <v>454153</v>
      </c>
      <c r="GN77" s="203">
        <v>1</v>
      </c>
      <c r="GO77" s="203">
        <v>268476.19</v>
      </c>
      <c r="GP77" s="203">
        <v>1</v>
      </c>
      <c r="GR77" s="203">
        <v>1</v>
      </c>
      <c r="GT77" s="203">
        <v>1</v>
      </c>
      <c r="GV77" s="203">
        <v>1</v>
      </c>
      <c r="GX77" s="203">
        <v>1</v>
      </c>
      <c r="GZ77" s="203">
        <v>2</v>
      </c>
      <c r="HA77" s="203">
        <v>157333</v>
      </c>
      <c r="HB77" s="203">
        <v>1</v>
      </c>
      <c r="HD77" s="203">
        <v>4</v>
      </c>
      <c r="HE77" s="203">
        <v>4495688</v>
      </c>
      <c r="HF77" s="203">
        <v>802</v>
      </c>
      <c r="HG77" s="203">
        <v>390503083.77999991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N47"/>
  <sheetViews>
    <sheetView showGridLines="0" workbookViewId="0">
      <selection activeCell="N43" sqref="N43"/>
    </sheetView>
  </sheetViews>
  <sheetFormatPr baseColWidth="10" defaultRowHeight="12.75"/>
  <cols>
    <col min="1" max="1" width="2.42578125" style="79" customWidth="1"/>
    <col min="2" max="2" width="21.85546875" style="79" customWidth="1"/>
    <col min="3" max="3" width="10.85546875" style="79" customWidth="1"/>
    <col min="4" max="4" width="10.42578125" style="79" customWidth="1"/>
    <col min="5" max="5" width="12.140625" style="79" bestFit="1" customWidth="1"/>
    <col min="6" max="6" width="12.7109375" style="79" bestFit="1" customWidth="1"/>
    <col min="7" max="7" width="11.28515625" style="79" bestFit="1" customWidth="1"/>
    <col min="8" max="8" width="11.5703125" style="79" bestFit="1" customWidth="1"/>
    <col min="9" max="9" width="10.85546875" style="79" bestFit="1" customWidth="1"/>
    <col min="10" max="10" width="10.140625" style="79" bestFit="1" customWidth="1"/>
    <col min="11" max="11" width="11.28515625" style="79" bestFit="1" customWidth="1"/>
    <col min="12" max="12" width="11.140625" style="79" bestFit="1" customWidth="1"/>
    <col min="13" max="13" width="10.85546875" style="79" bestFit="1" customWidth="1"/>
    <col min="14" max="14" width="43.42578125" style="79" customWidth="1"/>
    <col min="15" max="15" width="33.5703125" style="79" customWidth="1"/>
    <col min="16" max="16384" width="11.42578125" style="79"/>
  </cols>
  <sheetData>
    <row r="2" spans="2:14" ht="45">
      <c r="B2" s="77" t="s">
        <v>411</v>
      </c>
      <c r="C2" s="178" t="s">
        <v>1425</v>
      </c>
      <c r="D2" s="178" t="s">
        <v>1426</v>
      </c>
      <c r="E2" s="178" t="s">
        <v>1427</v>
      </c>
      <c r="F2" s="178" t="s">
        <v>1428</v>
      </c>
      <c r="G2" s="178" t="s">
        <v>1429</v>
      </c>
      <c r="H2" s="178" t="s">
        <v>655</v>
      </c>
      <c r="I2" s="178" t="s">
        <v>656</v>
      </c>
      <c r="J2" s="178" t="s">
        <v>499</v>
      </c>
      <c r="K2" s="178" t="s">
        <v>505</v>
      </c>
      <c r="L2" s="178" t="s">
        <v>482</v>
      </c>
      <c r="M2" s="78" t="s">
        <v>412</v>
      </c>
    </row>
    <row r="3" spans="2:14">
      <c r="B3" s="77" t="s">
        <v>413</v>
      </c>
      <c r="C3" s="80">
        <f>GETPIVOTDATA("expense",Renta_Zdatos14!$A$1,"region","Africa Austral","renta","PMA")</f>
        <v>18030039.23</v>
      </c>
      <c r="D3" s="80">
        <f>GETPIVOTDATA("expense",Renta_Zdatos14!$A$1,"region","Africa Central","Renta","PMA")</f>
        <v>16637357.370000001</v>
      </c>
      <c r="E3" s="80">
        <f>GETPIVOTDATA("expense",Renta_Zdatos14!$A$1,"region","Africa del Norte","Renta","PMA")</f>
        <v>0</v>
      </c>
      <c r="F3" s="80">
        <f>GETPIVOTDATA("expense",Renta_Zdatos14!$A$1,"region","Africa Occidental","Renta","PMA")</f>
        <v>76262361.730000019</v>
      </c>
      <c r="G3" s="80">
        <f>GETPIVOTDATA("expense",Renta_Zdatos14!$A$1,"region","Africa Oriental","Renta","PMA")</f>
        <v>21583760.870000001</v>
      </c>
      <c r="H3" s="80">
        <f>GETPIVOTDATA("expense",Renta_Zdatos14!$A$1,"region","America Central, Norte y Caribe","Renta","PMA")</f>
        <v>15777166.200000001</v>
      </c>
      <c r="I3" s="80">
        <f>GETPIVOTDATA("expense",Renta_Zdatos14!$A$1,"region","America del Sur","Renta","PMA")</f>
        <v>0</v>
      </c>
      <c r="J3" s="80">
        <f>GETPIVOTDATA("expense",Renta_Zdatos14!$A$1,"region","Asia","Renta","PMA")</f>
        <v>9305318.3200000003</v>
      </c>
      <c r="K3" s="80">
        <f>GETPIVOTDATA("expense",Renta_Zdatos14!$A$1,"region","Europa Central y del Este","Renta","PMA")</f>
        <v>0</v>
      </c>
      <c r="L3" s="179">
        <f>GETPIVOTDATA("expense",Renta_Zdatos14!$A$1,"region","Oriente Medio","Renta","PMA")</f>
        <v>0</v>
      </c>
      <c r="M3" s="81">
        <f t="shared" ref="M3:M8" si="0">SUM(C3:L3)</f>
        <v>157596003.72</v>
      </c>
    </row>
    <row r="4" spans="2:14">
      <c r="B4" s="77" t="s">
        <v>414</v>
      </c>
      <c r="C4" s="80">
        <f>GETPIVOTDATA("expense",Renta_Zdatos14!$A$1,"region","Africa Austral","Renta","Renta baja")</f>
        <v>454153</v>
      </c>
      <c r="D4" s="80">
        <f>GETPIVOTDATA("expense",Renta_Zdatos14!$A$1,"region","Africa Central","Renta","Renta baja")</f>
        <v>0</v>
      </c>
      <c r="E4" s="80">
        <f>GETPIVOTDATA("expense",Renta_Zdatos14!$A$1,"region","Africa del Norte","Renta","Renta baja")</f>
        <v>0</v>
      </c>
      <c r="F4" s="80">
        <f>GETPIVOTDATA("expense",Renta_Zdatos14!$A$1,"region","Africa Occidental","Renta","Renta baja")</f>
        <v>0</v>
      </c>
      <c r="G4" s="80">
        <f>GETPIVOTDATA("expense",Renta_Zdatos14!$A$1,"region","Africa Oriental","Renta","Renta baja")</f>
        <v>2521345.2700000005</v>
      </c>
      <c r="H4" s="80">
        <f>GETPIVOTDATA("expense",Renta_Zdatos14!$A$1,"region","America Central, Norte y Caribe","Renta","Renta baja")</f>
        <v>0</v>
      </c>
      <c r="I4" s="80">
        <f>GETPIVOTDATA("expense",Renta_Zdatos14!$A$1,"region","America del Sur","Renta","Renta baja")</f>
        <v>0</v>
      </c>
      <c r="J4" s="80">
        <f>GETPIVOTDATA("expense",Renta_Zdatos14!$A$1,"region","Asia","Renta","Renta baja")</f>
        <v>12121.62</v>
      </c>
      <c r="K4" s="80">
        <f>GETPIVOTDATA("expense",Renta_Zdatos14!$A$1,"region","Europa Central y del Este","Renta","Renta baja")</f>
        <v>0</v>
      </c>
      <c r="L4" s="179">
        <f>GETPIVOTDATA("expense",Renta_Zdatos14!$A$1,"region","Oriente Medio","Renta","Renta baja")</f>
        <v>0</v>
      </c>
      <c r="M4" s="81">
        <f t="shared" si="0"/>
        <v>2987619.8900000006</v>
      </c>
    </row>
    <row r="5" spans="2:14">
      <c r="B5" s="77" t="s">
        <v>416</v>
      </c>
      <c r="C5" s="80">
        <f>GETPIVOTDATA("expense",Renta_Zdatos14!$A$1,"region","Africa Austral","renta","Renta media baja")</f>
        <v>0</v>
      </c>
      <c r="D5" s="80">
        <f>GETPIVOTDATA("expense",Renta_Zdatos14!$A$1,"region","Africa Central","renta","Renta media baja")</f>
        <v>5658347.4199999999</v>
      </c>
      <c r="E5" s="80">
        <f>GETPIVOTDATA("expense",Renta_Zdatos14!$A$1,"region","Africa del Norte","renta","Renta media baja")</f>
        <v>6182200.0399999991</v>
      </c>
      <c r="F5" s="80">
        <f>GETPIVOTDATA("expense",Renta_Zdatos14!$A$1,"region","Africa Occidental","renta","Renta media baja")</f>
        <v>2827057.8</v>
      </c>
      <c r="G5" s="80">
        <f>GETPIVOTDATA("expense",Renta_Zdatos14!$A$1,"region","Africa Oriental","renta","Renta media baja")</f>
        <v>0</v>
      </c>
      <c r="H5" s="80">
        <f>GETPIVOTDATA("expense",Renta_Zdatos14!$A$1,"region","America Central, Norte y Caribe","renta","Renta media baja")</f>
        <v>50352869.460000008</v>
      </c>
      <c r="I5" s="80">
        <f>GETPIVOTDATA("expense",Renta_Zdatos14!$A$1,"region","America del Sur","renta","Renta media baja")</f>
        <v>23501351.710000008</v>
      </c>
      <c r="J5" s="80">
        <f>GETPIVOTDATA("expense",Renta_Zdatos14!$A$1,"region","Asia","renta","Renta media baja")</f>
        <v>29678614.099999998</v>
      </c>
      <c r="K5" s="80">
        <f>GETPIVOTDATA("expense",Renta_Zdatos14!$A$1,"region","Europa Central y del Este","renta","Renta media baja")</f>
        <v>141500</v>
      </c>
      <c r="L5" s="179">
        <f>GETPIVOTDATA("expense",Renta_Zdatos14!$A$1,"region","Oriente Medio","renta","Renta media baja")</f>
        <v>14344258.049999999</v>
      </c>
      <c r="M5" s="81">
        <f t="shared" si="0"/>
        <v>132686198.58</v>
      </c>
    </row>
    <row r="6" spans="2:14">
      <c r="B6" s="77" t="s">
        <v>415</v>
      </c>
      <c r="C6" s="80">
        <f>GETPIVOTDATA("expense",Renta_Zdatos14!$A$1,"region","Africa Austral","renta","Renta media alta")</f>
        <v>512058.54</v>
      </c>
      <c r="D6" s="80">
        <f>GETPIVOTDATA("expense",Renta_Zdatos14!$A$1,"region","Africa Central","renta","Renta media alta")</f>
        <v>0</v>
      </c>
      <c r="E6" s="80">
        <f>GETPIVOTDATA("expense",Renta_Zdatos14!$A$1,"region","Africa del Norte","renta","Renta media alta")</f>
        <v>356812.19</v>
      </c>
      <c r="F6" s="80">
        <f>GETPIVOTDATA("expense",Renta_Zdatos14!$A$1,"region","Africa Occidental","renta","Renta media alta")</f>
        <v>0</v>
      </c>
      <c r="G6" s="80">
        <f>GETPIVOTDATA("expense",Renta_Zdatos14!$A$1,"region","Africa Oriental","renta","Renta media alta")</f>
        <v>0</v>
      </c>
      <c r="H6" s="80">
        <f>GETPIVOTDATA("expense",Renta_Zdatos14!$A$1,"region","America Central, Norte y Caribe","renta","Renta media alta")</f>
        <v>11704059.289999999</v>
      </c>
      <c r="I6" s="80">
        <f>GETPIVOTDATA("expense",Renta_Zdatos14!$A$1,"region","America del Sur","renta","Renta media alta")</f>
        <v>51473140.060000002</v>
      </c>
      <c r="J6" s="80">
        <f>GETPIVOTDATA("expense",Renta_Zdatos14!$A$1,"region","Asia","renta","Renta media alta")</f>
        <v>1286290.3999999999</v>
      </c>
      <c r="K6" s="80">
        <f>GETPIVOTDATA("expense",Renta_Zdatos14!$A$1,"region","Europa Central y del Este","renta","Renta media alta")</f>
        <v>510800</v>
      </c>
      <c r="L6" s="179">
        <f>GETPIVOTDATA("expense",Renta_Zdatos14!$A$1,"region","Oriente Medio","renta","Renta media alta")</f>
        <v>7576481.5300000012</v>
      </c>
      <c r="M6" s="81">
        <f t="shared" si="0"/>
        <v>73419642.00999999</v>
      </c>
    </row>
    <row r="7" spans="2:14">
      <c r="B7" s="77" t="s">
        <v>574</v>
      </c>
      <c r="C7" s="80">
        <f>GETPIVOTDATA("expense",Renta_Zdatos14!$A$1,"region","Africa Austral","renta","n/a")</f>
        <v>0</v>
      </c>
      <c r="D7" s="80">
        <f>GETPIVOTDATA("expense",Renta_Zdatos14!$A$1,"region","Africa Central","renta","n/a")</f>
        <v>23176.06</v>
      </c>
      <c r="E7" s="80">
        <f>GETPIVOTDATA("expense",Renta_Zdatos14!$A$1,"region","Africa del Norte","renta","n/a")</f>
        <v>3269504.8</v>
      </c>
      <c r="F7" s="80">
        <f>GETPIVOTDATA("expense",Renta_Zdatos14!$A$1,"region","Africa Occidental","renta","n/a")</f>
        <v>1195705.99</v>
      </c>
      <c r="G7" s="80">
        <f>GETPIVOTDATA("expense",Renta_Zdatos14!$A$1,"region","Africa Oriental","renta","n/a")</f>
        <v>1323706.6200000001</v>
      </c>
      <c r="H7" s="80">
        <f>GETPIVOTDATA("expense",Renta_Zdatos14!$A$1,"region","America Central, Norte y Caribe","renta","n/a")</f>
        <v>627629.03</v>
      </c>
      <c r="I7" s="80">
        <f>GETPIVOTDATA("expense",Renta_Zdatos14!$A$1,"region","America del Sur","renta","n/a")</f>
        <v>4372.1000000000004</v>
      </c>
      <c r="J7" s="80">
        <f>GETPIVOTDATA("expense",Renta_Zdatos14!$A$1,"region","Asia","renta","n/a")</f>
        <v>3000000</v>
      </c>
      <c r="K7" s="80">
        <f>GETPIVOTDATA("expense",Renta_Zdatos14!$A$1,"region","Europa Central y del Este","renta","n/a")</f>
        <v>9697515.5999999996</v>
      </c>
      <c r="L7" s="179">
        <f>GETPIVOTDATA("expense",Renta_Zdatos14!$A$1,"region","Oriente Medio","renta","n/a")</f>
        <v>0</v>
      </c>
      <c r="M7" s="81">
        <f t="shared" si="0"/>
        <v>19141610.199999999</v>
      </c>
    </row>
    <row r="8" spans="2:14">
      <c r="B8" s="77"/>
      <c r="C8" s="82">
        <f t="shared" ref="C8:L8" si="1">SUM(C3:C7)</f>
        <v>18996250.77</v>
      </c>
      <c r="D8" s="82">
        <f t="shared" si="1"/>
        <v>22318880.849999998</v>
      </c>
      <c r="E8" s="82">
        <f t="shared" si="1"/>
        <v>9808517.0299999993</v>
      </c>
      <c r="F8" s="82">
        <f t="shared" si="1"/>
        <v>80285125.520000011</v>
      </c>
      <c r="G8" s="82">
        <f t="shared" si="1"/>
        <v>25428812.760000002</v>
      </c>
      <c r="H8" s="82">
        <f t="shared" si="1"/>
        <v>78461723.980000019</v>
      </c>
      <c r="I8" s="82">
        <f t="shared" si="1"/>
        <v>74978863.870000005</v>
      </c>
      <c r="J8" s="82">
        <f t="shared" si="1"/>
        <v>43282344.439999998</v>
      </c>
      <c r="K8" s="82">
        <f t="shared" si="1"/>
        <v>10349815.6</v>
      </c>
      <c r="L8" s="180">
        <f t="shared" si="1"/>
        <v>21920739.579999998</v>
      </c>
      <c r="M8" s="83">
        <f t="shared" si="0"/>
        <v>385831074.40000004</v>
      </c>
    </row>
    <row r="9" spans="2:14"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</row>
    <row r="10" spans="2:14">
      <c r="B10" s="77"/>
      <c r="C10" s="77" t="s">
        <v>413</v>
      </c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</row>
    <row r="11" spans="2:14">
      <c r="B11" s="77" t="s">
        <v>1425</v>
      </c>
      <c r="C11" s="77">
        <f>+C3</f>
        <v>18030039.23</v>
      </c>
      <c r="D11" s="85"/>
      <c r="E11" s="85"/>
      <c r="F11" s="85"/>
      <c r="G11" s="85"/>
      <c r="H11" s="85"/>
      <c r="I11" s="85"/>
      <c r="J11" s="85"/>
      <c r="K11" s="85"/>
      <c r="L11" s="85"/>
      <c r="M11" s="77"/>
    </row>
    <row r="12" spans="2:14">
      <c r="B12" s="77" t="s">
        <v>1426</v>
      </c>
      <c r="C12" s="77">
        <f>+D3</f>
        <v>16637357.370000001</v>
      </c>
      <c r="D12" s="77"/>
      <c r="E12" s="77"/>
      <c r="F12" s="77"/>
      <c r="G12" s="77"/>
      <c r="H12" s="77"/>
      <c r="I12" s="77"/>
      <c r="J12" s="77"/>
      <c r="K12" s="77"/>
      <c r="L12" s="77"/>
      <c r="M12" s="77"/>
    </row>
    <row r="13" spans="2:14">
      <c r="B13" s="77" t="s">
        <v>1427</v>
      </c>
      <c r="C13" s="77">
        <f>+E3</f>
        <v>0</v>
      </c>
      <c r="D13" s="77"/>
      <c r="E13" s="77"/>
      <c r="F13" s="77"/>
      <c r="G13" s="77"/>
      <c r="H13" s="77"/>
      <c r="I13" s="77"/>
      <c r="J13" s="77"/>
      <c r="K13" s="77"/>
      <c r="L13" s="77"/>
      <c r="M13" s="77"/>
    </row>
    <row r="14" spans="2:14">
      <c r="B14" s="77" t="s">
        <v>1428</v>
      </c>
      <c r="C14" s="77">
        <f>+F3</f>
        <v>76262361.730000019</v>
      </c>
      <c r="D14" s="77"/>
      <c r="E14" s="77"/>
      <c r="F14" s="77"/>
      <c r="G14" s="77"/>
      <c r="H14" s="77"/>
      <c r="I14" s="77"/>
      <c r="J14" s="77"/>
      <c r="K14" s="77"/>
      <c r="L14" s="77"/>
      <c r="M14" s="77"/>
    </row>
    <row r="15" spans="2:14">
      <c r="B15" s="77" t="s">
        <v>1429</v>
      </c>
      <c r="C15" s="77">
        <f>+G3</f>
        <v>21583760.870000001</v>
      </c>
      <c r="D15" s="77"/>
      <c r="E15" s="77"/>
      <c r="F15" s="77"/>
      <c r="G15" s="77"/>
      <c r="H15" s="77"/>
      <c r="I15" s="77"/>
      <c r="J15" s="77"/>
      <c r="K15" s="77"/>
      <c r="L15" s="77"/>
      <c r="M15" s="77"/>
    </row>
    <row r="16" spans="2:14" ht="25.5">
      <c r="B16" s="77" t="s">
        <v>655</v>
      </c>
      <c r="C16" s="77">
        <f>+H3</f>
        <v>15777166.200000001</v>
      </c>
      <c r="D16" s="77"/>
      <c r="E16" s="77"/>
      <c r="F16" s="77"/>
      <c r="G16" s="77"/>
      <c r="H16" s="77"/>
      <c r="I16" s="77"/>
      <c r="J16" s="77"/>
      <c r="K16" s="77"/>
      <c r="L16" s="77"/>
      <c r="M16" s="77"/>
    </row>
    <row r="17" spans="2:14">
      <c r="B17" s="77" t="s">
        <v>656</v>
      </c>
      <c r="C17" s="77">
        <f>+I3</f>
        <v>0</v>
      </c>
      <c r="D17" s="77"/>
      <c r="E17" s="77"/>
      <c r="F17" s="77"/>
      <c r="G17" s="77"/>
      <c r="H17" s="77"/>
      <c r="I17" s="77"/>
      <c r="J17" s="77"/>
      <c r="K17" s="77"/>
      <c r="L17" s="77"/>
      <c r="M17" s="77"/>
    </row>
    <row r="18" spans="2:14">
      <c r="B18" s="77" t="s">
        <v>499</v>
      </c>
      <c r="C18" s="77">
        <f>+J3</f>
        <v>9305318.3200000003</v>
      </c>
      <c r="D18" s="77"/>
      <c r="E18" s="77"/>
      <c r="F18" s="77"/>
      <c r="G18" s="77"/>
      <c r="H18" s="77"/>
      <c r="I18" s="77"/>
      <c r="J18" s="77"/>
      <c r="K18" s="77"/>
      <c r="L18" s="77"/>
      <c r="M18" s="77"/>
    </row>
    <row r="19" spans="2:14">
      <c r="B19" s="77" t="s">
        <v>505</v>
      </c>
      <c r="C19" s="77">
        <f>+K3</f>
        <v>0</v>
      </c>
      <c r="D19" s="77"/>
      <c r="E19" s="77"/>
      <c r="F19" s="77"/>
      <c r="G19" s="77"/>
      <c r="H19" s="77"/>
      <c r="I19" s="77"/>
      <c r="J19" s="77"/>
      <c r="K19" s="77"/>
      <c r="L19" s="77"/>
      <c r="M19" s="77"/>
    </row>
    <row r="20" spans="2:14">
      <c r="B20" s="77" t="s">
        <v>482</v>
      </c>
      <c r="C20" s="77">
        <f>+L3</f>
        <v>0</v>
      </c>
      <c r="D20" s="77"/>
      <c r="E20" s="77"/>
      <c r="F20" s="77"/>
      <c r="G20" s="77"/>
      <c r="H20" s="77"/>
      <c r="I20" s="77"/>
      <c r="J20" s="77"/>
      <c r="K20" s="77"/>
      <c r="L20" s="77"/>
      <c r="M20" s="77"/>
    </row>
    <row r="21" spans="2:14">
      <c r="B21" s="84" t="s">
        <v>451</v>
      </c>
      <c r="N21" s="77" t="s">
        <v>451</v>
      </c>
    </row>
    <row r="33" spans="2:4">
      <c r="B33" s="77" t="s">
        <v>429</v>
      </c>
      <c r="C33" s="86">
        <v>0.34981045961294915</v>
      </c>
    </row>
    <row r="34" spans="2:4">
      <c r="B34" s="77" t="s">
        <v>414</v>
      </c>
      <c r="C34" s="86">
        <v>1.2935032653328394E-2</v>
      </c>
      <c r="D34" s="87"/>
    </row>
    <row r="35" spans="2:4">
      <c r="B35" s="77" t="s">
        <v>416</v>
      </c>
      <c r="C35" s="86">
        <v>0.34908604526507381</v>
      </c>
      <c r="D35" s="87"/>
    </row>
    <row r="36" spans="2:4">
      <c r="B36" s="77" t="s">
        <v>415</v>
      </c>
      <c r="C36" s="86">
        <v>0.24302260855708177</v>
      </c>
      <c r="D36" s="87"/>
    </row>
    <row r="37" spans="2:4">
      <c r="B37" s="79" t="s">
        <v>574</v>
      </c>
      <c r="C37" s="86">
        <v>4.5145853911567023E-2</v>
      </c>
      <c r="D37" s="87"/>
    </row>
    <row r="38" spans="2:4">
      <c r="C38" s="87"/>
      <c r="D38" s="87"/>
    </row>
    <row r="39" spans="2:4">
      <c r="D39" s="87"/>
    </row>
    <row r="40" spans="2:4">
      <c r="B40" s="77"/>
      <c r="D40" s="86"/>
    </row>
    <row r="41" spans="2:4">
      <c r="D41" s="86"/>
    </row>
    <row r="42" spans="2:4">
      <c r="D42" s="86"/>
    </row>
    <row r="43" spans="2:4">
      <c r="D43" s="86"/>
    </row>
    <row r="44" spans="2:4">
      <c r="D44" s="86"/>
    </row>
    <row r="45" spans="2:4">
      <c r="D45" s="86"/>
    </row>
    <row r="46" spans="2:4">
      <c r="D46" s="86"/>
    </row>
    <row r="47" spans="2:4">
      <c r="D47" s="86"/>
    </row>
  </sheetData>
  <phoneticPr fontId="0" type="noConversion"/>
  <pageMargins left="0.75" right="0.75" top="1" bottom="1" header="0" footer="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17"/>
  <sheetViews>
    <sheetView workbookViewId="0">
      <selection activeCell="A10" sqref="A10"/>
    </sheetView>
  </sheetViews>
  <sheetFormatPr baseColWidth="10" defaultColWidth="23.42578125" defaultRowHeight="12.75"/>
  <cols>
    <col min="1" max="1" width="22.85546875" style="60" bestFit="1" customWidth="1"/>
    <col min="2" max="2" width="21.42578125" style="60" bestFit="1" customWidth="1"/>
    <col min="3" max="3" width="14.140625" style="60" bestFit="1" customWidth="1"/>
    <col min="4" max="4" width="15.5703125" style="60" bestFit="1" customWidth="1"/>
    <col min="5" max="5" width="16.85546875" style="60" bestFit="1" customWidth="1"/>
    <col min="6" max="6" width="14.42578125" style="60" bestFit="1" customWidth="1"/>
    <col min="7" max="7" width="30.7109375" style="60" bestFit="1" customWidth="1"/>
    <col min="8" max="8" width="15.5703125" style="60" bestFit="1" customWidth="1"/>
    <col min="9" max="9" width="14.140625" style="60" bestFit="1" customWidth="1"/>
    <col min="10" max="10" width="24.5703125" style="60" bestFit="1" customWidth="1"/>
    <col min="11" max="11" width="14.140625" style="60" bestFit="1" customWidth="1"/>
    <col min="12" max="12" width="8.28515625" style="60" bestFit="1" customWidth="1"/>
    <col min="13" max="13" width="13" style="60" bestFit="1" customWidth="1"/>
    <col min="14" max="14" width="15.28515625" style="60" bestFit="1" customWidth="1"/>
    <col min="15" max="16384" width="23.42578125" style="60"/>
  </cols>
  <sheetData>
    <row r="1" spans="1:14">
      <c r="A1" s="207" t="s">
        <v>898</v>
      </c>
      <c r="B1" s="207" t="s">
        <v>2197</v>
      </c>
    </row>
    <row r="2" spans="1:14">
      <c r="A2" s="207" t="s">
        <v>896</v>
      </c>
      <c r="B2" s="60" t="s">
        <v>931</v>
      </c>
      <c r="C2" s="60" t="s">
        <v>929</v>
      </c>
      <c r="D2" s="60" t="s">
        <v>928</v>
      </c>
      <c r="E2" s="60" t="s">
        <v>927</v>
      </c>
      <c r="F2" s="60" t="s">
        <v>930</v>
      </c>
      <c r="G2" s="60" t="s">
        <v>655</v>
      </c>
      <c r="H2" s="60" t="s">
        <v>656</v>
      </c>
      <c r="I2" s="60" t="s">
        <v>499</v>
      </c>
      <c r="J2" s="60" t="s">
        <v>505</v>
      </c>
      <c r="K2" s="60" t="s">
        <v>482</v>
      </c>
      <c r="L2" s="60" t="s">
        <v>1601</v>
      </c>
      <c r="M2" s="60" t="s">
        <v>897</v>
      </c>
      <c r="N2" s="60" t="s">
        <v>472</v>
      </c>
    </row>
    <row r="3" spans="1:14">
      <c r="A3" s="189" t="s">
        <v>1423</v>
      </c>
      <c r="B3" s="181"/>
      <c r="C3" s="181">
        <v>23176.06</v>
      </c>
      <c r="D3" s="181">
        <v>3269504.8</v>
      </c>
      <c r="E3" s="181">
        <v>1195705.99</v>
      </c>
      <c r="F3" s="181">
        <v>1323706.6200000001</v>
      </c>
      <c r="G3" s="181">
        <v>627629.03</v>
      </c>
      <c r="H3" s="181">
        <v>4372.1000000000004</v>
      </c>
      <c r="I3" s="181">
        <v>3000000</v>
      </c>
      <c r="J3" s="181">
        <v>9697515.5999999996</v>
      </c>
      <c r="K3" s="181"/>
      <c r="L3" s="181"/>
      <c r="M3" s="181">
        <v>4031229.11</v>
      </c>
      <c r="N3" s="181">
        <v>23172839.309999999</v>
      </c>
    </row>
    <row r="4" spans="1:14">
      <c r="A4" s="211" t="s">
        <v>617</v>
      </c>
      <c r="B4" s="181"/>
      <c r="C4" s="181">
        <v>23176.06</v>
      </c>
      <c r="D4" s="181">
        <v>409881.11</v>
      </c>
      <c r="E4" s="181">
        <v>1195705.99</v>
      </c>
      <c r="F4" s="181">
        <v>1323706.6200000001</v>
      </c>
      <c r="G4" s="181">
        <v>612629.03</v>
      </c>
      <c r="H4" s="181">
        <v>4372.1000000000004</v>
      </c>
      <c r="I4" s="181">
        <v>3000000</v>
      </c>
      <c r="J4" s="181">
        <v>234500</v>
      </c>
      <c r="K4" s="181"/>
      <c r="L4" s="181"/>
      <c r="M4" s="181">
        <v>4031229.11</v>
      </c>
      <c r="N4" s="181">
        <v>10835200.02</v>
      </c>
    </row>
    <row r="5" spans="1:14">
      <c r="A5" s="211" t="s">
        <v>678</v>
      </c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</row>
    <row r="6" spans="1:14">
      <c r="A6" s="211" t="s">
        <v>565</v>
      </c>
      <c r="B6" s="181"/>
      <c r="C6" s="181"/>
      <c r="D6" s="181">
        <v>2859623.69</v>
      </c>
      <c r="E6" s="181"/>
      <c r="F6" s="181"/>
      <c r="G6" s="181"/>
      <c r="H6" s="181"/>
      <c r="I6" s="181"/>
      <c r="J6" s="181"/>
      <c r="K6" s="181"/>
      <c r="L6" s="181"/>
      <c r="M6" s="181"/>
      <c r="N6" s="181">
        <v>2859623.69</v>
      </c>
    </row>
    <row r="7" spans="1:14">
      <c r="A7" s="211" t="s">
        <v>506</v>
      </c>
      <c r="B7" s="181"/>
      <c r="C7" s="181"/>
      <c r="D7" s="181"/>
      <c r="E7" s="181"/>
      <c r="F7" s="181"/>
      <c r="G7" s="181"/>
      <c r="H7" s="181"/>
      <c r="I7" s="181"/>
      <c r="J7" s="181">
        <v>48044</v>
      </c>
      <c r="K7" s="181"/>
      <c r="L7" s="181"/>
      <c r="M7" s="181"/>
      <c r="N7" s="181">
        <v>48044</v>
      </c>
    </row>
    <row r="8" spans="1:14">
      <c r="A8" s="211" t="s">
        <v>536</v>
      </c>
      <c r="B8" s="181"/>
      <c r="C8" s="181"/>
      <c r="D8" s="181"/>
      <c r="E8" s="181"/>
      <c r="F8" s="181"/>
      <c r="G8" s="181">
        <v>15000</v>
      </c>
      <c r="H8" s="181"/>
      <c r="I8" s="181"/>
      <c r="J8" s="181"/>
      <c r="K8" s="181"/>
      <c r="L8" s="181"/>
      <c r="M8" s="181"/>
      <c r="N8" s="181">
        <v>15000</v>
      </c>
    </row>
    <row r="9" spans="1:14">
      <c r="A9" s="211" t="s">
        <v>614</v>
      </c>
      <c r="B9" s="181"/>
      <c r="C9" s="181"/>
      <c r="D9" s="181"/>
      <c r="E9" s="181"/>
      <c r="F9" s="181"/>
      <c r="G9" s="181"/>
      <c r="H9" s="181"/>
      <c r="I9" s="181"/>
      <c r="J9" s="181">
        <v>9257638.5999999996</v>
      </c>
      <c r="K9" s="181"/>
      <c r="L9" s="181"/>
      <c r="M9" s="181"/>
      <c r="N9" s="181">
        <v>9257638.5999999996</v>
      </c>
    </row>
    <row r="10" spans="1:14">
      <c r="A10" s="211" t="s">
        <v>538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</row>
    <row r="11" spans="1:14">
      <c r="A11" s="211" t="s">
        <v>583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</row>
    <row r="12" spans="1:14">
      <c r="A12" s="211" t="s">
        <v>1614</v>
      </c>
      <c r="B12" s="181"/>
      <c r="C12" s="181"/>
      <c r="D12" s="181"/>
      <c r="E12" s="181"/>
      <c r="F12" s="181"/>
      <c r="G12" s="181"/>
      <c r="H12" s="181"/>
      <c r="I12" s="181"/>
      <c r="J12" s="181">
        <v>157333</v>
      </c>
      <c r="K12" s="181"/>
      <c r="L12" s="181"/>
      <c r="M12" s="181"/>
      <c r="N12" s="181">
        <v>157333</v>
      </c>
    </row>
    <row r="13" spans="1:14">
      <c r="A13" s="211" t="s">
        <v>1616</v>
      </c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</row>
    <row r="14" spans="1:14">
      <c r="A14" s="189" t="s">
        <v>413</v>
      </c>
      <c r="B14" s="181">
        <v>18030039.23</v>
      </c>
      <c r="C14" s="181">
        <v>16637357.370000001</v>
      </c>
      <c r="D14" s="181"/>
      <c r="E14" s="181">
        <v>76262361.730000019</v>
      </c>
      <c r="F14" s="181">
        <v>21583760.870000001</v>
      </c>
      <c r="G14" s="181">
        <v>15777166.200000001</v>
      </c>
      <c r="H14" s="181"/>
      <c r="I14" s="181">
        <v>9305318.3200000003</v>
      </c>
      <c r="J14" s="181"/>
      <c r="K14" s="181"/>
      <c r="L14" s="181"/>
      <c r="M14" s="181"/>
      <c r="N14" s="181">
        <v>157596003.72</v>
      </c>
    </row>
    <row r="15" spans="1:14">
      <c r="A15" s="211" t="s">
        <v>473</v>
      </c>
      <c r="B15" s="181">
        <v>2755692.09</v>
      </c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>
        <v>2755692.09</v>
      </c>
    </row>
    <row r="16" spans="1:14">
      <c r="A16" s="211" t="s">
        <v>532</v>
      </c>
      <c r="B16" s="181"/>
      <c r="C16" s="181"/>
      <c r="D16" s="181"/>
      <c r="E16" s="181"/>
      <c r="F16" s="181"/>
      <c r="G16" s="181"/>
      <c r="H16" s="181"/>
      <c r="I16" s="181">
        <v>2132670.5300000003</v>
      </c>
      <c r="J16" s="181"/>
      <c r="K16" s="181"/>
      <c r="L16" s="181"/>
      <c r="M16" s="181"/>
      <c r="N16" s="181">
        <v>2132670.5300000003</v>
      </c>
    </row>
    <row r="17" spans="1:14">
      <c r="A17" s="211" t="s">
        <v>495</v>
      </c>
      <c r="B17" s="181"/>
      <c r="C17" s="181"/>
      <c r="D17" s="181"/>
      <c r="E17" s="181">
        <v>2803045.8200000003</v>
      </c>
      <c r="F17" s="181"/>
      <c r="G17" s="181"/>
      <c r="H17" s="181"/>
      <c r="I17" s="181"/>
      <c r="J17" s="181"/>
      <c r="K17" s="181"/>
      <c r="L17" s="181"/>
      <c r="M17" s="181"/>
      <c r="N17" s="181">
        <v>2803045.8200000003</v>
      </c>
    </row>
    <row r="18" spans="1:14">
      <c r="A18" s="211" t="s">
        <v>483</v>
      </c>
      <c r="B18" s="181"/>
      <c r="C18" s="181"/>
      <c r="D18" s="181"/>
      <c r="E18" s="181">
        <v>9789087.3300000001</v>
      </c>
      <c r="F18" s="181"/>
      <c r="G18" s="181"/>
      <c r="H18" s="181"/>
      <c r="I18" s="181"/>
      <c r="J18" s="181"/>
      <c r="K18" s="181"/>
      <c r="L18" s="181"/>
      <c r="M18" s="181"/>
      <c r="N18" s="181">
        <v>9789087.3300000001</v>
      </c>
    </row>
    <row r="19" spans="1:14">
      <c r="A19" s="211" t="s">
        <v>522</v>
      </c>
      <c r="B19" s="181"/>
      <c r="C19" s="181"/>
      <c r="D19" s="181"/>
      <c r="E19" s="181"/>
      <c r="F19" s="181">
        <v>2337380.5699999998</v>
      </c>
      <c r="G19" s="181"/>
      <c r="H19" s="181"/>
      <c r="I19" s="181"/>
      <c r="J19" s="181"/>
      <c r="K19" s="181"/>
      <c r="L19" s="181"/>
      <c r="M19" s="181"/>
      <c r="N19" s="181">
        <v>2337380.5699999998</v>
      </c>
    </row>
    <row r="20" spans="1:14">
      <c r="A20" s="211" t="s">
        <v>527</v>
      </c>
      <c r="B20" s="181"/>
      <c r="C20" s="181"/>
      <c r="D20" s="181"/>
      <c r="E20" s="181"/>
      <c r="F20" s="181"/>
      <c r="G20" s="181"/>
      <c r="H20" s="181"/>
      <c r="I20" s="181">
        <v>1917030</v>
      </c>
      <c r="J20" s="181"/>
      <c r="K20" s="181"/>
      <c r="L20" s="181"/>
      <c r="M20" s="181"/>
      <c r="N20" s="181">
        <v>1917030</v>
      </c>
    </row>
    <row r="21" spans="1:14">
      <c r="A21" s="211" t="s">
        <v>484</v>
      </c>
      <c r="B21" s="181"/>
      <c r="C21" s="181">
        <v>9586657.5300000012</v>
      </c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>
        <v>9586657.5300000012</v>
      </c>
    </row>
    <row r="22" spans="1:14">
      <c r="A22" s="211" t="s">
        <v>535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</row>
    <row r="23" spans="1:14">
      <c r="A23" s="211" t="s">
        <v>509</v>
      </c>
      <c r="B23" s="181"/>
      <c r="C23" s="181"/>
      <c r="D23" s="181"/>
      <c r="E23" s="181"/>
      <c r="F23" s="181">
        <v>199817</v>
      </c>
      <c r="G23" s="181"/>
      <c r="H23" s="181"/>
      <c r="I23" s="181"/>
      <c r="J23" s="181"/>
      <c r="K23" s="181"/>
      <c r="L23" s="181"/>
      <c r="M23" s="181"/>
      <c r="N23" s="181">
        <v>199817</v>
      </c>
    </row>
    <row r="24" spans="1:14">
      <c r="A24" s="211" t="s">
        <v>677</v>
      </c>
      <c r="B24" s="181"/>
      <c r="C24" s="181"/>
      <c r="D24" s="181"/>
      <c r="E24" s="181"/>
      <c r="F24" s="181">
        <v>10376098.870000001</v>
      </c>
      <c r="G24" s="181"/>
      <c r="H24" s="181"/>
      <c r="I24" s="181"/>
      <c r="J24" s="181"/>
      <c r="K24" s="181"/>
      <c r="L24" s="181"/>
      <c r="M24" s="181"/>
      <c r="N24" s="181">
        <v>10376098.870000001</v>
      </c>
    </row>
    <row r="25" spans="1:14">
      <c r="A25" s="211" t="s">
        <v>531</v>
      </c>
      <c r="B25" s="181"/>
      <c r="C25" s="181"/>
      <c r="D25" s="181"/>
      <c r="E25" s="181">
        <v>709904.44000000006</v>
      </c>
      <c r="F25" s="181"/>
      <c r="G25" s="181"/>
      <c r="H25" s="181"/>
      <c r="I25" s="181"/>
      <c r="J25" s="181"/>
      <c r="K25" s="181"/>
      <c r="L25" s="181"/>
      <c r="M25" s="181"/>
      <c r="N25" s="181">
        <v>709904.44000000006</v>
      </c>
    </row>
    <row r="26" spans="1:14">
      <c r="A26" s="211" t="s">
        <v>508</v>
      </c>
      <c r="B26" s="181"/>
      <c r="C26" s="181">
        <v>752696.84000000008</v>
      </c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>
        <v>752696.84000000008</v>
      </c>
    </row>
    <row r="27" spans="1:14">
      <c r="A27" s="211" t="s">
        <v>468</v>
      </c>
      <c r="B27" s="181"/>
      <c r="C27" s="181"/>
      <c r="D27" s="181"/>
      <c r="E27" s="181">
        <v>1934471.29</v>
      </c>
      <c r="F27" s="181"/>
      <c r="G27" s="181"/>
      <c r="H27" s="181"/>
      <c r="I27" s="181"/>
      <c r="J27" s="181"/>
      <c r="K27" s="181"/>
      <c r="L27" s="181"/>
      <c r="M27" s="181"/>
      <c r="N27" s="181">
        <v>1934471.29</v>
      </c>
    </row>
    <row r="28" spans="1:14">
      <c r="A28" s="211" t="s">
        <v>676</v>
      </c>
      <c r="B28" s="181"/>
      <c r="C28" s="181"/>
      <c r="D28" s="181"/>
      <c r="E28" s="181"/>
      <c r="F28" s="181"/>
      <c r="G28" s="181">
        <v>15777166.200000001</v>
      </c>
      <c r="H28" s="181"/>
      <c r="I28" s="181"/>
      <c r="J28" s="181"/>
      <c r="K28" s="181"/>
      <c r="L28" s="181"/>
      <c r="M28" s="181"/>
      <c r="N28" s="181">
        <v>15777166.200000001</v>
      </c>
    </row>
    <row r="29" spans="1:14">
      <c r="A29" s="211" t="s">
        <v>568</v>
      </c>
      <c r="B29" s="181">
        <v>32667</v>
      </c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>
        <v>32667</v>
      </c>
    </row>
    <row r="30" spans="1:14">
      <c r="A30" s="211" t="s">
        <v>521</v>
      </c>
      <c r="B30" s="181"/>
      <c r="C30" s="181"/>
      <c r="D30" s="181"/>
      <c r="E30" s="181">
        <v>314741.88999999996</v>
      </c>
      <c r="F30" s="181"/>
      <c r="G30" s="181"/>
      <c r="H30" s="181"/>
      <c r="I30" s="181"/>
      <c r="J30" s="181"/>
      <c r="K30" s="181"/>
      <c r="L30" s="181"/>
      <c r="M30" s="181"/>
      <c r="N30" s="181">
        <v>314741.88999999996</v>
      </c>
    </row>
    <row r="31" spans="1:14">
      <c r="A31" s="211" t="s">
        <v>510</v>
      </c>
      <c r="B31" s="181">
        <v>904291.42999999993</v>
      </c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>
        <v>904291.42999999993</v>
      </c>
    </row>
    <row r="32" spans="1:14">
      <c r="A32" s="211" t="s">
        <v>502</v>
      </c>
      <c r="B32" s="181">
        <v>1546087.63</v>
      </c>
      <c r="C32" s="181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>
        <v>1546087.63</v>
      </c>
    </row>
    <row r="33" spans="1:14">
      <c r="A33" s="211" t="s">
        <v>674</v>
      </c>
      <c r="B33" s="181"/>
      <c r="C33" s="181"/>
      <c r="D33" s="181"/>
      <c r="E33" s="181">
        <v>20102737.120000005</v>
      </c>
      <c r="F33" s="181"/>
      <c r="G33" s="181"/>
      <c r="H33" s="181"/>
      <c r="I33" s="181"/>
      <c r="J33" s="181"/>
      <c r="K33" s="181"/>
      <c r="L33" s="181"/>
      <c r="M33" s="181"/>
      <c r="N33" s="181">
        <v>20102737.120000005</v>
      </c>
    </row>
    <row r="34" spans="1:14">
      <c r="A34" s="211" t="s">
        <v>486</v>
      </c>
      <c r="B34" s="181"/>
      <c r="C34" s="181"/>
      <c r="D34" s="181"/>
      <c r="E34" s="181">
        <v>10771354.109999999</v>
      </c>
      <c r="F34" s="181"/>
      <c r="G34" s="181"/>
      <c r="H34" s="181"/>
      <c r="I34" s="181"/>
      <c r="J34" s="181"/>
      <c r="K34" s="181"/>
      <c r="L34" s="181"/>
      <c r="M34" s="181"/>
      <c r="N34" s="181">
        <v>10771354.109999999</v>
      </c>
    </row>
    <row r="35" spans="1:14">
      <c r="A35" s="211" t="s">
        <v>487</v>
      </c>
      <c r="B35" s="181">
        <v>7191737.5500000007</v>
      </c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>
        <v>7191737.5500000007</v>
      </c>
    </row>
    <row r="36" spans="1:14">
      <c r="A36" s="211" t="s">
        <v>440</v>
      </c>
      <c r="B36" s="181"/>
      <c r="C36" s="181"/>
      <c r="D36" s="181"/>
      <c r="E36" s="181"/>
      <c r="F36" s="181"/>
      <c r="G36" s="181"/>
      <c r="H36" s="181"/>
      <c r="I36" s="181">
        <v>231200</v>
      </c>
      <c r="J36" s="181"/>
      <c r="K36" s="181"/>
      <c r="L36" s="181"/>
      <c r="M36" s="181"/>
      <c r="N36" s="181">
        <v>231200</v>
      </c>
    </row>
    <row r="37" spans="1:14">
      <c r="A37" s="211" t="s">
        <v>523</v>
      </c>
      <c r="B37" s="181"/>
      <c r="C37" s="181"/>
      <c r="D37" s="181"/>
      <c r="E37" s="181"/>
      <c r="F37" s="181"/>
      <c r="G37" s="181"/>
      <c r="H37" s="181"/>
      <c r="I37" s="181">
        <v>4680555.6000000006</v>
      </c>
      <c r="J37" s="181"/>
      <c r="K37" s="181"/>
      <c r="L37" s="181"/>
      <c r="M37" s="181"/>
      <c r="N37" s="181">
        <v>4680555.6000000006</v>
      </c>
    </row>
    <row r="38" spans="1:14">
      <c r="A38" s="211" t="s">
        <v>675</v>
      </c>
      <c r="B38" s="181"/>
      <c r="C38" s="181"/>
      <c r="D38" s="181"/>
      <c r="E38" s="181">
        <v>10145422.710000001</v>
      </c>
      <c r="F38" s="181"/>
      <c r="G38" s="181"/>
      <c r="H38" s="181"/>
      <c r="I38" s="181"/>
      <c r="J38" s="181"/>
      <c r="K38" s="181"/>
      <c r="L38" s="181"/>
      <c r="M38" s="181"/>
      <c r="N38" s="181">
        <v>10145422.710000001</v>
      </c>
    </row>
    <row r="39" spans="1:14">
      <c r="A39" s="211" t="s">
        <v>518</v>
      </c>
      <c r="B39" s="181">
        <v>2980208.33</v>
      </c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>
        <v>2980208.33</v>
      </c>
    </row>
    <row r="40" spans="1:14">
      <c r="A40" s="211" t="s">
        <v>525</v>
      </c>
      <c r="B40" s="181"/>
      <c r="C40" s="181">
        <v>6298003</v>
      </c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>
        <v>6298003</v>
      </c>
    </row>
    <row r="41" spans="1:14">
      <c r="A41" s="211" t="s">
        <v>582</v>
      </c>
      <c r="B41" s="181"/>
      <c r="C41" s="181"/>
      <c r="D41" s="181"/>
      <c r="E41" s="181"/>
      <c r="F41" s="181">
        <v>1584312.96</v>
      </c>
      <c r="G41" s="181"/>
      <c r="H41" s="181"/>
      <c r="I41" s="181"/>
      <c r="J41" s="181"/>
      <c r="K41" s="181"/>
      <c r="L41" s="181"/>
      <c r="M41" s="181"/>
      <c r="N41" s="181">
        <v>1584312.96</v>
      </c>
    </row>
    <row r="42" spans="1:14">
      <c r="A42" s="211" t="s">
        <v>496</v>
      </c>
      <c r="B42" s="181"/>
      <c r="C42" s="181"/>
      <c r="D42" s="181"/>
      <c r="E42" s="181">
        <v>11654391.16</v>
      </c>
      <c r="F42" s="181"/>
      <c r="G42" s="181"/>
      <c r="H42" s="181"/>
      <c r="I42" s="181"/>
      <c r="J42" s="181"/>
      <c r="K42" s="181"/>
      <c r="L42" s="181"/>
      <c r="M42" s="181"/>
      <c r="N42" s="181">
        <v>11654391.16</v>
      </c>
    </row>
    <row r="43" spans="1:14">
      <c r="A43" s="211" t="s">
        <v>497</v>
      </c>
      <c r="B43" s="181"/>
      <c r="C43" s="181"/>
      <c r="D43" s="181"/>
      <c r="E43" s="181">
        <v>6499057.2800000003</v>
      </c>
      <c r="F43" s="181"/>
      <c r="G43" s="181"/>
      <c r="H43" s="181"/>
      <c r="I43" s="181"/>
      <c r="J43" s="181"/>
      <c r="K43" s="181"/>
      <c r="L43" s="181"/>
      <c r="M43" s="181"/>
      <c r="N43" s="181">
        <v>6499057.2800000003</v>
      </c>
    </row>
    <row r="44" spans="1:14">
      <c r="A44" s="211" t="s">
        <v>528</v>
      </c>
      <c r="B44" s="181"/>
      <c r="C44" s="181"/>
      <c r="D44" s="181"/>
      <c r="E44" s="181"/>
      <c r="F44" s="181">
        <v>123366</v>
      </c>
      <c r="G44" s="181"/>
      <c r="H44" s="181"/>
      <c r="I44" s="181"/>
      <c r="J44" s="181"/>
      <c r="K44" s="181"/>
      <c r="L44" s="181"/>
      <c r="M44" s="181"/>
      <c r="N44" s="181">
        <v>123366</v>
      </c>
    </row>
    <row r="45" spans="1:14">
      <c r="A45" s="211" t="s">
        <v>490</v>
      </c>
      <c r="B45" s="181">
        <v>2079479.7899999998</v>
      </c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>
        <v>2079479.7899999998</v>
      </c>
    </row>
    <row r="46" spans="1:14">
      <c r="A46" s="211" t="s">
        <v>529</v>
      </c>
      <c r="B46" s="181"/>
      <c r="C46" s="181"/>
      <c r="D46" s="181"/>
      <c r="E46" s="181"/>
      <c r="F46" s="181"/>
      <c r="G46" s="181"/>
      <c r="H46" s="181"/>
      <c r="I46" s="181">
        <v>75386</v>
      </c>
      <c r="J46" s="181"/>
      <c r="K46" s="181"/>
      <c r="L46" s="181"/>
      <c r="M46" s="181"/>
      <c r="N46" s="181">
        <v>75386</v>
      </c>
    </row>
    <row r="47" spans="1:14">
      <c r="A47" s="211" t="s">
        <v>489</v>
      </c>
      <c r="B47" s="181"/>
      <c r="C47" s="181"/>
      <c r="D47" s="181"/>
      <c r="E47" s="181">
        <v>1123293.43</v>
      </c>
      <c r="F47" s="181"/>
      <c r="G47" s="181"/>
      <c r="H47" s="181"/>
      <c r="I47" s="181"/>
      <c r="J47" s="181"/>
      <c r="K47" s="181"/>
      <c r="L47" s="181"/>
      <c r="M47" s="181"/>
      <c r="N47" s="181">
        <v>1123293.43</v>
      </c>
    </row>
    <row r="48" spans="1:14">
      <c r="A48" s="211" t="s">
        <v>519</v>
      </c>
      <c r="B48" s="181"/>
      <c r="C48" s="181"/>
      <c r="D48" s="181"/>
      <c r="E48" s="181"/>
      <c r="F48" s="181">
        <v>1230384.2899999998</v>
      </c>
      <c r="G48" s="181"/>
      <c r="H48" s="181"/>
      <c r="I48" s="181"/>
      <c r="J48" s="181"/>
      <c r="K48" s="181"/>
      <c r="L48" s="181"/>
      <c r="M48" s="181"/>
      <c r="N48" s="181">
        <v>1230384.2899999998</v>
      </c>
    </row>
    <row r="49" spans="1:14">
      <c r="A49" s="211" t="s">
        <v>504</v>
      </c>
      <c r="B49" s="181">
        <v>539875.41</v>
      </c>
      <c r="C49" s="181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>
        <v>539875.41</v>
      </c>
    </row>
    <row r="50" spans="1:14">
      <c r="A50" s="211" t="s">
        <v>577</v>
      </c>
      <c r="B50" s="181"/>
      <c r="C50" s="181"/>
      <c r="D50" s="181"/>
      <c r="E50" s="181">
        <v>414855.15</v>
      </c>
      <c r="F50" s="181"/>
      <c r="G50" s="181"/>
      <c r="H50" s="181"/>
      <c r="I50" s="181"/>
      <c r="J50" s="181"/>
      <c r="K50" s="181"/>
      <c r="L50" s="181"/>
      <c r="M50" s="181"/>
      <c r="N50" s="181">
        <v>414855.15</v>
      </c>
    </row>
    <row r="51" spans="1:14">
      <c r="A51" s="211" t="s">
        <v>537</v>
      </c>
      <c r="B51" s="181"/>
      <c r="C51" s="181"/>
      <c r="D51" s="181"/>
      <c r="E51" s="181"/>
      <c r="F51" s="181"/>
      <c r="G51" s="181"/>
      <c r="H51" s="181"/>
      <c r="I51" s="181">
        <v>268476.19</v>
      </c>
      <c r="J51" s="181"/>
      <c r="K51" s="181"/>
      <c r="L51" s="181"/>
      <c r="M51" s="181"/>
      <c r="N51" s="181">
        <v>268476.19</v>
      </c>
    </row>
    <row r="52" spans="1:14">
      <c r="A52" s="211" t="s">
        <v>679</v>
      </c>
      <c r="B52" s="181"/>
      <c r="C52" s="181"/>
      <c r="D52" s="181"/>
      <c r="E52" s="181"/>
      <c r="F52" s="181">
        <v>1236713.18</v>
      </c>
      <c r="G52" s="181"/>
      <c r="H52" s="181"/>
      <c r="I52" s="181"/>
      <c r="J52" s="181"/>
      <c r="K52" s="181"/>
      <c r="L52" s="181"/>
      <c r="M52" s="181"/>
      <c r="N52" s="181">
        <v>1236713.18</v>
      </c>
    </row>
    <row r="53" spans="1:14">
      <c r="A53" s="211" t="s">
        <v>1602</v>
      </c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</row>
    <row r="54" spans="1:14">
      <c r="A54" s="211" t="s">
        <v>1721</v>
      </c>
      <c r="B54" s="181"/>
      <c r="C54" s="181"/>
      <c r="D54" s="181"/>
      <c r="E54" s="181"/>
      <c r="F54" s="181">
        <v>4495688</v>
      </c>
      <c r="G54" s="181"/>
      <c r="H54" s="181"/>
      <c r="I54" s="181"/>
      <c r="J54" s="181"/>
      <c r="K54" s="181"/>
      <c r="L54" s="181"/>
      <c r="M54" s="181"/>
      <c r="N54" s="181">
        <v>4495688</v>
      </c>
    </row>
    <row r="55" spans="1:14">
      <c r="A55" s="189" t="s">
        <v>414</v>
      </c>
      <c r="B55" s="181">
        <v>454153</v>
      </c>
      <c r="C55" s="181"/>
      <c r="D55" s="181"/>
      <c r="E55" s="181"/>
      <c r="F55" s="181">
        <v>2521345.2700000005</v>
      </c>
      <c r="G55" s="181"/>
      <c r="H55" s="181"/>
      <c r="I55" s="181">
        <v>12121.62</v>
      </c>
      <c r="J55" s="181"/>
      <c r="K55" s="181"/>
      <c r="L55" s="181"/>
      <c r="M55" s="181"/>
      <c r="N55" s="181">
        <v>2987619.8900000006</v>
      </c>
    </row>
    <row r="56" spans="1:14">
      <c r="A56" s="211" t="s">
        <v>498</v>
      </c>
      <c r="B56" s="181"/>
      <c r="C56" s="181"/>
      <c r="D56" s="181"/>
      <c r="E56" s="181"/>
      <c r="F56" s="181">
        <v>2521345.2700000005</v>
      </c>
      <c r="G56" s="181"/>
      <c r="H56" s="181"/>
      <c r="I56" s="181"/>
      <c r="J56" s="181"/>
      <c r="K56" s="181"/>
      <c r="L56" s="181"/>
      <c r="M56" s="181"/>
      <c r="N56" s="181">
        <v>2521345.2700000005</v>
      </c>
    </row>
    <row r="57" spans="1:14">
      <c r="A57" s="211" t="s">
        <v>683</v>
      </c>
      <c r="B57" s="181"/>
      <c r="C57" s="181"/>
      <c r="D57" s="181"/>
      <c r="E57" s="181"/>
      <c r="F57" s="181"/>
      <c r="G57" s="181"/>
      <c r="H57" s="181"/>
      <c r="I57" s="181">
        <v>12121.62</v>
      </c>
      <c r="J57" s="181"/>
      <c r="K57" s="181"/>
      <c r="L57" s="181"/>
      <c r="M57" s="181"/>
      <c r="N57" s="181">
        <v>12121.62</v>
      </c>
    </row>
    <row r="58" spans="1:14">
      <c r="A58" s="211" t="s">
        <v>570</v>
      </c>
      <c r="B58" s="181">
        <v>454153</v>
      </c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>
        <v>454153</v>
      </c>
    </row>
    <row r="59" spans="1:14">
      <c r="A59" s="211" t="s">
        <v>584</v>
      </c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</row>
    <row r="60" spans="1:14">
      <c r="A60" s="189" t="s">
        <v>2181</v>
      </c>
      <c r="B60" s="181"/>
      <c r="C60" s="181">
        <v>5658347.4199999999</v>
      </c>
      <c r="D60" s="181">
        <v>6182200.0399999991</v>
      </c>
      <c r="E60" s="181">
        <v>2827057.8</v>
      </c>
      <c r="F60" s="181"/>
      <c r="G60" s="181">
        <v>50352869.460000008</v>
      </c>
      <c r="H60" s="181">
        <v>23501351.710000008</v>
      </c>
      <c r="I60" s="181">
        <v>29678614.099999998</v>
      </c>
      <c r="J60" s="181">
        <v>141500</v>
      </c>
      <c r="K60" s="181">
        <v>14344258.049999999</v>
      </c>
      <c r="L60" s="181"/>
      <c r="M60" s="181"/>
      <c r="N60" s="181">
        <v>132686198.58</v>
      </c>
    </row>
    <row r="61" spans="1:14">
      <c r="A61" s="211" t="s">
        <v>492</v>
      </c>
      <c r="B61" s="181"/>
      <c r="C61" s="181"/>
      <c r="D61" s="181"/>
      <c r="E61" s="181"/>
      <c r="F61" s="181"/>
      <c r="G61" s="181"/>
      <c r="H61" s="181">
        <v>19376521.140000008</v>
      </c>
      <c r="I61" s="181"/>
      <c r="J61" s="181"/>
      <c r="K61" s="181"/>
      <c r="L61" s="181"/>
      <c r="M61" s="181"/>
      <c r="N61" s="181">
        <v>19376521.140000008</v>
      </c>
    </row>
    <row r="62" spans="1:14">
      <c r="A62" s="211" t="s">
        <v>533</v>
      </c>
      <c r="B62" s="181"/>
      <c r="C62" s="181"/>
      <c r="D62" s="181"/>
      <c r="E62" s="181">
        <v>128085.28</v>
      </c>
      <c r="F62" s="181"/>
      <c r="G62" s="181"/>
      <c r="H62" s="181"/>
      <c r="I62" s="181"/>
      <c r="J62" s="181"/>
      <c r="K62" s="181"/>
      <c r="L62" s="181"/>
      <c r="M62" s="181"/>
      <c r="N62" s="181">
        <v>128085.28</v>
      </c>
    </row>
    <row r="63" spans="1:14">
      <c r="A63" s="211" t="s">
        <v>654</v>
      </c>
      <c r="B63" s="181"/>
      <c r="C63" s="181">
        <v>1050716.4500000002</v>
      </c>
      <c r="D63" s="181"/>
      <c r="E63" s="181"/>
      <c r="F63" s="181"/>
      <c r="G63" s="181"/>
      <c r="H63" s="181"/>
      <c r="I63" s="181"/>
      <c r="J63" s="181"/>
      <c r="K63" s="181"/>
      <c r="L63" s="181"/>
      <c r="M63" s="181"/>
      <c r="N63" s="181">
        <v>1050716.4500000002</v>
      </c>
    </row>
    <row r="64" spans="1:14">
      <c r="A64" s="211" t="s">
        <v>507</v>
      </c>
      <c r="B64" s="181"/>
      <c r="C64" s="181"/>
      <c r="D64" s="181"/>
      <c r="E64" s="181">
        <v>779270.08000000007</v>
      </c>
      <c r="F64" s="181"/>
      <c r="G64" s="181"/>
      <c r="H64" s="181"/>
      <c r="I64" s="181"/>
      <c r="J64" s="181"/>
      <c r="K64" s="181"/>
      <c r="L64" s="181"/>
      <c r="M64" s="181"/>
      <c r="N64" s="181">
        <v>779270.08000000007</v>
      </c>
    </row>
    <row r="65" spans="1:14">
      <c r="A65" s="211" t="s">
        <v>526</v>
      </c>
      <c r="B65" s="181"/>
      <c r="C65" s="181"/>
      <c r="D65" s="181">
        <v>376872</v>
      </c>
      <c r="E65" s="181"/>
      <c r="F65" s="181"/>
      <c r="G65" s="181"/>
      <c r="H65" s="181"/>
      <c r="I65" s="181"/>
      <c r="J65" s="181"/>
      <c r="K65" s="181"/>
      <c r="L65" s="181"/>
      <c r="M65" s="181"/>
      <c r="N65" s="181">
        <v>376872</v>
      </c>
    </row>
    <row r="66" spans="1:14">
      <c r="A66" s="211" t="s">
        <v>476</v>
      </c>
      <c r="B66" s="181"/>
      <c r="C66" s="181"/>
      <c r="D66" s="181"/>
      <c r="E66" s="181"/>
      <c r="F66" s="181"/>
      <c r="G66" s="181">
        <v>13010259.050000001</v>
      </c>
      <c r="H66" s="181"/>
      <c r="I66" s="181"/>
      <c r="J66" s="181"/>
      <c r="K66" s="181"/>
      <c r="L66" s="181"/>
      <c r="M66" s="181"/>
      <c r="N66" s="181">
        <v>13010259.050000001</v>
      </c>
    </row>
    <row r="67" spans="1:14">
      <c r="A67" s="211" t="s">
        <v>515</v>
      </c>
      <c r="B67" s="181"/>
      <c r="C67" s="181"/>
      <c r="D67" s="181"/>
      <c r="E67" s="181"/>
      <c r="F67" s="181"/>
      <c r="G67" s="181"/>
      <c r="H67" s="181"/>
      <c r="I67" s="181">
        <v>10935955.149999999</v>
      </c>
      <c r="J67" s="181"/>
      <c r="K67" s="181"/>
      <c r="L67" s="181"/>
      <c r="M67" s="181"/>
      <c r="N67" s="181">
        <v>10935955.149999999</v>
      </c>
    </row>
    <row r="68" spans="1:14">
      <c r="A68" s="211" t="s">
        <v>539</v>
      </c>
      <c r="B68" s="181"/>
      <c r="C68" s="181"/>
      <c r="D68" s="181"/>
      <c r="E68" s="181"/>
      <c r="F68" s="181"/>
      <c r="G68" s="181"/>
      <c r="H68" s="181"/>
      <c r="I68" s="181">
        <v>1650000</v>
      </c>
      <c r="J68" s="181"/>
      <c r="K68" s="181"/>
      <c r="L68" s="181"/>
      <c r="M68" s="181"/>
      <c r="N68" s="181">
        <v>1650000</v>
      </c>
    </row>
    <row r="69" spans="1:14">
      <c r="A69" s="211" t="s">
        <v>494</v>
      </c>
      <c r="B69" s="181"/>
      <c r="C69" s="181"/>
      <c r="D69" s="181"/>
      <c r="E69" s="181">
        <v>1919702.44</v>
      </c>
      <c r="F69" s="181"/>
      <c r="G69" s="181"/>
      <c r="H69" s="181"/>
      <c r="I69" s="181"/>
      <c r="J69" s="181"/>
      <c r="K69" s="181"/>
      <c r="L69" s="181"/>
      <c r="M69" s="181"/>
      <c r="N69" s="181">
        <v>1919702.44</v>
      </c>
    </row>
    <row r="70" spans="1:14">
      <c r="A70" s="211" t="s">
        <v>477</v>
      </c>
      <c r="B70" s="181"/>
      <c r="C70" s="181"/>
      <c r="D70" s="181"/>
      <c r="E70" s="181"/>
      <c r="F70" s="181"/>
      <c r="G70" s="181">
        <v>18354785.660000004</v>
      </c>
      <c r="H70" s="181"/>
      <c r="I70" s="181"/>
      <c r="J70" s="181"/>
      <c r="K70" s="181"/>
      <c r="L70" s="181"/>
      <c r="M70" s="181"/>
      <c r="N70" s="181">
        <v>18354785.660000004</v>
      </c>
    </row>
    <row r="71" spans="1:14">
      <c r="A71" s="211" t="s">
        <v>478</v>
      </c>
      <c r="B71" s="181"/>
      <c r="C71" s="181"/>
      <c r="D71" s="181"/>
      <c r="E71" s="181"/>
      <c r="F71" s="181"/>
      <c r="G71" s="181">
        <v>6695970.4100000011</v>
      </c>
      <c r="H71" s="181"/>
      <c r="I71" s="181"/>
      <c r="J71" s="181"/>
      <c r="K71" s="181"/>
      <c r="L71" s="181"/>
      <c r="M71" s="181"/>
      <c r="N71" s="181">
        <v>6695970.4100000011</v>
      </c>
    </row>
    <row r="72" spans="1:14">
      <c r="A72" s="211" t="s">
        <v>500</v>
      </c>
      <c r="B72" s="181"/>
      <c r="C72" s="181"/>
      <c r="D72" s="181"/>
      <c r="E72" s="181"/>
      <c r="F72" s="181"/>
      <c r="G72" s="181"/>
      <c r="H72" s="181"/>
      <c r="I72" s="181">
        <v>15148334.610000001</v>
      </c>
      <c r="J72" s="181"/>
      <c r="K72" s="181"/>
      <c r="L72" s="181"/>
      <c r="M72" s="181"/>
      <c r="N72" s="181">
        <v>15148334.610000001</v>
      </c>
    </row>
    <row r="73" spans="1:14">
      <c r="A73" s="211" t="s">
        <v>569</v>
      </c>
      <c r="B73" s="181"/>
      <c r="C73" s="181"/>
      <c r="D73" s="181"/>
      <c r="E73" s="181"/>
      <c r="F73" s="181"/>
      <c r="G73" s="181"/>
      <c r="H73" s="181"/>
      <c r="I73" s="181">
        <v>1359.97</v>
      </c>
      <c r="J73" s="181"/>
      <c r="K73" s="181"/>
      <c r="L73" s="181"/>
      <c r="M73" s="181"/>
      <c r="N73" s="181">
        <v>1359.97</v>
      </c>
    </row>
    <row r="74" spans="1:14">
      <c r="A74" s="211" t="s">
        <v>681</v>
      </c>
      <c r="B74" s="181"/>
      <c r="C74" s="181"/>
      <c r="D74" s="181"/>
      <c r="E74" s="181"/>
      <c r="F74" s="181"/>
      <c r="G74" s="181"/>
      <c r="H74" s="181"/>
      <c r="I74" s="181">
        <v>15180.87</v>
      </c>
      <c r="J74" s="181"/>
      <c r="K74" s="181"/>
      <c r="L74" s="181"/>
      <c r="M74" s="181"/>
      <c r="N74" s="181">
        <v>15180.87</v>
      </c>
    </row>
    <row r="75" spans="1:14">
      <c r="A75" s="211" t="s">
        <v>485</v>
      </c>
      <c r="B75" s="181"/>
      <c r="C75" s="181"/>
      <c r="D75" s="181">
        <v>5805328.0399999991</v>
      </c>
      <c r="E75" s="181"/>
      <c r="F75" s="181"/>
      <c r="G75" s="181"/>
      <c r="H75" s="181"/>
      <c r="I75" s="181"/>
      <c r="J75" s="181"/>
      <c r="K75" s="181"/>
      <c r="L75" s="181"/>
      <c r="M75" s="181"/>
      <c r="N75" s="181">
        <v>5805328.0399999991</v>
      </c>
    </row>
    <row r="76" spans="1:14">
      <c r="A76" s="211" t="s">
        <v>479</v>
      </c>
      <c r="B76" s="181"/>
      <c r="C76" s="181"/>
      <c r="D76" s="181"/>
      <c r="E76" s="181"/>
      <c r="F76" s="181"/>
      <c r="G76" s="181">
        <v>12291854.34</v>
      </c>
      <c r="H76" s="181"/>
      <c r="I76" s="181"/>
      <c r="J76" s="181"/>
      <c r="K76" s="181"/>
      <c r="L76" s="181"/>
      <c r="M76" s="181"/>
      <c r="N76" s="181">
        <v>12291854.34</v>
      </c>
    </row>
    <row r="77" spans="1:14">
      <c r="A77" s="211" t="s">
        <v>680</v>
      </c>
      <c r="B77" s="181"/>
      <c r="C77" s="181"/>
      <c r="D77" s="181"/>
      <c r="E77" s="181"/>
      <c r="F77" s="181"/>
      <c r="G77" s="181"/>
      <c r="H77" s="181"/>
      <c r="I77" s="181">
        <v>412847.15</v>
      </c>
      <c r="J77" s="181"/>
      <c r="K77" s="181"/>
      <c r="L77" s="181"/>
      <c r="M77" s="181"/>
      <c r="N77" s="181">
        <v>412847.15</v>
      </c>
    </row>
    <row r="78" spans="1:14">
      <c r="A78" s="211" t="s">
        <v>503</v>
      </c>
      <c r="B78" s="181"/>
      <c r="C78" s="181"/>
      <c r="D78" s="181"/>
      <c r="E78" s="181"/>
      <c r="F78" s="181"/>
      <c r="G78" s="181"/>
      <c r="H78" s="181">
        <v>4124830.5700000003</v>
      </c>
      <c r="I78" s="181"/>
      <c r="J78" s="181"/>
      <c r="K78" s="181"/>
      <c r="L78" s="181"/>
      <c r="M78" s="181"/>
      <c r="N78" s="181">
        <v>4124830.5700000003</v>
      </c>
    </row>
    <row r="79" spans="1:14">
      <c r="A79" s="211" t="s">
        <v>436</v>
      </c>
      <c r="B79" s="181"/>
      <c r="C79" s="181"/>
      <c r="D79" s="181"/>
      <c r="E79" s="181"/>
      <c r="F79" s="181"/>
      <c r="G79" s="181"/>
      <c r="H79" s="181"/>
      <c r="I79" s="181"/>
      <c r="J79" s="181"/>
      <c r="K79" s="181">
        <v>9541278.0299999993</v>
      </c>
      <c r="L79" s="181"/>
      <c r="M79" s="181"/>
      <c r="N79" s="181">
        <v>9541278.0299999993</v>
      </c>
    </row>
    <row r="80" spans="1:14">
      <c r="A80" s="211" t="s">
        <v>448</v>
      </c>
      <c r="B80" s="181"/>
      <c r="C80" s="181"/>
      <c r="D80" s="181"/>
      <c r="E80" s="181"/>
      <c r="F80" s="181"/>
      <c r="G80" s="181"/>
      <c r="H80" s="181"/>
      <c r="I80" s="181"/>
      <c r="J80" s="181"/>
      <c r="K80" s="181">
        <v>4802980.0199999996</v>
      </c>
      <c r="L80" s="181"/>
      <c r="M80" s="181"/>
      <c r="N80" s="181">
        <v>4802980.0199999996</v>
      </c>
    </row>
    <row r="81" spans="1:14">
      <c r="A81" s="211" t="s">
        <v>534</v>
      </c>
      <c r="B81" s="181"/>
      <c r="C81" s="181"/>
      <c r="D81" s="181"/>
      <c r="E81" s="181"/>
      <c r="F81" s="181"/>
      <c r="G81" s="181"/>
      <c r="H81" s="181"/>
      <c r="I81" s="181"/>
      <c r="J81" s="181">
        <v>141500</v>
      </c>
      <c r="K81" s="181"/>
      <c r="L81" s="181"/>
      <c r="M81" s="181"/>
      <c r="N81" s="181">
        <v>141500</v>
      </c>
    </row>
    <row r="82" spans="1:14">
      <c r="A82" s="211" t="s">
        <v>514</v>
      </c>
      <c r="B82" s="181"/>
      <c r="C82" s="181"/>
      <c r="D82" s="181"/>
      <c r="E82" s="181"/>
      <c r="F82" s="181"/>
      <c r="G82" s="181"/>
      <c r="H82" s="181"/>
      <c r="I82" s="181">
        <v>1514936.35</v>
      </c>
      <c r="J82" s="181"/>
      <c r="K82" s="181"/>
      <c r="L82" s="181"/>
      <c r="M82" s="181"/>
      <c r="N82" s="181">
        <v>1514936.35</v>
      </c>
    </row>
    <row r="83" spans="1:14">
      <c r="A83" s="211" t="s">
        <v>598</v>
      </c>
      <c r="B83" s="181"/>
      <c r="C83" s="181">
        <v>4607630.97</v>
      </c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>
        <v>4607630.97</v>
      </c>
    </row>
    <row r="84" spans="1:14">
      <c r="A84" s="189" t="s">
        <v>2180</v>
      </c>
      <c r="B84" s="181">
        <v>512058.54</v>
      </c>
      <c r="C84" s="181"/>
      <c r="D84" s="181">
        <v>356812.19</v>
      </c>
      <c r="E84" s="181"/>
      <c r="F84" s="181"/>
      <c r="G84" s="181">
        <v>11704059.289999999</v>
      </c>
      <c r="H84" s="181">
        <v>51473140.060000002</v>
      </c>
      <c r="I84" s="181">
        <v>1286290.3999999999</v>
      </c>
      <c r="J84" s="181">
        <v>510800</v>
      </c>
      <c r="K84" s="181">
        <v>7576481.5300000012</v>
      </c>
      <c r="L84" s="181"/>
      <c r="M84" s="181"/>
      <c r="N84" s="181">
        <v>73419642.00999999</v>
      </c>
    </row>
    <row r="85" spans="1:14">
      <c r="A85" s="211" t="s">
        <v>513</v>
      </c>
      <c r="B85" s="181"/>
      <c r="C85" s="181"/>
      <c r="D85" s="181"/>
      <c r="E85" s="181"/>
      <c r="F85" s="181"/>
      <c r="G85" s="181"/>
      <c r="H85" s="181"/>
      <c r="I85" s="181"/>
      <c r="J85" s="181">
        <v>10800</v>
      </c>
      <c r="K85" s="181"/>
      <c r="L85" s="181"/>
      <c r="M85" s="181"/>
      <c r="N85" s="181">
        <v>10800</v>
      </c>
    </row>
    <row r="86" spans="1:14">
      <c r="A86" s="211" t="s">
        <v>475</v>
      </c>
      <c r="B86" s="181"/>
      <c r="C86" s="181"/>
      <c r="D86" s="181">
        <v>35000</v>
      </c>
      <c r="E86" s="181"/>
      <c r="F86" s="181"/>
      <c r="G86" s="181"/>
      <c r="H86" s="181"/>
      <c r="I86" s="181"/>
      <c r="J86" s="181"/>
      <c r="K86" s="181"/>
      <c r="L86" s="181"/>
      <c r="M86" s="181"/>
      <c r="N86" s="181">
        <v>35000</v>
      </c>
    </row>
    <row r="87" spans="1:14">
      <c r="A87" s="211" t="s">
        <v>501</v>
      </c>
      <c r="B87" s="181"/>
      <c r="C87" s="181"/>
      <c r="D87" s="181"/>
      <c r="E87" s="181"/>
      <c r="F87" s="181"/>
      <c r="G87" s="181"/>
      <c r="H87" s="181">
        <v>693388.94</v>
      </c>
      <c r="I87" s="181"/>
      <c r="J87" s="181"/>
      <c r="K87" s="181"/>
      <c r="L87" s="181"/>
      <c r="M87" s="181"/>
      <c r="N87" s="181">
        <v>693388.94</v>
      </c>
    </row>
    <row r="88" spans="1:14">
      <c r="A88" s="211" t="s">
        <v>469</v>
      </c>
      <c r="B88" s="181"/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</row>
    <row r="89" spans="1:14">
      <c r="A89" s="211" t="s">
        <v>480</v>
      </c>
      <c r="B89" s="181"/>
      <c r="C89" s="181"/>
      <c r="D89" s="181"/>
      <c r="E89" s="181"/>
      <c r="F89" s="181"/>
      <c r="G89" s="181"/>
      <c r="H89" s="181">
        <v>1869636.6099999999</v>
      </c>
      <c r="I89" s="181"/>
      <c r="J89" s="181"/>
      <c r="K89" s="181"/>
      <c r="L89" s="181"/>
      <c r="M89" s="181"/>
      <c r="N89" s="181">
        <v>1869636.6099999999</v>
      </c>
    </row>
    <row r="90" spans="1:14">
      <c r="A90" s="211" t="s">
        <v>516</v>
      </c>
      <c r="B90" s="181"/>
      <c r="C90" s="181"/>
      <c r="D90" s="181"/>
      <c r="E90" s="181"/>
      <c r="F90" s="181"/>
      <c r="G90" s="181"/>
      <c r="H90" s="181">
        <v>103230</v>
      </c>
      <c r="I90" s="181"/>
      <c r="J90" s="181"/>
      <c r="K90" s="181"/>
      <c r="L90" s="181"/>
      <c r="M90" s="181"/>
      <c r="N90" s="181">
        <v>103230</v>
      </c>
    </row>
    <row r="91" spans="1:14">
      <c r="A91" s="211" t="s">
        <v>511</v>
      </c>
      <c r="B91" s="181"/>
      <c r="C91" s="181"/>
      <c r="D91" s="181"/>
      <c r="E91" s="181"/>
      <c r="F91" s="181"/>
      <c r="G91" s="181"/>
      <c r="H91" s="181"/>
      <c r="I91" s="181">
        <v>336565.43</v>
      </c>
      <c r="J91" s="181"/>
      <c r="K91" s="181"/>
      <c r="L91" s="181"/>
      <c r="M91" s="181"/>
      <c r="N91" s="181">
        <v>336565.43</v>
      </c>
    </row>
    <row r="92" spans="1:14">
      <c r="A92" s="211" t="s">
        <v>481</v>
      </c>
      <c r="B92" s="181"/>
      <c r="C92" s="181"/>
      <c r="D92" s="181"/>
      <c r="E92" s="181"/>
      <c r="F92" s="181"/>
      <c r="G92" s="181"/>
      <c r="H92" s="181">
        <v>13851069.42</v>
      </c>
      <c r="I92" s="181"/>
      <c r="J92" s="181"/>
      <c r="K92" s="181"/>
      <c r="L92" s="181"/>
      <c r="M92" s="181"/>
      <c r="N92" s="181">
        <v>13851069.42</v>
      </c>
    </row>
    <row r="93" spans="1:14">
      <c r="A93" s="211" t="s">
        <v>530</v>
      </c>
      <c r="B93" s="181"/>
      <c r="C93" s="181"/>
      <c r="D93" s="181"/>
      <c r="E93" s="181"/>
      <c r="F93" s="181"/>
      <c r="G93" s="181">
        <v>145980</v>
      </c>
      <c r="H93" s="181"/>
      <c r="I93" s="181"/>
      <c r="J93" s="181"/>
      <c r="K93" s="181"/>
      <c r="L93" s="181"/>
      <c r="M93" s="181"/>
      <c r="N93" s="181">
        <v>145980</v>
      </c>
    </row>
    <row r="94" spans="1:14">
      <c r="A94" s="211" t="s">
        <v>474</v>
      </c>
      <c r="B94" s="181"/>
      <c r="C94" s="181"/>
      <c r="D94" s="181"/>
      <c r="E94" s="181"/>
      <c r="F94" s="181"/>
      <c r="G94" s="181">
        <v>1417899.7999999998</v>
      </c>
      <c r="H94" s="181"/>
      <c r="I94" s="181"/>
      <c r="J94" s="181"/>
      <c r="K94" s="181"/>
      <c r="L94" s="181"/>
      <c r="M94" s="181"/>
      <c r="N94" s="181">
        <v>1417899.7999999998</v>
      </c>
    </row>
    <row r="95" spans="1:14">
      <c r="A95" s="211" t="s">
        <v>491</v>
      </c>
      <c r="B95" s="181"/>
      <c r="C95" s="181"/>
      <c r="D95" s="181"/>
      <c r="E95" s="181"/>
      <c r="F95" s="181"/>
      <c r="G95" s="181">
        <v>149854.60999999999</v>
      </c>
      <c r="H95" s="181"/>
      <c r="I95" s="181"/>
      <c r="J95" s="181"/>
      <c r="K95" s="181"/>
      <c r="L95" s="181"/>
      <c r="M95" s="181"/>
      <c r="N95" s="181">
        <v>149854.60999999999</v>
      </c>
    </row>
    <row r="96" spans="1:14">
      <c r="A96" s="211" t="s">
        <v>493</v>
      </c>
      <c r="B96" s="181"/>
      <c r="C96" s="181"/>
      <c r="D96" s="181"/>
      <c r="E96" s="181"/>
      <c r="F96" s="181"/>
      <c r="G96" s="181"/>
      <c r="H96" s="181">
        <v>13596309.819999997</v>
      </c>
      <c r="I96" s="181"/>
      <c r="J96" s="181"/>
      <c r="K96" s="181"/>
      <c r="L96" s="181"/>
      <c r="M96" s="181"/>
      <c r="N96" s="181">
        <v>13596309.819999997</v>
      </c>
    </row>
    <row r="97" spans="1:14">
      <c r="A97" s="211" t="s">
        <v>512</v>
      </c>
      <c r="B97" s="181"/>
      <c r="C97" s="181"/>
      <c r="D97" s="181"/>
      <c r="E97" s="181"/>
      <c r="F97" s="181"/>
      <c r="G97" s="181"/>
      <c r="H97" s="181"/>
      <c r="I97" s="181"/>
      <c r="J97" s="181"/>
      <c r="K97" s="181">
        <v>787278</v>
      </c>
      <c r="L97" s="181"/>
      <c r="M97" s="181"/>
      <c r="N97" s="181">
        <v>787278</v>
      </c>
    </row>
    <row r="98" spans="1:14">
      <c r="A98" s="211" t="s">
        <v>520</v>
      </c>
      <c r="B98" s="181"/>
      <c r="C98" s="181"/>
      <c r="D98" s="181"/>
      <c r="E98" s="181"/>
      <c r="F98" s="181"/>
      <c r="G98" s="181"/>
      <c r="H98" s="181"/>
      <c r="I98" s="181"/>
      <c r="J98" s="181"/>
      <c r="K98" s="181">
        <v>1513407.77</v>
      </c>
      <c r="L98" s="181"/>
      <c r="M98" s="181"/>
      <c r="N98" s="181">
        <v>1513407.77</v>
      </c>
    </row>
    <row r="99" spans="1:14">
      <c r="A99" s="211" t="s">
        <v>685</v>
      </c>
      <c r="B99" s="181"/>
      <c r="C99" s="181"/>
      <c r="D99" s="181"/>
      <c r="E99" s="181"/>
      <c r="F99" s="181"/>
      <c r="G99" s="181"/>
      <c r="H99" s="181"/>
      <c r="I99" s="181">
        <v>25000</v>
      </c>
      <c r="J99" s="181"/>
      <c r="K99" s="181"/>
      <c r="L99" s="181"/>
      <c r="M99" s="181"/>
      <c r="N99" s="181">
        <v>25000</v>
      </c>
    </row>
    <row r="100" spans="1:14">
      <c r="A100" s="211" t="s">
        <v>673</v>
      </c>
      <c r="B100" s="181"/>
      <c r="C100" s="181"/>
      <c r="D100" s="181"/>
      <c r="E100" s="181"/>
      <c r="F100" s="181"/>
      <c r="G100" s="181"/>
      <c r="H100" s="181"/>
      <c r="I100" s="181"/>
      <c r="J100" s="181"/>
      <c r="K100" s="181">
        <v>5275795.7600000007</v>
      </c>
      <c r="L100" s="181"/>
      <c r="M100" s="181"/>
      <c r="N100" s="181">
        <v>5275795.7600000007</v>
      </c>
    </row>
    <row r="101" spans="1:14">
      <c r="A101" s="211" t="s">
        <v>406</v>
      </c>
      <c r="B101" s="181"/>
      <c r="C101" s="181"/>
      <c r="D101" s="181"/>
      <c r="E101" s="181"/>
      <c r="F101" s="181"/>
      <c r="G101" s="181"/>
      <c r="H101" s="181"/>
      <c r="I101" s="181"/>
      <c r="J101" s="181"/>
      <c r="K101" s="181"/>
      <c r="L101" s="181"/>
      <c r="M101" s="181"/>
      <c r="N101" s="181"/>
    </row>
    <row r="102" spans="1:14">
      <c r="A102" s="211" t="s">
        <v>611</v>
      </c>
      <c r="B102" s="181"/>
      <c r="C102" s="181"/>
      <c r="D102" s="181"/>
      <c r="E102" s="181"/>
      <c r="F102" s="181"/>
      <c r="G102" s="181">
        <v>2325247.4699999997</v>
      </c>
      <c r="H102" s="181"/>
      <c r="I102" s="181"/>
      <c r="J102" s="181"/>
      <c r="K102" s="181"/>
      <c r="L102" s="181"/>
      <c r="M102" s="181"/>
      <c r="N102" s="181">
        <v>2325247.4699999997</v>
      </c>
    </row>
    <row r="103" spans="1:14">
      <c r="A103" s="211" t="s">
        <v>488</v>
      </c>
      <c r="B103" s="181">
        <v>70854.94</v>
      </c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>
        <v>70854.94</v>
      </c>
    </row>
    <row r="104" spans="1:14">
      <c r="A104" s="211" t="s">
        <v>682</v>
      </c>
      <c r="B104" s="181"/>
      <c r="C104" s="181"/>
      <c r="D104" s="181"/>
      <c r="E104" s="181"/>
      <c r="F104" s="181"/>
      <c r="G104" s="181">
        <v>213398</v>
      </c>
      <c r="H104" s="181"/>
      <c r="I104" s="181"/>
      <c r="J104" s="181"/>
      <c r="K104" s="181"/>
      <c r="L104" s="181"/>
      <c r="M104" s="181"/>
      <c r="N104" s="181">
        <v>213398</v>
      </c>
    </row>
    <row r="105" spans="1:14">
      <c r="A105" s="211" t="s">
        <v>652</v>
      </c>
      <c r="B105" s="181"/>
      <c r="C105" s="181"/>
      <c r="D105" s="181"/>
      <c r="E105" s="181"/>
      <c r="F105" s="181"/>
      <c r="G105" s="181"/>
      <c r="H105" s="181">
        <v>20911725.270000003</v>
      </c>
      <c r="I105" s="181"/>
      <c r="J105" s="181"/>
      <c r="K105" s="181"/>
      <c r="L105" s="181"/>
      <c r="M105" s="181"/>
      <c r="N105" s="181">
        <v>20911725.270000003</v>
      </c>
    </row>
    <row r="106" spans="1:14">
      <c r="A106" s="211" t="s">
        <v>449</v>
      </c>
      <c r="B106" s="181"/>
      <c r="C106" s="181"/>
      <c r="D106" s="181"/>
      <c r="E106" s="181"/>
      <c r="F106" s="181"/>
      <c r="G106" s="181">
        <v>7451679.4100000001</v>
      </c>
      <c r="H106" s="181"/>
      <c r="I106" s="181"/>
      <c r="J106" s="181"/>
      <c r="K106" s="181"/>
      <c r="L106" s="181"/>
      <c r="M106" s="181"/>
      <c r="N106" s="181">
        <v>7451679.4100000001</v>
      </c>
    </row>
    <row r="107" spans="1:14">
      <c r="A107" s="211" t="s">
        <v>684</v>
      </c>
      <c r="B107" s="181">
        <v>441203.6</v>
      </c>
      <c r="C107" s="181"/>
      <c r="D107" s="181"/>
      <c r="E107" s="181"/>
      <c r="F107" s="181"/>
      <c r="G107" s="181"/>
      <c r="H107" s="181"/>
      <c r="I107" s="181"/>
      <c r="J107" s="181"/>
      <c r="K107" s="181"/>
      <c r="L107" s="181"/>
      <c r="M107" s="181"/>
      <c r="N107" s="181">
        <v>441203.6</v>
      </c>
    </row>
    <row r="108" spans="1:14">
      <c r="A108" s="211" t="s">
        <v>566</v>
      </c>
      <c r="B108" s="181"/>
      <c r="C108" s="181"/>
      <c r="D108" s="181"/>
      <c r="E108" s="181"/>
      <c r="F108" s="181"/>
      <c r="G108" s="181"/>
      <c r="H108" s="181"/>
      <c r="I108" s="181">
        <v>924724.97</v>
      </c>
      <c r="J108" s="181"/>
      <c r="K108" s="181"/>
      <c r="L108" s="181"/>
      <c r="M108" s="181"/>
      <c r="N108" s="181">
        <v>924724.97</v>
      </c>
    </row>
    <row r="109" spans="1:14">
      <c r="A109" s="211" t="s">
        <v>653</v>
      </c>
      <c r="B109" s="181"/>
      <c r="C109" s="181"/>
      <c r="D109" s="181">
        <v>321812.19</v>
      </c>
      <c r="E109" s="181"/>
      <c r="F109" s="181"/>
      <c r="G109" s="181"/>
      <c r="H109" s="181"/>
      <c r="I109" s="181"/>
      <c r="J109" s="181"/>
      <c r="K109" s="181"/>
      <c r="L109" s="181"/>
      <c r="M109" s="181"/>
      <c r="N109" s="181">
        <v>321812.19</v>
      </c>
    </row>
    <row r="110" spans="1:14">
      <c r="A110" s="211" t="s">
        <v>567</v>
      </c>
      <c r="B110" s="181"/>
      <c r="C110" s="181"/>
      <c r="D110" s="181"/>
      <c r="E110" s="181"/>
      <c r="F110" s="181"/>
      <c r="G110" s="181"/>
      <c r="H110" s="181"/>
      <c r="I110" s="181"/>
      <c r="J110" s="181">
        <v>500000</v>
      </c>
      <c r="K110" s="181"/>
      <c r="L110" s="181"/>
      <c r="M110" s="181"/>
      <c r="N110" s="181">
        <v>500000</v>
      </c>
    </row>
    <row r="111" spans="1:14">
      <c r="A111" s="211" t="s">
        <v>517</v>
      </c>
      <c r="B111" s="181"/>
      <c r="C111" s="181"/>
      <c r="D111" s="181"/>
      <c r="E111" s="181"/>
      <c r="F111" s="181"/>
      <c r="G111" s="181"/>
      <c r="H111" s="181">
        <v>34586</v>
      </c>
      <c r="I111" s="181"/>
      <c r="J111" s="181"/>
      <c r="K111" s="181"/>
      <c r="L111" s="181"/>
      <c r="M111" s="181"/>
      <c r="N111" s="181">
        <v>34586</v>
      </c>
    </row>
    <row r="112" spans="1:14">
      <c r="A112" s="211" t="s">
        <v>524</v>
      </c>
      <c r="B112" s="181"/>
      <c r="C112" s="181"/>
      <c r="D112" s="181"/>
      <c r="E112" s="181"/>
      <c r="F112" s="181"/>
      <c r="G112" s="181"/>
      <c r="H112" s="181">
        <v>413194</v>
      </c>
      <c r="I112" s="181"/>
      <c r="J112" s="181"/>
      <c r="K112" s="181"/>
      <c r="L112" s="181"/>
      <c r="M112" s="181"/>
      <c r="N112" s="181">
        <v>413194</v>
      </c>
    </row>
    <row r="113" spans="1:14">
      <c r="A113" s="211" t="s">
        <v>1609</v>
      </c>
      <c r="B113" s="181"/>
      <c r="C113" s="181"/>
      <c r="D113" s="181"/>
      <c r="E113" s="181"/>
      <c r="F113" s="181"/>
      <c r="G113" s="181"/>
      <c r="H113" s="181"/>
      <c r="I113" s="181"/>
      <c r="J113" s="181"/>
      <c r="K113" s="181"/>
      <c r="L113" s="181"/>
      <c r="M113" s="181"/>
      <c r="N113" s="181"/>
    </row>
    <row r="114" spans="1:14">
      <c r="A114" s="189" t="s">
        <v>897</v>
      </c>
      <c r="B114" s="181"/>
      <c r="C114" s="181"/>
      <c r="D114" s="181"/>
      <c r="E114" s="181"/>
      <c r="F114" s="181">
        <v>73720.27</v>
      </c>
      <c r="G114" s="181"/>
      <c r="H114" s="181">
        <v>45000</v>
      </c>
      <c r="I114" s="181"/>
      <c r="J114" s="181">
        <v>345000</v>
      </c>
      <c r="K114" s="181">
        <v>177060</v>
      </c>
      <c r="L114" s="181"/>
      <c r="M114" s="181"/>
      <c r="N114" s="181">
        <v>640780.27</v>
      </c>
    </row>
    <row r="115" spans="1:14">
      <c r="A115" s="211" t="s">
        <v>617</v>
      </c>
      <c r="B115" s="181"/>
      <c r="C115" s="181"/>
      <c r="D115" s="181"/>
      <c r="E115" s="181"/>
      <c r="F115" s="181">
        <v>73720.27</v>
      </c>
      <c r="G115" s="181"/>
      <c r="H115" s="181"/>
      <c r="I115" s="181"/>
      <c r="J115" s="181">
        <v>345000</v>
      </c>
      <c r="K115" s="181">
        <v>177060</v>
      </c>
      <c r="L115" s="181"/>
      <c r="M115" s="181"/>
      <c r="N115" s="181">
        <v>595780.27</v>
      </c>
    </row>
    <row r="116" spans="1:14">
      <c r="A116" s="211" t="s">
        <v>516</v>
      </c>
      <c r="B116" s="181"/>
      <c r="C116" s="181"/>
      <c r="D116" s="181"/>
      <c r="E116" s="181"/>
      <c r="F116" s="181"/>
      <c r="G116" s="181"/>
      <c r="H116" s="181">
        <v>45000</v>
      </c>
      <c r="I116" s="181"/>
      <c r="J116" s="181"/>
      <c r="K116" s="181"/>
      <c r="L116" s="181"/>
      <c r="M116" s="181"/>
      <c r="N116" s="181">
        <v>45000</v>
      </c>
    </row>
    <row r="117" spans="1:14">
      <c r="A117" s="189" t="s">
        <v>472</v>
      </c>
      <c r="B117" s="181">
        <v>18996250.770000003</v>
      </c>
      <c r="C117" s="181">
        <v>22318880.850000001</v>
      </c>
      <c r="D117" s="181">
        <v>9808517.0299999993</v>
      </c>
      <c r="E117" s="181">
        <v>80285125.520000026</v>
      </c>
      <c r="F117" s="181">
        <v>25502533.029999997</v>
      </c>
      <c r="G117" s="181">
        <v>78461723.980000004</v>
      </c>
      <c r="H117" s="181">
        <v>75023863.870000005</v>
      </c>
      <c r="I117" s="181">
        <v>43282344.43999999</v>
      </c>
      <c r="J117" s="181">
        <v>10694815.6</v>
      </c>
      <c r="K117" s="181">
        <v>22097799.579999998</v>
      </c>
      <c r="L117" s="181"/>
      <c r="M117" s="181">
        <v>4031229.11</v>
      </c>
      <c r="N117" s="181">
        <v>390503083.78000015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P48"/>
  <sheetViews>
    <sheetView showGridLines="0" workbookViewId="0">
      <selection activeCell="B21" sqref="B21:J21"/>
    </sheetView>
  </sheetViews>
  <sheetFormatPr baseColWidth="10" defaultRowHeight="12.75"/>
  <cols>
    <col min="1" max="1" width="3" style="12" customWidth="1"/>
    <col min="2" max="2" width="28.28515625" style="14" customWidth="1"/>
    <col min="3" max="3" width="9.42578125" style="14" customWidth="1"/>
    <col min="4" max="4" width="13.140625" style="15" customWidth="1"/>
    <col min="5" max="7" width="13.7109375" style="15" customWidth="1"/>
    <col min="8" max="8" width="9.42578125" style="16" customWidth="1"/>
    <col min="9" max="9" width="16.28515625" style="16" customWidth="1"/>
    <col min="10" max="10" width="7.5703125" style="16" customWidth="1"/>
    <col min="11" max="16384" width="11.42578125" style="12"/>
  </cols>
  <sheetData>
    <row r="1" spans="2:16" ht="14.25" customHeight="1">
      <c r="B1" s="12"/>
      <c r="C1" s="12"/>
      <c r="D1" s="13"/>
      <c r="E1" s="12"/>
      <c r="F1" s="12"/>
    </row>
    <row r="2" spans="2:16" ht="39" customHeight="1">
      <c r="B2" s="216" t="s">
        <v>1430</v>
      </c>
      <c r="C2" s="217"/>
      <c r="D2" s="217"/>
      <c r="E2" s="217"/>
      <c r="F2" s="217"/>
      <c r="G2" s="217"/>
      <c r="H2" s="217"/>
      <c r="I2" s="217"/>
      <c r="J2" s="218"/>
      <c r="K2" s="17"/>
      <c r="L2" s="17"/>
      <c r="M2" s="17"/>
      <c r="N2" s="17"/>
      <c r="O2" s="17"/>
      <c r="P2" s="17"/>
    </row>
    <row r="3" spans="2:16" ht="36" customHeight="1">
      <c r="B3" s="18"/>
      <c r="C3" s="19" t="s">
        <v>549</v>
      </c>
      <c r="D3" s="224" t="s">
        <v>452</v>
      </c>
      <c r="E3" s="224"/>
      <c r="F3" s="224"/>
      <c r="G3" s="224"/>
      <c r="H3" s="219" t="s">
        <v>575</v>
      </c>
      <c r="I3" s="219"/>
      <c r="J3" s="220"/>
      <c r="K3" s="22"/>
      <c r="L3" s="22"/>
      <c r="M3" s="22"/>
      <c r="N3" s="22"/>
      <c r="O3" s="22"/>
      <c r="P3" s="22"/>
    </row>
    <row r="4" spans="2:16">
      <c r="B4" s="18"/>
      <c r="D4" s="23" t="s">
        <v>428</v>
      </c>
      <c r="E4" s="222" t="s">
        <v>442</v>
      </c>
      <c r="F4" s="23" t="s">
        <v>423</v>
      </c>
      <c r="G4" s="222" t="s">
        <v>424</v>
      </c>
      <c r="H4" s="23" t="s">
        <v>427</v>
      </c>
      <c r="I4" s="222" t="s">
        <v>443</v>
      </c>
      <c r="J4" s="24" t="s">
        <v>409</v>
      </c>
      <c r="K4" s="22"/>
      <c r="L4" s="22"/>
      <c r="M4" s="22"/>
      <c r="N4" s="22"/>
      <c r="O4" s="22"/>
      <c r="P4" s="22"/>
    </row>
    <row r="5" spans="2:16" s="28" customFormat="1" ht="14.25" customHeight="1">
      <c r="B5" s="18"/>
      <c r="C5" s="25"/>
      <c r="D5" s="20"/>
      <c r="E5" s="223"/>
      <c r="F5" s="26"/>
      <c r="G5" s="223"/>
      <c r="H5" s="21"/>
      <c r="I5" s="223"/>
      <c r="J5" s="27"/>
    </row>
    <row r="6" spans="2:16" s="33" customFormat="1" ht="18" customHeight="1">
      <c r="B6" s="29" t="s">
        <v>1422</v>
      </c>
      <c r="C6" s="30">
        <f>COUNTIF(regionesglobal!$B$2:$B$201,"America")</f>
        <v>70</v>
      </c>
      <c r="D6" s="20">
        <f>+D8+D7</f>
        <v>1595</v>
      </c>
      <c r="E6" s="20"/>
      <c r="F6" s="20">
        <f>SUM(F7:F8)</f>
        <v>125</v>
      </c>
      <c r="G6" s="20"/>
      <c r="H6" s="31">
        <f>+H7+H8</f>
        <v>153.48558784999994</v>
      </c>
      <c r="I6" s="31"/>
      <c r="J6" s="90">
        <f>+H6/H$19</f>
        <v>0.39714557734368006</v>
      </c>
      <c r="K6" s="32"/>
      <c r="L6" s="32"/>
      <c r="M6" s="32"/>
      <c r="N6" s="32"/>
      <c r="O6" s="32"/>
      <c r="P6" s="32"/>
    </row>
    <row r="7" spans="2:16" ht="14.25" customHeight="1">
      <c r="B7" s="34" t="s">
        <v>655</v>
      </c>
      <c r="C7" s="35" t="s">
        <v>451</v>
      </c>
      <c r="D7" s="35">
        <f>GETPIVOTDATA("Proyectos",datosregiones!$A$1,"region","America Central, Norte y Caribe")</f>
        <v>853</v>
      </c>
      <c r="E7" s="35" t="s">
        <v>550</v>
      </c>
      <c r="F7" s="35">
        <f>GETPIVOTDATA("region",regionestotal!$A$1,"region","America Central, Norte y Caribe")</f>
        <v>62</v>
      </c>
      <c r="G7" s="35" t="s">
        <v>551</v>
      </c>
      <c r="H7" s="37">
        <f>GETPIVOTDATA("Fondos",datosregiones!$A$1,"region","America Central, Norte y Caribe")/1000000</f>
        <v>78.46172397999996</v>
      </c>
      <c r="I7" s="36" t="s">
        <v>550</v>
      </c>
      <c r="J7" s="91">
        <f>H7/H19</f>
        <v>0.20302053831836406</v>
      </c>
      <c r="K7" s="22"/>
      <c r="L7" s="22"/>
      <c r="M7" s="22"/>
      <c r="N7" s="22"/>
      <c r="O7" s="22"/>
      <c r="P7" s="22"/>
    </row>
    <row r="8" spans="2:16" ht="14.25" customHeight="1">
      <c r="B8" s="34" t="s">
        <v>656</v>
      </c>
      <c r="C8" s="35" t="s">
        <v>451</v>
      </c>
      <c r="D8" s="35">
        <f>GETPIVOTDATA("Proyectos",datosregiones!$A$1,"region","America del Sur")</f>
        <v>742</v>
      </c>
      <c r="E8" s="35" t="s">
        <v>551</v>
      </c>
      <c r="F8" s="35">
        <f>GETPIVOTDATA("region",regionestotal!$A$1,"region","America del Sur")</f>
        <v>63</v>
      </c>
      <c r="G8" s="35" t="s">
        <v>550</v>
      </c>
      <c r="H8" s="37">
        <f>GETPIVOTDATA("Fondos",datosregiones!$A$1,"region","America del Sur")/1000000</f>
        <v>75.02386387</v>
      </c>
      <c r="I8" s="37" t="s">
        <v>551</v>
      </c>
      <c r="J8" s="91">
        <f>H8/H19</f>
        <v>0.194125039025316</v>
      </c>
      <c r="K8" s="22"/>
      <c r="L8" s="22"/>
      <c r="M8" s="22"/>
      <c r="N8" s="22"/>
      <c r="O8" s="22"/>
      <c r="P8" s="22"/>
    </row>
    <row r="9" spans="2:16" ht="18" customHeight="1">
      <c r="B9" s="29" t="s">
        <v>1421</v>
      </c>
      <c r="C9" s="30">
        <f>COUNTIF(regionesglobal!$B$2:$B$201,"Africa")</f>
        <v>57</v>
      </c>
      <c r="D9" s="20">
        <f>+SUM(D10:D14)</f>
        <v>1307</v>
      </c>
      <c r="E9" s="20"/>
      <c r="F9" s="20">
        <f>SUM(F10:F14)</f>
        <v>139</v>
      </c>
      <c r="G9" s="20"/>
      <c r="H9" s="31">
        <f>+SUM(H10:H14)</f>
        <v>156.91130720000001</v>
      </c>
      <c r="I9" s="31"/>
      <c r="J9" s="90">
        <f>+H9/H$19</f>
        <v>0.40600966229218222</v>
      </c>
      <c r="K9" s="22"/>
      <c r="L9" s="22"/>
      <c r="M9" s="22"/>
      <c r="N9" s="22"/>
      <c r="O9" s="22"/>
      <c r="P9" s="22"/>
    </row>
    <row r="10" spans="2:16" ht="14.25" customHeight="1">
      <c r="B10" s="34" t="s">
        <v>1427</v>
      </c>
      <c r="C10" s="35"/>
      <c r="D10" s="35">
        <f>GETPIVOTDATA("Proyectos",datosregiones!$A$1,"region","Africa del Norte")</f>
        <v>106</v>
      </c>
      <c r="E10" s="35"/>
      <c r="F10" s="35">
        <f>GETPIVOTDATA("region",regionestotal!$A$1,"region","Africa del Norte")</f>
        <v>21</v>
      </c>
      <c r="G10" s="35"/>
      <c r="H10" s="36">
        <f>GETPIVOTDATA("Fondos",datosregiones!$A$1,"region","Africa del Norte")/1000000</f>
        <v>9.8085170299999973</v>
      </c>
      <c r="I10" s="36"/>
      <c r="J10" s="92">
        <f>H10/H19</f>
        <v>2.5379641263592868E-2</v>
      </c>
      <c r="K10" s="22"/>
      <c r="L10" s="22"/>
      <c r="M10" s="22"/>
      <c r="N10" s="22"/>
      <c r="O10" s="22"/>
      <c r="P10" s="22"/>
    </row>
    <row r="11" spans="2:16" ht="14.25" customHeight="1">
      <c r="B11" s="29" t="s">
        <v>1426</v>
      </c>
      <c r="C11" s="35"/>
      <c r="D11" s="35">
        <f>GETPIVOTDATA("Proyectos",datosregiones!$A$1,"region","Africa Central")</f>
        <v>144</v>
      </c>
      <c r="E11" s="35"/>
      <c r="F11" s="35">
        <f>GETPIVOTDATA("region",regionestotal!$A$1,"region","Africa Central")</f>
        <v>24</v>
      </c>
      <c r="G11" s="35"/>
      <c r="H11" s="36">
        <f>GETPIVOTDATA("Fondos",datosregiones!$A$1,"region","Africa Central")/1000000</f>
        <v>22.318880850000003</v>
      </c>
      <c r="I11" s="36"/>
      <c r="J11" s="92">
        <f>H11/H19</f>
        <v>5.7750339592148613E-2</v>
      </c>
      <c r="K11" s="22"/>
      <c r="L11" s="22"/>
      <c r="M11" s="22"/>
      <c r="N11" s="22"/>
      <c r="O11" s="22"/>
      <c r="P11" s="22"/>
    </row>
    <row r="12" spans="2:16" ht="14.25" customHeight="1">
      <c r="B12" s="29" t="s">
        <v>1428</v>
      </c>
      <c r="C12" s="35"/>
      <c r="D12" s="35">
        <f>GETPIVOTDATA("Proyectos",datosregiones!$A$1,"region","Africa Occidental")</f>
        <v>529</v>
      </c>
      <c r="E12" s="35" t="s">
        <v>552</v>
      </c>
      <c r="F12" s="35">
        <f>GETPIVOTDATA("region",regionestotal!$A$1,"region","Africa Occidental")</f>
        <v>37</v>
      </c>
      <c r="G12" s="35"/>
      <c r="H12" s="36">
        <f>GETPIVOTDATA("Fondos",datosregiones!$A$1,"region","Africa Occidental")/1000000</f>
        <v>80.285125520000008</v>
      </c>
      <c r="I12" s="36" t="s">
        <v>552</v>
      </c>
      <c r="J12" s="92">
        <f>H12/H19</f>
        <v>0.20773860903416563</v>
      </c>
      <c r="K12" s="22"/>
      <c r="L12" s="22"/>
      <c r="M12" s="22"/>
      <c r="N12" s="22"/>
      <c r="O12" s="22"/>
      <c r="P12" s="22"/>
    </row>
    <row r="13" spans="2:16" ht="14.25" customHeight="1">
      <c r="B13" s="29" t="s">
        <v>1429</v>
      </c>
      <c r="C13" s="35"/>
      <c r="D13" s="35">
        <f>GETPIVOTDATA("Proyectos",datosregiones!$A$1,"region","Africa Oriental")</f>
        <v>221</v>
      </c>
      <c r="E13" s="35"/>
      <c r="F13" s="35">
        <f>GETPIVOTDATA("region",regionestotal!$A$1,"region","Africa Oriental")</f>
        <v>25</v>
      </c>
      <c r="G13" s="35"/>
      <c r="H13" s="36">
        <f>GETPIVOTDATA("Fondos",datosregiones!$A$1,"region","Africa Oriental")/1000000</f>
        <v>25.502533029999999</v>
      </c>
      <c r="I13" s="36"/>
      <c r="J13" s="92">
        <f>H13/H19</f>
        <v>6.5988073185241566E-2</v>
      </c>
      <c r="K13" s="22"/>
      <c r="L13" s="22"/>
      <c r="M13" s="22"/>
      <c r="N13" s="22"/>
      <c r="O13" s="22"/>
      <c r="P13" s="22"/>
    </row>
    <row r="14" spans="2:16" ht="14.25" customHeight="1">
      <c r="B14" s="29" t="s">
        <v>1425</v>
      </c>
      <c r="C14" s="35"/>
      <c r="D14" s="35">
        <f>GETPIVOTDATA("Proyectos",datosregiones!$A$1,"region","Africa Austral")</f>
        <v>307</v>
      </c>
      <c r="E14" s="35"/>
      <c r="F14" s="35">
        <f>GETPIVOTDATA("region",regionestotal!$A$1,"region","Africa Austral")</f>
        <v>32</v>
      </c>
      <c r="G14" s="35"/>
      <c r="H14" s="36">
        <f>GETPIVOTDATA("Fondos",datosregiones!$A$1,"region","Africa Austral")/1000000</f>
        <v>18.996250770000003</v>
      </c>
      <c r="I14" s="36"/>
      <c r="J14" s="92">
        <f>H14/H19</f>
        <v>4.9152999217033526E-2</v>
      </c>
      <c r="K14" s="22"/>
      <c r="L14" s="22"/>
      <c r="M14" s="22"/>
      <c r="N14" s="22"/>
      <c r="O14" s="22"/>
      <c r="P14" s="22"/>
    </row>
    <row r="15" spans="2:16" ht="18" customHeight="1">
      <c r="B15" s="29" t="s">
        <v>499</v>
      </c>
      <c r="C15" s="30">
        <f>COUNTIF(regionesglobal!$B$2:$B$201,"Asia")</f>
        <v>38</v>
      </c>
      <c r="D15" s="48">
        <f>GETPIVOTDATA("Proyectos",datosregiones!$A$1,"region","Asia")</f>
        <v>469</v>
      </c>
      <c r="E15" s="20"/>
      <c r="F15" s="48">
        <f>GETPIVOTDATA("region",regionestotal!$A$1,"region","Asia")</f>
        <v>38</v>
      </c>
      <c r="G15" s="88" t="s">
        <v>552</v>
      </c>
      <c r="H15" s="31">
        <f>GETPIVOTDATA("Fondos",datosregiones!$A$1,"region","Asia")/1000000</f>
        <v>43.282344439999996</v>
      </c>
      <c r="I15" s="31"/>
      <c r="J15" s="90">
        <f>+H15/H$19</f>
        <v>0.11199352272873238</v>
      </c>
      <c r="K15" s="22"/>
      <c r="L15" s="22"/>
      <c r="M15" s="22"/>
      <c r="N15" s="22"/>
      <c r="O15" s="22"/>
      <c r="P15" s="22"/>
    </row>
    <row r="16" spans="2:16" ht="18" customHeight="1">
      <c r="B16" s="29" t="s">
        <v>482</v>
      </c>
      <c r="C16" s="30">
        <f>COUNTIF(regionesglobal!$B$2:$B$201,"Oriente Medio")</f>
        <v>23</v>
      </c>
      <c r="D16" s="48">
        <f>GETPIVOTDATA("Proyectos",datosregiones!$A$1,"region","Oriente Medio")</f>
        <v>172</v>
      </c>
      <c r="E16" s="20"/>
      <c r="F16" s="48">
        <f>GETPIVOTDATA("region",regionestotal!$A$1,"region","Oriente Medio")</f>
        <v>28</v>
      </c>
      <c r="G16" s="20"/>
      <c r="H16" s="31">
        <f>GETPIVOTDATA("Fondos",datosregiones!$A$1,"region","Oriente Medio")/1000000</f>
        <v>22.097799579999997</v>
      </c>
      <c r="I16" s="31"/>
      <c r="J16" s="90">
        <f>+H16/H$19</f>
        <v>5.7178289474323643E-2</v>
      </c>
      <c r="K16" s="22"/>
      <c r="L16" s="22"/>
      <c r="M16" s="22"/>
      <c r="N16" s="22"/>
      <c r="O16" s="22"/>
      <c r="P16" s="22"/>
    </row>
    <row r="17" spans="2:16" ht="18" customHeight="1">
      <c r="B17" s="29" t="s">
        <v>505</v>
      </c>
      <c r="C17" s="30">
        <f>COUNTIF(regionesglobal!$B$2:$B$201,"Europa Central y del Este")</f>
        <v>11</v>
      </c>
      <c r="D17" s="48">
        <f>GETPIVOTDATA("Proyectos",datosregiones!$A$1,"region","Europa Central y del Este")</f>
        <v>52</v>
      </c>
      <c r="E17" s="20"/>
      <c r="F17" s="48">
        <f>GETPIVOTDATA("region",regionestotal!$A$1,"region","Europa Central y del Este")</f>
        <v>14</v>
      </c>
      <c r="G17" s="20"/>
      <c r="H17" s="31">
        <f>GETPIVOTDATA("Fondos",datosregiones!$A$1,"region","Europa Central y del Este")/1000000</f>
        <v>10.6948156</v>
      </c>
      <c r="I17" s="31"/>
      <c r="J17" s="90">
        <f>+H17/H$19</f>
        <v>2.7672948161081675E-2</v>
      </c>
      <c r="K17" s="22"/>
      <c r="L17" s="22"/>
      <c r="M17" s="22"/>
      <c r="N17" s="22"/>
      <c r="O17" s="22"/>
      <c r="P17" s="22"/>
    </row>
    <row r="18" spans="2:16" ht="18" customHeight="1">
      <c r="B18" s="29" t="s">
        <v>1601</v>
      </c>
      <c r="C18" s="30">
        <f>COUNTIF(regionesglobal!$B$2:$B$201,"Oceania")</f>
        <v>1</v>
      </c>
      <c r="D18" s="48">
        <f>GETPIVOTDATA("Proyectos",datosregiones!$A$1,"region","Oceania")</f>
        <v>1</v>
      </c>
      <c r="E18" s="184"/>
      <c r="F18" s="48"/>
      <c r="G18" s="184"/>
      <c r="H18" s="31">
        <f>GETPIVOTDATA("Fondos",datosregiones!$A$1,"region","Oceania")/1000000</f>
        <v>0</v>
      </c>
      <c r="I18" s="31"/>
      <c r="J18" s="90"/>
      <c r="K18" s="22"/>
      <c r="L18" s="22"/>
      <c r="M18" s="22"/>
      <c r="N18" s="22"/>
      <c r="O18" s="22"/>
      <c r="P18" s="22"/>
    </row>
    <row r="19" spans="2:16" s="28" customFormat="1" ht="25.5" customHeight="1">
      <c r="B19" s="38" t="s">
        <v>408</v>
      </c>
      <c r="C19" s="39">
        <v>76</v>
      </c>
      <c r="D19" s="40">
        <f>+D16+D17+D15+D9+D6+D18</f>
        <v>3596</v>
      </c>
      <c r="E19" s="40"/>
      <c r="F19" s="41">
        <f>+F16+F17+F15+F9+F6</f>
        <v>344</v>
      </c>
      <c r="G19" s="40"/>
      <c r="H19" s="42">
        <f>+H16+H17+H15+H9+H6</f>
        <v>386.47185466999997</v>
      </c>
      <c r="I19" s="42"/>
      <c r="J19" s="93">
        <f>+J17+J16+J15+J9+J6</f>
        <v>1</v>
      </c>
    </row>
    <row r="20" spans="2:16" ht="43.5" customHeight="1">
      <c r="B20" s="221" t="s">
        <v>2200</v>
      </c>
      <c r="C20" s="221"/>
      <c r="D20" s="221"/>
      <c r="E20" s="221"/>
      <c r="F20" s="221"/>
      <c r="G20" s="221"/>
      <c r="H20" s="221"/>
      <c r="I20" s="221"/>
      <c r="J20" s="221"/>
      <c r="K20" s="22"/>
      <c r="L20" s="22"/>
      <c r="M20" s="22"/>
      <c r="N20" s="22"/>
      <c r="O20" s="22"/>
      <c r="P20" s="22"/>
    </row>
    <row r="21" spans="2:16" ht="28.5" customHeight="1">
      <c r="B21" s="214"/>
      <c r="C21" s="214"/>
      <c r="D21" s="215"/>
      <c r="E21" s="215"/>
      <c r="F21" s="215"/>
      <c r="G21" s="215"/>
      <c r="H21" s="215"/>
      <c r="I21" s="215"/>
      <c r="J21" s="215"/>
      <c r="K21" s="22"/>
      <c r="L21" s="22"/>
      <c r="M21" s="22"/>
      <c r="N21" s="22"/>
      <c r="O21" s="22"/>
      <c r="P21" s="22"/>
    </row>
    <row r="22" spans="2:16" s="43" customFormat="1" ht="36.75" customHeight="1">
      <c r="B22" s="14"/>
      <c r="C22" s="14"/>
      <c r="D22" s="15"/>
      <c r="E22" s="15"/>
      <c r="F22" s="15"/>
      <c r="G22" s="15"/>
      <c r="H22" s="16"/>
      <c r="I22" s="16"/>
      <c r="J22" s="16"/>
      <c r="K22" s="22"/>
      <c r="L22" s="22"/>
    </row>
    <row r="23" spans="2:16">
      <c r="B23" s="14" t="s">
        <v>412</v>
      </c>
      <c r="D23" s="44">
        <f>D25+D29+D36+D37+D38</f>
        <v>386.47185466999997</v>
      </c>
      <c r="F23" s="45"/>
    </row>
    <row r="24" spans="2:16">
      <c r="F24" s="45"/>
    </row>
    <row r="25" spans="2:16">
      <c r="B25" s="89" t="s">
        <v>1422</v>
      </c>
      <c r="D25" s="44">
        <f>H6</f>
        <v>153.48558784999994</v>
      </c>
      <c r="E25" s="16"/>
      <c r="F25" s="94">
        <f>D25/D23</f>
        <v>0.39714557734368006</v>
      </c>
      <c r="G25" s="16"/>
    </row>
    <row r="26" spans="2:16">
      <c r="B26" s="14" t="s">
        <v>445</v>
      </c>
      <c r="D26" s="44">
        <f>H7</f>
        <v>78.46172397999996</v>
      </c>
      <c r="E26" s="16"/>
      <c r="F26" s="94">
        <f>D26/D23</f>
        <v>0.20302053831836406</v>
      </c>
      <c r="G26" s="16"/>
    </row>
    <row r="27" spans="2:16">
      <c r="B27" s="14" t="s">
        <v>446</v>
      </c>
      <c r="D27" s="44">
        <f>H8</f>
        <v>75.02386387</v>
      </c>
      <c r="E27" s="16"/>
      <c r="F27" s="94">
        <f>D27/D23</f>
        <v>0.194125039025316</v>
      </c>
      <c r="G27" s="16"/>
    </row>
    <row r="28" spans="2:16">
      <c r="D28" s="44"/>
      <c r="E28" s="16"/>
      <c r="F28" s="94"/>
      <c r="G28" s="16"/>
    </row>
    <row r="29" spans="2:16">
      <c r="B29" s="89" t="s">
        <v>1421</v>
      </c>
      <c r="D29" s="44">
        <f t="shared" ref="D29:D34" si="0">H9</f>
        <v>156.91130720000001</v>
      </c>
      <c r="E29" s="16"/>
      <c r="F29" s="94">
        <f>D29/D23</f>
        <v>0.40600966229218222</v>
      </c>
      <c r="G29" s="16"/>
    </row>
    <row r="30" spans="2:16">
      <c r="B30" s="34" t="s">
        <v>447</v>
      </c>
      <c r="D30" s="44">
        <f t="shared" si="0"/>
        <v>9.8085170299999973</v>
      </c>
      <c r="E30" s="16"/>
      <c r="F30" s="94">
        <f>D30/D23</f>
        <v>2.5379641263592868E-2</v>
      </c>
      <c r="G30" s="16"/>
    </row>
    <row r="31" spans="2:16">
      <c r="B31" s="29" t="s">
        <v>1426</v>
      </c>
      <c r="D31" s="44">
        <f t="shared" si="0"/>
        <v>22.318880850000003</v>
      </c>
      <c r="E31" s="16"/>
      <c r="F31" s="94">
        <f>D31/D23</f>
        <v>5.7750339592148613E-2</v>
      </c>
      <c r="G31" s="16"/>
    </row>
    <row r="32" spans="2:16">
      <c r="B32" s="29" t="s">
        <v>1428</v>
      </c>
      <c r="D32" s="44">
        <f t="shared" si="0"/>
        <v>80.285125520000008</v>
      </c>
      <c r="E32" s="16"/>
      <c r="F32" s="94">
        <f>D32/D23</f>
        <v>0.20773860903416563</v>
      </c>
      <c r="G32" s="16"/>
    </row>
    <row r="33" spans="2:11">
      <c r="B33" s="29" t="s">
        <v>1429</v>
      </c>
      <c r="D33" s="44">
        <f t="shared" si="0"/>
        <v>25.502533029999999</v>
      </c>
      <c r="E33" s="16"/>
      <c r="F33" s="94">
        <f>D33/D23</f>
        <v>6.5988073185241566E-2</v>
      </c>
      <c r="G33" s="16"/>
    </row>
    <row r="34" spans="2:11">
      <c r="B34" s="89" t="s">
        <v>1425</v>
      </c>
      <c r="D34" s="44">
        <f t="shared" si="0"/>
        <v>18.996250770000003</v>
      </c>
      <c r="E34" s="16"/>
      <c r="F34" s="94">
        <f>D34/D23</f>
        <v>4.9152999217033526E-2</v>
      </c>
      <c r="G34" s="16"/>
    </row>
    <row r="35" spans="2:11">
      <c r="D35" s="44"/>
      <c r="E35" s="16"/>
      <c r="F35" s="94"/>
      <c r="G35" s="16"/>
    </row>
    <row r="36" spans="2:11">
      <c r="B36" s="14" t="s">
        <v>410</v>
      </c>
      <c r="D36" s="44">
        <f>H17</f>
        <v>10.6948156</v>
      </c>
      <c r="E36" s="16"/>
      <c r="F36" s="94">
        <f>D36/D23</f>
        <v>2.7672948161081675E-2</v>
      </c>
      <c r="G36" s="16"/>
    </row>
    <row r="37" spans="2:11">
      <c r="B37" s="14" t="s">
        <v>407</v>
      </c>
      <c r="D37" s="44">
        <f>H15</f>
        <v>43.282344439999996</v>
      </c>
      <c r="E37" s="16"/>
      <c r="F37" s="94">
        <f>D37/D23</f>
        <v>0.11199352272873238</v>
      </c>
      <c r="G37" s="16"/>
    </row>
    <row r="38" spans="2:11">
      <c r="B38" s="14" t="s">
        <v>482</v>
      </c>
      <c r="D38" s="44">
        <f>H16</f>
        <v>22.097799579999997</v>
      </c>
      <c r="E38" s="16"/>
      <c r="F38" s="94">
        <f>D38/D23</f>
        <v>5.7178289474323643E-2</v>
      </c>
      <c r="G38" s="16"/>
    </row>
    <row r="39" spans="2:11">
      <c r="J39" s="46"/>
    </row>
    <row r="44" spans="2:11" ht="12.75" customHeight="1">
      <c r="B44" s="12"/>
      <c r="C44" s="12"/>
      <c r="D44" s="12"/>
      <c r="E44" s="12"/>
      <c r="F44" s="12"/>
      <c r="G44" s="12"/>
      <c r="H44" s="47"/>
      <c r="I44" s="47"/>
      <c r="J44" s="47"/>
      <c r="K44" s="16"/>
    </row>
    <row r="45" spans="2:11" ht="12.75" customHeight="1">
      <c r="B45" s="12"/>
      <c r="C45" s="12"/>
      <c r="D45" s="12"/>
      <c r="E45" s="12"/>
      <c r="F45" s="12"/>
      <c r="G45" s="12"/>
      <c r="H45" s="47"/>
      <c r="I45" s="47"/>
      <c r="J45" s="47"/>
      <c r="K45" s="16"/>
    </row>
    <row r="46" spans="2:11" ht="12.75" customHeight="1">
      <c r="B46" s="12"/>
      <c r="C46" s="12"/>
      <c r="D46" s="12"/>
      <c r="E46" s="12"/>
      <c r="F46" s="12"/>
      <c r="G46" s="12"/>
      <c r="H46" s="47"/>
      <c r="I46" s="47"/>
      <c r="J46" s="47"/>
      <c r="K46" s="16"/>
    </row>
    <row r="47" spans="2:11" ht="12.75" customHeight="1">
      <c r="B47" s="12"/>
      <c r="C47" s="12"/>
      <c r="D47" s="12"/>
      <c r="E47" s="12"/>
      <c r="F47" s="12"/>
      <c r="G47" s="12"/>
      <c r="H47" s="47"/>
      <c r="I47" s="47"/>
      <c r="J47" s="47"/>
      <c r="K47" s="16"/>
    </row>
    <row r="48" spans="2:11" ht="12.75" customHeight="1">
      <c r="B48" s="12"/>
      <c r="C48" s="12"/>
      <c r="D48" s="12"/>
      <c r="E48" s="12"/>
      <c r="F48" s="12"/>
      <c r="G48" s="12"/>
      <c r="H48" s="12"/>
      <c r="I48" s="12"/>
      <c r="J48" s="12"/>
      <c r="K48" s="16"/>
    </row>
  </sheetData>
  <mergeCells count="8">
    <mergeCell ref="B21:J21"/>
    <mergeCell ref="B2:J2"/>
    <mergeCell ref="H3:J3"/>
    <mergeCell ref="B20:J20"/>
    <mergeCell ref="E4:E5"/>
    <mergeCell ref="I4:I5"/>
    <mergeCell ref="G4:G5"/>
    <mergeCell ref="D3:G3"/>
  </mergeCells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E12" sqref="E12"/>
    </sheetView>
  </sheetViews>
  <sheetFormatPr baseColWidth="10" defaultRowHeight="12.75"/>
  <cols>
    <col min="1" max="1" width="32.140625" style="2" customWidth="1"/>
    <col min="2" max="16384" width="11.42578125" style="2"/>
  </cols>
  <sheetData>
    <row r="1" spans="1:13" ht="12.75" customHeight="1">
      <c r="B1" s="225" t="s">
        <v>541</v>
      </c>
      <c r="C1" s="225"/>
      <c r="D1" s="225"/>
      <c r="E1" s="225" t="s">
        <v>540</v>
      </c>
      <c r="F1" s="225"/>
      <c r="G1" s="225"/>
      <c r="H1" s="225"/>
      <c r="I1" s="225"/>
      <c r="J1" s="225"/>
      <c r="K1" s="226" t="s">
        <v>563</v>
      </c>
      <c r="L1" s="226"/>
      <c r="M1" s="226"/>
    </row>
    <row r="2" spans="1:13" ht="38.25">
      <c r="B2" s="5" t="s">
        <v>412</v>
      </c>
      <c r="C2" s="5" t="s">
        <v>437</v>
      </c>
      <c r="D2" s="5" t="s">
        <v>438</v>
      </c>
      <c r="E2" s="5" t="s">
        <v>412</v>
      </c>
      <c r="F2" s="5" t="s">
        <v>586</v>
      </c>
      <c r="G2" s="5" t="s">
        <v>585</v>
      </c>
      <c r="H2" s="5" t="s">
        <v>447</v>
      </c>
      <c r="I2" s="5" t="s">
        <v>588</v>
      </c>
      <c r="J2" s="5" t="s">
        <v>587</v>
      </c>
      <c r="K2" s="4" t="s">
        <v>410</v>
      </c>
      <c r="L2" s="4" t="s">
        <v>407</v>
      </c>
      <c r="M2" s="4" t="s">
        <v>455</v>
      </c>
    </row>
    <row r="3" spans="1:13">
      <c r="A3" s="2" t="s">
        <v>454</v>
      </c>
      <c r="B3" s="6">
        <f>'Análisis Zdatos14'!J6</f>
        <v>0.39714557734368006</v>
      </c>
      <c r="C3" s="6">
        <f>'Análisis Zdatos14'!J7</f>
        <v>0.20302053831836406</v>
      </c>
      <c r="D3" s="6">
        <f>'Análisis Zdatos14'!J8</f>
        <v>0.194125039025316</v>
      </c>
      <c r="E3" s="6">
        <f>'Análisis Zdatos14'!J9</f>
        <v>0.40600966229218222</v>
      </c>
      <c r="F3" s="6">
        <f>'Análisis Zdatos14'!J14</f>
        <v>4.9152999217033526E-2</v>
      </c>
      <c r="G3" s="6">
        <f>'Análisis Zdatos14'!J11</f>
        <v>5.7750339592148613E-2</v>
      </c>
      <c r="H3" s="6">
        <f>'Análisis Zdatos14'!J10</f>
        <v>2.5379641263592868E-2</v>
      </c>
      <c r="I3" s="6">
        <f>'Análisis Zdatos14'!J12</f>
        <v>0.20773860903416563</v>
      </c>
      <c r="J3" s="6">
        <f>'Análisis Zdatos14'!J13</f>
        <v>6.5988073185241566E-2</v>
      </c>
      <c r="K3" s="6">
        <f>'Análisis Zdatos14'!J17</f>
        <v>2.7672948161081675E-2</v>
      </c>
      <c r="L3" s="6">
        <f>'Análisis Zdatos14'!J15</f>
        <v>0.11199352272873238</v>
      </c>
      <c r="M3" s="6">
        <f>'Análisis Zdatos14'!J16</f>
        <v>5.7178289474323643E-2</v>
      </c>
    </row>
    <row r="4" spans="1:13" s="49" customFormat="1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s="49" customFormat="1"/>
  </sheetData>
  <mergeCells count="3">
    <mergeCell ref="B1:D1"/>
    <mergeCell ref="E1:J1"/>
    <mergeCell ref="K1:M1"/>
  </mergeCells>
  <phoneticPr fontId="0" type="noConversion"/>
  <pageMargins left="0.75" right="0.75" top="1" bottom="1" header="0" footer="0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2"/>
  <sheetViews>
    <sheetView showGridLines="0" tabSelected="1" workbookViewId="0">
      <selection activeCell="F23" sqref="F23"/>
    </sheetView>
  </sheetViews>
  <sheetFormatPr baseColWidth="10" defaultRowHeight="12.75"/>
  <cols>
    <col min="1" max="1" width="1.42578125" style="97" customWidth="1"/>
    <col min="2" max="2" width="27.7109375" style="97" customWidth="1"/>
    <col min="3" max="3" width="8.28515625" style="97" bestFit="1" customWidth="1"/>
    <col min="4" max="4" width="13.28515625" style="97" bestFit="1" customWidth="1"/>
    <col min="5" max="5" width="14.28515625" style="119" customWidth="1"/>
    <col min="6" max="6" width="6.5703125" style="97" customWidth="1"/>
    <col min="7" max="8" width="9.5703125" style="97" customWidth="1"/>
    <col min="9" max="11" width="8.7109375" style="97" customWidth="1"/>
    <col min="12" max="12" width="11.5703125" style="97" bestFit="1" customWidth="1"/>
    <col min="13" max="16384" width="11.42578125" style="97"/>
  </cols>
  <sheetData>
    <row r="1" spans="1:12" ht="7.5" customHeight="1">
      <c r="A1" s="95"/>
      <c r="B1" s="95"/>
      <c r="C1" s="95"/>
      <c r="D1" s="95"/>
      <c r="E1" s="96"/>
      <c r="F1" s="95"/>
      <c r="G1" s="95"/>
      <c r="H1" s="95"/>
      <c r="I1" s="95"/>
      <c r="J1" s="95"/>
      <c r="K1" s="95"/>
    </row>
    <row r="2" spans="1:12" s="98" customFormat="1" ht="9" customHeight="1">
      <c r="B2" s="99"/>
      <c r="C2" s="99"/>
      <c r="D2" s="99"/>
      <c r="E2" s="100"/>
      <c r="F2" s="99"/>
      <c r="G2" s="99"/>
      <c r="H2" s="99"/>
      <c r="I2" s="99"/>
      <c r="J2" s="99"/>
      <c r="K2" s="99"/>
    </row>
    <row r="3" spans="1:12" s="98" customFormat="1" ht="27.75" hidden="1" customHeight="1">
      <c r="B3" s="227" t="s">
        <v>432</v>
      </c>
      <c r="C3" s="227"/>
      <c r="D3" s="227"/>
      <c r="E3" s="227"/>
      <c r="F3" s="101" t="s">
        <v>433</v>
      </c>
      <c r="G3" s="99"/>
      <c r="H3" s="99"/>
      <c r="I3" s="99"/>
      <c r="J3" s="99"/>
      <c r="K3" s="99"/>
    </row>
    <row r="4" spans="1:12" ht="18.75" hidden="1" customHeight="1">
      <c r="A4" s="95"/>
      <c r="B4" s="227" t="s">
        <v>466</v>
      </c>
      <c r="C4" s="227"/>
      <c r="D4" s="227"/>
      <c r="E4" s="227"/>
      <c r="F4" s="102" t="e">
        <v>#REF!</v>
      </c>
      <c r="G4" s="95"/>
      <c r="H4" s="95"/>
      <c r="I4" s="95"/>
      <c r="J4" s="95"/>
      <c r="K4" s="95"/>
    </row>
    <row r="6" spans="1:12" ht="31.5" customHeight="1">
      <c r="B6" s="230" t="s">
        <v>2196</v>
      </c>
      <c r="C6" s="231"/>
      <c r="D6" s="231"/>
      <c r="E6" s="231"/>
      <c r="F6" s="232"/>
    </row>
    <row r="7" spans="1:12" ht="6.75" customHeight="1">
      <c r="B7" s="103"/>
      <c r="C7" s="104"/>
      <c r="D7" s="105"/>
      <c r="E7" s="106"/>
      <c r="F7" s="107"/>
    </row>
    <row r="8" spans="1:12" ht="15.75" customHeight="1">
      <c r="B8" s="108"/>
      <c r="C8" s="109">
        <v>2013</v>
      </c>
      <c r="D8" s="109">
        <v>2015</v>
      </c>
      <c r="E8" s="228" t="s">
        <v>2186</v>
      </c>
      <c r="F8" s="229"/>
    </row>
    <row r="9" spans="1:12" ht="11.25" customHeight="1">
      <c r="B9" s="110"/>
      <c r="C9" s="111" t="s">
        <v>434</v>
      </c>
      <c r="D9" s="111" t="s">
        <v>434</v>
      </c>
      <c r="E9" s="112" t="s">
        <v>427</v>
      </c>
      <c r="F9" s="113" t="s">
        <v>409</v>
      </c>
    </row>
    <row r="10" spans="1:12" ht="6.75" customHeight="1">
      <c r="B10" s="103"/>
      <c r="C10" s="104"/>
      <c r="D10" s="105"/>
      <c r="E10" s="106"/>
      <c r="F10" s="107"/>
    </row>
    <row r="11" spans="1:12" ht="18" customHeight="1">
      <c r="B11" s="120" t="s">
        <v>1422</v>
      </c>
      <c r="C11" s="121">
        <v>174.42870439999996</v>
      </c>
      <c r="D11" s="121">
        <f>SUM(D12:D13)</f>
        <v>153.48558784999994</v>
      </c>
      <c r="E11" s="123">
        <f t="shared" ref="E11:E23" si="0">+D11-C11</f>
        <v>-20.943116550000013</v>
      </c>
      <c r="F11" s="124">
        <f>(D11-C11)/C11</f>
        <v>-0.12006691571803028</v>
      </c>
      <c r="L11" s="190"/>
    </row>
    <row r="12" spans="1:12" ht="14.25" customHeight="1">
      <c r="B12" s="125" t="s">
        <v>656</v>
      </c>
      <c r="C12" s="122">
        <v>91.071143079999999</v>
      </c>
      <c r="D12" s="122">
        <f>'Análisis Zdatos14'!H8</f>
        <v>75.02386387</v>
      </c>
      <c r="E12" s="126">
        <f t="shared" si="0"/>
        <v>-16.047279209999999</v>
      </c>
      <c r="F12" s="127">
        <f t="shared" ref="F12:F23" si="1">(D12-C12)/C12</f>
        <v>-0.17620597114833095</v>
      </c>
      <c r="L12" s="190"/>
    </row>
    <row r="13" spans="1:12" ht="14.25" customHeight="1">
      <c r="B13" s="125" t="s">
        <v>655</v>
      </c>
      <c r="C13" s="122">
        <v>83.357561319999974</v>
      </c>
      <c r="D13" s="122">
        <f>'Análisis Zdatos14'!H7</f>
        <v>78.46172397999996</v>
      </c>
      <c r="E13" s="126">
        <f t="shared" si="0"/>
        <v>-4.8958373400000141</v>
      </c>
      <c r="F13" s="127">
        <f t="shared" si="1"/>
        <v>-5.8732972299962861E-2</v>
      </c>
      <c r="L13" s="190"/>
    </row>
    <row r="14" spans="1:12" ht="17.25" customHeight="1">
      <c r="B14" s="120" t="s">
        <v>1421</v>
      </c>
      <c r="C14" s="121">
        <v>141.12504290000001</v>
      </c>
      <c r="D14" s="121">
        <f>SUM(D15:D19)</f>
        <v>156.91130720000001</v>
      </c>
      <c r="E14" s="123">
        <f>+D14-C14</f>
        <v>15.786264299999999</v>
      </c>
      <c r="F14" s="124">
        <f t="shared" si="1"/>
        <v>0.11186012046909356</v>
      </c>
      <c r="L14" s="190"/>
    </row>
    <row r="15" spans="1:12" ht="14.25" customHeight="1">
      <c r="B15" s="125" t="s">
        <v>1427</v>
      </c>
      <c r="C15" s="122">
        <v>13.034972350000002</v>
      </c>
      <c r="D15" s="122">
        <f>'Análisis Zdatos14'!H10</f>
        <v>9.8085170299999973</v>
      </c>
      <c r="E15" s="126">
        <f t="shared" si="0"/>
        <v>-3.2264553200000048</v>
      </c>
      <c r="F15" s="127">
        <f t="shared" si="1"/>
        <v>-0.24752298918378637</v>
      </c>
      <c r="L15" s="190"/>
    </row>
    <row r="16" spans="1:12" ht="14.25" customHeight="1">
      <c r="B16" s="120" t="s">
        <v>1426</v>
      </c>
      <c r="C16" s="122">
        <v>15.513998769999999</v>
      </c>
      <c r="D16" s="122">
        <f>'Análisis Zdatos14'!H11</f>
        <v>22.318880850000003</v>
      </c>
      <c r="E16" s="126">
        <f t="shared" si="0"/>
        <v>6.8048820800000041</v>
      </c>
      <c r="F16" s="127">
        <f t="shared" si="1"/>
        <v>0.43862850454512475</v>
      </c>
      <c r="L16" s="190"/>
    </row>
    <row r="17" spans="2:12" ht="14.25" customHeight="1">
      <c r="B17" s="120" t="s">
        <v>1428</v>
      </c>
      <c r="C17" s="122">
        <v>58.096490810000006</v>
      </c>
      <c r="D17" s="122">
        <f>'Análisis Zdatos14'!H12</f>
        <v>80.285125520000008</v>
      </c>
      <c r="E17" s="126">
        <f t="shared" si="0"/>
        <v>22.188634710000002</v>
      </c>
      <c r="F17" s="127">
        <f t="shared" si="1"/>
        <v>0.38192727995510406</v>
      </c>
      <c r="L17" s="190"/>
    </row>
    <row r="18" spans="2:12" ht="14.25" customHeight="1">
      <c r="B18" s="120" t="s">
        <v>1429</v>
      </c>
      <c r="C18" s="122">
        <v>24.478277509999998</v>
      </c>
      <c r="D18" s="122">
        <f>'Análisis Zdatos14'!H13</f>
        <v>25.502533029999999</v>
      </c>
      <c r="E18" s="126">
        <f t="shared" si="0"/>
        <v>1.0242555200000005</v>
      </c>
      <c r="F18" s="127">
        <f t="shared" si="1"/>
        <v>4.1843447504897602E-2</v>
      </c>
      <c r="L18" s="190"/>
    </row>
    <row r="19" spans="2:12" ht="14.25" customHeight="1">
      <c r="B19" s="120" t="s">
        <v>1425</v>
      </c>
      <c r="C19" s="122">
        <v>30.001303460000003</v>
      </c>
      <c r="D19" s="122">
        <f>'Análisis Zdatos14'!H14</f>
        <v>18.996250770000003</v>
      </c>
      <c r="E19" s="126">
        <f t="shared" si="0"/>
        <v>-11.005052689999999</v>
      </c>
      <c r="F19" s="127">
        <f t="shared" si="1"/>
        <v>-0.36681915186361036</v>
      </c>
      <c r="L19" s="190"/>
    </row>
    <row r="20" spans="2:12" ht="18" customHeight="1">
      <c r="B20" s="120" t="s">
        <v>417</v>
      </c>
      <c r="C20" s="121">
        <v>44.173216279999984</v>
      </c>
      <c r="D20" s="121">
        <f>'Análisis Zdatos14'!H15</f>
        <v>43.282344439999996</v>
      </c>
      <c r="E20" s="123">
        <f t="shared" si="0"/>
        <v>-0.89087183999998842</v>
      </c>
      <c r="F20" s="124">
        <f t="shared" si="1"/>
        <v>-2.0167692439532474E-2</v>
      </c>
      <c r="L20" s="190"/>
    </row>
    <row r="21" spans="2:12" ht="18" customHeight="1">
      <c r="B21" s="120" t="s">
        <v>482</v>
      </c>
      <c r="C21" s="121">
        <v>23.432360889999998</v>
      </c>
      <c r="D21" s="121">
        <f>'Análisis Zdatos14'!H16</f>
        <v>22.097799579999997</v>
      </c>
      <c r="E21" s="123">
        <f t="shared" si="0"/>
        <v>-1.3345613100000016</v>
      </c>
      <c r="F21" s="124">
        <f t="shared" si="1"/>
        <v>-5.6953770738890394E-2</v>
      </c>
      <c r="L21" s="190"/>
    </row>
    <row r="22" spans="2:12" ht="18" customHeight="1">
      <c r="B22" s="120" t="s">
        <v>505</v>
      </c>
      <c r="C22" s="121">
        <v>1.8911767800000001</v>
      </c>
      <c r="D22" s="121">
        <f>'Análisis Zdatos14'!H17</f>
        <v>10.6948156</v>
      </c>
      <c r="E22" s="123">
        <f t="shared" si="0"/>
        <v>8.8036388199999998</v>
      </c>
      <c r="F22" s="124">
        <f t="shared" si="1"/>
        <v>4.6551115226784878</v>
      </c>
      <c r="L22" s="190"/>
    </row>
    <row r="23" spans="2:12" ht="25.5" customHeight="1">
      <c r="B23" s="114" t="s">
        <v>435</v>
      </c>
      <c r="C23" s="115">
        <v>385.05050124999991</v>
      </c>
      <c r="D23" s="115">
        <f>D11+D14+D20+D21+D22</f>
        <v>386.47185466999997</v>
      </c>
      <c r="E23" s="116">
        <f t="shared" si="0"/>
        <v>1.4213534200000595</v>
      </c>
      <c r="F23" s="250">
        <f t="shared" si="1"/>
        <v>3.6913428638214499E-3</v>
      </c>
    </row>
    <row r="30" spans="2:12">
      <c r="D30" s="117" t="s">
        <v>451</v>
      </c>
      <c r="E30" s="118" t="s">
        <v>451</v>
      </c>
    </row>
    <row r="31" spans="2:12">
      <c r="D31" s="117" t="s">
        <v>451</v>
      </c>
      <c r="E31" s="118" t="s">
        <v>451</v>
      </c>
    </row>
    <row r="32" spans="2:12">
      <c r="D32" s="117" t="s">
        <v>451</v>
      </c>
      <c r="E32" s="118" t="s">
        <v>451</v>
      </c>
    </row>
  </sheetData>
  <mergeCells count="4">
    <mergeCell ref="B3:E3"/>
    <mergeCell ref="B4:E4"/>
    <mergeCell ref="E8:F8"/>
    <mergeCell ref="B6:F6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5"/>
  <sheetViews>
    <sheetView showGridLines="0" topLeftCell="B2" workbookViewId="0">
      <selection activeCell="G35" sqref="G35"/>
    </sheetView>
  </sheetViews>
  <sheetFormatPr baseColWidth="10" defaultRowHeight="15" customHeight="1"/>
  <cols>
    <col min="1" max="1" width="1.42578125" style="133" customWidth="1"/>
    <col min="2" max="2" width="5.42578125" style="133" customWidth="1"/>
    <col min="3" max="3" width="24.85546875" style="133" customWidth="1"/>
    <col min="4" max="4" width="21.28515625" style="173" customWidth="1"/>
    <col min="5" max="5" width="8.28515625" style="173" customWidth="1"/>
    <col min="6" max="6" width="14.28515625" style="174" customWidth="1"/>
    <col min="7" max="7" width="16.140625" style="175" customWidth="1"/>
    <col min="8" max="8" width="9.28515625" style="175" customWidth="1"/>
    <col min="9" max="9" width="10.85546875" style="176" customWidth="1"/>
    <col min="10" max="10" width="7.42578125" style="175" customWidth="1"/>
    <col min="11" max="11" width="3.140625" style="133" customWidth="1"/>
    <col min="12" max="16384" width="11.42578125" style="133"/>
  </cols>
  <sheetData>
    <row r="1" spans="1:14" ht="7.5" customHeight="1">
      <c r="A1" s="128"/>
      <c r="B1" s="128"/>
      <c r="C1" s="128"/>
      <c r="D1" s="129"/>
      <c r="E1" s="129"/>
      <c r="F1" s="130"/>
      <c r="G1" s="132"/>
      <c r="H1" s="132"/>
      <c r="I1" s="131"/>
      <c r="J1" s="132"/>
    </row>
    <row r="2" spans="1:14" s="60" customFormat="1" ht="23.25" customHeight="1">
      <c r="A2" s="134"/>
      <c r="B2" s="233" t="s">
        <v>932</v>
      </c>
      <c r="C2" s="234"/>
      <c r="D2" s="234"/>
      <c r="E2" s="234"/>
      <c r="F2" s="234"/>
      <c r="G2" s="234"/>
      <c r="H2" s="234"/>
      <c r="I2" s="234"/>
      <c r="J2" s="235"/>
      <c r="K2" s="135"/>
    </row>
    <row r="3" spans="1:14" ht="15" customHeight="1">
      <c r="A3" s="128"/>
      <c r="B3" s="239" t="s">
        <v>2189</v>
      </c>
      <c r="C3" s="240"/>
      <c r="D3" s="238" t="s">
        <v>1433</v>
      </c>
      <c r="E3" s="238" t="s">
        <v>2188</v>
      </c>
      <c r="F3" s="237" t="s">
        <v>1437</v>
      </c>
      <c r="G3" s="237" t="s">
        <v>1434</v>
      </c>
      <c r="H3" s="237" t="s">
        <v>418</v>
      </c>
      <c r="I3" s="237" t="s">
        <v>1435</v>
      </c>
      <c r="J3" s="236" t="s">
        <v>549</v>
      </c>
      <c r="K3" s="136"/>
    </row>
    <row r="4" spans="1:14" s="137" customFormat="1" ht="46.5" customHeight="1">
      <c r="B4" s="239"/>
      <c r="C4" s="240"/>
      <c r="D4" s="238"/>
      <c r="E4" s="238"/>
      <c r="F4" s="237"/>
      <c r="G4" s="237"/>
      <c r="H4" s="237"/>
      <c r="I4" s="237"/>
      <c r="J4" s="236"/>
      <c r="K4" s="138"/>
    </row>
    <row r="5" spans="1:14" s="137" customFormat="1" ht="6.75" customHeight="1">
      <c r="B5" s="139"/>
      <c r="C5" s="140"/>
      <c r="D5" s="141"/>
      <c r="E5" s="195"/>
      <c r="F5" s="140"/>
      <c r="G5" s="143"/>
      <c r="H5" s="143"/>
      <c r="I5" s="142"/>
      <c r="J5" s="144"/>
      <c r="K5" s="138"/>
      <c r="L5" s="198"/>
    </row>
    <row r="6" spans="1:14" s="152" customFormat="1" ht="15" customHeight="1">
      <c r="A6" s="128"/>
      <c r="B6" s="146" t="s">
        <v>550</v>
      </c>
      <c r="C6" s="189" t="s">
        <v>652</v>
      </c>
      <c r="D6" s="147" t="str">
        <f>+VLOOKUP($C6,'paises cad'!$A$2:$B$106,2,FALSE)</f>
        <v>Renta media alta</v>
      </c>
      <c r="E6" s="196">
        <v>0.73399999999999999</v>
      </c>
      <c r="F6" s="197" t="s">
        <v>1438</v>
      </c>
      <c r="G6" s="192">
        <f>GETPIVOTDATA("Fondos",paises!$A$1,"country","Peru")/1000000</f>
        <v>20.911725270000002</v>
      </c>
      <c r="H6" s="202">
        <f>+VLOOKUP($C6,proyectospaises!$A$2:$B$106,2,FALSE)</f>
        <v>206</v>
      </c>
      <c r="I6" s="148">
        <f t="shared" ref="I6:I20" si="0">+G6/H6*1000000</f>
        <v>101513.22946601943</v>
      </c>
      <c r="J6" s="150">
        <f>GETPIVOTDATA("proyects",ONGDpaises!$A$1,"country","Peru")</f>
        <v>37</v>
      </c>
      <c r="K6" s="136"/>
      <c r="L6" s="199"/>
      <c r="M6" s="133"/>
      <c r="N6" s="133"/>
    </row>
    <row r="7" spans="1:14" s="152" customFormat="1" ht="14.25" customHeight="1">
      <c r="A7" s="145"/>
      <c r="B7" s="146" t="s">
        <v>551</v>
      </c>
      <c r="C7" s="189" t="s">
        <v>674</v>
      </c>
      <c r="D7" s="147" t="str">
        <f>+VLOOKUP($C7,'paises cad'!$A$2:$B$106,2,FALSE)</f>
        <v>PMA</v>
      </c>
      <c r="E7" s="197">
        <v>0.41899999999999998</v>
      </c>
      <c r="F7" s="197" t="s">
        <v>1438</v>
      </c>
      <c r="G7" s="192">
        <f>GETPIVOTDATA("Fondos",paises!$A$1,"country","Mali")/1000000</f>
        <v>20.102737120000004</v>
      </c>
      <c r="H7" s="202">
        <f>+VLOOKUP($C7,proyectospaises!$A$2:$B$106,2,FALSE)</f>
        <v>106</v>
      </c>
      <c r="I7" s="148">
        <f t="shared" si="0"/>
        <v>189648.46339622646</v>
      </c>
      <c r="J7" s="150">
        <f>GETPIVOTDATA("proyects",ONGDpaises!$A$1,"country","Mali")</f>
        <v>15</v>
      </c>
      <c r="K7" s="151"/>
      <c r="L7" s="200"/>
    </row>
    <row r="8" spans="1:14" s="152" customFormat="1" ht="14.25" customHeight="1">
      <c r="A8" s="145"/>
      <c r="B8" s="146" t="s">
        <v>552</v>
      </c>
      <c r="C8" s="189" t="s">
        <v>492</v>
      </c>
      <c r="D8" s="147" t="str">
        <f>+VLOOKUP($C8,'paises cad'!$A$2:$B$106,2,FALSE)</f>
        <v>Renta media baja</v>
      </c>
      <c r="E8" s="197">
        <v>0.66200000000000003</v>
      </c>
      <c r="F8" s="197" t="s">
        <v>1438</v>
      </c>
      <c r="G8" s="192">
        <f>GETPIVOTDATA("Fondos",paises!$A$1,"country","Bolivia")/1000000</f>
        <v>19.376521140000008</v>
      </c>
      <c r="H8" s="202">
        <f>+VLOOKUP($C8,proyectospaises!$A$2:$B$106,2,FALSE)</f>
        <v>184</v>
      </c>
      <c r="I8" s="148">
        <f t="shared" si="0"/>
        <v>105307.1801086957</v>
      </c>
      <c r="J8" s="150">
        <f>GETPIVOTDATA("proyects",ONGDpaises!$A$1,"country","Bolivia")</f>
        <v>33</v>
      </c>
      <c r="K8" s="151"/>
      <c r="L8" s="201"/>
    </row>
    <row r="9" spans="1:14" s="152" customFormat="1" ht="14.25" customHeight="1">
      <c r="A9" s="145"/>
      <c r="B9" s="146" t="s">
        <v>553</v>
      </c>
      <c r="C9" s="189" t="s">
        <v>477</v>
      </c>
      <c r="D9" s="147" t="str">
        <f>+VLOOKUP($C9,'paises cad'!$A$2:$B$106,2,FALSE)</f>
        <v>Renta media baja</v>
      </c>
      <c r="E9" s="197">
        <v>0.627</v>
      </c>
      <c r="F9" s="197" t="s">
        <v>1438</v>
      </c>
      <c r="G9" s="192">
        <f>GETPIVOTDATA("Fondos",paises!$A$1,"country","Guatemala")/1000000</f>
        <v>18.354785660000005</v>
      </c>
      <c r="H9" s="202">
        <f>+VLOOKUP($C9,proyectospaises!$A$2:$B$106,2,FALSE)</f>
        <v>184</v>
      </c>
      <c r="I9" s="148">
        <f t="shared" si="0"/>
        <v>99754.269891304371</v>
      </c>
      <c r="J9" s="150">
        <f>GETPIVOTDATA("proyects",ONGDpaises!$A$1,"country","Guatemala")</f>
        <v>33</v>
      </c>
      <c r="K9" s="151"/>
      <c r="L9" s="201"/>
    </row>
    <row r="10" spans="1:14" s="152" customFormat="1" ht="14.25" customHeight="1">
      <c r="A10" s="145"/>
      <c r="B10" s="146" t="s">
        <v>554</v>
      </c>
      <c r="C10" s="189" t="s">
        <v>676</v>
      </c>
      <c r="D10" s="147" t="str">
        <f>+VLOOKUP($C10,'paises cad'!$A$2:$B$106,2,FALSE)</f>
        <v>PMA</v>
      </c>
      <c r="E10" s="197">
        <v>0.48299999999999998</v>
      </c>
      <c r="F10" s="197" t="s">
        <v>1438</v>
      </c>
      <c r="G10" s="192">
        <f>GETPIVOTDATA("Fondos",paises!$A$1,"country","Haiti")/1000000</f>
        <v>15.777166200000002</v>
      </c>
      <c r="H10" s="202">
        <f>+VLOOKUP($C10,proyectospaises!$A$2:$B$106,2,FALSE)</f>
        <v>131</v>
      </c>
      <c r="I10" s="148">
        <f t="shared" si="0"/>
        <v>120436.38320610688</v>
      </c>
      <c r="J10" s="150">
        <f>GETPIVOTDATA("proyects",ONGDpaises!$A$1,"country","Haiti")</f>
        <v>25</v>
      </c>
      <c r="K10" s="151"/>
      <c r="L10" s="201"/>
    </row>
    <row r="11" spans="1:14" s="152" customFormat="1" ht="14.25" customHeight="1">
      <c r="A11" s="145"/>
      <c r="B11" s="146" t="s">
        <v>2190</v>
      </c>
      <c r="C11" s="189" t="s">
        <v>500</v>
      </c>
      <c r="D11" s="147" t="str">
        <f>+VLOOKUP($C11,'paises cad'!$A$2:$B$106,2,FALSE)</f>
        <v>Renta media baja</v>
      </c>
      <c r="E11" s="197">
        <v>0.60899999999999999</v>
      </c>
      <c r="F11" s="197" t="s">
        <v>1440</v>
      </c>
      <c r="G11" s="192">
        <f>GETPIVOTDATA("Fondos",paises!$A$1,"country","India")/1000000</f>
        <v>15.148334610000001</v>
      </c>
      <c r="H11" s="202">
        <f>+VLOOKUP($C11,proyectospaises!$A$2:$B$106,2,FALSE)</f>
        <v>282</v>
      </c>
      <c r="I11" s="148">
        <f t="shared" si="0"/>
        <v>53717.49861702128</v>
      </c>
      <c r="J11" s="150">
        <f>GETPIVOTDATA("proyects",ONGDpaises!$A$1,"country","India")</f>
        <v>18</v>
      </c>
      <c r="K11" s="151"/>
      <c r="L11" s="201"/>
    </row>
    <row r="12" spans="1:14" s="152" customFormat="1" ht="14.25" customHeight="1">
      <c r="A12" s="145"/>
      <c r="B12" s="146" t="s">
        <v>555</v>
      </c>
      <c r="C12" s="189" t="s">
        <v>481</v>
      </c>
      <c r="D12" s="147" t="str">
        <f>+VLOOKUP($C12,'paises cad'!$A$2:$B$106,2,FALSE)</f>
        <v>Renta media alta</v>
      </c>
      <c r="E12" s="197">
        <v>0.72</v>
      </c>
      <c r="F12" s="197" t="s">
        <v>1438</v>
      </c>
      <c r="G12" s="192">
        <f>GETPIVOTDATA("Fondos",paises!$A$1,"country","Colombia")/1000000</f>
        <v>13.85106942</v>
      </c>
      <c r="H12" s="202">
        <f>+VLOOKUP($C12,proyectospaises!$A$2:$B$106,2,FALSE)</f>
        <v>117</v>
      </c>
      <c r="I12" s="148">
        <f t="shared" si="0"/>
        <v>118385.20871794871</v>
      </c>
      <c r="J12" s="150">
        <f>GETPIVOTDATA("proyects",ONGDpaises!$A$1,"country","Colombia")</f>
        <v>25</v>
      </c>
      <c r="K12" s="151"/>
      <c r="L12" s="201"/>
    </row>
    <row r="13" spans="1:14" s="152" customFormat="1" ht="14.25" customHeight="1">
      <c r="A13" s="145"/>
      <c r="B13" s="146" t="s">
        <v>556</v>
      </c>
      <c r="C13" s="189" t="s">
        <v>493</v>
      </c>
      <c r="D13" s="147" t="str">
        <f>+VLOOKUP($C13,'paises cad'!$A$2:$B$106,2,FALSE)</f>
        <v>Renta media alta</v>
      </c>
      <c r="E13" s="197">
        <v>0.73199999999999998</v>
      </c>
      <c r="F13" s="197" t="s">
        <v>1438</v>
      </c>
      <c r="G13" s="192">
        <f>GETPIVOTDATA("Fondos",paises!$A$1,"country","Ecuador")/1000000</f>
        <v>13.596309819999997</v>
      </c>
      <c r="H13" s="202">
        <f>+VLOOKUP($C13,proyectospaises!$A$2:$B$106,2,FALSE)</f>
        <v>116</v>
      </c>
      <c r="I13" s="148">
        <f t="shared" si="0"/>
        <v>117209.56741379308</v>
      </c>
      <c r="J13" s="150">
        <f>GETPIVOTDATA("proyects",ONGDpaises!$A$1,"country","Ecuador")</f>
        <v>26</v>
      </c>
      <c r="K13" s="151"/>
      <c r="L13" s="201"/>
    </row>
    <row r="14" spans="1:14" s="152" customFormat="1" ht="14.25" customHeight="1">
      <c r="A14" s="145"/>
      <c r="B14" s="146" t="s">
        <v>557</v>
      </c>
      <c r="C14" s="189" t="s">
        <v>476</v>
      </c>
      <c r="D14" s="147" t="str">
        <f>+VLOOKUP($C14,'paises cad'!$A$2:$B$106,2,FALSE)</f>
        <v>Renta media baja</v>
      </c>
      <c r="E14" s="197">
        <v>0.66600000000000004</v>
      </c>
      <c r="F14" s="197" t="s">
        <v>1438</v>
      </c>
      <c r="G14" s="192">
        <f>GETPIVOTDATA("Fondos",paises!$A$1,"country","El Salvador")/1000000</f>
        <v>13.01025905</v>
      </c>
      <c r="H14" s="202">
        <f>+VLOOKUP($C14,proyectospaises!$A$2:$B$106,2,FALSE)</f>
        <v>126</v>
      </c>
      <c r="I14" s="148">
        <f t="shared" si="0"/>
        <v>103256.0242063492</v>
      </c>
      <c r="J14" s="150">
        <f>GETPIVOTDATA("proyects",ONGDpaises!$A$1,"country","El Salvador")</f>
        <v>29</v>
      </c>
      <c r="K14" s="151"/>
      <c r="L14" s="201"/>
    </row>
    <row r="15" spans="1:14" s="152" customFormat="1" ht="14.25" customHeight="1">
      <c r="A15" s="128"/>
      <c r="B15" s="146" t="s">
        <v>558</v>
      </c>
      <c r="C15" s="189" t="s">
        <v>479</v>
      </c>
      <c r="D15" s="147" t="str">
        <f>+VLOOKUP($C15,'paises cad'!$A$2:$B$106,2,FALSE)</f>
        <v>Renta media baja</v>
      </c>
      <c r="E15" s="197">
        <v>0.63100000000000001</v>
      </c>
      <c r="F15" s="197" t="s">
        <v>1438</v>
      </c>
      <c r="G15" s="192">
        <f>GETPIVOTDATA("Fondos",paises!$A$1,"country","Nicaragua")/1000000</f>
        <v>12.29185434</v>
      </c>
      <c r="H15" s="202">
        <f>+VLOOKUP($C15,proyectospaises!$A$2:$B$106,2,FALSE)</f>
        <v>125</v>
      </c>
      <c r="I15" s="148">
        <f t="shared" si="0"/>
        <v>98334.834719999999</v>
      </c>
      <c r="J15" s="150">
        <f>GETPIVOTDATA("proyects",ONGDpaises!$A$1,"country","Nicaragua")</f>
        <v>32</v>
      </c>
      <c r="K15" s="136"/>
      <c r="L15" s="201"/>
    </row>
    <row r="16" spans="1:14" s="152" customFormat="1" ht="14.25" customHeight="1">
      <c r="A16" s="128"/>
      <c r="B16" s="146" t="s">
        <v>559</v>
      </c>
      <c r="C16" s="189" t="s">
        <v>496</v>
      </c>
      <c r="D16" s="147" t="str">
        <f>+VLOOKUP($C16,'paises cad'!$A$2:$B$106,2,FALSE)</f>
        <v>PMA</v>
      </c>
      <c r="E16" s="197">
        <v>0.46600000000000003</v>
      </c>
      <c r="F16" s="197" t="s">
        <v>1438</v>
      </c>
      <c r="G16" s="192">
        <f>GETPIVOTDATA("Fondos",paises!$A$1,"country","Senegal")/1000000</f>
        <v>11.654391159999999</v>
      </c>
      <c r="H16" s="202">
        <f>+VLOOKUP($C16,proyectospaises!$A$2:$B$106,2,FALSE)</f>
        <v>86</v>
      </c>
      <c r="I16" s="148">
        <f t="shared" si="0"/>
        <v>135516.17627906977</v>
      </c>
      <c r="J16" s="150">
        <f>GETPIVOTDATA("proyects",ONGDpaises!$A$1,"country","Senegal")</f>
        <v>15</v>
      </c>
      <c r="K16" s="136"/>
      <c r="L16" s="133"/>
      <c r="M16" s="133"/>
      <c r="N16" s="133"/>
    </row>
    <row r="17" spans="1:14" s="152" customFormat="1" ht="12.75">
      <c r="A17" s="145"/>
      <c r="B17" s="146" t="s">
        <v>560</v>
      </c>
      <c r="C17" s="189" t="s">
        <v>515</v>
      </c>
      <c r="D17" s="147" t="str">
        <f>+VLOOKUP($C17,'paises cad'!$A$2:$B$106,2,FALSE)</f>
        <v>Renta media baja</v>
      </c>
      <c r="E17" s="197">
        <v>0.66800000000000004</v>
      </c>
      <c r="F17" s="197" t="s">
        <v>1438</v>
      </c>
      <c r="G17" s="192">
        <f>GETPIVOTDATA("Fondos",paises!$A$1,"country","Filipinas")/1000000</f>
        <v>10.935955149999998</v>
      </c>
      <c r="H17" s="202">
        <f>+VLOOKUP($C17,proyectospaises!$A$2:$B$106,2,FALSE)</f>
        <v>47</v>
      </c>
      <c r="I17" s="148">
        <f t="shared" si="0"/>
        <v>232679.89680851059</v>
      </c>
      <c r="J17" s="150">
        <f>GETPIVOTDATA("proyects",ONGDpaises!$A$1,"country","Filipinas")</f>
        <v>16</v>
      </c>
      <c r="K17" s="151"/>
    </row>
    <row r="18" spans="1:14" ht="12.75">
      <c r="A18" s="128"/>
      <c r="B18" s="146" t="s">
        <v>561</v>
      </c>
      <c r="C18" s="189" t="s">
        <v>486</v>
      </c>
      <c r="D18" s="147" t="str">
        <f>+VLOOKUP($C18,'paises cad'!$A$2:$B$106,2,FALSE)</f>
        <v>PMA</v>
      </c>
      <c r="E18" s="197">
        <v>0.50600000000000001</v>
      </c>
      <c r="F18" s="197" t="s">
        <v>1438</v>
      </c>
      <c r="G18" s="192">
        <f>GETPIVOTDATA("Fondos",paises!$A$1,"country","Mauritania")/1000000</f>
        <v>10.771354109999999</v>
      </c>
      <c r="H18" s="202">
        <f>+VLOOKUP($C18,proyectospaises!$A$2:$B$106,2,FALSE)</f>
        <v>42</v>
      </c>
      <c r="I18" s="148">
        <f t="shared" si="0"/>
        <v>256460.81214285709</v>
      </c>
      <c r="J18" s="150">
        <f>GETPIVOTDATA("proyects",ONGDpaises!$A$1,"country","Mauritania")</f>
        <v>9</v>
      </c>
      <c r="K18" s="136"/>
    </row>
    <row r="19" spans="1:14" ht="12.75">
      <c r="A19" s="145"/>
      <c r="B19" s="146" t="s">
        <v>1436</v>
      </c>
      <c r="C19" s="189" t="s">
        <v>677</v>
      </c>
      <c r="D19" s="147" t="str">
        <f>+VLOOKUP($C19,'paises cad'!$A$2:$B$106,2,FALSE)</f>
        <v>PMA</v>
      </c>
      <c r="E19" s="197">
        <v>0.442</v>
      </c>
      <c r="F19" s="197" t="s">
        <v>1438</v>
      </c>
      <c r="G19" s="192">
        <f>GETPIVOTDATA("Fondos",paises!$A$1,"country","Etiopia")/1000000</f>
        <v>10.376098870000002</v>
      </c>
      <c r="H19" s="202">
        <f>+VLOOKUP($C19,proyectospaises!$A$2:$B$106,2,FALSE)</f>
        <v>80</v>
      </c>
      <c r="I19" s="148">
        <f t="shared" si="0"/>
        <v>129701.23587500001</v>
      </c>
      <c r="J19" s="150">
        <f>GETPIVOTDATA("proyects",ONGDpaises!$A$1,"country","Etiopia")</f>
        <v>15</v>
      </c>
      <c r="K19" s="151"/>
      <c r="L19" s="152"/>
      <c r="M19" s="152"/>
      <c r="N19" s="152"/>
    </row>
    <row r="20" spans="1:14" ht="12.75">
      <c r="A20" s="128"/>
      <c r="B20" s="146" t="s">
        <v>562</v>
      </c>
      <c r="C20" s="56" t="s">
        <v>675</v>
      </c>
      <c r="D20" s="147" t="str">
        <f>+VLOOKUP($C20,'paises cad'!$A$2:$B$106,2,FALSE)</f>
        <v>PMA</v>
      </c>
      <c r="E20" s="197">
        <v>0.34799999999999998</v>
      </c>
      <c r="F20" s="197" t="s">
        <v>1438</v>
      </c>
      <c r="G20" s="192">
        <f>GETPIVOTDATA("Fondos",paises!$A$1,"country","Niger")/1000000</f>
        <v>10.14542271</v>
      </c>
      <c r="H20" s="202">
        <f>+VLOOKUP($C20,proyectospaises!$A$2:$B$106,2,FALSE)</f>
        <v>52</v>
      </c>
      <c r="I20" s="148">
        <f t="shared" si="0"/>
        <v>195104.28288461539</v>
      </c>
      <c r="J20" s="150">
        <f>GETPIVOTDATA("proyects",ONGDpaises!$A$1,"country","Niger")</f>
        <v>9</v>
      </c>
      <c r="K20" s="136"/>
    </row>
    <row r="21" spans="1:14" ht="12.75">
      <c r="A21" s="128"/>
      <c r="B21" s="146"/>
      <c r="C21" s="189"/>
      <c r="D21" s="147"/>
      <c r="E21" s="196"/>
      <c r="F21" s="148"/>
      <c r="G21" s="192"/>
      <c r="H21" s="149"/>
      <c r="I21" s="148"/>
      <c r="J21" s="150"/>
      <c r="K21" s="136"/>
    </row>
    <row r="22" spans="1:14" ht="12.75">
      <c r="A22" s="128"/>
      <c r="B22" s="146"/>
      <c r="C22" s="189"/>
      <c r="D22" s="147"/>
      <c r="E22" s="191"/>
      <c r="F22" s="148"/>
      <c r="G22" s="192"/>
      <c r="H22" s="149"/>
      <c r="I22" s="148"/>
      <c r="J22" s="150"/>
      <c r="K22" s="136"/>
    </row>
    <row r="23" spans="1:14" ht="12.75">
      <c r="A23" s="128"/>
      <c r="B23" s="146"/>
      <c r="C23" s="189"/>
      <c r="D23" s="147"/>
      <c r="E23" s="191"/>
      <c r="F23" s="148"/>
      <c r="G23" s="192"/>
      <c r="H23" s="149"/>
      <c r="I23" s="148"/>
      <c r="J23" s="150"/>
      <c r="K23" s="136"/>
    </row>
    <row r="24" spans="1:14" ht="12.75">
      <c r="A24" s="128"/>
      <c r="B24" s="146"/>
      <c r="C24" s="189"/>
      <c r="D24" s="147"/>
      <c r="E24" s="191"/>
      <c r="F24" s="148"/>
      <c r="G24" s="192"/>
      <c r="H24" s="149"/>
      <c r="I24" s="148"/>
      <c r="J24" s="150"/>
      <c r="K24" s="136"/>
    </row>
    <row r="25" spans="1:14" ht="12.75">
      <c r="A25" s="128"/>
      <c r="B25" s="146"/>
      <c r="C25" s="189"/>
      <c r="D25" s="147"/>
      <c r="E25" s="191"/>
      <c r="F25" s="148"/>
      <c r="G25" s="192"/>
      <c r="H25" s="149"/>
      <c r="I25" s="148"/>
      <c r="J25" s="150"/>
      <c r="K25" s="136"/>
    </row>
    <row r="26" spans="1:14" ht="12.75">
      <c r="A26" s="128"/>
      <c r="B26" s="146"/>
      <c r="C26" s="189"/>
      <c r="D26" s="147"/>
      <c r="E26" s="191"/>
      <c r="F26" s="148"/>
      <c r="G26" s="192"/>
      <c r="H26" s="149"/>
      <c r="I26" s="148"/>
      <c r="J26" s="150"/>
      <c r="K26" s="136"/>
    </row>
    <row r="27" spans="1:14" ht="12.75">
      <c r="A27" s="128"/>
      <c r="B27" s="146"/>
      <c r="C27" s="189"/>
      <c r="D27" s="147"/>
      <c r="E27" s="191"/>
      <c r="F27" s="148"/>
      <c r="G27" s="192"/>
      <c r="H27" s="149"/>
      <c r="I27" s="148"/>
      <c r="J27" s="150"/>
      <c r="K27" s="136"/>
    </row>
    <row r="28" spans="1:14" ht="12.75">
      <c r="A28" s="128"/>
      <c r="B28" s="146"/>
      <c r="C28" s="189"/>
      <c r="D28" s="147"/>
      <c r="E28" s="191"/>
      <c r="F28" s="148"/>
      <c r="G28" s="192"/>
      <c r="H28" s="149"/>
      <c r="I28" s="148"/>
      <c r="J28" s="150"/>
      <c r="K28" s="136"/>
    </row>
    <row r="29" spans="1:14" s="158" customFormat="1" ht="12.75">
      <c r="A29" s="153"/>
      <c r="B29" s="242" t="s">
        <v>431</v>
      </c>
      <c r="C29" s="243"/>
      <c r="D29" s="243"/>
      <c r="E29" s="243"/>
      <c r="F29" s="243"/>
      <c r="G29" s="154">
        <f>SUM(G6:G20)</f>
        <v>216.30398462999997</v>
      </c>
      <c r="H29" s="155">
        <f>SUM(H6:H20)</f>
        <v>1884</v>
      </c>
      <c r="I29" s="155">
        <f>+G29/H29*1000000</f>
        <v>114811.03218152864</v>
      </c>
      <c r="J29" s="156"/>
      <c r="K29" s="157"/>
    </row>
    <row r="30" spans="1:14" s="163" customFormat="1" ht="11.25">
      <c r="A30" s="159"/>
      <c r="B30" s="246" t="s">
        <v>564</v>
      </c>
      <c r="C30" s="247"/>
      <c r="D30" s="247"/>
      <c r="E30" s="247"/>
      <c r="F30" s="247"/>
      <c r="G30" s="160">
        <f>+G29/G35</f>
        <v>0.5596888415450002</v>
      </c>
      <c r="H30" s="160">
        <f>+H29/H35</f>
        <v>0.52391546162402669</v>
      </c>
      <c r="I30" s="160"/>
      <c r="J30" s="161"/>
      <c r="K30" s="162"/>
    </row>
    <row r="31" spans="1:14" ht="6" customHeight="1">
      <c r="A31" s="128"/>
      <c r="B31" s="244"/>
      <c r="C31" s="245"/>
      <c r="D31" s="245"/>
      <c r="E31" s="245"/>
      <c r="F31" s="245"/>
      <c r="G31" s="149"/>
      <c r="H31" s="149"/>
      <c r="I31" s="149"/>
      <c r="J31" s="150"/>
      <c r="K31" s="136"/>
    </row>
    <row r="32" spans="1:14" ht="12.75">
      <c r="A32" s="128"/>
      <c r="B32" s="242" t="s">
        <v>563</v>
      </c>
      <c r="C32" s="243"/>
      <c r="D32" s="243"/>
      <c r="E32" s="243"/>
      <c r="F32" s="243"/>
      <c r="G32" s="154">
        <f>+G35-G29</f>
        <v>170.16787004</v>
      </c>
      <c r="H32" s="155">
        <f>+H35-H29</f>
        <v>1712</v>
      </c>
      <c r="I32" s="155">
        <f>+G32/H32*1000000</f>
        <v>99397.120350467289</v>
      </c>
      <c r="J32" s="150"/>
      <c r="K32" s="136"/>
    </row>
    <row r="33" spans="1:11" ht="12.75">
      <c r="A33" s="128"/>
      <c r="B33" s="246" t="s">
        <v>564</v>
      </c>
      <c r="C33" s="247"/>
      <c r="D33" s="247"/>
      <c r="E33" s="247"/>
      <c r="F33" s="247"/>
      <c r="G33" s="160">
        <f>+G32/G35</f>
        <v>0.44031115845499974</v>
      </c>
      <c r="H33" s="160">
        <f>+H32/H35</f>
        <v>0.47608453837597331</v>
      </c>
      <c r="I33" s="160"/>
      <c r="J33" s="161"/>
      <c r="K33" s="136"/>
    </row>
    <row r="34" spans="1:11" ht="6.75" customHeight="1">
      <c r="A34" s="128"/>
      <c r="B34" s="244"/>
      <c r="C34" s="245"/>
      <c r="D34" s="245"/>
      <c r="E34" s="245"/>
      <c r="F34" s="245"/>
      <c r="G34" s="164"/>
      <c r="H34" s="164"/>
      <c r="I34" s="164"/>
      <c r="J34" s="165"/>
      <c r="K34" s="136"/>
    </row>
    <row r="35" spans="1:11" s="170" customFormat="1" ht="14.25">
      <c r="A35" s="166"/>
      <c r="B35" s="242" t="s">
        <v>471</v>
      </c>
      <c r="C35" s="243"/>
      <c r="D35" s="243"/>
      <c r="E35" s="243"/>
      <c r="F35" s="243"/>
      <c r="G35" s="121">
        <f>+'Análisis Zdatos14'!H19</f>
        <v>386.47185466999997</v>
      </c>
      <c r="H35" s="167">
        <f>+'Análisis Zdatos14'!D19</f>
        <v>3596</v>
      </c>
      <c r="I35" s="155">
        <f>+G35/H35*1000000</f>
        <v>107472.70708286985</v>
      </c>
      <c r="J35" s="168"/>
      <c r="K35" s="169"/>
    </row>
    <row r="36" spans="1:11" ht="5.25" customHeight="1">
      <c r="A36" s="128"/>
      <c r="B36" s="248"/>
      <c r="C36" s="249"/>
      <c r="D36" s="249"/>
      <c r="E36" s="249"/>
      <c r="F36" s="249"/>
      <c r="G36" s="171"/>
      <c r="H36" s="171"/>
      <c r="I36" s="171"/>
      <c r="J36" s="172"/>
      <c r="K36" s="136"/>
    </row>
    <row r="37" spans="1:11" ht="48" customHeight="1">
      <c r="A37" s="128"/>
      <c r="B37" s="241" t="s">
        <v>2187</v>
      </c>
      <c r="C37" s="241"/>
      <c r="D37" s="241"/>
      <c r="E37" s="241"/>
      <c r="F37" s="241"/>
      <c r="G37" s="241"/>
      <c r="H37" s="241"/>
      <c r="I37" s="241"/>
      <c r="J37" s="241"/>
      <c r="K37" s="136"/>
    </row>
    <row r="38" spans="1:11" ht="38.25" customHeight="1">
      <c r="A38" s="128"/>
      <c r="B38" s="241" t="s">
        <v>2191</v>
      </c>
      <c r="C38" s="241"/>
      <c r="D38" s="241"/>
      <c r="E38" s="241"/>
      <c r="F38" s="241"/>
      <c r="G38" s="241"/>
      <c r="H38" s="241"/>
      <c r="I38" s="241"/>
      <c r="J38" s="241"/>
    </row>
    <row r="39" spans="1:11" ht="52.5" customHeight="1">
      <c r="A39" s="128"/>
      <c r="B39" s="241" t="s">
        <v>1439</v>
      </c>
      <c r="C39" s="241"/>
      <c r="D39" s="241"/>
      <c r="E39" s="241"/>
      <c r="F39" s="241"/>
      <c r="G39" s="241"/>
      <c r="H39" s="241"/>
      <c r="I39" s="241"/>
      <c r="J39" s="241"/>
    </row>
    <row r="40" spans="1:11" ht="15" customHeight="1">
      <c r="B40" s="193"/>
      <c r="C40"/>
      <c r="D40"/>
    </row>
    <row r="41" spans="1:11" ht="15" customHeight="1">
      <c r="B41" s="194"/>
      <c r="C41" s="194"/>
      <c r="D41" s="194"/>
    </row>
    <row r="44" spans="1:11" ht="15" customHeight="1">
      <c r="G44" s="177"/>
    </row>
    <row r="45" spans="1:11" ht="15" customHeight="1">
      <c r="G45" s="177" t="s">
        <v>451</v>
      </c>
    </row>
  </sheetData>
  <sortState ref="A6:N25">
    <sortCondition descending="1" ref="G6:G25"/>
  </sortState>
  <mergeCells count="20">
    <mergeCell ref="B38:J38"/>
    <mergeCell ref="B39:J39"/>
    <mergeCell ref="B29:F29"/>
    <mergeCell ref="B34:F34"/>
    <mergeCell ref="B35:F35"/>
    <mergeCell ref="B30:F30"/>
    <mergeCell ref="B36:F36"/>
    <mergeCell ref="B37:J37"/>
    <mergeCell ref="B31:F31"/>
    <mergeCell ref="B32:F32"/>
    <mergeCell ref="B33:F33"/>
    <mergeCell ref="B2:J2"/>
    <mergeCell ref="J3:J4"/>
    <mergeCell ref="I3:I4"/>
    <mergeCell ref="F3:F4"/>
    <mergeCell ref="G3:G4"/>
    <mergeCell ref="H3:H4"/>
    <mergeCell ref="E3:E4"/>
    <mergeCell ref="D3:D4"/>
    <mergeCell ref="B3:C4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datos14</vt:lpstr>
      <vt:lpstr>datos14p</vt:lpstr>
      <vt:lpstr>datos14s</vt:lpstr>
      <vt:lpstr>datospoblacion</vt:lpstr>
      <vt:lpstr>datossectores</vt:lpstr>
      <vt:lpstr>informe14-1</vt:lpstr>
      <vt:lpstr>paises cad</vt:lpstr>
      <vt:lpstr>datosregiones</vt:lpstr>
      <vt:lpstr>proyectospaises</vt:lpstr>
      <vt:lpstr>fondospaises</vt:lpstr>
      <vt:lpstr>ONGDpaises</vt:lpstr>
      <vt:lpstr>paises</vt:lpstr>
      <vt:lpstr>regiones</vt:lpstr>
      <vt:lpstr>regionesglobal</vt:lpstr>
      <vt:lpstr>regionestotal</vt:lpstr>
      <vt:lpstr>ongd paises</vt:lpstr>
      <vt:lpstr>Renta</vt:lpstr>
      <vt:lpstr>Renta_Zdatos14</vt:lpstr>
      <vt:lpstr>Análisis Zdatos14</vt:lpstr>
      <vt:lpstr>AOD_ONGD</vt:lpstr>
      <vt:lpstr>Comparación</vt:lpstr>
      <vt:lpstr>Análisis Países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Sanchez Gago</dc:creator>
  <cp:lastModifiedBy>AGago</cp:lastModifiedBy>
  <cp:lastPrinted>2008-11-24T13:13:20Z</cp:lastPrinted>
  <dcterms:created xsi:type="dcterms:W3CDTF">2006-04-12T08:45:16Z</dcterms:created>
  <dcterms:modified xsi:type="dcterms:W3CDTF">2017-01-27T10:02:47Z</dcterms:modified>
</cp:coreProperties>
</file>