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\Results on group search - Update\"/>
    </mc:Choice>
  </mc:AlternateContent>
  <xr:revisionPtr revIDLastSave="0" documentId="13_ncr:1_{D527F329-F72B-467D-9299-BFD34FA64DA4}" xr6:coauthVersionLast="43" xr6:coauthVersionMax="43" xr10:uidLastSave="{00000000-0000-0000-0000-000000000000}"/>
  <bookViews>
    <workbookView minimized="1" xWindow="38010" yWindow="5610" windowWidth="18600" windowHeight="9990" activeTab="1" xr2:uid="{0BEBDED7-4077-472A-87ED-58A049705EF1}"/>
  </bookViews>
  <sheets>
    <sheet name="BandB" sheetId="2" r:id="rId1"/>
    <sheet name="BeamSearch" sheetId="16" r:id="rId2"/>
    <sheet name="COBsearch updated" sheetId="11" r:id="rId3"/>
    <sheet name="FCOBsearch-no result yet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11" l="1"/>
  <c r="L46" i="11"/>
  <c r="J48" i="11"/>
  <c r="J49" i="11"/>
  <c r="J50" i="11"/>
  <c r="J51" i="11"/>
  <c r="J52" i="11"/>
  <c r="J47" i="11"/>
  <c r="H52" i="11"/>
  <c r="H51" i="11"/>
  <c r="H50" i="11"/>
  <c r="H49" i="11"/>
  <c r="H48" i="11"/>
  <c r="H47" i="11"/>
  <c r="G52" i="11"/>
  <c r="G51" i="11"/>
  <c r="G50" i="11"/>
  <c r="G49" i="11"/>
  <c r="G48" i="11"/>
  <c r="G47" i="11"/>
  <c r="F52" i="11"/>
  <c r="F51" i="11"/>
  <c r="F50" i="11"/>
  <c r="F49" i="11"/>
  <c r="F48" i="11"/>
  <c r="F47" i="11"/>
  <c r="E52" i="11"/>
  <c r="E51" i="11"/>
  <c r="E50" i="11"/>
  <c r="E49" i="11"/>
  <c r="E48" i="11"/>
  <c r="E47" i="11"/>
  <c r="D52" i="11"/>
  <c r="D51" i="11"/>
  <c r="D50" i="11"/>
  <c r="D49" i="11"/>
  <c r="D48" i="11"/>
  <c r="C52" i="11"/>
  <c r="C51" i="11"/>
  <c r="C50" i="11"/>
  <c r="C49" i="11"/>
  <c r="C48" i="11"/>
  <c r="D47" i="11"/>
  <c r="C47" i="11"/>
  <c r="AS11" i="11" l="1"/>
  <c r="AS10" i="11"/>
  <c r="AS9" i="11"/>
  <c r="AS7" i="11"/>
  <c r="AS8" i="11"/>
  <c r="AS6" i="11"/>
  <c r="AS27" i="11" l="1"/>
  <c r="AS26" i="11"/>
  <c r="AR6" i="11"/>
  <c r="AR7" i="11"/>
  <c r="AR8" i="11"/>
  <c r="AR9" i="11"/>
  <c r="AR10" i="11"/>
  <c r="AR11" i="11"/>
  <c r="AR12" i="11"/>
  <c r="AR13" i="11"/>
  <c r="AR14" i="11"/>
  <c r="AR15" i="11"/>
  <c r="AR16" i="11"/>
  <c r="AR26" i="11"/>
  <c r="AR27" i="11"/>
  <c r="AR28" i="11"/>
  <c r="AS28" i="11" s="1"/>
  <c r="AR29" i="11"/>
  <c r="AS29" i="11" s="1"/>
  <c r="AR30" i="11"/>
  <c r="AS30" i="11" s="1"/>
  <c r="AR31" i="11"/>
  <c r="AS31" i="11" s="1"/>
  <c r="AR32" i="11"/>
  <c r="AS32" i="11" s="1"/>
  <c r="AR33" i="11"/>
  <c r="AR34" i="11"/>
  <c r="AR35" i="11"/>
  <c r="AR36" i="11"/>
  <c r="AR37" i="11"/>
  <c r="AR5" i="11"/>
  <c r="AS5" i="11" s="1"/>
  <c r="AT13" i="2"/>
  <c r="AT14" i="2"/>
  <c r="AT15" i="2"/>
  <c r="AT16" i="2"/>
  <c r="AT17" i="2"/>
  <c r="AT18" i="2"/>
  <c r="AT19" i="2"/>
  <c r="AT20" i="2"/>
  <c r="AT21" i="2"/>
  <c r="AU21" i="2"/>
  <c r="AT22" i="2"/>
  <c r="AU22" i="2"/>
  <c r="AT23" i="2"/>
  <c r="AU23" i="2"/>
  <c r="AT12" i="2"/>
  <c r="AT41" i="2"/>
  <c r="AT42" i="2"/>
  <c r="AT43" i="2"/>
  <c r="AT44" i="2"/>
  <c r="AT45" i="2"/>
  <c r="AT46" i="2"/>
  <c r="AT47" i="2"/>
  <c r="AT48" i="2"/>
  <c r="AT49" i="2"/>
  <c r="AT50" i="2"/>
  <c r="AU50" i="2"/>
  <c r="AT51" i="2"/>
  <c r="AU51" i="2"/>
  <c r="AT55" i="2"/>
  <c r="AT56" i="2"/>
  <c r="AT57" i="2"/>
  <c r="AT58" i="2"/>
  <c r="AT59" i="2"/>
  <c r="AT60" i="2"/>
  <c r="AT61" i="2"/>
  <c r="AT62" i="2"/>
  <c r="AT63" i="2"/>
  <c r="AT64" i="2"/>
  <c r="AT65" i="2"/>
  <c r="AU65" i="2"/>
  <c r="AT66" i="2"/>
  <c r="AU66" i="2"/>
  <c r="AT69" i="2"/>
  <c r="AT70" i="2"/>
  <c r="AT71" i="2"/>
  <c r="AT72" i="2"/>
  <c r="AT73" i="2"/>
  <c r="AT74" i="2"/>
  <c r="AT75" i="2"/>
  <c r="AT76" i="2"/>
  <c r="AT77" i="2"/>
  <c r="AT78" i="2"/>
  <c r="AT79" i="2"/>
  <c r="AU79" i="2"/>
  <c r="AT80" i="2"/>
  <c r="AU80" i="2"/>
  <c r="AT84" i="2"/>
  <c r="AT85" i="2"/>
  <c r="AT86" i="2"/>
  <c r="AT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40" i="2"/>
  <c r="AK30" i="2" l="1"/>
  <c r="AK32" i="2"/>
  <c r="AK40" i="2"/>
  <c r="AU40" i="2" s="1"/>
  <c r="AK41" i="2"/>
  <c r="AU41" i="2" s="1"/>
  <c r="AK42" i="2"/>
  <c r="AU42" i="2" s="1"/>
  <c r="AK55" i="2"/>
  <c r="AU55" i="2" s="1"/>
  <c r="AK63" i="2"/>
  <c r="AU63" i="2" s="1"/>
  <c r="AK72" i="2"/>
  <c r="AU72" i="2" s="1"/>
  <c r="AK73" i="2"/>
  <c r="AU73" i="2" s="1"/>
  <c r="AK86" i="2"/>
  <c r="AU86" i="2" s="1"/>
  <c r="AK26" i="2"/>
  <c r="AJ95" i="2"/>
  <c r="AJ94" i="2"/>
  <c r="AJ93" i="2"/>
  <c r="AJ92" i="2"/>
  <c r="AJ91" i="2"/>
  <c r="AJ90" i="2"/>
  <c r="AJ89" i="2"/>
  <c r="AJ88" i="2"/>
  <c r="AJ87" i="2"/>
  <c r="AK87" i="2" s="1"/>
  <c r="AU87" i="2" s="1"/>
  <c r="AJ86" i="2"/>
  <c r="AJ85" i="2"/>
  <c r="AK85" i="2" s="1"/>
  <c r="AU85" i="2" s="1"/>
  <c r="AJ80" i="2"/>
  <c r="AJ79" i="2"/>
  <c r="AJ78" i="2"/>
  <c r="AK78" i="2" s="1"/>
  <c r="AU78" i="2" s="1"/>
  <c r="AJ77" i="2"/>
  <c r="AK77" i="2" s="1"/>
  <c r="AU77" i="2" s="1"/>
  <c r="AJ76" i="2"/>
  <c r="AK76" i="2" s="1"/>
  <c r="AU76" i="2" s="1"/>
  <c r="AJ75" i="2"/>
  <c r="AK75" i="2" s="1"/>
  <c r="AU75" i="2" s="1"/>
  <c r="AJ74" i="2"/>
  <c r="AK74" i="2" s="1"/>
  <c r="AU74" i="2" s="1"/>
  <c r="AJ73" i="2"/>
  <c r="AJ72" i="2"/>
  <c r="AJ71" i="2"/>
  <c r="AK71" i="2" s="1"/>
  <c r="AU71" i="2" s="1"/>
  <c r="AJ70" i="2"/>
  <c r="AK70" i="2" s="1"/>
  <c r="AU70" i="2" s="1"/>
  <c r="AJ66" i="2"/>
  <c r="AJ65" i="2"/>
  <c r="AJ64" i="2"/>
  <c r="AK64" i="2" s="1"/>
  <c r="AU64" i="2" s="1"/>
  <c r="AJ63" i="2"/>
  <c r="AJ62" i="2"/>
  <c r="AK62" i="2" s="1"/>
  <c r="AU62" i="2" s="1"/>
  <c r="AJ61" i="2"/>
  <c r="AK61" i="2" s="1"/>
  <c r="AU61" i="2" s="1"/>
  <c r="AJ60" i="2"/>
  <c r="AK60" i="2" s="1"/>
  <c r="AU60" i="2" s="1"/>
  <c r="AJ59" i="2"/>
  <c r="AK59" i="2" s="1"/>
  <c r="AU59" i="2" s="1"/>
  <c r="AJ58" i="2"/>
  <c r="AK58" i="2" s="1"/>
  <c r="AU58" i="2" s="1"/>
  <c r="AJ57" i="2"/>
  <c r="AK57" i="2" s="1"/>
  <c r="AU57" i="2" s="1"/>
  <c r="AJ56" i="2"/>
  <c r="AK56" i="2" s="1"/>
  <c r="AU56" i="2" s="1"/>
  <c r="AJ51" i="2"/>
  <c r="AJ50" i="2"/>
  <c r="AJ49" i="2"/>
  <c r="AK49" i="2" s="1"/>
  <c r="AU49" i="2" s="1"/>
  <c r="AJ48" i="2"/>
  <c r="AK48" i="2" s="1"/>
  <c r="AU48" i="2" s="1"/>
  <c r="AJ47" i="2"/>
  <c r="AK47" i="2" s="1"/>
  <c r="AU47" i="2" s="1"/>
  <c r="AJ46" i="2"/>
  <c r="AK46" i="2" s="1"/>
  <c r="AU46" i="2" s="1"/>
  <c r="AJ45" i="2"/>
  <c r="AK45" i="2" s="1"/>
  <c r="AU45" i="2" s="1"/>
  <c r="AJ44" i="2"/>
  <c r="AK44" i="2" s="1"/>
  <c r="AU44" i="2" s="1"/>
  <c r="AJ43" i="2"/>
  <c r="AK43" i="2" s="1"/>
  <c r="AU43" i="2" s="1"/>
  <c r="AJ42" i="2"/>
  <c r="AJ41" i="2"/>
  <c r="AJ40" i="2"/>
  <c r="AJ37" i="2"/>
  <c r="AJ36" i="2"/>
  <c r="AJ35" i="2"/>
  <c r="AK35" i="2" s="1"/>
  <c r="AJ34" i="2"/>
  <c r="AK34" i="2" s="1"/>
  <c r="AJ33" i="2"/>
  <c r="AK33" i="2" s="1"/>
  <c r="AJ32" i="2"/>
  <c r="AJ31" i="2"/>
  <c r="AK31" i="2" s="1"/>
  <c r="AJ30" i="2"/>
  <c r="AJ29" i="2"/>
  <c r="AK29" i="2" s="1"/>
  <c r="AJ28" i="2"/>
  <c r="AK28" i="2" s="1"/>
  <c r="AJ27" i="2"/>
  <c r="AK27" i="2" s="1"/>
  <c r="AJ84" i="2"/>
  <c r="AK84" i="2" s="1"/>
  <c r="AU84" i="2" s="1"/>
  <c r="AJ69" i="2"/>
  <c r="AK69" i="2" s="1"/>
  <c r="AU69" i="2" s="1"/>
  <c r="AJ55" i="2"/>
  <c r="AJ26" i="2"/>
  <c r="AK18" i="2"/>
  <c r="AU18" i="2" s="1"/>
  <c r="AJ23" i="2"/>
  <c r="AJ22" i="2"/>
  <c r="AJ21" i="2"/>
  <c r="AJ20" i="2"/>
  <c r="AK20" i="2" s="1"/>
  <c r="AU20" i="2" s="1"/>
  <c r="AJ19" i="2"/>
  <c r="AK19" i="2" s="1"/>
  <c r="AU19" i="2" s="1"/>
  <c r="AJ18" i="2"/>
  <c r="AJ17" i="2"/>
  <c r="AK17" i="2" s="1"/>
  <c r="AU17" i="2" s="1"/>
  <c r="AJ16" i="2"/>
  <c r="AK16" i="2" s="1"/>
  <c r="AU16" i="2" s="1"/>
  <c r="AJ15" i="2"/>
  <c r="AK15" i="2" s="1"/>
  <c r="AU15" i="2" s="1"/>
  <c r="AJ14" i="2"/>
  <c r="AK14" i="2" s="1"/>
  <c r="AU14" i="2" s="1"/>
  <c r="AJ13" i="2"/>
  <c r="AK13" i="2" s="1"/>
  <c r="AU13" i="2" s="1"/>
  <c r="AJ12" i="2"/>
  <c r="AK12" i="2" s="1"/>
  <c r="AU12" i="2" s="1"/>
  <c r="H83" i="19" l="1"/>
  <c r="G83" i="19"/>
  <c r="F83" i="19"/>
  <c r="E83" i="19"/>
  <c r="D83" i="19"/>
  <c r="C83" i="19"/>
  <c r="H82" i="19"/>
  <c r="G82" i="19"/>
  <c r="F82" i="19"/>
  <c r="E82" i="19"/>
  <c r="D82" i="19"/>
  <c r="C82" i="19"/>
  <c r="H81" i="19"/>
  <c r="G81" i="19"/>
  <c r="F81" i="19"/>
  <c r="E81" i="19"/>
  <c r="D81" i="19"/>
  <c r="C81" i="19"/>
  <c r="H80" i="19"/>
  <c r="G80" i="19"/>
  <c r="F80" i="19"/>
  <c r="E80" i="19"/>
  <c r="D80" i="19"/>
  <c r="C80" i="19"/>
  <c r="H79" i="19"/>
  <c r="G79" i="19"/>
  <c r="F79" i="19"/>
  <c r="E79" i="19"/>
  <c r="D79" i="19"/>
  <c r="C79" i="19"/>
  <c r="H78" i="19"/>
  <c r="G78" i="19"/>
  <c r="F78" i="19"/>
  <c r="E78" i="19"/>
  <c r="D78" i="19"/>
  <c r="C78" i="19"/>
  <c r="I52" i="19"/>
  <c r="I51" i="19"/>
  <c r="I50" i="19"/>
  <c r="I49" i="19"/>
  <c r="I48" i="19"/>
  <c r="I47" i="19"/>
  <c r="AJ37" i="19"/>
  <c r="AI37" i="19"/>
  <c r="AJ36" i="19"/>
  <c r="AI36" i="19"/>
  <c r="AJ35" i="19"/>
  <c r="AI35" i="19"/>
  <c r="AJ34" i="19"/>
  <c r="AI34" i="19"/>
  <c r="AJ33" i="19"/>
  <c r="AI33" i="19"/>
  <c r="AJ32" i="19"/>
  <c r="AI32" i="19"/>
  <c r="AJ31" i="19"/>
  <c r="AI31" i="19"/>
  <c r="AJ30" i="19"/>
  <c r="AI30" i="19"/>
  <c r="AJ29" i="19"/>
  <c r="AI29" i="19"/>
  <c r="AJ28" i="19"/>
  <c r="AI28" i="19"/>
  <c r="AJ27" i="19"/>
  <c r="AI27" i="19"/>
  <c r="AJ26" i="19"/>
  <c r="AI26" i="19"/>
  <c r="AJ16" i="19"/>
  <c r="AI16" i="19"/>
  <c r="AJ15" i="19"/>
  <c r="AI15" i="19"/>
  <c r="AJ14" i="19"/>
  <c r="AI14" i="19"/>
  <c r="AJ13" i="19"/>
  <c r="AI13" i="19"/>
  <c r="AJ12" i="19"/>
  <c r="AI12" i="19"/>
  <c r="AJ11" i="19"/>
  <c r="AI11" i="19"/>
  <c r="AJ10" i="19"/>
  <c r="AI10" i="19"/>
  <c r="AJ9" i="19"/>
  <c r="AI9" i="19"/>
  <c r="AJ8" i="19"/>
  <c r="AI8" i="19"/>
  <c r="AJ7" i="19"/>
  <c r="AI7" i="19"/>
  <c r="AJ6" i="19"/>
  <c r="AI6" i="19"/>
  <c r="AJ5" i="19"/>
  <c r="AI5" i="19"/>
  <c r="J77" i="19" l="1"/>
  <c r="D78" i="11"/>
  <c r="E78" i="11"/>
  <c r="F78" i="11"/>
  <c r="G78" i="11"/>
  <c r="H78" i="11"/>
  <c r="D79" i="11"/>
  <c r="E79" i="11"/>
  <c r="F79" i="11"/>
  <c r="G79" i="11"/>
  <c r="H79" i="11"/>
  <c r="D80" i="11"/>
  <c r="E80" i="11"/>
  <c r="F80" i="11"/>
  <c r="G80" i="11"/>
  <c r="H80" i="11"/>
  <c r="D81" i="11"/>
  <c r="E81" i="11"/>
  <c r="F81" i="11"/>
  <c r="G81" i="11"/>
  <c r="H81" i="11"/>
  <c r="D82" i="11"/>
  <c r="E82" i="11"/>
  <c r="F82" i="11"/>
  <c r="G82" i="11"/>
  <c r="H82" i="11"/>
  <c r="D83" i="11"/>
  <c r="E83" i="11"/>
  <c r="F83" i="11"/>
  <c r="G83" i="11"/>
  <c r="H83" i="11"/>
  <c r="C83" i="11"/>
  <c r="C82" i="11"/>
  <c r="C81" i="11"/>
  <c r="C80" i="11"/>
  <c r="C79" i="11"/>
  <c r="C78" i="11"/>
  <c r="I80" i="16"/>
  <c r="J80" i="16"/>
  <c r="K80" i="16"/>
  <c r="L80" i="16"/>
  <c r="M80" i="16"/>
  <c r="N80" i="16"/>
  <c r="I81" i="16"/>
  <c r="J81" i="16"/>
  <c r="K81" i="16"/>
  <c r="L81" i="16"/>
  <c r="M81" i="16"/>
  <c r="N81" i="16"/>
  <c r="I82" i="16"/>
  <c r="J82" i="16"/>
  <c r="K82" i="16"/>
  <c r="L82" i="16"/>
  <c r="M82" i="16"/>
  <c r="N82" i="16"/>
  <c r="I83" i="16"/>
  <c r="J83" i="16"/>
  <c r="K83" i="16"/>
  <c r="L83" i="16"/>
  <c r="M83" i="16"/>
  <c r="N83" i="16"/>
  <c r="I84" i="16"/>
  <c r="J84" i="16"/>
  <c r="K84" i="16"/>
  <c r="L84" i="16"/>
  <c r="M84" i="16"/>
  <c r="N84" i="16"/>
  <c r="J79" i="16"/>
  <c r="K79" i="16"/>
  <c r="L79" i="16"/>
  <c r="M79" i="16"/>
  <c r="N79" i="16"/>
  <c r="I79" i="16"/>
  <c r="C80" i="16"/>
  <c r="D80" i="16"/>
  <c r="E80" i="16"/>
  <c r="F80" i="16"/>
  <c r="G80" i="16"/>
  <c r="H80" i="16"/>
  <c r="C81" i="16"/>
  <c r="D81" i="16"/>
  <c r="E81" i="16"/>
  <c r="F81" i="16"/>
  <c r="G81" i="16"/>
  <c r="H81" i="16"/>
  <c r="C82" i="16"/>
  <c r="D82" i="16"/>
  <c r="E82" i="16"/>
  <c r="F82" i="16"/>
  <c r="G82" i="16"/>
  <c r="H82" i="16"/>
  <c r="C83" i="16"/>
  <c r="D83" i="16"/>
  <c r="E83" i="16"/>
  <c r="F83" i="16"/>
  <c r="G83" i="16"/>
  <c r="H83" i="16"/>
  <c r="C84" i="16"/>
  <c r="D84" i="16"/>
  <c r="E84" i="16"/>
  <c r="F84" i="16"/>
  <c r="G84" i="16"/>
  <c r="H84" i="16"/>
  <c r="D79" i="16"/>
  <c r="E79" i="16"/>
  <c r="F79" i="16"/>
  <c r="G79" i="16"/>
  <c r="H79" i="16"/>
  <c r="C79" i="16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J77" i="11" l="1"/>
  <c r="I86" i="16"/>
  <c r="C85" i="16"/>
  <c r="AH62" i="16" l="1"/>
  <c r="AI62" i="16"/>
  <c r="AH48" i="16"/>
  <c r="AI48" i="16"/>
  <c r="AH33" i="16"/>
  <c r="AI33" i="16"/>
  <c r="AH19" i="16"/>
  <c r="AI19" i="16"/>
  <c r="AH5" i="16"/>
  <c r="AI5" i="16"/>
  <c r="AI88" i="16" l="1"/>
  <c r="AH88" i="16"/>
  <c r="AI87" i="16"/>
  <c r="AH87" i="16"/>
  <c r="AI86" i="16"/>
  <c r="AH86" i="16"/>
  <c r="AI85" i="16"/>
  <c r="AH85" i="16"/>
  <c r="AI84" i="16"/>
  <c r="AH84" i="16"/>
  <c r="AI83" i="16"/>
  <c r="AH83" i="16"/>
  <c r="AI82" i="16"/>
  <c r="AH82" i="16"/>
  <c r="AI81" i="16"/>
  <c r="AH81" i="16"/>
  <c r="AI80" i="16"/>
  <c r="AH80" i="16"/>
  <c r="AI79" i="16"/>
  <c r="AH79" i="16"/>
  <c r="AI78" i="16"/>
  <c r="AH78" i="16"/>
  <c r="AI77" i="16"/>
  <c r="AH77" i="16"/>
  <c r="AI73" i="16"/>
  <c r="AH73" i="16"/>
  <c r="AI72" i="16"/>
  <c r="AH72" i="16"/>
  <c r="AI71" i="16"/>
  <c r="AH71" i="16"/>
  <c r="AI70" i="16"/>
  <c r="AH70" i="16"/>
  <c r="AI69" i="16"/>
  <c r="AH69" i="16"/>
  <c r="AI68" i="16"/>
  <c r="AH68" i="16"/>
  <c r="AI67" i="16"/>
  <c r="AH67" i="16"/>
  <c r="AI66" i="16"/>
  <c r="AH66" i="16"/>
  <c r="AI65" i="16"/>
  <c r="AH65" i="16"/>
  <c r="AI64" i="16"/>
  <c r="AH64" i="16"/>
  <c r="AI63" i="16"/>
  <c r="AH63" i="16"/>
  <c r="AI59" i="16"/>
  <c r="AH59" i="16"/>
  <c r="AI58" i="16"/>
  <c r="AH58" i="16"/>
  <c r="AI57" i="16"/>
  <c r="AH57" i="16"/>
  <c r="AI56" i="16"/>
  <c r="AH56" i="16"/>
  <c r="AI55" i="16"/>
  <c r="AH55" i="16"/>
  <c r="AI54" i="16"/>
  <c r="AH54" i="16"/>
  <c r="AI53" i="16"/>
  <c r="AH53" i="16"/>
  <c r="AI52" i="16"/>
  <c r="AH52" i="16"/>
  <c r="AI51" i="16"/>
  <c r="AH51" i="16"/>
  <c r="AI50" i="16"/>
  <c r="AH50" i="16"/>
  <c r="AI49" i="16"/>
  <c r="AH49" i="16"/>
  <c r="AI44" i="16"/>
  <c r="AH44" i="16"/>
  <c r="AI43" i="16"/>
  <c r="AH43" i="16"/>
  <c r="AI42" i="16"/>
  <c r="AH42" i="16"/>
  <c r="AI41" i="16"/>
  <c r="AH41" i="16"/>
  <c r="AI40" i="16"/>
  <c r="AH40" i="16"/>
  <c r="AI39" i="16"/>
  <c r="AH39" i="16"/>
  <c r="AI38" i="16"/>
  <c r="AH38" i="16"/>
  <c r="AI37" i="16"/>
  <c r="AH37" i="16"/>
  <c r="AI36" i="16"/>
  <c r="AH36" i="16"/>
  <c r="AI35" i="16"/>
  <c r="AH35" i="16"/>
  <c r="AI34" i="16"/>
  <c r="AH34" i="16"/>
  <c r="AI30" i="16"/>
  <c r="AH30" i="16"/>
  <c r="AI29" i="16"/>
  <c r="AH29" i="16"/>
  <c r="AI28" i="16"/>
  <c r="AH28" i="16"/>
  <c r="AI27" i="16"/>
  <c r="AH27" i="16"/>
  <c r="AI26" i="16"/>
  <c r="AH26" i="16"/>
  <c r="AI25" i="16"/>
  <c r="AH25" i="16"/>
  <c r="AI24" i="16"/>
  <c r="AH24" i="16"/>
  <c r="AI23" i="16"/>
  <c r="AH23" i="16"/>
  <c r="AI22" i="16"/>
  <c r="AH22" i="16"/>
  <c r="AI21" i="16"/>
  <c r="AH21" i="16"/>
  <c r="AI20" i="16"/>
  <c r="AH20" i="16"/>
  <c r="AI16" i="16"/>
  <c r="AH16" i="16"/>
  <c r="AI15" i="16"/>
  <c r="AH15" i="16"/>
  <c r="AI14" i="16"/>
  <c r="AH14" i="16"/>
  <c r="AI13" i="16"/>
  <c r="AH13" i="16"/>
  <c r="AI12" i="16"/>
  <c r="AH12" i="16"/>
  <c r="AI11" i="16"/>
  <c r="AH11" i="16"/>
  <c r="AI10" i="16"/>
  <c r="AH10" i="16"/>
  <c r="AI9" i="16"/>
  <c r="AH9" i="16"/>
  <c r="AI8" i="16"/>
  <c r="AH8" i="16"/>
  <c r="AI7" i="16"/>
  <c r="AH7" i="16"/>
  <c r="AI6" i="16"/>
  <c r="AH6" i="16"/>
  <c r="I48" i="11"/>
  <c r="I49" i="11"/>
  <c r="I50" i="11"/>
  <c r="I51" i="11"/>
  <c r="I52" i="11"/>
  <c r="I47" i="11"/>
  <c r="I58" i="2"/>
  <c r="I57" i="2"/>
  <c r="I56" i="2"/>
  <c r="I55" i="2"/>
  <c r="AI26" i="11"/>
  <c r="AJ26" i="11"/>
  <c r="AJ16" i="11"/>
  <c r="AI16" i="11"/>
  <c r="AJ29" i="11"/>
  <c r="AI29" i="11"/>
  <c r="AJ28" i="11"/>
  <c r="AI28" i="11"/>
  <c r="AJ27" i="11"/>
  <c r="AI27" i="11"/>
  <c r="AJ37" i="11"/>
  <c r="AI37" i="11"/>
  <c r="AJ36" i="11"/>
  <c r="AI36" i="11"/>
  <c r="AJ35" i="11"/>
  <c r="AI35" i="11"/>
  <c r="AJ34" i="11"/>
  <c r="AI34" i="11"/>
  <c r="AJ33" i="11"/>
  <c r="AI33" i="11"/>
  <c r="AJ32" i="11"/>
  <c r="AI32" i="11"/>
  <c r="AJ31" i="11"/>
  <c r="AI31" i="11"/>
  <c r="AJ30" i="11"/>
  <c r="AI30" i="11"/>
  <c r="AI5" i="11"/>
  <c r="AJ5" i="11"/>
  <c r="AJ15" i="11"/>
  <c r="AI15" i="11"/>
  <c r="AJ14" i="11"/>
  <c r="AI14" i="11"/>
  <c r="AJ13" i="11"/>
  <c r="AI13" i="11"/>
  <c r="AJ12" i="11"/>
  <c r="AI12" i="11"/>
  <c r="AJ11" i="11"/>
  <c r="AI11" i="11"/>
  <c r="AJ10" i="11"/>
  <c r="AI10" i="11"/>
  <c r="AJ9" i="11"/>
  <c r="AI9" i="11"/>
  <c r="AJ8" i="11"/>
  <c r="AI8" i="11"/>
  <c r="AJ7" i="11"/>
  <c r="AI7" i="11"/>
  <c r="AJ6" i="11"/>
  <c r="AI6" i="11"/>
  <c r="AH69" i="2"/>
  <c r="AI69" i="2"/>
  <c r="AI95" i="2"/>
  <c r="AH95" i="2"/>
  <c r="AI94" i="2"/>
  <c r="AH94" i="2"/>
  <c r="AI93" i="2"/>
  <c r="AH93" i="2"/>
  <c r="AI92" i="2"/>
  <c r="AH92" i="2"/>
  <c r="AI91" i="2"/>
  <c r="AH91" i="2"/>
  <c r="AI90" i="2"/>
  <c r="AH90" i="2"/>
  <c r="AI89" i="2"/>
  <c r="AH89" i="2"/>
  <c r="AI88" i="2"/>
  <c r="AH88" i="2"/>
  <c r="AI87" i="2"/>
  <c r="AH87" i="2"/>
  <c r="AI86" i="2"/>
  <c r="AH86" i="2"/>
  <c r="AI85" i="2"/>
  <c r="AH85" i="2"/>
  <c r="AI84" i="2"/>
  <c r="AH84" i="2"/>
  <c r="AH37" i="2"/>
  <c r="AI37" i="2"/>
  <c r="AH23" i="2"/>
  <c r="AI23" i="2"/>
  <c r="AH30" i="2"/>
  <c r="AI30" i="2"/>
  <c r="AH16" i="2"/>
  <c r="AI16" i="2"/>
  <c r="AI80" i="2" l="1"/>
  <c r="AH80" i="2"/>
  <c r="AI79" i="2"/>
  <c r="AH79" i="2"/>
  <c r="AI78" i="2"/>
  <c r="AH78" i="2"/>
  <c r="AI77" i="2"/>
  <c r="AH77" i="2"/>
  <c r="AI76" i="2"/>
  <c r="AH76" i="2"/>
  <c r="AI75" i="2"/>
  <c r="AH75" i="2"/>
  <c r="AI74" i="2"/>
  <c r="AH74" i="2"/>
  <c r="AI73" i="2"/>
  <c r="AH73" i="2"/>
  <c r="AI72" i="2"/>
  <c r="AH72" i="2"/>
  <c r="AI71" i="2"/>
  <c r="AH71" i="2"/>
  <c r="AI70" i="2"/>
  <c r="AH70" i="2"/>
  <c r="AH55" i="2"/>
  <c r="AI55" i="2"/>
  <c r="AI66" i="2"/>
  <c r="AH66" i="2"/>
  <c r="AI65" i="2"/>
  <c r="AH65" i="2"/>
  <c r="AI64" i="2"/>
  <c r="AH64" i="2"/>
  <c r="AI63" i="2"/>
  <c r="AH63" i="2"/>
  <c r="AI62" i="2"/>
  <c r="AH62" i="2"/>
  <c r="AI61" i="2"/>
  <c r="AH61" i="2"/>
  <c r="AI60" i="2"/>
  <c r="AH60" i="2"/>
  <c r="AI59" i="2"/>
  <c r="AH59" i="2"/>
  <c r="AI58" i="2"/>
  <c r="AH58" i="2"/>
  <c r="AI57" i="2"/>
  <c r="AH57" i="2"/>
  <c r="AI56" i="2"/>
  <c r="AH56" i="2"/>
  <c r="AH40" i="2"/>
  <c r="AI40" i="2"/>
  <c r="AI51" i="2"/>
  <c r="AH51" i="2"/>
  <c r="AI43" i="2"/>
  <c r="AH43" i="2"/>
  <c r="AI42" i="2"/>
  <c r="AH42" i="2"/>
  <c r="AI41" i="2"/>
  <c r="AH41" i="2"/>
  <c r="AH27" i="2"/>
  <c r="AI27" i="2"/>
  <c r="AH28" i="2"/>
  <c r="AI28" i="2"/>
  <c r="AH29" i="2"/>
  <c r="AI29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I26" i="2"/>
  <c r="AH26" i="2"/>
  <c r="AH13" i="2"/>
  <c r="AI13" i="2"/>
  <c r="AH14" i="2"/>
  <c r="AI14" i="2"/>
  <c r="AH15" i="2"/>
  <c r="AI15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I12" i="2"/>
  <c r="AH12" i="2"/>
</calcChain>
</file>

<file path=xl/sharedStrings.xml><?xml version="1.0" encoding="utf-8"?>
<sst xmlns="http://schemas.openxmlformats.org/spreadsheetml/2006/main" count="1500" uniqueCount="238">
  <si>
    <t>0,</t>
  </si>
  <si>
    <t>Number of Plies</t>
  </si>
  <si>
    <t>Number of objective function evaluations</t>
  </si>
  <si>
    <t>Objective</t>
  </si>
  <si>
    <t>Target inhomogeneity factor</t>
  </si>
  <si>
    <t>LpTarget[9]-Lp[9]</t>
  </si>
  <si>
    <t>LpTarget[10]-Lp[10]</t>
  </si>
  <si>
    <t>LpTarget[11]-Lp[11]</t>
  </si>
  <si>
    <t>LpTarget[12]-Lp[12]</t>
  </si>
  <si>
    <t>method</t>
  </si>
  <si>
    <t>Alpha - inhomogeneity coefficient</t>
  </si>
  <si>
    <t>Time (s)</t>
  </si>
  <si>
    <t>Target half stacking sequence</t>
  </si>
  <si>
    <t xml:space="preserve">Branch and bound means </t>
  </si>
  <si>
    <t>Coeff 1 - weight for the mean function</t>
  </si>
  <si>
    <t>Coeff2 - type of BandB approach</t>
  </si>
  <si>
    <t>0, 45, 90, -45, 0, 45, 90, -45, 0, 45, 90, -45</t>
  </si>
  <si>
    <t>0, 0, 0, 0, 0, 0, 0, 0, 0, 0, 0, 0</t>
  </si>
  <si>
    <t>-45, -45, 90, -45, -45, 90, -45, -45, 90, -45, -45, 90</t>
  </si>
  <si>
    <t>0, 90, 45, 45, 0, 0, 0, 90 ,-45 ,45, 0 ,-45</t>
  </si>
  <si>
    <t>45, 0, 45, 90, 90, 90, -45, 0, 0, 90, 45, -45</t>
  </si>
  <si>
    <t>45,   90,    0,   45,   90,    0,  -45,   90,   45,    0,  -45,   90</t>
  </si>
  <si>
    <t>0,   90,   45,    0,   45,    0,    0,  -45,   45,   90,  -45,    0</t>
  </si>
  <si>
    <t>Shape of the tree</t>
  </si>
  <si>
    <t xml:space="preserve"> 1 1 …. 5</t>
  </si>
  <si>
    <t>Retrived half stacking sequence if different</t>
  </si>
  <si>
    <t>4,</t>
  </si>
  <si>
    <t>16,</t>
  </si>
  <si>
    <t>64,</t>
  </si>
  <si>
    <t>156,</t>
  </si>
  <si>
    <t>212,</t>
  </si>
  <si>
    <t>244,</t>
  </si>
  <si>
    <t>252,</t>
  </si>
  <si>
    <t>268,</t>
  </si>
  <si>
    <t>184,</t>
  </si>
  <si>
    <t>128,</t>
  </si>
  <si>
    <t>80,</t>
  </si>
  <si>
    <t>0, 0, 0, 45, 45, 45, 90, 90, 90, -45, -45, -45]</t>
  </si>
  <si>
    <t xml:space="preserve"> 1 1 …. 1</t>
  </si>
  <si>
    <t>236,</t>
  </si>
  <si>
    <t>440,</t>
  </si>
  <si>
    <t>992,</t>
  </si>
  <si>
    <t>1752,</t>
  </si>
  <si>
    <t>2992,</t>
  </si>
  <si>
    <t>4264,</t>
  </si>
  <si>
    <t>3200,</t>
  </si>
  <si>
    <t>1136,</t>
  </si>
  <si>
    <t>0,    0,   45,    0,   45,   90,  -45,   90,  -45,   45,   90,  -45</t>
  </si>
  <si>
    <t>256,</t>
  </si>
  <si>
    <t>672,</t>
  </si>
  <si>
    <t>608,</t>
  </si>
  <si>
    <t>388,</t>
  </si>
  <si>
    <t>200,</t>
  </si>
  <si>
    <t>92,</t>
  </si>
  <si>
    <t>20,</t>
  </si>
  <si>
    <t>-45,  -45,  -45,   90,  -45,   90,  -45,   90,  -45,  -45,   90,  -45</t>
  </si>
  <si>
    <t>372,</t>
  </si>
  <si>
    <t>428,</t>
  </si>
  <si>
    <t>528,</t>
  </si>
  <si>
    <t>556,</t>
  </si>
  <si>
    <t>316,</t>
  </si>
  <si>
    <t>140,</t>
  </si>
  <si>
    <t>160,</t>
  </si>
  <si>
    <t>336,</t>
  </si>
  <si>
    <t>620,</t>
  </si>
  <si>
    <t>936,</t>
  </si>
  <si>
    <t>1576,</t>
  </si>
  <si>
    <t>1804,</t>
  </si>
  <si>
    <t>1524,</t>
  </si>
  <si>
    <t>684,</t>
  </si>
  <si>
    <t>188,</t>
  </si>
  <si>
    <t>284,</t>
  </si>
  <si>
    <t>496,</t>
  </si>
  <si>
    <t>780,</t>
  </si>
  <si>
    <t>796,</t>
  </si>
  <si>
    <t>716,</t>
  </si>
  <si>
    <t>460,</t>
  </si>
  <si>
    <t>172,</t>
  </si>
  <si>
    <t xml:space="preserve"> 1 1 …. 2</t>
  </si>
  <si>
    <t>532,</t>
  </si>
  <si>
    <t>568,</t>
  </si>
  <si>
    <t>536,</t>
  </si>
  <si>
    <t>324,</t>
  </si>
  <si>
    <t>360,</t>
  </si>
  <si>
    <t>676,</t>
  </si>
  <si>
    <t>1100,</t>
  </si>
  <si>
    <t>1820,</t>
  </si>
  <si>
    <t>2356,</t>
  </si>
  <si>
    <t>2288,</t>
  </si>
  <si>
    <t>1316,</t>
  </si>
  <si>
    <t>308,</t>
  </si>
  <si>
    <t>524,</t>
  </si>
  <si>
    <t>860,</t>
  </si>
  <si>
    <t>924,</t>
  </si>
  <si>
    <t>944,</t>
  </si>
  <si>
    <t>604,</t>
  </si>
  <si>
    <t>288,</t>
  </si>
  <si>
    <t>476,</t>
  </si>
  <si>
    <t>1144,</t>
  </si>
  <si>
    <t>2120,</t>
  </si>
  <si>
    <t>3636,</t>
  </si>
  <si>
    <t>5724,</t>
  </si>
  <si>
    <t>5752,</t>
  </si>
  <si>
    <t>3156,</t>
  </si>
  <si>
    <t>1368,</t>
  </si>
  <si>
    <t>2964,</t>
  </si>
  <si>
    <t>5368,</t>
  </si>
  <si>
    <t>9948,</t>
  </si>
  <si>
    <t>14432,</t>
  </si>
  <si>
    <t>13904,</t>
  </si>
  <si>
    <t>0,    0,   45,    0,   45,   90,   90,  -45,   45,  -45,   90,  -45</t>
  </si>
  <si>
    <t>216,</t>
  </si>
  <si>
    <t>640,</t>
  </si>
  <si>
    <t>1636,</t>
  </si>
  <si>
    <t>1700,</t>
  </si>
  <si>
    <t>1484,</t>
  </si>
  <si>
    <t>1176,</t>
  </si>
  <si>
    <t>196,</t>
  </si>
  <si>
    <t>384,</t>
  </si>
  <si>
    <t>892,</t>
  </si>
  <si>
    <t>1540,</t>
  </si>
  <si>
    <t>2836,</t>
  </si>
  <si>
    <t>4588,</t>
  </si>
  <si>
    <t>5840,</t>
  </si>
  <si>
    <t>5556,</t>
  </si>
  <si>
    <t xml:space="preserve"> 1 1.5 2 … 6.5</t>
  </si>
  <si>
    <t>816,</t>
  </si>
  <si>
    <t>1396,</t>
  </si>
  <si>
    <t>1728,</t>
  </si>
  <si>
    <t>1860,</t>
  </si>
  <si>
    <t>1128,</t>
  </si>
  <si>
    <t>572,</t>
  </si>
  <si>
    <t>124,</t>
  </si>
  <si>
    <t>1024,</t>
  </si>
  <si>
    <t>3004,</t>
  </si>
  <si>
    <t>5952,</t>
  </si>
  <si>
    <t>8996,</t>
  </si>
  <si>
    <t>11968,</t>
  </si>
  <si>
    <t>8636,</t>
  </si>
  <si>
    <t>2564,</t>
  </si>
  <si>
    <t>2860,</t>
  </si>
  <si>
    <t>1744,</t>
  </si>
  <si>
    <t>588,</t>
  </si>
  <si>
    <t>152,</t>
  </si>
  <si>
    <t>32,</t>
  </si>
  <si>
    <t>1020,</t>
  </si>
  <si>
    <t>1632,</t>
  </si>
  <si>
    <t>1496,</t>
  </si>
  <si>
    <t>1184,</t>
  </si>
  <si>
    <t>828,</t>
  </si>
  <si>
    <t>420,</t>
  </si>
  <si>
    <t>1688,</t>
  </si>
  <si>
    <t>2768,</t>
  </si>
  <si>
    <t>4076,</t>
  </si>
  <si>
    <t>5136,</t>
  </si>
  <si>
    <t>3956,</t>
  </si>
  <si>
    <t>1676,</t>
  </si>
  <si>
    <t>896,</t>
  </si>
  <si>
    <t>1508,</t>
  </si>
  <si>
    <t>2320,</t>
  </si>
  <si>
    <t>3132,</t>
  </si>
  <si>
    <t>2904,</t>
  </si>
  <si>
    <t>1556,</t>
  </si>
  <si>
    <t>768,</t>
  </si>
  <si>
    <t xml:space="preserve"> 1 1.5 2 … 6 12</t>
  </si>
  <si>
    <t xml:space="preserve"> 0,    0,   45,    0,   45,   90,   90,  -45,  -45,   45,   90,  -45</t>
  </si>
  <si>
    <t>3292,</t>
  </si>
  <si>
    <t>6828,</t>
  </si>
  <si>
    <t>11300,</t>
  </si>
  <si>
    <t>15824,</t>
  </si>
  <si>
    <t>14096,</t>
  </si>
  <si>
    <t>6060,</t>
  </si>
  <si>
    <t>904,</t>
  </si>
  <si>
    <t>1884,</t>
  </si>
  <si>
    <t>3228,</t>
  </si>
  <si>
    <t>4888,</t>
  </si>
  <si>
    <t>6648,</t>
  </si>
  <si>
    <t>6388,</t>
  </si>
  <si>
    <t>3332,</t>
  </si>
  <si>
    <t>912,</t>
  </si>
  <si>
    <t>1692,</t>
  </si>
  <si>
    <t>2588,</t>
  </si>
  <si>
    <t>3712,</t>
  </si>
  <si>
    <t>3772,</t>
  </si>
  <si>
    <t>2364,</t>
  </si>
  <si>
    <t>1248,</t>
  </si>
  <si>
    <t>SetOfCoefficients</t>
  </si>
  <si>
    <t>S1</t>
  </si>
  <si>
    <t>S2</t>
  </si>
  <si>
    <t>S3</t>
  </si>
  <si>
    <t>S4</t>
  </si>
  <si>
    <t>S5</t>
  </si>
  <si>
    <t>SS2</t>
  </si>
  <si>
    <t>SS3</t>
  </si>
  <si>
    <t>SS4</t>
  </si>
  <si>
    <t>Objectives</t>
  </si>
  <si>
    <t>SS1</t>
  </si>
  <si>
    <t>0 0 1 … 0</t>
  </si>
  <si>
    <t xml:space="preserve">level </t>
  </si>
  <si>
    <t>0,    0,   45,   90,   45,    0,  -45,  -45,   90,   45,   90,  -45</t>
  </si>
  <si>
    <t xml:space="preserve"> -45,  -45,  -45,   90,  -45,  -45,   90,   90,   90,  -45,  -45,  -45</t>
  </si>
  <si>
    <t>0,    0,   45,   90,   45,    0,   90,  -45,   45,    0,  -45,    0</t>
  </si>
  <si>
    <t>90,   45,    0,   45,   90,  -45,    0,   45,    0,   90,  -45,   90</t>
  </si>
  <si>
    <t>SS5</t>
  </si>
  <si>
    <t>S6</t>
  </si>
  <si>
    <t>SS0</t>
  </si>
  <si>
    <t>partie 2-</t>
  </si>
  <si>
    <t>partie 2+</t>
  </si>
  <si>
    <t>partie 3-</t>
  </si>
  <si>
    <t>partie 3+</t>
  </si>
  <si>
    <t>partie 4-</t>
  </si>
  <si>
    <t>partie 4+</t>
  </si>
  <si>
    <t>partie 5-</t>
  </si>
  <si>
    <t>partie 5+</t>
  </si>
  <si>
    <t>partie 0-</t>
  </si>
  <si>
    <t>partie  0+</t>
  </si>
  <si>
    <t>partie f1-</t>
  </si>
  <si>
    <t xml:space="preserve"> 1 1 …. Inf</t>
  </si>
  <si>
    <t xml:space="preserve"> 1 1.5 2 … 6 inf</t>
  </si>
  <si>
    <t>SS6</t>
  </si>
  <si>
    <t>beam</t>
  </si>
  <si>
    <t>mean</t>
  </si>
  <si>
    <t>max Branching</t>
  </si>
  <si>
    <t>beam width</t>
  </si>
  <si>
    <t>0 0 … 1 … 0</t>
  </si>
  <si>
    <t>Computational times</t>
  </si>
  <si>
    <t>RBFS</t>
  </si>
  <si>
    <t>BandB</t>
  </si>
  <si>
    <t>diff</t>
  </si>
  <si>
    <t>RBFS -beam</t>
  </si>
  <si>
    <t>&lt;1%</t>
  </si>
  <si>
    <t>COB search</t>
  </si>
  <si>
    <r>
      <rPr>
        <sz val="11"/>
        <color theme="1"/>
        <rFont val="Calibri"/>
        <family val="2"/>
      </rPr>
      <t>ѱ</t>
    </r>
    <r>
      <rPr>
        <sz val="11"/>
        <color theme="1"/>
        <rFont val="Calibri"/>
        <family val="2"/>
        <scheme val="minor"/>
      </rPr>
      <t>0</t>
    </r>
  </si>
  <si>
    <t>ѱ1</t>
  </si>
  <si>
    <t>ѱ2</t>
  </si>
  <si>
    <t>max</t>
  </si>
  <si>
    <t>time with 25 branching limt</t>
  </si>
  <si>
    <t>time with 50 branching limt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</si>
</sst>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2" borderId="0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5" xfId="0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7" borderId="13" xfId="0" applyFill="1" applyBorder="1"/>
    <xf numFmtId="0" fontId="0" fillId="0" borderId="13" xfId="0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18" xfId="0" applyBorder="1"/>
    <xf numFmtId="0" fontId="0" fillId="7" borderId="20" xfId="0" applyFill="1" applyBorder="1"/>
    <xf numFmtId="0" fontId="0" fillId="0" borderId="14" xfId="0" applyBorder="1"/>
    <xf numFmtId="0" fontId="0" fillId="0" borderId="22" xfId="0" applyBorder="1"/>
    <xf numFmtId="0" fontId="0" fillId="7" borderId="24" xfId="0" applyFill="1" applyBorder="1"/>
    <xf numFmtId="0" fontId="0" fillId="0" borderId="25" xfId="0" applyBorder="1"/>
    <xf numFmtId="0" fontId="0" fillId="0" borderId="26" xfId="0" applyBorder="1"/>
    <xf numFmtId="0" fontId="0" fillId="0" borderId="13" xfId="0" applyFill="1" applyBorder="1"/>
    <xf numFmtId="0" fontId="1" fillId="7" borderId="18" xfId="0" applyFont="1" applyFill="1" applyBorder="1"/>
    <xf numFmtId="0" fontId="1" fillId="7" borderId="13" xfId="0" applyFont="1" applyFill="1" applyBorder="1"/>
    <xf numFmtId="2" fontId="0" fillId="7" borderId="23" xfId="0" applyNumberFormat="1" applyFill="1" applyBorder="1"/>
    <xf numFmtId="0" fontId="0" fillId="0" borderId="25" xfId="0" applyBorder="1" applyAlignment="1">
      <alignment horizontal="center"/>
    </xf>
    <xf numFmtId="0" fontId="0" fillId="7" borderId="27" xfId="0" applyFill="1" applyBorder="1"/>
    <xf numFmtId="0" fontId="0" fillId="7" borderId="14" xfId="0" applyFill="1" applyBorder="1"/>
    <xf numFmtId="0" fontId="0" fillId="7" borderId="28" xfId="0" applyFill="1" applyBorder="1"/>
    <xf numFmtId="0" fontId="0" fillId="7" borderId="21" xfId="0" applyFill="1" applyBorder="1"/>
    <xf numFmtId="49" fontId="0" fillId="7" borderId="4" xfId="0" applyNumberFormat="1" applyFill="1" applyBorder="1"/>
    <xf numFmtId="49" fontId="0" fillId="7" borderId="25" xfId="0" applyNumberFormat="1" applyFill="1" applyBorder="1"/>
    <xf numFmtId="0" fontId="0" fillId="7" borderId="29" xfId="0" applyFill="1" applyBorder="1"/>
    <xf numFmtId="49" fontId="0" fillId="7" borderId="30" xfId="0" applyNumberFormat="1" applyFill="1" applyBorder="1"/>
    <xf numFmtId="0" fontId="0" fillId="0" borderId="31" xfId="0" applyBorder="1"/>
    <xf numFmtId="0" fontId="0" fillId="0" borderId="28" xfId="0" applyBorder="1"/>
    <xf numFmtId="0" fontId="0" fillId="7" borderId="32" xfId="0" applyFill="1" applyBorder="1"/>
    <xf numFmtId="0" fontId="0" fillId="0" borderId="15" xfId="0" applyBorder="1"/>
    <xf numFmtId="0" fontId="2" fillId="2" borderId="1" xfId="0" applyFont="1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18" xfId="0" applyFill="1" applyBorder="1"/>
    <xf numFmtId="0" fontId="0" fillId="2" borderId="13" xfId="0" applyFill="1" applyBorder="1"/>
    <xf numFmtId="0" fontId="0" fillId="0" borderId="17" xfId="0" applyFill="1" applyBorder="1"/>
    <xf numFmtId="2" fontId="0" fillId="2" borderId="23" xfId="0" applyNumberFormat="1" applyFill="1" applyBorder="1"/>
    <xf numFmtId="0" fontId="0" fillId="2" borderId="24" xfId="0" applyFill="1" applyBorder="1"/>
    <xf numFmtId="0" fontId="0" fillId="6" borderId="25" xfId="0" applyFill="1" applyBorder="1"/>
    <xf numFmtId="0" fontId="0" fillId="6" borderId="13" xfId="0" applyFill="1" applyBorder="1"/>
    <xf numFmtId="0" fontId="0" fillId="6" borderId="26" xfId="0" applyFill="1" applyBorder="1"/>
    <xf numFmtId="0" fontId="0" fillId="5" borderId="25" xfId="0" applyFill="1" applyBorder="1"/>
    <xf numFmtId="0" fontId="0" fillId="5" borderId="13" xfId="0" applyFill="1" applyBorder="1"/>
    <xf numFmtId="0" fontId="0" fillId="5" borderId="26" xfId="0" applyFill="1" applyBorder="1"/>
    <xf numFmtId="0" fontId="2" fillId="3" borderId="1" xfId="0" applyFont="1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18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23" xfId="0" applyFill="1" applyBorder="1"/>
    <xf numFmtId="0" fontId="0" fillId="3" borderId="25" xfId="0" applyFill="1" applyBorder="1"/>
    <xf numFmtId="164" fontId="0" fillId="7" borderId="23" xfId="0" applyNumberFormat="1" applyFill="1" applyBorder="1"/>
    <xf numFmtId="164" fontId="0" fillId="7" borderId="17" xfId="0" applyNumberFormat="1" applyFill="1" applyBorder="1"/>
    <xf numFmtId="164" fontId="0" fillId="7" borderId="24" xfId="0" applyNumberFormat="1" applyFill="1" applyBorder="1"/>
    <xf numFmtId="164" fontId="0" fillId="0" borderId="25" xfId="0" applyNumberFormat="1" applyBorder="1"/>
    <xf numFmtId="164" fontId="0" fillId="0" borderId="13" xfId="0" applyNumberFormat="1" applyBorder="1"/>
    <xf numFmtId="164" fontId="0" fillId="0" borderId="26" xfId="0" applyNumberFormat="1" applyBorder="1"/>
    <xf numFmtId="0" fontId="0" fillId="0" borderId="30" xfId="0" applyBorder="1"/>
    <xf numFmtId="0" fontId="0" fillId="0" borderId="17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4" borderId="2" xfId="0" applyFill="1" applyBorder="1"/>
    <xf numFmtId="0" fontId="0" fillId="4" borderId="39" xfId="0" applyFill="1" applyBorder="1"/>
    <xf numFmtId="0" fontId="0" fillId="4" borderId="16" xfId="0" applyFill="1" applyBorder="1"/>
    <xf numFmtId="0" fontId="0" fillId="4" borderId="40" xfId="0" applyFill="1" applyBorder="1"/>
    <xf numFmtId="165" fontId="0" fillId="3" borderId="23" xfId="0" applyNumberFormat="1" applyFill="1" applyBorder="1"/>
    <xf numFmtId="165" fontId="0" fillId="3" borderId="25" xfId="0" applyNumberFormat="1" applyFill="1" applyBorder="1"/>
    <xf numFmtId="164" fontId="0" fillId="3" borderId="23" xfId="0" applyNumberFormat="1" applyFill="1" applyBorder="1"/>
    <xf numFmtId="164" fontId="0" fillId="3" borderId="25" xfId="0" applyNumberFormat="1" applyFill="1" applyBorder="1"/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13" xfId="0" applyNumberFormat="1" applyFill="1" applyBorder="1"/>
    <xf numFmtId="164" fontId="0" fillId="3" borderId="33" xfId="0" applyNumberFormat="1" applyFill="1" applyBorder="1"/>
    <xf numFmtId="164" fontId="0" fillId="2" borderId="34" xfId="0" applyNumberFormat="1" applyFill="1" applyBorder="1"/>
    <xf numFmtId="164" fontId="0" fillId="2" borderId="42" xfId="0" applyNumberFormat="1" applyFill="1" applyBorder="1"/>
    <xf numFmtId="164" fontId="0" fillId="2" borderId="35" xfId="0" applyNumberFormat="1" applyFill="1" applyBorder="1"/>
    <xf numFmtId="164" fontId="0" fillId="2" borderId="26" xfId="0" applyNumberFormat="1" applyFill="1" applyBorder="1"/>
    <xf numFmtId="164" fontId="0" fillId="3" borderId="44" xfId="0" applyNumberFormat="1" applyFill="1" applyBorder="1"/>
    <xf numFmtId="164" fontId="0" fillId="3" borderId="36" xfId="0" applyNumberFormat="1" applyFill="1" applyBorder="1"/>
    <xf numFmtId="164" fontId="0" fillId="2" borderId="37" xfId="0" applyNumberFormat="1" applyFill="1" applyBorder="1"/>
    <xf numFmtId="164" fontId="0" fillId="2" borderId="38" xfId="0" applyNumberForma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165" fontId="0" fillId="3" borderId="48" xfId="0" applyNumberFormat="1" applyFill="1" applyBorder="1"/>
    <xf numFmtId="0" fontId="0" fillId="0" borderId="14" xfId="0" applyFill="1" applyBorder="1"/>
    <xf numFmtId="0" fontId="0" fillId="0" borderId="25" xfId="0" applyFill="1" applyBorder="1"/>
    <xf numFmtId="0" fontId="0" fillId="0" borderId="26" xfId="0" applyFill="1" applyBorder="1"/>
    <xf numFmtId="165" fontId="0" fillId="0" borderId="25" xfId="0" applyNumberFormat="1" applyFill="1" applyBorder="1"/>
    <xf numFmtId="0" fontId="0" fillId="0" borderId="15" xfId="0" applyFill="1" applyBorder="1"/>
    <xf numFmtId="0" fontId="0" fillId="0" borderId="42" xfId="0" applyFill="1" applyBorder="1"/>
    <xf numFmtId="0" fontId="0" fillId="0" borderId="43" xfId="0" applyFill="1" applyBorder="1"/>
    <xf numFmtId="164" fontId="0" fillId="0" borderId="23" xfId="0" applyNumberFormat="1" applyFill="1" applyBorder="1"/>
    <xf numFmtId="164" fontId="0" fillId="0" borderId="13" xfId="0" applyNumberFormat="1" applyFill="1" applyBorder="1"/>
    <xf numFmtId="164" fontId="0" fillId="0" borderId="33" xfId="0" applyNumberFormat="1" applyFill="1" applyBorder="1"/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26" xfId="0" applyNumberFormat="1" applyFill="1" applyBorder="1"/>
    <xf numFmtId="164" fontId="0" fillId="0" borderId="37" xfId="0" applyNumberFormat="1" applyFill="1" applyBorder="1"/>
    <xf numFmtId="164" fontId="0" fillId="0" borderId="38" xfId="0" applyNumberFormat="1" applyFill="1" applyBorder="1"/>
    <xf numFmtId="0" fontId="0" fillId="0" borderId="0" xfId="0" applyFill="1"/>
    <xf numFmtId="0" fontId="0" fillId="0" borderId="24" xfId="0" applyFill="1" applyBorder="1"/>
    <xf numFmtId="2" fontId="0" fillId="0" borderId="23" xfId="0" applyNumberFormat="1" applyFill="1" applyBorder="1"/>
    <xf numFmtId="2" fontId="0" fillId="0" borderId="21" xfId="0" applyNumberFormat="1" applyFill="1" applyBorder="1"/>
    <xf numFmtId="0" fontId="2" fillId="0" borderId="1" xfId="0" applyFont="1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2" xfId="0" applyFill="1" applyBorder="1"/>
    <xf numFmtId="0" fontId="0" fillId="0" borderId="41" xfId="0" applyFill="1" applyBorder="1"/>
    <xf numFmtId="0" fontId="0" fillId="0" borderId="39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40" xfId="0" applyFill="1" applyBorder="1"/>
    <xf numFmtId="0" fontId="0" fillId="0" borderId="20" xfId="0" applyFill="1" applyBorder="1"/>
    <xf numFmtId="164" fontId="0" fillId="0" borderId="25" xfId="0" applyNumberFormat="1" applyFill="1" applyBorder="1"/>
    <xf numFmtId="164" fontId="0" fillId="0" borderId="19" xfId="0" applyNumberFormat="1" applyFill="1" applyBorder="1"/>
    <xf numFmtId="164" fontId="0" fillId="0" borderId="44" xfId="0" applyNumberFormat="1" applyFill="1" applyBorder="1"/>
    <xf numFmtId="164" fontId="0" fillId="0" borderId="36" xfId="0" applyNumberFormat="1" applyFill="1" applyBorder="1"/>
    <xf numFmtId="0" fontId="2" fillId="0" borderId="10" xfId="0" applyFont="1" applyBorder="1"/>
    <xf numFmtId="49" fontId="2" fillId="0" borderId="49" xfId="0" applyNumberFormat="1" applyFont="1" applyBorder="1"/>
    <xf numFmtId="0" fontId="2" fillId="0" borderId="49" xfId="0" applyFont="1" applyBorder="1"/>
    <xf numFmtId="0" fontId="2" fillId="3" borderId="49" xfId="0" applyFont="1" applyFill="1" applyBorder="1"/>
    <xf numFmtId="0" fontId="2" fillId="2" borderId="49" xfId="0" applyFont="1" applyFill="1" applyBorder="1"/>
    <xf numFmtId="0" fontId="2" fillId="0" borderId="12" xfId="0" applyFont="1" applyBorder="1"/>
    <xf numFmtId="0" fontId="1" fillId="0" borderId="18" xfId="0" applyFont="1" applyFill="1" applyBorder="1"/>
    <xf numFmtId="0" fontId="0" fillId="0" borderId="27" xfId="0" applyFill="1" applyBorder="1"/>
    <xf numFmtId="49" fontId="0" fillId="0" borderId="4" xfId="0" applyNumberFormat="1" applyFill="1" applyBorder="1"/>
    <xf numFmtId="0" fontId="0" fillId="0" borderId="32" xfId="0" applyFill="1" applyBorder="1"/>
    <xf numFmtId="164" fontId="0" fillId="0" borderId="17" xfId="0" applyNumberFormat="1" applyFill="1" applyBorder="1"/>
    <xf numFmtId="164" fontId="0" fillId="0" borderId="24" xfId="0" applyNumberFormat="1" applyFill="1" applyBorder="1"/>
    <xf numFmtId="0" fontId="0" fillId="0" borderId="22" xfId="0" applyFill="1" applyBorder="1"/>
    <xf numFmtId="49" fontId="0" fillId="0" borderId="25" xfId="0" applyNumberFormat="1" applyFill="1" applyBorder="1"/>
    <xf numFmtId="0" fontId="0" fillId="0" borderId="29" xfId="0" applyFill="1" applyBorder="1"/>
    <xf numFmtId="49" fontId="0" fillId="0" borderId="30" xfId="0" applyNumberFormat="1" applyFill="1" applyBorder="1"/>
    <xf numFmtId="0" fontId="0" fillId="0" borderId="31" xfId="0" applyFill="1" applyBorder="1"/>
    <xf numFmtId="164" fontId="0" fillId="0" borderId="18" xfId="0" applyNumberFormat="1" applyFill="1" applyBorder="1"/>
    <xf numFmtId="164" fontId="0" fillId="0" borderId="42" xfId="0" applyNumberFormat="1" applyFill="1" applyBorder="1"/>
    <xf numFmtId="2" fontId="0" fillId="2" borderId="18" xfId="0" applyNumberFormat="1" applyFill="1" applyBorder="1"/>
    <xf numFmtId="0" fontId="0" fillId="8" borderId="16" xfId="0" applyFill="1" applyBorder="1"/>
    <xf numFmtId="165" fontId="0" fillId="8" borderId="23" xfId="0" applyNumberFormat="1" applyFill="1" applyBorder="1"/>
    <xf numFmtId="165" fontId="0" fillId="8" borderId="25" xfId="0" applyNumberFormat="1" applyFill="1" applyBorder="1"/>
    <xf numFmtId="165" fontId="0" fillId="8" borderId="48" xfId="0" applyNumberFormat="1" applyFill="1" applyBorder="1"/>
    <xf numFmtId="0" fontId="0" fillId="8" borderId="40" xfId="0" applyFill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0" xfId="0" applyNumberFormat="1" applyFill="1" applyBorder="1"/>
    <xf numFmtId="9" fontId="2" fillId="0" borderId="1" xfId="0" applyNumberFormat="1" applyFont="1" applyBorder="1"/>
    <xf numFmtId="9" fontId="2" fillId="0" borderId="49" xfId="0" applyNumberFormat="1" applyFont="1" applyBorder="1"/>
    <xf numFmtId="9" fontId="0" fillId="7" borderId="17" xfId="0" applyNumberFormat="1" applyFill="1" applyBorder="1"/>
    <xf numFmtId="9" fontId="0" fillId="0" borderId="0" xfId="0" applyNumberFormat="1"/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9" fontId="3" fillId="0" borderId="13" xfId="0" applyNumberFormat="1" applyFont="1" applyFill="1" applyBorder="1" applyAlignment="1">
      <alignment horizontal="center"/>
    </xf>
    <xf numFmtId="49" fontId="3" fillId="0" borderId="13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" fillId="0" borderId="1" xfId="0" applyNumberFormat="1" applyFont="1" applyFill="1" applyBorder="1"/>
    <xf numFmtId="1" fontId="0" fillId="0" borderId="17" xfId="0" applyNumberFormat="1" applyFill="1" applyBorder="1"/>
    <xf numFmtId="1" fontId="2" fillId="0" borderId="49" xfId="0" applyNumberFormat="1" applyFont="1" applyBorder="1"/>
    <xf numFmtId="1" fontId="0" fillId="7" borderId="17" xfId="0" applyNumberFormat="1" applyFill="1" applyBorder="1"/>
    <xf numFmtId="1" fontId="0" fillId="2" borderId="23" xfId="0" applyNumberFormat="1" applyFill="1" applyBorder="1"/>
    <xf numFmtId="1" fontId="0" fillId="2" borderId="17" xfId="0" applyNumberFormat="1" applyFill="1" applyBorder="1"/>
    <xf numFmtId="1" fontId="2" fillId="0" borderId="1" xfId="0" applyNumberFormat="1" applyFont="1" applyBorder="1"/>
    <xf numFmtId="1" fontId="0" fillId="0" borderId="13" xfId="0" applyNumberFormat="1" applyBorder="1"/>
    <xf numFmtId="1" fontId="0" fillId="2" borderId="24" xfId="0" applyNumberFormat="1" applyFill="1" applyBorder="1"/>
    <xf numFmtId="1" fontId="0" fillId="2" borderId="21" xfId="0" applyNumberFormat="1" applyFill="1" applyBorder="1"/>
    <xf numFmtId="1" fontId="0" fillId="0" borderId="0" xfId="0" applyNumberFormat="1"/>
    <xf numFmtId="1" fontId="3" fillId="0" borderId="13" xfId="0" applyNumberFormat="1" applyFont="1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9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2" fillId="0" borderId="13" xfId="0" applyFont="1" applyFill="1" applyBorder="1"/>
    <xf numFmtId="0" fontId="6" fillId="0" borderId="13" xfId="0" applyFont="1" applyFill="1" applyBorder="1" applyAlignment="1">
      <alignment horizontal="center"/>
    </xf>
    <xf numFmtId="0" fontId="5" fillId="4" borderId="39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6" xfId="0" applyFont="1" applyBorder="1"/>
    <xf numFmtId="165" fontId="4" fillId="0" borderId="4" xfId="0" applyNumberFormat="1" applyFont="1" applyBorder="1"/>
    <xf numFmtId="165" fontId="4" fillId="0" borderId="5" xfId="0" applyNumberFormat="1" applyFont="1" applyFill="1" applyBorder="1"/>
    <xf numFmtId="0" fontId="4" fillId="0" borderId="5" xfId="0" applyFont="1" applyFill="1" applyBorder="1"/>
    <xf numFmtId="0" fontId="4" fillId="0" borderId="5" xfId="0" applyFont="1" applyBorder="1"/>
    <xf numFmtId="0" fontId="7" fillId="0" borderId="1" xfId="0" applyFont="1" applyBorder="1"/>
    <xf numFmtId="0" fontId="7" fillId="0" borderId="2" xfId="0" applyFont="1" applyBorder="1"/>
    <xf numFmtId="49" fontId="7" fillId="0" borderId="1" xfId="0" applyNumberFormat="1" applyFont="1" applyBorder="1"/>
    <xf numFmtId="165" fontId="7" fillId="3" borderId="1" xfId="0" applyNumberFormat="1" applyFont="1" applyFill="1" applyBorder="1"/>
    <xf numFmtId="165" fontId="7" fillId="2" borderId="1" xfId="0" applyNumberFormat="1" applyFont="1" applyFill="1" applyBorder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9" xfId="0" applyFont="1" applyBorder="1"/>
    <xf numFmtId="0" fontId="4" fillId="0" borderId="17" xfId="0" applyFont="1" applyBorder="1"/>
    <xf numFmtId="0" fontId="4" fillId="7" borderId="17" xfId="0" applyFont="1" applyFill="1" applyBorder="1"/>
    <xf numFmtId="0" fontId="8" fillId="7" borderId="18" xfId="0" applyFont="1" applyFill="1" applyBorder="1"/>
    <xf numFmtId="0" fontId="4" fillId="7" borderId="19" xfId="0" applyFont="1" applyFill="1" applyBorder="1"/>
    <xf numFmtId="0" fontId="4" fillId="7" borderId="27" xfId="0" applyFont="1" applyFill="1" applyBorder="1"/>
    <xf numFmtId="49" fontId="4" fillId="7" borderId="4" xfId="0" applyNumberFormat="1" applyFont="1" applyFill="1" applyBorder="1"/>
    <xf numFmtId="0" fontId="4" fillId="7" borderId="24" xfId="0" applyFont="1" applyFill="1" applyBorder="1"/>
    <xf numFmtId="165" fontId="4" fillId="3" borderId="23" xfId="0" applyNumberFormat="1" applyFont="1" applyFill="1" applyBorder="1"/>
    <xf numFmtId="165" fontId="4" fillId="2" borderId="17" xfId="0" applyNumberFormat="1" applyFont="1" applyFill="1" applyBorder="1"/>
    <xf numFmtId="0" fontId="4" fillId="3" borderId="17" xfId="0" applyFont="1" applyFill="1" applyBorder="1"/>
    <xf numFmtId="0" fontId="4" fillId="7" borderId="20" xfId="0" applyFont="1" applyFill="1" applyBorder="1"/>
    <xf numFmtId="0" fontId="4" fillId="7" borderId="32" xfId="0" applyFont="1" applyFill="1" applyBorder="1"/>
    <xf numFmtId="0" fontId="4" fillId="0" borderId="17" xfId="0" applyFont="1" applyFill="1" applyBorder="1"/>
    <xf numFmtId="164" fontId="4" fillId="7" borderId="17" xfId="0" applyNumberFormat="1" applyFont="1" applyFill="1" applyBorder="1"/>
    <xf numFmtId="164" fontId="4" fillId="7" borderId="24" xfId="0" applyNumberFormat="1" applyFont="1" applyFill="1" applyBorder="1"/>
    <xf numFmtId="2" fontId="4" fillId="7" borderId="23" xfId="0" applyNumberFormat="1" applyFont="1" applyFill="1" applyBorder="1"/>
    <xf numFmtId="0" fontId="4" fillId="7" borderId="21" xfId="0" applyFont="1" applyFill="1" applyBorder="1"/>
    <xf numFmtId="0" fontId="4" fillId="0" borderId="13" xfId="0" applyFont="1" applyBorder="1"/>
    <xf numFmtId="0" fontId="4" fillId="7" borderId="13" xfId="0" applyFont="1" applyFill="1" applyBorder="1"/>
    <xf numFmtId="0" fontId="4" fillId="7" borderId="14" xfId="0" applyFont="1" applyFill="1" applyBorder="1"/>
    <xf numFmtId="49" fontId="4" fillId="7" borderId="25" xfId="0" applyNumberFormat="1" applyFont="1" applyFill="1" applyBorder="1"/>
    <xf numFmtId="0" fontId="4" fillId="7" borderId="29" xfId="0" applyFont="1" applyFill="1" applyBorder="1"/>
    <xf numFmtId="165" fontId="4" fillId="2" borderId="13" xfId="0" applyNumberFormat="1" applyFont="1" applyFill="1" applyBorder="1"/>
    <xf numFmtId="2" fontId="4" fillId="2" borderId="23" xfId="0" applyNumberFormat="1" applyFont="1" applyFill="1" applyBorder="1"/>
    <xf numFmtId="0" fontId="4" fillId="7" borderId="28" xfId="0" applyFont="1" applyFill="1" applyBorder="1"/>
    <xf numFmtId="49" fontId="4" fillId="7" borderId="30" xfId="0" applyNumberFormat="1" applyFont="1" applyFill="1" applyBorder="1"/>
    <xf numFmtId="0" fontId="4" fillId="0" borderId="31" xfId="0" applyFont="1" applyBorder="1"/>
    <xf numFmtId="165" fontId="4" fillId="3" borderId="25" xfId="0" applyNumberFormat="1" applyFont="1" applyFill="1" applyBorder="1"/>
    <xf numFmtId="0" fontId="4" fillId="0" borderId="14" xfId="0" applyFont="1" applyBorder="1"/>
    <xf numFmtId="0" fontId="4" fillId="0" borderId="15" xfId="0" applyFont="1" applyBorder="1"/>
    <xf numFmtId="164" fontId="4" fillId="0" borderId="13" xfId="0" applyNumberFormat="1" applyFont="1" applyBorder="1"/>
    <xf numFmtId="164" fontId="4" fillId="0" borderId="26" xfId="0" applyNumberFormat="1" applyFont="1" applyBorder="1"/>
    <xf numFmtId="0" fontId="4" fillId="0" borderId="25" xfId="0" applyFont="1" applyBorder="1" applyAlignment="1">
      <alignment horizontal="center"/>
    </xf>
    <xf numFmtId="0" fontId="4" fillId="0" borderId="22" xfId="0" applyFont="1" applyBorder="1"/>
    <xf numFmtId="0" fontId="4" fillId="2" borderId="17" xfId="0" applyFont="1" applyFill="1" applyBorder="1"/>
    <xf numFmtId="0" fontId="4" fillId="0" borderId="26" xfId="0" applyFont="1" applyBorder="1"/>
    <xf numFmtId="0" fontId="4" fillId="6" borderId="25" xfId="0" applyFont="1" applyFill="1" applyBorder="1"/>
    <xf numFmtId="0" fontId="4" fillId="5" borderId="25" xfId="0" applyFont="1" applyFill="1" applyBorder="1"/>
    <xf numFmtId="0" fontId="4" fillId="0" borderId="25" xfId="0" applyFont="1" applyBorder="1"/>
    <xf numFmtId="0" fontId="8" fillId="7" borderId="13" xfId="0" applyFont="1" applyFill="1" applyBorder="1"/>
    <xf numFmtId="0" fontId="4" fillId="0" borderId="19" xfId="0" applyFont="1" applyFill="1" applyBorder="1"/>
    <xf numFmtId="0" fontId="4" fillId="2" borderId="24" xfId="0" applyFont="1" applyFill="1" applyBorder="1"/>
    <xf numFmtId="0" fontId="4" fillId="0" borderId="18" xfId="0" applyFont="1" applyFill="1" applyBorder="1"/>
    <xf numFmtId="0" fontId="4" fillId="0" borderId="13" xfId="0" applyFont="1" applyFill="1" applyBorder="1"/>
    <xf numFmtId="0" fontId="4" fillId="6" borderId="13" xfId="0" applyFont="1" applyFill="1" applyBorder="1"/>
    <xf numFmtId="0" fontId="4" fillId="6" borderId="26" xfId="0" applyFont="1" applyFill="1" applyBorder="1"/>
    <xf numFmtId="0" fontId="4" fillId="5" borderId="13" xfId="0" applyFont="1" applyFill="1" applyBorder="1"/>
    <xf numFmtId="0" fontId="4" fillId="5" borderId="26" xfId="0" applyFont="1" applyFill="1" applyBorder="1"/>
    <xf numFmtId="165" fontId="4" fillId="2" borderId="5" xfId="0" applyNumberFormat="1" applyFont="1" applyFill="1" applyBorder="1" applyAlignment="1"/>
    <xf numFmtId="165" fontId="4" fillId="2" borderId="42" xfId="0" applyNumberFormat="1" applyFont="1" applyFill="1" applyBorder="1"/>
    <xf numFmtId="165" fontId="4" fillId="2" borderId="34" xfId="0" applyNumberFormat="1" applyFont="1" applyFill="1" applyBorder="1"/>
    <xf numFmtId="165" fontId="4" fillId="2" borderId="37" xfId="0" applyNumberFormat="1" applyFont="1" applyFill="1" applyBorder="1"/>
    <xf numFmtId="165" fontId="4" fillId="2" borderId="0" xfId="0" applyNumberFormat="1" applyFont="1" applyFill="1" applyBorder="1"/>
    <xf numFmtId="0" fontId="4" fillId="0" borderId="18" xfId="0" applyFont="1" applyBorder="1"/>
    <xf numFmtId="0" fontId="4" fillId="0" borderId="28" xfId="0" applyFont="1" applyBorder="1"/>
    <xf numFmtId="0" fontId="4" fillId="0" borderId="30" xfId="0" applyFont="1" applyBorder="1"/>
    <xf numFmtId="165" fontId="4" fillId="0" borderId="25" xfId="0" applyNumberFormat="1" applyFont="1" applyBorder="1"/>
    <xf numFmtId="165" fontId="4" fillId="0" borderId="13" xfId="0" applyNumberFormat="1" applyFont="1" applyFill="1" applyBorder="1"/>
    <xf numFmtId="0" fontId="4" fillId="0" borderId="0" xfId="0" applyFont="1" applyBorder="1"/>
    <xf numFmtId="0" fontId="4" fillId="4" borderId="2" xfId="0" applyFont="1" applyFill="1" applyBorder="1"/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Border="1"/>
    <xf numFmtId="165" fontId="4" fillId="0" borderId="41" xfId="0" applyNumberFormat="1" applyFont="1" applyBorder="1"/>
    <xf numFmtId="165" fontId="4" fillId="0" borderId="42" xfId="0" applyNumberFormat="1" applyFont="1" applyBorder="1"/>
    <xf numFmtId="0" fontId="4" fillId="0" borderId="42" xfId="0" applyFont="1" applyFill="1" applyBorder="1"/>
    <xf numFmtId="0" fontId="4" fillId="0" borderId="45" xfId="0" applyFont="1" applyBorder="1"/>
    <xf numFmtId="0" fontId="4" fillId="4" borderId="39" xfId="0" applyFont="1" applyFill="1" applyBorder="1"/>
    <xf numFmtId="2" fontId="4" fillId="2" borderId="21" xfId="0" applyNumberFormat="1" applyFont="1" applyFill="1" applyBorder="1"/>
    <xf numFmtId="0" fontId="4" fillId="0" borderId="46" xfId="0" applyFont="1" applyBorder="1"/>
    <xf numFmtId="0" fontId="4" fillId="4" borderId="16" xfId="0" applyFont="1" applyFill="1" applyBorder="1"/>
    <xf numFmtId="165" fontId="4" fillId="3" borderId="48" xfId="0" applyNumberFormat="1" applyFont="1" applyFill="1" applyBorder="1"/>
    <xf numFmtId="0" fontId="4" fillId="0" borderId="47" xfId="0" applyFont="1" applyBorder="1"/>
    <xf numFmtId="0" fontId="4" fillId="4" borderId="40" xfId="0" applyFont="1" applyFill="1" applyBorder="1"/>
    <xf numFmtId="0" fontId="4" fillId="0" borderId="20" xfId="0" applyFont="1" applyBorder="1"/>
    <xf numFmtId="0" fontId="4" fillId="0" borderId="23" xfId="0" applyFont="1" applyBorder="1"/>
    <xf numFmtId="0" fontId="4" fillId="0" borderId="24" xfId="0" applyFont="1" applyBorder="1"/>
    <xf numFmtId="165" fontId="4" fillId="0" borderId="23" xfId="0" applyNumberFormat="1" applyFont="1" applyBorder="1"/>
    <xf numFmtId="165" fontId="4" fillId="0" borderId="17" xfId="0" applyNumberFormat="1" applyFont="1" applyFill="1" applyBorder="1"/>
    <xf numFmtId="0" fontId="4" fillId="0" borderId="32" xfId="0" applyFont="1" applyBorder="1"/>
    <xf numFmtId="0" fontId="4" fillId="0" borderId="14" xfId="0" applyFont="1" applyFill="1" applyBorder="1"/>
    <xf numFmtId="0" fontId="4" fillId="0" borderId="25" xfId="0" applyFont="1" applyFill="1" applyBorder="1"/>
    <xf numFmtId="0" fontId="4" fillId="0" borderId="26" xfId="0" applyFont="1" applyFill="1" applyBorder="1"/>
    <xf numFmtId="165" fontId="4" fillId="0" borderId="25" xfId="0" applyNumberFormat="1" applyFont="1" applyFill="1" applyBorder="1"/>
    <xf numFmtId="0" fontId="4" fillId="0" borderId="15" xfId="0" applyFont="1" applyFill="1" applyBorder="1"/>
    <xf numFmtId="0" fontId="4" fillId="3" borderId="23" xfId="0" applyFont="1" applyFill="1" applyBorder="1"/>
    <xf numFmtId="0" fontId="4" fillId="3" borderId="25" xfId="0" applyFont="1" applyFill="1" applyBorder="1"/>
    <xf numFmtId="164" fontId="4" fillId="3" borderId="33" xfId="0" applyNumberFormat="1" applyFont="1" applyFill="1" applyBorder="1"/>
    <xf numFmtId="164" fontId="4" fillId="2" borderId="42" xfId="0" applyNumberFormat="1" applyFont="1" applyFill="1" applyBorder="1"/>
    <xf numFmtId="164" fontId="4" fillId="2" borderId="34" xfId="0" applyNumberFormat="1" applyFont="1" applyFill="1" applyBorder="1"/>
    <xf numFmtId="164" fontId="4" fillId="2" borderId="35" xfId="0" applyNumberFormat="1" applyFont="1" applyFill="1" applyBorder="1"/>
    <xf numFmtId="164" fontId="4" fillId="3" borderId="23" xfId="0" applyNumberFormat="1" applyFont="1" applyFill="1" applyBorder="1"/>
    <xf numFmtId="164" fontId="4" fillId="3" borderId="25" xfId="0" applyNumberFormat="1" applyFont="1" applyFill="1" applyBorder="1"/>
    <xf numFmtId="164" fontId="4" fillId="2" borderId="18" xfId="0" applyNumberFormat="1" applyFont="1" applyFill="1" applyBorder="1"/>
    <xf numFmtId="164" fontId="4" fillId="2" borderId="13" xfId="0" applyNumberFormat="1" applyFont="1" applyFill="1" applyBorder="1"/>
    <xf numFmtId="164" fontId="4" fillId="2" borderId="26" xfId="0" applyNumberFormat="1" applyFont="1" applyFill="1" applyBorder="1"/>
    <xf numFmtId="2" fontId="4" fillId="2" borderId="18" xfId="0" applyNumberFormat="1" applyFont="1" applyFill="1" applyBorder="1"/>
    <xf numFmtId="164" fontId="4" fillId="3" borderId="44" xfId="0" applyNumberFormat="1" applyFont="1" applyFill="1" applyBorder="1"/>
    <xf numFmtId="164" fontId="4" fillId="3" borderId="36" xfId="0" applyNumberFormat="1" applyFont="1" applyFill="1" applyBorder="1"/>
    <xf numFmtId="164" fontId="4" fillId="2" borderId="37" xfId="0" applyNumberFormat="1" applyFont="1" applyFill="1" applyBorder="1"/>
    <xf numFmtId="164" fontId="4" fillId="2" borderId="38" xfId="0" applyNumberFormat="1" applyFont="1" applyFill="1" applyBorder="1"/>
    <xf numFmtId="165" fontId="4" fillId="0" borderId="42" xfId="0" applyNumberFormat="1" applyFont="1" applyFill="1" applyBorder="1"/>
    <xf numFmtId="165" fontId="4" fillId="0" borderId="34" xfId="0" applyNumberFormat="1" applyFont="1" applyFill="1" applyBorder="1"/>
    <xf numFmtId="164" fontId="4" fillId="0" borderId="34" xfId="0" applyNumberFormat="1" applyFont="1" applyFill="1" applyBorder="1"/>
    <xf numFmtId="164" fontId="4" fillId="0" borderId="35" xfId="0" applyNumberFormat="1" applyFont="1" applyFill="1" applyBorder="1"/>
    <xf numFmtId="164" fontId="4" fillId="0" borderId="23" xfId="0" applyNumberFormat="1" applyFont="1" applyFill="1" applyBorder="1"/>
    <xf numFmtId="165" fontId="4" fillId="0" borderId="18" xfId="0" applyNumberFormat="1" applyFont="1" applyFill="1" applyBorder="1"/>
    <xf numFmtId="164" fontId="4" fillId="0" borderId="13" xfId="0" applyNumberFormat="1" applyFont="1" applyFill="1" applyBorder="1"/>
    <xf numFmtId="0" fontId="4" fillId="0" borderId="7" xfId="0" applyFont="1" applyBorder="1"/>
    <xf numFmtId="0" fontId="4" fillId="0" borderId="0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165" fontId="4" fillId="0" borderId="7" xfId="0" applyNumberFormat="1" applyFont="1" applyFill="1" applyBorder="1"/>
    <xf numFmtId="165" fontId="4" fillId="0" borderId="0" xfId="0" applyNumberFormat="1" applyFont="1" applyFill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Fill="1" applyBorder="1"/>
    <xf numFmtId="0" fontId="4" fillId="0" borderId="10" xfId="0" applyFont="1" applyFill="1" applyBorder="1"/>
    <xf numFmtId="0" fontId="4" fillId="0" borderId="12" xfId="0" applyFont="1" applyFill="1" applyBorder="1"/>
    <xf numFmtId="165" fontId="4" fillId="0" borderId="10" xfId="0" applyNumberFormat="1" applyFont="1" applyFill="1" applyBorder="1"/>
    <xf numFmtId="165" fontId="4" fillId="0" borderId="11" xfId="0" applyNumberFormat="1" applyFont="1" applyFill="1" applyBorder="1"/>
    <xf numFmtId="0" fontId="4" fillId="0" borderId="0" xfId="0" applyFont="1" applyFill="1"/>
    <xf numFmtId="165" fontId="4" fillId="0" borderId="7" xfId="0" applyNumberFormat="1" applyFont="1" applyBorder="1"/>
    <xf numFmtId="0" fontId="4" fillId="3" borderId="0" xfId="0" applyFont="1" applyFill="1" applyBorder="1"/>
    <xf numFmtId="0" fontId="9" fillId="4" borderId="39" xfId="0" applyFont="1" applyFill="1" applyBorder="1"/>
    <xf numFmtId="166" fontId="0" fillId="3" borderId="23" xfId="0" applyNumberFormat="1" applyFill="1" applyBorder="1"/>
    <xf numFmtId="166" fontId="0" fillId="3" borderId="25" xfId="0" applyNumberFormat="1" applyFill="1" applyBorder="1"/>
    <xf numFmtId="11" fontId="0" fillId="3" borderId="25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1.xml"/><Relationship Id="rId1" Type="http://schemas.microsoft.com/office/2011/relationships/chartStyle" Target="style31.xml"/><Relationship Id="rId4" Type="http://schemas.openxmlformats.org/officeDocument/2006/relationships/chartUserShapes" Target="../drawings/drawing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9133991304885"/>
          <c:y val="5.1420127026217691E-2"/>
          <c:w val="0.6127764613767952"/>
          <c:h val="0.73862607585723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BandB!$C$53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BandB!$C$54:$C$59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483D-AA99-68A365952087}"/>
            </c:ext>
          </c:extLst>
        </c:ser>
        <c:ser>
          <c:idx val="1"/>
          <c:order val="1"/>
          <c:tx>
            <c:strRef>
              <c:f>BandB!$D$53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BandB!$D$54:$D$59</c:f>
              <c:numCache>
                <c:formatCode>0.000</c:formatCode>
                <c:ptCount val="6"/>
                <c:pt idx="0" formatCode="General">
                  <c:v>9.3549999999999994E-2</c:v>
                </c:pt>
                <c:pt idx="1">
                  <c:v>4.5537769999999998E-2</c:v>
                </c:pt>
                <c:pt idx="2">
                  <c:v>4.5537769999999998E-2</c:v>
                </c:pt>
                <c:pt idx="3">
                  <c:v>3.125E-2</c:v>
                </c:pt>
                <c:pt idx="4">
                  <c:v>4.5537769999999998E-2</c:v>
                </c:pt>
                <c:pt idx="5">
                  <c:v>3.755E-2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B-483D-AA99-68A365952087}"/>
            </c:ext>
          </c:extLst>
        </c:ser>
        <c:ser>
          <c:idx val="2"/>
          <c:order val="2"/>
          <c:tx>
            <c:strRef>
              <c:f>BandB!$E$53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BandB!$E$54:$E$59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B-483D-AA99-68A365952087}"/>
            </c:ext>
          </c:extLst>
        </c:ser>
        <c:ser>
          <c:idx val="3"/>
          <c:order val="3"/>
          <c:tx>
            <c:strRef>
              <c:f>BandB!$F$53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BandB!$F$54:$F$59</c:f>
              <c:numCache>
                <c:formatCode>0.000</c:formatCode>
                <c:ptCount val="6"/>
                <c:pt idx="0" formatCode="General">
                  <c:v>4.8611099999999997E-2</c:v>
                </c:pt>
                <c:pt idx="1">
                  <c:v>1.388E-2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B-483D-AA99-68A365952087}"/>
            </c:ext>
          </c:extLst>
        </c:ser>
        <c:ser>
          <c:idx val="4"/>
          <c:order val="4"/>
          <c:tx>
            <c:strRef>
              <c:f>BandB!$G$53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BandB!$G$54:$G$59</c:f>
              <c:numCache>
                <c:formatCode>0.000</c:formatCode>
                <c:ptCount val="6"/>
                <c:pt idx="0" formatCode="General">
                  <c:v>6.762E-2</c:v>
                </c:pt>
                <c:pt idx="1">
                  <c:v>2.4388E-2</c:v>
                </c:pt>
                <c:pt idx="2">
                  <c:v>2.4388E-2</c:v>
                </c:pt>
                <c:pt idx="3">
                  <c:v>2.4388E-2</c:v>
                </c:pt>
                <c:pt idx="4">
                  <c:v>2.4388E-2</c:v>
                </c:pt>
                <c:pt idx="5">
                  <c:v>2.4388E-2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B-483D-AA99-68A365952087}"/>
            </c:ext>
          </c:extLst>
        </c:ser>
        <c:ser>
          <c:idx val="5"/>
          <c:order val="5"/>
          <c:tx>
            <c:strRef>
              <c:f>BandB!$H$53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BandB!$H$54:$H$59</c:f>
              <c:numCache>
                <c:formatCode>0.000</c:formatCode>
                <c:ptCount val="6"/>
                <c:pt idx="0" formatCode="General">
                  <c:v>5.2352700000000002E-2</c:v>
                </c:pt>
                <c:pt idx="1">
                  <c:v>1.4867E-2</c:v>
                </c:pt>
                <c:pt idx="2">
                  <c:v>1.4867E-2</c:v>
                </c:pt>
                <c:pt idx="3">
                  <c:v>1.4867E-2</c:v>
                </c:pt>
                <c:pt idx="4">
                  <c:v>1.4867E-2</c:v>
                </c:pt>
                <c:pt idx="5">
                  <c:v>1.4867E-2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896-AD63-273C37AD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ψ</a:t>
                </a:r>
                <a:r>
                  <a:rPr lang="en-GB"/>
                  <a:t>-coefficients</a:t>
                </a:r>
              </a:p>
            </c:rich>
          </c:tx>
          <c:layout>
            <c:manualLayout>
              <c:xMode val="edge"/>
              <c:yMode val="edge"/>
              <c:x val="0.39717470587023262"/>
              <c:y val="0.9142231867066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@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(f</a:t>
                </a:r>
                <a:r>
                  <a:rPr lang="en-GB" baseline="30000"/>
                  <a:t>II</a:t>
                </a:r>
                <a:r>
                  <a:rPr lang="en-GB"/>
                  <a:t>) </a:t>
                </a:r>
              </a:p>
            </c:rich>
          </c:tx>
          <c:layout>
            <c:manualLayout>
              <c:xMode val="edge"/>
              <c:yMode val="edge"/>
              <c:x val="3.6074454682239808E-3"/>
              <c:y val="5.79828955259579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63598046237579"/>
          <c:y val="0.13863486278977122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BandB!$AH$11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BandB!$AK$12:$AK$23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92%</c:v>
                </c:pt>
                <c:pt idx="4">
                  <c:v>43%</c:v>
                </c:pt>
                <c:pt idx="5">
                  <c:v>24%</c:v>
                </c:pt>
                <c:pt idx="6">
                  <c:v>11%</c:v>
                </c:pt>
                <c:pt idx="7">
                  <c:v>5%</c:v>
                </c:pt>
                <c:pt idx="8">
                  <c:v>2%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BandB!$AH$12:$AH$23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-118</c:v>
                </c:pt>
                <c:pt idx="4">
                  <c:v>-220</c:v>
                </c:pt>
                <c:pt idx="5">
                  <c:v>-496</c:v>
                </c:pt>
                <c:pt idx="6">
                  <c:v>-876</c:v>
                </c:pt>
                <c:pt idx="7">
                  <c:v>-1496</c:v>
                </c:pt>
                <c:pt idx="8">
                  <c:v>-2132</c:v>
                </c:pt>
                <c:pt idx="9">
                  <c:v>-1600</c:v>
                </c:pt>
                <c:pt idx="10">
                  <c:v>-568</c:v>
                </c:pt>
                <c:pt idx="11">
                  <c:v>-82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CFD-AC7C-91BF0AD5E98E}"/>
            </c:ext>
          </c:extLst>
        </c:ser>
        <c:ser>
          <c:idx val="1"/>
          <c:order val="1"/>
          <c:tx>
            <c:strRef>
              <c:f>BandB!$AI$11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BandB!$AK$12:$AK$23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92%</c:v>
                </c:pt>
                <c:pt idx="4">
                  <c:v>43%</c:v>
                </c:pt>
                <c:pt idx="5">
                  <c:v>24%</c:v>
                </c:pt>
                <c:pt idx="6">
                  <c:v>11%</c:v>
                </c:pt>
                <c:pt idx="7">
                  <c:v>5%</c:v>
                </c:pt>
                <c:pt idx="8">
                  <c:v>2%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BandB!$AI$12:$AI$23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118</c:v>
                </c:pt>
                <c:pt idx="4">
                  <c:v>220</c:v>
                </c:pt>
                <c:pt idx="5">
                  <c:v>496</c:v>
                </c:pt>
                <c:pt idx="6">
                  <c:v>876</c:v>
                </c:pt>
                <c:pt idx="7">
                  <c:v>1496</c:v>
                </c:pt>
                <c:pt idx="8">
                  <c:v>2132</c:v>
                </c:pt>
                <c:pt idx="9">
                  <c:v>1600</c:v>
                </c:pt>
                <c:pt idx="10">
                  <c:v>568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CFD-AC7C-91BF0AD5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%" sourceLinked="0"/>
        <c:majorTickMark val="none"/>
        <c:minorTickMark val="none"/>
        <c:tickLblPos val="low"/>
        <c:crossAx val="374150056"/>
        <c:crosses val="autoZero"/>
        <c:auto val="0"/>
        <c:lblAlgn val="ctr"/>
        <c:lblOffset val="100"/>
        <c:noMultiLvlLbl val="0"/>
      </c:catAx>
      <c:valAx>
        <c:axId val="374150056"/>
        <c:scaling>
          <c:orientation val="minMax"/>
          <c:max val="2300"/>
          <c:min val="-23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BandB!$AK$26:$AK$37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95%</c:v>
                </c:pt>
                <c:pt idx="4">
                  <c:v>46%</c:v>
                </c:pt>
                <c:pt idx="5">
                  <c:v>28%</c:v>
                </c:pt>
                <c:pt idx="6">
                  <c:v>13%</c:v>
                </c:pt>
                <c:pt idx="7">
                  <c:v>6%</c:v>
                </c:pt>
                <c:pt idx="8">
                  <c:v>2%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BandB!$AH$26:$AH$37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-122</c:v>
                </c:pt>
                <c:pt idx="4">
                  <c:v>-238</c:v>
                </c:pt>
                <c:pt idx="5">
                  <c:v>-572</c:v>
                </c:pt>
                <c:pt idx="6">
                  <c:v>-1060</c:v>
                </c:pt>
                <c:pt idx="7">
                  <c:v>-1818</c:v>
                </c:pt>
                <c:pt idx="8">
                  <c:v>-2862</c:v>
                </c:pt>
                <c:pt idx="9">
                  <c:v>-2876</c:v>
                </c:pt>
                <c:pt idx="10">
                  <c:v>-1578</c:v>
                </c:pt>
                <c:pt idx="11">
                  <c:v>-538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AB-4B97-9F19-711F76810B8D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BandB!$AK$26:$AK$37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95%</c:v>
                </c:pt>
                <c:pt idx="4">
                  <c:v>46%</c:v>
                </c:pt>
                <c:pt idx="5">
                  <c:v>28%</c:v>
                </c:pt>
                <c:pt idx="6">
                  <c:v>13%</c:v>
                </c:pt>
                <c:pt idx="7">
                  <c:v>6%</c:v>
                </c:pt>
                <c:pt idx="8">
                  <c:v>2%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BandB!$AI$26:$AI$37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122</c:v>
                </c:pt>
                <c:pt idx="4">
                  <c:v>238</c:v>
                </c:pt>
                <c:pt idx="5">
                  <c:v>572</c:v>
                </c:pt>
                <c:pt idx="6">
                  <c:v>1060</c:v>
                </c:pt>
                <c:pt idx="7">
                  <c:v>1818</c:v>
                </c:pt>
                <c:pt idx="8">
                  <c:v>2862</c:v>
                </c:pt>
                <c:pt idx="9">
                  <c:v>2876</c:v>
                </c:pt>
                <c:pt idx="10">
                  <c:v>1578</c:v>
                </c:pt>
                <c:pt idx="11">
                  <c:v>538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AAB-4B97-9F19-711F76810B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BandB!$AT$25:$AU$36</c:f>
              <c:multiLvlStrCache>
                <c:ptCount val="12"/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95%</c:v>
                  </c:pt>
                  <c:pt idx="4">
                    <c:v>46%</c:v>
                  </c:pt>
                  <c:pt idx="5">
                    <c:v>28%</c:v>
                  </c:pt>
                  <c:pt idx="6">
                    <c:v>13%</c:v>
                  </c:pt>
                  <c:pt idx="7">
                    <c:v>6%</c:v>
                  </c:pt>
                  <c:pt idx="8">
                    <c:v>2%</c:v>
                  </c:pt>
                  <c:pt idx="9">
                    <c:v>1%</c:v>
                  </c:pt>
                  <c:pt idx="10">
                    <c:v>&lt;1%</c:v>
                  </c:pt>
                  <c:pt idx="11">
                    <c:v>&lt;1%</c:v>
                  </c:pt>
                </c:lvl>
                <c:lvl>
                  <c:pt idx="0">
                    <c:v>4</c:v>
                  </c:pt>
                  <c:pt idx="1">
                    <c:v>16</c:v>
                  </c:pt>
                  <c:pt idx="2">
                    <c:v>64</c:v>
                  </c:pt>
                  <c:pt idx="3">
                    <c:v>244</c:v>
                  </c:pt>
                  <c:pt idx="4">
                    <c:v>476</c:v>
                  </c:pt>
                  <c:pt idx="5">
                    <c:v>1144</c:v>
                  </c:pt>
                  <c:pt idx="6">
                    <c:v>2120</c:v>
                  </c:pt>
                  <c:pt idx="7">
                    <c:v>3636</c:v>
                  </c:pt>
                  <c:pt idx="8">
                    <c:v>5724</c:v>
                  </c:pt>
                  <c:pt idx="9">
                    <c:v>5752</c:v>
                  </c:pt>
                  <c:pt idx="10">
                    <c:v>3156</c:v>
                  </c:pt>
                  <c:pt idx="11">
                    <c:v>1076</c:v>
                  </c:pt>
                </c:lvl>
              </c:multiLvlStrCache>
            </c:multiLvlStrRef>
          </c:cat>
          <c:val>
            <c:numRef>
              <c:f>BandB!$AV$25:$AV$36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B-4B97-9F19-711F76810B8D}"/>
            </c:ext>
          </c:extLst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BandB!$AT$25:$AU$36</c:f>
              <c:multiLvlStrCache>
                <c:ptCount val="12"/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95%</c:v>
                  </c:pt>
                  <c:pt idx="4">
                    <c:v>46%</c:v>
                  </c:pt>
                  <c:pt idx="5">
                    <c:v>28%</c:v>
                  </c:pt>
                  <c:pt idx="6">
                    <c:v>13%</c:v>
                  </c:pt>
                  <c:pt idx="7">
                    <c:v>6%</c:v>
                  </c:pt>
                  <c:pt idx="8">
                    <c:v>2%</c:v>
                  </c:pt>
                  <c:pt idx="9">
                    <c:v>1%</c:v>
                  </c:pt>
                  <c:pt idx="10">
                    <c:v>&lt;1%</c:v>
                  </c:pt>
                  <c:pt idx="11">
                    <c:v>&lt;1%</c:v>
                  </c:pt>
                </c:lvl>
                <c:lvl>
                  <c:pt idx="0">
                    <c:v>4</c:v>
                  </c:pt>
                  <c:pt idx="1">
                    <c:v>16</c:v>
                  </c:pt>
                  <c:pt idx="2">
                    <c:v>64</c:v>
                  </c:pt>
                  <c:pt idx="3">
                    <c:v>244</c:v>
                  </c:pt>
                  <c:pt idx="4">
                    <c:v>476</c:v>
                  </c:pt>
                  <c:pt idx="5">
                    <c:v>1144</c:v>
                  </c:pt>
                  <c:pt idx="6">
                    <c:v>2120</c:v>
                  </c:pt>
                  <c:pt idx="7">
                    <c:v>3636</c:v>
                  </c:pt>
                  <c:pt idx="8">
                    <c:v>5724</c:v>
                  </c:pt>
                  <c:pt idx="9">
                    <c:v>5752</c:v>
                  </c:pt>
                  <c:pt idx="10">
                    <c:v>3156</c:v>
                  </c:pt>
                  <c:pt idx="11">
                    <c:v>1076</c:v>
                  </c:pt>
                </c:lvl>
              </c:multiLvlStrCache>
            </c:multiLvlStrRef>
          </c:cat>
          <c:val>
            <c:numRef>
              <c:f>BandB!$AV$25:$AV$36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B-4B97-9F19-711F7681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3000"/>
          <c:min val="-30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BandB!$AK$40:$AK$51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98%</c:v>
                </c:pt>
                <c:pt idx="4">
                  <c:v>59%</c:v>
                </c:pt>
                <c:pt idx="5">
                  <c:v>33%</c:v>
                </c:pt>
                <c:pt idx="6">
                  <c:v>18%</c:v>
                </c:pt>
                <c:pt idx="7">
                  <c:v>8%</c:v>
                </c:pt>
                <c:pt idx="8">
                  <c:v>4%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BandB!$AH$40:$AH$51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-126</c:v>
                </c:pt>
                <c:pt idx="4">
                  <c:v>-302</c:v>
                </c:pt>
                <c:pt idx="5">
                  <c:v>-684</c:v>
                </c:pt>
                <c:pt idx="6">
                  <c:v>-1482</c:v>
                </c:pt>
                <c:pt idx="7">
                  <c:v>-2684</c:v>
                </c:pt>
                <c:pt idx="8">
                  <c:v>-4974</c:v>
                </c:pt>
                <c:pt idx="9">
                  <c:v>-7216</c:v>
                </c:pt>
                <c:pt idx="10">
                  <c:v>-6952</c:v>
                </c:pt>
                <c:pt idx="11">
                  <c:v>-4526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F5-4306-80D9-31ACE583FE1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BandB!$AK$40:$AK$51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98%</c:v>
                </c:pt>
                <c:pt idx="4">
                  <c:v>59%</c:v>
                </c:pt>
                <c:pt idx="5">
                  <c:v>33%</c:v>
                </c:pt>
                <c:pt idx="6">
                  <c:v>18%</c:v>
                </c:pt>
                <c:pt idx="7">
                  <c:v>8%</c:v>
                </c:pt>
                <c:pt idx="8">
                  <c:v>4%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BandB!$AI$40:$AI$51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126</c:v>
                </c:pt>
                <c:pt idx="4">
                  <c:v>302</c:v>
                </c:pt>
                <c:pt idx="5">
                  <c:v>684</c:v>
                </c:pt>
                <c:pt idx="6">
                  <c:v>1482</c:v>
                </c:pt>
                <c:pt idx="7">
                  <c:v>2684</c:v>
                </c:pt>
                <c:pt idx="8">
                  <c:v>4974</c:v>
                </c:pt>
                <c:pt idx="9">
                  <c:v>7216</c:v>
                </c:pt>
                <c:pt idx="10">
                  <c:v>6952</c:v>
                </c:pt>
                <c:pt idx="11">
                  <c:v>4526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F5-4306-80D9-31ACE583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7300"/>
          <c:min val="-73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BandB!$AK$55:$AK$66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73%</c:v>
                </c:pt>
                <c:pt idx="6">
                  <c:v>36%</c:v>
                </c:pt>
                <c:pt idx="7">
                  <c:v>14%</c:v>
                </c:pt>
                <c:pt idx="8">
                  <c:v>5%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BandB!$AH$55:$AH$66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-128</c:v>
                </c:pt>
                <c:pt idx="4">
                  <c:v>-512</c:v>
                </c:pt>
                <c:pt idx="5">
                  <c:v>-1502</c:v>
                </c:pt>
                <c:pt idx="6">
                  <c:v>-2976</c:v>
                </c:pt>
                <c:pt idx="7">
                  <c:v>-4498</c:v>
                </c:pt>
                <c:pt idx="8">
                  <c:v>-5984</c:v>
                </c:pt>
                <c:pt idx="9">
                  <c:v>-4318</c:v>
                </c:pt>
                <c:pt idx="10">
                  <c:v>-1282</c:v>
                </c:pt>
                <c:pt idx="11">
                  <c:v>-166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00-41A3-AD89-C8812B9B6AE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BandB!$AK$55:$AK$66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73%</c:v>
                </c:pt>
                <c:pt idx="6">
                  <c:v>36%</c:v>
                </c:pt>
                <c:pt idx="7">
                  <c:v>14%</c:v>
                </c:pt>
                <c:pt idx="8">
                  <c:v>5%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BandB!$AI$55:$AI$66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1502</c:v>
                </c:pt>
                <c:pt idx="6">
                  <c:v>2976</c:v>
                </c:pt>
                <c:pt idx="7">
                  <c:v>4498</c:v>
                </c:pt>
                <c:pt idx="8">
                  <c:v>5984</c:v>
                </c:pt>
                <c:pt idx="9">
                  <c:v>4318</c:v>
                </c:pt>
                <c:pt idx="10">
                  <c:v>1282</c:v>
                </c:pt>
                <c:pt idx="11">
                  <c:v>166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00-41A3-AD89-C8812B9B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6100"/>
          <c:min val="-61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BandB!$AK$69:$AK$80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80%</c:v>
                </c:pt>
                <c:pt idx="6">
                  <c:v>42%</c:v>
                </c:pt>
                <c:pt idx="7">
                  <c:v>17%</c:v>
                </c:pt>
                <c:pt idx="8">
                  <c:v>6%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BandB!$AH$69:$AH$80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-128</c:v>
                </c:pt>
                <c:pt idx="4">
                  <c:v>-512</c:v>
                </c:pt>
                <c:pt idx="5">
                  <c:v>-1646</c:v>
                </c:pt>
                <c:pt idx="6">
                  <c:v>-3414</c:v>
                </c:pt>
                <c:pt idx="7">
                  <c:v>-5650</c:v>
                </c:pt>
                <c:pt idx="8">
                  <c:v>-7912</c:v>
                </c:pt>
                <c:pt idx="9">
                  <c:v>-7048</c:v>
                </c:pt>
                <c:pt idx="10">
                  <c:v>-3030</c:v>
                </c:pt>
                <c:pt idx="11">
                  <c:v>-770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41-434B-A9C3-8BBA575F0F83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BandB!$AK$69:$AK$80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80%</c:v>
                </c:pt>
                <c:pt idx="6">
                  <c:v>42%</c:v>
                </c:pt>
                <c:pt idx="7">
                  <c:v>17%</c:v>
                </c:pt>
                <c:pt idx="8">
                  <c:v>6%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BandB!$AI$69:$AI$80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1646</c:v>
                </c:pt>
                <c:pt idx="6">
                  <c:v>3414</c:v>
                </c:pt>
                <c:pt idx="7">
                  <c:v>5650</c:v>
                </c:pt>
                <c:pt idx="8">
                  <c:v>7912</c:v>
                </c:pt>
                <c:pt idx="9">
                  <c:v>7048</c:v>
                </c:pt>
                <c:pt idx="10">
                  <c:v>3030</c:v>
                </c:pt>
                <c:pt idx="11">
                  <c:v>770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41-434B-A9C3-8BBA575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8000"/>
          <c:min val="-80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9133991304885"/>
          <c:y val="5.1420127026217691E-2"/>
          <c:w val="0.6127764613767952"/>
          <c:h val="0.73862607585723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BandB!$C$53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BandB!$C$54:$C$59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5-4457-AF1E-F2757D6CF04A}"/>
            </c:ext>
          </c:extLst>
        </c:ser>
        <c:ser>
          <c:idx val="1"/>
          <c:order val="1"/>
          <c:tx>
            <c:strRef>
              <c:f>BandB!$D$53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BandB!$D$54:$D$59</c:f>
              <c:numCache>
                <c:formatCode>0.000</c:formatCode>
                <c:ptCount val="6"/>
                <c:pt idx="0" formatCode="General">
                  <c:v>9.3549999999999994E-2</c:v>
                </c:pt>
                <c:pt idx="1">
                  <c:v>4.5537769999999998E-2</c:v>
                </c:pt>
                <c:pt idx="2">
                  <c:v>4.5537769999999998E-2</c:v>
                </c:pt>
                <c:pt idx="3">
                  <c:v>3.125E-2</c:v>
                </c:pt>
                <c:pt idx="4">
                  <c:v>4.5537769999999998E-2</c:v>
                </c:pt>
                <c:pt idx="5">
                  <c:v>3.755E-2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5-4457-AF1E-F2757D6CF04A}"/>
            </c:ext>
          </c:extLst>
        </c:ser>
        <c:ser>
          <c:idx val="2"/>
          <c:order val="2"/>
          <c:tx>
            <c:strRef>
              <c:f>BandB!$E$53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BandB!$E$54:$E$59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5-4457-AF1E-F2757D6CF04A}"/>
            </c:ext>
          </c:extLst>
        </c:ser>
        <c:ser>
          <c:idx val="3"/>
          <c:order val="3"/>
          <c:tx>
            <c:strRef>
              <c:f>BandB!$F$53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BandB!$F$54:$F$59</c:f>
              <c:numCache>
                <c:formatCode>0.000</c:formatCode>
                <c:ptCount val="6"/>
                <c:pt idx="0" formatCode="General">
                  <c:v>4.8611099999999997E-2</c:v>
                </c:pt>
                <c:pt idx="1">
                  <c:v>1.388E-2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F5-4457-AF1E-F2757D6CF04A}"/>
            </c:ext>
          </c:extLst>
        </c:ser>
        <c:ser>
          <c:idx val="4"/>
          <c:order val="4"/>
          <c:tx>
            <c:strRef>
              <c:f>BandB!$G$53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BandB!$G$54:$G$59</c:f>
              <c:numCache>
                <c:formatCode>0.000</c:formatCode>
                <c:ptCount val="6"/>
                <c:pt idx="0" formatCode="General">
                  <c:v>6.762E-2</c:v>
                </c:pt>
                <c:pt idx="1">
                  <c:v>2.4388E-2</c:v>
                </c:pt>
                <c:pt idx="2">
                  <c:v>2.4388E-2</c:v>
                </c:pt>
                <c:pt idx="3">
                  <c:v>2.4388E-2</c:v>
                </c:pt>
                <c:pt idx="4">
                  <c:v>2.4388E-2</c:v>
                </c:pt>
                <c:pt idx="5">
                  <c:v>2.4388E-2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F5-4457-AF1E-F2757D6CF04A}"/>
            </c:ext>
          </c:extLst>
        </c:ser>
        <c:ser>
          <c:idx val="5"/>
          <c:order val="5"/>
          <c:tx>
            <c:strRef>
              <c:f>BandB!$H$53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BandB!$H$54:$H$59</c:f>
              <c:numCache>
                <c:formatCode>0.000</c:formatCode>
                <c:ptCount val="6"/>
                <c:pt idx="0" formatCode="General">
                  <c:v>5.2352700000000002E-2</c:v>
                </c:pt>
                <c:pt idx="1">
                  <c:v>1.4867E-2</c:v>
                </c:pt>
                <c:pt idx="2">
                  <c:v>1.4867E-2</c:v>
                </c:pt>
                <c:pt idx="3">
                  <c:v>1.4867E-2</c:v>
                </c:pt>
                <c:pt idx="4">
                  <c:v>1.4867E-2</c:v>
                </c:pt>
                <c:pt idx="5">
                  <c:v>1.4867E-2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F5-4457-AF1E-F2757D6C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numFmt formatCode="@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 anchor="ctr" anchorCtr="0"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BeamSearch!$AH$18</c:f>
              <c:strCache>
                <c:ptCount val="1"/>
                <c:pt idx="0">
                  <c:v>partie 3-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BeamSearch!$AG$19:$AG$30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348</c:v>
                </c:pt>
                <c:pt idx="11">
                  <c:v>360</c:v>
                </c:pt>
              </c:numCache>
            </c:numRef>
          </c:cat>
          <c:val>
            <c:numRef>
              <c:f>BeamSearch!$AH$19:$AH$30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-46</c:v>
                </c:pt>
                <c:pt idx="4">
                  <c:v>-82</c:v>
                </c:pt>
                <c:pt idx="5">
                  <c:v>-98</c:v>
                </c:pt>
                <c:pt idx="6">
                  <c:v>-130</c:v>
                </c:pt>
                <c:pt idx="7">
                  <c:v>-156</c:v>
                </c:pt>
                <c:pt idx="8">
                  <c:v>-172</c:v>
                </c:pt>
                <c:pt idx="9">
                  <c:v>-154</c:v>
                </c:pt>
                <c:pt idx="10">
                  <c:v>-174</c:v>
                </c:pt>
                <c:pt idx="11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49D4-83AA-7CFEC598A03E}"/>
            </c:ext>
          </c:extLst>
        </c:ser>
        <c:ser>
          <c:idx val="1"/>
          <c:order val="1"/>
          <c:tx>
            <c:strRef>
              <c:f>BeamSearch!$AI$18</c:f>
              <c:strCache>
                <c:ptCount val="1"/>
                <c:pt idx="0">
                  <c:v>partie 3+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BeamSearch!$AG$19:$AG$30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348</c:v>
                </c:pt>
                <c:pt idx="11">
                  <c:v>360</c:v>
                </c:pt>
              </c:numCache>
            </c:numRef>
          </c:cat>
          <c:val>
            <c:numRef>
              <c:f>BeamSearch!$AI$19:$AI$30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46</c:v>
                </c:pt>
                <c:pt idx="4">
                  <c:v>82</c:v>
                </c:pt>
                <c:pt idx="5">
                  <c:v>98</c:v>
                </c:pt>
                <c:pt idx="6">
                  <c:v>130</c:v>
                </c:pt>
                <c:pt idx="7">
                  <c:v>156</c:v>
                </c:pt>
                <c:pt idx="8">
                  <c:v>172</c:v>
                </c:pt>
                <c:pt idx="9">
                  <c:v>154</c:v>
                </c:pt>
                <c:pt idx="10">
                  <c:v>174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1-49D4-83AA-7CFEC598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90"/>
          <c:min val="-19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BeamSearch!$AH$32</c:f>
              <c:strCache>
                <c:ptCount val="1"/>
                <c:pt idx="0">
                  <c:v>partie 4-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BeamSearch!$AG$33:$AG$44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348</c:v>
                </c:pt>
                <c:pt idx="11">
                  <c:v>504</c:v>
                </c:pt>
              </c:numCache>
            </c:numRef>
          </c:cat>
          <c:val>
            <c:numRef>
              <c:f>BeamSearch!$AH$33:$AH$44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-46</c:v>
                </c:pt>
                <c:pt idx="4">
                  <c:v>-82</c:v>
                </c:pt>
                <c:pt idx="5">
                  <c:v>-98</c:v>
                </c:pt>
                <c:pt idx="6">
                  <c:v>-130</c:v>
                </c:pt>
                <c:pt idx="7">
                  <c:v>-156</c:v>
                </c:pt>
                <c:pt idx="8">
                  <c:v>-172</c:v>
                </c:pt>
                <c:pt idx="9">
                  <c:v>-154</c:v>
                </c:pt>
                <c:pt idx="10">
                  <c:v>-174</c:v>
                </c:pt>
                <c:pt idx="11">
                  <c:v>-252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7-4D90-9BF1-54A0562CA96C}"/>
            </c:ext>
          </c:extLst>
        </c:ser>
        <c:ser>
          <c:idx val="1"/>
          <c:order val="1"/>
          <c:tx>
            <c:strRef>
              <c:f>BeamSearch!$AI$32</c:f>
              <c:strCache>
                <c:ptCount val="1"/>
                <c:pt idx="0">
                  <c:v>partie 4+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BeamSearch!$AG$33:$AG$44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348</c:v>
                </c:pt>
                <c:pt idx="11">
                  <c:v>504</c:v>
                </c:pt>
              </c:numCache>
            </c:numRef>
          </c:cat>
          <c:val>
            <c:numRef>
              <c:f>BeamSearch!$AI$33:$AI$44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46</c:v>
                </c:pt>
                <c:pt idx="4">
                  <c:v>82</c:v>
                </c:pt>
                <c:pt idx="5">
                  <c:v>98</c:v>
                </c:pt>
                <c:pt idx="6">
                  <c:v>130</c:v>
                </c:pt>
                <c:pt idx="7">
                  <c:v>156</c:v>
                </c:pt>
                <c:pt idx="8">
                  <c:v>172</c:v>
                </c:pt>
                <c:pt idx="9">
                  <c:v>154</c:v>
                </c:pt>
                <c:pt idx="10">
                  <c:v>174</c:v>
                </c:pt>
                <c:pt idx="1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7-4D90-9BF1-54A0562C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270"/>
          <c:min val="-27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BeamSearch!$AH$47</c:f>
              <c:strCache>
                <c:ptCount val="1"/>
                <c:pt idx="0">
                  <c:v>partie 5-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BeamSearch!$AG$48:$AG$59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172</c:v>
                </c:pt>
                <c:pt idx="4">
                  <c:v>216</c:v>
                </c:pt>
                <c:pt idx="5">
                  <c:v>276</c:v>
                </c:pt>
                <c:pt idx="6">
                  <c:v>316</c:v>
                </c:pt>
                <c:pt idx="7">
                  <c:v>312</c:v>
                </c:pt>
                <c:pt idx="8">
                  <c:v>328</c:v>
                </c:pt>
                <c:pt idx="9">
                  <c:v>340</c:v>
                </c:pt>
                <c:pt idx="10">
                  <c:v>344</c:v>
                </c:pt>
                <c:pt idx="11">
                  <c:v>120</c:v>
                </c:pt>
              </c:numCache>
            </c:numRef>
          </c:cat>
          <c:val>
            <c:numRef>
              <c:f>BeamSearch!$AH$48:$AH$59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-86</c:v>
                </c:pt>
                <c:pt idx="4">
                  <c:v>-108</c:v>
                </c:pt>
                <c:pt idx="5">
                  <c:v>-138</c:v>
                </c:pt>
                <c:pt idx="6">
                  <c:v>-158</c:v>
                </c:pt>
                <c:pt idx="7">
                  <c:v>-156</c:v>
                </c:pt>
                <c:pt idx="8">
                  <c:v>-164</c:v>
                </c:pt>
                <c:pt idx="9">
                  <c:v>-170</c:v>
                </c:pt>
                <c:pt idx="10">
                  <c:v>-172</c:v>
                </c:pt>
                <c:pt idx="11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D-4776-9516-C0C0EFA60BEB}"/>
            </c:ext>
          </c:extLst>
        </c:ser>
        <c:ser>
          <c:idx val="1"/>
          <c:order val="1"/>
          <c:tx>
            <c:strRef>
              <c:f>BeamSearch!$AI$47</c:f>
              <c:strCache>
                <c:ptCount val="1"/>
                <c:pt idx="0">
                  <c:v>partie 5+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BeamSearch!$AG$48:$AG$59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172</c:v>
                </c:pt>
                <c:pt idx="4">
                  <c:v>216</c:v>
                </c:pt>
                <c:pt idx="5">
                  <c:v>276</c:v>
                </c:pt>
                <c:pt idx="6">
                  <c:v>316</c:v>
                </c:pt>
                <c:pt idx="7">
                  <c:v>312</c:v>
                </c:pt>
                <c:pt idx="8">
                  <c:v>328</c:v>
                </c:pt>
                <c:pt idx="9">
                  <c:v>340</c:v>
                </c:pt>
                <c:pt idx="10">
                  <c:v>344</c:v>
                </c:pt>
                <c:pt idx="11">
                  <c:v>120</c:v>
                </c:pt>
              </c:numCache>
            </c:numRef>
          </c:cat>
          <c:val>
            <c:numRef>
              <c:f>BeamSearch!$AI$48:$AI$59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86</c:v>
                </c:pt>
                <c:pt idx="4">
                  <c:v>108</c:v>
                </c:pt>
                <c:pt idx="5">
                  <c:v>138</c:v>
                </c:pt>
                <c:pt idx="6">
                  <c:v>158</c:v>
                </c:pt>
                <c:pt idx="7">
                  <c:v>156</c:v>
                </c:pt>
                <c:pt idx="8">
                  <c:v>164</c:v>
                </c:pt>
                <c:pt idx="9">
                  <c:v>170</c:v>
                </c:pt>
                <c:pt idx="10">
                  <c:v>172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D-4776-9516-C0C0EFA6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90"/>
          <c:min val="-19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BeamSearch!$AH$61</c:f>
              <c:strCache>
                <c:ptCount val="1"/>
                <c:pt idx="0">
                  <c:v>partie 0-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BeamSearch!$AG$62:$AG$73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172</c:v>
                </c:pt>
                <c:pt idx="4">
                  <c:v>216</c:v>
                </c:pt>
                <c:pt idx="5">
                  <c:v>276</c:v>
                </c:pt>
                <c:pt idx="6">
                  <c:v>316</c:v>
                </c:pt>
                <c:pt idx="7">
                  <c:v>312</c:v>
                </c:pt>
                <c:pt idx="8">
                  <c:v>328</c:v>
                </c:pt>
                <c:pt idx="9">
                  <c:v>340</c:v>
                </c:pt>
                <c:pt idx="10">
                  <c:v>356</c:v>
                </c:pt>
                <c:pt idx="11">
                  <c:v>348</c:v>
                </c:pt>
              </c:numCache>
            </c:numRef>
          </c:cat>
          <c:val>
            <c:numRef>
              <c:f>BeamSearch!$AH$62:$AH$73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-86</c:v>
                </c:pt>
                <c:pt idx="4">
                  <c:v>-108</c:v>
                </c:pt>
                <c:pt idx="5">
                  <c:v>-138</c:v>
                </c:pt>
                <c:pt idx="6">
                  <c:v>-158</c:v>
                </c:pt>
                <c:pt idx="7">
                  <c:v>-156</c:v>
                </c:pt>
                <c:pt idx="8">
                  <c:v>-164</c:v>
                </c:pt>
                <c:pt idx="9">
                  <c:v>-170</c:v>
                </c:pt>
                <c:pt idx="10">
                  <c:v>-178</c:v>
                </c:pt>
                <c:pt idx="11">
                  <c:v>-174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EFB-AAE4-A60EEB17198F}"/>
            </c:ext>
          </c:extLst>
        </c:ser>
        <c:ser>
          <c:idx val="1"/>
          <c:order val="1"/>
          <c:tx>
            <c:strRef>
              <c:f>BeamSearch!$AI$61</c:f>
              <c:strCache>
                <c:ptCount val="1"/>
                <c:pt idx="0">
                  <c:v>partie  0+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BeamSearch!$AG$62:$AG$73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172</c:v>
                </c:pt>
                <c:pt idx="4">
                  <c:v>216</c:v>
                </c:pt>
                <c:pt idx="5">
                  <c:v>276</c:v>
                </c:pt>
                <c:pt idx="6">
                  <c:v>316</c:v>
                </c:pt>
                <c:pt idx="7">
                  <c:v>312</c:v>
                </c:pt>
                <c:pt idx="8">
                  <c:v>328</c:v>
                </c:pt>
                <c:pt idx="9">
                  <c:v>340</c:v>
                </c:pt>
                <c:pt idx="10">
                  <c:v>356</c:v>
                </c:pt>
                <c:pt idx="11">
                  <c:v>348</c:v>
                </c:pt>
              </c:numCache>
            </c:numRef>
          </c:cat>
          <c:val>
            <c:numRef>
              <c:f>BeamSearch!$AI$62:$AI$73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86</c:v>
                </c:pt>
                <c:pt idx="4">
                  <c:v>108</c:v>
                </c:pt>
                <c:pt idx="5">
                  <c:v>138</c:v>
                </c:pt>
                <c:pt idx="6">
                  <c:v>158</c:v>
                </c:pt>
                <c:pt idx="7">
                  <c:v>156</c:v>
                </c:pt>
                <c:pt idx="8">
                  <c:v>164</c:v>
                </c:pt>
                <c:pt idx="9">
                  <c:v>170</c:v>
                </c:pt>
                <c:pt idx="10">
                  <c:v>178</c:v>
                </c:pt>
                <c:pt idx="1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5-4EFB-AAE4-A60EEB17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90"/>
          <c:min val="-19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741400669466551"/>
          <c:y val="5.1420127026217691E-2"/>
          <c:w val="0.64445384267037242"/>
          <c:h val="0.73862607585723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BandB!$I$53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BandB!$I$54:$I$59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General">
                  <c:v>0.56398999999999999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483D-AA99-68A365952087}"/>
            </c:ext>
          </c:extLst>
        </c:ser>
        <c:ser>
          <c:idx val="1"/>
          <c:order val="1"/>
          <c:tx>
            <c:strRef>
              <c:f>BandB!$J$53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BandB!$J$54:$J$59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1.6379999999999999</c:v>
                </c:pt>
                <c:pt idx="2">
                  <c:v>4.6229899999999997</c:v>
                </c:pt>
                <c:pt idx="3">
                  <c:v>53.774900000000002</c:v>
                </c:pt>
                <c:pt idx="4">
                  <c:v>24.734999999999999</c:v>
                </c:pt>
                <c:pt idx="5">
                  <c:v>58.22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B-483D-AA99-68A365952087}"/>
            </c:ext>
          </c:extLst>
        </c:ser>
        <c:ser>
          <c:idx val="2"/>
          <c:order val="2"/>
          <c:tx>
            <c:strRef>
              <c:f>BandB!$K$53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BandB!$K$54:$K$59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0.1404</c:v>
                </c:pt>
                <c:pt idx="2">
                  <c:v>0.1404</c:v>
                </c:pt>
                <c:pt idx="3">
                  <c:v>0.1404</c:v>
                </c:pt>
                <c:pt idx="4">
                  <c:v>0.46600000000000003</c:v>
                </c:pt>
                <c:pt idx="5">
                  <c:v>0.44290000000000002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B-483D-AA99-68A365952087}"/>
            </c:ext>
          </c:extLst>
        </c:ser>
        <c:ser>
          <c:idx val="3"/>
          <c:order val="3"/>
          <c:tx>
            <c:strRef>
              <c:f>BandB!$L$53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BandB!$L$54:$L$59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0.20280000000000001</c:v>
                </c:pt>
                <c:pt idx="2">
                  <c:v>0.20280000000000001</c:v>
                </c:pt>
                <c:pt idx="3">
                  <c:v>0.21099000000000001</c:v>
                </c:pt>
                <c:pt idx="4">
                  <c:v>0.47799999999999998</c:v>
                </c:pt>
                <c:pt idx="5">
                  <c:v>0.46499000000000001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B-483D-AA99-68A365952087}"/>
            </c:ext>
          </c:extLst>
        </c:ser>
        <c:ser>
          <c:idx val="4"/>
          <c:order val="4"/>
          <c:tx>
            <c:strRef>
              <c:f>BandB!$M$53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BandB!$M$54:$M$59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0.53039999999999998</c:v>
                </c:pt>
                <c:pt idx="2">
                  <c:v>0.74880000000000002</c:v>
                </c:pt>
                <c:pt idx="3">
                  <c:v>5.8689900000000002</c:v>
                </c:pt>
                <c:pt idx="4">
                  <c:v>3.3729</c:v>
                </c:pt>
                <c:pt idx="5">
                  <c:v>7.1509999999999998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B-483D-AA99-68A365952087}"/>
            </c:ext>
          </c:extLst>
        </c:ser>
        <c:ser>
          <c:idx val="5"/>
          <c:order val="5"/>
          <c:tx>
            <c:strRef>
              <c:f>BandB!$N$53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BandB!$N$54:$N$59</c:f>
              <c:numCache>
                <c:formatCode>0.000</c:formatCode>
                <c:ptCount val="6"/>
                <c:pt idx="0" formatCode="General">
                  <c:v>1.5599999999999999E-2</c:v>
                </c:pt>
                <c:pt idx="1">
                  <c:v>0.24989</c:v>
                </c:pt>
                <c:pt idx="2">
                  <c:v>0.28079999999999999</c:v>
                </c:pt>
                <c:pt idx="3">
                  <c:v>0.62699000000000005</c:v>
                </c:pt>
                <c:pt idx="4">
                  <c:v>1.05799</c:v>
                </c:pt>
                <c:pt idx="5">
                  <c:v>1.8919999999999999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896-AD63-273C37AD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50" b="0" i="0" baseline="0">
                    <a:effectLst/>
                  </a:rPr>
                  <a:t>ψ</a:t>
                </a:r>
                <a:r>
                  <a:rPr lang="en-GB" sz="1050" b="0" i="0" baseline="0">
                    <a:effectLst/>
                  </a:rPr>
                  <a:t>-coefficients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717470587023262"/>
              <c:y val="0.9142231867066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@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4603612657477149E-5"/>
              <c:y val="0.15958630346006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63598046237579"/>
          <c:y val="0.13863486278977122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BeamSearch!$AG$5:$AG$16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332</c:v>
                </c:pt>
                <c:pt idx="11">
                  <c:v>14</c:v>
                </c:pt>
              </c:numCache>
            </c:numRef>
          </c:cat>
          <c:val>
            <c:numRef>
              <c:f>BeamSearch!$AH$5:$AH$16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-46</c:v>
                </c:pt>
                <c:pt idx="4">
                  <c:v>-82</c:v>
                </c:pt>
                <c:pt idx="5">
                  <c:v>-98</c:v>
                </c:pt>
                <c:pt idx="6">
                  <c:v>-130</c:v>
                </c:pt>
                <c:pt idx="7">
                  <c:v>-156</c:v>
                </c:pt>
                <c:pt idx="8">
                  <c:v>-172</c:v>
                </c:pt>
                <c:pt idx="9">
                  <c:v>-154</c:v>
                </c:pt>
                <c:pt idx="10">
                  <c:v>-166</c:v>
                </c:pt>
                <c:pt idx="1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A-4906-A712-D81F1B378AED}"/>
            </c:ext>
          </c:extLst>
        </c:ser>
        <c:ser>
          <c:idx val="1"/>
          <c:order val="1"/>
          <c:tx>
            <c:strRef>
              <c:f>BeamSearch!$AI$4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BeamSearch!$AG$5:$AG$16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92</c:v>
                </c:pt>
                <c:pt idx="4">
                  <c:v>164</c:v>
                </c:pt>
                <c:pt idx="5">
                  <c:v>196</c:v>
                </c:pt>
                <c:pt idx="6">
                  <c:v>260</c:v>
                </c:pt>
                <c:pt idx="7">
                  <c:v>312</c:v>
                </c:pt>
                <c:pt idx="8">
                  <c:v>344</c:v>
                </c:pt>
                <c:pt idx="9">
                  <c:v>308</c:v>
                </c:pt>
                <c:pt idx="10">
                  <c:v>332</c:v>
                </c:pt>
                <c:pt idx="11">
                  <c:v>14</c:v>
                </c:pt>
              </c:numCache>
            </c:numRef>
          </c:cat>
          <c:val>
            <c:numRef>
              <c:f>BeamSearch!$AI$5:$AI$16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46</c:v>
                </c:pt>
                <c:pt idx="4">
                  <c:v>82</c:v>
                </c:pt>
                <c:pt idx="5">
                  <c:v>98</c:v>
                </c:pt>
                <c:pt idx="6">
                  <c:v>130</c:v>
                </c:pt>
                <c:pt idx="7">
                  <c:v>156</c:v>
                </c:pt>
                <c:pt idx="8">
                  <c:v>172</c:v>
                </c:pt>
                <c:pt idx="9">
                  <c:v>154</c:v>
                </c:pt>
                <c:pt idx="10">
                  <c:v>166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A-4906-A712-D81F1B37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90"/>
          <c:min val="-19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BeamSearch!$AH$76</c:f>
              <c:strCache>
                <c:ptCount val="1"/>
                <c:pt idx="0">
                  <c:v>partie f1-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BeamSearch!$AG$77:$AG$88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cat>
          <c:val>
            <c:numRef>
              <c:f>BeamSearch!$AH$77:$AH$88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2-4C2B-B9F3-126E925DDDDD}"/>
            </c:ext>
          </c:extLst>
        </c:ser>
        <c:ser>
          <c:idx val="1"/>
          <c:order val="1"/>
          <c:tx>
            <c:strRef>
              <c:f>BeamSearch!$AI$76</c:f>
              <c:strCache>
                <c:ptCount val="1"/>
                <c:pt idx="0">
                  <c:v>partie  0+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BeamSearch!$AG$77:$AG$88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cat>
          <c:val>
            <c:numRef>
              <c:f>BeamSearch!$AI$77:$AI$88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2-4C2B-B9F3-126E925D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0"/>
          <c:min val="-1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909133991304885"/>
          <c:y val="5.1420127026217691E-2"/>
          <c:w val="0.6127764613767952"/>
          <c:h val="0.73862607585723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BeamSearch!$C$46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BeamSearch!$C$47:$C$52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483D-AA99-68A365952087}"/>
            </c:ext>
          </c:extLst>
        </c:ser>
        <c:ser>
          <c:idx val="1"/>
          <c:order val="1"/>
          <c:tx>
            <c:strRef>
              <c:f>BeamSearch!$D$46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BeamSearch!$D$47:$D$52</c:f>
              <c:numCache>
                <c:formatCode>0.0000</c:formatCode>
                <c:ptCount val="6"/>
                <c:pt idx="0">
                  <c:v>9.3556899999999998E-2</c:v>
                </c:pt>
                <c:pt idx="1">
                  <c:v>4.5537769999999998E-2</c:v>
                </c:pt>
                <c:pt idx="2">
                  <c:v>3.8975599999999999E-2</c:v>
                </c:pt>
                <c:pt idx="3">
                  <c:v>3.125E-2</c:v>
                </c:pt>
                <c:pt idx="4">
                  <c:v>4.55377E-2</c:v>
                </c:pt>
                <c:pt idx="5">
                  <c:v>3.8969999999999998E-2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B-483D-AA99-68A365952087}"/>
            </c:ext>
          </c:extLst>
        </c:ser>
        <c:ser>
          <c:idx val="2"/>
          <c:order val="2"/>
          <c:tx>
            <c:strRef>
              <c:f>BeamSearch!$E$46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BeamSearch!$E$47:$E$52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B-483D-AA99-68A365952087}"/>
            </c:ext>
          </c:extLst>
        </c:ser>
        <c:ser>
          <c:idx val="3"/>
          <c:order val="3"/>
          <c:tx>
            <c:strRef>
              <c:f>BeamSearch!$F$46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BeamSearch!$F$47:$F$52</c:f>
              <c:numCache>
                <c:formatCode>0.0000</c:formatCode>
                <c:ptCount val="6"/>
                <c:pt idx="0">
                  <c:v>4.8599999999999997E-2</c:v>
                </c:pt>
                <c:pt idx="1">
                  <c:v>1.3889E-2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B-483D-AA99-68A365952087}"/>
            </c:ext>
          </c:extLst>
        </c:ser>
        <c:ser>
          <c:idx val="4"/>
          <c:order val="4"/>
          <c:tx>
            <c:strRef>
              <c:f>BeamSearch!$G$46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BeamSearch!$G$47:$G$52</c:f>
              <c:numCache>
                <c:formatCode>0.0000</c:formatCode>
                <c:ptCount val="6"/>
                <c:pt idx="0">
                  <c:v>6.7599999999999993E-2</c:v>
                </c:pt>
                <c:pt idx="1">
                  <c:v>2.4388E-2</c:v>
                </c:pt>
                <c:pt idx="2">
                  <c:v>2.4388E-2</c:v>
                </c:pt>
                <c:pt idx="3">
                  <c:v>1.38888E-2</c:v>
                </c:pt>
                <c:pt idx="4">
                  <c:v>2.559415E-2</c:v>
                </c:pt>
                <c:pt idx="5">
                  <c:v>1.38888E-2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B-483D-AA99-68A365952087}"/>
            </c:ext>
          </c:extLst>
        </c:ser>
        <c:ser>
          <c:idx val="5"/>
          <c:order val="5"/>
          <c:tx>
            <c:strRef>
              <c:f>BeamSearch!$H$46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BeamSearch!$H$47:$H$52</c:f>
              <c:numCache>
                <c:formatCode>0.0000</c:formatCode>
                <c:ptCount val="6"/>
                <c:pt idx="0">
                  <c:v>5.2350000000000001E-2</c:v>
                </c:pt>
                <c:pt idx="1">
                  <c:v>1.4867E-2</c:v>
                </c:pt>
                <c:pt idx="2">
                  <c:v>1.4867E-2</c:v>
                </c:pt>
                <c:pt idx="3">
                  <c:v>5.3E-3</c:v>
                </c:pt>
                <c:pt idx="4">
                  <c:v>1.4867E-2</c:v>
                </c:pt>
                <c:pt idx="5">
                  <c:v>1.4867E-2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896-AD63-273C37AD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50" b="0" i="0" baseline="0">
                    <a:effectLst/>
                  </a:rPr>
                  <a:t>ψ</a:t>
                </a:r>
                <a:r>
                  <a:rPr lang="en-GB" sz="1050" b="0" i="0" baseline="0">
                    <a:effectLst/>
                  </a:rPr>
                  <a:t>-coefficients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717470587023262"/>
              <c:y val="0.9142231867066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@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(f</a:t>
                </a:r>
                <a:r>
                  <a:rPr lang="en-GB" baseline="30000"/>
                  <a:t>II</a:t>
                </a:r>
                <a:r>
                  <a:rPr lang="en-GB"/>
                  <a:t>) </a:t>
                </a:r>
              </a:p>
            </c:rich>
          </c:tx>
          <c:layout>
            <c:manualLayout>
              <c:xMode val="edge"/>
              <c:yMode val="edge"/>
              <c:x val="7.8180389225670642E-4"/>
              <c:y val="2.24877208955919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286482276744509"/>
          <c:y val="0.13863475697528105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909133991304885"/>
          <c:y val="6.9520688028436334E-2"/>
          <c:w val="0.6127764613767952"/>
          <c:h val="0.72052574144394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BeamSearch!$I$46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BeamSearch!$I$47:$I$52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0.1547923076923077</c:v>
                </c:pt>
                <c:pt idx="2">
                  <c:v>0.15359999999999999</c:v>
                </c:pt>
                <c:pt idx="3">
                  <c:v>0.15840000000000001</c:v>
                </c:pt>
                <c:pt idx="4">
                  <c:v>0.28241538461538462</c:v>
                </c:pt>
                <c:pt idx="5">
                  <c:v>0.26500000000000001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483D-AA99-68A365952087}"/>
            </c:ext>
          </c:extLst>
        </c:ser>
        <c:ser>
          <c:idx val="1"/>
          <c:order val="1"/>
          <c:tx>
            <c:strRef>
              <c:f>BeamSearch!$J$46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BeamSearch!$J$47:$J$52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0.35561461538461536</c:v>
                </c:pt>
                <c:pt idx="2">
                  <c:v>0.37238461538461542</c:v>
                </c:pt>
                <c:pt idx="3">
                  <c:v>0.39400000000000002</c:v>
                </c:pt>
                <c:pt idx="4">
                  <c:v>0.37361538461538463</c:v>
                </c:pt>
                <c:pt idx="5">
                  <c:v>0.38999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B-483D-AA99-68A365952087}"/>
            </c:ext>
          </c:extLst>
        </c:ser>
        <c:ser>
          <c:idx val="2"/>
          <c:order val="2"/>
          <c:tx>
            <c:strRef>
              <c:f>BeamSearch!$K$46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BeamSearch!$K$47:$K$52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0.1764</c:v>
                </c:pt>
                <c:pt idx="2">
                  <c:v>0.17398461538461538</c:v>
                </c:pt>
                <c:pt idx="3">
                  <c:v>0.16800000000000001</c:v>
                </c:pt>
                <c:pt idx="4">
                  <c:v>0.22121538461538462</c:v>
                </c:pt>
                <c:pt idx="5">
                  <c:v>0.21840000000000001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B-483D-AA99-68A365952087}"/>
            </c:ext>
          </c:extLst>
        </c:ser>
        <c:ser>
          <c:idx val="3"/>
          <c:order val="3"/>
          <c:tx>
            <c:strRef>
              <c:f>BeamSearch!$L$46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BeamSearch!$L$47:$L$52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1.8000000000000002E-2</c:v>
                </c:pt>
                <c:pt idx="2">
                  <c:v>0.2380153846153846</c:v>
                </c:pt>
                <c:pt idx="3">
                  <c:v>0.22961538461538461</c:v>
                </c:pt>
                <c:pt idx="4">
                  <c:v>0.27521538461538458</c:v>
                </c:pt>
                <c:pt idx="5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B-483D-AA99-68A365952087}"/>
            </c:ext>
          </c:extLst>
        </c:ser>
        <c:ser>
          <c:idx val="4"/>
          <c:order val="4"/>
          <c:tx>
            <c:strRef>
              <c:f>BeamSearch!$M$46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BeamSearch!$M$47:$M$52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2.2800000000000001E-2</c:v>
                </c:pt>
                <c:pt idx="2">
                  <c:v>0.31495307692307689</c:v>
                </c:pt>
                <c:pt idx="3">
                  <c:v>0.40242307692307688</c:v>
                </c:pt>
                <c:pt idx="4">
                  <c:v>0.36811461538461543</c:v>
                </c:pt>
                <c:pt idx="5">
                  <c:v>0.37439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B-483D-AA99-68A365952087}"/>
            </c:ext>
          </c:extLst>
        </c:ser>
        <c:ser>
          <c:idx val="5"/>
          <c:order val="5"/>
          <c:tx>
            <c:strRef>
              <c:f>BeamSearch!$N$46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BeamSearch!$N$47:$N$52</c:f>
              <c:numCache>
                <c:formatCode>0.0000</c:formatCode>
                <c:ptCount val="6"/>
                <c:pt idx="0" formatCode="General">
                  <c:v>1.5599999999999999E-2</c:v>
                </c:pt>
                <c:pt idx="1">
                  <c:v>1.8000000000000002E-2</c:v>
                </c:pt>
                <c:pt idx="2">
                  <c:v>0.25319999999999998</c:v>
                </c:pt>
                <c:pt idx="3">
                  <c:v>0.31717999999999996</c:v>
                </c:pt>
                <c:pt idx="4">
                  <c:v>0.32321753846153845</c:v>
                </c:pt>
                <c:pt idx="5">
                  <c:v>0.34001461538461536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896-AD63-273C37AD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50" b="0" i="0" baseline="0">
                    <a:effectLst/>
                  </a:rPr>
                  <a:t>ψ</a:t>
                </a:r>
                <a:r>
                  <a:rPr lang="en-GB" sz="1050" b="0" i="0" baseline="0">
                    <a:effectLst/>
                  </a:rPr>
                  <a:t>-coefficients</a:t>
                </a:r>
                <a:endParaRPr lang="en-GB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717470587023262"/>
              <c:y val="0.9142231867066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@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8.5211686520044968E-4"/>
              <c:y val="0.11703430488333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0.1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286556143688304"/>
          <c:y val="0.13863467353168385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70166834682"/>
          <c:y val="6.1521252796420581E-2"/>
          <c:w val="0.72525179594765199"/>
          <c:h val="0.7500096883862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BeamSearch!$C$46</c:f>
              <c:strCache>
                <c:ptCount val="1"/>
                <c:pt idx="0">
                  <c:v>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BeamSearch!$C$47:$C$52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EAA-B10B-E09BDBC3C798}"/>
            </c:ext>
          </c:extLst>
        </c:ser>
        <c:ser>
          <c:idx val="1"/>
          <c:order val="1"/>
          <c:tx>
            <c:strRef>
              <c:f>BeamSearch!$D$46</c:f>
              <c:strCache>
                <c:ptCount val="1"/>
                <c:pt idx="0">
                  <c:v>SS2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BeamSearch!$D$47:$D$52</c:f>
              <c:numCache>
                <c:formatCode>0.0000</c:formatCode>
                <c:ptCount val="6"/>
                <c:pt idx="0">
                  <c:v>9.3556899999999998E-2</c:v>
                </c:pt>
                <c:pt idx="1">
                  <c:v>4.5537769999999998E-2</c:v>
                </c:pt>
                <c:pt idx="2">
                  <c:v>3.8975599999999999E-2</c:v>
                </c:pt>
                <c:pt idx="3">
                  <c:v>3.125E-2</c:v>
                </c:pt>
                <c:pt idx="4">
                  <c:v>4.55377E-2</c:v>
                </c:pt>
                <c:pt idx="5">
                  <c:v>3.8969999999999998E-2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0-4EAA-B10B-E09BDBC3C798}"/>
            </c:ext>
          </c:extLst>
        </c:ser>
        <c:ser>
          <c:idx val="2"/>
          <c:order val="2"/>
          <c:tx>
            <c:strRef>
              <c:f>BeamSearch!$E$46</c:f>
              <c:strCache>
                <c:ptCount val="1"/>
                <c:pt idx="0">
                  <c:v>SS3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BeamSearch!$E$47:$E$52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0-4EAA-B10B-E09BDBC3C798}"/>
            </c:ext>
          </c:extLst>
        </c:ser>
        <c:ser>
          <c:idx val="3"/>
          <c:order val="3"/>
          <c:tx>
            <c:strRef>
              <c:f>BeamSearch!$F$46</c:f>
              <c:strCache>
                <c:ptCount val="1"/>
                <c:pt idx="0">
                  <c:v>SS4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BeamSearch!$F$47:$F$52</c:f>
              <c:numCache>
                <c:formatCode>0.0000</c:formatCode>
                <c:ptCount val="6"/>
                <c:pt idx="0">
                  <c:v>4.8599999999999997E-2</c:v>
                </c:pt>
                <c:pt idx="1">
                  <c:v>1.3889E-2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0-4EAA-B10B-E09BDBC3C798}"/>
            </c:ext>
          </c:extLst>
        </c:ser>
        <c:ser>
          <c:idx val="4"/>
          <c:order val="4"/>
          <c:tx>
            <c:strRef>
              <c:f>BeamSearch!$G$46</c:f>
              <c:strCache>
                <c:ptCount val="1"/>
                <c:pt idx="0">
                  <c:v>SS5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BeamSearch!$G$47:$G$52</c:f>
              <c:numCache>
                <c:formatCode>0.0000</c:formatCode>
                <c:ptCount val="6"/>
                <c:pt idx="0">
                  <c:v>6.7599999999999993E-2</c:v>
                </c:pt>
                <c:pt idx="1">
                  <c:v>2.4388E-2</c:v>
                </c:pt>
                <c:pt idx="2">
                  <c:v>2.4388E-2</c:v>
                </c:pt>
                <c:pt idx="3">
                  <c:v>1.38888E-2</c:v>
                </c:pt>
                <c:pt idx="4">
                  <c:v>2.559415E-2</c:v>
                </c:pt>
                <c:pt idx="5">
                  <c:v>1.38888E-2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0-4EAA-B10B-E09BDBC3C798}"/>
            </c:ext>
          </c:extLst>
        </c:ser>
        <c:ser>
          <c:idx val="5"/>
          <c:order val="5"/>
          <c:tx>
            <c:strRef>
              <c:f>BeamSearch!$H$46</c:f>
              <c:strCache>
                <c:ptCount val="1"/>
                <c:pt idx="0">
                  <c:v>SS6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xVal>
            <c:numRef>
              <c:f>BeamSearch!$B$47:$B$52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BeamSearch!$H$47:$H$52</c:f>
              <c:numCache>
                <c:formatCode>0.0000</c:formatCode>
                <c:ptCount val="6"/>
                <c:pt idx="0">
                  <c:v>5.2350000000000001E-2</c:v>
                </c:pt>
                <c:pt idx="1">
                  <c:v>1.4867E-2</c:v>
                </c:pt>
                <c:pt idx="2">
                  <c:v>1.4867E-2</c:v>
                </c:pt>
                <c:pt idx="3">
                  <c:v>5.3E-3</c:v>
                </c:pt>
                <c:pt idx="4">
                  <c:v>1.4867E-2</c:v>
                </c:pt>
                <c:pt idx="5">
                  <c:v>1.4867E-2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0-4EAA-B10B-E09BDBC3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Sets of</a:t>
                </a:r>
                <a:r>
                  <a:rPr lang="en-GB" baseline="0"/>
                  <a:t> </a:t>
                </a:r>
                <a:r>
                  <a:rPr lang="el-GR" baseline="0"/>
                  <a:t>ψ</a:t>
                </a:r>
                <a:r>
                  <a:rPr lang="en-GB" baseline="0"/>
                  <a:t>-c</a:t>
                </a:r>
                <a:r>
                  <a:rPr lang="en-GB"/>
                  <a:t>oefficients/beam width</a:t>
                </a:r>
              </a:p>
            </c:rich>
          </c:tx>
          <c:layout>
            <c:manualLayout>
              <c:xMode val="edge"/>
              <c:yMode val="edge"/>
              <c:x val="0.32381717895604245"/>
              <c:y val="0.9255432789534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</a:t>
                </a:r>
              </a:p>
            </c:rich>
          </c:tx>
          <c:layout>
            <c:manualLayout>
              <c:xMode val="edge"/>
              <c:yMode val="edge"/>
              <c:x val="0"/>
              <c:y val="0.1838614978794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2264780461769"/>
          <c:y val="0.19437224473154446"/>
          <c:w val="9.4346926430598929E-2"/>
          <c:h val="0.50754450543012664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70166834682"/>
          <c:y val="6.1521252796420581E-2"/>
          <c:w val="0.72525179594765199"/>
          <c:h val="0.7500096883862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BandB!$C$53</c:f>
              <c:strCache>
                <c:ptCount val="1"/>
                <c:pt idx="0">
                  <c:v>SS1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BandB!$C$54:$C$59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6A8-A746-03428B682570}"/>
            </c:ext>
          </c:extLst>
        </c:ser>
        <c:ser>
          <c:idx val="1"/>
          <c:order val="1"/>
          <c:tx>
            <c:strRef>
              <c:f>BandB!$D$53</c:f>
              <c:strCache>
                <c:ptCount val="1"/>
                <c:pt idx="0">
                  <c:v>SS2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BandB!$D$54:$D$59</c:f>
              <c:numCache>
                <c:formatCode>0.000</c:formatCode>
                <c:ptCount val="6"/>
                <c:pt idx="0" formatCode="General">
                  <c:v>9.3549999999999994E-2</c:v>
                </c:pt>
                <c:pt idx="1">
                  <c:v>4.5537769999999998E-2</c:v>
                </c:pt>
                <c:pt idx="2">
                  <c:v>4.5537769999999998E-2</c:v>
                </c:pt>
                <c:pt idx="3">
                  <c:v>3.125E-2</c:v>
                </c:pt>
                <c:pt idx="4">
                  <c:v>4.5537769999999998E-2</c:v>
                </c:pt>
                <c:pt idx="5">
                  <c:v>3.755E-2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4-46A8-A746-03428B682570}"/>
            </c:ext>
          </c:extLst>
        </c:ser>
        <c:ser>
          <c:idx val="2"/>
          <c:order val="2"/>
          <c:tx>
            <c:strRef>
              <c:f>BandB!$E$53</c:f>
              <c:strCache>
                <c:ptCount val="1"/>
                <c:pt idx="0">
                  <c:v>SS3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BandB!$E$54:$E$59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4-46A8-A746-03428B682570}"/>
            </c:ext>
          </c:extLst>
        </c:ser>
        <c:ser>
          <c:idx val="3"/>
          <c:order val="3"/>
          <c:tx>
            <c:strRef>
              <c:f>BandB!$F$53</c:f>
              <c:strCache>
                <c:ptCount val="1"/>
                <c:pt idx="0">
                  <c:v>SS4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BandB!$F$54:$F$59</c:f>
              <c:numCache>
                <c:formatCode>0.000</c:formatCode>
                <c:ptCount val="6"/>
                <c:pt idx="0" formatCode="General">
                  <c:v>4.8611099999999997E-2</c:v>
                </c:pt>
                <c:pt idx="1">
                  <c:v>1.388E-2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4-46A8-A746-03428B682570}"/>
            </c:ext>
          </c:extLst>
        </c:ser>
        <c:ser>
          <c:idx val="4"/>
          <c:order val="4"/>
          <c:tx>
            <c:strRef>
              <c:f>BandB!$G$53</c:f>
              <c:strCache>
                <c:ptCount val="1"/>
                <c:pt idx="0">
                  <c:v>SS5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BandB!$G$54:$G$59</c:f>
              <c:numCache>
                <c:formatCode>0.000</c:formatCode>
                <c:ptCount val="6"/>
                <c:pt idx="0" formatCode="General">
                  <c:v>6.762E-2</c:v>
                </c:pt>
                <c:pt idx="1">
                  <c:v>2.4388E-2</c:v>
                </c:pt>
                <c:pt idx="2">
                  <c:v>2.4388E-2</c:v>
                </c:pt>
                <c:pt idx="3">
                  <c:v>2.4388E-2</c:v>
                </c:pt>
                <c:pt idx="4">
                  <c:v>2.4388E-2</c:v>
                </c:pt>
                <c:pt idx="5">
                  <c:v>2.4388E-2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4-46A8-A746-03428B682570}"/>
            </c:ext>
          </c:extLst>
        </c:ser>
        <c:ser>
          <c:idx val="5"/>
          <c:order val="5"/>
          <c:tx>
            <c:strRef>
              <c:f>BandB!$H$53</c:f>
              <c:strCache>
                <c:ptCount val="1"/>
                <c:pt idx="0">
                  <c:v>SS6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BandB!$B$54:$B$59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BandB!$H$54:$H$59</c:f>
              <c:numCache>
                <c:formatCode>0.000</c:formatCode>
                <c:ptCount val="6"/>
                <c:pt idx="0" formatCode="General">
                  <c:v>5.2352700000000002E-2</c:v>
                </c:pt>
                <c:pt idx="1">
                  <c:v>1.4867E-2</c:v>
                </c:pt>
                <c:pt idx="2">
                  <c:v>1.4867E-2</c:v>
                </c:pt>
                <c:pt idx="3">
                  <c:v>1.4867E-2</c:v>
                </c:pt>
                <c:pt idx="4">
                  <c:v>1.4867E-2</c:v>
                </c:pt>
                <c:pt idx="5">
                  <c:v>1.4867E-2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4-46A8-A746-03428B68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Sets of</a:t>
                </a:r>
                <a:r>
                  <a:rPr lang="en-GB" baseline="0"/>
                  <a:t> </a:t>
                </a:r>
                <a:r>
                  <a:rPr lang="el-GR" baseline="0"/>
                  <a:t>ψ</a:t>
                </a:r>
                <a:r>
                  <a:rPr lang="en-GB" baseline="0"/>
                  <a:t>-c</a:t>
                </a:r>
                <a:r>
                  <a:rPr lang="en-GB"/>
                  <a:t>oefficients</a:t>
                </a:r>
              </a:p>
            </c:rich>
          </c:tx>
          <c:layout>
            <c:manualLayout>
              <c:xMode val="edge"/>
              <c:yMode val="edge"/>
              <c:x val="0.36619800702878241"/>
              <c:y val="0.92071187265531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</a:t>
                </a:r>
              </a:p>
            </c:rich>
          </c:tx>
          <c:layout>
            <c:manualLayout>
              <c:xMode val="edge"/>
              <c:yMode val="edge"/>
              <c:x val="0"/>
              <c:y val="0.1838614978794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2264780461769"/>
          <c:y val="0.19437224473154446"/>
          <c:w val="9.432915165265357E-2"/>
          <c:h val="0.49792197555634177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909133991304885"/>
          <c:y val="5.1420127026217691E-2"/>
          <c:w val="0.60578752849216855"/>
          <c:h val="0.6968728885302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'COBsearch updated'!$C$46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updated'!$C$47:$C$52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483D-AA99-68A365952087}"/>
            </c:ext>
          </c:extLst>
        </c:ser>
        <c:ser>
          <c:idx val="1"/>
          <c:order val="1"/>
          <c:tx>
            <c:strRef>
              <c:f>'COBsearch updated'!$D$46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updated'!$D$47:$D$52</c:f>
              <c:numCache>
                <c:formatCode>General</c:formatCode>
                <c:ptCount val="6"/>
                <c:pt idx="0">
                  <c:v>2.5319999999999997E-4</c:v>
                </c:pt>
                <c:pt idx="1">
                  <c:v>5.78703703703704E-4</c:v>
                </c:pt>
                <c:pt idx="2">
                  <c:v>5.78703703703704E-4</c:v>
                </c:pt>
                <c:pt idx="3">
                  <c:v>2.5318287037036998E-4</c:v>
                </c:pt>
                <c:pt idx="4">
                  <c:v>5.4253472222222301E-4</c:v>
                </c:pt>
                <c:pt idx="5">
                  <c:v>5.78703703703704E-4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AB-483D-AA99-68A365952087}"/>
            </c:ext>
          </c:extLst>
        </c:ser>
        <c:ser>
          <c:idx val="2"/>
          <c:order val="2"/>
          <c:tx>
            <c:strRef>
              <c:f>'COBsearch updated'!$E$46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updated'!$E$47:$E$52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AB-483D-AA99-68A365952087}"/>
            </c:ext>
          </c:extLst>
        </c:ser>
        <c:ser>
          <c:idx val="3"/>
          <c:order val="3"/>
          <c:tx>
            <c:strRef>
              <c:f>'COBsearch updated'!$F$46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updated'!$F$47:$F$52</c:f>
              <c:numCache>
                <c:formatCode>General</c:formatCode>
                <c:ptCount val="6"/>
                <c:pt idx="0">
                  <c:v>0</c:v>
                </c:pt>
                <c:pt idx="1">
                  <c:v>1.2056327160493699E-5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B-483D-AA99-68A365952087}"/>
            </c:ext>
          </c:extLst>
        </c:ser>
        <c:ser>
          <c:idx val="4"/>
          <c:order val="4"/>
          <c:tx>
            <c:strRef>
              <c:f>'COBsearch updated'!$G$46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updated'!$G$47:$G$52</c:f>
              <c:numCache>
                <c:formatCode>General</c:formatCode>
                <c:ptCount val="6"/>
                <c:pt idx="0">
                  <c:v>1.6075102880658299E-5</c:v>
                </c:pt>
                <c:pt idx="1">
                  <c:v>1.76826131687243E-4</c:v>
                </c:pt>
                <c:pt idx="2">
                  <c:v>1.76826131687243E-4</c:v>
                </c:pt>
                <c:pt idx="3">
                  <c:v>1.6075102880658299E-5</c:v>
                </c:pt>
                <c:pt idx="4">
                  <c:v>4.0187757201646097E-5</c:v>
                </c:pt>
                <c:pt idx="5">
                  <c:v>1.08506944444444E-4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B-483D-AA99-68A365952087}"/>
            </c:ext>
          </c:extLst>
        </c:ser>
        <c:ser>
          <c:idx val="5"/>
          <c:order val="5"/>
          <c:tx>
            <c:strRef>
              <c:f>'COBsearch updated'!$H$46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updated'!$H$47:$H$52</c:f>
              <c:numCache>
                <c:formatCode>General</c:formatCode>
                <c:ptCount val="6"/>
                <c:pt idx="0">
                  <c:v>8.0375514403292899E-6</c:v>
                </c:pt>
                <c:pt idx="1">
                  <c:v>2.81314300411522E-5</c:v>
                </c:pt>
                <c:pt idx="2">
                  <c:v>2.81314300411522E-5</c:v>
                </c:pt>
                <c:pt idx="3">
                  <c:v>8.0375514403292899E-6</c:v>
                </c:pt>
                <c:pt idx="4">
                  <c:v>2.81314300411522E-5</c:v>
                </c:pt>
                <c:pt idx="5">
                  <c:v>2.81314300411522E-5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896-AD63-273C37AD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numFmt formatCode="@@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  <c:max val="6.0000000000000016E-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(f</a:t>
                </a:r>
                <a:r>
                  <a:rPr lang="en-GB" baseline="30000"/>
                  <a:t>II</a:t>
                </a:r>
                <a:r>
                  <a:rPr lang="en-GB"/>
                  <a:t>) </a:t>
                </a:r>
              </a:p>
            </c:rich>
          </c:tx>
          <c:layout>
            <c:manualLayout>
              <c:xMode val="edge"/>
              <c:yMode val="edge"/>
              <c:x val="7.8202406422554858E-4"/>
              <c:y val="4.8338317122733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286556304309132"/>
          <c:y val="0.13863471237982922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updated'!$AI$5:$AI$16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1-4B44-A255-453B79FCB8B6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updated'!$AJ$5:$AJ$16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1-4B44-A255-453B79FC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52"/>
          <c:min val="-52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updated'!$AI$26:$AI$37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96E-9385-A1068B2CB8F7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updated'!$AJ$26:$AJ$37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2-496E-9385-A1068B2C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04"/>
          <c:min val="-104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updated'!$AI$5:$AI$16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3B7-95C9-B784BCCB7C26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updated'!$AJ$5:$AJ$16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3B7-95C9-B784BCCB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52"/>
          <c:min val="-52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BandB!$AK$26:$AK$37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95%</c:v>
                </c:pt>
                <c:pt idx="4">
                  <c:v>46%</c:v>
                </c:pt>
                <c:pt idx="5">
                  <c:v>28%</c:v>
                </c:pt>
                <c:pt idx="6">
                  <c:v>13%</c:v>
                </c:pt>
                <c:pt idx="7">
                  <c:v>6%</c:v>
                </c:pt>
                <c:pt idx="8">
                  <c:v>2%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BandB!$AH$26:$AH$37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-122</c:v>
                </c:pt>
                <c:pt idx="4">
                  <c:v>-238</c:v>
                </c:pt>
                <c:pt idx="5">
                  <c:v>-572</c:v>
                </c:pt>
                <c:pt idx="6">
                  <c:v>-1060</c:v>
                </c:pt>
                <c:pt idx="7">
                  <c:v>-1818</c:v>
                </c:pt>
                <c:pt idx="8">
                  <c:v>-2862</c:v>
                </c:pt>
                <c:pt idx="9">
                  <c:v>-2876</c:v>
                </c:pt>
                <c:pt idx="10">
                  <c:v>-1578</c:v>
                </c:pt>
                <c:pt idx="11">
                  <c:v>-538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BA-4777-91F5-33EE481F4B9E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BandB!$AK$26:$AK$37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95%</c:v>
                </c:pt>
                <c:pt idx="4">
                  <c:v>46%</c:v>
                </c:pt>
                <c:pt idx="5">
                  <c:v>28%</c:v>
                </c:pt>
                <c:pt idx="6">
                  <c:v>13%</c:v>
                </c:pt>
                <c:pt idx="7">
                  <c:v>6%</c:v>
                </c:pt>
                <c:pt idx="8">
                  <c:v>2%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BandB!$AI$26:$AI$37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122</c:v>
                </c:pt>
                <c:pt idx="4">
                  <c:v>238</c:v>
                </c:pt>
                <c:pt idx="5">
                  <c:v>572</c:v>
                </c:pt>
                <c:pt idx="6">
                  <c:v>1060</c:v>
                </c:pt>
                <c:pt idx="7">
                  <c:v>1818</c:v>
                </c:pt>
                <c:pt idx="8">
                  <c:v>2862</c:v>
                </c:pt>
                <c:pt idx="9">
                  <c:v>2876</c:v>
                </c:pt>
                <c:pt idx="10">
                  <c:v>1578</c:v>
                </c:pt>
                <c:pt idx="11">
                  <c:v>538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BA-4777-91F5-33EE481F4B9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BandB!$AT$25:$AU$36</c:f>
              <c:multiLvlStrCache>
                <c:ptCount val="12"/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95%</c:v>
                  </c:pt>
                  <c:pt idx="4">
                    <c:v>46%</c:v>
                  </c:pt>
                  <c:pt idx="5">
                    <c:v>28%</c:v>
                  </c:pt>
                  <c:pt idx="6">
                    <c:v>13%</c:v>
                  </c:pt>
                  <c:pt idx="7">
                    <c:v>6%</c:v>
                  </c:pt>
                  <c:pt idx="8">
                    <c:v>2%</c:v>
                  </c:pt>
                  <c:pt idx="9">
                    <c:v>1%</c:v>
                  </c:pt>
                  <c:pt idx="10">
                    <c:v>&lt;1%</c:v>
                  </c:pt>
                  <c:pt idx="11">
                    <c:v>&lt;1%</c:v>
                  </c:pt>
                </c:lvl>
                <c:lvl>
                  <c:pt idx="0">
                    <c:v>4</c:v>
                  </c:pt>
                  <c:pt idx="1">
                    <c:v>16</c:v>
                  </c:pt>
                  <c:pt idx="2">
                    <c:v>64</c:v>
                  </c:pt>
                  <c:pt idx="3">
                    <c:v>244</c:v>
                  </c:pt>
                  <c:pt idx="4">
                    <c:v>476</c:v>
                  </c:pt>
                  <c:pt idx="5">
                    <c:v>1144</c:v>
                  </c:pt>
                  <c:pt idx="6">
                    <c:v>2120</c:v>
                  </c:pt>
                  <c:pt idx="7">
                    <c:v>3636</c:v>
                  </c:pt>
                  <c:pt idx="8">
                    <c:v>5724</c:v>
                  </c:pt>
                  <c:pt idx="9">
                    <c:v>5752</c:v>
                  </c:pt>
                  <c:pt idx="10">
                    <c:v>3156</c:v>
                  </c:pt>
                  <c:pt idx="11">
                    <c:v>1076</c:v>
                  </c:pt>
                </c:lvl>
              </c:multiLvlStrCache>
            </c:multiLvlStrRef>
          </c:cat>
          <c:val>
            <c:numRef>
              <c:f>BandB!$AV$25:$AV$36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C2F-8956-AA8329B006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BandB!$AT$25:$AU$36</c:f>
              <c:multiLvlStrCache>
                <c:ptCount val="12"/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95%</c:v>
                  </c:pt>
                  <c:pt idx="4">
                    <c:v>46%</c:v>
                  </c:pt>
                  <c:pt idx="5">
                    <c:v>28%</c:v>
                  </c:pt>
                  <c:pt idx="6">
                    <c:v>13%</c:v>
                  </c:pt>
                  <c:pt idx="7">
                    <c:v>6%</c:v>
                  </c:pt>
                  <c:pt idx="8">
                    <c:v>2%</c:v>
                  </c:pt>
                  <c:pt idx="9">
                    <c:v>1%</c:v>
                  </c:pt>
                  <c:pt idx="10">
                    <c:v>&lt;1%</c:v>
                  </c:pt>
                  <c:pt idx="11">
                    <c:v>&lt;1%</c:v>
                  </c:pt>
                </c:lvl>
                <c:lvl>
                  <c:pt idx="0">
                    <c:v>4</c:v>
                  </c:pt>
                  <c:pt idx="1">
                    <c:v>16</c:v>
                  </c:pt>
                  <c:pt idx="2">
                    <c:v>64</c:v>
                  </c:pt>
                  <c:pt idx="3">
                    <c:v>244</c:v>
                  </c:pt>
                  <c:pt idx="4">
                    <c:v>476</c:v>
                  </c:pt>
                  <c:pt idx="5">
                    <c:v>1144</c:v>
                  </c:pt>
                  <c:pt idx="6">
                    <c:v>2120</c:v>
                  </c:pt>
                  <c:pt idx="7">
                    <c:v>3636</c:v>
                  </c:pt>
                  <c:pt idx="8">
                    <c:v>5724</c:v>
                  </c:pt>
                  <c:pt idx="9">
                    <c:v>5752</c:v>
                  </c:pt>
                  <c:pt idx="10">
                    <c:v>3156</c:v>
                  </c:pt>
                  <c:pt idx="11">
                    <c:v>1076</c:v>
                  </c:pt>
                </c:lvl>
              </c:multiLvlStrCache>
            </c:multiLvlStrRef>
          </c:cat>
          <c:val>
            <c:numRef>
              <c:f>BandB!$AV$25:$AV$36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C2F-8956-AA8329B0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3000"/>
          <c:min val="-30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updated'!$AI$26:$AI$37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3-417F-BAE8-A5563EDCB306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updated'!$AJ$26:$AJ$37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3-417F-BAE8-A5563EDC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04"/>
          <c:min val="-104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909133991304885"/>
          <c:y val="5.1420127026217691E-2"/>
          <c:w val="0.60578752849216855"/>
          <c:h val="0.6968728885302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'COBsearch updated'!$C$46</c:f>
              <c:strCache>
                <c:ptCount val="1"/>
                <c:pt idx="0">
                  <c:v>SS1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updated'!$C$47:$C$52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E-4FAD-864F-4986EC252B9B}"/>
            </c:ext>
          </c:extLst>
        </c:ser>
        <c:ser>
          <c:idx val="1"/>
          <c:order val="1"/>
          <c:tx>
            <c:strRef>
              <c:f>'COBsearch updated'!$D$46</c:f>
              <c:strCache>
                <c:ptCount val="1"/>
                <c:pt idx="0">
                  <c:v>SS2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updated'!$D$47:$D$52</c:f>
              <c:numCache>
                <c:formatCode>General</c:formatCode>
                <c:ptCount val="6"/>
                <c:pt idx="0">
                  <c:v>2.5319999999999997E-4</c:v>
                </c:pt>
                <c:pt idx="1">
                  <c:v>5.78703703703704E-4</c:v>
                </c:pt>
                <c:pt idx="2">
                  <c:v>5.78703703703704E-4</c:v>
                </c:pt>
                <c:pt idx="3">
                  <c:v>2.5318287037036998E-4</c:v>
                </c:pt>
                <c:pt idx="4">
                  <c:v>5.4253472222222301E-4</c:v>
                </c:pt>
                <c:pt idx="5">
                  <c:v>5.78703703703704E-4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E-4FAD-864F-4986EC252B9B}"/>
            </c:ext>
          </c:extLst>
        </c:ser>
        <c:ser>
          <c:idx val="2"/>
          <c:order val="2"/>
          <c:tx>
            <c:strRef>
              <c:f>'COBsearch updated'!$E$46</c:f>
              <c:strCache>
                <c:ptCount val="1"/>
                <c:pt idx="0">
                  <c:v>SS3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updated'!$E$47:$E$52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E-4FAD-864F-4986EC252B9B}"/>
            </c:ext>
          </c:extLst>
        </c:ser>
        <c:ser>
          <c:idx val="3"/>
          <c:order val="3"/>
          <c:tx>
            <c:strRef>
              <c:f>'COBsearch updated'!$F$46</c:f>
              <c:strCache>
                <c:ptCount val="1"/>
                <c:pt idx="0">
                  <c:v>SS4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updated'!$F$47:$F$52</c:f>
              <c:numCache>
                <c:formatCode>General</c:formatCode>
                <c:ptCount val="6"/>
                <c:pt idx="0">
                  <c:v>0</c:v>
                </c:pt>
                <c:pt idx="1">
                  <c:v>1.2056327160493699E-5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E-4FAD-864F-4986EC252B9B}"/>
            </c:ext>
          </c:extLst>
        </c:ser>
        <c:ser>
          <c:idx val="4"/>
          <c:order val="4"/>
          <c:tx>
            <c:strRef>
              <c:f>'COBsearch updated'!$G$46</c:f>
              <c:strCache>
                <c:ptCount val="1"/>
                <c:pt idx="0">
                  <c:v>SS5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updated'!$G$47:$G$52</c:f>
              <c:numCache>
                <c:formatCode>General</c:formatCode>
                <c:ptCount val="6"/>
                <c:pt idx="0">
                  <c:v>1.6075102880658299E-5</c:v>
                </c:pt>
                <c:pt idx="1">
                  <c:v>1.76826131687243E-4</c:v>
                </c:pt>
                <c:pt idx="2">
                  <c:v>1.76826131687243E-4</c:v>
                </c:pt>
                <c:pt idx="3">
                  <c:v>1.6075102880658299E-5</c:v>
                </c:pt>
                <c:pt idx="4">
                  <c:v>4.0187757201646097E-5</c:v>
                </c:pt>
                <c:pt idx="5">
                  <c:v>1.08506944444444E-4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CE-4FAD-864F-4986EC252B9B}"/>
            </c:ext>
          </c:extLst>
        </c:ser>
        <c:ser>
          <c:idx val="5"/>
          <c:order val="5"/>
          <c:tx>
            <c:strRef>
              <c:f>'COBsearch updated'!$H$46</c:f>
              <c:strCache>
                <c:ptCount val="1"/>
                <c:pt idx="0">
                  <c:v>SS6</c:v>
                </c:pt>
              </c:strCache>
            </c:strRef>
          </c:tx>
          <c:spPr>
            <a:ln w="9525" cap="rnd">
              <a:solidFill>
                <a:schemeClr val="dk1"/>
              </a:solidFill>
              <a:prstDash val="sysDot"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updated'!$H$47:$H$52</c:f>
              <c:numCache>
                <c:formatCode>General</c:formatCode>
                <c:ptCount val="6"/>
                <c:pt idx="0">
                  <c:v>8.0375514403292899E-6</c:v>
                </c:pt>
                <c:pt idx="1">
                  <c:v>2.81314300411522E-5</c:v>
                </c:pt>
                <c:pt idx="2">
                  <c:v>2.81314300411522E-5</c:v>
                </c:pt>
                <c:pt idx="3">
                  <c:v>8.0375514403292899E-6</c:v>
                </c:pt>
                <c:pt idx="4">
                  <c:v>2.81314300411522E-5</c:v>
                </c:pt>
                <c:pt idx="5">
                  <c:v>2.81314300411522E-5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E-4FAD-864F-4986EC25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"/>
          <c:min val="0"/>
        </c:scaling>
        <c:delete val="0"/>
        <c:axPos val="b"/>
        <c:numFmt formatCode="@@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(f</a:t>
                </a:r>
                <a:r>
                  <a:rPr lang="en-GB" baseline="30000"/>
                  <a:t>II</a:t>
                </a:r>
                <a:r>
                  <a:rPr lang="en-GB"/>
                  <a:t>) </a:t>
                </a:r>
              </a:p>
            </c:rich>
          </c:tx>
          <c:layout>
            <c:manualLayout>
              <c:xMode val="edge"/>
              <c:yMode val="edge"/>
              <c:x val="7.8199080130427054E-4"/>
              <c:y val="3.7216552395151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2.0000000000000004E-2"/>
        <c:minorUnit val="8.0000000000000019E-3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286556304309132"/>
          <c:y val="0.13863471237982922"/>
          <c:w val="0.17917178179778587"/>
          <c:h val="0.56779655771460635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  <c:userShapes r:id="rId4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70166834682"/>
          <c:y val="6.1521252796420581E-2"/>
          <c:w val="0.72525179594765199"/>
          <c:h val="0.7500096883862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'COBsearch updated'!$C$46</c:f>
              <c:strCache>
                <c:ptCount val="1"/>
                <c:pt idx="0">
                  <c:v>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updated'!$C$47:$C$52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7-4DED-BC8D-78324478B9C7}"/>
            </c:ext>
          </c:extLst>
        </c:ser>
        <c:ser>
          <c:idx val="1"/>
          <c:order val="1"/>
          <c:tx>
            <c:strRef>
              <c:f>'COBsearch updated'!$D$46</c:f>
              <c:strCache>
                <c:ptCount val="1"/>
                <c:pt idx="0">
                  <c:v>SS2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updated'!$D$47:$D$52</c:f>
              <c:numCache>
                <c:formatCode>General</c:formatCode>
                <c:ptCount val="6"/>
                <c:pt idx="0">
                  <c:v>2.5319999999999997E-4</c:v>
                </c:pt>
                <c:pt idx="1">
                  <c:v>5.78703703703704E-4</c:v>
                </c:pt>
                <c:pt idx="2">
                  <c:v>5.78703703703704E-4</c:v>
                </c:pt>
                <c:pt idx="3">
                  <c:v>2.5318287037036998E-4</c:v>
                </c:pt>
                <c:pt idx="4">
                  <c:v>5.4253472222222301E-4</c:v>
                </c:pt>
                <c:pt idx="5">
                  <c:v>5.78703703703704E-4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7-4DED-BC8D-78324478B9C7}"/>
            </c:ext>
          </c:extLst>
        </c:ser>
        <c:ser>
          <c:idx val="2"/>
          <c:order val="2"/>
          <c:tx>
            <c:strRef>
              <c:f>'COBsearch updated'!$E$46</c:f>
              <c:strCache>
                <c:ptCount val="1"/>
                <c:pt idx="0">
                  <c:v>SS3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updated'!$E$47:$E$52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7-4DED-BC8D-78324478B9C7}"/>
            </c:ext>
          </c:extLst>
        </c:ser>
        <c:ser>
          <c:idx val="3"/>
          <c:order val="3"/>
          <c:tx>
            <c:strRef>
              <c:f>'COBsearch updated'!$F$46</c:f>
              <c:strCache>
                <c:ptCount val="1"/>
                <c:pt idx="0">
                  <c:v>SS4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updated'!$F$47:$F$52</c:f>
              <c:numCache>
                <c:formatCode>General</c:formatCode>
                <c:ptCount val="6"/>
                <c:pt idx="0">
                  <c:v>0</c:v>
                </c:pt>
                <c:pt idx="1">
                  <c:v>1.2056327160493699E-5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7-4DED-BC8D-78324478B9C7}"/>
            </c:ext>
          </c:extLst>
        </c:ser>
        <c:ser>
          <c:idx val="4"/>
          <c:order val="4"/>
          <c:tx>
            <c:strRef>
              <c:f>'COBsearch updated'!$G$46</c:f>
              <c:strCache>
                <c:ptCount val="1"/>
                <c:pt idx="0">
                  <c:v>SS5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updated'!$G$47:$G$52</c:f>
              <c:numCache>
                <c:formatCode>General</c:formatCode>
                <c:ptCount val="6"/>
                <c:pt idx="0">
                  <c:v>1.6075102880658299E-5</c:v>
                </c:pt>
                <c:pt idx="1">
                  <c:v>1.76826131687243E-4</c:v>
                </c:pt>
                <c:pt idx="2">
                  <c:v>1.76826131687243E-4</c:v>
                </c:pt>
                <c:pt idx="3">
                  <c:v>1.6075102880658299E-5</c:v>
                </c:pt>
                <c:pt idx="4">
                  <c:v>4.0187757201646097E-5</c:v>
                </c:pt>
                <c:pt idx="5">
                  <c:v>1.08506944444444E-4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7-4DED-BC8D-78324478B9C7}"/>
            </c:ext>
          </c:extLst>
        </c:ser>
        <c:ser>
          <c:idx val="5"/>
          <c:order val="5"/>
          <c:tx>
            <c:strRef>
              <c:f>'COBsearch updated'!$H$46</c:f>
              <c:strCache>
                <c:ptCount val="1"/>
                <c:pt idx="0">
                  <c:v>SS6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xVal>
            <c:strRef>
              <c:f>'COBsearch updated'!$B$47:$B$52</c:f>
              <c:strCache>
                <c:ptCount val="6"/>
                <c:pt idx="0">
                  <c:v>ѱ0</c:v>
                </c:pt>
                <c:pt idx="1">
                  <c:v>ѱ1</c:v>
                </c:pt>
                <c:pt idx="2">
                  <c:v>ѱ2</c:v>
                </c:pt>
                <c:pt idx="3">
                  <c:v>ѱ0</c:v>
                </c:pt>
                <c:pt idx="4">
                  <c:v>ѱ1</c:v>
                </c:pt>
                <c:pt idx="5">
                  <c:v>ѱ2</c:v>
                </c:pt>
              </c:strCache>
            </c:strRef>
          </c:xVal>
          <c:yVal>
            <c:numRef>
              <c:f>'COBsearch updated'!$H$47:$H$52</c:f>
              <c:numCache>
                <c:formatCode>General</c:formatCode>
                <c:ptCount val="6"/>
                <c:pt idx="0">
                  <c:v>8.0375514403292899E-6</c:v>
                </c:pt>
                <c:pt idx="1">
                  <c:v>2.81314300411522E-5</c:v>
                </c:pt>
                <c:pt idx="2">
                  <c:v>2.81314300411522E-5</c:v>
                </c:pt>
                <c:pt idx="3">
                  <c:v>8.0375514403292899E-6</c:v>
                </c:pt>
                <c:pt idx="4">
                  <c:v>2.81314300411522E-5</c:v>
                </c:pt>
                <c:pt idx="5">
                  <c:v>2.81314300411522E-5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7-4DED-BC8D-78324478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1504"/>
        <c:axId val="298701832"/>
      </c:scatterChart>
      <c:valAx>
        <c:axId val="298701504"/>
        <c:scaling>
          <c:orientation val="minMax"/>
          <c:max val="5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Sets of</a:t>
                </a:r>
                <a:r>
                  <a:rPr lang="en-GB" baseline="0"/>
                  <a:t> </a:t>
                </a:r>
                <a:r>
                  <a:rPr lang="el-GR" baseline="0"/>
                  <a:t>ψ</a:t>
                </a:r>
                <a:r>
                  <a:rPr lang="en-GB" baseline="0"/>
                  <a:t>-c</a:t>
                </a:r>
                <a:r>
                  <a:rPr lang="en-GB"/>
                  <a:t>oefficients/branching limit</a:t>
                </a:r>
              </a:p>
            </c:rich>
          </c:tx>
          <c:layout>
            <c:manualLayout>
              <c:xMode val="edge"/>
              <c:yMode val="edge"/>
              <c:x val="0.32381717895604245"/>
              <c:y val="0.9255432789534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832"/>
        <c:crosses val="autoZero"/>
        <c:crossBetween val="midCat"/>
        <c:majorUnit val="1"/>
      </c:valAx>
      <c:valAx>
        <c:axId val="298701832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</a:t>
                </a:r>
              </a:p>
            </c:rich>
          </c:tx>
          <c:layout>
            <c:manualLayout>
              <c:xMode val="edge"/>
              <c:yMode val="edge"/>
              <c:x val="0"/>
              <c:y val="0.1838614978794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701504"/>
        <c:crossesAt val="0"/>
        <c:crossBetween val="midCat"/>
        <c:majorUnit val="1.0000000000000002E-2"/>
        <c:minorUnit val="8.0000000000000019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2264780461769"/>
          <c:y val="0.19437224473154446"/>
          <c:w val="9.4346926430598929E-2"/>
          <c:h val="0.50754450543012664"/>
        </c:manualLayout>
      </c:layout>
      <c:overlay val="0"/>
      <c:spPr>
        <a:solidFill>
          <a:schemeClr val="lt1"/>
        </a:solidFill>
        <a:ln w="952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updated'!$AI$5:$AI$16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E-4429-B707-5BFAE150D38F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updated'!$AH$5:$AH$16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cat>
          <c:val>
            <c:numRef>
              <c:f>'COBsearch updated'!$AJ$5:$AJ$16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E-4429-B707-5BFAE150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52"/>
          <c:min val="-52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9297550823895E-2"/>
          <c:y val="5.783385909568875E-2"/>
          <c:w val="0.88163221461222674"/>
          <c:h val="0.88433228180862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'COBsearch updated'!$AI$4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updated'!$AI$26:$AI$37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7-44FA-A2DD-B9494D4C3898}"/>
            </c:ext>
          </c:extLst>
        </c:ser>
        <c:ser>
          <c:idx val="1"/>
          <c:order val="1"/>
          <c:tx>
            <c:strRef>
              <c:f>'COBsearch updated'!$AJ$4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'COBsearch updated'!$AH$26:$AH$37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cat>
          <c:val>
            <c:numRef>
              <c:f>'COBsearch updated'!$AJ$26:$AJ$37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7-44FA-A2DD-B9494D4C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04"/>
          <c:min val="-104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BandB!$AK$40:$AK$51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98%</c:v>
                </c:pt>
                <c:pt idx="4">
                  <c:v>59%</c:v>
                </c:pt>
                <c:pt idx="5">
                  <c:v>33%</c:v>
                </c:pt>
                <c:pt idx="6">
                  <c:v>18%</c:v>
                </c:pt>
                <c:pt idx="7">
                  <c:v>8%</c:v>
                </c:pt>
                <c:pt idx="8">
                  <c:v>4%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BandB!$AH$40:$AH$51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-126</c:v>
                </c:pt>
                <c:pt idx="4">
                  <c:v>-302</c:v>
                </c:pt>
                <c:pt idx="5">
                  <c:v>-684</c:v>
                </c:pt>
                <c:pt idx="6">
                  <c:v>-1482</c:v>
                </c:pt>
                <c:pt idx="7">
                  <c:v>-2684</c:v>
                </c:pt>
                <c:pt idx="8">
                  <c:v>-4974</c:v>
                </c:pt>
                <c:pt idx="9">
                  <c:v>-7216</c:v>
                </c:pt>
                <c:pt idx="10">
                  <c:v>-6952</c:v>
                </c:pt>
                <c:pt idx="11">
                  <c:v>-4526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26-4DF9-922C-99481922D6F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BandB!$AK$40:$AK$51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98%</c:v>
                </c:pt>
                <c:pt idx="4">
                  <c:v>59%</c:v>
                </c:pt>
                <c:pt idx="5">
                  <c:v>33%</c:v>
                </c:pt>
                <c:pt idx="6">
                  <c:v>18%</c:v>
                </c:pt>
                <c:pt idx="7">
                  <c:v>8%</c:v>
                </c:pt>
                <c:pt idx="8">
                  <c:v>4%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BandB!$AI$40:$AI$51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126</c:v>
                </c:pt>
                <c:pt idx="4">
                  <c:v>302</c:v>
                </c:pt>
                <c:pt idx="5">
                  <c:v>684</c:v>
                </c:pt>
                <c:pt idx="6">
                  <c:v>1482</c:v>
                </c:pt>
                <c:pt idx="7">
                  <c:v>2684</c:v>
                </c:pt>
                <c:pt idx="8">
                  <c:v>4974</c:v>
                </c:pt>
                <c:pt idx="9">
                  <c:v>7216</c:v>
                </c:pt>
                <c:pt idx="10">
                  <c:v>6952</c:v>
                </c:pt>
                <c:pt idx="11">
                  <c:v>4526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26-4DF9-922C-9948192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7300"/>
          <c:min val="-73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BandB!$AK$55:$AK$66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73%</c:v>
                </c:pt>
                <c:pt idx="6">
                  <c:v>36%</c:v>
                </c:pt>
                <c:pt idx="7">
                  <c:v>14%</c:v>
                </c:pt>
                <c:pt idx="8">
                  <c:v>5%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BandB!$AH$55:$AH$66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-128</c:v>
                </c:pt>
                <c:pt idx="4">
                  <c:v>-512</c:v>
                </c:pt>
                <c:pt idx="5">
                  <c:v>-1502</c:v>
                </c:pt>
                <c:pt idx="6">
                  <c:v>-2976</c:v>
                </c:pt>
                <c:pt idx="7">
                  <c:v>-4498</c:v>
                </c:pt>
                <c:pt idx="8">
                  <c:v>-5984</c:v>
                </c:pt>
                <c:pt idx="9">
                  <c:v>-4318</c:v>
                </c:pt>
                <c:pt idx="10">
                  <c:v>-1282</c:v>
                </c:pt>
                <c:pt idx="11">
                  <c:v>-166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CF-43CD-ABE2-36EB20BBA0A6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BandB!$AK$55:$AK$66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73%</c:v>
                </c:pt>
                <c:pt idx="6">
                  <c:v>36%</c:v>
                </c:pt>
                <c:pt idx="7">
                  <c:v>14%</c:v>
                </c:pt>
                <c:pt idx="8">
                  <c:v>5%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BandB!$AI$55:$AI$66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1502</c:v>
                </c:pt>
                <c:pt idx="6">
                  <c:v>2976</c:v>
                </c:pt>
                <c:pt idx="7">
                  <c:v>4498</c:v>
                </c:pt>
                <c:pt idx="8">
                  <c:v>5984</c:v>
                </c:pt>
                <c:pt idx="9">
                  <c:v>4318</c:v>
                </c:pt>
                <c:pt idx="10">
                  <c:v>1282</c:v>
                </c:pt>
                <c:pt idx="11">
                  <c:v>166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CCF-43CD-ABE2-36EB20BB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6100"/>
          <c:min val="-61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BandB!$AK$69:$AK$80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80%</c:v>
                </c:pt>
                <c:pt idx="6">
                  <c:v>42%</c:v>
                </c:pt>
                <c:pt idx="7">
                  <c:v>17%</c:v>
                </c:pt>
                <c:pt idx="8">
                  <c:v>6%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BandB!$AH$69:$AH$80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-128</c:v>
                </c:pt>
                <c:pt idx="4">
                  <c:v>-512</c:v>
                </c:pt>
                <c:pt idx="5">
                  <c:v>-1646</c:v>
                </c:pt>
                <c:pt idx="6">
                  <c:v>-3414</c:v>
                </c:pt>
                <c:pt idx="7">
                  <c:v>-5650</c:v>
                </c:pt>
                <c:pt idx="8">
                  <c:v>-7912</c:v>
                </c:pt>
                <c:pt idx="9">
                  <c:v>-7048</c:v>
                </c:pt>
                <c:pt idx="10">
                  <c:v>-3030</c:v>
                </c:pt>
                <c:pt idx="11">
                  <c:v>-770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2-427F-9688-80895AC0766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BandB!$AK$69:$AK$80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80%</c:v>
                </c:pt>
                <c:pt idx="6">
                  <c:v>42%</c:v>
                </c:pt>
                <c:pt idx="7">
                  <c:v>17%</c:v>
                </c:pt>
                <c:pt idx="8">
                  <c:v>6%</c:v>
                </c:pt>
                <c:pt idx="9">
                  <c:v>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BandB!$AI$69:$AI$80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1646</c:v>
                </c:pt>
                <c:pt idx="6">
                  <c:v>3414</c:v>
                </c:pt>
                <c:pt idx="7">
                  <c:v>5650</c:v>
                </c:pt>
                <c:pt idx="8">
                  <c:v>7912</c:v>
                </c:pt>
                <c:pt idx="9">
                  <c:v>7048</c:v>
                </c:pt>
                <c:pt idx="10">
                  <c:v>3030</c:v>
                </c:pt>
                <c:pt idx="11">
                  <c:v>770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02-427F-9688-80895AC0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8000"/>
          <c:min val="-80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BandB!$AH$11</c:f>
              <c:strCache>
                <c:ptCount val="1"/>
                <c:pt idx="0">
                  <c:v>partie 2-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BandB!$AK$12:$AK$23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92%</c:v>
                </c:pt>
                <c:pt idx="4">
                  <c:v>43%</c:v>
                </c:pt>
                <c:pt idx="5">
                  <c:v>24%</c:v>
                </c:pt>
                <c:pt idx="6">
                  <c:v>11%</c:v>
                </c:pt>
                <c:pt idx="7">
                  <c:v>5%</c:v>
                </c:pt>
                <c:pt idx="8">
                  <c:v>2%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BandB!$AH$12:$AH$23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-32</c:v>
                </c:pt>
                <c:pt idx="3">
                  <c:v>-118</c:v>
                </c:pt>
                <c:pt idx="4">
                  <c:v>-220</c:v>
                </c:pt>
                <c:pt idx="5">
                  <c:v>-496</c:v>
                </c:pt>
                <c:pt idx="6">
                  <c:v>-876</c:v>
                </c:pt>
                <c:pt idx="7">
                  <c:v>-1496</c:v>
                </c:pt>
                <c:pt idx="8">
                  <c:v>-2132</c:v>
                </c:pt>
                <c:pt idx="9">
                  <c:v>-1600</c:v>
                </c:pt>
                <c:pt idx="10">
                  <c:v>-568</c:v>
                </c:pt>
                <c:pt idx="11">
                  <c:v>-82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9-40E8-B3F4-4F1E60FAC329}"/>
            </c:ext>
          </c:extLst>
        </c:ser>
        <c:ser>
          <c:idx val="1"/>
          <c:order val="1"/>
          <c:tx>
            <c:strRef>
              <c:f>BandB!$AI$11</c:f>
              <c:strCache>
                <c:ptCount val="1"/>
                <c:pt idx="0">
                  <c:v>partie 2+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BandB!$AK$12:$AK$23</c:f>
              <c:strCache>
                <c:ptCount val="12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92%</c:v>
                </c:pt>
                <c:pt idx="4">
                  <c:v>43%</c:v>
                </c:pt>
                <c:pt idx="5">
                  <c:v>24%</c:v>
                </c:pt>
                <c:pt idx="6">
                  <c:v>11%</c:v>
                </c:pt>
                <c:pt idx="7">
                  <c:v>5%</c:v>
                </c:pt>
                <c:pt idx="8">
                  <c:v>2%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BandB!$AI$12:$AI$23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118</c:v>
                </c:pt>
                <c:pt idx="4">
                  <c:v>220</c:v>
                </c:pt>
                <c:pt idx="5">
                  <c:v>496</c:v>
                </c:pt>
                <c:pt idx="6">
                  <c:v>876</c:v>
                </c:pt>
                <c:pt idx="7">
                  <c:v>1496</c:v>
                </c:pt>
                <c:pt idx="8">
                  <c:v>2132</c:v>
                </c:pt>
                <c:pt idx="9">
                  <c:v>1600</c:v>
                </c:pt>
                <c:pt idx="10">
                  <c:v>568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9-40E8-B3F4-4F1E60FA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0"/>
        <c:lblAlgn val="ctr"/>
        <c:lblOffset val="100"/>
        <c:noMultiLvlLbl val="0"/>
      </c:catAx>
      <c:valAx>
        <c:axId val="374150056"/>
        <c:scaling>
          <c:orientation val="minMax"/>
          <c:max val="2300"/>
          <c:min val="-230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BandB!$AK$84:$AK$95</c:f>
              <c:strCache>
                <c:ptCount val="12"/>
                <c:pt idx="0">
                  <c:v>100%</c:v>
                </c:pt>
                <c:pt idx="1">
                  <c:v>25%</c:v>
                </c:pt>
                <c:pt idx="2">
                  <c:v>6%</c:v>
                </c:pt>
                <c:pt idx="3">
                  <c:v>2%</c:v>
                </c:pt>
                <c:pt idx="4">
                  <c:v>&lt;1%</c:v>
                </c:pt>
                <c:pt idx="5">
                  <c:v>&lt;1%</c:v>
                </c:pt>
                <c:pt idx="6">
                  <c:v>&lt;1%</c:v>
                </c:pt>
                <c:pt idx="7">
                  <c:v>&lt;1%</c:v>
                </c:pt>
                <c:pt idx="8">
                  <c:v>&lt;1%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BandB!$AH$84:$AH$95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F2F-4E4F-85E5-4E2E225562F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BandB!$AK$84:$AK$95</c:f>
              <c:strCache>
                <c:ptCount val="12"/>
                <c:pt idx="0">
                  <c:v>100%</c:v>
                </c:pt>
                <c:pt idx="1">
                  <c:v>25%</c:v>
                </c:pt>
                <c:pt idx="2">
                  <c:v>6%</c:v>
                </c:pt>
                <c:pt idx="3">
                  <c:v>2%</c:v>
                </c:pt>
                <c:pt idx="4">
                  <c:v>&lt;1%</c:v>
                </c:pt>
                <c:pt idx="5">
                  <c:v>&lt;1%</c:v>
                </c:pt>
                <c:pt idx="6">
                  <c:v>&lt;1%</c:v>
                </c:pt>
                <c:pt idx="7">
                  <c:v>&lt;1%</c:v>
                </c:pt>
                <c:pt idx="8">
                  <c:v>&lt;1%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BandB!$AI$84:$AI$95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2F-4E4F-85E5-4E2E2255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0"/>
        <c:axPos val="l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50"/>
          <c:min val="-15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BandB!$AK$84:$AK$95</c:f>
              <c:strCache>
                <c:ptCount val="12"/>
                <c:pt idx="0">
                  <c:v>100%</c:v>
                </c:pt>
                <c:pt idx="1">
                  <c:v>25%</c:v>
                </c:pt>
                <c:pt idx="2">
                  <c:v>6%</c:v>
                </c:pt>
                <c:pt idx="3">
                  <c:v>2%</c:v>
                </c:pt>
                <c:pt idx="4">
                  <c:v>&lt;1%</c:v>
                </c:pt>
                <c:pt idx="5">
                  <c:v>&lt;1%</c:v>
                </c:pt>
                <c:pt idx="6">
                  <c:v>&lt;1%</c:v>
                </c:pt>
                <c:pt idx="7">
                  <c:v>&lt;1%</c:v>
                </c:pt>
                <c:pt idx="8">
                  <c:v>&lt;1%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BandB!$AH$84:$AH$95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53-431E-B1D6-66AC101A9DF1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BandB!$AK$84:$AK$95</c:f>
              <c:strCache>
                <c:ptCount val="12"/>
                <c:pt idx="0">
                  <c:v>100%</c:v>
                </c:pt>
                <c:pt idx="1">
                  <c:v>25%</c:v>
                </c:pt>
                <c:pt idx="2">
                  <c:v>6%</c:v>
                </c:pt>
                <c:pt idx="3">
                  <c:v>2%</c:v>
                </c:pt>
                <c:pt idx="4">
                  <c:v>&lt;1%</c:v>
                </c:pt>
                <c:pt idx="5">
                  <c:v>&lt;1%</c:v>
                </c:pt>
                <c:pt idx="6">
                  <c:v>&lt;1%</c:v>
                </c:pt>
                <c:pt idx="7">
                  <c:v>&lt;1%</c:v>
                </c:pt>
                <c:pt idx="8">
                  <c:v>&lt;1%</c:v>
                </c:pt>
                <c:pt idx="9">
                  <c:v>&lt;1%</c:v>
                </c:pt>
                <c:pt idx="10">
                  <c:v>&lt;1%</c:v>
                </c:pt>
                <c:pt idx="11">
                  <c:v>&lt;1%</c:v>
                </c:pt>
              </c:strCache>
            </c:strRef>
          </c:cat>
          <c:val>
            <c:numRef>
              <c:f>BandB!$AI$84:$AI$95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B53-431E-B1D6-66AC101A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114472"/>
        <c:axId val="374150056"/>
      </c:barChart>
      <c:catAx>
        <c:axId val="156114472"/>
        <c:scaling>
          <c:orientation val="maxMin"/>
        </c:scaling>
        <c:delete val="1"/>
        <c:axPos val="l"/>
        <c:numFmt formatCode="0" sourceLinked="0"/>
        <c:majorTickMark val="none"/>
        <c:minorTickMark val="none"/>
        <c:tickLblPos val="low"/>
        <c:crossAx val="374150056"/>
        <c:crosses val="autoZero"/>
        <c:auto val="1"/>
        <c:lblAlgn val="ctr"/>
        <c:lblOffset val="100"/>
        <c:noMultiLvlLbl val="0"/>
      </c:catAx>
      <c:valAx>
        <c:axId val="374150056"/>
        <c:scaling>
          <c:orientation val="minMax"/>
          <c:max val="150"/>
          <c:min val="-150"/>
        </c:scaling>
        <c:delete val="1"/>
        <c:axPos val="t"/>
        <c:numFmt formatCode="General" sourceLinked="1"/>
        <c:majorTickMark val="out"/>
        <c:minorTickMark val="none"/>
        <c:tickLblPos val="nextTo"/>
        <c:crossAx val="1561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803009</xdr:colOff>
      <xdr:row>60</xdr:row>
      <xdr:rowOff>173932</xdr:rowOff>
    </xdr:from>
    <xdr:to>
      <xdr:col>4</xdr:col>
      <xdr:colOff>927274</xdr:colOff>
      <xdr:row>72</xdr:row>
      <xdr:rowOff>37894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63F1F-D3BC-4976-A729-7A95D4E1A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1212909</xdr:colOff>
      <xdr:row>60</xdr:row>
      <xdr:rowOff>169795</xdr:rowOff>
    </xdr:from>
    <xdr:to>
      <xdr:col>7</xdr:col>
      <xdr:colOff>1582599</xdr:colOff>
      <xdr:row>72</xdr:row>
      <xdr:rowOff>36029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6B01B-9DD0-4557-ABDD-1F4CA7B4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358140</xdr:colOff>
      <xdr:row>23</xdr:row>
      <xdr:rowOff>144780</xdr:rowOff>
    </xdr:from>
    <xdr:to>
      <xdr:col>43</xdr:col>
      <xdr:colOff>563880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1CA19C-C1C7-4889-BB1A-12E3DB1E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243840</xdr:colOff>
      <xdr:row>37</xdr:row>
      <xdr:rowOff>83820</xdr:rowOff>
    </xdr:from>
    <xdr:to>
      <xdr:col>44</xdr:col>
      <xdr:colOff>449580</xdr:colOff>
      <xdr:row>50</xdr:row>
      <xdr:rowOff>106680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5723E7-6F01-45AF-A864-3FFA0DC05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594360</xdr:colOff>
      <xdr:row>52</xdr:row>
      <xdr:rowOff>0</xdr:rowOff>
    </xdr:from>
    <xdr:to>
      <xdr:col>44</xdr:col>
      <xdr:colOff>175260</xdr:colOff>
      <xdr:row>66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55E414-0D64-4040-A16F-8FFD0641F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541020</xdr:colOff>
      <xdr:row>67</xdr:row>
      <xdr:rowOff>53340</xdr:rowOff>
    </xdr:from>
    <xdr:to>
      <xdr:col>44</xdr:col>
      <xdr:colOff>99060</xdr:colOff>
      <xdr:row>81</xdr:row>
      <xdr:rowOff>53340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34AB18-CE1C-42B3-B2A5-16D06630A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396240</xdr:colOff>
      <xdr:row>9</xdr:row>
      <xdr:rowOff>45720</xdr:rowOff>
    </xdr:from>
    <xdr:to>
      <xdr:col>44</xdr:col>
      <xdr:colOff>342900</xdr:colOff>
      <xdr:row>22</xdr:row>
      <xdr:rowOff>45720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ABA7DE-CFC3-4ABD-B51F-93D5BA946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82</xdr:row>
      <xdr:rowOff>7620</xdr:rowOff>
    </xdr:from>
    <xdr:to>
      <xdr:col>44</xdr:col>
      <xdr:colOff>167640</xdr:colOff>
      <xdr:row>96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1EC804-8A4E-485F-8B0E-1CC148B05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601980</xdr:colOff>
      <xdr:row>82</xdr:row>
      <xdr:rowOff>22860</xdr:rowOff>
    </xdr:from>
    <xdr:to>
      <xdr:col>55</xdr:col>
      <xdr:colOff>160020</xdr:colOff>
      <xdr:row>96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36BA76-4F79-4099-BA91-232B042E4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10</xdr:row>
      <xdr:rowOff>0</xdr:rowOff>
    </xdr:from>
    <xdr:to>
      <xdr:col>55</xdr:col>
      <xdr:colOff>556260</xdr:colOff>
      <xdr:row>22</xdr:row>
      <xdr:rowOff>198120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16CC58-6E21-4451-BCE8-1D86E22E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24</xdr:row>
      <xdr:rowOff>0</xdr:rowOff>
    </xdr:from>
    <xdr:to>
      <xdr:col>55</xdr:col>
      <xdr:colOff>205740</xdr:colOff>
      <xdr:row>37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6F2DD2-CDA6-4BCF-B2FC-9C50D95E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55</xdr:col>
      <xdr:colOff>205740</xdr:colOff>
      <xdr:row>51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FE9A86-04E7-419D-BA20-EF7CF831E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53</xdr:row>
      <xdr:rowOff>0</xdr:rowOff>
    </xdr:from>
    <xdr:to>
      <xdr:col>55</xdr:col>
      <xdr:colOff>190500</xdr:colOff>
      <xdr:row>66</xdr:row>
      <xdr:rowOff>182880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6E16D3-75F0-4EED-84B0-C6FC99655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68</xdr:row>
      <xdr:rowOff>0</xdr:rowOff>
    </xdr:from>
    <xdr:to>
      <xdr:col>55</xdr:col>
      <xdr:colOff>167640</xdr:colOff>
      <xdr:row>81</xdr:row>
      <xdr:rowOff>198120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1A613A-3D3F-4D2B-8B0F-EBADCDA4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4</xdr:col>
      <xdr:colOff>1150883</xdr:colOff>
      <xdr:row>70</xdr:row>
      <xdr:rowOff>152400</xdr:rowOff>
    </xdr:from>
    <xdr:ext cx="184731" cy="24711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F33E539-9436-482C-87DC-B1EF522B8B0D}"/>
            </a:ext>
          </a:extLst>
        </xdr:cNvPr>
        <xdr:cNvSpPr txBox="1"/>
      </xdr:nvSpPr>
      <xdr:spPr>
        <a:xfrm>
          <a:off x="5276193" y="14209986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</xdr:col>
      <xdr:colOff>119882</xdr:colOff>
      <xdr:row>69</xdr:row>
      <xdr:rowOff>110352</xdr:rowOff>
    </xdr:from>
    <xdr:to>
      <xdr:col>2</xdr:col>
      <xdr:colOff>403662</xdr:colOff>
      <xdr:row>70</xdr:row>
      <xdr:rowOff>168159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390BFB5-5B56-4117-B600-A4B7DB98F257}"/>
            </a:ext>
          </a:extLst>
        </xdr:cNvPr>
        <xdr:cNvSpPr txBox="1"/>
      </xdr:nvSpPr>
      <xdr:spPr>
        <a:xfrm>
          <a:off x="1872482" y="13973990"/>
          <a:ext cx="283780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1003741</xdr:colOff>
      <xdr:row>69</xdr:row>
      <xdr:rowOff>115610</xdr:rowOff>
    </xdr:from>
    <xdr:to>
      <xdr:col>3</xdr:col>
      <xdr:colOff>4</xdr:colOff>
      <xdr:row>70</xdr:row>
      <xdr:rowOff>173417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801B21F-3509-4A06-A493-FA5C46BB3D3A}"/>
            </a:ext>
          </a:extLst>
        </xdr:cNvPr>
        <xdr:cNvSpPr txBox="1"/>
      </xdr:nvSpPr>
      <xdr:spPr>
        <a:xfrm>
          <a:off x="2758969" y="13973500"/>
          <a:ext cx="283780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609602</xdr:colOff>
      <xdr:row>69</xdr:row>
      <xdr:rowOff>115608</xdr:rowOff>
    </xdr:from>
    <xdr:to>
      <xdr:col>3</xdr:col>
      <xdr:colOff>893382</xdr:colOff>
      <xdr:row>70</xdr:row>
      <xdr:rowOff>173415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C5F844F-EC03-4E01-8C03-680D2E9068A5}"/>
            </a:ext>
          </a:extLst>
        </xdr:cNvPr>
        <xdr:cNvSpPr txBox="1"/>
      </xdr:nvSpPr>
      <xdr:spPr>
        <a:xfrm>
          <a:off x="3652347" y="13973498"/>
          <a:ext cx="283780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162913</xdr:colOff>
      <xdr:row>69</xdr:row>
      <xdr:rowOff>115609</xdr:rowOff>
    </xdr:from>
    <xdr:to>
      <xdr:col>3</xdr:col>
      <xdr:colOff>446693</xdr:colOff>
      <xdr:row>70</xdr:row>
      <xdr:rowOff>173416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FE7C8EA-EABA-4CAF-8B7C-D560A0A5407F}"/>
            </a:ext>
          </a:extLst>
        </xdr:cNvPr>
        <xdr:cNvSpPr txBox="1"/>
      </xdr:nvSpPr>
      <xdr:spPr>
        <a:xfrm>
          <a:off x="3205658" y="13973499"/>
          <a:ext cx="283780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1056291</xdr:colOff>
      <xdr:row>69</xdr:row>
      <xdr:rowOff>115609</xdr:rowOff>
    </xdr:from>
    <xdr:to>
      <xdr:col>4</xdr:col>
      <xdr:colOff>257506</xdr:colOff>
      <xdr:row>70</xdr:row>
      <xdr:rowOff>173416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620A97A-9617-4E9F-950D-65E90A6DFA98}"/>
            </a:ext>
          </a:extLst>
        </xdr:cNvPr>
        <xdr:cNvSpPr txBox="1"/>
      </xdr:nvSpPr>
      <xdr:spPr>
        <a:xfrm>
          <a:off x="4099036" y="13973499"/>
          <a:ext cx="283780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1547532</xdr:colOff>
      <xdr:row>69</xdr:row>
      <xdr:rowOff>113096</xdr:rowOff>
    </xdr:from>
    <xdr:to>
      <xdr:col>5</xdr:col>
      <xdr:colOff>63640</xdr:colOff>
      <xdr:row>70</xdr:row>
      <xdr:rowOff>170903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D134FF4-10C2-455B-AEDB-B715297F84AA}"/>
            </a:ext>
          </a:extLst>
        </xdr:cNvPr>
        <xdr:cNvSpPr txBox="1"/>
      </xdr:nvSpPr>
      <xdr:spPr>
        <a:xfrm>
          <a:off x="5668958" y="13941739"/>
          <a:ext cx="272021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263444</xdr:colOff>
      <xdr:row>69</xdr:row>
      <xdr:rowOff>113096</xdr:rowOff>
    </xdr:from>
    <xdr:to>
      <xdr:col>6</xdr:col>
      <xdr:colOff>230665</xdr:colOff>
      <xdr:row>70</xdr:row>
      <xdr:rowOff>170903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64F9C5-9E30-45F7-9A48-602541F12A17}"/>
            </a:ext>
          </a:extLst>
        </xdr:cNvPr>
        <xdr:cNvSpPr txBox="1"/>
      </xdr:nvSpPr>
      <xdr:spPr>
        <a:xfrm>
          <a:off x="6140783" y="13941739"/>
          <a:ext cx="272021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890411</xdr:colOff>
      <xdr:row>69</xdr:row>
      <xdr:rowOff>111726</xdr:rowOff>
    </xdr:from>
    <xdr:to>
      <xdr:col>6</xdr:col>
      <xdr:colOff>1160461</xdr:colOff>
      <xdr:row>70</xdr:row>
      <xdr:rowOff>169533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B7D373C-6015-4D32-B4D0-AE0335B27ACC}"/>
            </a:ext>
          </a:extLst>
        </xdr:cNvPr>
        <xdr:cNvSpPr txBox="1"/>
      </xdr:nvSpPr>
      <xdr:spPr>
        <a:xfrm>
          <a:off x="7072550" y="13940369"/>
          <a:ext cx="270050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158342</xdr:colOff>
      <xdr:row>69</xdr:row>
      <xdr:rowOff>111724</xdr:rowOff>
    </xdr:from>
    <xdr:to>
      <xdr:col>7</xdr:col>
      <xdr:colOff>430363</xdr:colOff>
      <xdr:row>70</xdr:row>
      <xdr:rowOff>169531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C2344DE-A178-4EF7-BF27-294A529F4EF1}"/>
            </a:ext>
          </a:extLst>
        </xdr:cNvPr>
        <xdr:cNvSpPr txBox="1"/>
      </xdr:nvSpPr>
      <xdr:spPr>
        <a:xfrm>
          <a:off x="7546429" y="13940367"/>
          <a:ext cx="272021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420643</xdr:colOff>
      <xdr:row>69</xdr:row>
      <xdr:rowOff>111725</xdr:rowOff>
    </xdr:from>
    <xdr:to>
      <xdr:col>6</xdr:col>
      <xdr:colOff>692664</xdr:colOff>
      <xdr:row>70</xdr:row>
      <xdr:rowOff>169532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37D7F28-7FDC-40B8-A733-99946C6674B1}"/>
            </a:ext>
          </a:extLst>
        </xdr:cNvPr>
        <xdr:cNvSpPr txBox="1"/>
      </xdr:nvSpPr>
      <xdr:spPr>
        <a:xfrm>
          <a:off x="6602782" y="13940368"/>
          <a:ext cx="272021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631536</xdr:colOff>
      <xdr:row>69</xdr:row>
      <xdr:rowOff>111724</xdr:rowOff>
    </xdr:from>
    <xdr:to>
      <xdr:col>7</xdr:col>
      <xdr:colOff>901148</xdr:colOff>
      <xdr:row>70</xdr:row>
      <xdr:rowOff>169531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AF0ADC7-3ADE-4EAF-9EF8-339572B30B66}"/>
            </a:ext>
          </a:extLst>
        </xdr:cNvPr>
        <xdr:cNvSpPr txBox="1"/>
      </xdr:nvSpPr>
      <xdr:spPr>
        <a:xfrm>
          <a:off x="8019623" y="13940367"/>
          <a:ext cx="269612" cy="256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854765</xdr:colOff>
      <xdr:row>73</xdr:row>
      <xdr:rowOff>13252</xdr:rowOff>
    </xdr:from>
    <xdr:to>
      <xdr:col>4</xdr:col>
      <xdr:colOff>979030</xdr:colOff>
      <xdr:row>84</xdr:row>
      <xdr:rowOff>57361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8AFED08-1A45-49DA-85FA-A60CBF14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568219</xdr:colOff>
      <xdr:row>69</xdr:row>
      <xdr:rowOff>114624</xdr:rowOff>
    </xdr:from>
    <xdr:to>
      <xdr:col>2</xdr:col>
      <xdr:colOff>850357</xdr:colOff>
      <xdr:row>70</xdr:row>
      <xdr:rowOff>172431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360B4C1-76C3-41DE-859C-7226A788F4EB}"/>
            </a:ext>
          </a:extLst>
        </xdr:cNvPr>
        <xdr:cNvSpPr txBox="1"/>
      </xdr:nvSpPr>
      <xdr:spPr>
        <a:xfrm>
          <a:off x="2320819" y="13978262"/>
          <a:ext cx="282138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17</xdr:row>
      <xdr:rowOff>0</xdr:rowOff>
    </xdr:from>
    <xdr:to>
      <xdr:col>42</xdr:col>
      <xdr:colOff>205740</xdr:colOff>
      <xdr:row>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E49CD6-004A-4653-867A-DC6C4510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42</xdr:col>
      <xdr:colOff>205740</xdr:colOff>
      <xdr:row>44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877D40-7691-4B81-BD1D-F755A150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42</xdr:col>
      <xdr:colOff>190500</xdr:colOff>
      <xdr:row>59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D700EB-0AFD-4ABD-B86C-305E4D46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60</xdr:row>
      <xdr:rowOff>0</xdr:rowOff>
    </xdr:from>
    <xdr:to>
      <xdr:col>42</xdr:col>
      <xdr:colOff>167640</xdr:colOff>
      <xdr:row>74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C6B132-8F55-4AD4-A8FC-F6B43ED99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579120</xdr:colOff>
      <xdr:row>3</xdr:row>
      <xdr:rowOff>114300</xdr:rowOff>
    </xdr:from>
    <xdr:to>
      <xdr:col>42</xdr:col>
      <xdr:colOff>160020</xdr:colOff>
      <xdr:row>16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2AC40-D9B6-46EC-9832-4F4C34A5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75</xdr:row>
      <xdr:rowOff>0</xdr:rowOff>
    </xdr:from>
    <xdr:to>
      <xdr:col>42</xdr:col>
      <xdr:colOff>167640</xdr:colOff>
      <xdr:row>89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B9E532-71A0-44BE-B83C-B956E8EDA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158146</xdr:colOff>
      <xdr:row>54</xdr:row>
      <xdr:rowOff>42041</xdr:rowOff>
    </xdr:from>
    <xdr:to>
      <xdr:col>3</xdr:col>
      <xdr:colOff>754421</xdr:colOff>
      <xdr:row>66</xdr:row>
      <xdr:rowOff>148192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1F3BD5-1D22-4A7A-8903-90A1E39C7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693111</xdr:colOff>
      <xdr:row>53</xdr:row>
      <xdr:rowOff>91668</xdr:rowOff>
    </xdr:from>
    <xdr:to>
      <xdr:col>7</xdr:col>
      <xdr:colOff>827644</xdr:colOff>
      <xdr:row>65</xdr:row>
      <xdr:rowOff>152628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0D264E-4DDF-4AEE-8558-EFE0F937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998220</xdr:colOff>
      <xdr:row>86</xdr:row>
      <xdr:rowOff>106680</xdr:rowOff>
    </xdr:from>
    <xdr:to>
      <xdr:col>8</xdr:col>
      <xdr:colOff>319193</xdr:colOff>
      <xdr:row>100</xdr:row>
      <xdr:rowOff>175028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B98E0A-A236-49E5-8531-EE05594C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518160</xdr:colOff>
      <xdr:row>86</xdr:row>
      <xdr:rowOff>83820</xdr:rowOff>
    </xdr:from>
    <xdr:to>
      <xdr:col>4</xdr:col>
      <xdr:colOff>891540</xdr:colOff>
      <xdr:row>101</xdr:row>
      <xdr:rowOff>20088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867F6F-AAC8-490D-86D9-C27EE815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283780</xdr:colOff>
      <xdr:row>66</xdr:row>
      <xdr:rowOff>92180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2A3B4B2-E5F1-4CFD-AD3C-372990A5D796}"/>
            </a:ext>
          </a:extLst>
        </xdr:cNvPr>
        <xdr:cNvSpPr txBox="1"/>
      </xdr:nvSpPr>
      <xdr:spPr>
        <a:xfrm>
          <a:off x="0" y="10952922"/>
          <a:ext cx="283780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274259</xdr:colOff>
      <xdr:row>65</xdr:row>
      <xdr:rowOff>5258</xdr:rowOff>
    </xdr:from>
    <xdr:to>
      <xdr:col>1</xdr:col>
      <xdr:colOff>556397</xdr:colOff>
      <xdr:row>66</xdr:row>
      <xdr:rowOff>97438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6D454B8-0BE6-42D8-97DF-0648361ECDB6}"/>
            </a:ext>
          </a:extLst>
        </xdr:cNvPr>
        <xdr:cNvSpPr txBox="1"/>
      </xdr:nvSpPr>
      <xdr:spPr>
        <a:xfrm>
          <a:off x="883859" y="10958180"/>
          <a:ext cx="282138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19682</xdr:colOff>
      <xdr:row>65</xdr:row>
      <xdr:rowOff>5256</xdr:rowOff>
    </xdr:from>
    <xdr:to>
      <xdr:col>2</xdr:col>
      <xdr:colOff>303462</xdr:colOff>
      <xdr:row>66</xdr:row>
      <xdr:rowOff>97436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12D3849-56F0-487D-BB78-487DAD74D46D}"/>
            </a:ext>
          </a:extLst>
        </xdr:cNvPr>
        <xdr:cNvSpPr txBox="1"/>
      </xdr:nvSpPr>
      <xdr:spPr>
        <a:xfrm>
          <a:off x="1775595" y="10958178"/>
          <a:ext cx="283780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719306</xdr:colOff>
      <xdr:row>65</xdr:row>
      <xdr:rowOff>5257</xdr:rowOff>
    </xdr:from>
    <xdr:to>
      <xdr:col>1</xdr:col>
      <xdr:colOff>1003086</xdr:colOff>
      <xdr:row>66</xdr:row>
      <xdr:rowOff>97437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FA0C14F-8461-470E-9CA0-84CF886ADC77}"/>
            </a:ext>
          </a:extLst>
        </xdr:cNvPr>
        <xdr:cNvSpPr txBox="1"/>
      </xdr:nvSpPr>
      <xdr:spPr>
        <a:xfrm>
          <a:off x="1328906" y="10958179"/>
          <a:ext cx="283780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466371</xdr:colOff>
      <xdr:row>65</xdr:row>
      <xdr:rowOff>5257</xdr:rowOff>
    </xdr:from>
    <xdr:to>
      <xdr:col>2</xdr:col>
      <xdr:colOff>748674</xdr:colOff>
      <xdr:row>66</xdr:row>
      <xdr:rowOff>97437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8CD20C-F05D-4611-95A5-00291B936D14}"/>
            </a:ext>
          </a:extLst>
        </xdr:cNvPr>
        <xdr:cNvSpPr txBox="1"/>
      </xdr:nvSpPr>
      <xdr:spPr>
        <a:xfrm>
          <a:off x="2222284" y="10958179"/>
          <a:ext cx="282303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448337</xdr:colOff>
      <xdr:row>65</xdr:row>
      <xdr:rowOff>4272</xdr:rowOff>
    </xdr:from>
    <xdr:to>
      <xdr:col>1</xdr:col>
      <xdr:colOff>120875</xdr:colOff>
      <xdr:row>66</xdr:row>
      <xdr:rowOff>96452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ABECD52-95A1-4EE3-AC8E-E8971637BB19}"/>
            </a:ext>
          </a:extLst>
        </xdr:cNvPr>
        <xdr:cNvSpPr txBox="1"/>
      </xdr:nvSpPr>
      <xdr:spPr>
        <a:xfrm>
          <a:off x="448337" y="10957194"/>
          <a:ext cx="282138" cy="25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1</xdr:col>
      <xdr:colOff>283780</xdr:colOff>
      <xdr:row>65</xdr:row>
      <xdr:rowOff>92181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B48435-54D6-4922-8415-AB0BF00B62F7}"/>
            </a:ext>
          </a:extLst>
        </xdr:cNvPr>
        <xdr:cNvSpPr txBox="1"/>
      </xdr:nvSpPr>
      <xdr:spPr>
        <a:xfrm>
          <a:off x="609600" y="10909738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883859</xdr:colOff>
      <xdr:row>64</xdr:row>
      <xdr:rowOff>5258</xdr:rowOff>
    </xdr:from>
    <xdr:to>
      <xdr:col>2</xdr:col>
      <xdr:colOff>20369</xdr:colOff>
      <xdr:row>65</xdr:row>
      <xdr:rowOff>97439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C778B66-F83C-4102-A17A-2AF3BF7BDBEA}"/>
            </a:ext>
          </a:extLst>
        </xdr:cNvPr>
        <xdr:cNvSpPr txBox="1"/>
      </xdr:nvSpPr>
      <xdr:spPr>
        <a:xfrm>
          <a:off x="1493459" y="10914996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629282</xdr:colOff>
      <xdr:row>64</xdr:row>
      <xdr:rowOff>5256</xdr:rowOff>
    </xdr:from>
    <xdr:to>
      <xdr:col>2</xdr:col>
      <xdr:colOff>913062</xdr:colOff>
      <xdr:row>65</xdr:row>
      <xdr:rowOff>97437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8C9423A-F6DE-4ED9-BE77-4F58E86A7A32}"/>
            </a:ext>
          </a:extLst>
        </xdr:cNvPr>
        <xdr:cNvSpPr txBox="1"/>
      </xdr:nvSpPr>
      <xdr:spPr>
        <a:xfrm>
          <a:off x="2384510" y="10914994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183278</xdr:colOff>
      <xdr:row>64</xdr:row>
      <xdr:rowOff>5257</xdr:rowOff>
    </xdr:from>
    <xdr:to>
      <xdr:col>2</xdr:col>
      <xdr:colOff>467058</xdr:colOff>
      <xdr:row>65</xdr:row>
      <xdr:rowOff>97438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6F92CCB-6496-440F-AF1F-D53344078832}"/>
            </a:ext>
          </a:extLst>
        </xdr:cNvPr>
        <xdr:cNvSpPr txBox="1"/>
      </xdr:nvSpPr>
      <xdr:spPr>
        <a:xfrm>
          <a:off x="1938506" y="10914995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1075971</xdr:colOff>
      <xdr:row>64</xdr:row>
      <xdr:rowOff>5257</xdr:rowOff>
    </xdr:from>
    <xdr:to>
      <xdr:col>3</xdr:col>
      <xdr:colOff>70757</xdr:colOff>
      <xdr:row>65</xdr:row>
      <xdr:rowOff>97438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DAB30B4-C0D9-4C39-8A22-5EE34E44BD5C}"/>
            </a:ext>
          </a:extLst>
        </xdr:cNvPr>
        <xdr:cNvSpPr txBox="1"/>
      </xdr:nvSpPr>
      <xdr:spPr>
        <a:xfrm>
          <a:off x="2831199" y="10914995"/>
          <a:ext cx="282303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448337</xdr:colOff>
      <xdr:row>64</xdr:row>
      <xdr:rowOff>4272</xdr:rowOff>
    </xdr:from>
    <xdr:to>
      <xdr:col>1</xdr:col>
      <xdr:colOff>730475</xdr:colOff>
      <xdr:row>65</xdr:row>
      <xdr:rowOff>96453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138895C-9757-4A35-811C-3DCB14A704E0}"/>
            </a:ext>
          </a:extLst>
        </xdr:cNvPr>
        <xdr:cNvSpPr txBox="1"/>
      </xdr:nvSpPr>
      <xdr:spPr>
        <a:xfrm>
          <a:off x="1057937" y="10914010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0</xdr:colOff>
      <xdr:row>62</xdr:row>
      <xdr:rowOff>168165</xdr:rowOff>
    </xdr:from>
    <xdr:to>
      <xdr:col>5</xdr:col>
      <xdr:colOff>283780</xdr:colOff>
      <xdr:row>64</xdr:row>
      <xdr:rowOff>92180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3E859D5-830A-4F76-A9C9-31801539FFDD}"/>
            </a:ext>
          </a:extLst>
        </xdr:cNvPr>
        <xdr:cNvSpPr txBox="1"/>
      </xdr:nvSpPr>
      <xdr:spPr>
        <a:xfrm>
          <a:off x="5270938" y="10741572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883859</xdr:colOff>
      <xdr:row>63</xdr:row>
      <xdr:rowOff>5258</xdr:rowOff>
    </xdr:from>
    <xdr:to>
      <xdr:col>6</xdr:col>
      <xdr:colOff>15114</xdr:colOff>
      <xdr:row>64</xdr:row>
      <xdr:rowOff>97438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A2BF90E-34B9-4CBE-B36E-425C0CBB42A6}"/>
            </a:ext>
          </a:extLst>
        </xdr:cNvPr>
        <xdr:cNvSpPr txBox="1"/>
      </xdr:nvSpPr>
      <xdr:spPr>
        <a:xfrm>
          <a:off x="6154797" y="10746830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624027</xdr:colOff>
      <xdr:row>63</xdr:row>
      <xdr:rowOff>5256</xdr:rowOff>
    </xdr:from>
    <xdr:to>
      <xdr:col>6</xdr:col>
      <xdr:colOff>907807</xdr:colOff>
      <xdr:row>64</xdr:row>
      <xdr:rowOff>97436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4D0B5DD-BBE1-4D74-AB2F-493D1838A1F8}"/>
            </a:ext>
          </a:extLst>
        </xdr:cNvPr>
        <xdr:cNvSpPr txBox="1"/>
      </xdr:nvSpPr>
      <xdr:spPr>
        <a:xfrm>
          <a:off x="7045848" y="10746828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178023</xdr:colOff>
      <xdr:row>63</xdr:row>
      <xdr:rowOff>5257</xdr:rowOff>
    </xdr:from>
    <xdr:to>
      <xdr:col>6</xdr:col>
      <xdr:colOff>461803</xdr:colOff>
      <xdr:row>64</xdr:row>
      <xdr:rowOff>97437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378CFEA-66A4-42A9-8211-F5F0B0C4721E}"/>
            </a:ext>
          </a:extLst>
        </xdr:cNvPr>
        <xdr:cNvSpPr txBox="1"/>
      </xdr:nvSpPr>
      <xdr:spPr>
        <a:xfrm>
          <a:off x="6599844" y="10746829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1070716</xdr:colOff>
      <xdr:row>63</xdr:row>
      <xdr:rowOff>5257</xdr:rowOff>
    </xdr:from>
    <xdr:to>
      <xdr:col>7</xdr:col>
      <xdr:colOff>149585</xdr:colOff>
      <xdr:row>64</xdr:row>
      <xdr:rowOff>97437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A9D4BF-0B7B-4406-8C23-4926E8C3B9C1}"/>
            </a:ext>
          </a:extLst>
        </xdr:cNvPr>
        <xdr:cNvSpPr txBox="1"/>
      </xdr:nvSpPr>
      <xdr:spPr>
        <a:xfrm>
          <a:off x="7492537" y="10746829"/>
          <a:ext cx="282303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448337</xdr:colOff>
      <xdr:row>63</xdr:row>
      <xdr:rowOff>4272</xdr:rowOff>
    </xdr:from>
    <xdr:to>
      <xdr:col>5</xdr:col>
      <xdr:colOff>730475</xdr:colOff>
      <xdr:row>64</xdr:row>
      <xdr:rowOff>96452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EFAE0D9-969E-4CA4-97E6-449DA402370F}"/>
            </a:ext>
          </a:extLst>
        </xdr:cNvPr>
        <xdr:cNvSpPr txBox="1"/>
      </xdr:nvSpPr>
      <xdr:spPr>
        <a:xfrm>
          <a:off x="5719275" y="10745844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0.7353</cdr:x>
      <cdr:y>0.79077</cdr:y>
    </cdr:from>
    <cdr:to>
      <cdr:x>0.81315</cdr:x>
      <cdr:y>0.91559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2676434" y="1640115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0.61328</cdr:x>
      <cdr:y>0.78867</cdr:y>
    </cdr:from>
    <cdr:to>
      <cdr:x>0.69114</cdr:x>
      <cdr:y>0.91349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2232297" y="1635760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0.48767</cdr:x>
      <cdr:y>0.79287</cdr:y>
    </cdr:from>
    <cdr:to>
      <cdr:x>0.56553</cdr:x>
      <cdr:y>0.91769</cdr:y>
    </cdr:to>
    <cdr:sp macro="" textlink="">
      <cdr:nvSpPr>
        <cdr:cNvPr id="10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1775097" y="1644469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0.73143</cdr:x>
      <cdr:y>0.79184</cdr:y>
    </cdr:from>
    <cdr:to>
      <cdr:x>0.80938</cdr:x>
      <cdr:y>0.91519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2659017" y="1661885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0.61165</cdr:x>
      <cdr:y>0.79391</cdr:y>
    </cdr:from>
    <cdr:to>
      <cdr:x>0.6896</cdr:x>
      <cdr:y>0.91727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2223588" y="1666240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0.48589</cdr:x>
      <cdr:y>0.79184</cdr:y>
    </cdr:from>
    <cdr:to>
      <cdr:x>0.56384</cdr:x>
      <cdr:y>0.91519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1766389" y="1661886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0.36492</cdr:x>
      <cdr:y>0.79184</cdr:y>
    </cdr:from>
    <cdr:to>
      <cdr:x>0.44287</cdr:x>
      <cdr:y>0.91519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1326606" y="1661885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0.24394</cdr:x>
      <cdr:y>0.79184</cdr:y>
    </cdr:from>
    <cdr:to>
      <cdr:x>0.32189</cdr:x>
      <cdr:y>0.91519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886823" y="1661885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0.12177</cdr:x>
      <cdr:y>0.78976</cdr:y>
    </cdr:from>
    <cdr:to>
      <cdr:x>0.19972</cdr:x>
      <cdr:y>0.91312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0382F3B2-9B4D-49EA-BEF5-CBDA1BC36CE3}"/>
            </a:ext>
          </a:extLst>
        </cdr:cNvPr>
        <cdr:cNvSpPr txBox="1"/>
      </cdr:nvSpPr>
      <cdr:spPr>
        <a:xfrm xmlns:a="http://schemas.openxmlformats.org/drawingml/2006/main">
          <a:off x="442686" y="1657531"/>
          <a:ext cx="283383" cy="258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785242</xdr:colOff>
      <xdr:row>52</xdr:row>
      <xdr:rowOff>73589</xdr:rowOff>
    </xdr:from>
    <xdr:to>
      <xdr:col>4</xdr:col>
      <xdr:colOff>902033</xdr:colOff>
      <xdr:row>64</xdr:row>
      <xdr:rowOff>122170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E1DA14-0264-478B-9137-F7D342637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2</xdr:col>
      <xdr:colOff>283780</xdr:colOff>
      <xdr:row>62</xdr:row>
      <xdr:rowOff>78638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FA800B-274C-462F-A826-6EDE5979B6FA}"/>
            </a:ext>
          </a:extLst>
        </xdr:cNvPr>
        <xdr:cNvSpPr txBox="1"/>
      </xdr:nvSpPr>
      <xdr:spPr>
        <a:xfrm>
          <a:off x="1752600" y="11330354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883859</xdr:colOff>
      <xdr:row>61</xdr:row>
      <xdr:rowOff>5258</xdr:rowOff>
    </xdr:from>
    <xdr:to>
      <xdr:col>2</xdr:col>
      <xdr:colOff>1165997</xdr:colOff>
      <xdr:row>62</xdr:row>
      <xdr:rowOff>83896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93EA894-28EB-4D8C-98D3-42619C58C10F}"/>
            </a:ext>
          </a:extLst>
        </xdr:cNvPr>
        <xdr:cNvSpPr txBox="1"/>
      </xdr:nvSpPr>
      <xdr:spPr>
        <a:xfrm>
          <a:off x="2636459" y="11335612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485372</xdr:colOff>
      <xdr:row>61</xdr:row>
      <xdr:rowOff>5256</xdr:rowOff>
    </xdr:from>
    <xdr:to>
      <xdr:col>3</xdr:col>
      <xdr:colOff>769152</xdr:colOff>
      <xdr:row>62</xdr:row>
      <xdr:rowOff>83894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AC9DDC7-8123-45D2-8BA7-5E1404D10FB1}"/>
            </a:ext>
          </a:extLst>
        </xdr:cNvPr>
        <xdr:cNvSpPr txBox="1"/>
      </xdr:nvSpPr>
      <xdr:spPr>
        <a:xfrm>
          <a:off x="3527510" y="11335610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39368</xdr:colOff>
      <xdr:row>61</xdr:row>
      <xdr:rowOff>5257</xdr:rowOff>
    </xdr:from>
    <xdr:to>
      <xdr:col>3</xdr:col>
      <xdr:colOff>323148</xdr:colOff>
      <xdr:row>62</xdr:row>
      <xdr:rowOff>83895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45BCA80-2888-4B2E-A49F-E66D49C12C71}"/>
            </a:ext>
          </a:extLst>
        </xdr:cNvPr>
        <xdr:cNvSpPr txBox="1"/>
      </xdr:nvSpPr>
      <xdr:spPr>
        <a:xfrm>
          <a:off x="3081506" y="11335611"/>
          <a:ext cx="283780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932061</xdr:colOff>
      <xdr:row>61</xdr:row>
      <xdr:rowOff>5257</xdr:rowOff>
    </xdr:from>
    <xdr:to>
      <xdr:col>4</xdr:col>
      <xdr:colOff>129979</xdr:colOff>
      <xdr:row>62</xdr:row>
      <xdr:rowOff>83895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D6F8C2E-44DA-4C5C-AE1E-E0A94279A550}"/>
            </a:ext>
          </a:extLst>
        </xdr:cNvPr>
        <xdr:cNvSpPr txBox="1"/>
      </xdr:nvSpPr>
      <xdr:spPr>
        <a:xfrm>
          <a:off x="3974199" y="11335611"/>
          <a:ext cx="282303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448337</xdr:colOff>
      <xdr:row>61</xdr:row>
      <xdr:rowOff>4272</xdr:rowOff>
    </xdr:from>
    <xdr:to>
      <xdr:col>2</xdr:col>
      <xdr:colOff>730475</xdr:colOff>
      <xdr:row>62</xdr:row>
      <xdr:rowOff>82910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3F0275-848D-492F-83C8-A413E06FE0FD}"/>
            </a:ext>
          </a:extLst>
        </xdr:cNvPr>
        <xdr:cNvSpPr txBox="1"/>
      </xdr:nvSpPr>
      <xdr:spPr>
        <a:xfrm>
          <a:off x="2200937" y="11334626"/>
          <a:ext cx="282138" cy="260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05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121747</xdr:colOff>
      <xdr:row>2</xdr:row>
      <xdr:rowOff>110564</xdr:rowOff>
    </xdr:from>
    <xdr:to>
      <xdr:col>42</xdr:col>
      <xdr:colOff>301029</xdr:colOff>
      <xdr:row>16</xdr:row>
      <xdr:rowOff>42015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F1334-1DDB-482A-A3CC-607367D6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78833</xdr:colOff>
      <xdr:row>24</xdr:row>
      <xdr:rowOff>25742</xdr:rowOff>
    </xdr:from>
    <xdr:to>
      <xdr:col>42</xdr:col>
      <xdr:colOff>268036</xdr:colOff>
      <xdr:row>37</xdr:row>
      <xdr:rowOff>138236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2C5B7C-642A-4187-BA28-A75B44728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91440</xdr:colOff>
      <xdr:row>2</xdr:row>
      <xdr:rowOff>60960</xdr:rowOff>
    </xdr:from>
    <xdr:to>
      <xdr:col>51</xdr:col>
      <xdr:colOff>270722</xdr:colOff>
      <xdr:row>15</xdr:row>
      <xdr:rowOff>182911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00490-2302-4CFC-8148-FFAC285C9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220980</xdr:colOff>
      <xdr:row>23</xdr:row>
      <xdr:rowOff>99060</xdr:rowOff>
    </xdr:from>
    <xdr:to>
      <xdr:col>51</xdr:col>
      <xdr:colOff>410183</xdr:colOff>
      <xdr:row>37</xdr:row>
      <xdr:rowOff>28674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68261-2F8E-458D-B0EE-988B1B275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629488</xdr:colOff>
      <xdr:row>52</xdr:row>
      <xdr:rowOff>140194</xdr:rowOff>
    </xdr:from>
    <xdr:to>
      <xdr:col>7</xdr:col>
      <xdr:colOff>829868</xdr:colOff>
      <xdr:row>65</xdr:row>
      <xdr:rowOff>17597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13A123-0B0E-42F4-83EE-3A2EA60C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0.72762</cdr:x>
      <cdr:y>0.75172</cdr:y>
    </cdr:from>
    <cdr:to>
      <cdr:x>0.82126</cdr:x>
      <cdr:y>0.86422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2647238" y="1709153"/>
          <a:ext cx="340687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0.60631</cdr:x>
      <cdr:y>0.75405</cdr:y>
    </cdr:from>
    <cdr:to>
      <cdr:x>0.70282</cdr:x>
      <cdr:y>0.86655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2205886" y="1714451"/>
          <a:ext cx="351115" cy="255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0.48496</cdr:x>
      <cdr:y>0.75208</cdr:y>
    </cdr:from>
    <cdr:to>
      <cdr:x>0.59015</cdr:x>
      <cdr:y>0.86457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1764388" y="1709972"/>
          <a:ext cx="382709" cy="255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0.36198</cdr:x>
      <cdr:y>0.75066</cdr:y>
    </cdr:from>
    <cdr:to>
      <cdr:x>0.45871</cdr:x>
      <cdr:y>0.86316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1316961" y="1706743"/>
          <a:ext cx="351916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0.24325</cdr:x>
      <cdr:y>0.75157</cdr:y>
    </cdr:from>
    <cdr:to>
      <cdr:x>0.34171</cdr:x>
      <cdr:y>0.86407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884996" y="1708812"/>
          <a:ext cx="358212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0.11847</cdr:x>
      <cdr:y>0.74951</cdr:y>
    </cdr:from>
    <cdr:to>
      <cdr:x>0.22038</cdr:x>
      <cdr:y>0.862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431019" y="1704129"/>
          <a:ext cx="370755" cy="2557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0.1085</cdr:x>
      <cdr:y>0.88426</cdr:y>
    </cdr:from>
    <cdr:to>
      <cdr:x>0.53236</cdr:x>
      <cdr:y>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C2C5A48A-2E89-4918-92D1-A80354AF5B2A}"/>
            </a:ext>
          </a:extLst>
        </cdr:cNvPr>
        <cdr:cNvSpPr txBox="1"/>
      </cdr:nvSpPr>
      <cdr:spPr>
        <a:xfrm xmlns:a="http://schemas.openxmlformats.org/drawingml/2006/main">
          <a:off x="394876" y="2021227"/>
          <a:ext cx="1542609" cy="26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Branching limit</a:t>
          </a:r>
          <a:r>
            <a:rPr lang="en-GB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 = </a:t>
          </a:r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25</a:t>
          </a:r>
        </a:p>
      </cdr:txBody>
    </cdr:sp>
  </cdr:relSizeAnchor>
  <cdr:relSizeAnchor xmlns:cdr="http://schemas.openxmlformats.org/drawingml/2006/chartDrawing">
    <cdr:from>
      <cdr:x>0.46456</cdr:x>
      <cdr:y>0.88201</cdr:y>
    </cdr:from>
    <cdr:to>
      <cdr:x>0.92373</cdr:x>
      <cdr:y>1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0EDF0752-0410-44C3-BFEF-457939AD2671}"/>
            </a:ext>
          </a:extLst>
        </cdr:cNvPr>
        <cdr:cNvSpPr txBox="1"/>
      </cdr:nvSpPr>
      <cdr:spPr>
        <a:xfrm xmlns:a="http://schemas.openxmlformats.org/drawingml/2006/main">
          <a:off x="1690741" y="2016084"/>
          <a:ext cx="1671117" cy="26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5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Branching limit = 50</a:t>
          </a:r>
          <a:endParaRPr lang="en-GB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0.17174</cdr:x>
      <cdr:y>0.8572</cdr:y>
    </cdr:from>
    <cdr:to>
      <cdr:x>0.41778</cdr:x>
      <cdr:y>0.87741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7BD458A4-A6F8-4DD8-888A-01E796F23D8D}"/>
            </a:ext>
          </a:extLst>
        </cdr:cNvPr>
        <cdr:cNvSpPr/>
      </cdr:nvSpPr>
      <cdr:spPr>
        <a:xfrm xmlns:a="http://schemas.openxmlformats.org/drawingml/2006/main" rot="16200000">
          <a:off x="1048622" y="1514874"/>
          <a:ext cx="45719" cy="894380"/>
        </a:xfrm>
        <a:prstGeom xmlns:a="http://schemas.openxmlformats.org/drawingml/2006/main" prst="leftBrac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0.52387</cdr:x>
      <cdr:y>0.85525</cdr:y>
    </cdr:from>
    <cdr:to>
      <cdr:x>0.76991</cdr:x>
      <cdr:y>0.87589</cdr:y>
    </cdr:to>
    <cdr:sp macro="" textlink="">
      <cdr:nvSpPr>
        <cdr:cNvPr id="21" name="Left Brace 20">
          <a:extLst xmlns:a="http://schemas.openxmlformats.org/drawingml/2006/main">
            <a:ext uri="{FF2B5EF4-FFF2-40B4-BE49-F238E27FC236}">
              <a16:creationId xmlns:a16="http://schemas.microsoft.com/office/drawing/2014/main" id="{65B302DF-160E-46EC-8515-9415EC0D837E}"/>
            </a:ext>
          </a:extLst>
        </cdr:cNvPr>
        <cdr:cNvSpPr/>
      </cdr:nvSpPr>
      <cdr:spPr>
        <a:xfrm xmlns:a="http://schemas.openxmlformats.org/drawingml/2006/main" rot="16200000">
          <a:off x="2328201" y="1540859"/>
          <a:ext cx="47425" cy="894525"/>
        </a:xfrm>
        <a:prstGeom xmlns:a="http://schemas.openxmlformats.org/drawingml/2006/main" prst="leftBrac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0.72762</cdr:x>
      <cdr:y>0.75172</cdr:y>
    </cdr:from>
    <cdr:to>
      <cdr:x>0.82126</cdr:x>
      <cdr:y>0.86422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2647238" y="1709153"/>
          <a:ext cx="340687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cdr:txBody>
    </cdr:sp>
  </cdr:relSizeAnchor>
  <cdr:relSizeAnchor xmlns:cdr="http://schemas.openxmlformats.org/drawingml/2006/chartDrawing">
    <cdr:from>
      <cdr:x>0.60631</cdr:x>
      <cdr:y>0.75405</cdr:y>
    </cdr:from>
    <cdr:to>
      <cdr:x>0.70282</cdr:x>
      <cdr:y>0.86655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2205886" y="1714451"/>
          <a:ext cx="351115" cy="255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0.48496</cdr:x>
      <cdr:y>0.75208</cdr:y>
    </cdr:from>
    <cdr:to>
      <cdr:x>0.59015</cdr:x>
      <cdr:y>0.86457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1764388" y="1709972"/>
          <a:ext cx="382709" cy="255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0.36198</cdr:x>
      <cdr:y>0.75066</cdr:y>
    </cdr:from>
    <cdr:to>
      <cdr:x>0.45871</cdr:x>
      <cdr:y>0.86316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1316961" y="1706743"/>
          <a:ext cx="351916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cdr:txBody>
    </cdr:sp>
  </cdr:relSizeAnchor>
  <cdr:relSizeAnchor xmlns:cdr="http://schemas.openxmlformats.org/drawingml/2006/chartDrawing">
    <cdr:from>
      <cdr:x>0.24325</cdr:x>
      <cdr:y>0.75157</cdr:y>
    </cdr:from>
    <cdr:to>
      <cdr:x>0.34171</cdr:x>
      <cdr:y>0.86407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884996" y="1708812"/>
          <a:ext cx="358212" cy="255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cdr:txBody>
    </cdr:sp>
  </cdr:relSizeAnchor>
  <cdr:relSizeAnchor xmlns:cdr="http://schemas.openxmlformats.org/drawingml/2006/chartDrawing">
    <cdr:from>
      <cdr:x>0.11847</cdr:x>
      <cdr:y>0.74951</cdr:y>
    </cdr:from>
    <cdr:to>
      <cdr:x>0.22038</cdr:x>
      <cdr:y>0.862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B390BFB5-5B56-4117-B600-A4B7DB98F257}"/>
            </a:ext>
          </a:extLst>
        </cdr:cNvPr>
        <cdr:cNvSpPr txBox="1"/>
      </cdr:nvSpPr>
      <cdr:spPr>
        <a:xfrm xmlns:a="http://schemas.openxmlformats.org/drawingml/2006/main">
          <a:off x="431019" y="1704129"/>
          <a:ext cx="370755" cy="2557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0.1085</cdr:x>
      <cdr:y>0.88426</cdr:y>
    </cdr:from>
    <cdr:to>
      <cdr:x>0.53236</cdr:x>
      <cdr:y>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C2C5A48A-2E89-4918-92D1-A80354AF5B2A}"/>
            </a:ext>
          </a:extLst>
        </cdr:cNvPr>
        <cdr:cNvSpPr txBox="1"/>
      </cdr:nvSpPr>
      <cdr:spPr>
        <a:xfrm xmlns:a="http://schemas.openxmlformats.org/drawingml/2006/main">
          <a:off x="394876" y="2021227"/>
          <a:ext cx="1542609" cy="26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Branching limit</a:t>
          </a:r>
          <a:r>
            <a:rPr lang="en-GB" sz="1050" baseline="0">
              <a:latin typeface="Times New Roman" panose="02020603050405020304" pitchFamily="18" charset="0"/>
              <a:cs typeface="Times New Roman" panose="02020603050405020304" pitchFamily="18" charset="0"/>
            </a:rPr>
            <a:t> = </a:t>
          </a:r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25</a:t>
          </a:r>
        </a:p>
      </cdr:txBody>
    </cdr:sp>
  </cdr:relSizeAnchor>
  <cdr:relSizeAnchor xmlns:cdr="http://schemas.openxmlformats.org/drawingml/2006/chartDrawing">
    <cdr:from>
      <cdr:x>0.46456</cdr:x>
      <cdr:y>0.88201</cdr:y>
    </cdr:from>
    <cdr:to>
      <cdr:x>0.92373</cdr:x>
      <cdr:y>1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0EDF0752-0410-44C3-BFEF-457939AD2671}"/>
            </a:ext>
          </a:extLst>
        </cdr:cNvPr>
        <cdr:cNvSpPr txBox="1"/>
      </cdr:nvSpPr>
      <cdr:spPr>
        <a:xfrm xmlns:a="http://schemas.openxmlformats.org/drawingml/2006/main">
          <a:off x="1690741" y="2016084"/>
          <a:ext cx="1671117" cy="26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5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Branching limit = 50</a:t>
          </a:r>
          <a:endParaRPr lang="en-GB" sz="105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GB" sz="105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0.17174</cdr:x>
      <cdr:y>0.8572</cdr:y>
    </cdr:from>
    <cdr:to>
      <cdr:x>0.41778</cdr:x>
      <cdr:y>0.87741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7BD458A4-A6F8-4DD8-888A-01E796F23D8D}"/>
            </a:ext>
          </a:extLst>
        </cdr:cNvPr>
        <cdr:cNvSpPr/>
      </cdr:nvSpPr>
      <cdr:spPr>
        <a:xfrm xmlns:a="http://schemas.openxmlformats.org/drawingml/2006/main" rot="16200000">
          <a:off x="1048622" y="1514874"/>
          <a:ext cx="45719" cy="894380"/>
        </a:xfrm>
        <a:prstGeom xmlns:a="http://schemas.openxmlformats.org/drawingml/2006/main" prst="leftBrac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0.52387</cdr:x>
      <cdr:y>0.85525</cdr:y>
    </cdr:from>
    <cdr:to>
      <cdr:x>0.76991</cdr:x>
      <cdr:y>0.87589</cdr:y>
    </cdr:to>
    <cdr:sp macro="" textlink="">
      <cdr:nvSpPr>
        <cdr:cNvPr id="21" name="Left Brace 20">
          <a:extLst xmlns:a="http://schemas.openxmlformats.org/drawingml/2006/main">
            <a:ext uri="{FF2B5EF4-FFF2-40B4-BE49-F238E27FC236}">
              <a16:creationId xmlns:a16="http://schemas.microsoft.com/office/drawing/2014/main" id="{65B302DF-160E-46EC-8515-9415EC0D837E}"/>
            </a:ext>
          </a:extLst>
        </cdr:cNvPr>
        <cdr:cNvSpPr/>
      </cdr:nvSpPr>
      <cdr:spPr>
        <a:xfrm xmlns:a="http://schemas.openxmlformats.org/drawingml/2006/main" rot="16200000">
          <a:off x="2328201" y="1540859"/>
          <a:ext cx="47425" cy="894525"/>
        </a:xfrm>
        <a:prstGeom xmlns:a="http://schemas.openxmlformats.org/drawingml/2006/main" prst="leftBrac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52</xdr:row>
      <xdr:rowOff>125306</xdr:rowOff>
    </xdr:from>
    <xdr:to>
      <xdr:col>5</xdr:col>
      <xdr:colOff>303953</xdr:colOff>
      <xdr:row>66</xdr:row>
      <xdr:rowOff>155554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CF636-9B02-49C6-970F-0D47A57FD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441787</xdr:colOff>
      <xdr:row>2</xdr:row>
      <xdr:rowOff>49604</xdr:rowOff>
    </xdr:from>
    <xdr:to>
      <xdr:col>43</xdr:col>
      <xdr:colOff>11469</xdr:colOff>
      <xdr:row>15</xdr:row>
      <xdr:rowOff>171555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79991-A1C4-4C63-BF68-C96836D2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307433</xdr:colOff>
      <xdr:row>25</xdr:row>
      <xdr:rowOff>10502</xdr:rowOff>
    </xdr:from>
    <xdr:to>
      <xdr:col>42</xdr:col>
      <xdr:colOff>496636</xdr:colOff>
      <xdr:row>38</xdr:row>
      <xdr:rowOff>122996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A26CE-61ED-46B1-8BE9-D8E0FD2C2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D393-79DE-4E1B-94E0-1A42013AEE60}">
  <sheetPr codeName="Sheet2"/>
  <dimension ref="A1:AX126"/>
  <sheetViews>
    <sheetView zoomScaleNormal="100" workbookViewId="0">
      <selection activeCell="J29" sqref="J29"/>
    </sheetView>
  </sheetViews>
  <sheetFormatPr defaultRowHeight="15.6" x14ac:dyDescent="0.3"/>
  <cols>
    <col min="2" max="2" width="16.6640625" customWidth="1"/>
    <col min="3" max="3" width="18.77734375" customWidth="1"/>
    <col min="4" max="4" width="15.77734375" customWidth="1"/>
    <col min="5" max="5" width="25.5546875" customWidth="1"/>
    <col min="6" max="6" width="4.44140625" customWidth="1"/>
    <col min="7" max="7" width="17.5546875" style="5" customWidth="1"/>
    <col min="8" max="8" width="24.44140625" style="7" customWidth="1"/>
    <col min="9" max="9" width="14.44140625" style="5" customWidth="1"/>
    <col min="10" max="10" width="12" style="9" bestFit="1" customWidth="1"/>
    <col min="11" max="11" width="12.5546875" style="70" customWidth="1"/>
    <col min="12" max="12" width="12.5546875" style="6" customWidth="1"/>
    <col min="13" max="13" width="10.33203125" style="7" customWidth="1"/>
    <col min="14" max="14" width="7.6640625" style="5" customWidth="1"/>
    <col min="15" max="15" width="7.77734375" style="6" customWidth="1"/>
    <col min="16" max="16" width="9.77734375" style="6" customWidth="1"/>
    <col min="17" max="17" width="10" style="7" customWidth="1"/>
    <col min="18" max="18" width="3.109375" style="5" customWidth="1"/>
    <col min="19" max="19" width="2.44140625" style="6" bestFit="1" customWidth="1"/>
    <col min="20" max="21" width="3.44140625" style="6" bestFit="1" customWidth="1"/>
    <col min="22" max="24" width="4.44140625" style="6" bestFit="1" customWidth="1"/>
    <col min="25" max="29" width="5.44140625" style="6" bestFit="1" customWidth="1"/>
    <col min="30" max="30" width="5.6640625" style="7" customWidth="1"/>
    <col min="33" max="33" width="8.88671875" style="192"/>
    <col min="36" max="36" width="12.5546875" bestFit="1" customWidth="1"/>
    <col min="37" max="37" width="8.88671875" style="176"/>
    <col min="45" max="45" width="8.88671875" style="177"/>
    <col min="46" max="46" width="9.33203125" style="193" bestFit="1" customWidth="1"/>
    <col min="47" max="48" width="8.88671875" style="178"/>
    <col min="49" max="49" width="8.88671875" style="177"/>
  </cols>
  <sheetData>
    <row r="1" spans="1:50" ht="16.2" thickBot="1" x14ac:dyDescent="0.35"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81"/>
      <c r="AH1" s="11"/>
      <c r="AI1" s="11"/>
      <c r="AJ1" s="11"/>
      <c r="AK1" s="172"/>
      <c r="AL1" s="11"/>
      <c r="AM1" s="11"/>
      <c r="AN1" s="11"/>
      <c r="AO1" s="11"/>
      <c r="AP1" s="11"/>
      <c r="AQ1" s="11"/>
    </row>
    <row r="2" spans="1:50" s="20" customFormat="1" ht="16.2" thickBot="1" x14ac:dyDescent="0.35">
      <c r="A2" s="20" t="s">
        <v>187</v>
      </c>
      <c r="B2" s="20" t="s">
        <v>1</v>
      </c>
      <c r="C2" s="20" t="s">
        <v>9</v>
      </c>
      <c r="D2" s="20" t="s">
        <v>14</v>
      </c>
      <c r="E2" s="20" t="s">
        <v>15</v>
      </c>
      <c r="F2" s="1" t="s">
        <v>10</v>
      </c>
      <c r="G2" s="21" t="s">
        <v>12</v>
      </c>
      <c r="H2" s="20" t="s">
        <v>25</v>
      </c>
      <c r="I2" s="65" t="s">
        <v>3</v>
      </c>
      <c r="J2" s="51" t="s">
        <v>11</v>
      </c>
      <c r="K2" s="65" t="s">
        <v>2</v>
      </c>
      <c r="L2" s="1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349" t="s">
        <v>23</v>
      </c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1"/>
      <c r="AE2" s="8"/>
      <c r="AF2" s="130"/>
      <c r="AG2" s="182"/>
      <c r="AH2" s="130"/>
      <c r="AI2" s="130"/>
      <c r="AJ2" s="130"/>
      <c r="AK2" s="173"/>
      <c r="AR2" s="1"/>
      <c r="AS2" s="177"/>
      <c r="AT2" s="193"/>
      <c r="AU2" s="178"/>
      <c r="AV2" s="178"/>
      <c r="AW2" s="177"/>
      <c r="AX2" s="8"/>
    </row>
    <row r="3" spans="1:50" s="23" customFormat="1" x14ac:dyDescent="0.3">
      <c r="A3" s="80" t="s">
        <v>205</v>
      </c>
      <c r="B3" s="24">
        <v>12</v>
      </c>
      <c r="C3" s="24" t="s">
        <v>13</v>
      </c>
      <c r="D3" s="35" t="s">
        <v>197</v>
      </c>
      <c r="E3" s="26">
        <v>1</v>
      </c>
      <c r="F3" s="39">
        <v>0</v>
      </c>
      <c r="G3" s="43" t="s">
        <v>16</v>
      </c>
      <c r="H3" s="31"/>
      <c r="I3" s="71">
        <v>0</v>
      </c>
      <c r="J3" s="52">
        <v>1.79512500762939E-2</v>
      </c>
      <c r="K3" s="66">
        <v>48</v>
      </c>
      <c r="L3" s="28">
        <v>0.135416666667</v>
      </c>
      <c r="M3" s="49"/>
      <c r="N3" s="73"/>
      <c r="O3" s="74"/>
      <c r="P3" s="74"/>
      <c r="Q3" s="75"/>
      <c r="R3" s="37">
        <v>4</v>
      </c>
      <c r="S3" s="37">
        <v>4</v>
      </c>
      <c r="T3" s="37">
        <v>4</v>
      </c>
      <c r="U3" s="37">
        <v>4</v>
      </c>
      <c r="V3" s="37">
        <v>4</v>
      </c>
      <c r="W3" s="37">
        <v>4</v>
      </c>
      <c r="X3" s="37">
        <v>4</v>
      </c>
      <c r="Y3" s="37">
        <v>4</v>
      </c>
      <c r="Z3" s="37">
        <v>4</v>
      </c>
      <c r="AA3" s="37">
        <v>4</v>
      </c>
      <c r="AB3" s="37">
        <v>4</v>
      </c>
      <c r="AC3" s="37">
        <v>4</v>
      </c>
      <c r="AD3" s="37">
        <v>4</v>
      </c>
      <c r="AE3" s="30"/>
      <c r="AF3" s="34"/>
      <c r="AG3" s="183"/>
      <c r="AH3" s="34"/>
      <c r="AI3" s="34"/>
      <c r="AJ3" s="34"/>
      <c r="AK3" s="171"/>
      <c r="AR3" s="29"/>
      <c r="AS3" s="177"/>
      <c r="AT3" s="193"/>
      <c r="AU3" s="178"/>
      <c r="AV3" s="178"/>
      <c r="AW3" s="177"/>
      <c r="AX3" s="30"/>
    </row>
    <row r="4" spans="1:50" s="23" customFormat="1" x14ac:dyDescent="0.3">
      <c r="A4" s="23" t="s">
        <v>196</v>
      </c>
      <c r="B4" s="22">
        <v>12</v>
      </c>
      <c r="C4" s="22" t="s">
        <v>13</v>
      </c>
      <c r="D4" s="35" t="s">
        <v>197</v>
      </c>
      <c r="E4" s="22">
        <v>1</v>
      </c>
      <c r="F4" s="40">
        <v>0</v>
      </c>
      <c r="G4" s="44" t="s">
        <v>37</v>
      </c>
      <c r="H4" s="45" t="s">
        <v>199</v>
      </c>
      <c r="I4" s="71">
        <v>3.0381944444444402E-3</v>
      </c>
      <c r="J4" s="52">
        <v>1.4988183975219701E-2</v>
      </c>
      <c r="K4" s="66">
        <v>48</v>
      </c>
      <c r="L4" s="28">
        <v>0.46875</v>
      </c>
      <c r="M4" s="49"/>
      <c r="N4" s="73"/>
      <c r="O4" s="74"/>
      <c r="P4" s="74"/>
      <c r="Q4" s="75"/>
      <c r="R4" s="37">
        <v>4</v>
      </c>
      <c r="S4" s="37">
        <v>4</v>
      </c>
      <c r="T4" s="37">
        <v>4</v>
      </c>
      <c r="U4" s="37">
        <v>4</v>
      </c>
      <c r="V4" s="37">
        <v>4</v>
      </c>
      <c r="W4" s="37">
        <v>4</v>
      </c>
      <c r="X4" s="37">
        <v>4</v>
      </c>
      <c r="Y4" s="37">
        <v>4</v>
      </c>
      <c r="Z4" s="37">
        <v>4</v>
      </c>
      <c r="AA4" s="37">
        <v>4</v>
      </c>
      <c r="AB4" s="37">
        <v>4</v>
      </c>
      <c r="AC4" s="37">
        <v>4</v>
      </c>
      <c r="AD4" s="37">
        <v>4</v>
      </c>
      <c r="AE4" s="30"/>
      <c r="AF4" s="34"/>
      <c r="AG4" s="183"/>
      <c r="AH4" s="34"/>
      <c r="AI4" s="34"/>
      <c r="AJ4" s="34"/>
      <c r="AK4" s="171"/>
      <c r="AR4" s="29"/>
      <c r="AS4" s="177"/>
      <c r="AT4" s="193"/>
      <c r="AU4" s="178"/>
      <c r="AV4" s="178"/>
      <c r="AW4" s="177"/>
      <c r="AX4" s="30"/>
    </row>
    <row r="5" spans="1:50" s="23" customFormat="1" x14ac:dyDescent="0.3">
      <c r="A5" s="80" t="s">
        <v>192</v>
      </c>
      <c r="B5" s="22">
        <v>12</v>
      </c>
      <c r="C5" s="22" t="s">
        <v>13</v>
      </c>
      <c r="D5" s="35" t="s">
        <v>197</v>
      </c>
      <c r="E5" s="25">
        <v>1</v>
      </c>
      <c r="F5" s="41">
        <v>0</v>
      </c>
      <c r="G5" s="46" t="s">
        <v>17</v>
      </c>
      <c r="H5" s="47"/>
      <c r="I5" s="72">
        <v>0</v>
      </c>
      <c r="J5" s="52">
        <v>1.09713077545166E-2</v>
      </c>
      <c r="K5" s="66">
        <v>48</v>
      </c>
      <c r="L5" s="29">
        <v>0</v>
      </c>
      <c r="M5" s="50"/>
      <c r="N5" s="76"/>
      <c r="O5" s="77"/>
      <c r="P5" s="77"/>
      <c r="Q5" s="78"/>
      <c r="R5" s="37">
        <v>4</v>
      </c>
      <c r="S5" s="37">
        <v>4</v>
      </c>
      <c r="T5" s="37">
        <v>4</v>
      </c>
      <c r="U5" s="37">
        <v>4</v>
      </c>
      <c r="V5" s="37">
        <v>4</v>
      </c>
      <c r="W5" s="37">
        <v>4</v>
      </c>
      <c r="X5" s="37">
        <v>4</v>
      </c>
      <c r="Y5" s="37">
        <v>4</v>
      </c>
      <c r="Z5" s="37">
        <v>4</v>
      </c>
      <c r="AA5" s="37">
        <v>4</v>
      </c>
      <c r="AB5" s="37">
        <v>4</v>
      </c>
      <c r="AC5" s="37">
        <v>4</v>
      </c>
      <c r="AD5" s="37">
        <v>4</v>
      </c>
      <c r="AE5" s="30"/>
      <c r="AF5" s="34"/>
      <c r="AG5" s="183"/>
      <c r="AH5" s="34"/>
      <c r="AI5" s="34"/>
      <c r="AJ5" s="34"/>
      <c r="AK5" s="171"/>
      <c r="AR5" s="29"/>
      <c r="AS5" s="177"/>
      <c r="AT5" s="193"/>
      <c r="AU5" s="178"/>
      <c r="AV5" s="178"/>
      <c r="AW5" s="177"/>
      <c r="AX5" s="30"/>
    </row>
    <row r="6" spans="1:50" s="23" customFormat="1" x14ac:dyDescent="0.3">
      <c r="A6" s="23" t="s">
        <v>193</v>
      </c>
      <c r="B6" s="22">
        <v>12</v>
      </c>
      <c r="C6" s="22" t="s">
        <v>13</v>
      </c>
      <c r="D6" s="35" t="s">
        <v>197</v>
      </c>
      <c r="E6" s="22">
        <v>1</v>
      </c>
      <c r="F6" s="40">
        <v>0</v>
      </c>
      <c r="G6" s="44" t="s">
        <v>18</v>
      </c>
      <c r="H6" s="33" t="s">
        <v>200</v>
      </c>
      <c r="I6" s="72">
        <v>7.7160493827160598E-4</v>
      </c>
      <c r="J6" s="52">
        <v>1.0000705718994101E-2</v>
      </c>
      <c r="K6" s="66">
        <v>48</v>
      </c>
      <c r="L6" s="29">
        <v>-0.16203703703700001</v>
      </c>
      <c r="M6" s="50"/>
      <c r="N6" s="76"/>
      <c r="O6" s="77"/>
      <c r="P6" s="77"/>
      <c r="Q6" s="78"/>
      <c r="R6" s="37">
        <v>4</v>
      </c>
      <c r="S6" s="37">
        <v>4</v>
      </c>
      <c r="T6" s="37">
        <v>4</v>
      </c>
      <c r="U6" s="37">
        <v>4</v>
      </c>
      <c r="V6" s="37">
        <v>4</v>
      </c>
      <c r="W6" s="37">
        <v>4</v>
      </c>
      <c r="X6" s="37">
        <v>4</v>
      </c>
      <c r="Y6" s="37">
        <v>4</v>
      </c>
      <c r="Z6" s="37">
        <v>4</v>
      </c>
      <c r="AA6" s="37">
        <v>4</v>
      </c>
      <c r="AB6" s="37">
        <v>4</v>
      </c>
      <c r="AC6" s="37">
        <v>4</v>
      </c>
      <c r="AD6" s="37">
        <v>4</v>
      </c>
      <c r="AE6" s="30"/>
      <c r="AF6" s="34"/>
      <c r="AG6" s="183"/>
      <c r="AH6" s="34"/>
      <c r="AI6" s="34"/>
      <c r="AJ6" s="34"/>
      <c r="AK6" s="171"/>
      <c r="AR6" s="29"/>
      <c r="AS6" s="177"/>
      <c r="AT6" s="193"/>
      <c r="AU6" s="178"/>
      <c r="AV6" s="178"/>
      <c r="AW6" s="177"/>
      <c r="AX6" s="30"/>
    </row>
    <row r="7" spans="1:50" s="23" customFormat="1" x14ac:dyDescent="0.3">
      <c r="A7" s="80" t="s">
        <v>194</v>
      </c>
      <c r="B7" s="22">
        <v>12</v>
      </c>
      <c r="C7" s="22" t="s">
        <v>13</v>
      </c>
      <c r="D7" s="35" t="s">
        <v>197</v>
      </c>
      <c r="E7" s="22">
        <v>1</v>
      </c>
      <c r="F7" s="40">
        <v>0</v>
      </c>
      <c r="G7" s="44" t="s">
        <v>19</v>
      </c>
      <c r="H7" s="33" t="s">
        <v>201</v>
      </c>
      <c r="I7" s="72">
        <v>4.9832818930041099E-4</v>
      </c>
      <c r="J7" s="52">
        <v>1.29649639129638E-2</v>
      </c>
      <c r="K7" s="66">
        <v>48</v>
      </c>
      <c r="L7" s="29">
        <v>0.20254629629599999</v>
      </c>
      <c r="M7" s="50"/>
      <c r="N7" s="76"/>
      <c r="O7" s="77"/>
      <c r="P7" s="77"/>
      <c r="Q7" s="78"/>
      <c r="R7" s="37">
        <v>4</v>
      </c>
      <c r="S7" s="37">
        <v>4</v>
      </c>
      <c r="T7" s="37">
        <v>4</v>
      </c>
      <c r="U7" s="37">
        <v>4</v>
      </c>
      <c r="V7" s="37">
        <v>4</v>
      </c>
      <c r="W7" s="37">
        <v>4</v>
      </c>
      <c r="X7" s="37">
        <v>4</v>
      </c>
      <c r="Y7" s="37">
        <v>4</v>
      </c>
      <c r="Z7" s="37">
        <v>4</v>
      </c>
      <c r="AA7" s="37">
        <v>4</v>
      </c>
      <c r="AB7" s="37">
        <v>4</v>
      </c>
      <c r="AC7" s="37">
        <v>4</v>
      </c>
      <c r="AD7" s="37">
        <v>4</v>
      </c>
      <c r="AE7" s="30"/>
      <c r="AF7" s="34"/>
      <c r="AG7" s="183"/>
      <c r="AH7" s="34"/>
      <c r="AI7" s="34"/>
      <c r="AJ7" s="34"/>
      <c r="AK7" s="171"/>
      <c r="AR7" s="29"/>
      <c r="AS7" s="177"/>
      <c r="AT7" s="193"/>
      <c r="AU7" s="178"/>
      <c r="AV7" s="178"/>
      <c r="AW7" s="177"/>
      <c r="AX7" s="30"/>
    </row>
    <row r="8" spans="1:50" s="23" customFormat="1" ht="16.2" thickBot="1" x14ac:dyDescent="0.35">
      <c r="A8" s="23" t="s">
        <v>203</v>
      </c>
      <c r="B8" s="22">
        <v>12</v>
      </c>
      <c r="C8" s="22" t="s">
        <v>13</v>
      </c>
      <c r="D8" s="35" t="s">
        <v>197</v>
      </c>
      <c r="E8" s="22">
        <v>1</v>
      </c>
      <c r="F8" s="40">
        <v>0</v>
      </c>
      <c r="G8" s="44" t="s">
        <v>20</v>
      </c>
      <c r="H8" s="33" t="s">
        <v>202</v>
      </c>
      <c r="I8" s="72">
        <v>2.2103266460905301E-4</v>
      </c>
      <c r="J8" s="52">
        <v>1.3934850692748999E-2</v>
      </c>
      <c r="K8" s="66">
        <v>48</v>
      </c>
      <c r="L8" s="29">
        <v>0.25405092592599998</v>
      </c>
      <c r="M8" s="50"/>
      <c r="N8" s="76"/>
      <c r="O8" s="77"/>
      <c r="P8" s="77"/>
      <c r="Q8" s="78"/>
      <c r="R8" s="37">
        <v>4</v>
      </c>
      <c r="S8" s="37">
        <v>4</v>
      </c>
      <c r="T8" s="37">
        <v>4</v>
      </c>
      <c r="U8" s="37">
        <v>4</v>
      </c>
      <c r="V8" s="37">
        <v>4</v>
      </c>
      <c r="W8" s="37">
        <v>4</v>
      </c>
      <c r="X8" s="37">
        <v>4</v>
      </c>
      <c r="Y8" s="37">
        <v>4</v>
      </c>
      <c r="Z8" s="37">
        <v>4</v>
      </c>
      <c r="AA8" s="37">
        <v>4</v>
      </c>
      <c r="AB8" s="37">
        <v>4</v>
      </c>
      <c r="AC8" s="37">
        <v>4</v>
      </c>
      <c r="AD8" s="37">
        <v>4</v>
      </c>
      <c r="AE8" s="30"/>
      <c r="AF8" s="34"/>
      <c r="AG8" s="183"/>
      <c r="AH8" s="34"/>
      <c r="AI8" s="34"/>
      <c r="AJ8" s="34"/>
      <c r="AK8" s="171"/>
      <c r="AR8" s="29"/>
      <c r="AS8" s="177"/>
      <c r="AT8" s="193"/>
      <c r="AU8" s="178"/>
      <c r="AV8" s="178"/>
      <c r="AW8" s="177"/>
      <c r="AX8" s="30"/>
    </row>
    <row r="9" spans="1:50" s="20" customFormat="1" ht="16.2" thickBot="1" x14ac:dyDescent="0.35">
      <c r="A9" s="20" t="s">
        <v>188</v>
      </c>
      <c r="B9" s="20" t="s">
        <v>1</v>
      </c>
      <c r="C9" s="20" t="s">
        <v>9</v>
      </c>
      <c r="D9" s="20" t="s">
        <v>14</v>
      </c>
      <c r="E9" s="20" t="s">
        <v>15</v>
      </c>
      <c r="F9" s="145" t="s">
        <v>10</v>
      </c>
      <c r="G9" s="146" t="s">
        <v>12</v>
      </c>
      <c r="H9" s="147" t="s">
        <v>25</v>
      </c>
      <c r="I9" s="148" t="s">
        <v>3</v>
      </c>
      <c r="J9" s="149" t="s">
        <v>11</v>
      </c>
      <c r="K9" s="148" t="s">
        <v>2</v>
      </c>
      <c r="L9" s="145" t="s">
        <v>4</v>
      </c>
      <c r="M9" s="147"/>
      <c r="N9" s="147" t="s">
        <v>5</v>
      </c>
      <c r="O9" s="147" t="s">
        <v>6</v>
      </c>
      <c r="P9" s="147" t="s">
        <v>7</v>
      </c>
      <c r="Q9" s="147" t="s">
        <v>8</v>
      </c>
      <c r="R9" s="358" t="s">
        <v>23</v>
      </c>
      <c r="S9" s="359"/>
      <c r="T9" s="359"/>
      <c r="U9" s="359"/>
      <c r="V9" s="359"/>
      <c r="W9" s="359"/>
      <c r="X9" s="359"/>
      <c r="Y9" s="359"/>
      <c r="Z9" s="359"/>
      <c r="AA9" s="359"/>
      <c r="AB9" s="359"/>
      <c r="AC9" s="359"/>
      <c r="AD9" s="360"/>
      <c r="AE9" s="150"/>
      <c r="AF9" s="147"/>
      <c r="AG9" s="184" t="s">
        <v>196</v>
      </c>
      <c r="AH9" s="147"/>
      <c r="AI9" s="147"/>
      <c r="AJ9" s="147"/>
      <c r="AK9" s="174"/>
      <c r="AL9" s="147"/>
      <c r="AM9" s="147"/>
      <c r="AN9" s="147"/>
      <c r="AO9" s="147"/>
      <c r="AP9" s="147"/>
      <c r="AQ9" s="147"/>
      <c r="AR9" s="1"/>
      <c r="AS9" s="177"/>
      <c r="AT9" s="193"/>
      <c r="AU9" s="178"/>
      <c r="AV9" s="178"/>
      <c r="AW9" s="177"/>
      <c r="AX9" s="8"/>
    </row>
    <row r="10" spans="1:50" s="24" customFormat="1" x14ac:dyDescent="0.3">
      <c r="A10" s="80" t="s">
        <v>205</v>
      </c>
      <c r="B10" s="24">
        <v>12</v>
      </c>
      <c r="C10" s="24" t="s">
        <v>13</v>
      </c>
      <c r="D10" s="35" t="s">
        <v>38</v>
      </c>
      <c r="E10" s="26">
        <v>1</v>
      </c>
      <c r="F10" s="39">
        <v>0</v>
      </c>
      <c r="G10" s="43" t="s">
        <v>16</v>
      </c>
      <c r="H10" s="31"/>
      <c r="I10" s="71"/>
      <c r="J10" s="52"/>
      <c r="K10" s="66"/>
      <c r="L10" s="28">
        <v>0.135416666667</v>
      </c>
      <c r="M10" s="49"/>
      <c r="N10" s="73">
        <v>0</v>
      </c>
      <c r="O10" s="74">
        <v>0</v>
      </c>
      <c r="P10" s="74">
        <v>0</v>
      </c>
      <c r="Q10" s="75">
        <v>0</v>
      </c>
      <c r="R10" s="37" t="s">
        <v>0</v>
      </c>
      <c r="S10" s="24" t="s">
        <v>26</v>
      </c>
      <c r="T10" s="24" t="s">
        <v>27</v>
      </c>
      <c r="U10" s="24" t="s">
        <v>28</v>
      </c>
      <c r="V10" s="24" t="s">
        <v>29</v>
      </c>
      <c r="W10" s="24" t="s">
        <v>30</v>
      </c>
      <c r="X10" s="24" t="s">
        <v>31</v>
      </c>
      <c r="Y10" s="24" t="s">
        <v>32</v>
      </c>
      <c r="Z10" s="24" t="s">
        <v>33</v>
      </c>
      <c r="AA10" s="24" t="s">
        <v>34</v>
      </c>
      <c r="AB10" s="24" t="s">
        <v>35</v>
      </c>
      <c r="AC10" s="24" t="s">
        <v>36</v>
      </c>
      <c r="AD10" s="31">
        <v>4</v>
      </c>
      <c r="AE10" s="42"/>
      <c r="AG10" s="185"/>
      <c r="AK10" s="175"/>
      <c r="AR10" s="28"/>
      <c r="AS10" s="177"/>
      <c r="AT10" s="193"/>
      <c r="AU10" s="178"/>
      <c r="AV10" s="178"/>
      <c r="AW10" s="177"/>
      <c r="AX10" s="42"/>
    </row>
    <row r="11" spans="1:50" s="24" customFormat="1" x14ac:dyDescent="0.3">
      <c r="A11" s="23" t="s">
        <v>196</v>
      </c>
      <c r="B11" s="22">
        <v>12</v>
      </c>
      <c r="C11" s="22" t="s">
        <v>13</v>
      </c>
      <c r="D11" s="36" t="s">
        <v>38</v>
      </c>
      <c r="E11" s="22">
        <v>1</v>
      </c>
      <c r="F11" s="40">
        <v>0</v>
      </c>
      <c r="G11" s="44" t="s">
        <v>37</v>
      </c>
      <c r="H11" s="45" t="s">
        <v>47</v>
      </c>
      <c r="I11" s="71"/>
      <c r="J11" s="53"/>
      <c r="K11" s="67"/>
      <c r="L11" s="28">
        <v>0.46875</v>
      </c>
      <c r="M11" s="49"/>
      <c r="N11" s="73">
        <v>3.4722219999999998E-2</v>
      </c>
      <c r="O11" s="74">
        <v>5.5555559999999997E-2</v>
      </c>
      <c r="P11" s="74">
        <v>9.0277780000000002E-2</v>
      </c>
      <c r="Q11" s="75">
        <v>0</v>
      </c>
      <c r="R11" s="57" t="s">
        <v>0</v>
      </c>
      <c r="S11" s="52" t="s">
        <v>26</v>
      </c>
      <c r="T11" s="52" t="s">
        <v>27</v>
      </c>
      <c r="U11" s="52" t="s">
        <v>28</v>
      </c>
      <c r="V11" s="52" t="s">
        <v>39</v>
      </c>
      <c r="W11" s="52" t="s">
        <v>40</v>
      </c>
      <c r="X11" s="52" t="s">
        <v>41</v>
      </c>
      <c r="Y11" s="52" t="s">
        <v>42</v>
      </c>
      <c r="Z11" s="52" t="s">
        <v>43</v>
      </c>
      <c r="AA11" s="52" t="s">
        <v>44</v>
      </c>
      <c r="AB11" s="52" t="s">
        <v>45</v>
      </c>
      <c r="AC11" s="52" t="s">
        <v>46</v>
      </c>
      <c r="AD11" s="58">
        <v>164</v>
      </c>
      <c r="AE11" s="42"/>
      <c r="AF11" s="24" t="s">
        <v>198</v>
      </c>
      <c r="AG11" s="186"/>
      <c r="AH11" s="24" t="s">
        <v>206</v>
      </c>
      <c r="AI11" s="24" t="s">
        <v>207</v>
      </c>
      <c r="AK11" s="175"/>
      <c r="AL11" s="23"/>
      <c r="AM11" s="23"/>
      <c r="AN11" s="23"/>
      <c r="AO11" s="23"/>
      <c r="AP11" s="23"/>
      <c r="AQ11" s="23"/>
      <c r="AR11" s="28"/>
      <c r="AS11" s="177"/>
      <c r="AT11" s="193"/>
      <c r="AU11" s="178"/>
      <c r="AV11" s="178"/>
      <c r="AW11" s="177"/>
      <c r="AX11" s="42"/>
    </row>
    <row r="12" spans="1:50" s="23" customFormat="1" x14ac:dyDescent="0.3">
      <c r="A12" s="80" t="s">
        <v>192</v>
      </c>
      <c r="B12" s="22">
        <v>12</v>
      </c>
      <c r="C12" s="22" t="s">
        <v>13</v>
      </c>
      <c r="D12" s="36" t="s">
        <v>38</v>
      </c>
      <c r="E12" s="25">
        <v>1</v>
      </c>
      <c r="F12" s="41">
        <v>0</v>
      </c>
      <c r="G12" s="46" t="s">
        <v>17</v>
      </c>
      <c r="H12" s="47"/>
      <c r="I12" s="72"/>
      <c r="J12" s="54"/>
      <c r="K12" s="68"/>
      <c r="L12" s="29">
        <v>0</v>
      </c>
      <c r="M12" s="50"/>
      <c r="N12" s="76">
        <v>0</v>
      </c>
      <c r="O12" s="77">
        <v>0</v>
      </c>
      <c r="P12" s="77">
        <v>0</v>
      </c>
      <c r="Q12" s="78">
        <v>0</v>
      </c>
      <c r="R12" s="38" t="s">
        <v>0</v>
      </c>
      <c r="S12" s="23" t="s">
        <v>26</v>
      </c>
      <c r="T12" s="23" t="s">
        <v>27</v>
      </c>
      <c r="U12" s="23" t="s">
        <v>28</v>
      </c>
      <c r="V12" s="23" t="s">
        <v>48</v>
      </c>
      <c r="W12" s="23" t="s">
        <v>49</v>
      </c>
      <c r="X12" s="23" t="s">
        <v>50</v>
      </c>
      <c r="Y12" s="23" t="s">
        <v>51</v>
      </c>
      <c r="Z12" s="23" t="s">
        <v>52</v>
      </c>
      <c r="AA12" s="23" t="s">
        <v>53</v>
      </c>
      <c r="AB12" s="23" t="s">
        <v>54</v>
      </c>
      <c r="AC12" s="23" t="s">
        <v>26</v>
      </c>
      <c r="AD12" s="33">
        <v>4</v>
      </c>
      <c r="AE12" s="30"/>
      <c r="AF12" s="23">
        <v>1</v>
      </c>
      <c r="AG12" s="187">
        <v>4</v>
      </c>
      <c r="AH12" s="23">
        <f t="shared" ref="AH12:AH23" si="0">-AG12/2</f>
        <v>-2</v>
      </c>
      <c r="AI12" s="23">
        <f t="shared" ref="AI12:AI23" si="1">AG12/2</f>
        <v>2</v>
      </c>
      <c r="AJ12" s="171">
        <f>AG12/4^1</f>
        <v>1</v>
      </c>
      <c r="AK12" s="171">
        <f>AJ12</f>
        <v>1</v>
      </c>
      <c r="AR12" s="29"/>
      <c r="AS12" s="177"/>
      <c r="AT12" s="193">
        <f>AG12</f>
        <v>4</v>
      </c>
      <c r="AU12" s="179">
        <f>AK12</f>
        <v>1</v>
      </c>
      <c r="AV12" s="178">
        <v>1</v>
      </c>
      <c r="AW12" s="177"/>
      <c r="AX12" s="30"/>
    </row>
    <row r="13" spans="1:50" s="23" customFormat="1" x14ac:dyDescent="0.3">
      <c r="A13" s="23" t="s">
        <v>193</v>
      </c>
      <c r="B13" s="22">
        <v>12</v>
      </c>
      <c r="C13" s="22" t="s">
        <v>13</v>
      </c>
      <c r="D13" s="36" t="s">
        <v>38</v>
      </c>
      <c r="E13" s="22">
        <v>1</v>
      </c>
      <c r="F13" s="40">
        <v>0</v>
      </c>
      <c r="G13" s="44" t="s">
        <v>18</v>
      </c>
      <c r="H13" s="33" t="s">
        <v>55</v>
      </c>
      <c r="I13" s="72"/>
      <c r="J13" s="55"/>
      <c r="K13" s="69"/>
      <c r="L13" s="29">
        <v>-0.16203703703700001</v>
      </c>
      <c r="M13" s="50"/>
      <c r="N13" s="76">
        <v>-1.3888889999999999E-2</v>
      </c>
      <c r="O13" s="77">
        <v>2.7777779999999998E-2</v>
      </c>
      <c r="P13" s="77">
        <v>1.3888889999999999E-2</v>
      </c>
      <c r="Q13" s="78">
        <v>0</v>
      </c>
      <c r="R13" s="59" t="s">
        <v>0</v>
      </c>
      <c r="S13" s="60" t="s">
        <v>26</v>
      </c>
      <c r="T13" s="60" t="s">
        <v>27</v>
      </c>
      <c r="U13" s="60" t="s">
        <v>28</v>
      </c>
      <c r="V13" s="60" t="s">
        <v>32</v>
      </c>
      <c r="W13" s="60" t="s">
        <v>56</v>
      </c>
      <c r="X13" s="60" t="s">
        <v>57</v>
      </c>
      <c r="Y13" s="60" t="s">
        <v>58</v>
      </c>
      <c r="Z13" s="60" t="s">
        <v>59</v>
      </c>
      <c r="AA13" s="60" t="s">
        <v>58</v>
      </c>
      <c r="AB13" s="60" t="s">
        <v>60</v>
      </c>
      <c r="AC13" s="60" t="s">
        <v>61</v>
      </c>
      <c r="AD13" s="61">
        <v>40</v>
      </c>
      <c r="AE13" s="30"/>
      <c r="AF13" s="23">
        <v>2</v>
      </c>
      <c r="AG13" s="187">
        <v>16</v>
      </c>
      <c r="AH13" s="23">
        <f t="shared" si="0"/>
        <v>-8</v>
      </c>
      <c r="AI13" s="23">
        <f t="shared" si="1"/>
        <v>8</v>
      </c>
      <c r="AJ13" s="171">
        <f>AG13/4^2</f>
        <v>1</v>
      </c>
      <c r="AK13" s="171">
        <f t="shared" ref="AK13:AK20" si="2">AJ13</f>
        <v>1</v>
      </c>
      <c r="AR13" s="29"/>
      <c r="AS13" s="177"/>
      <c r="AT13" s="193">
        <f t="shared" ref="AT13:AT23" si="3">AG13</f>
        <v>16</v>
      </c>
      <c r="AU13" s="179">
        <f t="shared" ref="AU13:AU23" si="4">AK13</f>
        <v>1</v>
      </c>
      <c r="AV13" s="178">
        <v>1</v>
      </c>
      <c r="AW13" s="177"/>
      <c r="AX13" s="30"/>
    </row>
    <row r="14" spans="1:50" s="23" customFormat="1" x14ac:dyDescent="0.3">
      <c r="A14" s="80" t="s">
        <v>194</v>
      </c>
      <c r="B14" s="22">
        <v>12</v>
      </c>
      <c r="C14" s="22" t="s">
        <v>13</v>
      </c>
      <c r="D14" s="36" t="s">
        <v>38</v>
      </c>
      <c r="E14" s="22">
        <v>1</v>
      </c>
      <c r="F14" s="40">
        <v>0</v>
      </c>
      <c r="G14" s="44" t="s">
        <v>19</v>
      </c>
      <c r="H14" s="33" t="s">
        <v>22</v>
      </c>
      <c r="I14" s="72"/>
      <c r="J14" s="55"/>
      <c r="K14" s="69"/>
      <c r="L14" s="29">
        <v>0.20254629629599999</v>
      </c>
      <c r="M14" s="50"/>
      <c r="N14" s="76">
        <v>-4.86111111E-2</v>
      </c>
      <c r="O14" s="77">
        <v>5.5511151200000003E-17</v>
      </c>
      <c r="P14" s="77">
        <v>3.47222222E-2</v>
      </c>
      <c r="Q14" s="78">
        <v>0</v>
      </c>
      <c r="R14" s="62" t="s">
        <v>0</v>
      </c>
      <c r="S14" s="63" t="s">
        <v>26</v>
      </c>
      <c r="T14" s="63" t="s">
        <v>27</v>
      </c>
      <c r="U14" s="63" t="s">
        <v>28</v>
      </c>
      <c r="V14" s="63" t="s">
        <v>62</v>
      </c>
      <c r="W14" s="63" t="s">
        <v>63</v>
      </c>
      <c r="X14" s="63" t="s">
        <v>64</v>
      </c>
      <c r="Y14" s="63" t="s">
        <v>65</v>
      </c>
      <c r="Z14" s="63" t="s">
        <v>66</v>
      </c>
      <c r="AA14" s="63" t="s">
        <v>67</v>
      </c>
      <c r="AB14" s="63" t="s">
        <v>68</v>
      </c>
      <c r="AC14" s="63" t="s">
        <v>69</v>
      </c>
      <c r="AD14" s="64">
        <v>100</v>
      </c>
      <c r="AE14" s="30"/>
      <c r="AF14" s="23">
        <v>3</v>
      </c>
      <c r="AG14" s="187">
        <v>64</v>
      </c>
      <c r="AH14" s="23">
        <f t="shared" si="0"/>
        <v>-32</v>
      </c>
      <c r="AI14" s="23">
        <f t="shared" si="1"/>
        <v>32</v>
      </c>
      <c r="AJ14" s="171">
        <f>AG14/4^3</f>
        <v>1</v>
      </c>
      <c r="AK14" s="171">
        <f t="shared" si="2"/>
        <v>1</v>
      </c>
      <c r="AR14" s="29"/>
      <c r="AS14" s="177"/>
      <c r="AT14" s="193">
        <f t="shared" si="3"/>
        <v>64</v>
      </c>
      <c r="AU14" s="179">
        <f t="shared" si="4"/>
        <v>1</v>
      </c>
      <c r="AV14" s="178">
        <v>1</v>
      </c>
      <c r="AW14" s="177"/>
      <c r="AX14" s="30"/>
    </row>
    <row r="15" spans="1:50" s="23" customFormat="1" ht="16.2" thickBot="1" x14ac:dyDescent="0.35">
      <c r="A15" s="23" t="s">
        <v>203</v>
      </c>
      <c r="B15" s="22">
        <v>12</v>
      </c>
      <c r="C15" s="22" t="s">
        <v>13</v>
      </c>
      <c r="D15" s="36" t="s">
        <v>38</v>
      </c>
      <c r="E15" s="22">
        <v>1</v>
      </c>
      <c r="F15" s="40">
        <v>0</v>
      </c>
      <c r="G15" s="44" t="s">
        <v>20</v>
      </c>
      <c r="H15" s="33" t="s">
        <v>21</v>
      </c>
      <c r="I15" s="72"/>
      <c r="J15" s="55"/>
      <c r="K15" s="69"/>
      <c r="L15" s="29">
        <v>0.25405092592599998</v>
      </c>
      <c r="M15" s="50"/>
      <c r="N15" s="76">
        <v>2.430556E-2</v>
      </c>
      <c r="O15" s="77">
        <v>-2.0833330000000001E-2</v>
      </c>
      <c r="P15" s="77">
        <v>1.7361109999999999E-2</v>
      </c>
      <c r="Q15" s="78">
        <v>0</v>
      </c>
      <c r="R15" s="32" t="s">
        <v>0</v>
      </c>
      <c r="S15" s="23" t="s">
        <v>26</v>
      </c>
      <c r="T15" s="23" t="s">
        <v>27</v>
      </c>
      <c r="U15" s="23" t="s">
        <v>28</v>
      </c>
      <c r="V15" s="23" t="s">
        <v>70</v>
      </c>
      <c r="W15" s="23" t="s">
        <v>71</v>
      </c>
      <c r="X15" s="23" t="s">
        <v>72</v>
      </c>
      <c r="Y15" s="23" t="s">
        <v>73</v>
      </c>
      <c r="Z15" s="23" t="s">
        <v>74</v>
      </c>
      <c r="AA15" s="23" t="s">
        <v>75</v>
      </c>
      <c r="AB15" s="23" t="s">
        <v>76</v>
      </c>
      <c r="AC15" s="23" t="s">
        <v>77</v>
      </c>
      <c r="AD15" s="33">
        <v>36</v>
      </c>
      <c r="AE15" s="30"/>
      <c r="AF15" s="23">
        <v>4</v>
      </c>
      <c r="AG15" s="187">
        <v>236</v>
      </c>
      <c r="AH15" s="23">
        <f t="shared" si="0"/>
        <v>-118</v>
      </c>
      <c r="AI15" s="23">
        <f t="shared" si="1"/>
        <v>118</v>
      </c>
      <c r="AJ15" s="171">
        <f>AG15/4^4</f>
        <v>0.921875</v>
      </c>
      <c r="AK15" s="171">
        <f t="shared" si="2"/>
        <v>0.921875</v>
      </c>
      <c r="AR15" s="29"/>
      <c r="AS15" s="177"/>
      <c r="AT15" s="193">
        <f t="shared" si="3"/>
        <v>236</v>
      </c>
      <c r="AU15" s="179">
        <f t="shared" si="4"/>
        <v>0.921875</v>
      </c>
      <c r="AV15" s="178">
        <v>1</v>
      </c>
      <c r="AW15" s="177"/>
      <c r="AX15" s="30"/>
    </row>
    <row r="16" spans="1:50" s="20" customFormat="1" ht="16.2" thickBot="1" x14ac:dyDescent="0.35">
      <c r="A16" s="20" t="s">
        <v>189</v>
      </c>
      <c r="B16" s="20" t="s">
        <v>1</v>
      </c>
      <c r="C16" s="20" t="s">
        <v>9</v>
      </c>
      <c r="D16" s="20" t="s">
        <v>14</v>
      </c>
      <c r="E16" s="20" t="s">
        <v>15</v>
      </c>
      <c r="F16" s="1" t="s">
        <v>10</v>
      </c>
      <c r="G16" s="21" t="s">
        <v>12</v>
      </c>
      <c r="H16" s="20" t="s">
        <v>25</v>
      </c>
      <c r="I16" s="65" t="s">
        <v>3</v>
      </c>
      <c r="J16" s="51" t="s">
        <v>11</v>
      </c>
      <c r="K16" s="65" t="s">
        <v>2</v>
      </c>
      <c r="L16" s="1" t="s">
        <v>4</v>
      </c>
      <c r="N16" s="20" t="s">
        <v>5</v>
      </c>
      <c r="O16" s="20" t="s">
        <v>6</v>
      </c>
      <c r="P16" s="20" t="s">
        <v>7</v>
      </c>
      <c r="Q16" s="20" t="s">
        <v>8</v>
      </c>
      <c r="R16" s="349" t="s">
        <v>23</v>
      </c>
      <c r="S16" s="350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1"/>
      <c r="AE16" s="8"/>
      <c r="AF16" s="20">
        <v>5</v>
      </c>
      <c r="AG16" s="188">
        <v>440</v>
      </c>
      <c r="AH16" s="20">
        <f t="shared" si="0"/>
        <v>-220</v>
      </c>
      <c r="AI16" s="20">
        <f t="shared" si="1"/>
        <v>220</v>
      </c>
      <c r="AJ16" s="171">
        <f>AG16/4^5</f>
        <v>0.4296875</v>
      </c>
      <c r="AK16" s="171">
        <f t="shared" si="2"/>
        <v>0.4296875</v>
      </c>
      <c r="AR16" s="1"/>
      <c r="AS16" s="177"/>
      <c r="AT16" s="193">
        <f t="shared" si="3"/>
        <v>440</v>
      </c>
      <c r="AU16" s="179">
        <f t="shared" si="4"/>
        <v>0.4296875</v>
      </c>
      <c r="AV16" s="178">
        <v>1</v>
      </c>
      <c r="AW16" s="177"/>
      <c r="AX16" s="8"/>
    </row>
    <row r="17" spans="1:50" s="23" customFormat="1" x14ac:dyDescent="0.3">
      <c r="A17" s="80" t="s">
        <v>205</v>
      </c>
      <c r="B17" s="24">
        <v>12</v>
      </c>
      <c r="C17" s="24" t="s">
        <v>13</v>
      </c>
      <c r="D17" s="35" t="s">
        <v>78</v>
      </c>
      <c r="E17" s="26">
        <v>1</v>
      </c>
      <c r="F17" s="39">
        <v>0</v>
      </c>
      <c r="G17" s="43" t="s">
        <v>16</v>
      </c>
      <c r="H17" s="31"/>
      <c r="I17" s="71"/>
      <c r="J17" s="52"/>
      <c r="K17" s="66"/>
      <c r="L17" s="28">
        <v>0.135416666667</v>
      </c>
      <c r="M17" s="49"/>
      <c r="N17" s="73">
        <v>0</v>
      </c>
      <c r="O17" s="74">
        <v>0</v>
      </c>
      <c r="P17" s="74">
        <v>0</v>
      </c>
      <c r="Q17" s="75">
        <v>0</v>
      </c>
      <c r="R17" s="37" t="s">
        <v>0</v>
      </c>
      <c r="S17" s="24" t="s">
        <v>26</v>
      </c>
      <c r="T17" s="24" t="s">
        <v>27</v>
      </c>
      <c r="U17" s="24" t="s">
        <v>28</v>
      </c>
      <c r="V17" s="24" t="s">
        <v>29</v>
      </c>
      <c r="W17" s="24" t="s">
        <v>30</v>
      </c>
      <c r="X17" s="24" t="s">
        <v>31</v>
      </c>
      <c r="Y17" s="24" t="s">
        <v>32</v>
      </c>
      <c r="Z17" s="24" t="s">
        <v>33</v>
      </c>
      <c r="AA17" s="24" t="s">
        <v>34</v>
      </c>
      <c r="AB17" s="24" t="s">
        <v>35</v>
      </c>
      <c r="AC17" s="24" t="s">
        <v>36</v>
      </c>
      <c r="AD17" s="31">
        <v>4</v>
      </c>
      <c r="AE17" s="30"/>
      <c r="AF17" s="23">
        <v>6</v>
      </c>
      <c r="AG17" s="187">
        <v>992</v>
      </c>
      <c r="AH17" s="23">
        <f t="shared" si="0"/>
        <v>-496</v>
      </c>
      <c r="AI17" s="23">
        <f t="shared" si="1"/>
        <v>496</v>
      </c>
      <c r="AJ17" s="171">
        <f>AG17/4^6</f>
        <v>0.2421875</v>
      </c>
      <c r="AK17" s="171">
        <f t="shared" si="2"/>
        <v>0.2421875</v>
      </c>
      <c r="AR17" s="29"/>
      <c r="AS17" s="177"/>
      <c r="AT17" s="193">
        <f t="shared" si="3"/>
        <v>992</v>
      </c>
      <c r="AU17" s="179">
        <f t="shared" si="4"/>
        <v>0.2421875</v>
      </c>
      <c r="AV17" s="178">
        <v>1</v>
      </c>
      <c r="AW17" s="177"/>
      <c r="AX17" s="30"/>
    </row>
    <row r="18" spans="1:50" s="23" customFormat="1" x14ac:dyDescent="0.3">
      <c r="A18" s="23" t="s">
        <v>196</v>
      </c>
      <c r="B18" s="22">
        <v>12</v>
      </c>
      <c r="C18" s="22" t="s">
        <v>13</v>
      </c>
      <c r="D18" s="35" t="s">
        <v>78</v>
      </c>
      <c r="E18" s="22">
        <v>1</v>
      </c>
      <c r="F18" s="40">
        <v>0</v>
      </c>
      <c r="G18" s="44" t="s">
        <v>37</v>
      </c>
      <c r="H18" s="45" t="s">
        <v>47</v>
      </c>
      <c r="I18" s="71"/>
      <c r="J18" s="53"/>
      <c r="K18" s="67"/>
      <c r="L18" s="28">
        <v>0.46875</v>
      </c>
      <c r="M18" s="49"/>
      <c r="N18" s="73">
        <v>3.4722219999999998E-2</v>
      </c>
      <c r="O18" s="74">
        <v>5.5555559999999997E-2</v>
      </c>
      <c r="P18" s="74">
        <v>9.0277780000000002E-2</v>
      </c>
      <c r="Q18" s="75">
        <v>0</v>
      </c>
      <c r="R18" s="57" t="s">
        <v>0</v>
      </c>
      <c r="S18" s="52" t="s">
        <v>26</v>
      </c>
      <c r="T18" s="52" t="s">
        <v>27</v>
      </c>
      <c r="U18" s="52" t="s">
        <v>28</v>
      </c>
      <c r="V18" s="52" t="s">
        <v>31</v>
      </c>
      <c r="W18" s="52" t="s">
        <v>97</v>
      </c>
      <c r="X18" s="52" t="s">
        <v>98</v>
      </c>
      <c r="Y18" s="52" t="s">
        <v>99</v>
      </c>
      <c r="Z18" s="52" t="s">
        <v>100</v>
      </c>
      <c r="AA18" s="52" t="s">
        <v>101</v>
      </c>
      <c r="AB18" s="52" t="s">
        <v>102</v>
      </c>
      <c r="AC18" s="52" t="s">
        <v>103</v>
      </c>
      <c r="AD18" s="58">
        <v>1076</v>
      </c>
      <c r="AE18" s="30"/>
      <c r="AF18" s="23">
        <v>7</v>
      </c>
      <c r="AG18" s="187">
        <v>1752</v>
      </c>
      <c r="AH18" s="23">
        <f t="shared" si="0"/>
        <v>-876</v>
      </c>
      <c r="AI18" s="23">
        <f t="shared" si="1"/>
        <v>876</v>
      </c>
      <c r="AJ18" s="171">
        <f>AG18/4^7</f>
        <v>0.10693359375</v>
      </c>
      <c r="AK18" s="171">
        <f t="shared" si="2"/>
        <v>0.10693359375</v>
      </c>
      <c r="AR18" s="29"/>
      <c r="AS18" s="177"/>
      <c r="AT18" s="193">
        <f t="shared" si="3"/>
        <v>1752</v>
      </c>
      <c r="AU18" s="179">
        <f t="shared" si="4"/>
        <v>0.10693359375</v>
      </c>
      <c r="AV18" s="178">
        <v>1</v>
      </c>
      <c r="AW18" s="177"/>
      <c r="AX18" s="30"/>
    </row>
    <row r="19" spans="1:50" s="23" customFormat="1" x14ac:dyDescent="0.3">
      <c r="A19" s="80" t="s">
        <v>192</v>
      </c>
      <c r="B19" s="22">
        <v>12</v>
      </c>
      <c r="C19" s="22" t="s">
        <v>13</v>
      </c>
      <c r="D19" s="35" t="s">
        <v>78</v>
      </c>
      <c r="E19" s="25">
        <v>1</v>
      </c>
      <c r="F19" s="41">
        <v>0</v>
      </c>
      <c r="G19" s="46" t="s">
        <v>17</v>
      </c>
      <c r="H19" s="47"/>
      <c r="I19" s="72"/>
      <c r="J19" s="54"/>
      <c r="K19" s="68"/>
      <c r="L19" s="29">
        <v>0</v>
      </c>
      <c r="M19" s="50"/>
      <c r="N19" s="76">
        <v>0</v>
      </c>
      <c r="O19" s="77">
        <v>0</v>
      </c>
      <c r="P19" s="77">
        <v>0</v>
      </c>
      <c r="Q19" s="78">
        <v>0</v>
      </c>
      <c r="R19" s="38" t="s">
        <v>0</v>
      </c>
      <c r="S19" s="23" t="s">
        <v>26</v>
      </c>
      <c r="T19" s="23" t="s">
        <v>27</v>
      </c>
      <c r="U19" s="23" t="s">
        <v>28</v>
      </c>
      <c r="V19" s="23" t="s">
        <v>48</v>
      </c>
      <c r="W19" s="23" t="s">
        <v>49</v>
      </c>
      <c r="X19" s="23" t="s">
        <v>50</v>
      </c>
      <c r="Y19" s="23" t="s">
        <v>51</v>
      </c>
      <c r="Z19" s="23" t="s">
        <v>52</v>
      </c>
      <c r="AA19" s="23" t="s">
        <v>53</v>
      </c>
      <c r="AB19" s="23" t="s">
        <v>54</v>
      </c>
      <c r="AC19" s="23" t="s">
        <v>26</v>
      </c>
      <c r="AD19" s="33">
        <v>4</v>
      </c>
      <c r="AE19" s="30"/>
      <c r="AF19" s="23">
        <v>8</v>
      </c>
      <c r="AG19" s="187">
        <v>2992</v>
      </c>
      <c r="AH19" s="23">
        <f t="shared" si="0"/>
        <v>-1496</v>
      </c>
      <c r="AI19" s="23">
        <f t="shared" si="1"/>
        <v>1496</v>
      </c>
      <c r="AJ19" s="171">
        <f>AG19/4^8</f>
        <v>4.5654296875E-2</v>
      </c>
      <c r="AK19" s="171">
        <f t="shared" si="2"/>
        <v>4.5654296875E-2</v>
      </c>
      <c r="AR19" s="29"/>
      <c r="AS19" s="177"/>
      <c r="AT19" s="193">
        <f t="shared" si="3"/>
        <v>2992</v>
      </c>
      <c r="AU19" s="179">
        <f t="shared" si="4"/>
        <v>4.5654296875E-2</v>
      </c>
      <c r="AV19" s="178">
        <v>1</v>
      </c>
      <c r="AW19" s="177"/>
      <c r="AX19" s="30"/>
    </row>
    <row r="20" spans="1:50" s="23" customFormat="1" x14ac:dyDescent="0.3">
      <c r="A20" s="23" t="s">
        <v>193</v>
      </c>
      <c r="B20" s="22">
        <v>12</v>
      </c>
      <c r="C20" s="22" t="s">
        <v>13</v>
      </c>
      <c r="D20" s="35" t="s">
        <v>78</v>
      </c>
      <c r="E20" s="22">
        <v>1</v>
      </c>
      <c r="F20" s="40">
        <v>0</v>
      </c>
      <c r="G20" s="44" t="s">
        <v>18</v>
      </c>
      <c r="H20" s="33"/>
      <c r="I20" s="72"/>
      <c r="J20" s="55"/>
      <c r="K20" s="69"/>
      <c r="L20" s="29">
        <v>-0.16203703703700001</v>
      </c>
      <c r="M20" s="50"/>
      <c r="N20" s="76">
        <v>0</v>
      </c>
      <c r="O20" s="77">
        <v>0</v>
      </c>
      <c r="P20" s="77">
        <v>0</v>
      </c>
      <c r="Q20" s="78">
        <v>0</v>
      </c>
      <c r="R20" s="59" t="s">
        <v>0</v>
      </c>
      <c r="S20" s="60" t="s">
        <v>26</v>
      </c>
      <c r="T20" s="60" t="s">
        <v>27</v>
      </c>
      <c r="U20" s="60" t="s">
        <v>28</v>
      </c>
      <c r="V20" s="60" t="s">
        <v>32</v>
      </c>
      <c r="W20" s="60" t="s">
        <v>56</v>
      </c>
      <c r="X20" s="60" t="s">
        <v>57</v>
      </c>
      <c r="Y20" s="60" t="s">
        <v>79</v>
      </c>
      <c r="Z20" s="60" t="s">
        <v>80</v>
      </c>
      <c r="AA20" s="60" t="s">
        <v>81</v>
      </c>
      <c r="AB20" s="60" t="s">
        <v>82</v>
      </c>
      <c r="AC20" s="60" t="s">
        <v>62</v>
      </c>
      <c r="AD20" s="61">
        <v>48</v>
      </c>
      <c r="AE20" s="30"/>
      <c r="AF20" s="23">
        <v>9</v>
      </c>
      <c r="AG20" s="187">
        <v>4264</v>
      </c>
      <c r="AH20" s="23">
        <f t="shared" si="0"/>
        <v>-2132</v>
      </c>
      <c r="AI20" s="23">
        <f t="shared" si="1"/>
        <v>2132</v>
      </c>
      <c r="AJ20" s="171">
        <f>AG20/4^9</f>
        <v>1.6265869140625E-2</v>
      </c>
      <c r="AK20" s="171">
        <f t="shared" si="2"/>
        <v>1.6265869140625E-2</v>
      </c>
      <c r="AR20" s="29"/>
      <c r="AS20" s="177"/>
      <c r="AT20" s="193">
        <f t="shared" si="3"/>
        <v>4264</v>
      </c>
      <c r="AU20" s="179">
        <f t="shared" si="4"/>
        <v>1.6265869140625E-2</v>
      </c>
      <c r="AV20" s="178">
        <v>1</v>
      </c>
      <c r="AW20" s="177"/>
      <c r="AX20" s="30"/>
    </row>
    <row r="21" spans="1:50" s="23" customFormat="1" x14ac:dyDescent="0.3">
      <c r="A21" s="80" t="s">
        <v>194</v>
      </c>
      <c r="B21" s="22">
        <v>12</v>
      </c>
      <c r="C21" s="22" t="s">
        <v>13</v>
      </c>
      <c r="D21" s="35" t="s">
        <v>78</v>
      </c>
      <c r="E21" s="22">
        <v>1</v>
      </c>
      <c r="F21" s="40">
        <v>0</v>
      </c>
      <c r="G21" s="44" t="s">
        <v>19</v>
      </c>
      <c r="H21" s="33" t="s">
        <v>22</v>
      </c>
      <c r="I21" s="72"/>
      <c r="J21" s="55"/>
      <c r="K21" s="69"/>
      <c r="L21" s="29">
        <v>0.20254629629599999</v>
      </c>
      <c r="M21" s="50"/>
      <c r="N21" s="76">
        <v>-4.86111111E-2</v>
      </c>
      <c r="O21" s="77">
        <v>5.5511151200000003E-17</v>
      </c>
      <c r="P21" s="77">
        <v>3.47222222E-2</v>
      </c>
      <c r="Q21" s="78">
        <v>0</v>
      </c>
      <c r="R21" s="62" t="s">
        <v>0</v>
      </c>
      <c r="S21" s="63" t="s">
        <v>26</v>
      </c>
      <c r="T21" s="63" t="s">
        <v>27</v>
      </c>
      <c r="U21" s="63" t="s">
        <v>28</v>
      </c>
      <c r="V21" s="63" t="s">
        <v>77</v>
      </c>
      <c r="W21" s="63" t="s">
        <v>83</v>
      </c>
      <c r="X21" s="63" t="s">
        <v>84</v>
      </c>
      <c r="Y21" s="63" t="s">
        <v>85</v>
      </c>
      <c r="Z21" s="63" t="s">
        <v>86</v>
      </c>
      <c r="AA21" s="63" t="s">
        <v>87</v>
      </c>
      <c r="AB21" s="63" t="s">
        <v>88</v>
      </c>
      <c r="AC21" s="63" t="s">
        <v>89</v>
      </c>
      <c r="AD21" s="64">
        <v>408</v>
      </c>
      <c r="AE21" s="30"/>
      <c r="AF21" s="23">
        <v>10</v>
      </c>
      <c r="AG21" s="187">
        <v>3200</v>
      </c>
      <c r="AH21" s="23">
        <f t="shared" si="0"/>
        <v>-1600</v>
      </c>
      <c r="AI21" s="23">
        <f t="shared" si="1"/>
        <v>1600</v>
      </c>
      <c r="AJ21" s="171">
        <f>AG21/4^10</f>
        <v>3.0517578125E-3</v>
      </c>
      <c r="AK21" s="171" t="s">
        <v>230</v>
      </c>
      <c r="AR21" s="29"/>
      <c r="AS21" s="177"/>
      <c r="AT21" s="193">
        <f t="shared" si="3"/>
        <v>3200</v>
      </c>
      <c r="AU21" s="179" t="str">
        <f t="shared" si="4"/>
        <v>&lt;1%</v>
      </c>
      <c r="AV21" s="178">
        <v>1</v>
      </c>
      <c r="AW21" s="177"/>
      <c r="AX21" s="30"/>
    </row>
    <row r="22" spans="1:50" s="23" customFormat="1" ht="16.2" thickBot="1" x14ac:dyDescent="0.35">
      <c r="A22" s="23" t="s">
        <v>203</v>
      </c>
      <c r="B22" s="22">
        <v>12</v>
      </c>
      <c r="C22" s="22" t="s">
        <v>13</v>
      </c>
      <c r="D22" s="35" t="s">
        <v>78</v>
      </c>
      <c r="E22" s="22">
        <v>1</v>
      </c>
      <c r="F22" s="40">
        <v>0</v>
      </c>
      <c r="G22" s="44" t="s">
        <v>20</v>
      </c>
      <c r="H22" s="33" t="s">
        <v>21</v>
      </c>
      <c r="I22" s="72"/>
      <c r="J22" s="55"/>
      <c r="K22" s="69"/>
      <c r="L22" s="29">
        <v>0.25405092592599998</v>
      </c>
      <c r="M22" s="50"/>
      <c r="N22" s="76">
        <v>2.430556E-2</v>
      </c>
      <c r="O22" s="77">
        <v>-2.0833330000000001E-2</v>
      </c>
      <c r="P22" s="77">
        <v>1.7361109999999999E-2</v>
      </c>
      <c r="Q22" s="78">
        <v>0</v>
      </c>
      <c r="R22" s="32" t="s">
        <v>0</v>
      </c>
      <c r="S22" s="23" t="s">
        <v>26</v>
      </c>
      <c r="T22" s="23" t="s">
        <v>27</v>
      </c>
      <c r="U22" s="23" t="s">
        <v>28</v>
      </c>
      <c r="V22" s="23" t="s">
        <v>70</v>
      </c>
      <c r="W22" s="23" t="s">
        <v>90</v>
      </c>
      <c r="X22" s="23" t="s">
        <v>91</v>
      </c>
      <c r="Y22" s="23" t="s">
        <v>92</v>
      </c>
      <c r="Z22" s="23" t="s">
        <v>93</v>
      </c>
      <c r="AA22" s="23" t="s">
        <v>94</v>
      </c>
      <c r="AB22" s="23" t="s">
        <v>95</v>
      </c>
      <c r="AC22" s="23" t="s">
        <v>96</v>
      </c>
      <c r="AD22" s="33">
        <v>76</v>
      </c>
      <c r="AE22" s="30"/>
      <c r="AF22" s="23">
        <v>11</v>
      </c>
      <c r="AG22" s="187">
        <v>1136</v>
      </c>
      <c r="AH22" s="23">
        <f t="shared" si="0"/>
        <v>-568</v>
      </c>
      <c r="AI22" s="23">
        <f t="shared" si="1"/>
        <v>568</v>
      </c>
      <c r="AJ22" s="171">
        <f>AG22/4^11</f>
        <v>2.70843505859375E-4</v>
      </c>
      <c r="AK22" s="171" t="s">
        <v>230</v>
      </c>
      <c r="AR22" s="29"/>
      <c r="AS22" s="177"/>
      <c r="AT22" s="193">
        <f t="shared" si="3"/>
        <v>1136</v>
      </c>
      <c r="AU22" s="179" t="str">
        <f t="shared" si="4"/>
        <v>&lt;1%</v>
      </c>
      <c r="AV22" s="178">
        <v>1</v>
      </c>
      <c r="AW22" s="177"/>
      <c r="AX22" s="30"/>
    </row>
    <row r="23" spans="1:50" s="20" customFormat="1" ht="16.2" thickBot="1" x14ac:dyDescent="0.35">
      <c r="A23" s="20" t="s">
        <v>190</v>
      </c>
      <c r="B23" s="20" t="s">
        <v>1</v>
      </c>
      <c r="C23" s="20" t="s">
        <v>9</v>
      </c>
      <c r="D23" s="20" t="s">
        <v>14</v>
      </c>
      <c r="E23" s="20" t="s">
        <v>15</v>
      </c>
      <c r="F23" s="1" t="s">
        <v>10</v>
      </c>
      <c r="G23" s="21" t="s">
        <v>12</v>
      </c>
      <c r="H23" s="20" t="s">
        <v>25</v>
      </c>
      <c r="I23" s="65" t="s">
        <v>3</v>
      </c>
      <c r="J23" s="51" t="s">
        <v>11</v>
      </c>
      <c r="K23" s="65" t="s">
        <v>2</v>
      </c>
      <c r="L23" s="1" t="s">
        <v>4</v>
      </c>
      <c r="N23" s="20" t="s">
        <v>5</v>
      </c>
      <c r="O23" s="20" t="s">
        <v>6</v>
      </c>
      <c r="P23" s="20" t="s">
        <v>7</v>
      </c>
      <c r="Q23" s="20" t="s">
        <v>8</v>
      </c>
      <c r="R23" s="349" t="s">
        <v>23</v>
      </c>
      <c r="S23" s="350"/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1"/>
      <c r="AE23" s="8"/>
      <c r="AF23" s="20">
        <v>12</v>
      </c>
      <c r="AG23" s="188">
        <v>164</v>
      </c>
      <c r="AH23" s="20">
        <f t="shared" si="0"/>
        <v>-82</v>
      </c>
      <c r="AI23" s="20">
        <f t="shared" si="1"/>
        <v>82</v>
      </c>
      <c r="AJ23" s="171">
        <f>AG23/4^12</f>
        <v>9.7751617431640625E-6</v>
      </c>
      <c r="AK23" s="171" t="s">
        <v>230</v>
      </c>
      <c r="AR23" s="1"/>
      <c r="AS23" s="177"/>
      <c r="AT23" s="193">
        <f t="shared" si="3"/>
        <v>164</v>
      </c>
      <c r="AU23" s="179" t="str">
        <f t="shared" si="4"/>
        <v>&lt;1%</v>
      </c>
      <c r="AV23" s="178">
        <v>1</v>
      </c>
      <c r="AW23" s="177"/>
      <c r="AX23" s="8"/>
    </row>
    <row r="24" spans="1:50" s="23" customFormat="1" x14ac:dyDescent="0.3">
      <c r="A24" s="80" t="s">
        <v>205</v>
      </c>
      <c r="B24" s="24">
        <v>12</v>
      </c>
      <c r="C24" s="24" t="s">
        <v>13</v>
      </c>
      <c r="D24" s="35" t="s">
        <v>24</v>
      </c>
      <c r="E24" s="26">
        <v>1</v>
      </c>
      <c r="F24" s="39">
        <v>0</v>
      </c>
      <c r="G24" s="43" t="s">
        <v>16</v>
      </c>
      <c r="H24" s="31"/>
      <c r="I24" s="71"/>
      <c r="J24" s="52"/>
      <c r="K24" s="66"/>
      <c r="L24" s="28">
        <v>0.135416666667</v>
      </c>
      <c r="M24" s="49"/>
      <c r="N24" s="73">
        <v>0</v>
      </c>
      <c r="O24" s="74">
        <v>0</v>
      </c>
      <c r="P24" s="74">
        <v>0</v>
      </c>
      <c r="Q24" s="75">
        <v>0</v>
      </c>
      <c r="R24" s="37" t="s">
        <v>0</v>
      </c>
      <c r="S24" s="24" t="s">
        <v>26</v>
      </c>
      <c r="T24" s="24" t="s">
        <v>27</v>
      </c>
      <c r="U24" s="24" t="s">
        <v>28</v>
      </c>
      <c r="V24" s="24" t="s">
        <v>29</v>
      </c>
      <c r="W24" s="24" t="s">
        <v>30</v>
      </c>
      <c r="X24" s="24" t="s">
        <v>31</v>
      </c>
      <c r="Y24" s="24" t="s">
        <v>32</v>
      </c>
      <c r="Z24" s="24" t="s">
        <v>33</v>
      </c>
      <c r="AA24" s="24" t="s">
        <v>34</v>
      </c>
      <c r="AB24" s="24" t="s">
        <v>35</v>
      </c>
      <c r="AC24" s="24" t="s">
        <v>36</v>
      </c>
      <c r="AD24" s="31">
        <v>4</v>
      </c>
      <c r="AE24" s="30"/>
      <c r="AG24" s="189"/>
      <c r="AK24" s="171"/>
      <c r="AR24" s="29"/>
      <c r="AS24" s="177"/>
      <c r="AT24" s="193"/>
      <c r="AU24" s="178"/>
      <c r="AV24" s="178"/>
      <c r="AW24" s="177"/>
      <c r="AX24" s="30"/>
    </row>
    <row r="25" spans="1:50" s="23" customFormat="1" x14ac:dyDescent="0.3">
      <c r="A25" s="23" t="s">
        <v>196</v>
      </c>
      <c r="B25" s="22">
        <v>12</v>
      </c>
      <c r="C25" s="22" t="s">
        <v>13</v>
      </c>
      <c r="D25" s="35" t="s">
        <v>24</v>
      </c>
      <c r="E25" s="22">
        <v>1</v>
      </c>
      <c r="F25" s="40">
        <v>0</v>
      </c>
      <c r="G25" s="44" t="s">
        <v>37</v>
      </c>
      <c r="H25" s="45" t="s">
        <v>110</v>
      </c>
      <c r="I25" s="71"/>
      <c r="J25" s="53"/>
      <c r="K25" s="67"/>
      <c r="L25" s="28">
        <v>0.46875</v>
      </c>
      <c r="M25" s="49"/>
      <c r="N25" s="73">
        <v>5.2083329999999997E-2</v>
      </c>
      <c r="O25" s="74">
        <v>2.0833330000000001E-2</v>
      </c>
      <c r="P25" s="74">
        <v>5.2083329999999997E-2</v>
      </c>
      <c r="Q25" s="75">
        <v>0</v>
      </c>
      <c r="R25" s="57" t="s">
        <v>0</v>
      </c>
      <c r="S25" s="52" t="s">
        <v>26</v>
      </c>
      <c r="T25" s="52" t="s">
        <v>27</v>
      </c>
      <c r="U25" s="52" t="s">
        <v>28</v>
      </c>
      <c r="V25" s="52" t="s">
        <v>32</v>
      </c>
      <c r="W25" s="52" t="s">
        <v>95</v>
      </c>
      <c r="X25" s="52" t="s">
        <v>104</v>
      </c>
      <c r="Y25" s="52" t="s">
        <v>105</v>
      </c>
      <c r="Z25" s="52" t="s">
        <v>106</v>
      </c>
      <c r="AA25" s="52" t="s">
        <v>107</v>
      </c>
      <c r="AB25" s="52" t="s">
        <v>108</v>
      </c>
      <c r="AC25" s="52" t="s">
        <v>109</v>
      </c>
      <c r="AD25" s="58">
        <v>9052</v>
      </c>
      <c r="AE25" s="30"/>
      <c r="AG25" s="186">
        <v>0</v>
      </c>
      <c r="AH25" s="24" t="s">
        <v>208</v>
      </c>
      <c r="AI25" s="24" t="s">
        <v>209</v>
      </c>
      <c r="AK25" s="171"/>
      <c r="AR25" s="29"/>
      <c r="AS25" s="177"/>
      <c r="AT25" s="193">
        <v>4</v>
      </c>
      <c r="AU25" s="179">
        <v>1</v>
      </c>
      <c r="AV25" s="178">
        <v>1</v>
      </c>
      <c r="AW25" s="177"/>
      <c r="AX25" s="30"/>
    </row>
    <row r="26" spans="1:50" s="23" customFormat="1" x14ac:dyDescent="0.3">
      <c r="A26" s="80" t="s">
        <v>192</v>
      </c>
      <c r="B26" s="22">
        <v>12</v>
      </c>
      <c r="C26" s="22" t="s">
        <v>13</v>
      </c>
      <c r="D26" s="35" t="s">
        <v>24</v>
      </c>
      <c r="E26" s="25">
        <v>1</v>
      </c>
      <c r="F26" s="41">
        <v>0</v>
      </c>
      <c r="G26" s="46" t="s">
        <v>17</v>
      </c>
      <c r="H26" s="47"/>
      <c r="I26" s="72"/>
      <c r="J26" s="54"/>
      <c r="K26" s="68"/>
      <c r="L26" s="29">
        <v>0</v>
      </c>
      <c r="M26" s="50"/>
      <c r="N26" s="76">
        <v>0</v>
      </c>
      <c r="O26" s="77">
        <v>0</v>
      </c>
      <c r="P26" s="77">
        <v>0</v>
      </c>
      <c r="Q26" s="78">
        <v>0</v>
      </c>
      <c r="R26" s="38" t="s">
        <v>0</v>
      </c>
      <c r="S26" s="23" t="s">
        <v>26</v>
      </c>
      <c r="T26" s="23" t="s">
        <v>27</v>
      </c>
      <c r="U26" s="23" t="s">
        <v>28</v>
      </c>
      <c r="V26" s="23" t="s">
        <v>48</v>
      </c>
      <c r="W26" s="23" t="s">
        <v>49</v>
      </c>
      <c r="X26" s="23" t="s">
        <v>50</v>
      </c>
      <c r="Y26" s="23" t="s">
        <v>51</v>
      </c>
      <c r="Z26" s="23" t="s">
        <v>52</v>
      </c>
      <c r="AA26" s="23" t="s">
        <v>53</v>
      </c>
      <c r="AB26" s="23" t="s">
        <v>54</v>
      </c>
      <c r="AC26" s="23" t="s">
        <v>26</v>
      </c>
      <c r="AD26" s="33">
        <v>4</v>
      </c>
      <c r="AE26" s="30"/>
      <c r="AF26" s="23">
        <v>1</v>
      </c>
      <c r="AG26" s="187">
        <v>4</v>
      </c>
      <c r="AH26" s="23">
        <f>-AG26/2</f>
        <v>-2</v>
      </c>
      <c r="AI26" s="23">
        <f>AG26/2</f>
        <v>2</v>
      </c>
      <c r="AJ26" s="23">
        <f>AG26/4^1</f>
        <v>1</v>
      </c>
      <c r="AK26" s="171">
        <f>AJ26</f>
        <v>1</v>
      </c>
      <c r="AR26" s="29"/>
      <c r="AS26" s="177"/>
      <c r="AT26" s="193">
        <v>16</v>
      </c>
      <c r="AU26" s="179">
        <v>1</v>
      </c>
      <c r="AV26" s="178">
        <v>1</v>
      </c>
      <c r="AW26" s="177"/>
      <c r="AX26" s="30"/>
    </row>
    <row r="27" spans="1:50" s="23" customFormat="1" x14ac:dyDescent="0.3">
      <c r="A27" s="23" t="s">
        <v>193</v>
      </c>
      <c r="B27" s="22">
        <v>12</v>
      </c>
      <c r="C27" s="22" t="s">
        <v>13</v>
      </c>
      <c r="D27" s="35" t="s">
        <v>24</v>
      </c>
      <c r="E27" s="22">
        <v>1</v>
      </c>
      <c r="F27" s="40">
        <v>0</v>
      </c>
      <c r="G27" s="44" t="s">
        <v>18</v>
      </c>
      <c r="H27" s="33"/>
      <c r="I27" s="72"/>
      <c r="J27" s="55"/>
      <c r="K27" s="69"/>
      <c r="L27" s="29">
        <v>-0.16203703703700001</v>
      </c>
      <c r="M27" s="50"/>
      <c r="N27" s="76">
        <v>0</v>
      </c>
      <c r="O27" s="77">
        <v>0</v>
      </c>
      <c r="P27" s="77">
        <v>0</v>
      </c>
      <c r="Q27" s="78">
        <v>0</v>
      </c>
      <c r="R27" s="59" t="s">
        <v>0</v>
      </c>
      <c r="S27" s="60" t="s">
        <v>26</v>
      </c>
      <c r="T27" s="60" t="s">
        <v>27</v>
      </c>
      <c r="U27" s="60" t="s">
        <v>28</v>
      </c>
      <c r="V27" s="60" t="s">
        <v>32</v>
      </c>
      <c r="W27" s="60" t="s">
        <v>56</v>
      </c>
      <c r="X27" s="60" t="s">
        <v>57</v>
      </c>
      <c r="Y27" s="60" t="s">
        <v>79</v>
      </c>
      <c r="Z27" s="60" t="s">
        <v>80</v>
      </c>
      <c r="AA27" s="60" t="s">
        <v>81</v>
      </c>
      <c r="AB27" s="60" t="s">
        <v>82</v>
      </c>
      <c r="AC27" s="60" t="s">
        <v>62</v>
      </c>
      <c r="AD27" s="61">
        <v>48</v>
      </c>
      <c r="AE27" s="30"/>
      <c r="AF27" s="23">
        <v>2</v>
      </c>
      <c r="AG27" s="187">
        <v>16</v>
      </c>
      <c r="AH27" s="23">
        <f t="shared" ref="AH27:AH37" si="5">-AG27/2</f>
        <v>-8</v>
      </c>
      <c r="AI27" s="23">
        <f t="shared" ref="AI27:AI37" si="6">AG27/2</f>
        <v>8</v>
      </c>
      <c r="AJ27" s="23">
        <f>AG27/4^2</f>
        <v>1</v>
      </c>
      <c r="AK27" s="171">
        <f t="shared" ref="AK27:AK87" si="7">AJ27</f>
        <v>1</v>
      </c>
      <c r="AR27" s="29"/>
      <c r="AS27" s="177"/>
      <c r="AT27" s="193">
        <v>64</v>
      </c>
      <c r="AU27" s="179">
        <v>1</v>
      </c>
      <c r="AV27" s="178">
        <v>1</v>
      </c>
      <c r="AW27" s="177"/>
      <c r="AX27" s="30"/>
    </row>
    <row r="28" spans="1:50" s="23" customFormat="1" x14ac:dyDescent="0.3">
      <c r="A28" s="80" t="s">
        <v>194</v>
      </c>
      <c r="B28" s="22">
        <v>12</v>
      </c>
      <c r="C28" s="22" t="s">
        <v>13</v>
      </c>
      <c r="D28" s="35" t="s">
        <v>24</v>
      </c>
      <c r="E28" s="22">
        <v>1</v>
      </c>
      <c r="F28" s="40">
        <v>0</v>
      </c>
      <c r="G28" s="44" t="s">
        <v>19</v>
      </c>
      <c r="H28" s="33" t="s">
        <v>22</v>
      </c>
      <c r="I28" s="72"/>
      <c r="J28" s="55"/>
      <c r="K28" s="69"/>
      <c r="L28" s="29">
        <v>0.20254629629599999</v>
      </c>
      <c r="M28" s="50"/>
      <c r="N28" s="76">
        <v>-4.86111111E-2</v>
      </c>
      <c r="O28" s="77">
        <v>5.5511151200000003E-17</v>
      </c>
      <c r="P28" s="77">
        <v>3.47222222E-2</v>
      </c>
      <c r="Q28" s="78">
        <v>0</v>
      </c>
      <c r="R28" s="62" t="s">
        <v>0</v>
      </c>
      <c r="S28" s="63" t="s">
        <v>26</v>
      </c>
      <c r="T28" s="63" t="s">
        <v>27</v>
      </c>
      <c r="U28" s="63" t="s">
        <v>28</v>
      </c>
      <c r="V28" s="63" t="s">
        <v>117</v>
      </c>
      <c r="W28" s="63" t="s">
        <v>118</v>
      </c>
      <c r="X28" s="63" t="s">
        <v>119</v>
      </c>
      <c r="Y28" s="63" t="s">
        <v>120</v>
      </c>
      <c r="Z28" s="63" t="s">
        <v>121</v>
      </c>
      <c r="AA28" s="63" t="s">
        <v>122</v>
      </c>
      <c r="AB28" s="63" t="s">
        <v>123</v>
      </c>
      <c r="AC28" s="63" t="s">
        <v>124</v>
      </c>
      <c r="AD28" s="64">
        <v>4040</v>
      </c>
      <c r="AE28" s="30"/>
      <c r="AF28" s="23">
        <v>3</v>
      </c>
      <c r="AG28" s="187">
        <v>64</v>
      </c>
      <c r="AH28" s="23">
        <f t="shared" si="5"/>
        <v>-32</v>
      </c>
      <c r="AI28" s="23">
        <f t="shared" si="6"/>
        <v>32</v>
      </c>
      <c r="AJ28" s="23">
        <f>AG28/4^3</f>
        <v>1</v>
      </c>
      <c r="AK28" s="171">
        <f t="shared" si="7"/>
        <v>1</v>
      </c>
      <c r="AR28" s="29"/>
      <c r="AS28" s="177"/>
      <c r="AT28" s="193">
        <v>244</v>
      </c>
      <c r="AU28" s="179">
        <v>0.953125</v>
      </c>
      <c r="AV28" s="178">
        <v>1</v>
      </c>
      <c r="AW28" s="177"/>
      <c r="AX28" s="30"/>
    </row>
    <row r="29" spans="1:50" s="23" customFormat="1" ht="16.2" thickBot="1" x14ac:dyDescent="0.35">
      <c r="A29" s="23" t="s">
        <v>203</v>
      </c>
      <c r="B29" s="22">
        <v>12</v>
      </c>
      <c r="C29" s="22" t="s">
        <v>13</v>
      </c>
      <c r="D29" s="35" t="s">
        <v>24</v>
      </c>
      <c r="E29" s="22">
        <v>1</v>
      </c>
      <c r="F29" s="40">
        <v>0</v>
      </c>
      <c r="G29" s="44" t="s">
        <v>20</v>
      </c>
      <c r="H29" s="33" t="s">
        <v>21</v>
      </c>
      <c r="I29" s="72"/>
      <c r="J29" s="55"/>
      <c r="K29" s="69"/>
      <c r="L29" s="29">
        <v>0.25405092592599998</v>
      </c>
      <c r="M29" s="50"/>
      <c r="N29" s="76">
        <v>2.430556E-2</v>
      </c>
      <c r="O29" s="77">
        <v>-2.0833330000000001E-2</v>
      </c>
      <c r="P29" s="77">
        <v>1.7361109999999999E-2</v>
      </c>
      <c r="Q29" s="78">
        <v>0</v>
      </c>
      <c r="R29" s="32" t="s">
        <v>0</v>
      </c>
      <c r="S29" s="23" t="s">
        <v>26</v>
      </c>
      <c r="T29" s="23" t="s">
        <v>27</v>
      </c>
      <c r="U29" s="23" t="s">
        <v>28</v>
      </c>
      <c r="V29" s="23" t="s">
        <v>111</v>
      </c>
      <c r="W29" s="23" t="s">
        <v>83</v>
      </c>
      <c r="X29" s="23" t="s">
        <v>112</v>
      </c>
      <c r="Y29" s="23" t="s">
        <v>46</v>
      </c>
      <c r="Z29" s="23" t="s">
        <v>113</v>
      </c>
      <c r="AA29" s="23" t="s">
        <v>114</v>
      </c>
      <c r="AB29" s="23" t="s">
        <v>115</v>
      </c>
      <c r="AC29" s="23" t="s">
        <v>116</v>
      </c>
      <c r="AD29" s="33">
        <v>400</v>
      </c>
      <c r="AE29" s="30"/>
      <c r="AF29" s="23">
        <v>4</v>
      </c>
      <c r="AG29" s="187">
        <v>244</v>
      </c>
      <c r="AH29" s="23">
        <f t="shared" si="5"/>
        <v>-122</v>
      </c>
      <c r="AI29" s="23">
        <f t="shared" si="6"/>
        <v>122</v>
      </c>
      <c r="AJ29" s="23">
        <f>AG29/4^4</f>
        <v>0.953125</v>
      </c>
      <c r="AK29" s="171">
        <f t="shared" si="7"/>
        <v>0.953125</v>
      </c>
      <c r="AR29" s="29"/>
      <c r="AS29" s="177"/>
      <c r="AT29" s="193">
        <v>476</v>
      </c>
      <c r="AU29" s="179">
        <v>0.46484375</v>
      </c>
      <c r="AV29" s="178">
        <v>1</v>
      </c>
      <c r="AW29" s="177"/>
      <c r="AX29" s="30"/>
    </row>
    <row r="30" spans="1:50" s="20" customFormat="1" ht="16.2" thickBot="1" x14ac:dyDescent="0.35">
      <c r="A30" s="20" t="s">
        <v>191</v>
      </c>
      <c r="B30" s="20" t="s">
        <v>1</v>
      </c>
      <c r="C30" s="20" t="s">
        <v>9</v>
      </c>
      <c r="D30" s="20" t="s">
        <v>14</v>
      </c>
      <c r="E30" s="20" t="s">
        <v>15</v>
      </c>
      <c r="F30" s="1" t="s">
        <v>10</v>
      </c>
      <c r="G30" s="21" t="s">
        <v>12</v>
      </c>
      <c r="H30" s="20" t="s">
        <v>25</v>
      </c>
      <c r="I30" s="65" t="s">
        <v>3</v>
      </c>
      <c r="J30" s="51" t="s">
        <v>11</v>
      </c>
      <c r="K30" s="65" t="s">
        <v>2</v>
      </c>
      <c r="L30" s="1" t="s">
        <v>4</v>
      </c>
      <c r="N30" s="20" t="s">
        <v>5</v>
      </c>
      <c r="O30" s="20" t="s">
        <v>6</v>
      </c>
      <c r="P30" s="20" t="s">
        <v>7</v>
      </c>
      <c r="Q30" s="20" t="s">
        <v>8</v>
      </c>
      <c r="R30" s="349" t="s">
        <v>23</v>
      </c>
      <c r="S30" s="350"/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1"/>
      <c r="AE30" s="8"/>
      <c r="AF30" s="20">
        <v>5</v>
      </c>
      <c r="AG30" s="188">
        <v>476</v>
      </c>
      <c r="AH30" s="20">
        <f t="shared" si="5"/>
        <v>-238</v>
      </c>
      <c r="AI30" s="20">
        <f t="shared" si="6"/>
        <v>238</v>
      </c>
      <c r="AJ30" s="23">
        <f>AG30/4^5</f>
        <v>0.46484375</v>
      </c>
      <c r="AK30" s="171">
        <f t="shared" si="7"/>
        <v>0.46484375</v>
      </c>
      <c r="AR30" s="1"/>
      <c r="AS30" s="177"/>
      <c r="AT30" s="193">
        <v>1144</v>
      </c>
      <c r="AU30" s="179">
        <v>0.279296875</v>
      </c>
      <c r="AV30" s="178">
        <v>1</v>
      </c>
      <c r="AW30" s="177"/>
      <c r="AX30" s="8"/>
    </row>
    <row r="31" spans="1:50" s="23" customFormat="1" x14ac:dyDescent="0.3">
      <c r="A31" s="80" t="s">
        <v>205</v>
      </c>
      <c r="B31" s="24">
        <v>12</v>
      </c>
      <c r="C31" s="24" t="s">
        <v>13</v>
      </c>
      <c r="D31" s="35" t="s">
        <v>125</v>
      </c>
      <c r="E31" s="26">
        <v>1</v>
      </c>
      <c r="F31" s="39">
        <v>0</v>
      </c>
      <c r="G31" s="43" t="s">
        <v>16</v>
      </c>
      <c r="H31" s="31"/>
      <c r="I31" s="71"/>
      <c r="J31" s="52"/>
      <c r="K31" s="66"/>
      <c r="L31" s="28">
        <v>0.135416666667</v>
      </c>
      <c r="M31" s="49"/>
      <c r="N31" s="73">
        <v>0</v>
      </c>
      <c r="O31" s="74">
        <v>0</v>
      </c>
      <c r="P31" s="74">
        <v>0</v>
      </c>
      <c r="Q31" s="75">
        <v>0</v>
      </c>
      <c r="R31" s="37" t="s">
        <v>0</v>
      </c>
      <c r="S31" s="24" t="s">
        <v>26</v>
      </c>
      <c r="T31" s="24" t="s">
        <v>27</v>
      </c>
      <c r="U31" s="24" t="s">
        <v>28</v>
      </c>
      <c r="V31" s="24" t="s">
        <v>48</v>
      </c>
      <c r="W31" s="24" t="s">
        <v>126</v>
      </c>
      <c r="X31" s="24" t="s">
        <v>127</v>
      </c>
      <c r="Y31" s="24" t="s">
        <v>128</v>
      </c>
      <c r="Z31" s="24" t="s">
        <v>129</v>
      </c>
      <c r="AA31" s="24" t="s">
        <v>130</v>
      </c>
      <c r="AB31" s="24" t="s">
        <v>131</v>
      </c>
      <c r="AC31" s="24" t="s">
        <v>132</v>
      </c>
      <c r="AD31" s="31">
        <v>4</v>
      </c>
      <c r="AE31" s="30"/>
      <c r="AF31" s="23">
        <v>6</v>
      </c>
      <c r="AG31" s="187">
        <v>1144</v>
      </c>
      <c r="AH31" s="23">
        <f t="shared" si="5"/>
        <v>-572</v>
      </c>
      <c r="AI31" s="23">
        <f t="shared" si="6"/>
        <v>572</v>
      </c>
      <c r="AJ31" s="23">
        <f>AG31/4^6</f>
        <v>0.279296875</v>
      </c>
      <c r="AK31" s="171">
        <f t="shared" si="7"/>
        <v>0.279296875</v>
      </c>
      <c r="AR31" s="29"/>
      <c r="AS31" s="177"/>
      <c r="AT31" s="193">
        <v>2120</v>
      </c>
      <c r="AU31" s="179">
        <v>0.12939453125</v>
      </c>
      <c r="AV31" s="178">
        <v>1</v>
      </c>
      <c r="AW31" s="177"/>
      <c r="AX31" s="30"/>
    </row>
    <row r="32" spans="1:50" s="23" customFormat="1" x14ac:dyDescent="0.3">
      <c r="A32" s="23" t="s">
        <v>196</v>
      </c>
      <c r="B32" s="22">
        <v>12</v>
      </c>
      <c r="C32" s="22" t="s">
        <v>13</v>
      </c>
      <c r="D32" s="35" t="s">
        <v>125</v>
      </c>
      <c r="E32" s="22">
        <v>1</v>
      </c>
      <c r="F32" s="40">
        <v>0</v>
      </c>
      <c r="G32" s="44" t="s">
        <v>37</v>
      </c>
      <c r="H32" s="45" t="s">
        <v>47</v>
      </c>
      <c r="I32" s="71"/>
      <c r="J32" s="53"/>
      <c r="K32" s="67"/>
      <c r="L32" s="28">
        <v>0.46875</v>
      </c>
      <c r="M32" s="49"/>
      <c r="N32" s="73">
        <v>3.4722219999999998E-2</v>
      </c>
      <c r="O32" s="74">
        <v>5.5555559999999997E-2</v>
      </c>
      <c r="P32" s="74">
        <v>9.0277780000000002E-2</v>
      </c>
      <c r="Q32" s="75">
        <v>0</v>
      </c>
      <c r="R32" s="57" t="s">
        <v>0</v>
      </c>
      <c r="S32" s="52" t="s">
        <v>26</v>
      </c>
      <c r="T32" s="52" t="s">
        <v>27</v>
      </c>
      <c r="U32" s="52" t="s">
        <v>28</v>
      </c>
      <c r="V32" s="52" t="s">
        <v>48</v>
      </c>
      <c r="W32" s="52" t="s">
        <v>133</v>
      </c>
      <c r="X32" s="52" t="s">
        <v>134</v>
      </c>
      <c r="Y32" s="52" t="s">
        <v>135</v>
      </c>
      <c r="Z32" s="52" t="s">
        <v>136</v>
      </c>
      <c r="AA32" s="52" t="s">
        <v>137</v>
      </c>
      <c r="AB32" s="52" t="s">
        <v>138</v>
      </c>
      <c r="AC32" s="52" t="s">
        <v>139</v>
      </c>
      <c r="AD32" s="58">
        <v>332</v>
      </c>
      <c r="AE32" s="30"/>
      <c r="AF32" s="23">
        <v>7</v>
      </c>
      <c r="AG32" s="187">
        <v>2120</v>
      </c>
      <c r="AH32" s="23">
        <f t="shared" si="5"/>
        <v>-1060</v>
      </c>
      <c r="AI32" s="23">
        <f t="shared" si="6"/>
        <v>1060</v>
      </c>
      <c r="AJ32" s="23">
        <f>AG32/4^7</f>
        <v>0.12939453125</v>
      </c>
      <c r="AK32" s="171">
        <f t="shared" si="7"/>
        <v>0.12939453125</v>
      </c>
      <c r="AR32" s="29"/>
      <c r="AS32" s="177"/>
      <c r="AT32" s="193">
        <v>3636</v>
      </c>
      <c r="AU32" s="179">
        <v>5.548095703125E-2</v>
      </c>
      <c r="AV32" s="178">
        <v>1</v>
      </c>
      <c r="AW32" s="177"/>
      <c r="AX32" s="30"/>
    </row>
    <row r="33" spans="1:50" s="23" customFormat="1" x14ac:dyDescent="0.3">
      <c r="A33" s="80" t="s">
        <v>192</v>
      </c>
      <c r="B33" s="22">
        <v>12</v>
      </c>
      <c r="C33" s="22" t="s">
        <v>13</v>
      </c>
      <c r="D33" s="35" t="s">
        <v>125</v>
      </c>
      <c r="E33" s="25">
        <v>1</v>
      </c>
      <c r="F33" s="41">
        <v>0</v>
      </c>
      <c r="G33" s="46" t="s">
        <v>17</v>
      </c>
      <c r="H33" s="47"/>
      <c r="I33" s="72"/>
      <c r="J33" s="54"/>
      <c r="K33" s="68"/>
      <c r="L33" s="29">
        <v>0</v>
      </c>
      <c r="M33" s="50"/>
      <c r="N33" s="76">
        <v>0</v>
      </c>
      <c r="O33" s="77">
        <v>0</v>
      </c>
      <c r="P33" s="77">
        <v>0</v>
      </c>
      <c r="Q33" s="78">
        <v>0</v>
      </c>
      <c r="R33" s="38" t="s">
        <v>0</v>
      </c>
      <c r="S33" s="23" t="s">
        <v>26</v>
      </c>
      <c r="T33" s="23" t="s">
        <v>27</v>
      </c>
      <c r="U33" s="23" t="s">
        <v>28</v>
      </c>
      <c r="V33" s="23" t="s">
        <v>48</v>
      </c>
      <c r="W33" s="23" t="s">
        <v>133</v>
      </c>
      <c r="X33" s="23" t="s">
        <v>140</v>
      </c>
      <c r="Y33" s="23" t="s">
        <v>141</v>
      </c>
      <c r="Z33" s="23" t="s">
        <v>142</v>
      </c>
      <c r="AA33" s="23" t="s">
        <v>143</v>
      </c>
      <c r="AB33" s="23" t="s">
        <v>144</v>
      </c>
      <c r="AC33" s="23" t="s">
        <v>26</v>
      </c>
      <c r="AD33" s="33">
        <v>4</v>
      </c>
      <c r="AE33" s="30"/>
      <c r="AF33" s="23">
        <v>8</v>
      </c>
      <c r="AG33" s="187">
        <v>3636</v>
      </c>
      <c r="AH33" s="23">
        <f t="shared" si="5"/>
        <v>-1818</v>
      </c>
      <c r="AI33" s="23">
        <f t="shared" si="6"/>
        <v>1818</v>
      </c>
      <c r="AJ33" s="23">
        <f>AG33/4^8</f>
        <v>5.548095703125E-2</v>
      </c>
      <c r="AK33" s="171">
        <f t="shared" si="7"/>
        <v>5.548095703125E-2</v>
      </c>
      <c r="AR33" s="29"/>
      <c r="AS33" s="177"/>
      <c r="AT33" s="193">
        <v>5724</v>
      </c>
      <c r="AU33" s="179">
        <v>2.18353271484375E-2</v>
      </c>
      <c r="AV33" s="178">
        <v>1</v>
      </c>
      <c r="AW33" s="177"/>
      <c r="AX33" s="30"/>
    </row>
    <row r="34" spans="1:50" s="23" customFormat="1" x14ac:dyDescent="0.3">
      <c r="A34" s="23" t="s">
        <v>193</v>
      </c>
      <c r="B34" s="22">
        <v>12</v>
      </c>
      <c r="C34" s="22" t="s">
        <v>13</v>
      </c>
      <c r="D34" s="35" t="s">
        <v>125</v>
      </c>
      <c r="E34" s="22">
        <v>1</v>
      </c>
      <c r="F34" s="40">
        <v>0</v>
      </c>
      <c r="G34" s="44" t="s">
        <v>18</v>
      </c>
      <c r="H34" s="33"/>
      <c r="I34" s="72"/>
      <c r="J34" s="55"/>
      <c r="K34" s="69"/>
      <c r="L34" s="29">
        <v>-0.16203703703700001</v>
      </c>
      <c r="M34" s="50"/>
      <c r="N34" s="76">
        <v>0</v>
      </c>
      <c r="O34" s="77">
        <v>0</v>
      </c>
      <c r="P34" s="77">
        <v>0</v>
      </c>
      <c r="Q34" s="78">
        <v>0</v>
      </c>
      <c r="R34" s="59" t="s">
        <v>0</v>
      </c>
      <c r="S34" s="60" t="s">
        <v>26</v>
      </c>
      <c r="T34" s="60" t="s">
        <v>27</v>
      </c>
      <c r="U34" s="60" t="s">
        <v>28</v>
      </c>
      <c r="V34" s="60" t="s">
        <v>48</v>
      </c>
      <c r="W34" s="60" t="s">
        <v>145</v>
      </c>
      <c r="X34" s="60" t="s">
        <v>146</v>
      </c>
      <c r="Y34" s="60" t="s">
        <v>147</v>
      </c>
      <c r="Z34" s="60" t="s">
        <v>148</v>
      </c>
      <c r="AA34" s="60" t="s">
        <v>149</v>
      </c>
      <c r="AB34" s="60" t="s">
        <v>150</v>
      </c>
      <c r="AC34" s="60" t="s">
        <v>35</v>
      </c>
      <c r="AD34" s="61">
        <v>12</v>
      </c>
      <c r="AE34" s="30"/>
      <c r="AF34" s="23">
        <v>9</v>
      </c>
      <c r="AG34" s="187">
        <v>5724</v>
      </c>
      <c r="AH34" s="23">
        <f t="shared" si="5"/>
        <v>-2862</v>
      </c>
      <c r="AI34" s="23">
        <f t="shared" si="6"/>
        <v>2862</v>
      </c>
      <c r="AJ34" s="23">
        <f>AG34/4^9</f>
        <v>2.18353271484375E-2</v>
      </c>
      <c r="AK34" s="171">
        <f t="shared" si="7"/>
        <v>2.18353271484375E-2</v>
      </c>
      <c r="AR34" s="29"/>
      <c r="AS34" s="177"/>
      <c r="AT34" s="193">
        <v>5752</v>
      </c>
      <c r="AU34" s="179">
        <v>5.48553466796875E-3</v>
      </c>
      <c r="AV34" s="178">
        <v>1</v>
      </c>
      <c r="AW34" s="177"/>
      <c r="AX34" s="30"/>
    </row>
    <row r="35" spans="1:50" s="23" customFormat="1" x14ac:dyDescent="0.3">
      <c r="A35" s="80" t="s">
        <v>194</v>
      </c>
      <c r="B35" s="22">
        <v>12</v>
      </c>
      <c r="C35" s="22" t="s">
        <v>13</v>
      </c>
      <c r="D35" s="35" t="s">
        <v>125</v>
      </c>
      <c r="E35" s="22">
        <v>1</v>
      </c>
      <c r="F35" s="40">
        <v>0</v>
      </c>
      <c r="G35" s="44" t="s">
        <v>19</v>
      </c>
      <c r="H35" s="33" t="s">
        <v>22</v>
      </c>
      <c r="I35" s="72"/>
      <c r="J35" s="55"/>
      <c r="K35" s="69"/>
      <c r="L35" s="29">
        <v>0.20254629629599999</v>
      </c>
      <c r="M35" s="50"/>
      <c r="N35" s="76">
        <v>-4.86111111E-2</v>
      </c>
      <c r="O35" s="77">
        <v>5.5511151200000003E-17</v>
      </c>
      <c r="P35" s="77">
        <v>3.47222222E-2</v>
      </c>
      <c r="Q35" s="78">
        <v>0</v>
      </c>
      <c r="R35" s="62" t="s">
        <v>0</v>
      </c>
      <c r="S35" s="63" t="s">
        <v>26</v>
      </c>
      <c r="T35" s="63" t="s">
        <v>27</v>
      </c>
      <c r="U35" s="63" t="s">
        <v>28</v>
      </c>
      <c r="V35" s="63" t="s">
        <v>48</v>
      </c>
      <c r="W35" s="63" t="s">
        <v>92</v>
      </c>
      <c r="X35" s="63" t="s">
        <v>151</v>
      </c>
      <c r="Y35" s="63" t="s">
        <v>152</v>
      </c>
      <c r="Z35" s="63" t="s">
        <v>153</v>
      </c>
      <c r="AA35" s="63" t="s">
        <v>154</v>
      </c>
      <c r="AB35" s="63" t="s">
        <v>155</v>
      </c>
      <c r="AC35" s="63" t="s">
        <v>156</v>
      </c>
      <c r="AD35" s="64">
        <v>128</v>
      </c>
      <c r="AE35" s="30"/>
      <c r="AF35" s="23">
        <v>10</v>
      </c>
      <c r="AG35" s="187">
        <v>5752</v>
      </c>
      <c r="AH35" s="23">
        <f t="shared" si="5"/>
        <v>-2876</v>
      </c>
      <c r="AI35" s="23">
        <f t="shared" si="6"/>
        <v>2876</v>
      </c>
      <c r="AJ35" s="23">
        <f>AG35/4^10</f>
        <v>5.48553466796875E-3</v>
      </c>
      <c r="AK35" s="171">
        <f t="shared" si="7"/>
        <v>5.48553466796875E-3</v>
      </c>
      <c r="AR35" s="29"/>
      <c r="AS35" s="177"/>
      <c r="AT35" s="193">
        <v>3156</v>
      </c>
      <c r="AU35" s="180" t="s">
        <v>230</v>
      </c>
      <c r="AV35" s="178">
        <v>1</v>
      </c>
      <c r="AW35" s="177"/>
      <c r="AX35" s="30"/>
    </row>
    <row r="36" spans="1:50" s="23" customFormat="1" ht="16.2" thickBot="1" x14ac:dyDescent="0.35">
      <c r="A36" s="23" t="s">
        <v>203</v>
      </c>
      <c r="B36" s="22">
        <v>12</v>
      </c>
      <c r="C36" s="22" t="s">
        <v>13</v>
      </c>
      <c r="D36" s="35" t="s">
        <v>125</v>
      </c>
      <c r="E36" s="22">
        <v>1</v>
      </c>
      <c r="F36" s="40">
        <v>0</v>
      </c>
      <c r="G36" s="44" t="s">
        <v>20</v>
      </c>
      <c r="H36" s="33" t="s">
        <v>21</v>
      </c>
      <c r="I36" s="72"/>
      <c r="J36" s="55"/>
      <c r="K36" s="69"/>
      <c r="L36" s="29">
        <v>0.25405092592599998</v>
      </c>
      <c r="M36" s="50"/>
      <c r="N36" s="76">
        <v>2.430556E-2</v>
      </c>
      <c r="O36" s="77">
        <v>-2.0833330000000001E-2</v>
      </c>
      <c r="P36" s="77">
        <v>1.7361109999999999E-2</v>
      </c>
      <c r="Q36" s="78">
        <v>0</v>
      </c>
      <c r="R36" s="32" t="s">
        <v>0</v>
      </c>
      <c r="S36" s="23" t="s">
        <v>26</v>
      </c>
      <c r="T36" s="23" t="s">
        <v>27</v>
      </c>
      <c r="U36" s="23" t="s">
        <v>28</v>
      </c>
      <c r="V36" s="23" t="s">
        <v>48</v>
      </c>
      <c r="W36" s="23" t="s">
        <v>157</v>
      </c>
      <c r="X36" s="23" t="s">
        <v>158</v>
      </c>
      <c r="Y36" s="23" t="s">
        <v>159</v>
      </c>
      <c r="Z36" s="23" t="s">
        <v>160</v>
      </c>
      <c r="AA36" s="23" t="s">
        <v>161</v>
      </c>
      <c r="AB36" s="23" t="s">
        <v>162</v>
      </c>
      <c r="AC36" s="23" t="s">
        <v>163</v>
      </c>
      <c r="AD36" s="33">
        <v>40</v>
      </c>
      <c r="AE36" s="30"/>
      <c r="AF36" s="23">
        <v>11</v>
      </c>
      <c r="AG36" s="187">
        <v>3156</v>
      </c>
      <c r="AH36" s="23">
        <f t="shared" si="5"/>
        <v>-1578</v>
      </c>
      <c r="AI36" s="23">
        <f t="shared" si="6"/>
        <v>1578</v>
      </c>
      <c r="AJ36" s="23">
        <f>AG36/4^11</f>
        <v>7.5244903564453125E-4</v>
      </c>
      <c r="AK36" s="171" t="s">
        <v>230</v>
      </c>
      <c r="AR36" s="29"/>
      <c r="AS36" s="177"/>
      <c r="AT36" s="193">
        <v>1076</v>
      </c>
      <c r="AU36" s="180" t="s">
        <v>230</v>
      </c>
      <c r="AV36" s="178">
        <v>2</v>
      </c>
      <c r="AW36" s="177"/>
      <c r="AX36" s="30"/>
    </row>
    <row r="37" spans="1:50" s="20" customFormat="1" ht="16.2" thickBot="1" x14ac:dyDescent="0.35">
      <c r="A37" s="20" t="s">
        <v>204</v>
      </c>
      <c r="B37" s="20" t="s">
        <v>1</v>
      </c>
      <c r="C37" s="20" t="s">
        <v>9</v>
      </c>
      <c r="D37" s="20" t="s">
        <v>14</v>
      </c>
      <c r="E37" s="20" t="s">
        <v>15</v>
      </c>
      <c r="F37" s="1" t="s">
        <v>10</v>
      </c>
      <c r="G37" s="21" t="s">
        <v>12</v>
      </c>
      <c r="H37" s="20" t="s">
        <v>25</v>
      </c>
      <c r="I37" s="65" t="s">
        <v>3</v>
      </c>
      <c r="J37" s="51" t="s">
        <v>11</v>
      </c>
      <c r="K37" s="65" t="s">
        <v>2</v>
      </c>
      <c r="L37" s="1" t="s">
        <v>4</v>
      </c>
      <c r="N37" s="20" t="s">
        <v>5</v>
      </c>
      <c r="O37" s="20" t="s">
        <v>6</v>
      </c>
      <c r="P37" s="20" t="s">
        <v>7</v>
      </c>
      <c r="Q37" s="20" t="s">
        <v>8</v>
      </c>
      <c r="R37" s="349" t="s">
        <v>23</v>
      </c>
      <c r="S37" s="350"/>
      <c r="T37" s="350"/>
      <c r="U37" s="350"/>
      <c r="V37" s="350"/>
      <c r="W37" s="350"/>
      <c r="X37" s="350"/>
      <c r="Y37" s="350"/>
      <c r="Z37" s="350"/>
      <c r="AA37" s="350"/>
      <c r="AB37" s="350"/>
      <c r="AC37" s="350"/>
      <c r="AD37" s="351"/>
      <c r="AE37" s="8"/>
      <c r="AF37" s="20">
        <v>12</v>
      </c>
      <c r="AG37" s="188">
        <v>1076</v>
      </c>
      <c r="AH37" s="20">
        <f t="shared" si="5"/>
        <v>-538</v>
      </c>
      <c r="AI37" s="20">
        <f t="shared" si="6"/>
        <v>538</v>
      </c>
      <c r="AJ37" s="23">
        <f>AG37/4^12</f>
        <v>6.4134597778320313E-5</v>
      </c>
      <c r="AK37" s="171" t="s">
        <v>230</v>
      </c>
      <c r="AR37" s="1"/>
      <c r="AS37" s="177"/>
      <c r="AT37" s="193"/>
      <c r="AU37" s="178"/>
      <c r="AV37" s="178"/>
      <c r="AW37" s="177"/>
      <c r="AX37" s="8"/>
    </row>
    <row r="38" spans="1:50" s="23" customFormat="1" x14ac:dyDescent="0.3">
      <c r="A38" s="80" t="s">
        <v>205</v>
      </c>
      <c r="B38" s="24">
        <v>12</v>
      </c>
      <c r="C38" s="24" t="s">
        <v>13</v>
      </c>
      <c r="D38" s="35" t="s">
        <v>164</v>
      </c>
      <c r="E38" s="26">
        <v>1</v>
      </c>
      <c r="F38" s="39">
        <v>0</v>
      </c>
      <c r="G38" s="43" t="s">
        <v>16</v>
      </c>
      <c r="H38" s="31"/>
      <c r="I38" s="71"/>
      <c r="J38" s="52"/>
      <c r="K38" s="66"/>
      <c r="L38" s="28">
        <v>0.135416666667</v>
      </c>
      <c r="M38" s="49"/>
      <c r="N38" s="73">
        <v>0</v>
      </c>
      <c r="O38" s="74">
        <v>0</v>
      </c>
      <c r="P38" s="74">
        <v>0</v>
      </c>
      <c r="Q38" s="75">
        <v>0</v>
      </c>
      <c r="R38" s="37" t="s">
        <v>0</v>
      </c>
      <c r="S38" s="24" t="s">
        <v>26</v>
      </c>
      <c r="T38" s="24" t="s">
        <v>27</v>
      </c>
      <c r="U38" s="24" t="s">
        <v>28</v>
      </c>
      <c r="V38" s="24" t="s">
        <v>48</v>
      </c>
      <c r="W38" s="24" t="s">
        <v>126</v>
      </c>
      <c r="X38" s="24" t="s">
        <v>127</v>
      </c>
      <c r="Y38" s="24" t="s">
        <v>128</v>
      </c>
      <c r="Z38" s="24" t="s">
        <v>129</v>
      </c>
      <c r="AA38" s="24" t="s">
        <v>130</v>
      </c>
      <c r="AB38" s="24" t="s">
        <v>131</v>
      </c>
      <c r="AC38" s="24" t="s">
        <v>132</v>
      </c>
      <c r="AD38" s="31">
        <v>4</v>
      </c>
      <c r="AE38" s="30"/>
      <c r="AG38" s="189"/>
      <c r="AK38" s="171"/>
      <c r="AR38" s="29"/>
      <c r="AS38" s="177"/>
      <c r="AT38" s="193"/>
      <c r="AU38" s="178"/>
      <c r="AV38" s="178"/>
      <c r="AW38" s="177"/>
      <c r="AX38" s="30"/>
    </row>
    <row r="39" spans="1:50" s="23" customFormat="1" x14ac:dyDescent="0.3">
      <c r="A39" s="23" t="s">
        <v>196</v>
      </c>
      <c r="B39" s="22">
        <v>12</v>
      </c>
      <c r="C39" s="22" t="s">
        <v>13</v>
      </c>
      <c r="D39" s="35" t="s">
        <v>164</v>
      </c>
      <c r="E39" s="22">
        <v>1</v>
      </c>
      <c r="F39" s="40">
        <v>0</v>
      </c>
      <c r="G39" s="44" t="s">
        <v>37</v>
      </c>
      <c r="H39" s="45" t="s">
        <v>165</v>
      </c>
      <c r="I39" s="71"/>
      <c r="J39" s="53"/>
      <c r="K39" s="67"/>
      <c r="L39" s="28">
        <v>0.46875</v>
      </c>
      <c r="M39" s="49"/>
      <c r="N39" s="73">
        <v>5.2083329999999997E-2</v>
      </c>
      <c r="O39" s="74">
        <v>2.0833330000000001E-2</v>
      </c>
      <c r="P39" s="74">
        <v>7.2916670000000003E-2</v>
      </c>
      <c r="Q39" s="75">
        <v>0</v>
      </c>
      <c r="R39" s="57" t="s">
        <v>0</v>
      </c>
      <c r="S39" s="52" t="s">
        <v>26</v>
      </c>
      <c r="T39" s="52" t="s">
        <v>27</v>
      </c>
      <c r="U39" s="52" t="s">
        <v>28</v>
      </c>
      <c r="V39" s="52" t="s">
        <v>48</v>
      </c>
      <c r="W39" s="52" t="s">
        <v>133</v>
      </c>
      <c r="X39" s="52" t="s">
        <v>166</v>
      </c>
      <c r="Y39" s="52" t="s">
        <v>167</v>
      </c>
      <c r="Z39" s="52" t="s">
        <v>168</v>
      </c>
      <c r="AA39" s="52" t="s">
        <v>169</v>
      </c>
      <c r="AB39" s="52" t="s">
        <v>170</v>
      </c>
      <c r="AC39" s="52" t="s">
        <v>171</v>
      </c>
      <c r="AD39" s="58">
        <v>1540</v>
      </c>
      <c r="AE39" s="30"/>
      <c r="AG39" s="186">
        <v>0</v>
      </c>
      <c r="AH39" s="24" t="s">
        <v>210</v>
      </c>
      <c r="AI39" s="24" t="s">
        <v>211</v>
      </c>
      <c r="AK39" s="171"/>
      <c r="AR39" s="29"/>
      <c r="AS39" s="177"/>
      <c r="AT39" s="193"/>
      <c r="AU39" s="178"/>
      <c r="AV39" s="178"/>
      <c r="AW39" s="177"/>
      <c r="AX39" s="30"/>
    </row>
    <row r="40" spans="1:50" s="23" customFormat="1" x14ac:dyDescent="0.3">
      <c r="A40" s="80" t="s">
        <v>192</v>
      </c>
      <c r="B40" s="22">
        <v>12</v>
      </c>
      <c r="C40" s="22" t="s">
        <v>13</v>
      </c>
      <c r="D40" s="35" t="s">
        <v>164</v>
      </c>
      <c r="E40" s="25">
        <v>1</v>
      </c>
      <c r="F40" s="41">
        <v>0</v>
      </c>
      <c r="G40" s="46" t="s">
        <v>17</v>
      </c>
      <c r="H40" s="47"/>
      <c r="I40" s="72"/>
      <c r="J40" s="54"/>
      <c r="K40" s="68"/>
      <c r="L40" s="29">
        <v>0</v>
      </c>
      <c r="M40" s="50"/>
      <c r="N40" s="76">
        <v>0</v>
      </c>
      <c r="O40" s="77">
        <v>0</v>
      </c>
      <c r="P40" s="77">
        <v>0</v>
      </c>
      <c r="Q40" s="78">
        <v>0</v>
      </c>
      <c r="R40" s="38" t="s">
        <v>0</v>
      </c>
      <c r="S40" s="23" t="s">
        <v>26</v>
      </c>
      <c r="T40" s="23" t="s">
        <v>27</v>
      </c>
      <c r="U40" s="23" t="s">
        <v>28</v>
      </c>
      <c r="V40" s="23" t="s">
        <v>48</v>
      </c>
      <c r="W40" s="23" t="s">
        <v>133</v>
      </c>
      <c r="X40" s="23" t="s">
        <v>140</v>
      </c>
      <c r="Y40" s="23" t="s">
        <v>141</v>
      </c>
      <c r="Z40" s="23" t="s">
        <v>142</v>
      </c>
      <c r="AA40" s="23" t="s">
        <v>143</v>
      </c>
      <c r="AB40" s="23" t="s">
        <v>144</v>
      </c>
      <c r="AC40" s="23" t="s">
        <v>26</v>
      </c>
      <c r="AD40" s="33">
        <v>4</v>
      </c>
      <c r="AE40" s="30"/>
      <c r="AF40" s="23">
        <v>1</v>
      </c>
      <c r="AG40" s="187">
        <v>4</v>
      </c>
      <c r="AH40" s="23">
        <f>-AG40/2</f>
        <v>-2</v>
      </c>
      <c r="AI40" s="23">
        <f>AG40/2</f>
        <v>2</v>
      </c>
      <c r="AJ40" s="23">
        <f>AG40/4^1</f>
        <v>1</v>
      </c>
      <c r="AK40" s="171">
        <f t="shared" si="7"/>
        <v>1</v>
      </c>
      <c r="AR40" s="29"/>
      <c r="AS40" s="177"/>
      <c r="AT40" s="193">
        <f>AG40</f>
        <v>4</v>
      </c>
      <c r="AU40" s="179">
        <f>AK40</f>
        <v>1</v>
      </c>
      <c r="AV40" s="178">
        <v>1</v>
      </c>
      <c r="AW40" s="177"/>
      <c r="AX40" s="30"/>
    </row>
    <row r="41" spans="1:50" s="23" customFormat="1" x14ac:dyDescent="0.3">
      <c r="A41" s="23" t="s">
        <v>193</v>
      </c>
      <c r="B41" s="22">
        <v>12</v>
      </c>
      <c r="C41" s="22" t="s">
        <v>13</v>
      </c>
      <c r="D41" s="35" t="s">
        <v>164</v>
      </c>
      <c r="E41" s="22">
        <v>1</v>
      </c>
      <c r="F41" s="40">
        <v>0</v>
      </c>
      <c r="G41" s="44" t="s">
        <v>18</v>
      </c>
      <c r="H41" s="33"/>
      <c r="I41" s="72"/>
      <c r="J41" s="55"/>
      <c r="K41" s="69"/>
      <c r="L41" s="29">
        <v>-0.16203703703700001</v>
      </c>
      <c r="M41" s="50"/>
      <c r="N41" s="76">
        <v>0</v>
      </c>
      <c r="O41" s="77">
        <v>0</v>
      </c>
      <c r="P41" s="77">
        <v>0</v>
      </c>
      <c r="Q41" s="78">
        <v>0</v>
      </c>
      <c r="R41" s="59" t="s">
        <v>0</v>
      </c>
      <c r="S41" s="60" t="s">
        <v>26</v>
      </c>
      <c r="T41" s="60" t="s">
        <v>27</v>
      </c>
      <c r="U41" s="60" t="s">
        <v>28</v>
      </c>
      <c r="V41" s="60" t="s">
        <v>48</v>
      </c>
      <c r="W41" s="60" t="s">
        <v>145</v>
      </c>
      <c r="X41" s="60" t="s">
        <v>146</v>
      </c>
      <c r="Y41" s="60" t="s">
        <v>147</v>
      </c>
      <c r="Z41" s="60" t="s">
        <v>148</v>
      </c>
      <c r="AA41" s="60" t="s">
        <v>149</v>
      </c>
      <c r="AB41" s="60" t="s">
        <v>150</v>
      </c>
      <c r="AC41" s="60" t="s">
        <v>35</v>
      </c>
      <c r="AD41" s="61">
        <v>12</v>
      </c>
      <c r="AE41" s="30"/>
      <c r="AF41" s="23">
        <v>2</v>
      </c>
      <c r="AG41" s="187">
        <v>16</v>
      </c>
      <c r="AH41" s="23">
        <f t="shared" ref="AH41:AH51" si="8">-AG41/2</f>
        <v>-8</v>
      </c>
      <c r="AI41" s="23">
        <f t="shared" ref="AI41:AI51" si="9">AG41/2</f>
        <v>8</v>
      </c>
      <c r="AJ41" s="23">
        <f>AG41/4^2</f>
        <v>1</v>
      </c>
      <c r="AK41" s="171">
        <f t="shared" si="7"/>
        <v>1</v>
      </c>
      <c r="AR41" s="29"/>
      <c r="AS41" s="177"/>
      <c r="AT41" s="193">
        <f t="shared" ref="AT41:AT95" si="10">AG41</f>
        <v>16</v>
      </c>
      <c r="AU41" s="179">
        <f t="shared" ref="AU41:AU95" si="11">AK41</f>
        <v>1</v>
      </c>
      <c r="AV41" s="178">
        <v>1</v>
      </c>
      <c r="AW41" s="177"/>
      <c r="AX41" s="30"/>
    </row>
    <row r="42" spans="1:50" s="23" customFormat="1" x14ac:dyDescent="0.3">
      <c r="A42" s="80" t="s">
        <v>194</v>
      </c>
      <c r="B42" s="22">
        <v>12</v>
      </c>
      <c r="C42" s="22" t="s">
        <v>13</v>
      </c>
      <c r="D42" s="35" t="s">
        <v>164</v>
      </c>
      <c r="E42" s="22">
        <v>1</v>
      </c>
      <c r="F42" s="40">
        <v>0</v>
      </c>
      <c r="G42" s="44" t="s">
        <v>19</v>
      </c>
      <c r="H42" s="33" t="s">
        <v>22</v>
      </c>
      <c r="I42" s="72"/>
      <c r="J42" s="55"/>
      <c r="K42" s="69"/>
      <c r="L42" s="29">
        <v>0.20254629629599999</v>
      </c>
      <c r="M42" s="50"/>
      <c r="N42" s="76">
        <v>-4.86111111E-2</v>
      </c>
      <c r="O42" s="77">
        <v>5.5511151200000003E-17</v>
      </c>
      <c r="P42" s="77">
        <v>3.47222222E-2</v>
      </c>
      <c r="Q42" s="78">
        <v>0</v>
      </c>
      <c r="R42" s="62" t="s">
        <v>0</v>
      </c>
      <c r="S42" s="63" t="s">
        <v>26</v>
      </c>
      <c r="T42" s="63" t="s">
        <v>27</v>
      </c>
      <c r="U42" s="63" t="s">
        <v>28</v>
      </c>
      <c r="V42" s="63" t="s">
        <v>48</v>
      </c>
      <c r="W42" s="63" t="s">
        <v>172</v>
      </c>
      <c r="X42" s="63" t="s">
        <v>173</v>
      </c>
      <c r="Y42" s="63" t="s">
        <v>174</v>
      </c>
      <c r="Z42" s="63" t="s">
        <v>175</v>
      </c>
      <c r="AA42" s="63" t="s">
        <v>176</v>
      </c>
      <c r="AB42" s="63" t="s">
        <v>177</v>
      </c>
      <c r="AC42" s="63" t="s">
        <v>178</v>
      </c>
      <c r="AD42" s="64">
        <v>668</v>
      </c>
      <c r="AE42" s="30"/>
      <c r="AF42" s="23">
        <v>3</v>
      </c>
      <c r="AG42" s="187">
        <v>64</v>
      </c>
      <c r="AH42" s="23">
        <f t="shared" si="8"/>
        <v>-32</v>
      </c>
      <c r="AI42" s="23">
        <f t="shared" si="9"/>
        <v>32</v>
      </c>
      <c r="AJ42" s="23">
        <f>AG42/4^3</f>
        <v>1</v>
      </c>
      <c r="AK42" s="171">
        <f t="shared" si="7"/>
        <v>1</v>
      </c>
      <c r="AR42" s="29"/>
      <c r="AS42" s="177"/>
      <c r="AT42" s="193">
        <f t="shared" si="10"/>
        <v>64</v>
      </c>
      <c r="AU42" s="179">
        <f t="shared" si="11"/>
        <v>1</v>
      </c>
      <c r="AV42" s="178">
        <v>1</v>
      </c>
      <c r="AW42" s="177"/>
      <c r="AX42" s="30"/>
    </row>
    <row r="43" spans="1:50" s="23" customFormat="1" ht="16.2" thickBot="1" x14ac:dyDescent="0.35">
      <c r="A43" s="23" t="s">
        <v>203</v>
      </c>
      <c r="B43" s="22">
        <v>12</v>
      </c>
      <c r="C43" s="22" t="s">
        <v>13</v>
      </c>
      <c r="D43" s="35" t="s">
        <v>164</v>
      </c>
      <c r="E43" s="22">
        <v>1</v>
      </c>
      <c r="F43" s="40">
        <v>0</v>
      </c>
      <c r="G43" s="44" t="s">
        <v>20</v>
      </c>
      <c r="H43" s="33" t="s">
        <v>21</v>
      </c>
      <c r="I43" s="72"/>
      <c r="J43" s="55"/>
      <c r="K43" s="69"/>
      <c r="L43" s="29">
        <v>0.25405092592599998</v>
      </c>
      <c r="M43" s="50"/>
      <c r="N43" s="76">
        <v>2.430556E-2</v>
      </c>
      <c r="O43" s="77">
        <v>-2.0833330000000001E-2</v>
      </c>
      <c r="P43" s="77">
        <v>1.7361109999999999E-2</v>
      </c>
      <c r="Q43" s="78">
        <v>0</v>
      </c>
      <c r="R43" s="32" t="s">
        <v>0</v>
      </c>
      <c r="S43" s="23" t="s">
        <v>26</v>
      </c>
      <c r="T43" s="23" t="s">
        <v>27</v>
      </c>
      <c r="U43" s="23" t="s">
        <v>28</v>
      </c>
      <c r="V43" s="23" t="s">
        <v>48</v>
      </c>
      <c r="W43" s="23" t="s">
        <v>179</v>
      </c>
      <c r="X43" s="23" t="s">
        <v>180</v>
      </c>
      <c r="Y43" s="23" t="s">
        <v>181</v>
      </c>
      <c r="Z43" s="23" t="s">
        <v>182</v>
      </c>
      <c r="AA43" s="23" t="s">
        <v>183</v>
      </c>
      <c r="AB43" s="23" t="s">
        <v>184</v>
      </c>
      <c r="AC43" s="23" t="s">
        <v>185</v>
      </c>
      <c r="AD43" s="33">
        <v>120</v>
      </c>
      <c r="AE43" s="30"/>
      <c r="AF43" s="23">
        <v>4</v>
      </c>
      <c r="AG43" s="187">
        <v>252</v>
      </c>
      <c r="AH43" s="23">
        <f t="shared" si="8"/>
        <v>-126</v>
      </c>
      <c r="AI43" s="23">
        <f t="shared" si="9"/>
        <v>126</v>
      </c>
      <c r="AJ43" s="23">
        <f>AG43/4^4</f>
        <v>0.984375</v>
      </c>
      <c r="AK43" s="171">
        <f t="shared" si="7"/>
        <v>0.984375</v>
      </c>
      <c r="AR43" s="29"/>
      <c r="AS43" s="177"/>
      <c r="AT43" s="193">
        <f t="shared" si="10"/>
        <v>252</v>
      </c>
      <c r="AU43" s="179">
        <f t="shared" si="11"/>
        <v>0.984375</v>
      </c>
      <c r="AV43" s="178">
        <v>1</v>
      </c>
      <c r="AW43" s="177"/>
      <c r="AX43" s="30"/>
    </row>
    <row r="44" spans="1:50" s="20" customFormat="1" ht="16.2" thickBot="1" x14ac:dyDescent="0.35">
      <c r="F44" s="1"/>
      <c r="G44" s="21"/>
      <c r="I44" s="130"/>
      <c r="J44" s="130"/>
      <c r="K44" s="130"/>
      <c r="L44" s="1"/>
      <c r="R44" s="349"/>
      <c r="S44" s="350"/>
      <c r="T44" s="350"/>
      <c r="U44" s="350"/>
      <c r="V44" s="350"/>
      <c r="W44" s="350"/>
      <c r="X44" s="350"/>
      <c r="Y44" s="350"/>
      <c r="Z44" s="350"/>
      <c r="AA44" s="350"/>
      <c r="AB44" s="350"/>
      <c r="AC44" s="350"/>
      <c r="AD44" s="351"/>
      <c r="AE44" s="8"/>
      <c r="AF44" s="20">
        <v>5</v>
      </c>
      <c r="AG44" s="188">
        <v>604</v>
      </c>
      <c r="AH44" s="20">
        <f t="shared" si="8"/>
        <v>-302</v>
      </c>
      <c r="AI44" s="20">
        <f t="shared" si="9"/>
        <v>302</v>
      </c>
      <c r="AJ44" s="23">
        <f>AG44/4^5</f>
        <v>0.58984375</v>
      </c>
      <c r="AK44" s="171">
        <f t="shared" si="7"/>
        <v>0.58984375</v>
      </c>
      <c r="AR44" s="1"/>
      <c r="AS44" s="177"/>
      <c r="AT44" s="193">
        <f t="shared" si="10"/>
        <v>604</v>
      </c>
      <c r="AU44" s="179">
        <f t="shared" si="11"/>
        <v>0.58984375</v>
      </c>
      <c r="AV44" s="178">
        <v>1</v>
      </c>
      <c r="AW44" s="177"/>
      <c r="AX44" s="8"/>
    </row>
    <row r="45" spans="1:50" s="23" customFormat="1" x14ac:dyDescent="0.3">
      <c r="A45" s="56"/>
      <c r="B45" s="56"/>
      <c r="C45" s="56"/>
      <c r="D45" s="151"/>
      <c r="E45" s="131"/>
      <c r="F45" s="152"/>
      <c r="G45" s="153"/>
      <c r="H45" s="127"/>
      <c r="I45" s="137"/>
      <c r="J45" s="56"/>
      <c r="K45" s="56"/>
      <c r="L45" s="140"/>
      <c r="M45" s="154"/>
      <c r="N45" s="118"/>
      <c r="O45" s="155"/>
      <c r="P45" s="155"/>
      <c r="Q45" s="156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57"/>
      <c r="AF45" s="23">
        <v>6</v>
      </c>
      <c r="AG45" s="187">
        <v>1368</v>
      </c>
      <c r="AH45" s="23">
        <f t="shared" si="8"/>
        <v>-684</v>
      </c>
      <c r="AI45" s="23">
        <f t="shared" si="9"/>
        <v>684</v>
      </c>
      <c r="AJ45" s="23">
        <f>AG45/4^6</f>
        <v>0.333984375</v>
      </c>
      <c r="AK45" s="171">
        <f t="shared" si="7"/>
        <v>0.333984375</v>
      </c>
      <c r="AR45" s="29"/>
      <c r="AS45" s="177"/>
      <c r="AT45" s="193">
        <f t="shared" si="10"/>
        <v>1368</v>
      </c>
      <c r="AU45" s="179">
        <f t="shared" si="11"/>
        <v>0.333984375</v>
      </c>
      <c r="AV45" s="178">
        <v>1</v>
      </c>
      <c r="AW45" s="177"/>
      <c r="AX45" s="30"/>
    </row>
    <row r="46" spans="1:50" s="23" customFormat="1" x14ac:dyDescent="0.3">
      <c r="A46" s="34"/>
      <c r="B46" s="34"/>
      <c r="C46" s="34"/>
      <c r="D46" s="151"/>
      <c r="E46" s="34"/>
      <c r="F46" s="111"/>
      <c r="G46" s="158"/>
      <c r="H46" s="159"/>
      <c r="I46" s="137"/>
      <c r="J46" s="56"/>
      <c r="K46" s="56"/>
      <c r="L46" s="140"/>
      <c r="M46" s="154"/>
      <c r="N46" s="118"/>
      <c r="O46" s="155"/>
      <c r="P46" s="155"/>
      <c r="Q46" s="156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57"/>
      <c r="AF46" s="23">
        <v>7</v>
      </c>
      <c r="AG46" s="187">
        <v>2964</v>
      </c>
      <c r="AH46" s="23">
        <f t="shared" si="8"/>
        <v>-1482</v>
      </c>
      <c r="AI46" s="23">
        <f t="shared" si="9"/>
        <v>1482</v>
      </c>
      <c r="AJ46" s="23">
        <f>AG46/4^7</f>
        <v>0.180908203125</v>
      </c>
      <c r="AK46" s="171">
        <f t="shared" si="7"/>
        <v>0.180908203125</v>
      </c>
      <c r="AR46" s="29"/>
      <c r="AS46" s="177"/>
      <c r="AT46" s="193">
        <f t="shared" si="10"/>
        <v>2964</v>
      </c>
      <c r="AU46" s="179">
        <f t="shared" si="11"/>
        <v>0.180908203125</v>
      </c>
      <c r="AV46" s="178">
        <v>1</v>
      </c>
      <c r="AW46" s="177"/>
      <c r="AX46" s="30"/>
    </row>
    <row r="47" spans="1:50" s="23" customFormat="1" x14ac:dyDescent="0.3">
      <c r="A47" s="56"/>
      <c r="B47" s="34"/>
      <c r="C47" s="34"/>
      <c r="D47" s="151"/>
      <c r="E47" s="132"/>
      <c r="F47" s="133"/>
      <c r="G47" s="160"/>
      <c r="H47" s="161"/>
      <c r="I47" s="112"/>
      <c r="J47" s="56"/>
      <c r="K47" s="56"/>
      <c r="L47" s="111"/>
      <c r="M47" s="115"/>
      <c r="N47" s="141"/>
      <c r="O47" s="119"/>
      <c r="P47" s="119"/>
      <c r="Q47" s="123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57"/>
      <c r="AF47" s="23">
        <v>8</v>
      </c>
      <c r="AG47" s="187">
        <v>5368</v>
      </c>
      <c r="AH47" s="23">
        <f t="shared" si="8"/>
        <v>-2684</v>
      </c>
      <c r="AI47" s="23">
        <f t="shared" si="9"/>
        <v>2684</v>
      </c>
      <c r="AJ47" s="23">
        <f>AG47/4^8</f>
        <v>8.19091796875E-2</v>
      </c>
      <c r="AK47" s="171">
        <f t="shared" si="7"/>
        <v>8.19091796875E-2</v>
      </c>
      <c r="AR47" s="29"/>
      <c r="AS47" s="177"/>
      <c r="AT47" s="193">
        <f t="shared" si="10"/>
        <v>5368</v>
      </c>
      <c r="AU47" s="179">
        <f t="shared" si="11"/>
        <v>8.19091796875E-2</v>
      </c>
      <c r="AV47" s="178">
        <v>1</v>
      </c>
      <c r="AW47" s="177"/>
      <c r="AX47" s="30"/>
    </row>
    <row r="48" spans="1:50" s="23" customFormat="1" x14ac:dyDescent="0.3">
      <c r="A48" s="34"/>
      <c r="B48" s="34"/>
      <c r="C48" s="34"/>
      <c r="D48" s="151"/>
      <c r="E48" s="34"/>
      <c r="F48" s="111"/>
      <c r="G48" s="158"/>
      <c r="H48" s="113"/>
      <c r="I48" s="112"/>
      <c r="J48" s="56"/>
      <c r="K48" s="56"/>
      <c r="L48" s="111"/>
      <c r="M48" s="115"/>
      <c r="N48" s="141"/>
      <c r="O48" s="119"/>
      <c r="P48" s="119"/>
      <c r="Q48" s="123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57"/>
      <c r="AF48" s="23">
        <v>9</v>
      </c>
      <c r="AG48" s="187">
        <v>9948</v>
      </c>
      <c r="AH48" s="23">
        <f t="shared" si="8"/>
        <v>-4974</v>
      </c>
      <c r="AI48" s="23">
        <f t="shared" si="9"/>
        <v>4974</v>
      </c>
      <c r="AJ48" s="23">
        <f>AG48/4^9</f>
        <v>3.79486083984375E-2</v>
      </c>
      <c r="AK48" s="171">
        <f t="shared" si="7"/>
        <v>3.79486083984375E-2</v>
      </c>
      <c r="AR48" s="29"/>
      <c r="AS48" s="177"/>
      <c r="AT48" s="193">
        <f t="shared" si="10"/>
        <v>9948</v>
      </c>
      <c r="AU48" s="179">
        <f t="shared" si="11"/>
        <v>3.79486083984375E-2</v>
      </c>
      <c r="AV48" s="178">
        <v>1</v>
      </c>
      <c r="AW48" s="177"/>
      <c r="AX48" s="30"/>
    </row>
    <row r="49" spans="1:50" s="23" customFormat="1" x14ac:dyDescent="0.3">
      <c r="A49" s="56"/>
      <c r="B49" s="34"/>
      <c r="C49" s="34"/>
      <c r="D49" s="151"/>
      <c r="E49" s="34"/>
      <c r="F49" s="111"/>
      <c r="G49" s="158"/>
      <c r="H49" s="113"/>
      <c r="I49" s="112"/>
      <c r="J49" s="56"/>
      <c r="K49" s="56"/>
      <c r="L49" s="111"/>
      <c r="M49" s="115"/>
      <c r="N49" s="141"/>
      <c r="O49" s="119"/>
      <c r="P49" s="119"/>
      <c r="Q49" s="123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57"/>
      <c r="AF49" s="23">
        <v>10</v>
      </c>
      <c r="AG49" s="187">
        <v>14432</v>
      </c>
      <c r="AH49" s="23">
        <f t="shared" si="8"/>
        <v>-7216</v>
      </c>
      <c r="AI49" s="23">
        <f t="shared" si="9"/>
        <v>7216</v>
      </c>
      <c r="AJ49" s="23">
        <f>AG49/4^10</f>
        <v>1.3763427734375E-2</v>
      </c>
      <c r="AK49" s="171">
        <f t="shared" si="7"/>
        <v>1.3763427734375E-2</v>
      </c>
      <c r="AR49" s="29"/>
      <c r="AS49" s="177"/>
      <c r="AT49" s="193">
        <f t="shared" si="10"/>
        <v>14432</v>
      </c>
      <c r="AU49" s="179">
        <f t="shared" si="11"/>
        <v>1.3763427734375E-2</v>
      </c>
      <c r="AV49" s="178">
        <v>1</v>
      </c>
      <c r="AW49" s="177"/>
      <c r="AX49" s="30"/>
    </row>
    <row r="50" spans="1:50" s="23" customFormat="1" x14ac:dyDescent="0.3">
      <c r="A50" s="34"/>
      <c r="B50" s="34"/>
      <c r="C50" s="34"/>
      <c r="D50" s="151"/>
      <c r="E50" s="34"/>
      <c r="F50" s="111"/>
      <c r="G50" s="158"/>
      <c r="H50" s="113"/>
      <c r="I50" s="112"/>
      <c r="J50" s="56"/>
      <c r="K50" s="56"/>
      <c r="L50" s="111"/>
      <c r="M50" s="115"/>
      <c r="N50" s="141"/>
      <c r="O50" s="119"/>
      <c r="P50" s="119"/>
      <c r="Q50" s="123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57"/>
      <c r="AF50" s="23">
        <v>11</v>
      </c>
      <c r="AG50" s="187">
        <v>13904</v>
      </c>
      <c r="AH50" s="23">
        <f t="shared" si="8"/>
        <v>-6952</v>
      </c>
      <c r="AI50" s="23">
        <f t="shared" si="9"/>
        <v>6952</v>
      </c>
      <c r="AJ50" s="23">
        <f>AG50/4^11</f>
        <v>3.314971923828125E-3</v>
      </c>
      <c r="AK50" s="171" t="s">
        <v>230</v>
      </c>
      <c r="AR50" s="29"/>
      <c r="AS50" s="177"/>
      <c r="AT50" s="193">
        <f t="shared" si="10"/>
        <v>13904</v>
      </c>
      <c r="AU50" s="179" t="str">
        <f t="shared" si="11"/>
        <v>&lt;1%</v>
      </c>
      <c r="AV50" s="178">
        <v>1</v>
      </c>
      <c r="AW50" s="177"/>
      <c r="AX50" s="30"/>
    </row>
    <row r="51" spans="1:50" s="23" customFormat="1" ht="16.2" thickBot="1" x14ac:dyDescent="0.35">
      <c r="C51" s="27"/>
      <c r="D51" s="27"/>
      <c r="E51" s="27"/>
      <c r="F51" s="48"/>
      <c r="G51" s="79"/>
      <c r="H51" s="33"/>
      <c r="I51" s="32"/>
      <c r="J51" s="34"/>
      <c r="K51" s="34"/>
      <c r="L51" s="29"/>
      <c r="M51" s="50"/>
      <c r="N51" s="32"/>
      <c r="Q51" s="33"/>
      <c r="R51" s="112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113"/>
      <c r="AE51" s="157"/>
      <c r="AF51" s="23">
        <v>12</v>
      </c>
      <c r="AG51" s="190">
        <v>9052</v>
      </c>
      <c r="AH51" s="23">
        <f t="shared" si="8"/>
        <v>-4526</v>
      </c>
      <c r="AI51" s="23">
        <f t="shared" si="9"/>
        <v>4526</v>
      </c>
      <c r="AJ51" s="23">
        <f>AG51/4^12</f>
        <v>5.3954124450683594E-4</v>
      </c>
      <c r="AK51" s="171" t="s">
        <v>230</v>
      </c>
      <c r="AR51" s="29"/>
      <c r="AS51" s="177"/>
      <c r="AT51" s="193">
        <f t="shared" si="10"/>
        <v>9052</v>
      </c>
      <c r="AU51" s="179" t="str">
        <f t="shared" si="11"/>
        <v>&lt;1%</v>
      </c>
      <c r="AV51" s="178">
        <v>5</v>
      </c>
      <c r="AW51" s="177"/>
      <c r="AX51" s="30"/>
    </row>
    <row r="52" spans="1:50" s="23" customFormat="1" ht="16.2" thickBot="1" x14ac:dyDescent="0.35">
      <c r="A52" s="48"/>
      <c r="B52" s="48"/>
      <c r="C52" s="346" t="s">
        <v>195</v>
      </c>
      <c r="D52" s="347"/>
      <c r="E52" s="347"/>
      <c r="F52" s="347"/>
      <c r="G52" s="347"/>
      <c r="H52" s="348"/>
      <c r="I52" s="343" t="s">
        <v>225</v>
      </c>
      <c r="J52" s="344"/>
      <c r="K52" s="344"/>
      <c r="L52" s="344"/>
      <c r="M52" s="344"/>
      <c r="N52" s="345"/>
      <c r="Q52" s="33"/>
      <c r="R52" s="11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13"/>
      <c r="AE52" s="157"/>
      <c r="AG52" s="189"/>
      <c r="AK52" s="171"/>
      <c r="AR52" s="29"/>
      <c r="AS52" s="177"/>
      <c r="AT52" s="193"/>
      <c r="AU52" s="179"/>
      <c r="AV52" s="178"/>
      <c r="AW52" s="177"/>
      <c r="AX52" s="30"/>
    </row>
    <row r="53" spans="1:50" s="23" customFormat="1" ht="14.4" customHeight="1" thickBot="1" x14ac:dyDescent="0.35">
      <c r="A53" s="6"/>
      <c r="B53" s="87" t="s">
        <v>186</v>
      </c>
      <c r="C53" s="84" t="s">
        <v>196</v>
      </c>
      <c r="D53" s="85" t="s">
        <v>192</v>
      </c>
      <c r="E53" s="85" t="s">
        <v>193</v>
      </c>
      <c r="F53" s="85" t="s">
        <v>194</v>
      </c>
      <c r="G53" s="86" t="s">
        <v>203</v>
      </c>
      <c r="H53" s="86" t="s">
        <v>219</v>
      </c>
      <c r="I53" s="84" t="s">
        <v>196</v>
      </c>
      <c r="J53" s="85" t="s">
        <v>192</v>
      </c>
      <c r="K53" s="85" t="s">
        <v>193</v>
      </c>
      <c r="L53" s="85" t="s">
        <v>194</v>
      </c>
      <c r="M53" s="86" t="s">
        <v>203</v>
      </c>
      <c r="N53" s="86" t="s">
        <v>219</v>
      </c>
      <c r="Q53" s="33"/>
      <c r="R53" s="32"/>
      <c r="AD53" s="33"/>
      <c r="AE53" s="30"/>
      <c r="AG53" s="186">
        <v>0</v>
      </c>
      <c r="AH53" s="24" t="s">
        <v>212</v>
      </c>
      <c r="AI53" s="24" t="s">
        <v>213</v>
      </c>
      <c r="AK53" s="171"/>
      <c r="AR53" s="29"/>
      <c r="AS53" s="177"/>
      <c r="AT53" s="193"/>
      <c r="AU53" s="179"/>
      <c r="AV53" s="178"/>
      <c r="AW53" s="177"/>
      <c r="AX53" s="30"/>
    </row>
    <row r="54" spans="1:50" s="23" customFormat="1" ht="14.4" customHeight="1" thickBot="1" x14ac:dyDescent="0.35">
      <c r="A54" s="107"/>
      <c r="B54" s="199">
        <v>0</v>
      </c>
      <c r="C54" s="71">
        <v>0</v>
      </c>
      <c r="D54" s="71">
        <v>9.3549999999999994E-2</v>
      </c>
      <c r="E54" s="72">
        <v>0</v>
      </c>
      <c r="F54" s="72">
        <v>4.8611099999999997E-2</v>
      </c>
      <c r="G54" s="72">
        <v>6.762E-2</v>
      </c>
      <c r="H54" s="72">
        <v>5.2352700000000002E-2</v>
      </c>
      <c r="I54" s="52">
        <v>1.5599999999999999E-2</v>
      </c>
      <c r="J54" s="52">
        <v>1.5599999999999999E-2</v>
      </c>
      <c r="K54" s="52">
        <v>1.5599999999999999E-2</v>
      </c>
      <c r="L54" s="52">
        <v>1.5599999999999999E-2</v>
      </c>
      <c r="M54" s="52">
        <v>1.5599999999999999E-2</v>
      </c>
      <c r="N54" s="52">
        <v>1.5599999999999999E-2</v>
      </c>
      <c r="Q54" s="33"/>
      <c r="R54" s="32"/>
      <c r="AD54" s="33"/>
      <c r="AE54" s="30"/>
      <c r="AG54" s="191"/>
      <c r="AK54" s="171"/>
      <c r="AR54" s="29"/>
      <c r="AS54" s="177"/>
      <c r="AT54" s="193"/>
      <c r="AU54" s="179"/>
      <c r="AV54" s="178"/>
      <c r="AW54" s="177"/>
      <c r="AX54" s="30"/>
    </row>
    <row r="55" spans="1:50" s="23" customFormat="1" ht="16.2" thickBot="1" x14ac:dyDescent="0.35">
      <c r="A55" s="108"/>
      <c r="B55" s="199">
        <v>1</v>
      </c>
      <c r="C55" s="98">
        <v>0</v>
      </c>
      <c r="D55" s="98">
        <v>4.5537769999999998E-2</v>
      </c>
      <c r="E55" s="98">
        <v>0</v>
      </c>
      <c r="F55" s="98">
        <v>1.388E-2</v>
      </c>
      <c r="G55" s="98">
        <v>2.4388E-2</v>
      </c>
      <c r="H55" s="98">
        <v>1.4867E-2</v>
      </c>
      <c r="I55" s="100">
        <f>J17</f>
        <v>0</v>
      </c>
      <c r="J55" s="99">
        <v>1.6379999999999999</v>
      </c>
      <c r="K55" s="100">
        <v>0.1404</v>
      </c>
      <c r="L55" s="99">
        <v>0.20280000000000001</v>
      </c>
      <c r="M55" s="99">
        <v>0.53039999999999998</v>
      </c>
      <c r="N55" s="101">
        <v>0.24989</v>
      </c>
      <c r="Q55" s="33"/>
      <c r="R55" s="32"/>
      <c r="AD55" s="33"/>
      <c r="AE55" s="30"/>
      <c r="AF55" s="23">
        <v>1</v>
      </c>
      <c r="AG55" s="187">
        <v>4</v>
      </c>
      <c r="AH55" s="23">
        <f>-AG55/2</f>
        <v>-2</v>
      </c>
      <c r="AI55" s="23">
        <f>AG55/2</f>
        <v>2</v>
      </c>
      <c r="AJ55" s="23">
        <f>AG55/4^1</f>
        <v>1</v>
      </c>
      <c r="AK55" s="171">
        <f t="shared" si="7"/>
        <v>1</v>
      </c>
      <c r="AR55" s="29"/>
      <c r="AS55" s="177"/>
      <c r="AT55" s="193">
        <f t="shared" si="10"/>
        <v>4</v>
      </c>
      <c r="AU55" s="179">
        <f t="shared" si="11"/>
        <v>1</v>
      </c>
      <c r="AV55" s="178">
        <v>1</v>
      </c>
      <c r="AW55" s="177"/>
      <c r="AX55" s="30"/>
    </row>
    <row r="56" spans="1:50" s="23" customFormat="1" ht="16.2" thickBot="1" x14ac:dyDescent="0.35">
      <c r="A56" s="108"/>
      <c r="B56" s="199">
        <v>2</v>
      </c>
      <c r="C56" s="93">
        <v>0</v>
      </c>
      <c r="D56" s="93">
        <v>4.5537769999999998E-2</v>
      </c>
      <c r="E56" s="94">
        <v>0</v>
      </c>
      <c r="F56" s="94">
        <v>0</v>
      </c>
      <c r="G56" s="94">
        <v>2.4388E-2</v>
      </c>
      <c r="H56" s="94">
        <v>1.4867E-2</v>
      </c>
      <c r="I56" s="96">
        <f>J24</f>
        <v>0</v>
      </c>
      <c r="J56" s="97">
        <v>4.6229899999999997</v>
      </c>
      <c r="K56" s="96">
        <v>0.1404</v>
      </c>
      <c r="L56" s="97">
        <v>0.20280000000000001</v>
      </c>
      <c r="M56" s="97">
        <v>0.74880000000000002</v>
      </c>
      <c r="N56" s="102">
        <v>0.28079999999999999</v>
      </c>
      <c r="Q56" s="33"/>
      <c r="R56" s="32"/>
      <c r="AD56" s="33"/>
      <c r="AE56" s="30"/>
      <c r="AF56" s="23">
        <v>2</v>
      </c>
      <c r="AG56" s="187">
        <v>16</v>
      </c>
      <c r="AH56" s="23">
        <f t="shared" ref="AH56:AH66" si="12">-AG56/2</f>
        <v>-8</v>
      </c>
      <c r="AI56" s="23">
        <f t="shared" ref="AI56:AI66" si="13">AG56/2</f>
        <v>8</v>
      </c>
      <c r="AJ56" s="23">
        <f>AG56/4^2</f>
        <v>1</v>
      </c>
      <c r="AK56" s="171">
        <f t="shared" si="7"/>
        <v>1</v>
      </c>
      <c r="AR56" s="29"/>
      <c r="AS56" s="177"/>
      <c r="AT56" s="193">
        <f t="shared" si="10"/>
        <v>16</v>
      </c>
      <c r="AU56" s="179">
        <f t="shared" si="11"/>
        <v>1</v>
      </c>
      <c r="AV56" s="178">
        <v>1.5</v>
      </c>
      <c r="AW56" s="177"/>
      <c r="AX56" s="30"/>
    </row>
    <row r="57" spans="1:50" s="23" customFormat="1" ht="16.2" thickBot="1" x14ac:dyDescent="0.35">
      <c r="A57" s="108"/>
      <c r="B57" s="199">
        <v>3</v>
      </c>
      <c r="C57" s="93">
        <v>0</v>
      </c>
      <c r="D57" s="93">
        <v>3.125E-2</v>
      </c>
      <c r="E57" s="94">
        <v>0</v>
      </c>
      <c r="F57" s="94">
        <v>0</v>
      </c>
      <c r="G57" s="94">
        <v>2.4388E-2</v>
      </c>
      <c r="H57" s="94">
        <v>1.4867E-2</v>
      </c>
      <c r="I57" s="96">
        <f>J31</f>
        <v>0</v>
      </c>
      <c r="J57" s="97">
        <v>53.774900000000002</v>
      </c>
      <c r="K57" s="96">
        <v>0.1404</v>
      </c>
      <c r="L57" s="97">
        <v>0.21099000000000001</v>
      </c>
      <c r="M57" s="97">
        <v>5.8689900000000002</v>
      </c>
      <c r="N57" s="102">
        <v>0.62699000000000005</v>
      </c>
      <c r="Q57" s="33"/>
      <c r="R57" s="32"/>
      <c r="AD57" s="33"/>
      <c r="AE57" s="30"/>
      <c r="AF57" s="23">
        <v>3</v>
      </c>
      <c r="AG57" s="187">
        <v>64</v>
      </c>
      <c r="AH57" s="23">
        <f t="shared" si="12"/>
        <v>-32</v>
      </c>
      <c r="AI57" s="23">
        <f t="shared" si="13"/>
        <v>32</v>
      </c>
      <c r="AJ57" s="23">
        <f>AG57/4^3</f>
        <v>1</v>
      </c>
      <c r="AK57" s="171">
        <f t="shared" si="7"/>
        <v>1</v>
      </c>
      <c r="AR57" s="29"/>
      <c r="AS57" s="177"/>
      <c r="AT57" s="193">
        <f t="shared" si="10"/>
        <v>64</v>
      </c>
      <c r="AU57" s="179">
        <f t="shared" si="11"/>
        <v>1</v>
      </c>
      <c r="AV57" s="178">
        <v>2</v>
      </c>
      <c r="AW57" s="177"/>
      <c r="AX57" s="30"/>
    </row>
    <row r="58" spans="1:50" s="23" customFormat="1" ht="16.2" thickBot="1" x14ac:dyDescent="0.35">
      <c r="A58" s="109"/>
      <c r="B58" s="199">
        <v>4</v>
      </c>
      <c r="C58" s="93">
        <v>0</v>
      </c>
      <c r="D58" s="93">
        <v>4.5537769999999998E-2</v>
      </c>
      <c r="E58" s="94">
        <v>0</v>
      </c>
      <c r="F58" s="94">
        <v>0</v>
      </c>
      <c r="G58" s="94">
        <v>2.4388E-2</v>
      </c>
      <c r="H58" s="94">
        <v>1.4867E-2</v>
      </c>
      <c r="I58" s="164">
        <f>J38</f>
        <v>0</v>
      </c>
      <c r="J58" s="97">
        <v>24.734999999999999</v>
      </c>
      <c r="K58" s="96">
        <v>0.46600000000000003</v>
      </c>
      <c r="L58" s="97">
        <v>0.47799999999999998</v>
      </c>
      <c r="M58" s="97">
        <v>3.3729</v>
      </c>
      <c r="N58" s="102">
        <v>1.05799</v>
      </c>
      <c r="Q58" s="33"/>
      <c r="R58" s="32"/>
      <c r="AD58" s="33"/>
      <c r="AE58" s="30"/>
      <c r="AF58" s="23">
        <v>4</v>
      </c>
      <c r="AG58" s="187">
        <v>256</v>
      </c>
      <c r="AH58" s="23">
        <f t="shared" si="12"/>
        <v>-128</v>
      </c>
      <c r="AI58" s="23">
        <f t="shared" si="13"/>
        <v>128</v>
      </c>
      <c r="AJ58" s="23">
        <f>AG58/4^4</f>
        <v>1</v>
      </c>
      <c r="AK58" s="171">
        <f t="shared" si="7"/>
        <v>1</v>
      </c>
      <c r="AR58" s="29"/>
      <c r="AS58" s="177"/>
      <c r="AT58" s="193">
        <f t="shared" si="10"/>
        <v>256</v>
      </c>
      <c r="AU58" s="179">
        <f t="shared" si="11"/>
        <v>1</v>
      </c>
      <c r="AV58" s="178">
        <v>2.5</v>
      </c>
      <c r="AW58" s="177"/>
      <c r="AX58" s="30"/>
    </row>
    <row r="59" spans="1:50" s="23" customFormat="1" ht="16.2" thickBot="1" x14ac:dyDescent="0.35">
      <c r="A59" s="109"/>
      <c r="B59" s="199">
        <v>5</v>
      </c>
      <c r="C59" s="103">
        <v>0</v>
      </c>
      <c r="D59" s="103">
        <v>3.755E-2</v>
      </c>
      <c r="E59" s="104">
        <v>0</v>
      </c>
      <c r="F59" s="104">
        <v>0</v>
      </c>
      <c r="G59" s="104">
        <v>2.4388E-2</v>
      </c>
      <c r="H59" s="104">
        <v>1.4867E-2</v>
      </c>
      <c r="I59" s="52">
        <v>0.56398999999999999</v>
      </c>
      <c r="J59" s="105">
        <v>58.22</v>
      </c>
      <c r="K59" s="105">
        <v>0.44290000000000002</v>
      </c>
      <c r="L59" s="105">
        <v>0.46499000000000001</v>
      </c>
      <c r="M59" s="105">
        <v>7.1509999999999998</v>
      </c>
      <c r="N59" s="106">
        <v>1.8919999999999999</v>
      </c>
      <c r="Q59" s="33"/>
      <c r="R59" s="32"/>
      <c r="AD59" s="33"/>
      <c r="AE59" s="30"/>
      <c r="AF59" s="23">
        <v>5</v>
      </c>
      <c r="AG59" s="187">
        <v>1024</v>
      </c>
      <c r="AH59" s="23">
        <f t="shared" si="12"/>
        <v>-512</v>
      </c>
      <c r="AI59" s="23">
        <f t="shared" si="13"/>
        <v>512</v>
      </c>
      <c r="AJ59" s="23">
        <f>AG59/4^5</f>
        <v>1</v>
      </c>
      <c r="AK59" s="171">
        <f t="shared" si="7"/>
        <v>1</v>
      </c>
      <c r="AR59" s="29"/>
      <c r="AS59" s="177"/>
      <c r="AT59" s="193">
        <f t="shared" si="10"/>
        <v>1024</v>
      </c>
      <c r="AU59" s="179">
        <f t="shared" si="11"/>
        <v>1</v>
      </c>
      <c r="AV59" s="178">
        <v>3</v>
      </c>
      <c r="AW59" s="177"/>
      <c r="AX59" s="30"/>
    </row>
    <row r="60" spans="1:50" s="23" customFormat="1" x14ac:dyDescent="0.3">
      <c r="A60" s="80"/>
      <c r="B60" s="80"/>
      <c r="C60" s="80"/>
      <c r="D60" s="80"/>
      <c r="E60" s="80"/>
      <c r="F60" s="81"/>
      <c r="G60" s="82"/>
      <c r="H60" s="83"/>
      <c r="I60" s="82"/>
      <c r="J60" s="56"/>
      <c r="K60" s="56"/>
      <c r="L60" s="81"/>
      <c r="M60" s="50"/>
      <c r="N60" s="32"/>
      <c r="Q60" s="33"/>
      <c r="R60" s="32"/>
      <c r="AD60" s="33"/>
      <c r="AE60" s="30"/>
      <c r="AF60" s="23">
        <v>6</v>
      </c>
      <c r="AG60" s="187">
        <v>3004</v>
      </c>
      <c r="AH60" s="23">
        <f t="shared" si="12"/>
        <v>-1502</v>
      </c>
      <c r="AI60" s="23">
        <f t="shared" si="13"/>
        <v>1502</v>
      </c>
      <c r="AJ60" s="23">
        <f>AG60/4^6</f>
        <v>0.7333984375</v>
      </c>
      <c r="AK60" s="171">
        <f t="shared" si="7"/>
        <v>0.7333984375</v>
      </c>
      <c r="AR60" s="29"/>
      <c r="AS60" s="177"/>
      <c r="AT60" s="193">
        <f t="shared" si="10"/>
        <v>3004</v>
      </c>
      <c r="AU60" s="179">
        <f t="shared" si="11"/>
        <v>0.7333984375</v>
      </c>
      <c r="AV60" s="178">
        <v>3.5</v>
      </c>
      <c r="AW60" s="177"/>
      <c r="AX60" s="30"/>
    </row>
    <row r="61" spans="1:50" s="23" customFormat="1" x14ac:dyDescent="0.3">
      <c r="F61" s="29"/>
      <c r="G61" s="32"/>
      <c r="H61" s="33"/>
      <c r="I61" s="32"/>
      <c r="J61" s="34"/>
      <c r="K61" s="34"/>
      <c r="L61" s="29"/>
      <c r="M61" s="50"/>
      <c r="N61" s="32"/>
      <c r="Q61" s="33"/>
      <c r="R61" s="32"/>
      <c r="AD61" s="33"/>
      <c r="AE61" s="30"/>
      <c r="AF61" s="23">
        <v>7</v>
      </c>
      <c r="AG61" s="187">
        <v>5952</v>
      </c>
      <c r="AH61" s="23">
        <f t="shared" si="12"/>
        <v>-2976</v>
      </c>
      <c r="AI61" s="23">
        <f t="shared" si="13"/>
        <v>2976</v>
      </c>
      <c r="AJ61" s="23">
        <f>AG61/4^7</f>
        <v>0.36328125</v>
      </c>
      <c r="AK61" s="171">
        <f t="shared" si="7"/>
        <v>0.36328125</v>
      </c>
      <c r="AR61" s="29"/>
      <c r="AS61" s="177"/>
      <c r="AT61" s="193">
        <f t="shared" si="10"/>
        <v>5952</v>
      </c>
      <c r="AU61" s="179">
        <f t="shared" si="11"/>
        <v>0.36328125</v>
      </c>
      <c r="AV61" s="178">
        <v>4</v>
      </c>
      <c r="AW61" s="177"/>
      <c r="AX61" s="30"/>
    </row>
    <row r="62" spans="1:50" s="23" customFormat="1" x14ac:dyDescent="0.3">
      <c r="F62" s="29"/>
      <c r="G62" s="32"/>
      <c r="H62" s="33"/>
      <c r="I62" s="32"/>
      <c r="J62" s="34"/>
      <c r="K62" s="34"/>
      <c r="L62" s="29"/>
      <c r="M62" s="50"/>
      <c r="N62" s="32"/>
      <c r="Q62" s="33"/>
      <c r="R62" s="32"/>
      <c r="AD62" s="33"/>
      <c r="AE62" s="30"/>
      <c r="AF62" s="23">
        <v>8</v>
      </c>
      <c r="AG62" s="187">
        <v>8996</v>
      </c>
      <c r="AH62" s="23">
        <f t="shared" si="12"/>
        <v>-4498</v>
      </c>
      <c r="AI62" s="23">
        <f t="shared" si="13"/>
        <v>4498</v>
      </c>
      <c r="AJ62" s="23">
        <f>AG62/4^8</f>
        <v>0.13726806640625</v>
      </c>
      <c r="AK62" s="171">
        <f t="shared" si="7"/>
        <v>0.13726806640625</v>
      </c>
      <c r="AR62" s="29"/>
      <c r="AS62" s="177"/>
      <c r="AT62" s="193">
        <f t="shared" si="10"/>
        <v>8996</v>
      </c>
      <c r="AU62" s="179">
        <f t="shared" si="11"/>
        <v>0.13726806640625</v>
      </c>
      <c r="AV62" s="178">
        <v>4.5</v>
      </c>
      <c r="AW62" s="177"/>
      <c r="AX62" s="30"/>
    </row>
    <row r="63" spans="1:50" s="23" customFormat="1" x14ac:dyDescent="0.3">
      <c r="F63" s="29"/>
      <c r="G63" s="32"/>
      <c r="H63" s="33"/>
      <c r="I63" s="112"/>
      <c r="J63" s="34"/>
      <c r="K63" s="34"/>
      <c r="L63" s="111"/>
      <c r="M63" s="50"/>
      <c r="N63" s="32"/>
      <c r="Q63" s="33"/>
      <c r="R63" s="32"/>
      <c r="AD63" s="33"/>
      <c r="AE63" s="30"/>
      <c r="AF63" s="23">
        <v>9</v>
      </c>
      <c r="AG63" s="187">
        <v>11968</v>
      </c>
      <c r="AH63" s="23">
        <f t="shared" si="12"/>
        <v>-5984</v>
      </c>
      <c r="AI63" s="23">
        <f t="shared" si="13"/>
        <v>5984</v>
      </c>
      <c r="AJ63" s="23">
        <f>AG63/4^9</f>
        <v>4.5654296875E-2</v>
      </c>
      <c r="AK63" s="171">
        <f t="shared" si="7"/>
        <v>4.5654296875E-2</v>
      </c>
      <c r="AR63" s="29"/>
      <c r="AS63" s="177"/>
      <c r="AT63" s="193">
        <f t="shared" si="10"/>
        <v>11968</v>
      </c>
      <c r="AU63" s="179">
        <f t="shared" si="11"/>
        <v>4.5654296875E-2</v>
      </c>
      <c r="AV63" s="178">
        <v>5</v>
      </c>
      <c r="AW63" s="177"/>
      <c r="AX63" s="30"/>
    </row>
    <row r="64" spans="1:50" s="23" customFormat="1" x14ac:dyDescent="0.3">
      <c r="F64" s="29"/>
      <c r="G64" s="32"/>
      <c r="H64" s="33"/>
      <c r="I64" s="112"/>
      <c r="J64" s="34"/>
      <c r="K64" s="34"/>
      <c r="L64" s="111"/>
      <c r="M64" s="50"/>
      <c r="N64" s="32"/>
      <c r="Q64" s="33"/>
      <c r="R64" s="32"/>
      <c r="AD64" s="33"/>
      <c r="AE64" s="30"/>
      <c r="AF64" s="23">
        <v>10</v>
      </c>
      <c r="AG64" s="187">
        <v>8636</v>
      </c>
      <c r="AH64" s="23">
        <f t="shared" si="12"/>
        <v>-4318</v>
      </c>
      <c r="AI64" s="23">
        <f t="shared" si="13"/>
        <v>4318</v>
      </c>
      <c r="AJ64" s="23">
        <f>AG64/4^10</f>
        <v>8.235931396484375E-3</v>
      </c>
      <c r="AK64" s="171">
        <f t="shared" si="7"/>
        <v>8.235931396484375E-3</v>
      </c>
      <c r="AR64" s="29"/>
      <c r="AS64" s="177"/>
      <c r="AT64" s="193">
        <f t="shared" si="10"/>
        <v>8636</v>
      </c>
      <c r="AU64" s="179">
        <f t="shared" si="11"/>
        <v>8.235931396484375E-3</v>
      </c>
      <c r="AV64" s="178">
        <v>5.5</v>
      </c>
      <c r="AW64" s="177"/>
      <c r="AX64" s="30"/>
    </row>
    <row r="65" spans="2:50" s="23" customFormat="1" x14ac:dyDescent="0.3">
      <c r="F65" s="29"/>
      <c r="G65" s="32"/>
      <c r="H65" s="33"/>
      <c r="I65" s="112"/>
      <c r="J65" s="34"/>
      <c r="K65" s="34"/>
      <c r="L65" s="111"/>
      <c r="M65" s="50"/>
      <c r="N65" s="32"/>
      <c r="Q65" s="33"/>
      <c r="R65" s="32"/>
      <c r="AD65" s="33"/>
      <c r="AE65" s="30"/>
      <c r="AF65" s="23">
        <v>11</v>
      </c>
      <c r="AG65" s="187">
        <v>2564</v>
      </c>
      <c r="AH65" s="23">
        <f t="shared" si="12"/>
        <v>-1282</v>
      </c>
      <c r="AI65" s="23">
        <f t="shared" si="13"/>
        <v>1282</v>
      </c>
      <c r="AJ65" s="23">
        <f>AG65/4^11</f>
        <v>6.1130523681640625E-4</v>
      </c>
      <c r="AK65" s="171" t="s">
        <v>230</v>
      </c>
      <c r="AR65" s="29"/>
      <c r="AS65" s="177"/>
      <c r="AT65" s="193">
        <f t="shared" si="10"/>
        <v>2564</v>
      </c>
      <c r="AU65" s="179" t="str">
        <f t="shared" si="11"/>
        <v>&lt;1%</v>
      </c>
      <c r="AV65" s="178">
        <v>6</v>
      </c>
      <c r="AW65" s="177"/>
      <c r="AX65" s="30"/>
    </row>
    <row r="66" spans="2:50" s="23" customFormat="1" x14ac:dyDescent="0.3">
      <c r="F66" s="29"/>
      <c r="G66" s="32"/>
      <c r="H66" s="33"/>
      <c r="I66" s="112"/>
      <c r="J66" s="34"/>
      <c r="K66" s="34"/>
      <c r="L66" s="111"/>
      <c r="M66" s="50"/>
      <c r="N66" s="32"/>
      <c r="Q66" s="33"/>
      <c r="R66" s="32"/>
      <c r="AD66" s="33"/>
      <c r="AE66" s="30"/>
      <c r="AF66" s="23">
        <v>12</v>
      </c>
      <c r="AG66" s="190">
        <v>332</v>
      </c>
      <c r="AH66" s="23">
        <f t="shared" si="12"/>
        <v>-166</v>
      </c>
      <c r="AI66" s="23">
        <f t="shared" si="13"/>
        <v>166</v>
      </c>
      <c r="AJ66" s="23">
        <f>AG66/4^12</f>
        <v>1.9788742065429688E-5</v>
      </c>
      <c r="AK66" s="171" t="s">
        <v>230</v>
      </c>
      <c r="AR66" s="29"/>
      <c r="AS66" s="177"/>
      <c r="AT66" s="193">
        <f t="shared" si="10"/>
        <v>332</v>
      </c>
      <c r="AU66" s="179" t="str">
        <f t="shared" si="11"/>
        <v>&lt;1%</v>
      </c>
      <c r="AV66" s="178">
        <v>6.5</v>
      </c>
      <c r="AW66" s="177"/>
      <c r="AX66" s="30"/>
    </row>
    <row r="67" spans="2:50" s="23" customFormat="1" x14ac:dyDescent="0.3">
      <c r="F67" s="29"/>
      <c r="G67" s="32"/>
      <c r="H67" s="33"/>
      <c r="I67" s="112"/>
      <c r="J67" s="34"/>
      <c r="K67" s="34"/>
      <c r="L67" s="111"/>
      <c r="M67" s="50"/>
      <c r="N67" s="32"/>
      <c r="Q67" s="33"/>
      <c r="R67" s="32"/>
      <c r="AD67" s="33"/>
      <c r="AE67" s="30"/>
      <c r="AG67" s="189"/>
      <c r="AK67" s="171"/>
      <c r="AR67" s="29"/>
      <c r="AS67" s="177"/>
      <c r="AT67" s="193"/>
      <c r="AU67" s="179"/>
      <c r="AV67" s="178"/>
      <c r="AW67" s="177"/>
      <c r="AX67" s="30"/>
    </row>
    <row r="68" spans="2:50" s="23" customFormat="1" x14ac:dyDescent="0.3">
      <c r="F68" s="29"/>
      <c r="G68" s="32"/>
      <c r="H68" s="33"/>
      <c r="I68" s="112"/>
      <c r="J68" s="34"/>
      <c r="K68" s="34"/>
      <c r="L68" s="111"/>
      <c r="M68" s="50"/>
      <c r="N68" s="32"/>
      <c r="Q68" s="33"/>
      <c r="R68" s="32"/>
      <c r="AD68" s="33"/>
      <c r="AE68" s="30"/>
      <c r="AG68" s="186">
        <v>0</v>
      </c>
      <c r="AH68" s="24" t="s">
        <v>214</v>
      </c>
      <c r="AI68" s="24" t="s">
        <v>215</v>
      </c>
      <c r="AK68" s="171"/>
      <c r="AR68" s="29"/>
      <c r="AS68" s="177"/>
      <c r="AT68" s="193"/>
      <c r="AU68" s="179"/>
      <c r="AV68" s="178"/>
      <c r="AW68" s="177"/>
      <c r="AX68" s="30"/>
    </row>
    <row r="69" spans="2:50" s="23" customFormat="1" x14ac:dyDescent="0.3">
      <c r="F69" s="29"/>
      <c r="G69" s="32"/>
      <c r="H69" s="33"/>
      <c r="I69" s="112"/>
      <c r="J69" s="34"/>
      <c r="K69" s="34"/>
      <c r="L69" s="111"/>
      <c r="M69" s="50"/>
      <c r="N69" s="32"/>
      <c r="Q69" s="33"/>
      <c r="R69" s="32"/>
      <c r="AD69" s="33"/>
      <c r="AE69" s="30"/>
      <c r="AF69" s="23">
        <v>1</v>
      </c>
      <c r="AG69" s="187">
        <v>4</v>
      </c>
      <c r="AH69" s="23">
        <f>-AG69/2</f>
        <v>-2</v>
      </c>
      <c r="AI69" s="23">
        <f>AG69/2</f>
        <v>2</v>
      </c>
      <c r="AJ69" s="23">
        <f>AG69/4^1</f>
        <v>1</v>
      </c>
      <c r="AK69" s="171">
        <f t="shared" si="7"/>
        <v>1</v>
      </c>
      <c r="AR69" s="29"/>
      <c r="AS69" s="177"/>
      <c r="AT69" s="193">
        <f t="shared" si="10"/>
        <v>4</v>
      </c>
      <c r="AU69" s="179">
        <f t="shared" si="11"/>
        <v>1</v>
      </c>
      <c r="AV69" s="178">
        <v>1</v>
      </c>
      <c r="AW69" s="177"/>
      <c r="AX69" s="30"/>
    </row>
    <row r="70" spans="2:50" s="23" customFormat="1" x14ac:dyDescent="0.3">
      <c r="F70" s="29"/>
      <c r="G70" s="32"/>
      <c r="H70" s="33"/>
      <c r="I70" s="112"/>
      <c r="J70" s="34"/>
      <c r="K70" s="34"/>
      <c r="L70" s="111"/>
      <c r="M70" s="50"/>
      <c r="N70" s="32"/>
      <c r="Q70" s="33"/>
      <c r="R70" s="32"/>
      <c r="AD70" s="33"/>
      <c r="AE70" s="30"/>
      <c r="AF70" s="23">
        <v>2</v>
      </c>
      <c r="AG70" s="187">
        <v>16</v>
      </c>
      <c r="AH70" s="23">
        <f t="shared" ref="AH70:AH80" si="14">-AG70/2</f>
        <v>-8</v>
      </c>
      <c r="AI70" s="23">
        <f t="shared" ref="AI70:AI80" si="15">AG70/2</f>
        <v>8</v>
      </c>
      <c r="AJ70" s="23">
        <f>AG70/4^2</f>
        <v>1</v>
      </c>
      <c r="AK70" s="171">
        <f t="shared" si="7"/>
        <v>1</v>
      </c>
      <c r="AR70" s="29"/>
      <c r="AS70" s="177"/>
      <c r="AT70" s="193">
        <f t="shared" si="10"/>
        <v>16</v>
      </c>
      <c r="AU70" s="179">
        <f t="shared" si="11"/>
        <v>1</v>
      </c>
      <c r="AV70" s="178">
        <v>1.5</v>
      </c>
      <c r="AW70" s="177"/>
      <c r="AX70" s="30"/>
    </row>
    <row r="71" spans="2:50" s="23" customFormat="1" x14ac:dyDescent="0.3">
      <c r="F71" s="29"/>
      <c r="G71" s="32"/>
      <c r="H71" s="33"/>
      <c r="I71" s="112"/>
      <c r="J71" s="34"/>
      <c r="K71" s="34"/>
      <c r="L71" s="111"/>
      <c r="M71" s="50"/>
      <c r="N71" s="32"/>
      <c r="Q71" s="33"/>
      <c r="R71" s="32"/>
      <c r="AD71" s="33"/>
      <c r="AE71" s="30"/>
      <c r="AF71" s="23">
        <v>3</v>
      </c>
      <c r="AG71" s="187">
        <v>64</v>
      </c>
      <c r="AH71" s="23">
        <f t="shared" si="14"/>
        <v>-32</v>
      </c>
      <c r="AI71" s="23">
        <f t="shared" si="15"/>
        <v>32</v>
      </c>
      <c r="AJ71" s="23">
        <f>AG71/4^3</f>
        <v>1</v>
      </c>
      <c r="AK71" s="171">
        <f t="shared" si="7"/>
        <v>1</v>
      </c>
      <c r="AR71" s="29"/>
      <c r="AS71" s="177"/>
      <c r="AT71" s="193">
        <f t="shared" si="10"/>
        <v>64</v>
      </c>
      <c r="AU71" s="179">
        <f t="shared" si="11"/>
        <v>1</v>
      </c>
      <c r="AV71" s="178">
        <v>2</v>
      </c>
      <c r="AW71" s="177"/>
      <c r="AX71" s="30"/>
    </row>
    <row r="72" spans="2:50" s="23" customFormat="1" x14ac:dyDescent="0.3">
      <c r="F72" s="29"/>
      <c r="G72" s="32"/>
      <c r="H72" s="33"/>
      <c r="I72" s="112"/>
      <c r="J72" s="34"/>
      <c r="K72" s="34"/>
      <c r="L72" s="111"/>
      <c r="M72" s="50"/>
      <c r="N72" s="32"/>
      <c r="Q72" s="33"/>
      <c r="R72" s="32"/>
      <c r="AD72" s="33"/>
      <c r="AE72" s="30"/>
      <c r="AF72" s="23">
        <v>4</v>
      </c>
      <c r="AG72" s="187">
        <v>256</v>
      </c>
      <c r="AH72" s="23">
        <f t="shared" si="14"/>
        <v>-128</v>
      </c>
      <c r="AI72" s="23">
        <f t="shared" si="15"/>
        <v>128</v>
      </c>
      <c r="AJ72" s="23">
        <f>AG72/4^4</f>
        <v>1</v>
      </c>
      <c r="AK72" s="171">
        <f t="shared" si="7"/>
        <v>1</v>
      </c>
      <c r="AR72" s="29"/>
      <c r="AS72" s="177"/>
      <c r="AT72" s="193">
        <f t="shared" si="10"/>
        <v>256</v>
      </c>
      <c r="AU72" s="179">
        <f t="shared" si="11"/>
        <v>1</v>
      </c>
      <c r="AV72" s="178">
        <v>2.5</v>
      </c>
      <c r="AW72" s="177"/>
      <c r="AX72" s="30"/>
    </row>
    <row r="73" spans="2:50" s="23" customFormat="1" x14ac:dyDescent="0.3">
      <c r="F73" s="29"/>
      <c r="G73" s="32"/>
      <c r="H73" s="33"/>
      <c r="I73" s="112"/>
      <c r="J73" s="34"/>
      <c r="K73" s="34"/>
      <c r="L73" s="111"/>
      <c r="M73" s="50"/>
      <c r="N73" s="32"/>
      <c r="Q73" s="33"/>
      <c r="R73" s="32"/>
      <c r="AD73" s="33"/>
      <c r="AE73" s="30"/>
      <c r="AF73" s="23">
        <v>5</v>
      </c>
      <c r="AG73" s="187">
        <v>1024</v>
      </c>
      <c r="AH73" s="23">
        <f t="shared" si="14"/>
        <v>-512</v>
      </c>
      <c r="AI73" s="23">
        <f t="shared" si="15"/>
        <v>512</v>
      </c>
      <c r="AJ73" s="23">
        <f>AG73/4^5</f>
        <v>1</v>
      </c>
      <c r="AK73" s="171">
        <f t="shared" si="7"/>
        <v>1</v>
      </c>
      <c r="AR73" s="29"/>
      <c r="AS73" s="177"/>
      <c r="AT73" s="193">
        <f t="shared" si="10"/>
        <v>1024</v>
      </c>
      <c r="AU73" s="179">
        <f t="shared" si="11"/>
        <v>1</v>
      </c>
      <c r="AV73" s="178">
        <v>3</v>
      </c>
      <c r="AW73" s="177"/>
      <c r="AX73" s="30"/>
    </row>
    <row r="74" spans="2:50" s="23" customFormat="1" x14ac:dyDescent="0.3">
      <c r="F74" s="29"/>
      <c r="G74" s="32"/>
      <c r="H74" s="33"/>
      <c r="I74" s="112"/>
      <c r="J74" s="34"/>
      <c r="K74" s="34"/>
      <c r="L74" s="111"/>
      <c r="M74" s="50"/>
      <c r="N74" s="32"/>
      <c r="Q74" s="33"/>
      <c r="R74" s="32"/>
      <c r="AD74" s="33"/>
      <c r="AE74" s="30"/>
      <c r="AF74" s="23">
        <v>6</v>
      </c>
      <c r="AG74" s="187">
        <v>3292</v>
      </c>
      <c r="AH74" s="23">
        <f t="shared" si="14"/>
        <v>-1646</v>
      </c>
      <c r="AI74" s="23">
        <f t="shared" si="15"/>
        <v>1646</v>
      </c>
      <c r="AJ74" s="23">
        <f>AG74/4^6</f>
        <v>0.8037109375</v>
      </c>
      <c r="AK74" s="171">
        <f t="shared" si="7"/>
        <v>0.8037109375</v>
      </c>
      <c r="AR74" s="29"/>
      <c r="AS74" s="177"/>
      <c r="AT74" s="193">
        <f t="shared" si="10"/>
        <v>3292</v>
      </c>
      <c r="AU74" s="179">
        <f t="shared" si="11"/>
        <v>0.8037109375</v>
      </c>
      <c r="AV74" s="178">
        <v>3.5</v>
      </c>
      <c r="AW74" s="177"/>
      <c r="AX74" s="30"/>
    </row>
    <row r="75" spans="2:50" s="23" customFormat="1" x14ac:dyDescent="0.3">
      <c r="F75" s="29"/>
      <c r="G75" s="32"/>
      <c r="H75" s="33"/>
      <c r="I75" s="112"/>
      <c r="J75" s="34"/>
      <c r="K75" s="34"/>
      <c r="L75" s="111"/>
      <c r="M75" s="50"/>
      <c r="N75" s="32"/>
      <c r="Q75" s="33"/>
      <c r="R75" s="32"/>
      <c r="AD75" s="33"/>
      <c r="AE75" s="30"/>
      <c r="AF75" s="23">
        <v>7</v>
      </c>
      <c r="AG75" s="187">
        <v>6828</v>
      </c>
      <c r="AH75" s="23">
        <f t="shared" si="14"/>
        <v>-3414</v>
      </c>
      <c r="AI75" s="23">
        <f t="shared" si="15"/>
        <v>3414</v>
      </c>
      <c r="AJ75" s="23">
        <f>AG75/4^7</f>
        <v>0.416748046875</v>
      </c>
      <c r="AK75" s="171">
        <f t="shared" si="7"/>
        <v>0.416748046875</v>
      </c>
      <c r="AR75" s="29"/>
      <c r="AS75" s="177"/>
      <c r="AT75" s="193">
        <f t="shared" si="10"/>
        <v>6828</v>
      </c>
      <c r="AU75" s="179">
        <f t="shared" si="11"/>
        <v>0.416748046875</v>
      </c>
      <c r="AV75" s="178">
        <v>4</v>
      </c>
      <c r="AW75" s="177"/>
      <c r="AX75" s="30"/>
    </row>
    <row r="76" spans="2:50" s="23" customFormat="1" x14ac:dyDescent="0.3">
      <c r="F76" s="29"/>
      <c r="G76" s="32"/>
      <c r="H76" s="33"/>
      <c r="I76" s="112"/>
      <c r="J76" s="34"/>
      <c r="K76" s="34"/>
      <c r="L76" s="111"/>
      <c r="M76" s="50"/>
      <c r="N76" s="32"/>
      <c r="Q76" s="33"/>
      <c r="R76" s="32"/>
      <c r="AD76" s="33"/>
      <c r="AE76" s="30"/>
      <c r="AF76" s="23">
        <v>8</v>
      </c>
      <c r="AG76" s="187">
        <v>11300</v>
      </c>
      <c r="AH76" s="23">
        <f t="shared" si="14"/>
        <v>-5650</v>
      </c>
      <c r="AI76" s="23">
        <f t="shared" si="15"/>
        <v>5650</v>
      </c>
      <c r="AJ76" s="23">
        <f>AG76/4^8</f>
        <v>0.17242431640625</v>
      </c>
      <c r="AK76" s="171">
        <f t="shared" si="7"/>
        <v>0.17242431640625</v>
      </c>
      <c r="AR76" s="29"/>
      <c r="AS76" s="177"/>
      <c r="AT76" s="193">
        <f t="shared" si="10"/>
        <v>11300</v>
      </c>
      <c r="AU76" s="179">
        <f t="shared" si="11"/>
        <v>0.17242431640625</v>
      </c>
      <c r="AV76" s="178">
        <v>4.5</v>
      </c>
      <c r="AW76" s="177"/>
      <c r="AX76" s="30"/>
    </row>
    <row r="77" spans="2:50" s="23" customFormat="1" x14ac:dyDescent="0.3">
      <c r="F77" s="29"/>
      <c r="G77" s="32"/>
      <c r="H77" s="33"/>
      <c r="I77" s="112"/>
      <c r="J77" s="34"/>
      <c r="K77" s="34"/>
      <c r="L77" s="111"/>
      <c r="M77" s="50"/>
      <c r="N77" s="32"/>
      <c r="Q77" s="33"/>
      <c r="R77" s="32"/>
      <c r="AD77" s="33"/>
      <c r="AE77" s="30"/>
      <c r="AF77" s="23">
        <v>9</v>
      </c>
      <c r="AG77" s="187">
        <v>15824</v>
      </c>
      <c r="AH77" s="23">
        <f t="shared" si="14"/>
        <v>-7912</v>
      </c>
      <c r="AI77" s="23">
        <f t="shared" si="15"/>
        <v>7912</v>
      </c>
      <c r="AJ77" s="23">
        <f>AG77/4^9</f>
        <v>6.036376953125E-2</v>
      </c>
      <c r="AK77" s="171">
        <f t="shared" si="7"/>
        <v>6.036376953125E-2</v>
      </c>
      <c r="AR77" s="29"/>
      <c r="AS77" s="177"/>
      <c r="AT77" s="193">
        <f t="shared" si="10"/>
        <v>15824</v>
      </c>
      <c r="AU77" s="179">
        <f t="shared" si="11"/>
        <v>6.036376953125E-2</v>
      </c>
      <c r="AV77" s="178">
        <v>5</v>
      </c>
      <c r="AW77" s="177"/>
      <c r="AX77" s="30"/>
    </row>
    <row r="78" spans="2:50" s="23" customFormat="1" x14ac:dyDescent="0.3">
      <c r="F78" s="29"/>
      <c r="G78" s="32"/>
      <c r="H78" s="33"/>
      <c r="I78" s="112"/>
      <c r="J78" s="34"/>
      <c r="K78" s="34"/>
      <c r="L78" s="111"/>
      <c r="M78" s="50"/>
      <c r="N78" s="32"/>
      <c r="Q78" s="33"/>
      <c r="R78" s="32"/>
      <c r="AD78" s="33"/>
      <c r="AE78" s="30"/>
      <c r="AF78" s="23">
        <v>10</v>
      </c>
      <c r="AG78" s="187">
        <v>14096</v>
      </c>
      <c r="AH78" s="23">
        <f t="shared" si="14"/>
        <v>-7048</v>
      </c>
      <c r="AI78" s="23">
        <f t="shared" si="15"/>
        <v>7048</v>
      </c>
      <c r="AJ78" s="23">
        <f>AG78/4^10</f>
        <v>1.34429931640625E-2</v>
      </c>
      <c r="AK78" s="171">
        <f t="shared" si="7"/>
        <v>1.34429931640625E-2</v>
      </c>
      <c r="AR78" s="29"/>
      <c r="AS78" s="177"/>
      <c r="AT78" s="193">
        <f t="shared" si="10"/>
        <v>14096</v>
      </c>
      <c r="AU78" s="179">
        <f t="shared" si="11"/>
        <v>1.34429931640625E-2</v>
      </c>
      <c r="AV78" s="178">
        <v>5.5</v>
      </c>
      <c r="AW78" s="177"/>
      <c r="AX78" s="30"/>
    </row>
    <row r="79" spans="2:50" s="23" customFormat="1" x14ac:dyDescent="0.3">
      <c r="B79" s="34"/>
      <c r="C79" s="34"/>
      <c r="D79" s="34"/>
      <c r="E79" s="34"/>
      <c r="F79" s="111"/>
      <c r="G79" s="112"/>
      <c r="H79" s="113"/>
      <c r="I79" s="112"/>
      <c r="J79" s="34"/>
      <c r="K79" s="34"/>
      <c r="L79" s="111"/>
      <c r="M79" s="115"/>
      <c r="N79" s="112"/>
      <c r="Q79" s="33"/>
      <c r="R79" s="32"/>
      <c r="AD79" s="33"/>
      <c r="AE79" s="30"/>
      <c r="AF79" s="23">
        <v>11</v>
      </c>
      <c r="AG79" s="187">
        <v>6060</v>
      </c>
      <c r="AH79" s="23">
        <f t="shared" si="14"/>
        <v>-3030</v>
      </c>
      <c r="AI79" s="23">
        <f t="shared" si="15"/>
        <v>3030</v>
      </c>
      <c r="AJ79" s="23">
        <f>AG79/4^11</f>
        <v>1.4448165893554688E-3</v>
      </c>
      <c r="AK79" s="171" t="s">
        <v>230</v>
      </c>
      <c r="AR79" s="29"/>
      <c r="AS79" s="177"/>
      <c r="AT79" s="193">
        <f t="shared" si="10"/>
        <v>6060</v>
      </c>
      <c r="AU79" s="179" t="str">
        <f t="shared" si="11"/>
        <v>&lt;1%</v>
      </c>
      <c r="AV79" s="178">
        <v>6</v>
      </c>
      <c r="AW79" s="177"/>
      <c r="AX79" s="30"/>
    </row>
    <row r="80" spans="2:50" s="23" customFormat="1" x14ac:dyDescent="0.3">
      <c r="B80" s="34"/>
      <c r="C80" s="34"/>
      <c r="D80" s="34"/>
      <c r="E80" s="34"/>
      <c r="F80" s="111"/>
      <c r="G80" s="112"/>
      <c r="H80" s="113"/>
      <c r="I80" s="112"/>
      <c r="J80" s="34"/>
      <c r="K80" s="34"/>
      <c r="L80" s="111"/>
      <c r="M80" s="115"/>
      <c r="N80" s="112"/>
      <c r="Q80" s="33"/>
      <c r="R80" s="32"/>
      <c r="AD80" s="33"/>
      <c r="AE80" s="30"/>
      <c r="AF80" s="23">
        <v>12</v>
      </c>
      <c r="AG80" s="190">
        <v>1540</v>
      </c>
      <c r="AH80" s="23">
        <f t="shared" si="14"/>
        <v>-770</v>
      </c>
      <c r="AI80" s="23">
        <f t="shared" si="15"/>
        <v>770</v>
      </c>
      <c r="AJ80" s="23">
        <f>AG80/4^12</f>
        <v>9.1791152954101563E-5</v>
      </c>
      <c r="AK80" s="171" t="s">
        <v>230</v>
      </c>
      <c r="AR80" s="29"/>
      <c r="AS80" s="177"/>
      <c r="AT80" s="193">
        <f t="shared" si="10"/>
        <v>1540</v>
      </c>
      <c r="AU80" s="179" t="str">
        <f t="shared" si="11"/>
        <v>&lt;1%</v>
      </c>
      <c r="AV80" s="178">
        <v>12</v>
      </c>
      <c r="AW80" s="177"/>
      <c r="AX80" s="30"/>
    </row>
    <row r="81" spans="2:50" s="23" customFormat="1" ht="16.2" thickBot="1" x14ac:dyDescent="0.35">
      <c r="B81" s="34"/>
      <c r="C81" s="34"/>
      <c r="D81" s="34"/>
      <c r="E81" s="34"/>
      <c r="F81" s="111"/>
      <c r="G81" s="112"/>
      <c r="H81" s="113"/>
      <c r="I81" s="112"/>
      <c r="J81" s="34"/>
      <c r="K81" s="34"/>
      <c r="L81" s="111"/>
      <c r="M81" s="115"/>
      <c r="N81" s="112"/>
      <c r="Q81" s="33"/>
      <c r="R81" s="32"/>
      <c r="AD81" s="33"/>
      <c r="AE81" s="30"/>
      <c r="AG81" s="189"/>
      <c r="AK81" s="171"/>
      <c r="AR81" s="29"/>
      <c r="AS81" s="177"/>
      <c r="AT81" s="193"/>
      <c r="AU81" s="179"/>
      <c r="AV81" s="178"/>
      <c r="AW81" s="177"/>
      <c r="AX81" s="30"/>
    </row>
    <row r="82" spans="2:50" s="23" customFormat="1" ht="16.2" thickBot="1" x14ac:dyDescent="0.35">
      <c r="B82" s="34"/>
      <c r="C82" s="352"/>
      <c r="D82" s="353"/>
      <c r="E82" s="353"/>
      <c r="F82" s="353"/>
      <c r="G82" s="354"/>
      <c r="H82" s="355"/>
      <c r="I82" s="356"/>
      <c r="J82" s="356"/>
      <c r="K82" s="356"/>
      <c r="L82" s="357"/>
      <c r="M82" s="115"/>
      <c r="N82" s="112"/>
      <c r="Q82" s="33"/>
      <c r="R82" s="32"/>
      <c r="AD82" s="33"/>
      <c r="AE82" s="30"/>
      <c r="AG82" s="189"/>
      <c r="AK82" s="171"/>
      <c r="AR82" s="29"/>
      <c r="AS82" s="177"/>
      <c r="AT82" s="193"/>
      <c r="AU82" s="179"/>
      <c r="AV82" s="178"/>
      <c r="AW82" s="177"/>
      <c r="AX82" s="30"/>
    </row>
    <row r="83" spans="2:50" s="23" customFormat="1" x14ac:dyDescent="0.3">
      <c r="B83" s="34"/>
      <c r="C83" s="135"/>
      <c r="D83" s="116"/>
      <c r="E83" s="116"/>
      <c r="F83" s="116"/>
      <c r="G83" s="117"/>
      <c r="H83" s="135"/>
      <c r="I83" s="116"/>
      <c r="J83" s="116"/>
      <c r="K83" s="116"/>
      <c r="L83" s="117"/>
      <c r="M83" s="115"/>
      <c r="N83" s="112"/>
      <c r="Q83" s="33"/>
      <c r="R83" s="32"/>
      <c r="AD83" s="33"/>
      <c r="AE83" s="30"/>
      <c r="AG83" s="186">
        <v>0</v>
      </c>
      <c r="AH83" s="24" t="s">
        <v>216</v>
      </c>
      <c r="AI83" s="24" t="s">
        <v>215</v>
      </c>
      <c r="AK83" s="171"/>
      <c r="AR83" s="29"/>
      <c r="AS83" s="177"/>
      <c r="AT83" s="193"/>
      <c r="AU83" s="179"/>
      <c r="AV83" s="178"/>
      <c r="AW83" s="177"/>
      <c r="AX83" s="30"/>
    </row>
    <row r="84" spans="2:50" s="23" customFormat="1" ht="16.2" thickBot="1" x14ac:dyDescent="0.35">
      <c r="B84" s="34"/>
      <c r="C84" s="118"/>
      <c r="D84" s="141"/>
      <c r="E84" s="141"/>
      <c r="F84" s="141"/>
      <c r="G84" s="141"/>
      <c r="H84" s="142"/>
      <c r="I84" s="162"/>
      <c r="J84" s="119"/>
      <c r="K84" s="119"/>
      <c r="L84" s="119"/>
      <c r="M84" s="115"/>
      <c r="N84" s="112"/>
      <c r="Q84" s="33"/>
      <c r="R84" s="32"/>
      <c r="AD84" s="33"/>
      <c r="AE84" s="30"/>
      <c r="AF84" s="23">
        <v>1</v>
      </c>
      <c r="AG84" s="187">
        <v>4</v>
      </c>
      <c r="AH84" s="23">
        <f>-AG84/2</f>
        <v>-2</v>
      </c>
      <c r="AI84" s="23">
        <f>AG84/2</f>
        <v>2</v>
      </c>
      <c r="AJ84" s="23">
        <f>AG84/4^1</f>
        <v>1</v>
      </c>
      <c r="AK84" s="171">
        <f t="shared" si="7"/>
        <v>1</v>
      </c>
      <c r="AR84" s="29"/>
      <c r="AS84" s="177"/>
      <c r="AT84" s="193">
        <f t="shared" si="10"/>
        <v>4</v>
      </c>
      <c r="AU84" s="179">
        <f t="shared" si="11"/>
        <v>1</v>
      </c>
      <c r="AV84" s="178"/>
      <c r="AW84" s="177"/>
      <c r="AX84" s="30"/>
    </row>
    <row r="85" spans="2:50" s="23" customFormat="1" x14ac:dyDescent="0.3">
      <c r="B85" s="34"/>
      <c r="C85" s="120"/>
      <c r="D85" s="120"/>
      <c r="E85" s="120"/>
      <c r="F85" s="120"/>
      <c r="G85" s="120"/>
      <c r="H85" s="121"/>
      <c r="I85" s="163"/>
      <c r="J85" s="121"/>
      <c r="K85" s="121"/>
      <c r="L85" s="122"/>
      <c r="M85" s="115"/>
      <c r="N85" s="112"/>
      <c r="Q85" s="33"/>
      <c r="R85" s="32"/>
      <c r="AD85" s="33"/>
      <c r="AE85" s="30"/>
      <c r="AF85" s="23">
        <v>2</v>
      </c>
      <c r="AG85" s="187">
        <v>4</v>
      </c>
      <c r="AH85" s="23">
        <f t="shared" ref="AH85:AH95" si="16">-AG85/2</f>
        <v>-2</v>
      </c>
      <c r="AI85" s="23">
        <f t="shared" ref="AI85:AI95" si="17">AG85/2</f>
        <v>2</v>
      </c>
      <c r="AJ85" s="23">
        <f>AG85/4^2</f>
        <v>0.25</v>
      </c>
      <c r="AK85" s="171">
        <f t="shared" si="7"/>
        <v>0.25</v>
      </c>
      <c r="AR85" s="29"/>
      <c r="AS85" s="177"/>
      <c r="AT85" s="193">
        <f t="shared" si="10"/>
        <v>4</v>
      </c>
      <c r="AU85" s="179">
        <f t="shared" si="11"/>
        <v>0.25</v>
      </c>
      <c r="AV85" s="178"/>
      <c r="AW85" s="177"/>
      <c r="AX85" s="30"/>
    </row>
    <row r="86" spans="2:50" s="23" customFormat="1" x14ac:dyDescent="0.3">
      <c r="B86" s="34"/>
      <c r="C86" s="118"/>
      <c r="D86" s="141"/>
      <c r="E86" s="141"/>
      <c r="F86" s="141"/>
      <c r="G86" s="141"/>
      <c r="H86" s="119"/>
      <c r="I86" s="162"/>
      <c r="J86" s="119"/>
      <c r="K86" s="119"/>
      <c r="L86" s="123"/>
      <c r="M86" s="115"/>
      <c r="N86" s="112"/>
      <c r="Q86" s="33"/>
      <c r="R86" s="32"/>
      <c r="AD86" s="33"/>
      <c r="AE86" s="30"/>
      <c r="AF86" s="23">
        <v>3</v>
      </c>
      <c r="AG86" s="187">
        <v>4</v>
      </c>
      <c r="AH86" s="23">
        <f t="shared" si="16"/>
        <v>-2</v>
      </c>
      <c r="AI86" s="23">
        <f t="shared" si="17"/>
        <v>2</v>
      </c>
      <c r="AJ86" s="23">
        <f>AG86/4^3</f>
        <v>6.25E-2</v>
      </c>
      <c r="AK86" s="171">
        <f t="shared" si="7"/>
        <v>6.25E-2</v>
      </c>
      <c r="AR86" s="29"/>
      <c r="AS86" s="177"/>
      <c r="AT86" s="193">
        <f t="shared" si="10"/>
        <v>4</v>
      </c>
      <c r="AU86" s="179">
        <f t="shared" si="11"/>
        <v>6.25E-2</v>
      </c>
      <c r="AV86" s="178"/>
      <c r="AW86" s="177"/>
      <c r="AX86" s="30"/>
    </row>
    <row r="87" spans="2:50" s="23" customFormat="1" x14ac:dyDescent="0.3">
      <c r="B87" s="34"/>
      <c r="C87" s="118"/>
      <c r="D87" s="141"/>
      <c r="E87" s="141"/>
      <c r="F87" s="141"/>
      <c r="G87" s="141"/>
      <c r="H87" s="119"/>
      <c r="I87" s="162"/>
      <c r="J87" s="119"/>
      <c r="K87" s="119"/>
      <c r="L87" s="123"/>
      <c r="M87" s="115"/>
      <c r="N87" s="112"/>
      <c r="Q87" s="33"/>
      <c r="R87" s="32"/>
      <c r="AD87" s="33"/>
      <c r="AE87" s="30"/>
      <c r="AF87" s="23">
        <v>4</v>
      </c>
      <c r="AG87" s="187">
        <v>4</v>
      </c>
      <c r="AH87" s="23">
        <f t="shared" si="16"/>
        <v>-2</v>
      </c>
      <c r="AI87" s="23">
        <f t="shared" si="17"/>
        <v>2</v>
      </c>
      <c r="AJ87" s="23">
        <f>AG87/4^4</f>
        <v>1.5625E-2</v>
      </c>
      <c r="AK87" s="171">
        <f t="shared" si="7"/>
        <v>1.5625E-2</v>
      </c>
      <c r="AR87" s="29"/>
      <c r="AS87" s="177"/>
      <c r="AT87" s="193">
        <f t="shared" si="10"/>
        <v>4</v>
      </c>
      <c r="AU87" s="179">
        <f t="shared" si="11"/>
        <v>1.5625E-2</v>
      </c>
      <c r="AV87" s="178"/>
      <c r="AW87" s="177"/>
      <c r="AX87" s="30"/>
    </row>
    <row r="88" spans="2:50" s="23" customFormat="1" x14ac:dyDescent="0.3">
      <c r="B88" s="34"/>
      <c r="C88" s="118"/>
      <c r="D88" s="141"/>
      <c r="E88" s="141"/>
      <c r="F88" s="141"/>
      <c r="G88" s="141"/>
      <c r="H88" s="119"/>
      <c r="I88" s="162"/>
      <c r="J88" s="119"/>
      <c r="K88" s="119"/>
      <c r="L88" s="123"/>
      <c r="M88" s="115"/>
      <c r="N88" s="112"/>
      <c r="Q88" s="33"/>
      <c r="R88" s="32"/>
      <c r="AD88" s="33"/>
      <c r="AE88" s="30"/>
      <c r="AF88" s="23">
        <v>5</v>
      </c>
      <c r="AG88" s="187">
        <v>4</v>
      </c>
      <c r="AH88" s="23">
        <f t="shared" si="16"/>
        <v>-2</v>
      </c>
      <c r="AI88" s="23">
        <f t="shared" si="17"/>
        <v>2</v>
      </c>
      <c r="AJ88" s="23">
        <f>AG88/4^5</f>
        <v>3.90625E-3</v>
      </c>
      <c r="AK88" s="171" t="s">
        <v>230</v>
      </c>
      <c r="AR88" s="29"/>
      <c r="AS88" s="177"/>
      <c r="AT88" s="193">
        <f t="shared" si="10"/>
        <v>4</v>
      </c>
      <c r="AU88" s="179" t="str">
        <f t="shared" si="11"/>
        <v>&lt;1%</v>
      </c>
      <c r="AV88" s="178"/>
      <c r="AW88" s="177"/>
      <c r="AX88" s="30"/>
    </row>
    <row r="89" spans="2:50" s="23" customFormat="1" ht="16.2" thickBot="1" x14ac:dyDescent="0.35">
      <c r="B89" s="34"/>
      <c r="C89" s="143"/>
      <c r="D89" s="144"/>
      <c r="E89" s="144"/>
      <c r="F89" s="144"/>
      <c r="G89" s="144"/>
      <c r="H89" s="124"/>
      <c r="I89" s="124"/>
      <c r="J89" s="124"/>
      <c r="K89" s="124"/>
      <c r="L89" s="125"/>
      <c r="M89" s="115"/>
      <c r="N89" s="112"/>
      <c r="Q89" s="33"/>
      <c r="R89" s="32"/>
      <c r="AD89" s="33"/>
      <c r="AE89" s="30"/>
      <c r="AF89" s="23">
        <v>6</v>
      </c>
      <c r="AG89" s="187">
        <v>4</v>
      </c>
      <c r="AH89" s="23">
        <f t="shared" si="16"/>
        <v>-2</v>
      </c>
      <c r="AI89" s="23">
        <f t="shared" si="17"/>
        <v>2</v>
      </c>
      <c r="AJ89" s="23">
        <f>AG89/4^6</f>
        <v>9.765625E-4</v>
      </c>
      <c r="AK89" s="171" t="s">
        <v>230</v>
      </c>
      <c r="AR89" s="29"/>
      <c r="AS89" s="177"/>
      <c r="AT89" s="193">
        <f t="shared" si="10"/>
        <v>4</v>
      </c>
      <c r="AU89" s="179" t="str">
        <f t="shared" si="11"/>
        <v>&lt;1%</v>
      </c>
      <c r="AV89" s="178"/>
      <c r="AW89" s="177"/>
      <c r="AX89" s="30"/>
    </row>
    <row r="90" spans="2:50" s="23" customFormat="1" x14ac:dyDescent="0.3">
      <c r="B90" s="34"/>
      <c r="C90" s="34"/>
      <c r="D90" s="34"/>
      <c r="E90" s="34"/>
      <c r="F90" s="111"/>
      <c r="G90" s="112"/>
      <c r="H90" s="113"/>
      <c r="I90" s="112"/>
      <c r="J90" s="34"/>
      <c r="K90" s="34"/>
      <c r="L90" s="111"/>
      <c r="M90" s="115"/>
      <c r="N90" s="112"/>
      <c r="Q90" s="33"/>
      <c r="R90" s="32"/>
      <c r="AD90" s="33"/>
      <c r="AE90" s="30"/>
      <c r="AF90" s="23">
        <v>7</v>
      </c>
      <c r="AG90" s="187">
        <v>4</v>
      </c>
      <c r="AH90" s="23">
        <f t="shared" si="16"/>
        <v>-2</v>
      </c>
      <c r="AI90" s="23">
        <f t="shared" si="17"/>
        <v>2</v>
      </c>
      <c r="AJ90" s="23">
        <f>AG90/4^7</f>
        <v>2.44140625E-4</v>
      </c>
      <c r="AK90" s="171" t="s">
        <v>230</v>
      </c>
      <c r="AR90" s="29"/>
      <c r="AS90" s="177"/>
      <c r="AT90" s="193">
        <f t="shared" si="10"/>
        <v>4</v>
      </c>
      <c r="AU90" s="179" t="str">
        <f t="shared" si="11"/>
        <v>&lt;1%</v>
      </c>
      <c r="AV90" s="178"/>
      <c r="AW90" s="177"/>
      <c r="AX90" s="30"/>
    </row>
    <row r="91" spans="2:50" s="23" customFormat="1" x14ac:dyDescent="0.3">
      <c r="B91" s="34"/>
      <c r="C91" s="34"/>
      <c r="D91" s="34"/>
      <c r="E91" s="34"/>
      <c r="F91" s="111"/>
      <c r="G91" s="112"/>
      <c r="H91" s="113"/>
      <c r="I91" s="112"/>
      <c r="J91" s="34"/>
      <c r="K91" s="34"/>
      <c r="L91" s="111"/>
      <c r="M91" s="115"/>
      <c r="N91" s="112"/>
      <c r="Q91" s="33"/>
      <c r="R91" s="32"/>
      <c r="AD91" s="33"/>
      <c r="AE91" s="30"/>
      <c r="AF91" s="23">
        <v>8</v>
      </c>
      <c r="AG91" s="187">
        <v>4</v>
      </c>
      <c r="AH91" s="23">
        <f t="shared" si="16"/>
        <v>-2</v>
      </c>
      <c r="AI91" s="23">
        <f t="shared" si="17"/>
        <v>2</v>
      </c>
      <c r="AJ91" s="23">
        <f>AG91/4^8</f>
        <v>6.103515625E-5</v>
      </c>
      <c r="AK91" s="171" t="s">
        <v>230</v>
      </c>
      <c r="AR91" s="29"/>
      <c r="AS91" s="177"/>
      <c r="AT91" s="193">
        <f t="shared" si="10"/>
        <v>4</v>
      </c>
      <c r="AU91" s="179" t="str">
        <f t="shared" si="11"/>
        <v>&lt;1%</v>
      </c>
      <c r="AV91" s="178"/>
      <c r="AW91" s="177"/>
      <c r="AX91" s="30"/>
    </row>
    <row r="92" spans="2:50" s="23" customFormat="1" x14ac:dyDescent="0.3">
      <c r="B92" s="34"/>
      <c r="C92" s="34"/>
      <c r="D92" s="34"/>
      <c r="E92" s="34"/>
      <c r="F92" s="111"/>
      <c r="G92" s="112"/>
      <c r="H92" s="113"/>
      <c r="I92" s="112"/>
      <c r="J92" s="34"/>
      <c r="K92" s="34"/>
      <c r="L92" s="111"/>
      <c r="M92" s="115"/>
      <c r="N92" s="112"/>
      <c r="Q92" s="33"/>
      <c r="R92" s="32"/>
      <c r="AD92" s="33"/>
      <c r="AE92" s="30"/>
      <c r="AF92" s="23">
        <v>9</v>
      </c>
      <c r="AG92" s="187">
        <v>4</v>
      </c>
      <c r="AH92" s="23">
        <f t="shared" si="16"/>
        <v>-2</v>
      </c>
      <c r="AI92" s="23">
        <f t="shared" si="17"/>
        <v>2</v>
      </c>
      <c r="AJ92" s="23">
        <f>AG92/4^9</f>
        <v>1.52587890625E-5</v>
      </c>
      <c r="AK92" s="171" t="s">
        <v>230</v>
      </c>
      <c r="AR92" s="29"/>
      <c r="AS92" s="177"/>
      <c r="AT92" s="193">
        <f t="shared" si="10"/>
        <v>4</v>
      </c>
      <c r="AU92" s="179" t="str">
        <f t="shared" si="11"/>
        <v>&lt;1%</v>
      </c>
      <c r="AV92" s="178"/>
      <c r="AW92" s="177"/>
      <c r="AX92" s="30"/>
    </row>
    <row r="93" spans="2:50" s="23" customFormat="1" x14ac:dyDescent="0.3">
      <c r="B93" s="34"/>
      <c r="C93" s="34"/>
      <c r="D93" s="34"/>
      <c r="E93" s="34"/>
      <c r="F93" s="111"/>
      <c r="G93" s="112"/>
      <c r="H93" s="113"/>
      <c r="I93" s="112"/>
      <c r="J93" s="34"/>
      <c r="K93" s="34"/>
      <c r="L93" s="111"/>
      <c r="M93" s="115"/>
      <c r="N93" s="112"/>
      <c r="Q93" s="33"/>
      <c r="R93" s="32"/>
      <c r="AD93" s="33"/>
      <c r="AE93" s="30"/>
      <c r="AF93" s="23">
        <v>10</v>
      </c>
      <c r="AG93" s="187">
        <v>4</v>
      </c>
      <c r="AH93" s="23">
        <f t="shared" si="16"/>
        <v>-2</v>
      </c>
      <c r="AI93" s="23">
        <f t="shared" si="17"/>
        <v>2</v>
      </c>
      <c r="AJ93" s="23">
        <f>AG93/4^10</f>
        <v>3.814697265625E-6</v>
      </c>
      <c r="AK93" s="171" t="s">
        <v>230</v>
      </c>
      <c r="AR93" s="29"/>
      <c r="AS93" s="177"/>
      <c r="AT93" s="193">
        <f t="shared" si="10"/>
        <v>4</v>
      </c>
      <c r="AU93" s="179" t="str">
        <f t="shared" si="11"/>
        <v>&lt;1%</v>
      </c>
      <c r="AV93" s="178"/>
      <c r="AW93" s="177"/>
      <c r="AX93" s="30"/>
    </row>
    <row r="94" spans="2:50" s="23" customFormat="1" x14ac:dyDescent="0.3">
      <c r="B94" s="34"/>
      <c r="C94" s="34"/>
      <c r="D94" s="34"/>
      <c r="E94" s="34"/>
      <c r="F94" s="111"/>
      <c r="G94" s="112"/>
      <c r="H94" s="113"/>
      <c r="I94" s="112"/>
      <c r="J94" s="34"/>
      <c r="K94" s="34"/>
      <c r="L94" s="111"/>
      <c r="M94" s="115"/>
      <c r="N94" s="112"/>
      <c r="Q94" s="33"/>
      <c r="R94" s="32"/>
      <c r="AD94" s="33"/>
      <c r="AE94" s="30"/>
      <c r="AF94" s="23">
        <v>11</v>
      </c>
      <c r="AG94" s="187">
        <v>4</v>
      </c>
      <c r="AH94" s="23">
        <f t="shared" si="16"/>
        <v>-2</v>
      </c>
      <c r="AI94" s="23">
        <f t="shared" si="17"/>
        <v>2</v>
      </c>
      <c r="AJ94" s="23">
        <f>AG94/4^11</f>
        <v>9.5367431640625E-7</v>
      </c>
      <c r="AK94" s="171" t="s">
        <v>230</v>
      </c>
      <c r="AR94" s="29"/>
      <c r="AS94" s="177"/>
      <c r="AT94" s="193">
        <f t="shared" si="10"/>
        <v>4</v>
      </c>
      <c r="AU94" s="179" t="str">
        <f t="shared" si="11"/>
        <v>&lt;1%</v>
      </c>
      <c r="AV94" s="178"/>
      <c r="AW94" s="177"/>
      <c r="AX94" s="30"/>
    </row>
    <row r="95" spans="2:50" s="23" customFormat="1" x14ac:dyDescent="0.3">
      <c r="F95" s="29"/>
      <c r="G95" s="32"/>
      <c r="H95" s="113"/>
      <c r="I95" s="112"/>
      <c r="J95" s="34"/>
      <c r="K95" s="34"/>
      <c r="L95" s="111"/>
      <c r="M95" s="50"/>
      <c r="N95" s="32"/>
      <c r="Q95" s="33"/>
      <c r="R95" s="32"/>
      <c r="AD95" s="33"/>
      <c r="AE95" s="30"/>
      <c r="AF95" s="23">
        <v>12</v>
      </c>
      <c r="AG95" s="187">
        <v>4</v>
      </c>
      <c r="AH95" s="23">
        <f t="shared" si="16"/>
        <v>-2</v>
      </c>
      <c r="AI95" s="23">
        <f t="shared" si="17"/>
        <v>2</v>
      </c>
      <c r="AJ95" s="23">
        <f>AG95/4^12</f>
        <v>2.384185791015625E-7</v>
      </c>
      <c r="AK95" s="171" t="s">
        <v>230</v>
      </c>
      <c r="AR95" s="29"/>
      <c r="AS95" s="177"/>
      <c r="AT95" s="193">
        <f t="shared" si="10"/>
        <v>4</v>
      </c>
      <c r="AU95" s="179" t="str">
        <f t="shared" si="11"/>
        <v>&lt;1%</v>
      </c>
      <c r="AV95" s="178"/>
      <c r="AW95" s="177"/>
      <c r="AX95" s="30"/>
    </row>
    <row r="96" spans="2:50" s="23" customFormat="1" x14ac:dyDescent="0.3">
      <c r="F96" s="29"/>
      <c r="G96" s="32"/>
      <c r="H96" s="113"/>
      <c r="I96" s="112"/>
      <c r="J96" s="34"/>
      <c r="K96" s="34"/>
      <c r="L96" s="111"/>
      <c r="M96" s="50"/>
      <c r="N96" s="32"/>
      <c r="Q96" s="33"/>
      <c r="R96" s="32"/>
      <c r="AD96" s="33"/>
      <c r="AE96" s="30"/>
      <c r="AG96" s="189"/>
      <c r="AK96" s="171"/>
      <c r="AR96" s="29"/>
      <c r="AS96" s="177"/>
      <c r="AT96" s="193"/>
      <c r="AU96" s="178"/>
      <c r="AV96" s="178"/>
      <c r="AW96" s="177"/>
      <c r="AX96" s="30"/>
    </row>
    <row r="97" spans="2:50" s="23" customFormat="1" x14ac:dyDescent="0.3">
      <c r="F97" s="29"/>
      <c r="G97" s="32"/>
      <c r="H97" s="113"/>
      <c r="I97" s="112"/>
      <c r="J97" s="34"/>
      <c r="K97" s="34"/>
      <c r="L97" s="111"/>
      <c r="M97" s="50"/>
      <c r="N97" s="32"/>
      <c r="Q97" s="33"/>
      <c r="R97" s="32"/>
      <c r="AD97" s="33"/>
      <c r="AE97" s="30"/>
      <c r="AG97" s="189"/>
      <c r="AK97" s="171"/>
      <c r="AR97" s="29"/>
      <c r="AS97" s="177"/>
      <c r="AT97" s="193"/>
      <c r="AU97" s="178"/>
      <c r="AV97" s="178"/>
      <c r="AW97" s="177"/>
      <c r="AX97" s="30"/>
    </row>
    <row r="98" spans="2:50" s="23" customFormat="1" x14ac:dyDescent="0.3">
      <c r="F98" s="29"/>
      <c r="G98" s="32"/>
      <c r="H98" s="113"/>
      <c r="I98" s="112"/>
      <c r="J98" s="34"/>
      <c r="K98" s="34"/>
      <c r="L98" s="111"/>
      <c r="M98" s="50"/>
      <c r="N98" s="32"/>
      <c r="Q98" s="33"/>
      <c r="R98" s="32"/>
      <c r="AD98" s="33"/>
      <c r="AE98" s="30"/>
      <c r="AG98" s="189"/>
      <c r="AK98" s="171"/>
      <c r="AR98" s="29"/>
      <c r="AS98" s="177"/>
      <c r="AT98" s="193"/>
      <c r="AU98" s="178"/>
      <c r="AV98" s="178"/>
      <c r="AW98" s="177"/>
      <c r="AX98" s="30"/>
    </row>
    <row r="99" spans="2:50" s="23" customFormat="1" x14ac:dyDescent="0.3">
      <c r="F99" s="29"/>
      <c r="G99" s="32"/>
      <c r="H99" s="113"/>
      <c r="I99" s="112"/>
      <c r="J99" s="34"/>
      <c r="K99" s="34"/>
      <c r="L99" s="111"/>
      <c r="M99" s="50"/>
      <c r="N99" s="32"/>
      <c r="Q99" s="33"/>
      <c r="R99" s="32"/>
      <c r="AD99" s="33"/>
      <c r="AE99" s="30"/>
      <c r="AG99" s="189"/>
      <c r="AK99" s="171"/>
      <c r="AR99" s="29"/>
      <c r="AS99" s="177"/>
      <c r="AT99" s="193"/>
      <c r="AU99" s="178"/>
      <c r="AV99" s="178"/>
      <c r="AW99" s="177"/>
      <c r="AX99" s="30"/>
    </row>
    <row r="100" spans="2:50" x14ac:dyDescent="0.3">
      <c r="B100" s="5"/>
      <c r="C100" s="6"/>
      <c r="D100" s="6"/>
      <c r="E100" s="6"/>
      <c r="F100" s="6"/>
      <c r="H100" s="16"/>
      <c r="I100" s="10"/>
      <c r="J100" s="11"/>
      <c r="K100" s="11"/>
      <c r="L100" s="11"/>
    </row>
    <row r="101" spans="2:50" x14ac:dyDescent="0.3">
      <c r="B101" s="5"/>
      <c r="C101" s="6"/>
      <c r="D101" s="6"/>
      <c r="E101" s="6"/>
      <c r="F101" s="6"/>
      <c r="H101" s="16"/>
      <c r="I101" s="10"/>
      <c r="J101" s="11"/>
      <c r="K101" s="11"/>
      <c r="L101" s="11"/>
    </row>
    <row r="102" spans="2:50" x14ac:dyDescent="0.3">
      <c r="B102" s="5"/>
      <c r="C102" s="6"/>
      <c r="D102" s="6"/>
      <c r="E102" s="6"/>
      <c r="F102" s="6"/>
      <c r="H102" s="16"/>
      <c r="I102" s="10"/>
      <c r="J102" s="11"/>
      <c r="K102" s="11"/>
      <c r="L102" s="11"/>
    </row>
    <row r="103" spans="2:50" x14ac:dyDescent="0.3">
      <c r="B103" s="5"/>
      <c r="C103" s="6"/>
      <c r="D103" s="6"/>
      <c r="E103" s="6"/>
      <c r="F103" s="6"/>
      <c r="H103" s="16"/>
      <c r="I103" s="10"/>
      <c r="J103" s="11"/>
      <c r="K103" s="11"/>
      <c r="L103" s="11"/>
    </row>
    <row r="104" spans="2:50" x14ac:dyDescent="0.3">
      <c r="B104" s="5"/>
      <c r="C104" s="6"/>
      <c r="D104" s="6"/>
      <c r="E104" s="6"/>
      <c r="F104" s="6"/>
      <c r="H104" s="16"/>
      <c r="I104" s="10"/>
      <c r="J104" s="11"/>
      <c r="K104" s="11"/>
      <c r="L104" s="11"/>
    </row>
    <row r="105" spans="2:50" x14ac:dyDescent="0.3">
      <c r="B105" s="5"/>
      <c r="C105" s="6"/>
      <c r="D105" s="6"/>
      <c r="E105" s="6"/>
      <c r="F105" s="6"/>
      <c r="H105" s="16"/>
      <c r="I105" s="10"/>
      <c r="J105" s="11"/>
      <c r="K105" s="11"/>
      <c r="L105" s="11"/>
    </row>
    <row r="106" spans="2:50" x14ac:dyDescent="0.3">
      <c r="B106" s="5"/>
      <c r="C106" s="6"/>
      <c r="D106" s="6"/>
      <c r="E106" s="6"/>
      <c r="F106" s="6"/>
      <c r="H106" s="16"/>
      <c r="I106" s="10"/>
      <c r="J106" s="11"/>
      <c r="K106" s="11"/>
      <c r="L106" s="11"/>
    </row>
    <row r="107" spans="2:50" x14ac:dyDescent="0.3">
      <c r="B107" s="5"/>
      <c r="C107" s="6"/>
      <c r="D107" s="6"/>
      <c r="E107" s="6"/>
      <c r="F107" s="6"/>
      <c r="H107" s="16"/>
      <c r="I107" s="10"/>
      <c r="J107" s="11"/>
      <c r="K107" s="11"/>
      <c r="L107" s="11"/>
    </row>
    <row r="108" spans="2:50" x14ac:dyDescent="0.3">
      <c r="B108" s="5"/>
      <c r="C108" s="6"/>
      <c r="D108" s="6"/>
      <c r="E108" s="6"/>
      <c r="F108" s="6"/>
      <c r="H108" s="16"/>
      <c r="I108" s="10"/>
      <c r="J108" s="11"/>
      <c r="K108" s="11"/>
      <c r="L108" s="11"/>
    </row>
    <row r="109" spans="2:50" x14ac:dyDescent="0.3">
      <c r="B109" s="5"/>
      <c r="C109" s="6"/>
      <c r="D109" s="6"/>
      <c r="E109" s="6"/>
      <c r="F109" s="6"/>
      <c r="H109" s="16"/>
      <c r="I109" s="10"/>
      <c r="J109" s="11"/>
      <c r="K109" s="11"/>
      <c r="L109" s="11"/>
    </row>
    <row r="110" spans="2:50" x14ac:dyDescent="0.3">
      <c r="B110" s="5"/>
      <c r="C110" s="6"/>
      <c r="D110" s="6"/>
      <c r="E110" s="6"/>
      <c r="F110" s="6"/>
      <c r="H110" s="16"/>
      <c r="I110" s="10"/>
      <c r="J110" s="11"/>
      <c r="K110" s="11"/>
      <c r="L110" s="11"/>
    </row>
    <row r="111" spans="2:50" x14ac:dyDescent="0.3">
      <c r="B111" s="5"/>
      <c r="C111" s="6"/>
      <c r="D111" s="6"/>
      <c r="E111" s="6"/>
      <c r="F111" s="6"/>
      <c r="H111" s="16"/>
      <c r="I111" s="10"/>
      <c r="J111" s="11"/>
      <c r="K111" s="11"/>
      <c r="L111" s="11"/>
    </row>
    <row r="112" spans="2:50" x14ac:dyDescent="0.3">
      <c r="B112" s="5"/>
      <c r="C112" s="6"/>
      <c r="D112" s="6"/>
      <c r="E112" s="6"/>
      <c r="F112" s="6"/>
      <c r="H112" s="16"/>
      <c r="I112" s="10"/>
      <c r="J112" s="11"/>
      <c r="K112" s="11"/>
      <c r="L112" s="11"/>
    </row>
    <row r="113" spans="2:18" x14ac:dyDescent="0.3">
      <c r="B113" s="5"/>
      <c r="C113" s="6"/>
      <c r="D113" s="6"/>
      <c r="E113" s="6"/>
      <c r="F113" s="6"/>
      <c r="H113" s="16"/>
      <c r="I113" s="10"/>
      <c r="J113" s="11"/>
      <c r="K113" s="11"/>
      <c r="L113" s="11"/>
    </row>
    <row r="114" spans="2:18" x14ac:dyDescent="0.3">
      <c r="B114" s="5"/>
      <c r="C114" s="6"/>
      <c r="D114" s="6"/>
      <c r="E114" s="6"/>
      <c r="F114" s="6"/>
      <c r="H114" s="16"/>
      <c r="I114" s="10"/>
      <c r="J114" s="11"/>
      <c r="K114" s="11"/>
      <c r="L114" s="11"/>
    </row>
    <row r="115" spans="2:18" x14ac:dyDescent="0.3">
      <c r="B115" s="5"/>
      <c r="C115" s="6"/>
      <c r="D115" s="6"/>
      <c r="E115" s="6"/>
      <c r="F115" s="6"/>
      <c r="H115" s="16"/>
      <c r="I115" s="10"/>
      <c r="J115" s="11"/>
      <c r="K115" s="11"/>
      <c r="L115" s="11"/>
    </row>
    <row r="116" spans="2:18" x14ac:dyDescent="0.3">
      <c r="B116" s="5"/>
      <c r="C116" s="6"/>
      <c r="D116" s="6"/>
      <c r="E116" s="6"/>
      <c r="F116" s="6"/>
      <c r="H116" s="16"/>
      <c r="I116" s="10"/>
      <c r="J116" s="11"/>
      <c r="K116" s="11"/>
      <c r="L116" s="11"/>
    </row>
    <row r="117" spans="2:18" x14ac:dyDescent="0.3">
      <c r="B117" s="5"/>
      <c r="C117" s="6"/>
      <c r="D117" s="6"/>
      <c r="E117" s="6"/>
      <c r="F117" s="6"/>
      <c r="H117" s="16"/>
      <c r="I117" s="10"/>
      <c r="J117" s="11"/>
      <c r="K117" s="11"/>
      <c r="L117" s="11"/>
    </row>
    <row r="118" spans="2:18" x14ac:dyDescent="0.3">
      <c r="B118" s="5"/>
      <c r="C118" s="6"/>
      <c r="D118" s="6"/>
      <c r="E118" s="6"/>
      <c r="F118" s="6"/>
      <c r="H118" s="16"/>
      <c r="I118" s="10"/>
      <c r="J118" s="11"/>
      <c r="K118" s="11"/>
      <c r="L118" s="11"/>
    </row>
    <row r="119" spans="2:18" x14ac:dyDescent="0.3">
      <c r="B119" s="5"/>
      <c r="C119" s="6"/>
      <c r="D119" s="6"/>
      <c r="E119" s="6"/>
      <c r="F119" s="6"/>
      <c r="H119" s="16"/>
      <c r="I119" s="10"/>
      <c r="J119" s="11"/>
      <c r="K119" s="11"/>
      <c r="L119" s="11"/>
    </row>
    <row r="120" spans="2:18" x14ac:dyDescent="0.3">
      <c r="B120" s="5"/>
      <c r="C120" s="6"/>
      <c r="D120" s="6"/>
      <c r="E120" s="6"/>
      <c r="F120" s="6"/>
      <c r="H120" s="16"/>
      <c r="I120" s="10"/>
      <c r="J120" s="11"/>
      <c r="K120" s="11"/>
      <c r="L120" s="11"/>
    </row>
    <row r="121" spans="2:18" x14ac:dyDescent="0.3">
      <c r="B121" s="5"/>
      <c r="C121" s="6"/>
      <c r="D121" s="6"/>
      <c r="E121" s="6"/>
      <c r="F121" s="6"/>
      <c r="H121" s="16"/>
      <c r="I121" s="10"/>
      <c r="J121" s="11"/>
      <c r="K121" s="11"/>
      <c r="L121" s="11"/>
    </row>
    <row r="122" spans="2:18" x14ac:dyDescent="0.3">
      <c r="B122" s="5"/>
      <c r="C122" s="6"/>
      <c r="D122" s="6"/>
      <c r="E122" s="6"/>
      <c r="F122" s="6"/>
      <c r="H122" s="16"/>
      <c r="I122" s="10"/>
      <c r="J122" s="11"/>
      <c r="K122" s="11"/>
      <c r="L122" s="11"/>
    </row>
    <row r="123" spans="2:18" x14ac:dyDescent="0.3">
      <c r="B123" s="5"/>
      <c r="C123" s="6"/>
      <c r="D123" s="6"/>
      <c r="E123" s="6"/>
      <c r="F123" s="6"/>
      <c r="H123" s="16"/>
      <c r="I123" s="10"/>
      <c r="J123" s="11"/>
      <c r="K123" s="11"/>
      <c r="L123" s="11"/>
    </row>
    <row r="124" spans="2:18" x14ac:dyDescent="0.3">
      <c r="B124" s="5"/>
      <c r="C124" s="6"/>
      <c r="D124" s="6"/>
      <c r="E124" s="6"/>
      <c r="F124" s="6"/>
      <c r="H124" s="16"/>
      <c r="I124" s="10"/>
      <c r="J124" s="11"/>
      <c r="K124" s="11"/>
      <c r="L124" s="11"/>
    </row>
    <row r="125" spans="2:18" x14ac:dyDescent="0.3">
      <c r="B125" s="5"/>
      <c r="C125" s="6"/>
      <c r="D125" s="6"/>
      <c r="E125" s="6"/>
      <c r="F125" s="6"/>
      <c r="H125" s="16"/>
      <c r="I125" s="10"/>
      <c r="J125" s="11"/>
      <c r="K125" s="11"/>
      <c r="L125" s="11"/>
    </row>
    <row r="126" spans="2:18" ht="16.2" thickBot="1" x14ac:dyDescent="0.35">
      <c r="B126" s="12"/>
      <c r="C126" s="13"/>
      <c r="D126" s="13"/>
      <c r="E126" s="13"/>
      <c r="F126" s="13"/>
      <c r="G126" s="12"/>
      <c r="H126" s="18"/>
      <c r="I126" s="17"/>
      <c r="J126" s="15"/>
      <c r="K126" s="15"/>
      <c r="L126" s="15"/>
      <c r="M126" s="14"/>
      <c r="N126" s="12"/>
      <c r="O126" s="13"/>
      <c r="P126" s="13"/>
      <c r="Q126" s="14"/>
      <c r="R126" s="12"/>
    </row>
  </sheetData>
  <mergeCells count="11">
    <mergeCell ref="R2:AD2"/>
    <mergeCell ref="C82:G82"/>
    <mergeCell ref="H82:L82"/>
    <mergeCell ref="R9:AD9"/>
    <mergeCell ref="R16:AD16"/>
    <mergeCell ref="R23:AD23"/>
    <mergeCell ref="R30:AD30"/>
    <mergeCell ref="R37:AD37"/>
    <mergeCell ref="R44:AD44"/>
    <mergeCell ref="C52:H52"/>
    <mergeCell ref="I52:N52"/>
  </mergeCells>
  <conditionalFormatting sqref="N9:Q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Q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2661-F29C-4C08-B3FD-24B8F18A9AF4}">
  <sheetPr codeName="Sheet4"/>
  <dimension ref="A1:AQ670"/>
  <sheetViews>
    <sheetView tabSelected="1" topLeftCell="A13" zoomScale="115" zoomScaleNormal="115" workbookViewId="0">
      <selection activeCell="H23" sqref="H23"/>
    </sheetView>
  </sheetViews>
  <sheetFormatPr defaultRowHeight="13.2" x14ac:dyDescent="0.25"/>
  <cols>
    <col min="1" max="1" width="8.88671875" style="200"/>
    <col min="2" max="2" width="16.6640625" style="200" customWidth="1"/>
    <col min="3" max="3" width="18.77734375" style="200" customWidth="1"/>
    <col min="4" max="4" width="15.77734375" style="200" customWidth="1"/>
    <col min="5" max="5" width="16.6640625" style="200" customWidth="1"/>
    <col min="6" max="6" width="16.77734375" style="200" customWidth="1"/>
    <col min="7" max="7" width="17.5546875" style="323" customWidth="1"/>
    <col min="8" max="8" width="24.44140625" style="329" customWidth="1"/>
    <col min="9" max="9" width="14.44140625" style="337" customWidth="1"/>
    <col min="10" max="10" width="13.6640625" style="267" bestFit="1" customWidth="1"/>
    <col min="11" max="11" width="12.5546875" style="338" customWidth="1"/>
    <col min="12" max="12" width="12.5546875" style="273" customWidth="1"/>
    <col min="13" max="13" width="13.6640625" style="329" customWidth="1"/>
    <col min="14" max="14" width="12" style="324" bestFit="1" customWidth="1"/>
    <col min="15" max="15" width="1.21875" style="273" customWidth="1"/>
    <col min="16" max="16" width="1.5546875" style="273" customWidth="1"/>
    <col min="17" max="17" width="1" style="329" customWidth="1"/>
    <col min="18" max="18" width="4" style="323" customWidth="1"/>
    <col min="19" max="19" width="2.44140625" style="273" bestFit="1" customWidth="1"/>
    <col min="20" max="21" width="3.44140625" style="273" bestFit="1" customWidth="1"/>
    <col min="22" max="24" width="4.44140625" style="273" bestFit="1" customWidth="1"/>
    <col min="25" max="29" width="5.44140625" style="273" bestFit="1" customWidth="1"/>
    <col min="30" max="30" width="5.6640625" style="329" customWidth="1"/>
    <col min="31" max="16384" width="8.88671875" style="200"/>
  </cols>
  <sheetData>
    <row r="1" spans="1:43" ht="13.8" thickBot="1" x14ac:dyDescent="0.3">
      <c r="G1" s="201"/>
      <c r="H1" s="202"/>
      <c r="I1" s="203"/>
      <c r="J1" s="204"/>
      <c r="K1" s="205"/>
      <c r="L1" s="206"/>
      <c r="M1" s="202"/>
      <c r="N1" s="205"/>
      <c r="O1" s="206"/>
      <c r="P1" s="206"/>
      <c r="Q1" s="202"/>
      <c r="R1" s="201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2"/>
    </row>
    <row r="2" spans="1:43" s="207" customFormat="1" ht="13.8" thickBot="1" x14ac:dyDescent="0.3">
      <c r="A2" s="207" t="s">
        <v>187</v>
      </c>
      <c r="B2" s="207" t="s">
        <v>1</v>
      </c>
      <c r="C2" s="207" t="s">
        <v>9</v>
      </c>
      <c r="D2" s="207" t="s">
        <v>14</v>
      </c>
      <c r="E2" s="207" t="s">
        <v>223</v>
      </c>
      <c r="F2" s="208" t="s">
        <v>10</v>
      </c>
      <c r="G2" s="209" t="s">
        <v>12</v>
      </c>
      <c r="H2" s="207" t="s">
        <v>25</v>
      </c>
      <c r="I2" s="210" t="s">
        <v>3</v>
      </c>
      <c r="J2" s="211" t="s">
        <v>11</v>
      </c>
      <c r="K2" s="212" t="s">
        <v>2</v>
      </c>
      <c r="L2" s="208" t="s">
        <v>4</v>
      </c>
      <c r="N2" s="213"/>
      <c r="R2" s="361" t="s">
        <v>23</v>
      </c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3"/>
      <c r="AE2" s="214"/>
      <c r="AG2" s="207" t="s">
        <v>196</v>
      </c>
    </row>
    <row r="3" spans="1:43" s="216" customFormat="1" x14ac:dyDescent="0.25">
      <c r="A3" s="215" t="s">
        <v>205</v>
      </c>
      <c r="B3" s="216">
        <v>12</v>
      </c>
      <c r="C3" s="216" t="s">
        <v>13</v>
      </c>
      <c r="D3" s="217" t="s">
        <v>224</v>
      </c>
      <c r="E3" s="218">
        <v>50</v>
      </c>
      <c r="F3" s="219">
        <v>0</v>
      </c>
      <c r="G3" s="220" t="s">
        <v>16</v>
      </c>
      <c r="H3" s="221"/>
      <c r="I3" s="222">
        <v>0</v>
      </c>
      <c r="J3" s="223">
        <v>1.2965202331542899E-2</v>
      </c>
      <c r="K3" s="224"/>
      <c r="L3" s="225">
        <v>0.135416666667</v>
      </c>
      <c r="M3" s="226"/>
      <c r="N3" s="227"/>
      <c r="O3" s="228"/>
      <c r="P3" s="228"/>
      <c r="Q3" s="229"/>
      <c r="R3" s="230" t="s">
        <v>0</v>
      </c>
      <c r="S3" s="216">
        <v>4</v>
      </c>
      <c r="T3" s="216">
        <v>4</v>
      </c>
      <c r="U3" s="216">
        <v>4</v>
      </c>
      <c r="V3" s="216">
        <v>4</v>
      </c>
      <c r="W3" s="216">
        <v>4</v>
      </c>
      <c r="X3" s="216">
        <v>4</v>
      </c>
      <c r="Y3" s="216">
        <v>4</v>
      </c>
      <c r="Z3" s="216">
        <v>4</v>
      </c>
      <c r="AA3" s="216">
        <v>4</v>
      </c>
      <c r="AB3" s="216">
        <v>4</v>
      </c>
      <c r="AC3" s="216">
        <v>4</v>
      </c>
      <c r="AD3" s="216">
        <v>4</v>
      </c>
      <c r="AE3" s="231"/>
    </row>
    <row r="4" spans="1:43" s="216" customFormat="1" x14ac:dyDescent="0.25">
      <c r="A4" s="232" t="s">
        <v>196</v>
      </c>
      <c r="B4" s="233">
        <v>12</v>
      </c>
      <c r="C4" s="233" t="s">
        <v>13</v>
      </c>
      <c r="D4" s="217" t="s">
        <v>224</v>
      </c>
      <c r="E4" s="218">
        <v>50</v>
      </c>
      <c r="F4" s="234">
        <v>0</v>
      </c>
      <c r="G4" s="235" t="s">
        <v>37</v>
      </c>
      <c r="H4" s="236" t="s">
        <v>47</v>
      </c>
      <c r="I4" s="222">
        <v>3.0381944444444402E-3</v>
      </c>
      <c r="J4" s="237">
        <v>1.49829387664794E-2</v>
      </c>
      <c r="K4" s="224"/>
      <c r="L4" s="225">
        <v>0.46875</v>
      </c>
      <c r="M4" s="226"/>
      <c r="N4" s="227"/>
      <c r="O4" s="228"/>
      <c r="P4" s="228"/>
      <c r="Q4" s="229"/>
      <c r="R4" s="238" t="s">
        <v>0</v>
      </c>
      <c r="S4" s="216">
        <v>4</v>
      </c>
      <c r="T4" s="216">
        <v>4</v>
      </c>
      <c r="U4" s="216">
        <v>4</v>
      </c>
      <c r="V4" s="216">
        <v>4</v>
      </c>
      <c r="W4" s="216">
        <v>4</v>
      </c>
      <c r="X4" s="216">
        <v>4</v>
      </c>
      <c r="Y4" s="216">
        <v>4</v>
      </c>
      <c r="Z4" s="216">
        <v>4</v>
      </c>
      <c r="AA4" s="216">
        <v>4</v>
      </c>
      <c r="AB4" s="216">
        <v>4</v>
      </c>
      <c r="AC4" s="216">
        <v>4</v>
      </c>
      <c r="AD4" s="216">
        <v>4</v>
      </c>
      <c r="AE4" s="231"/>
      <c r="AF4" s="216" t="s">
        <v>198</v>
      </c>
      <c r="AG4" s="238"/>
      <c r="AH4" s="216" t="s">
        <v>206</v>
      </c>
      <c r="AI4" s="216" t="s">
        <v>207</v>
      </c>
      <c r="AL4" s="232"/>
      <c r="AM4" s="232"/>
      <c r="AN4" s="232"/>
      <c r="AO4" s="232"/>
      <c r="AP4" s="232"/>
      <c r="AQ4" s="232"/>
    </row>
    <row r="5" spans="1:43" s="232" customFormat="1" x14ac:dyDescent="0.25">
      <c r="A5" s="215" t="s">
        <v>192</v>
      </c>
      <c r="B5" s="233">
        <v>12</v>
      </c>
      <c r="C5" s="233" t="s">
        <v>13</v>
      </c>
      <c r="D5" s="217" t="s">
        <v>224</v>
      </c>
      <c r="E5" s="218">
        <v>50</v>
      </c>
      <c r="F5" s="239">
        <v>0</v>
      </c>
      <c r="G5" s="240" t="s">
        <v>17</v>
      </c>
      <c r="H5" s="241"/>
      <c r="I5" s="242">
        <v>0</v>
      </c>
      <c r="J5" s="237">
        <v>1.1966943740844701E-2</v>
      </c>
      <c r="K5" s="224"/>
      <c r="L5" s="243">
        <v>0</v>
      </c>
      <c r="M5" s="244"/>
      <c r="N5" s="227"/>
      <c r="O5" s="245"/>
      <c r="P5" s="245"/>
      <c r="Q5" s="246"/>
      <c r="R5" s="247" t="s">
        <v>0</v>
      </c>
      <c r="S5" s="216">
        <v>4</v>
      </c>
      <c r="T5" s="216">
        <v>4</v>
      </c>
      <c r="U5" s="216">
        <v>4</v>
      </c>
      <c r="V5" s="216">
        <v>4</v>
      </c>
      <c r="W5" s="216">
        <v>4</v>
      </c>
      <c r="X5" s="216">
        <v>4</v>
      </c>
      <c r="Y5" s="216">
        <v>4</v>
      </c>
      <c r="Z5" s="216">
        <v>4</v>
      </c>
      <c r="AA5" s="216">
        <v>4</v>
      </c>
      <c r="AB5" s="216">
        <v>4</v>
      </c>
      <c r="AC5" s="216">
        <v>4</v>
      </c>
      <c r="AD5" s="216">
        <v>4</v>
      </c>
      <c r="AE5" s="248"/>
      <c r="AF5" s="232">
        <v>1</v>
      </c>
      <c r="AG5" s="249">
        <v>4</v>
      </c>
      <c r="AH5" s="232">
        <f>-AG5/2</f>
        <v>-2</v>
      </c>
      <c r="AI5" s="232">
        <f>AG5/2</f>
        <v>2</v>
      </c>
    </row>
    <row r="6" spans="1:43" s="232" customFormat="1" x14ac:dyDescent="0.25">
      <c r="A6" s="232" t="s">
        <v>193</v>
      </c>
      <c r="B6" s="233">
        <v>12</v>
      </c>
      <c r="C6" s="233" t="s">
        <v>13</v>
      </c>
      <c r="D6" s="217" t="s">
        <v>224</v>
      </c>
      <c r="E6" s="218">
        <v>50</v>
      </c>
      <c r="F6" s="234">
        <v>0</v>
      </c>
      <c r="G6" s="235" t="s">
        <v>18</v>
      </c>
      <c r="H6" s="250" t="s">
        <v>55</v>
      </c>
      <c r="I6" s="242">
        <v>7.7160493827160598E-4</v>
      </c>
      <c r="J6" s="237">
        <v>9.95635986328125E-3</v>
      </c>
      <c r="K6" s="224"/>
      <c r="L6" s="243">
        <v>-0.16203703703700001</v>
      </c>
      <c r="M6" s="244"/>
      <c r="N6" s="227"/>
      <c r="O6" s="245"/>
      <c r="P6" s="245"/>
      <c r="Q6" s="246"/>
      <c r="R6" s="251" t="s">
        <v>0</v>
      </c>
      <c r="S6" s="216">
        <v>4</v>
      </c>
      <c r="T6" s="216">
        <v>4</v>
      </c>
      <c r="U6" s="216">
        <v>4</v>
      </c>
      <c r="V6" s="216">
        <v>4</v>
      </c>
      <c r="W6" s="216">
        <v>4</v>
      </c>
      <c r="X6" s="216">
        <v>4</v>
      </c>
      <c r="Y6" s="216">
        <v>4</v>
      </c>
      <c r="Z6" s="216">
        <v>4</v>
      </c>
      <c r="AA6" s="216">
        <v>4</v>
      </c>
      <c r="AB6" s="216">
        <v>4</v>
      </c>
      <c r="AC6" s="216">
        <v>4</v>
      </c>
      <c r="AD6" s="216">
        <v>4</v>
      </c>
      <c r="AE6" s="248"/>
      <c r="AF6" s="232">
        <v>2</v>
      </c>
      <c r="AG6" s="249">
        <v>16</v>
      </c>
      <c r="AH6" s="232">
        <f t="shared" ref="AH6:AH16" si="0">-AG6/2</f>
        <v>-8</v>
      </c>
      <c r="AI6" s="232">
        <f t="shared" ref="AI6:AI16" si="1">AG6/2</f>
        <v>8</v>
      </c>
    </row>
    <row r="7" spans="1:43" s="232" customFormat="1" x14ac:dyDescent="0.25">
      <c r="A7" s="215" t="s">
        <v>194</v>
      </c>
      <c r="B7" s="233">
        <v>12</v>
      </c>
      <c r="C7" s="233" t="s">
        <v>13</v>
      </c>
      <c r="D7" s="217" t="s">
        <v>224</v>
      </c>
      <c r="E7" s="218">
        <v>50</v>
      </c>
      <c r="F7" s="234">
        <v>0</v>
      </c>
      <c r="G7" s="235" t="s">
        <v>19</v>
      </c>
      <c r="H7" s="250" t="s">
        <v>22</v>
      </c>
      <c r="I7" s="242">
        <v>4.9832818930041099E-4</v>
      </c>
      <c r="J7" s="237">
        <v>1.7959833145141602E-2</v>
      </c>
      <c r="K7" s="224"/>
      <c r="L7" s="243">
        <v>0.20254629629599999</v>
      </c>
      <c r="M7" s="244"/>
      <c r="N7" s="227"/>
      <c r="O7" s="245"/>
      <c r="P7" s="245"/>
      <c r="Q7" s="246"/>
      <c r="R7" s="252" t="s">
        <v>0</v>
      </c>
      <c r="S7" s="216">
        <v>4</v>
      </c>
      <c r="T7" s="216">
        <v>4</v>
      </c>
      <c r="U7" s="216">
        <v>4</v>
      </c>
      <c r="V7" s="216">
        <v>4</v>
      </c>
      <c r="W7" s="216">
        <v>4</v>
      </c>
      <c r="X7" s="216">
        <v>4</v>
      </c>
      <c r="Y7" s="216">
        <v>4</v>
      </c>
      <c r="Z7" s="216">
        <v>4</v>
      </c>
      <c r="AA7" s="216">
        <v>4</v>
      </c>
      <c r="AB7" s="216">
        <v>4</v>
      </c>
      <c r="AC7" s="216">
        <v>4</v>
      </c>
      <c r="AD7" s="216">
        <v>4</v>
      </c>
      <c r="AE7" s="248"/>
      <c r="AF7" s="232">
        <v>3</v>
      </c>
      <c r="AG7" s="249">
        <v>64</v>
      </c>
      <c r="AH7" s="232">
        <f t="shared" si="0"/>
        <v>-32</v>
      </c>
      <c r="AI7" s="232">
        <f t="shared" si="1"/>
        <v>32</v>
      </c>
    </row>
    <row r="8" spans="1:43" s="232" customFormat="1" ht="13.8" thickBot="1" x14ac:dyDescent="0.3">
      <c r="A8" s="232" t="s">
        <v>203</v>
      </c>
      <c r="B8" s="233">
        <v>12</v>
      </c>
      <c r="C8" s="233" t="s">
        <v>13</v>
      </c>
      <c r="D8" s="217" t="s">
        <v>224</v>
      </c>
      <c r="E8" s="218">
        <v>50</v>
      </c>
      <c r="F8" s="234">
        <v>0</v>
      </c>
      <c r="G8" s="235" t="s">
        <v>20</v>
      </c>
      <c r="H8" s="250" t="s">
        <v>21</v>
      </c>
      <c r="I8" s="242">
        <v>2.2103266460905301E-4</v>
      </c>
      <c r="J8" s="237">
        <v>1.49896144866943E-2</v>
      </c>
      <c r="K8" s="224"/>
      <c r="L8" s="243">
        <v>0.25405092592599998</v>
      </c>
      <c r="M8" s="244"/>
      <c r="N8" s="227"/>
      <c r="O8" s="245"/>
      <c r="P8" s="245"/>
      <c r="Q8" s="246"/>
      <c r="R8" s="253" t="s">
        <v>0</v>
      </c>
      <c r="S8" s="216">
        <v>4</v>
      </c>
      <c r="T8" s="216">
        <v>4</v>
      </c>
      <c r="U8" s="216">
        <v>4</v>
      </c>
      <c r="V8" s="216">
        <v>4</v>
      </c>
      <c r="W8" s="216">
        <v>4</v>
      </c>
      <c r="X8" s="216">
        <v>4</v>
      </c>
      <c r="Y8" s="216">
        <v>4</v>
      </c>
      <c r="Z8" s="216">
        <v>4</v>
      </c>
      <c r="AA8" s="216">
        <v>4</v>
      </c>
      <c r="AB8" s="216">
        <v>4</v>
      </c>
      <c r="AC8" s="216">
        <v>4</v>
      </c>
      <c r="AD8" s="216">
        <v>4</v>
      </c>
      <c r="AE8" s="248"/>
      <c r="AF8" s="232">
        <v>4</v>
      </c>
      <c r="AG8" s="249">
        <v>92</v>
      </c>
      <c r="AH8" s="232">
        <f t="shared" si="0"/>
        <v>-46</v>
      </c>
      <c r="AI8" s="232">
        <f t="shared" si="1"/>
        <v>46</v>
      </c>
    </row>
    <row r="9" spans="1:43" s="207" customFormat="1" ht="13.8" thickBot="1" x14ac:dyDescent="0.3">
      <c r="A9" s="207" t="s">
        <v>188</v>
      </c>
      <c r="B9" s="207" t="s">
        <v>1</v>
      </c>
      <c r="C9" s="207" t="s">
        <v>9</v>
      </c>
      <c r="D9" s="207" t="s">
        <v>14</v>
      </c>
      <c r="E9" s="207" t="s">
        <v>223</v>
      </c>
      <c r="F9" s="208" t="s">
        <v>10</v>
      </c>
      <c r="G9" s="209" t="s">
        <v>12</v>
      </c>
      <c r="H9" s="207" t="s">
        <v>25</v>
      </c>
      <c r="I9" s="210" t="s">
        <v>3</v>
      </c>
      <c r="J9" s="211" t="s">
        <v>11</v>
      </c>
      <c r="K9" s="212" t="s">
        <v>2</v>
      </c>
      <c r="L9" s="208" t="s">
        <v>4</v>
      </c>
      <c r="N9" s="213"/>
      <c r="R9" s="361" t="s">
        <v>23</v>
      </c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3"/>
      <c r="AE9" s="214"/>
      <c r="AF9" s="207">
        <v>5</v>
      </c>
      <c r="AG9" s="249">
        <v>164</v>
      </c>
      <c r="AH9" s="207">
        <f t="shared" si="0"/>
        <v>-82</v>
      </c>
      <c r="AI9" s="207">
        <f t="shared" si="1"/>
        <v>82</v>
      </c>
    </row>
    <row r="10" spans="1:43" s="232" customFormat="1" x14ac:dyDescent="0.25">
      <c r="A10" s="215" t="s">
        <v>205</v>
      </c>
      <c r="B10" s="216">
        <v>12</v>
      </c>
      <c r="C10" s="216" t="s">
        <v>13</v>
      </c>
      <c r="D10" s="217" t="s">
        <v>38</v>
      </c>
      <c r="E10" s="218">
        <v>50</v>
      </c>
      <c r="F10" s="219">
        <v>0</v>
      </c>
      <c r="G10" s="220" t="s">
        <v>16</v>
      </c>
      <c r="H10" s="221"/>
      <c r="I10" s="222"/>
      <c r="J10" s="237"/>
      <c r="K10" s="224"/>
      <c r="L10" s="225">
        <v>0.135416666667</v>
      </c>
      <c r="M10" s="226"/>
      <c r="N10" s="227"/>
      <c r="O10" s="228"/>
      <c r="P10" s="228"/>
      <c r="Q10" s="229"/>
      <c r="R10" s="230">
        <v>0</v>
      </c>
      <c r="S10" s="216">
        <v>4</v>
      </c>
      <c r="T10" s="216">
        <v>16</v>
      </c>
      <c r="U10" s="216">
        <v>60</v>
      </c>
      <c r="V10" s="216">
        <v>104</v>
      </c>
      <c r="W10" s="216">
        <v>132</v>
      </c>
      <c r="X10" s="216">
        <v>144</v>
      </c>
      <c r="Y10" s="216">
        <v>168</v>
      </c>
      <c r="Z10" s="216">
        <v>156</v>
      </c>
      <c r="AA10" s="216">
        <v>120</v>
      </c>
      <c r="AB10" s="216">
        <v>112</v>
      </c>
      <c r="AC10" s="216">
        <v>68</v>
      </c>
      <c r="AD10" s="221">
        <v>4</v>
      </c>
      <c r="AE10" s="248"/>
      <c r="AF10" s="232">
        <v>6</v>
      </c>
      <c r="AG10" s="249">
        <v>196</v>
      </c>
      <c r="AH10" s="232">
        <f t="shared" si="0"/>
        <v>-98</v>
      </c>
      <c r="AI10" s="232">
        <f t="shared" si="1"/>
        <v>98</v>
      </c>
    </row>
    <row r="11" spans="1:43" s="232" customFormat="1" x14ac:dyDescent="0.25">
      <c r="A11" s="232" t="s">
        <v>196</v>
      </c>
      <c r="B11" s="233">
        <v>12</v>
      </c>
      <c r="C11" s="233" t="s">
        <v>13</v>
      </c>
      <c r="D11" s="254" t="s">
        <v>38</v>
      </c>
      <c r="E11" s="218">
        <v>50</v>
      </c>
      <c r="F11" s="234">
        <v>0</v>
      </c>
      <c r="G11" s="235" t="s">
        <v>37</v>
      </c>
      <c r="H11" s="236" t="s">
        <v>47</v>
      </c>
      <c r="I11" s="222"/>
      <c r="J11" s="237"/>
      <c r="K11" s="224"/>
      <c r="L11" s="225">
        <v>0.46875</v>
      </c>
      <c r="M11" s="226"/>
      <c r="N11" s="255"/>
      <c r="O11" s="228"/>
      <c r="P11" s="228"/>
      <c r="Q11" s="229"/>
      <c r="R11" s="238">
        <v>0</v>
      </c>
      <c r="S11" s="249">
        <v>4</v>
      </c>
      <c r="T11" s="249">
        <v>16</v>
      </c>
      <c r="U11" s="249">
        <v>64</v>
      </c>
      <c r="V11" s="249">
        <v>92</v>
      </c>
      <c r="W11" s="249">
        <v>164</v>
      </c>
      <c r="X11" s="249">
        <v>196</v>
      </c>
      <c r="Y11" s="249">
        <v>260</v>
      </c>
      <c r="Z11" s="249">
        <v>312</v>
      </c>
      <c r="AA11" s="249">
        <v>344</v>
      </c>
      <c r="AB11" s="249">
        <v>308</v>
      </c>
      <c r="AC11" s="249">
        <v>332</v>
      </c>
      <c r="AD11" s="256">
        <v>14</v>
      </c>
      <c r="AE11" s="248"/>
      <c r="AF11" s="232">
        <v>7</v>
      </c>
      <c r="AG11" s="249">
        <v>260</v>
      </c>
      <c r="AH11" s="232">
        <f t="shared" si="0"/>
        <v>-130</v>
      </c>
      <c r="AI11" s="232">
        <f t="shared" si="1"/>
        <v>130</v>
      </c>
    </row>
    <row r="12" spans="1:43" s="232" customFormat="1" x14ac:dyDescent="0.25">
      <c r="A12" s="215" t="s">
        <v>192</v>
      </c>
      <c r="B12" s="233">
        <v>12</v>
      </c>
      <c r="C12" s="233" t="s">
        <v>13</v>
      </c>
      <c r="D12" s="254" t="s">
        <v>38</v>
      </c>
      <c r="E12" s="218">
        <v>50</v>
      </c>
      <c r="F12" s="239">
        <v>0</v>
      </c>
      <c r="G12" s="240" t="s">
        <v>17</v>
      </c>
      <c r="H12" s="241"/>
      <c r="I12" s="242"/>
      <c r="J12" s="237"/>
      <c r="K12" s="224"/>
      <c r="L12" s="243">
        <v>0</v>
      </c>
      <c r="M12" s="244"/>
      <c r="N12" s="257"/>
      <c r="O12" s="245"/>
      <c r="P12" s="245"/>
      <c r="Q12" s="246"/>
      <c r="R12" s="247">
        <v>0</v>
      </c>
      <c r="S12" s="232">
        <v>4</v>
      </c>
      <c r="T12" s="232">
        <v>16</v>
      </c>
      <c r="U12" s="232">
        <v>64</v>
      </c>
      <c r="V12" s="232">
        <v>256</v>
      </c>
      <c r="W12" s="232">
        <v>176</v>
      </c>
      <c r="X12" s="232">
        <v>200</v>
      </c>
      <c r="Y12" s="232">
        <v>228</v>
      </c>
      <c r="Z12" s="232">
        <v>140</v>
      </c>
      <c r="AA12" s="232">
        <v>92</v>
      </c>
      <c r="AB12" s="232">
        <v>20</v>
      </c>
      <c r="AC12" s="232">
        <v>4</v>
      </c>
      <c r="AD12" s="250">
        <v>4</v>
      </c>
      <c r="AE12" s="248"/>
      <c r="AF12" s="232">
        <v>8</v>
      </c>
      <c r="AG12" s="249">
        <v>312</v>
      </c>
      <c r="AH12" s="232">
        <f t="shared" si="0"/>
        <v>-156</v>
      </c>
      <c r="AI12" s="232">
        <f t="shared" si="1"/>
        <v>156</v>
      </c>
    </row>
    <row r="13" spans="1:43" s="232" customFormat="1" x14ac:dyDescent="0.25">
      <c r="A13" s="232" t="s">
        <v>193</v>
      </c>
      <c r="B13" s="233">
        <v>12</v>
      </c>
      <c r="C13" s="233" t="s">
        <v>13</v>
      </c>
      <c r="D13" s="254" t="s">
        <v>38</v>
      </c>
      <c r="E13" s="218">
        <v>50</v>
      </c>
      <c r="F13" s="234">
        <v>0</v>
      </c>
      <c r="G13" s="235" t="s">
        <v>18</v>
      </c>
      <c r="H13" s="250"/>
      <c r="I13" s="242"/>
      <c r="J13" s="237"/>
      <c r="K13" s="224"/>
      <c r="L13" s="243">
        <v>-0.16203703703700001</v>
      </c>
      <c r="M13" s="244"/>
      <c r="N13" s="258"/>
      <c r="O13" s="245"/>
      <c r="P13" s="245"/>
      <c r="Q13" s="246"/>
      <c r="R13" s="251">
        <v>0</v>
      </c>
      <c r="S13" s="259">
        <v>4</v>
      </c>
      <c r="T13" s="259">
        <v>16</v>
      </c>
      <c r="U13" s="259">
        <v>64</v>
      </c>
      <c r="V13" s="259">
        <v>148</v>
      </c>
      <c r="W13" s="259">
        <v>160</v>
      </c>
      <c r="X13" s="259">
        <v>168</v>
      </c>
      <c r="Y13" s="259">
        <v>156</v>
      </c>
      <c r="Z13" s="259">
        <v>228</v>
      </c>
      <c r="AA13" s="259">
        <v>252</v>
      </c>
      <c r="AB13" s="259">
        <v>204</v>
      </c>
      <c r="AC13" s="259">
        <v>140</v>
      </c>
      <c r="AD13" s="260">
        <v>40</v>
      </c>
      <c r="AE13" s="248"/>
      <c r="AF13" s="232">
        <v>9</v>
      </c>
      <c r="AG13" s="249">
        <v>344</v>
      </c>
      <c r="AH13" s="232">
        <f t="shared" si="0"/>
        <v>-172</v>
      </c>
      <c r="AI13" s="232">
        <f t="shared" si="1"/>
        <v>172</v>
      </c>
    </row>
    <row r="14" spans="1:43" s="232" customFormat="1" x14ac:dyDescent="0.25">
      <c r="A14" s="215" t="s">
        <v>194</v>
      </c>
      <c r="B14" s="233">
        <v>12</v>
      </c>
      <c r="C14" s="233" t="s">
        <v>13</v>
      </c>
      <c r="D14" s="254" t="s">
        <v>38</v>
      </c>
      <c r="E14" s="218">
        <v>50</v>
      </c>
      <c r="F14" s="234">
        <v>0</v>
      </c>
      <c r="G14" s="235" t="s">
        <v>19</v>
      </c>
      <c r="H14" s="250" t="s">
        <v>22</v>
      </c>
      <c r="I14" s="242"/>
      <c r="J14" s="237"/>
      <c r="K14" s="224"/>
      <c r="L14" s="243">
        <v>0.20254629629599999</v>
      </c>
      <c r="M14" s="244"/>
      <c r="N14" s="258"/>
      <c r="O14" s="245"/>
      <c r="P14" s="245"/>
      <c r="Q14" s="246"/>
      <c r="R14" s="252">
        <v>0</v>
      </c>
      <c r="S14" s="261">
        <v>4</v>
      </c>
      <c r="T14" s="261">
        <v>16</v>
      </c>
      <c r="U14" s="261">
        <v>56</v>
      </c>
      <c r="V14" s="261">
        <v>92</v>
      </c>
      <c r="W14" s="261">
        <v>152</v>
      </c>
      <c r="X14" s="261">
        <v>196</v>
      </c>
      <c r="Y14" s="261">
        <v>228</v>
      </c>
      <c r="Z14" s="261">
        <v>312</v>
      </c>
      <c r="AA14" s="261">
        <v>276</v>
      </c>
      <c r="AB14" s="261">
        <v>292</v>
      </c>
      <c r="AC14" s="261">
        <v>268</v>
      </c>
      <c r="AD14" s="262">
        <v>92</v>
      </c>
      <c r="AE14" s="248"/>
      <c r="AF14" s="232">
        <v>10</v>
      </c>
      <c r="AG14" s="249">
        <v>308</v>
      </c>
      <c r="AH14" s="232">
        <f t="shared" si="0"/>
        <v>-154</v>
      </c>
      <c r="AI14" s="232">
        <f t="shared" si="1"/>
        <v>154</v>
      </c>
    </row>
    <row r="15" spans="1:43" s="232" customFormat="1" ht="13.8" thickBot="1" x14ac:dyDescent="0.3">
      <c r="A15" s="232" t="s">
        <v>203</v>
      </c>
      <c r="B15" s="233">
        <v>12</v>
      </c>
      <c r="C15" s="233" t="s">
        <v>13</v>
      </c>
      <c r="D15" s="254" t="s">
        <v>38</v>
      </c>
      <c r="E15" s="218">
        <v>50</v>
      </c>
      <c r="F15" s="234">
        <v>0</v>
      </c>
      <c r="G15" s="235" t="s">
        <v>20</v>
      </c>
      <c r="H15" s="250" t="s">
        <v>21</v>
      </c>
      <c r="I15" s="242"/>
      <c r="J15" s="237"/>
      <c r="K15" s="224"/>
      <c r="L15" s="243">
        <v>0.25405092592599998</v>
      </c>
      <c r="M15" s="244"/>
      <c r="N15" s="258"/>
      <c r="O15" s="245"/>
      <c r="P15" s="245"/>
      <c r="Q15" s="246"/>
      <c r="R15" s="253">
        <v>0</v>
      </c>
      <c r="S15" s="232">
        <v>4</v>
      </c>
      <c r="T15" s="232">
        <v>16</v>
      </c>
      <c r="U15" s="232">
        <v>60</v>
      </c>
      <c r="V15" s="232">
        <v>112</v>
      </c>
      <c r="W15" s="232">
        <v>148</v>
      </c>
      <c r="X15" s="232">
        <v>204</v>
      </c>
      <c r="Y15" s="232">
        <v>204</v>
      </c>
      <c r="Z15" s="232">
        <v>264</v>
      </c>
      <c r="AA15" s="232">
        <v>220</v>
      </c>
      <c r="AB15" s="232">
        <v>256</v>
      </c>
      <c r="AC15" s="232">
        <v>124</v>
      </c>
      <c r="AD15" s="250">
        <v>36</v>
      </c>
      <c r="AE15" s="248"/>
      <c r="AF15" s="232">
        <v>11</v>
      </c>
      <c r="AG15" s="249">
        <v>332</v>
      </c>
      <c r="AH15" s="232">
        <f t="shared" si="0"/>
        <v>-166</v>
      </c>
      <c r="AI15" s="232">
        <f t="shared" si="1"/>
        <v>166</v>
      </c>
    </row>
    <row r="16" spans="1:43" s="207" customFormat="1" ht="13.8" thickBot="1" x14ac:dyDescent="0.3">
      <c r="A16" s="207" t="s">
        <v>189</v>
      </c>
      <c r="B16" s="207" t="s">
        <v>1</v>
      </c>
      <c r="C16" s="207" t="s">
        <v>9</v>
      </c>
      <c r="D16" s="207" t="s">
        <v>14</v>
      </c>
      <c r="E16" s="207" t="s">
        <v>223</v>
      </c>
      <c r="F16" s="208" t="s">
        <v>10</v>
      </c>
      <c r="G16" s="209" t="s">
        <v>12</v>
      </c>
      <c r="H16" s="207" t="s">
        <v>25</v>
      </c>
      <c r="I16" s="210" t="s">
        <v>3</v>
      </c>
      <c r="J16" s="211" t="s">
        <v>11</v>
      </c>
      <c r="K16" s="212" t="s">
        <v>2</v>
      </c>
      <c r="L16" s="208" t="s">
        <v>4</v>
      </c>
      <c r="N16" s="213"/>
      <c r="R16" s="361" t="s">
        <v>23</v>
      </c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3"/>
      <c r="AE16" s="214"/>
      <c r="AF16" s="207">
        <v>12</v>
      </c>
      <c r="AG16" s="256">
        <v>14</v>
      </c>
      <c r="AH16" s="207">
        <f t="shared" si="0"/>
        <v>-7</v>
      </c>
      <c r="AI16" s="207">
        <f t="shared" si="1"/>
        <v>7</v>
      </c>
    </row>
    <row r="17" spans="1:35" s="232" customFormat="1" x14ac:dyDescent="0.25">
      <c r="A17" s="215" t="s">
        <v>205</v>
      </c>
      <c r="B17" s="216">
        <v>12</v>
      </c>
      <c r="C17" s="216" t="s">
        <v>13</v>
      </c>
      <c r="D17" s="217" t="s">
        <v>78</v>
      </c>
      <c r="E17" s="218">
        <v>50</v>
      </c>
      <c r="F17" s="219">
        <v>0</v>
      </c>
      <c r="G17" s="220" t="s">
        <v>16</v>
      </c>
      <c r="H17" s="221"/>
      <c r="I17" s="222"/>
      <c r="J17" s="237"/>
      <c r="K17" s="224"/>
      <c r="L17" s="225">
        <v>0.135416666667</v>
      </c>
      <c r="M17" s="226"/>
      <c r="N17" s="227"/>
      <c r="O17" s="228"/>
      <c r="P17" s="228"/>
      <c r="Q17" s="229"/>
      <c r="R17" s="230">
        <v>0</v>
      </c>
      <c r="S17" s="216">
        <v>4</v>
      </c>
      <c r="T17" s="216">
        <v>16</v>
      </c>
      <c r="U17" s="216">
        <v>60</v>
      </c>
      <c r="V17" s="216">
        <v>104</v>
      </c>
      <c r="W17" s="216">
        <v>132</v>
      </c>
      <c r="X17" s="216">
        <v>144</v>
      </c>
      <c r="Y17" s="216">
        <v>168</v>
      </c>
      <c r="Z17" s="216">
        <v>156</v>
      </c>
      <c r="AA17" s="216">
        <v>120</v>
      </c>
      <c r="AB17" s="216">
        <v>112</v>
      </c>
      <c r="AC17" s="216">
        <v>68</v>
      </c>
      <c r="AD17" s="221">
        <v>4</v>
      </c>
      <c r="AE17" s="248"/>
    </row>
    <row r="18" spans="1:35" s="232" customFormat="1" ht="13.8" thickBot="1" x14ac:dyDescent="0.3">
      <c r="A18" s="232" t="s">
        <v>196</v>
      </c>
      <c r="B18" s="233">
        <v>12</v>
      </c>
      <c r="C18" s="233" t="s">
        <v>13</v>
      </c>
      <c r="D18" s="217" t="s">
        <v>78</v>
      </c>
      <c r="E18" s="218">
        <v>50</v>
      </c>
      <c r="F18" s="234">
        <v>0</v>
      </c>
      <c r="G18" s="235" t="s">
        <v>37</v>
      </c>
      <c r="H18" s="236" t="s">
        <v>110</v>
      </c>
      <c r="I18" s="222"/>
      <c r="J18" s="237"/>
      <c r="K18" s="224"/>
      <c r="L18" s="225">
        <v>0.46875</v>
      </c>
      <c r="M18" s="226"/>
      <c r="N18" s="255"/>
      <c r="O18" s="228"/>
      <c r="P18" s="228"/>
      <c r="Q18" s="229"/>
      <c r="R18" s="238">
        <v>0</v>
      </c>
      <c r="S18" s="249">
        <v>4</v>
      </c>
      <c r="T18" s="249">
        <v>16</v>
      </c>
      <c r="U18" s="249">
        <v>64</v>
      </c>
      <c r="V18" s="249">
        <v>92</v>
      </c>
      <c r="W18" s="249">
        <v>164</v>
      </c>
      <c r="X18" s="249">
        <v>196</v>
      </c>
      <c r="Y18" s="249">
        <v>260</v>
      </c>
      <c r="Z18" s="249">
        <v>312</v>
      </c>
      <c r="AA18" s="249">
        <v>344</v>
      </c>
      <c r="AB18" s="249">
        <v>308</v>
      </c>
      <c r="AC18" s="249">
        <v>348</v>
      </c>
      <c r="AD18" s="256">
        <v>360</v>
      </c>
      <c r="AE18" s="248"/>
      <c r="AG18" s="238"/>
      <c r="AH18" s="216" t="s">
        <v>208</v>
      </c>
      <c r="AI18" s="216" t="s">
        <v>209</v>
      </c>
    </row>
    <row r="19" spans="1:35" s="232" customFormat="1" ht="13.8" thickBot="1" x14ac:dyDescent="0.3">
      <c r="A19" s="215" t="s">
        <v>192</v>
      </c>
      <c r="B19" s="233">
        <v>12</v>
      </c>
      <c r="C19" s="233" t="s">
        <v>13</v>
      </c>
      <c r="D19" s="217" t="s">
        <v>78</v>
      </c>
      <c r="E19" s="218">
        <v>50</v>
      </c>
      <c r="F19" s="239">
        <v>0</v>
      </c>
      <c r="G19" s="240" t="s">
        <v>17</v>
      </c>
      <c r="H19" s="241"/>
      <c r="I19" s="242"/>
      <c r="J19" s="263"/>
      <c r="K19" s="224"/>
      <c r="L19" s="243">
        <v>0</v>
      </c>
      <c r="M19" s="244"/>
      <c r="N19" s="257"/>
      <c r="O19" s="245"/>
      <c r="P19" s="245"/>
      <c r="Q19" s="246"/>
      <c r="R19" s="247">
        <v>0</v>
      </c>
      <c r="S19" s="232">
        <v>4</v>
      </c>
      <c r="T19" s="232">
        <v>16</v>
      </c>
      <c r="U19" s="232">
        <v>64</v>
      </c>
      <c r="V19" s="232">
        <v>256</v>
      </c>
      <c r="W19" s="232">
        <v>176</v>
      </c>
      <c r="X19" s="232">
        <v>200</v>
      </c>
      <c r="Y19" s="232">
        <v>228</v>
      </c>
      <c r="Z19" s="232">
        <v>140</v>
      </c>
      <c r="AA19" s="232">
        <v>92</v>
      </c>
      <c r="AB19" s="232">
        <v>20</v>
      </c>
      <c r="AC19" s="232">
        <v>4</v>
      </c>
      <c r="AD19" s="250">
        <v>4</v>
      </c>
      <c r="AE19" s="248"/>
      <c r="AF19" s="232">
        <v>1</v>
      </c>
      <c r="AG19" s="249">
        <v>4</v>
      </c>
      <c r="AH19" s="232">
        <f>-AG19/2</f>
        <v>-2</v>
      </c>
      <c r="AI19" s="232">
        <f>AG19/2</f>
        <v>2</v>
      </c>
    </row>
    <row r="20" spans="1:35" s="232" customFormat="1" x14ac:dyDescent="0.25">
      <c r="A20" s="232" t="s">
        <v>193</v>
      </c>
      <c r="B20" s="233">
        <v>12</v>
      </c>
      <c r="C20" s="233" t="s">
        <v>13</v>
      </c>
      <c r="D20" s="217" t="s">
        <v>78</v>
      </c>
      <c r="E20" s="218">
        <v>50</v>
      </c>
      <c r="F20" s="234">
        <v>0</v>
      </c>
      <c r="G20" s="235" t="s">
        <v>18</v>
      </c>
      <c r="H20" s="250"/>
      <c r="I20" s="242"/>
      <c r="J20" s="264"/>
      <c r="K20" s="224"/>
      <c r="L20" s="243">
        <v>-0.16203703703700001</v>
      </c>
      <c r="M20" s="244"/>
      <c r="N20" s="258"/>
      <c r="O20" s="245"/>
      <c r="P20" s="245"/>
      <c r="Q20" s="246"/>
      <c r="R20" s="251">
        <v>0</v>
      </c>
      <c r="S20" s="259">
        <v>4</v>
      </c>
      <c r="T20" s="259">
        <v>16</v>
      </c>
      <c r="U20" s="259">
        <v>64</v>
      </c>
      <c r="V20" s="259">
        <v>148</v>
      </c>
      <c r="W20" s="259">
        <v>160</v>
      </c>
      <c r="X20" s="259">
        <v>168</v>
      </c>
      <c r="Y20" s="259">
        <v>156</v>
      </c>
      <c r="Z20" s="259">
        <v>228</v>
      </c>
      <c r="AA20" s="259">
        <v>252</v>
      </c>
      <c r="AB20" s="259">
        <v>204</v>
      </c>
      <c r="AC20" s="259">
        <v>156</v>
      </c>
      <c r="AD20" s="260">
        <v>48</v>
      </c>
      <c r="AE20" s="248"/>
      <c r="AF20" s="232">
        <v>2</v>
      </c>
      <c r="AG20" s="249">
        <v>16</v>
      </c>
      <c r="AH20" s="232">
        <f t="shared" ref="AH20:AH30" si="2">-AG20/2</f>
        <v>-8</v>
      </c>
      <c r="AI20" s="232">
        <f t="shared" ref="AI20:AI30" si="3">AG20/2</f>
        <v>8</v>
      </c>
    </row>
    <row r="21" spans="1:35" s="232" customFormat="1" ht="13.8" thickBot="1" x14ac:dyDescent="0.3">
      <c r="A21" s="215" t="s">
        <v>194</v>
      </c>
      <c r="B21" s="233">
        <v>12</v>
      </c>
      <c r="C21" s="233" t="s">
        <v>13</v>
      </c>
      <c r="D21" s="217" t="s">
        <v>78</v>
      </c>
      <c r="E21" s="218">
        <v>50</v>
      </c>
      <c r="F21" s="234">
        <v>0</v>
      </c>
      <c r="G21" s="235" t="s">
        <v>19</v>
      </c>
      <c r="H21" s="250" t="s">
        <v>22</v>
      </c>
      <c r="I21" s="242"/>
      <c r="J21" s="237"/>
      <c r="K21" s="224"/>
      <c r="L21" s="243">
        <v>0.20254629629599999</v>
      </c>
      <c r="M21" s="244"/>
      <c r="N21" s="258"/>
      <c r="O21" s="245"/>
      <c r="P21" s="245"/>
      <c r="Q21" s="246"/>
      <c r="R21" s="252">
        <v>0</v>
      </c>
      <c r="S21" s="261">
        <v>4</v>
      </c>
      <c r="T21" s="261">
        <v>16</v>
      </c>
      <c r="U21" s="261">
        <v>56</v>
      </c>
      <c r="V21" s="261">
        <v>92</v>
      </c>
      <c r="W21" s="261">
        <v>152</v>
      </c>
      <c r="X21" s="261">
        <v>196</v>
      </c>
      <c r="Y21" s="261">
        <v>228</v>
      </c>
      <c r="Z21" s="261">
        <v>312</v>
      </c>
      <c r="AA21" s="261">
        <v>284</v>
      </c>
      <c r="AB21" s="261">
        <v>292</v>
      </c>
      <c r="AC21" s="261">
        <v>304</v>
      </c>
      <c r="AD21" s="262">
        <v>192</v>
      </c>
      <c r="AE21" s="248"/>
      <c r="AF21" s="232">
        <v>3</v>
      </c>
      <c r="AG21" s="249">
        <v>64</v>
      </c>
      <c r="AH21" s="232">
        <f t="shared" si="2"/>
        <v>-32</v>
      </c>
      <c r="AI21" s="232">
        <f t="shared" si="3"/>
        <v>32</v>
      </c>
    </row>
    <row r="22" spans="1:35" s="232" customFormat="1" ht="13.8" thickBot="1" x14ac:dyDescent="0.3">
      <c r="A22" s="232" t="s">
        <v>203</v>
      </c>
      <c r="B22" s="233">
        <v>12</v>
      </c>
      <c r="C22" s="233" t="s">
        <v>13</v>
      </c>
      <c r="D22" s="217" t="s">
        <v>78</v>
      </c>
      <c r="E22" s="218">
        <v>50</v>
      </c>
      <c r="F22" s="234">
        <v>0</v>
      </c>
      <c r="G22" s="235" t="s">
        <v>20</v>
      </c>
      <c r="H22" s="250" t="s">
        <v>21</v>
      </c>
      <c r="I22" s="242"/>
      <c r="J22" s="265"/>
      <c r="K22" s="224"/>
      <c r="L22" s="243">
        <v>0.25405092592599998</v>
      </c>
      <c r="M22" s="244"/>
      <c r="N22" s="258"/>
      <c r="O22" s="245"/>
      <c r="P22" s="245"/>
      <c r="Q22" s="246"/>
      <c r="R22" s="253">
        <v>0</v>
      </c>
      <c r="S22" s="232">
        <v>4</v>
      </c>
      <c r="T22" s="232">
        <v>16</v>
      </c>
      <c r="U22" s="232">
        <v>60</v>
      </c>
      <c r="V22" s="232">
        <v>112</v>
      </c>
      <c r="W22" s="232">
        <v>148</v>
      </c>
      <c r="X22" s="232">
        <v>204</v>
      </c>
      <c r="Y22" s="232">
        <v>204</v>
      </c>
      <c r="Z22" s="232">
        <v>264</v>
      </c>
      <c r="AA22" s="232">
        <v>228</v>
      </c>
      <c r="AB22" s="232">
        <v>260</v>
      </c>
      <c r="AC22" s="232">
        <v>168</v>
      </c>
      <c r="AD22" s="250">
        <v>60</v>
      </c>
      <c r="AE22" s="248"/>
      <c r="AF22" s="232">
        <v>4</v>
      </c>
      <c r="AG22" s="249">
        <v>92</v>
      </c>
      <c r="AH22" s="232">
        <f t="shared" si="2"/>
        <v>-46</v>
      </c>
      <c r="AI22" s="232">
        <f t="shared" si="3"/>
        <v>46</v>
      </c>
    </row>
    <row r="23" spans="1:35" s="207" customFormat="1" ht="13.8" thickBot="1" x14ac:dyDescent="0.3">
      <c r="A23" s="207" t="s">
        <v>190</v>
      </c>
      <c r="B23" s="207" t="s">
        <v>1</v>
      </c>
      <c r="C23" s="207" t="s">
        <v>9</v>
      </c>
      <c r="D23" s="207" t="s">
        <v>14</v>
      </c>
      <c r="E23" s="207" t="s">
        <v>223</v>
      </c>
      <c r="F23" s="208" t="s">
        <v>10</v>
      </c>
      <c r="G23" s="209" t="s">
        <v>12</v>
      </c>
      <c r="H23" s="207" t="s">
        <v>25</v>
      </c>
      <c r="I23" s="210" t="s">
        <v>3</v>
      </c>
      <c r="J23" s="211" t="s">
        <v>11</v>
      </c>
      <c r="K23" s="212" t="s">
        <v>2</v>
      </c>
      <c r="L23" s="208" t="s">
        <v>4</v>
      </c>
      <c r="N23" s="213"/>
      <c r="R23" s="361" t="s">
        <v>23</v>
      </c>
      <c r="S23" s="362"/>
      <c r="T23" s="362"/>
      <c r="U23" s="362"/>
      <c r="V23" s="362"/>
      <c r="W23" s="362"/>
      <c r="X23" s="362"/>
      <c r="Y23" s="362"/>
      <c r="Z23" s="362"/>
      <c r="AA23" s="362"/>
      <c r="AB23" s="362"/>
      <c r="AC23" s="362"/>
      <c r="AD23" s="363"/>
      <c r="AE23" s="214"/>
      <c r="AF23" s="207">
        <v>5</v>
      </c>
      <c r="AG23" s="249">
        <v>164</v>
      </c>
      <c r="AH23" s="207">
        <f t="shared" si="2"/>
        <v>-82</v>
      </c>
      <c r="AI23" s="207">
        <f t="shared" si="3"/>
        <v>82</v>
      </c>
    </row>
    <row r="24" spans="1:35" s="232" customFormat="1" x14ac:dyDescent="0.25">
      <c r="A24" s="215" t="s">
        <v>205</v>
      </c>
      <c r="B24" s="216">
        <v>12</v>
      </c>
      <c r="C24" s="216" t="s">
        <v>13</v>
      </c>
      <c r="D24" s="217" t="s">
        <v>24</v>
      </c>
      <c r="E24" s="218">
        <v>50</v>
      </c>
      <c r="F24" s="219">
        <v>0</v>
      </c>
      <c r="G24" s="220" t="s">
        <v>16</v>
      </c>
      <c r="H24" s="221"/>
      <c r="I24" s="222"/>
      <c r="J24" s="237"/>
      <c r="K24" s="224"/>
      <c r="L24" s="225">
        <v>0.135416666667</v>
      </c>
      <c r="M24" s="226"/>
      <c r="N24" s="227"/>
      <c r="O24" s="228"/>
      <c r="P24" s="228"/>
      <c r="Q24" s="229"/>
      <c r="R24" s="230">
        <v>0</v>
      </c>
      <c r="S24" s="216">
        <v>4</v>
      </c>
      <c r="T24" s="216">
        <v>16</v>
      </c>
      <c r="U24" s="216">
        <v>60</v>
      </c>
      <c r="V24" s="216">
        <v>104</v>
      </c>
      <c r="W24" s="216">
        <v>132</v>
      </c>
      <c r="X24" s="216">
        <v>144</v>
      </c>
      <c r="Y24" s="216">
        <v>168</v>
      </c>
      <c r="Z24" s="216">
        <v>156</v>
      </c>
      <c r="AA24" s="216">
        <v>120</v>
      </c>
      <c r="AB24" s="216">
        <v>112</v>
      </c>
      <c r="AC24" s="216">
        <v>68</v>
      </c>
      <c r="AD24" s="221">
        <v>4</v>
      </c>
      <c r="AE24" s="248"/>
      <c r="AF24" s="232">
        <v>6</v>
      </c>
      <c r="AG24" s="249">
        <v>196</v>
      </c>
      <c r="AH24" s="232">
        <f t="shared" si="2"/>
        <v>-98</v>
      </c>
      <c r="AI24" s="232">
        <f t="shared" si="3"/>
        <v>98</v>
      </c>
    </row>
    <row r="25" spans="1:35" s="232" customFormat="1" x14ac:dyDescent="0.25">
      <c r="A25" s="232" t="s">
        <v>196</v>
      </c>
      <c r="B25" s="233">
        <v>12</v>
      </c>
      <c r="C25" s="233" t="s">
        <v>13</v>
      </c>
      <c r="D25" s="217" t="s">
        <v>24</v>
      </c>
      <c r="E25" s="218">
        <v>50</v>
      </c>
      <c r="F25" s="234">
        <v>0</v>
      </c>
      <c r="G25" s="235" t="s">
        <v>37</v>
      </c>
      <c r="H25" s="236" t="s">
        <v>47</v>
      </c>
      <c r="I25" s="222"/>
      <c r="J25" s="237"/>
      <c r="K25" s="224"/>
      <c r="L25" s="225">
        <v>0.46875</v>
      </c>
      <c r="M25" s="226"/>
      <c r="N25" s="255"/>
      <c r="O25" s="228"/>
      <c r="P25" s="228"/>
      <c r="Q25" s="229"/>
      <c r="R25" s="238">
        <v>0</v>
      </c>
      <c r="S25" s="249">
        <v>4</v>
      </c>
      <c r="T25" s="249">
        <v>16</v>
      </c>
      <c r="U25" s="249">
        <v>64</v>
      </c>
      <c r="V25" s="249">
        <v>92</v>
      </c>
      <c r="W25" s="249">
        <v>164</v>
      </c>
      <c r="X25" s="249">
        <v>196</v>
      </c>
      <c r="Y25" s="249">
        <v>260</v>
      </c>
      <c r="Z25" s="249">
        <v>312</v>
      </c>
      <c r="AA25" s="249">
        <v>344</v>
      </c>
      <c r="AB25" s="249">
        <v>308</v>
      </c>
      <c r="AC25" s="249">
        <v>348</v>
      </c>
      <c r="AD25" s="256">
        <v>504</v>
      </c>
      <c r="AE25" s="248"/>
      <c r="AF25" s="232">
        <v>7</v>
      </c>
      <c r="AG25" s="249">
        <v>260</v>
      </c>
      <c r="AH25" s="232">
        <f t="shared" si="2"/>
        <v>-130</v>
      </c>
      <c r="AI25" s="232">
        <f t="shared" si="3"/>
        <v>130</v>
      </c>
    </row>
    <row r="26" spans="1:35" s="232" customFormat="1" ht="13.8" thickBot="1" x14ac:dyDescent="0.3">
      <c r="A26" s="215" t="s">
        <v>192</v>
      </c>
      <c r="B26" s="233">
        <v>12</v>
      </c>
      <c r="C26" s="233" t="s">
        <v>13</v>
      </c>
      <c r="D26" s="217" t="s">
        <v>24</v>
      </c>
      <c r="E26" s="218">
        <v>50</v>
      </c>
      <c r="F26" s="239">
        <v>0</v>
      </c>
      <c r="G26" s="240" t="s">
        <v>17</v>
      </c>
      <c r="H26" s="241"/>
      <c r="I26" s="242"/>
      <c r="J26" s="266"/>
      <c r="K26" s="224"/>
      <c r="L26" s="243">
        <v>0</v>
      </c>
      <c r="M26" s="244"/>
      <c r="N26" s="257"/>
      <c r="O26" s="245"/>
      <c r="P26" s="245"/>
      <c r="Q26" s="246"/>
      <c r="R26" s="247">
        <v>0</v>
      </c>
      <c r="S26" s="232">
        <v>4</v>
      </c>
      <c r="T26" s="232">
        <v>16</v>
      </c>
      <c r="U26" s="232">
        <v>64</v>
      </c>
      <c r="V26" s="232">
        <v>256</v>
      </c>
      <c r="W26" s="232">
        <v>176</v>
      </c>
      <c r="X26" s="232">
        <v>200</v>
      </c>
      <c r="Y26" s="232">
        <v>228</v>
      </c>
      <c r="Z26" s="232">
        <v>140</v>
      </c>
      <c r="AA26" s="232">
        <v>92</v>
      </c>
      <c r="AB26" s="232">
        <v>20</v>
      </c>
      <c r="AC26" s="232">
        <v>4</v>
      </c>
      <c r="AD26" s="250">
        <v>4</v>
      </c>
      <c r="AE26" s="248"/>
      <c r="AF26" s="232">
        <v>8</v>
      </c>
      <c r="AG26" s="249">
        <v>312</v>
      </c>
      <c r="AH26" s="232">
        <f t="shared" si="2"/>
        <v>-156</v>
      </c>
      <c r="AI26" s="232">
        <f t="shared" si="3"/>
        <v>156</v>
      </c>
    </row>
    <row r="27" spans="1:35" s="232" customFormat="1" x14ac:dyDescent="0.25">
      <c r="A27" s="232" t="s">
        <v>193</v>
      </c>
      <c r="B27" s="233">
        <v>12</v>
      </c>
      <c r="C27" s="233" t="s">
        <v>13</v>
      </c>
      <c r="D27" s="217" t="s">
        <v>24</v>
      </c>
      <c r="E27" s="218">
        <v>50</v>
      </c>
      <c r="F27" s="234">
        <v>0</v>
      </c>
      <c r="G27" s="235" t="s">
        <v>18</v>
      </c>
      <c r="H27" s="250"/>
      <c r="I27" s="242"/>
      <c r="J27" s="237"/>
      <c r="K27" s="224"/>
      <c r="L27" s="243">
        <v>-0.16203703703700001</v>
      </c>
      <c r="M27" s="244"/>
      <c r="N27" s="258"/>
      <c r="O27" s="245"/>
      <c r="P27" s="245"/>
      <c r="Q27" s="246"/>
      <c r="R27" s="251">
        <v>0</v>
      </c>
      <c r="S27" s="259">
        <v>4</v>
      </c>
      <c r="T27" s="259">
        <v>16</v>
      </c>
      <c r="U27" s="259">
        <v>64</v>
      </c>
      <c r="V27" s="259">
        <v>148</v>
      </c>
      <c r="W27" s="259">
        <v>160</v>
      </c>
      <c r="X27" s="259">
        <v>168</v>
      </c>
      <c r="Y27" s="259">
        <v>156</v>
      </c>
      <c r="Z27" s="259">
        <v>228</v>
      </c>
      <c r="AA27" s="259">
        <v>252</v>
      </c>
      <c r="AB27" s="259">
        <v>204</v>
      </c>
      <c r="AC27" s="259">
        <v>156</v>
      </c>
      <c r="AD27" s="260">
        <v>48</v>
      </c>
      <c r="AE27" s="248"/>
      <c r="AF27" s="232">
        <v>9</v>
      </c>
      <c r="AG27" s="249">
        <v>344</v>
      </c>
      <c r="AH27" s="232">
        <f t="shared" si="2"/>
        <v>-172</v>
      </c>
      <c r="AI27" s="232">
        <f t="shared" si="3"/>
        <v>172</v>
      </c>
    </row>
    <row r="28" spans="1:35" s="232" customFormat="1" x14ac:dyDescent="0.25">
      <c r="A28" s="215" t="s">
        <v>194</v>
      </c>
      <c r="B28" s="233">
        <v>12</v>
      </c>
      <c r="C28" s="233" t="s">
        <v>13</v>
      </c>
      <c r="D28" s="217" t="s">
        <v>24</v>
      </c>
      <c r="E28" s="218">
        <v>50</v>
      </c>
      <c r="F28" s="234">
        <v>0</v>
      </c>
      <c r="G28" s="235" t="s">
        <v>19</v>
      </c>
      <c r="H28" s="250" t="s">
        <v>22</v>
      </c>
      <c r="I28" s="242"/>
      <c r="J28" s="237"/>
      <c r="K28" s="224"/>
      <c r="L28" s="243">
        <v>0.20254629629599999</v>
      </c>
      <c r="M28" s="244"/>
      <c r="N28" s="258"/>
      <c r="O28" s="245"/>
      <c r="P28" s="245"/>
      <c r="Q28" s="246"/>
      <c r="R28" s="252">
        <v>0</v>
      </c>
      <c r="S28" s="261">
        <v>4</v>
      </c>
      <c r="T28" s="261">
        <v>16</v>
      </c>
      <c r="U28" s="261">
        <v>56</v>
      </c>
      <c r="V28" s="261">
        <v>92</v>
      </c>
      <c r="W28" s="261">
        <v>152</v>
      </c>
      <c r="X28" s="261">
        <v>196</v>
      </c>
      <c r="Y28" s="261">
        <v>228</v>
      </c>
      <c r="Z28" s="261">
        <v>316</v>
      </c>
      <c r="AA28" s="261">
        <v>296</v>
      </c>
      <c r="AB28" s="261">
        <v>368</v>
      </c>
      <c r="AC28" s="261">
        <v>412</v>
      </c>
      <c r="AD28" s="262">
        <v>552</v>
      </c>
      <c r="AE28" s="248"/>
      <c r="AF28" s="232">
        <v>10</v>
      </c>
      <c r="AG28" s="249">
        <v>308</v>
      </c>
      <c r="AH28" s="232">
        <f t="shared" si="2"/>
        <v>-154</v>
      </c>
      <c r="AI28" s="232">
        <f t="shared" si="3"/>
        <v>154</v>
      </c>
    </row>
    <row r="29" spans="1:35" s="232" customFormat="1" ht="13.8" thickBot="1" x14ac:dyDescent="0.3">
      <c r="A29" s="232" t="s">
        <v>203</v>
      </c>
      <c r="B29" s="233">
        <v>12</v>
      </c>
      <c r="C29" s="233" t="s">
        <v>13</v>
      </c>
      <c r="D29" s="217" t="s">
        <v>24</v>
      </c>
      <c r="E29" s="218">
        <v>50</v>
      </c>
      <c r="F29" s="234">
        <v>0</v>
      </c>
      <c r="G29" s="235" t="s">
        <v>20</v>
      </c>
      <c r="H29" s="250" t="s">
        <v>21</v>
      </c>
      <c r="I29" s="242"/>
      <c r="J29" s="237"/>
      <c r="K29" s="224"/>
      <c r="L29" s="243">
        <v>0.25405092592599998</v>
      </c>
      <c r="M29" s="244"/>
      <c r="N29" s="258"/>
      <c r="O29" s="245"/>
      <c r="P29" s="245"/>
      <c r="Q29" s="246"/>
      <c r="R29" s="253">
        <v>0</v>
      </c>
      <c r="S29" s="232">
        <v>4</v>
      </c>
      <c r="T29" s="232">
        <v>16</v>
      </c>
      <c r="U29" s="232">
        <v>60</v>
      </c>
      <c r="V29" s="232">
        <v>112</v>
      </c>
      <c r="W29" s="232">
        <v>148</v>
      </c>
      <c r="X29" s="232">
        <v>204</v>
      </c>
      <c r="Y29" s="232">
        <v>204</v>
      </c>
      <c r="Z29" s="232">
        <v>264</v>
      </c>
      <c r="AA29" s="232">
        <v>228</v>
      </c>
      <c r="AB29" s="232">
        <v>292</v>
      </c>
      <c r="AC29" s="232">
        <v>336</v>
      </c>
      <c r="AD29" s="250">
        <v>252</v>
      </c>
      <c r="AE29" s="248"/>
      <c r="AF29" s="232">
        <v>11</v>
      </c>
      <c r="AG29" s="249">
        <v>348</v>
      </c>
      <c r="AH29" s="232">
        <f t="shared" si="2"/>
        <v>-174</v>
      </c>
      <c r="AI29" s="232">
        <f t="shared" si="3"/>
        <v>174</v>
      </c>
    </row>
    <row r="30" spans="1:35" s="207" customFormat="1" ht="13.8" thickBot="1" x14ac:dyDescent="0.3">
      <c r="A30" s="207" t="s">
        <v>191</v>
      </c>
      <c r="B30" s="207" t="s">
        <v>1</v>
      </c>
      <c r="C30" s="207" t="s">
        <v>9</v>
      </c>
      <c r="D30" s="207" t="s">
        <v>14</v>
      </c>
      <c r="E30" s="207" t="s">
        <v>223</v>
      </c>
      <c r="F30" s="208" t="s">
        <v>10</v>
      </c>
      <c r="G30" s="209" t="s">
        <v>12</v>
      </c>
      <c r="H30" s="207" t="s">
        <v>25</v>
      </c>
      <c r="I30" s="210" t="s">
        <v>3</v>
      </c>
      <c r="J30" s="211" t="s">
        <v>11</v>
      </c>
      <c r="K30" s="212" t="s">
        <v>2</v>
      </c>
      <c r="L30" s="208" t="s">
        <v>4</v>
      </c>
      <c r="N30" s="213"/>
      <c r="R30" s="361" t="s">
        <v>23</v>
      </c>
      <c r="S30" s="362"/>
      <c r="T30" s="362"/>
      <c r="U30" s="362"/>
      <c r="V30" s="362"/>
      <c r="W30" s="362"/>
      <c r="X30" s="362"/>
      <c r="Y30" s="362"/>
      <c r="Z30" s="362"/>
      <c r="AA30" s="362"/>
      <c r="AB30" s="362"/>
      <c r="AC30" s="362"/>
      <c r="AD30" s="363"/>
      <c r="AE30" s="214"/>
      <c r="AF30" s="207">
        <v>12</v>
      </c>
      <c r="AG30" s="256">
        <v>360</v>
      </c>
      <c r="AH30" s="207">
        <f t="shared" si="2"/>
        <v>-180</v>
      </c>
      <c r="AI30" s="207">
        <f t="shared" si="3"/>
        <v>180</v>
      </c>
    </row>
    <row r="31" spans="1:35" s="232" customFormat="1" x14ac:dyDescent="0.25">
      <c r="A31" s="215" t="s">
        <v>205</v>
      </c>
      <c r="B31" s="216">
        <v>12</v>
      </c>
      <c r="C31" s="216" t="s">
        <v>13</v>
      </c>
      <c r="D31" s="217" t="s">
        <v>125</v>
      </c>
      <c r="E31" s="218">
        <v>50</v>
      </c>
      <c r="F31" s="219">
        <v>0</v>
      </c>
      <c r="G31" s="220" t="s">
        <v>16</v>
      </c>
      <c r="H31" s="221"/>
      <c r="I31" s="222"/>
      <c r="J31" s="237"/>
      <c r="K31" s="224"/>
      <c r="L31" s="225">
        <v>0.135416666667</v>
      </c>
      <c r="M31" s="226"/>
      <c r="N31" s="227"/>
      <c r="O31" s="228"/>
      <c r="P31" s="228"/>
      <c r="Q31" s="229"/>
      <c r="R31" s="230">
        <v>0</v>
      </c>
      <c r="S31" s="216">
        <v>4</v>
      </c>
      <c r="T31" s="216">
        <v>16</v>
      </c>
      <c r="U31" s="216">
        <v>64</v>
      </c>
      <c r="V31" s="216">
        <v>192</v>
      </c>
      <c r="W31" s="216">
        <v>224</v>
      </c>
      <c r="X31" s="216">
        <v>236</v>
      </c>
      <c r="Y31" s="216">
        <v>320</v>
      </c>
      <c r="Z31" s="216">
        <v>316</v>
      </c>
      <c r="AA31" s="216">
        <v>280</v>
      </c>
      <c r="AB31" s="216">
        <v>204</v>
      </c>
      <c r="AC31" s="216">
        <v>48</v>
      </c>
      <c r="AD31" s="221">
        <v>4</v>
      </c>
      <c r="AE31" s="248"/>
    </row>
    <row r="32" spans="1:35" s="232" customFormat="1" x14ac:dyDescent="0.25">
      <c r="A32" s="232" t="s">
        <v>196</v>
      </c>
      <c r="B32" s="233">
        <v>12</v>
      </c>
      <c r="C32" s="233" t="s">
        <v>13</v>
      </c>
      <c r="D32" s="217" t="s">
        <v>125</v>
      </c>
      <c r="E32" s="218">
        <v>50</v>
      </c>
      <c r="F32" s="234">
        <v>0</v>
      </c>
      <c r="G32" s="235" t="s">
        <v>37</v>
      </c>
      <c r="H32" s="236" t="s">
        <v>165</v>
      </c>
      <c r="I32" s="222"/>
      <c r="J32" s="237"/>
      <c r="K32" s="224"/>
      <c r="L32" s="225">
        <v>0.46875</v>
      </c>
      <c r="M32" s="226"/>
      <c r="N32" s="255"/>
      <c r="O32" s="228"/>
      <c r="P32" s="228"/>
      <c r="Q32" s="229"/>
      <c r="R32" s="238">
        <v>0</v>
      </c>
      <c r="S32" s="249">
        <v>4</v>
      </c>
      <c r="T32" s="249">
        <v>16</v>
      </c>
      <c r="U32" s="249">
        <v>64</v>
      </c>
      <c r="V32" s="249">
        <v>172</v>
      </c>
      <c r="W32" s="249">
        <v>216</v>
      </c>
      <c r="X32" s="249">
        <v>276</v>
      </c>
      <c r="Y32" s="249">
        <v>316</v>
      </c>
      <c r="Z32" s="249">
        <v>312</v>
      </c>
      <c r="AA32" s="249">
        <v>328</v>
      </c>
      <c r="AB32" s="249">
        <v>340</v>
      </c>
      <c r="AC32" s="249">
        <v>344</v>
      </c>
      <c r="AD32" s="256">
        <v>120</v>
      </c>
      <c r="AE32" s="248"/>
      <c r="AG32" s="238"/>
      <c r="AH32" s="216" t="s">
        <v>210</v>
      </c>
      <c r="AI32" s="216" t="s">
        <v>211</v>
      </c>
    </row>
    <row r="33" spans="1:35" s="232" customFormat="1" x14ac:dyDescent="0.25">
      <c r="A33" s="215" t="s">
        <v>192</v>
      </c>
      <c r="B33" s="233">
        <v>12</v>
      </c>
      <c r="C33" s="233" t="s">
        <v>13</v>
      </c>
      <c r="D33" s="217" t="s">
        <v>125</v>
      </c>
      <c r="E33" s="218">
        <v>50</v>
      </c>
      <c r="F33" s="239">
        <v>0</v>
      </c>
      <c r="G33" s="240" t="s">
        <v>17</v>
      </c>
      <c r="H33" s="241"/>
      <c r="I33" s="242"/>
      <c r="J33" s="237"/>
      <c r="K33" s="224"/>
      <c r="L33" s="243">
        <v>0</v>
      </c>
      <c r="M33" s="244"/>
      <c r="N33" s="257"/>
      <c r="O33" s="245"/>
      <c r="P33" s="245"/>
      <c r="Q33" s="246"/>
      <c r="R33" s="247">
        <v>0</v>
      </c>
      <c r="S33" s="232">
        <v>4</v>
      </c>
      <c r="T33" s="232">
        <v>16</v>
      </c>
      <c r="U33" s="232">
        <v>64</v>
      </c>
      <c r="V33" s="232">
        <v>256</v>
      </c>
      <c r="W33" s="232">
        <v>284</v>
      </c>
      <c r="X33" s="232">
        <v>276</v>
      </c>
      <c r="Y33" s="232">
        <v>260</v>
      </c>
      <c r="Z33" s="232">
        <v>224</v>
      </c>
      <c r="AA33" s="232">
        <v>124</v>
      </c>
      <c r="AB33" s="232">
        <v>32</v>
      </c>
      <c r="AC33" s="232">
        <v>4</v>
      </c>
      <c r="AD33" s="250">
        <v>4</v>
      </c>
      <c r="AE33" s="248"/>
      <c r="AF33" s="232">
        <v>1</v>
      </c>
      <c r="AG33" s="249">
        <v>4</v>
      </c>
      <c r="AH33" s="232">
        <f>-AG33/2</f>
        <v>-2</v>
      </c>
      <c r="AI33" s="232">
        <f>AG33/2</f>
        <v>2</v>
      </c>
    </row>
    <row r="34" spans="1:35" s="232" customFormat="1" x14ac:dyDescent="0.25">
      <c r="A34" s="232" t="s">
        <v>193</v>
      </c>
      <c r="B34" s="233">
        <v>12</v>
      </c>
      <c r="C34" s="233" t="s">
        <v>13</v>
      </c>
      <c r="D34" s="217" t="s">
        <v>125</v>
      </c>
      <c r="E34" s="218">
        <v>50</v>
      </c>
      <c r="F34" s="234">
        <v>0</v>
      </c>
      <c r="G34" s="235" t="s">
        <v>18</v>
      </c>
      <c r="H34" s="250"/>
      <c r="I34" s="242"/>
      <c r="J34" s="237"/>
      <c r="K34" s="224"/>
      <c r="L34" s="243">
        <v>-0.16203703703700001</v>
      </c>
      <c r="M34" s="244"/>
      <c r="N34" s="258"/>
      <c r="O34" s="245"/>
      <c r="P34" s="245"/>
      <c r="Q34" s="246"/>
      <c r="R34" s="251">
        <v>0</v>
      </c>
      <c r="S34" s="259">
        <v>4</v>
      </c>
      <c r="T34" s="259">
        <v>16</v>
      </c>
      <c r="U34" s="259">
        <v>64</v>
      </c>
      <c r="V34" s="259">
        <v>252</v>
      </c>
      <c r="W34" s="259">
        <v>196</v>
      </c>
      <c r="X34" s="259">
        <v>204</v>
      </c>
      <c r="Y34" s="259">
        <v>240</v>
      </c>
      <c r="Z34" s="259">
        <v>244</v>
      </c>
      <c r="AA34" s="259">
        <v>284</v>
      </c>
      <c r="AB34" s="259">
        <v>240</v>
      </c>
      <c r="AC34" s="259">
        <v>128</v>
      </c>
      <c r="AD34" s="260">
        <v>12</v>
      </c>
      <c r="AE34" s="248"/>
      <c r="AF34" s="232">
        <v>2</v>
      </c>
      <c r="AG34" s="249">
        <v>16</v>
      </c>
      <c r="AH34" s="232">
        <f t="shared" ref="AH34:AH44" si="4">-AG34/2</f>
        <v>-8</v>
      </c>
      <c r="AI34" s="232">
        <f t="shared" ref="AI34:AI44" si="5">AG34/2</f>
        <v>8</v>
      </c>
    </row>
    <row r="35" spans="1:35" s="232" customFormat="1" x14ac:dyDescent="0.25">
      <c r="A35" s="215" t="s">
        <v>194</v>
      </c>
      <c r="B35" s="233">
        <v>12</v>
      </c>
      <c r="C35" s="233" t="s">
        <v>13</v>
      </c>
      <c r="D35" s="217" t="s">
        <v>125</v>
      </c>
      <c r="E35" s="218">
        <v>50</v>
      </c>
      <c r="F35" s="234">
        <v>0</v>
      </c>
      <c r="G35" s="235" t="s">
        <v>19</v>
      </c>
      <c r="H35" s="250" t="s">
        <v>22</v>
      </c>
      <c r="I35" s="242"/>
      <c r="J35" s="237"/>
      <c r="K35" s="224"/>
      <c r="L35" s="243">
        <v>0.20254629629599999</v>
      </c>
      <c r="M35" s="244"/>
      <c r="N35" s="258"/>
      <c r="O35" s="245"/>
      <c r="P35" s="245"/>
      <c r="Q35" s="246"/>
      <c r="R35" s="252">
        <v>0</v>
      </c>
      <c r="S35" s="261">
        <v>4</v>
      </c>
      <c r="T35" s="261">
        <v>16</v>
      </c>
      <c r="U35" s="261">
        <v>64</v>
      </c>
      <c r="V35" s="261">
        <v>156</v>
      </c>
      <c r="W35" s="261">
        <v>208</v>
      </c>
      <c r="X35" s="261">
        <v>220</v>
      </c>
      <c r="Y35" s="261">
        <v>276</v>
      </c>
      <c r="Z35" s="261">
        <v>372</v>
      </c>
      <c r="AA35" s="261">
        <v>352</v>
      </c>
      <c r="AB35" s="261">
        <v>380</v>
      </c>
      <c r="AC35" s="261">
        <v>380</v>
      </c>
      <c r="AD35" s="262">
        <v>32</v>
      </c>
      <c r="AE35" s="248"/>
      <c r="AF35" s="232">
        <v>3</v>
      </c>
      <c r="AG35" s="249">
        <v>64</v>
      </c>
      <c r="AH35" s="232">
        <f t="shared" si="4"/>
        <v>-32</v>
      </c>
      <c r="AI35" s="232">
        <f t="shared" si="5"/>
        <v>32</v>
      </c>
    </row>
    <row r="36" spans="1:35" s="232" customFormat="1" ht="13.8" thickBot="1" x14ac:dyDescent="0.3">
      <c r="A36" s="232" t="s">
        <v>203</v>
      </c>
      <c r="B36" s="233">
        <v>12</v>
      </c>
      <c r="C36" s="233" t="s">
        <v>13</v>
      </c>
      <c r="D36" s="217" t="s">
        <v>125</v>
      </c>
      <c r="E36" s="218">
        <v>50</v>
      </c>
      <c r="F36" s="234">
        <v>0</v>
      </c>
      <c r="G36" s="235" t="s">
        <v>20</v>
      </c>
      <c r="H36" s="250" t="s">
        <v>21</v>
      </c>
      <c r="I36" s="242"/>
      <c r="J36" s="237"/>
      <c r="K36" s="224"/>
      <c r="L36" s="243">
        <v>0.25405092592599998</v>
      </c>
      <c r="M36" s="244"/>
      <c r="N36" s="258"/>
      <c r="O36" s="245"/>
      <c r="P36" s="245"/>
      <c r="Q36" s="246"/>
      <c r="R36" s="253">
        <v>0</v>
      </c>
      <c r="S36" s="232">
        <v>4</v>
      </c>
      <c r="T36" s="232">
        <v>16</v>
      </c>
      <c r="U36" s="232">
        <v>64</v>
      </c>
      <c r="V36" s="232">
        <v>188</v>
      </c>
      <c r="W36" s="232">
        <v>188</v>
      </c>
      <c r="X36" s="232">
        <v>216</v>
      </c>
      <c r="Y36" s="232">
        <v>304</v>
      </c>
      <c r="Z36" s="232">
        <v>332</v>
      </c>
      <c r="AA36" s="232">
        <v>280</v>
      </c>
      <c r="AB36" s="232">
        <v>340</v>
      </c>
      <c r="AC36" s="232">
        <v>244</v>
      </c>
      <c r="AD36" s="250">
        <v>24</v>
      </c>
      <c r="AE36" s="248"/>
      <c r="AF36" s="232">
        <v>4</v>
      </c>
      <c r="AG36" s="249">
        <v>92</v>
      </c>
      <c r="AH36" s="232">
        <f t="shared" si="4"/>
        <v>-46</v>
      </c>
      <c r="AI36" s="232">
        <f t="shared" si="5"/>
        <v>46</v>
      </c>
    </row>
    <row r="37" spans="1:35" s="207" customFormat="1" ht="13.8" thickBot="1" x14ac:dyDescent="0.3">
      <c r="A37" s="207" t="s">
        <v>204</v>
      </c>
      <c r="B37" s="207" t="s">
        <v>1</v>
      </c>
      <c r="C37" s="207" t="s">
        <v>9</v>
      </c>
      <c r="D37" s="207" t="s">
        <v>14</v>
      </c>
      <c r="E37" s="207" t="s">
        <v>223</v>
      </c>
      <c r="F37" s="208" t="s">
        <v>10</v>
      </c>
      <c r="G37" s="209" t="s">
        <v>12</v>
      </c>
      <c r="H37" s="207" t="s">
        <v>25</v>
      </c>
      <c r="I37" s="210" t="s">
        <v>3</v>
      </c>
      <c r="J37" s="211" t="s">
        <v>11</v>
      </c>
      <c r="K37" s="212" t="s">
        <v>2</v>
      </c>
      <c r="L37" s="208" t="s">
        <v>4</v>
      </c>
      <c r="N37" s="213"/>
      <c r="R37" s="361" t="s">
        <v>23</v>
      </c>
      <c r="S37" s="362"/>
      <c r="T37" s="362"/>
      <c r="U37" s="362"/>
      <c r="V37" s="362"/>
      <c r="W37" s="362"/>
      <c r="X37" s="362"/>
      <c r="Y37" s="362"/>
      <c r="Z37" s="362"/>
      <c r="AA37" s="362"/>
      <c r="AB37" s="362"/>
      <c r="AC37" s="362"/>
      <c r="AD37" s="363"/>
      <c r="AE37" s="214"/>
      <c r="AF37" s="207">
        <v>5</v>
      </c>
      <c r="AG37" s="249">
        <v>164</v>
      </c>
      <c r="AH37" s="207">
        <f t="shared" si="4"/>
        <v>-82</v>
      </c>
      <c r="AI37" s="207">
        <f t="shared" si="5"/>
        <v>82</v>
      </c>
    </row>
    <row r="38" spans="1:35" s="232" customFormat="1" x14ac:dyDescent="0.25">
      <c r="A38" s="215" t="s">
        <v>205</v>
      </c>
      <c r="B38" s="216">
        <v>12</v>
      </c>
      <c r="C38" s="216" t="s">
        <v>13</v>
      </c>
      <c r="D38" s="217" t="s">
        <v>164</v>
      </c>
      <c r="E38" s="218">
        <v>50</v>
      </c>
      <c r="F38" s="219">
        <v>0</v>
      </c>
      <c r="G38" s="220" t="s">
        <v>16</v>
      </c>
      <c r="H38" s="221"/>
      <c r="I38" s="222"/>
      <c r="J38" s="267"/>
      <c r="K38" s="224"/>
      <c r="L38" s="225">
        <v>0.135416666667</v>
      </c>
      <c r="M38" s="226"/>
      <c r="N38" s="227"/>
      <c r="O38" s="228"/>
      <c r="P38" s="228"/>
      <c r="Q38" s="229"/>
      <c r="R38" s="230">
        <v>0</v>
      </c>
      <c r="S38" s="216">
        <v>4</v>
      </c>
      <c r="T38" s="216">
        <v>16</v>
      </c>
      <c r="U38" s="216">
        <v>64</v>
      </c>
      <c r="V38" s="216">
        <v>192</v>
      </c>
      <c r="W38" s="216">
        <v>224</v>
      </c>
      <c r="X38" s="216">
        <v>236</v>
      </c>
      <c r="Y38" s="216">
        <v>320</v>
      </c>
      <c r="Z38" s="216">
        <v>316</v>
      </c>
      <c r="AA38" s="216">
        <v>280</v>
      </c>
      <c r="AB38" s="216">
        <v>204</v>
      </c>
      <c r="AC38" s="216">
        <v>48</v>
      </c>
      <c r="AD38" s="221">
        <v>4</v>
      </c>
      <c r="AE38" s="248"/>
      <c r="AF38" s="232">
        <v>6</v>
      </c>
      <c r="AG38" s="249">
        <v>196</v>
      </c>
      <c r="AH38" s="232">
        <f t="shared" si="4"/>
        <v>-98</v>
      </c>
      <c r="AI38" s="232">
        <f t="shared" si="5"/>
        <v>98</v>
      </c>
    </row>
    <row r="39" spans="1:35" s="232" customFormat="1" x14ac:dyDescent="0.25">
      <c r="A39" s="232" t="s">
        <v>196</v>
      </c>
      <c r="B39" s="233">
        <v>12</v>
      </c>
      <c r="C39" s="233" t="s">
        <v>13</v>
      </c>
      <c r="D39" s="217" t="s">
        <v>164</v>
      </c>
      <c r="E39" s="218">
        <v>50</v>
      </c>
      <c r="F39" s="234">
        <v>0</v>
      </c>
      <c r="G39" s="235" t="s">
        <v>37</v>
      </c>
      <c r="H39" s="236" t="s">
        <v>199</v>
      </c>
      <c r="I39" s="222"/>
      <c r="J39" s="267"/>
      <c r="K39" s="224"/>
      <c r="L39" s="225">
        <v>0.46875</v>
      </c>
      <c r="M39" s="226"/>
      <c r="N39" s="255"/>
      <c r="O39" s="228"/>
      <c r="P39" s="228"/>
      <c r="Q39" s="229"/>
      <c r="R39" s="238">
        <v>0</v>
      </c>
      <c r="S39" s="249">
        <v>4</v>
      </c>
      <c r="T39" s="249">
        <v>16</v>
      </c>
      <c r="U39" s="249">
        <v>64</v>
      </c>
      <c r="V39" s="249">
        <v>172</v>
      </c>
      <c r="W39" s="249">
        <v>216</v>
      </c>
      <c r="X39" s="249">
        <v>276</v>
      </c>
      <c r="Y39" s="249">
        <v>316</v>
      </c>
      <c r="Z39" s="249">
        <v>312</v>
      </c>
      <c r="AA39" s="249">
        <v>328</v>
      </c>
      <c r="AB39" s="249">
        <v>340</v>
      </c>
      <c r="AC39" s="249">
        <v>356</v>
      </c>
      <c r="AD39" s="256">
        <v>348</v>
      </c>
      <c r="AE39" s="248"/>
      <c r="AF39" s="232">
        <v>7</v>
      </c>
      <c r="AG39" s="249">
        <v>260</v>
      </c>
      <c r="AH39" s="232">
        <f t="shared" si="4"/>
        <v>-130</v>
      </c>
      <c r="AI39" s="232">
        <f t="shared" si="5"/>
        <v>130</v>
      </c>
    </row>
    <row r="40" spans="1:35" s="232" customFormat="1" x14ac:dyDescent="0.25">
      <c r="A40" s="215" t="s">
        <v>192</v>
      </c>
      <c r="B40" s="233">
        <v>12</v>
      </c>
      <c r="C40" s="233" t="s">
        <v>13</v>
      </c>
      <c r="D40" s="217" t="s">
        <v>164</v>
      </c>
      <c r="E40" s="218">
        <v>50</v>
      </c>
      <c r="F40" s="239">
        <v>0</v>
      </c>
      <c r="G40" s="240" t="s">
        <v>17</v>
      </c>
      <c r="H40" s="241"/>
      <c r="I40" s="242"/>
      <c r="J40" s="267"/>
      <c r="K40" s="224"/>
      <c r="L40" s="243">
        <v>0</v>
      </c>
      <c r="M40" s="244"/>
      <c r="N40" s="257"/>
      <c r="O40" s="245"/>
      <c r="P40" s="245"/>
      <c r="Q40" s="246"/>
      <c r="R40" s="247">
        <v>0</v>
      </c>
      <c r="S40" s="232">
        <v>4</v>
      </c>
      <c r="T40" s="232">
        <v>16</v>
      </c>
      <c r="U40" s="232">
        <v>64</v>
      </c>
      <c r="V40" s="232">
        <v>256</v>
      </c>
      <c r="W40" s="232">
        <v>284</v>
      </c>
      <c r="X40" s="232">
        <v>276</v>
      </c>
      <c r="Y40" s="232">
        <v>260</v>
      </c>
      <c r="Z40" s="232">
        <v>224</v>
      </c>
      <c r="AA40" s="232">
        <v>124</v>
      </c>
      <c r="AB40" s="232">
        <v>32</v>
      </c>
      <c r="AC40" s="232">
        <v>4</v>
      </c>
      <c r="AD40" s="250">
        <v>4</v>
      </c>
      <c r="AE40" s="248"/>
      <c r="AF40" s="232">
        <v>8</v>
      </c>
      <c r="AG40" s="249">
        <v>312</v>
      </c>
      <c r="AH40" s="232">
        <f t="shared" si="4"/>
        <v>-156</v>
      </c>
      <c r="AI40" s="232">
        <f t="shared" si="5"/>
        <v>156</v>
      </c>
    </row>
    <row r="41" spans="1:35" s="232" customFormat="1" x14ac:dyDescent="0.25">
      <c r="A41" s="232" t="s">
        <v>193</v>
      </c>
      <c r="B41" s="233">
        <v>12</v>
      </c>
      <c r="C41" s="233" t="s">
        <v>13</v>
      </c>
      <c r="D41" s="217" t="s">
        <v>164</v>
      </c>
      <c r="E41" s="218">
        <v>50</v>
      </c>
      <c r="F41" s="234">
        <v>0</v>
      </c>
      <c r="G41" s="235" t="s">
        <v>18</v>
      </c>
      <c r="H41" s="250" t="s">
        <v>200</v>
      </c>
      <c r="I41" s="242"/>
      <c r="J41" s="267"/>
      <c r="K41" s="224"/>
      <c r="L41" s="243">
        <v>-0.16203703703700001</v>
      </c>
      <c r="M41" s="244"/>
      <c r="N41" s="258"/>
      <c r="O41" s="245"/>
      <c r="P41" s="245"/>
      <c r="Q41" s="246"/>
      <c r="R41" s="251">
        <v>0</v>
      </c>
      <c r="S41" s="259">
        <v>4</v>
      </c>
      <c r="T41" s="259">
        <v>16</v>
      </c>
      <c r="U41" s="259">
        <v>64</v>
      </c>
      <c r="V41" s="259">
        <v>252</v>
      </c>
      <c r="W41" s="259">
        <v>196</v>
      </c>
      <c r="X41" s="259">
        <v>204</v>
      </c>
      <c r="Y41" s="259">
        <v>240</v>
      </c>
      <c r="Z41" s="259">
        <v>244</v>
      </c>
      <c r="AA41" s="259">
        <v>284</v>
      </c>
      <c r="AB41" s="259">
        <v>240</v>
      </c>
      <c r="AC41" s="259">
        <v>128</v>
      </c>
      <c r="AD41" s="260">
        <v>12</v>
      </c>
      <c r="AE41" s="248"/>
      <c r="AF41" s="232">
        <v>9</v>
      </c>
      <c r="AG41" s="249">
        <v>344</v>
      </c>
      <c r="AH41" s="232">
        <f t="shared" si="4"/>
        <v>-172</v>
      </c>
      <c r="AI41" s="232">
        <f t="shared" si="5"/>
        <v>172</v>
      </c>
    </row>
    <row r="42" spans="1:35" s="232" customFormat="1" x14ac:dyDescent="0.25">
      <c r="A42" s="215" t="s">
        <v>194</v>
      </c>
      <c r="B42" s="233">
        <v>12</v>
      </c>
      <c r="C42" s="233" t="s">
        <v>13</v>
      </c>
      <c r="D42" s="217" t="s">
        <v>164</v>
      </c>
      <c r="E42" s="218">
        <v>50</v>
      </c>
      <c r="F42" s="234">
        <v>0</v>
      </c>
      <c r="G42" s="235" t="s">
        <v>19</v>
      </c>
      <c r="H42" s="250" t="s">
        <v>201</v>
      </c>
      <c r="I42" s="242"/>
      <c r="J42" s="267"/>
      <c r="K42" s="224"/>
      <c r="L42" s="243">
        <v>0.20254629629599999</v>
      </c>
      <c r="M42" s="244"/>
      <c r="N42" s="258"/>
      <c r="O42" s="245"/>
      <c r="P42" s="245"/>
      <c r="Q42" s="246"/>
      <c r="R42" s="252">
        <v>0</v>
      </c>
      <c r="S42" s="261">
        <v>4</v>
      </c>
      <c r="T42" s="261">
        <v>16</v>
      </c>
      <c r="U42" s="261">
        <v>64</v>
      </c>
      <c r="V42" s="261">
        <v>156</v>
      </c>
      <c r="W42" s="261">
        <v>208</v>
      </c>
      <c r="X42" s="261">
        <v>220</v>
      </c>
      <c r="Y42" s="261">
        <v>276</v>
      </c>
      <c r="Z42" s="261">
        <v>372</v>
      </c>
      <c r="AA42" s="261">
        <v>352</v>
      </c>
      <c r="AB42" s="261">
        <v>380</v>
      </c>
      <c r="AC42" s="261">
        <v>428</v>
      </c>
      <c r="AD42" s="262">
        <v>124</v>
      </c>
      <c r="AE42" s="248"/>
      <c r="AF42" s="232">
        <v>10</v>
      </c>
      <c r="AG42" s="249">
        <v>308</v>
      </c>
      <c r="AH42" s="232">
        <f t="shared" si="4"/>
        <v>-154</v>
      </c>
      <c r="AI42" s="232">
        <f t="shared" si="5"/>
        <v>154</v>
      </c>
    </row>
    <row r="43" spans="1:35" s="232" customFormat="1" x14ac:dyDescent="0.25">
      <c r="A43" s="232" t="s">
        <v>203</v>
      </c>
      <c r="B43" s="233">
        <v>12</v>
      </c>
      <c r="C43" s="233" t="s">
        <v>13</v>
      </c>
      <c r="D43" s="217" t="s">
        <v>164</v>
      </c>
      <c r="E43" s="218">
        <v>50</v>
      </c>
      <c r="F43" s="234">
        <v>0</v>
      </c>
      <c r="G43" s="235" t="s">
        <v>20</v>
      </c>
      <c r="H43" s="250" t="s">
        <v>202</v>
      </c>
      <c r="I43" s="242"/>
      <c r="J43" s="267"/>
      <c r="K43" s="224"/>
      <c r="L43" s="243">
        <v>0.25405092592599998</v>
      </c>
      <c r="M43" s="244"/>
      <c r="N43" s="258"/>
      <c r="O43" s="245"/>
      <c r="P43" s="245"/>
      <c r="Q43" s="246"/>
      <c r="R43" s="253">
        <v>0</v>
      </c>
      <c r="S43" s="232">
        <v>4</v>
      </c>
      <c r="T43" s="232">
        <v>16</v>
      </c>
      <c r="U43" s="232">
        <v>64</v>
      </c>
      <c r="V43" s="232">
        <v>188</v>
      </c>
      <c r="W43" s="232">
        <v>188</v>
      </c>
      <c r="X43" s="232">
        <v>216</v>
      </c>
      <c r="Y43" s="232">
        <v>304</v>
      </c>
      <c r="Z43" s="232">
        <v>332</v>
      </c>
      <c r="AA43" s="232">
        <v>280</v>
      </c>
      <c r="AB43" s="232">
        <v>344</v>
      </c>
      <c r="AC43" s="232">
        <v>296</v>
      </c>
      <c r="AD43" s="250">
        <v>32</v>
      </c>
      <c r="AE43" s="248"/>
      <c r="AF43" s="232">
        <v>11</v>
      </c>
      <c r="AG43" s="249">
        <v>348</v>
      </c>
      <c r="AH43" s="232">
        <f t="shared" si="4"/>
        <v>-174</v>
      </c>
      <c r="AI43" s="232">
        <f t="shared" si="5"/>
        <v>174</v>
      </c>
    </row>
    <row r="44" spans="1:35" s="232" customFormat="1" ht="13.8" thickBot="1" x14ac:dyDescent="0.3">
      <c r="C44" s="268"/>
      <c r="D44" s="268"/>
      <c r="E44" s="268"/>
      <c r="F44" s="269"/>
      <c r="G44" s="270"/>
      <c r="H44" s="250"/>
      <c r="I44" s="271"/>
      <c r="J44" s="272"/>
      <c r="K44" s="258"/>
      <c r="L44" s="243"/>
      <c r="M44" s="244"/>
      <c r="N44" s="258"/>
      <c r="Q44" s="250"/>
      <c r="R44" s="253"/>
      <c r="AD44" s="250"/>
      <c r="AE44" s="248"/>
      <c r="AF44" s="232">
        <v>12</v>
      </c>
      <c r="AG44" s="256">
        <v>504</v>
      </c>
      <c r="AH44" s="232">
        <f t="shared" si="4"/>
        <v>-252</v>
      </c>
      <c r="AI44" s="232">
        <f t="shared" si="5"/>
        <v>252</v>
      </c>
    </row>
    <row r="45" spans="1:35" s="232" customFormat="1" ht="13.8" thickBot="1" x14ac:dyDescent="0.3">
      <c r="A45" s="269"/>
      <c r="B45" s="269" t="s">
        <v>220</v>
      </c>
      <c r="C45" s="364" t="s">
        <v>195</v>
      </c>
      <c r="D45" s="365"/>
      <c r="E45" s="365"/>
      <c r="F45" s="365"/>
      <c r="G45" s="365"/>
      <c r="H45" s="366"/>
      <c r="I45" s="367" t="s">
        <v>225</v>
      </c>
      <c r="J45" s="368"/>
      <c r="K45" s="368"/>
      <c r="L45" s="368"/>
      <c r="M45" s="368"/>
      <c r="N45" s="369"/>
      <c r="Q45" s="250"/>
      <c r="R45" s="253"/>
      <c r="AD45" s="250"/>
      <c r="AE45" s="248"/>
    </row>
    <row r="46" spans="1:35" s="232" customFormat="1" ht="14.4" customHeight="1" thickBot="1" x14ac:dyDescent="0.3">
      <c r="A46" s="273"/>
      <c r="B46" s="274" t="s">
        <v>186</v>
      </c>
      <c r="C46" s="275" t="s">
        <v>196</v>
      </c>
      <c r="D46" s="276" t="s">
        <v>192</v>
      </c>
      <c r="E46" s="276" t="s">
        <v>193</v>
      </c>
      <c r="F46" s="276" t="s">
        <v>194</v>
      </c>
      <c r="G46" s="277" t="s">
        <v>203</v>
      </c>
      <c r="H46" s="277" t="s">
        <v>219</v>
      </c>
      <c r="I46" s="278" t="s">
        <v>196</v>
      </c>
      <c r="J46" s="279" t="s">
        <v>192</v>
      </c>
      <c r="K46" s="276" t="s">
        <v>193</v>
      </c>
      <c r="L46" s="276" t="s">
        <v>194</v>
      </c>
      <c r="M46" s="277" t="s">
        <v>203</v>
      </c>
      <c r="N46" s="280" t="s">
        <v>192</v>
      </c>
      <c r="Q46" s="250"/>
      <c r="R46" s="253"/>
      <c r="AD46" s="250"/>
      <c r="AE46" s="248"/>
      <c r="AG46" s="238"/>
      <c r="AH46" s="216"/>
      <c r="AI46" s="216"/>
    </row>
    <row r="47" spans="1:35" s="232" customFormat="1" ht="14.4" customHeight="1" x14ac:dyDescent="0.25">
      <c r="A47" s="281"/>
      <c r="B47" s="282">
        <v>0</v>
      </c>
      <c r="C47" s="222">
        <v>0</v>
      </c>
      <c r="D47" s="222">
        <v>9.3556899999999998E-2</v>
      </c>
      <c r="E47" s="242">
        <v>0</v>
      </c>
      <c r="F47" s="242">
        <v>4.8599999999999997E-2</v>
      </c>
      <c r="G47" s="242">
        <v>6.7599999999999993E-2</v>
      </c>
      <c r="H47" s="242">
        <v>5.2350000000000001E-2</v>
      </c>
      <c r="I47" s="249">
        <v>1.5599999999999999E-2</v>
      </c>
      <c r="J47" s="249">
        <v>1.5599999999999999E-2</v>
      </c>
      <c r="K47" s="249">
        <v>1.5599999999999999E-2</v>
      </c>
      <c r="L47" s="249">
        <v>1.5599999999999999E-2</v>
      </c>
      <c r="M47" s="249">
        <v>1.5599999999999999E-2</v>
      </c>
      <c r="N47" s="249">
        <v>1.5599999999999999E-2</v>
      </c>
      <c r="O47" s="248"/>
      <c r="Q47" s="250"/>
      <c r="R47" s="253"/>
      <c r="AD47" s="250"/>
      <c r="AE47" s="248"/>
      <c r="AG47" s="283"/>
      <c r="AH47" s="216" t="s">
        <v>212</v>
      </c>
      <c r="AI47" s="216" t="s">
        <v>213</v>
      </c>
    </row>
    <row r="48" spans="1:35" s="232" customFormat="1" ht="13.8" thickBot="1" x14ac:dyDescent="0.3">
      <c r="A48" s="284"/>
      <c r="B48" s="285">
        <v>1</v>
      </c>
      <c r="C48" s="222">
        <v>0</v>
      </c>
      <c r="D48" s="222">
        <v>4.5537769999999998E-2</v>
      </c>
      <c r="E48" s="242">
        <v>0</v>
      </c>
      <c r="F48" s="242">
        <v>1.3889E-2</v>
      </c>
      <c r="G48" s="242">
        <v>2.4388E-2</v>
      </c>
      <c r="H48" s="286">
        <v>1.4867E-2</v>
      </c>
      <c r="I48" s="237">
        <v>0.1547923076923077</v>
      </c>
      <c r="J48" s="237">
        <v>0.35561461538461536</v>
      </c>
      <c r="K48" s="237">
        <v>0.1764</v>
      </c>
      <c r="L48" s="237">
        <v>1.8000000000000002E-2</v>
      </c>
      <c r="M48" s="237">
        <v>2.2800000000000001E-2</v>
      </c>
      <c r="N48" s="237">
        <v>1.8000000000000002E-2</v>
      </c>
      <c r="O48" s="248"/>
      <c r="Q48" s="250"/>
      <c r="R48" s="253"/>
      <c r="AD48" s="250"/>
      <c r="AE48" s="248"/>
      <c r="AF48" s="232">
        <v>1</v>
      </c>
      <c r="AG48" s="249">
        <v>4</v>
      </c>
      <c r="AH48" s="232">
        <f>-AG48/2</f>
        <v>-2</v>
      </c>
      <c r="AI48" s="232">
        <f>AG48/2</f>
        <v>2</v>
      </c>
    </row>
    <row r="49" spans="1:35" s="232" customFormat="1" x14ac:dyDescent="0.25">
      <c r="A49" s="284"/>
      <c r="B49" s="285">
        <v>2</v>
      </c>
      <c r="C49" s="222">
        <v>0</v>
      </c>
      <c r="D49" s="222">
        <v>3.8975599999999999E-2</v>
      </c>
      <c r="E49" s="242">
        <v>0</v>
      </c>
      <c r="F49" s="242">
        <v>0</v>
      </c>
      <c r="G49" s="242">
        <v>2.4388E-2</v>
      </c>
      <c r="H49" s="286">
        <v>1.4867E-2</v>
      </c>
      <c r="I49" s="237">
        <v>0.15359999999999999</v>
      </c>
      <c r="J49" s="237">
        <v>0.37238461538461542</v>
      </c>
      <c r="K49" s="263">
        <v>0.17398461538461538</v>
      </c>
      <c r="L49" s="264">
        <v>0.2380153846153846</v>
      </c>
      <c r="M49" s="237">
        <v>0.31495307692307689</v>
      </c>
      <c r="N49" s="265">
        <v>0.25319999999999998</v>
      </c>
      <c r="O49" s="248"/>
      <c r="Q49" s="250"/>
      <c r="R49" s="253"/>
      <c r="AD49" s="250"/>
      <c r="AE49" s="248"/>
      <c r="AF49" s="232">
        <v>2</v>
      </c>
      <c r="AG49" s="249">
        <v>16</v>
      </c>
      <c r="AH49" s="232">
        <f t="shared" ref="AH49:AH59" si="6">-AG49/2</f>
        <v>-8</v>
      </c>
      <c r="AI49" s="232">
        <f t="shared" ref="AI49:AI59" si="7">AG49/2</f>
        <v>8</v>
      </c>
    </row>
    <row r="50" spans="1:35" s="232" customFormat="1" ht="13.8" thickBot="1" x14ac:dyDescent="0.3">
      <c r="A50" s="284"/>
      <c r="B50" s="285">
        <v>3</v>
      </c>
      <c r="C50" s="222">
        <v>0</v>
      </c>
      <c r="D50" s="222">
        <v>3.125E-2</v>
      </c>
      <c r="E50" s="242">
        <v>0</v>
      </c>
      <c r="F50" s="242">
        <v>0</v>
      </c>
      <c r="G50" s="242">
        <v>1.38888E-2</v>
      </c>
      <c r="H50" s="286">
        <v>5.3E-3</v>
      </c>
      <c r="I50" s="237">
        <v>0.15840000000000001</v>
      </c>
      <c r="J50" s="237">
        <v>0.39400000000000002</v>
      </c>
      <c r="K50" s="266">
        <v>0.16800000000000001</v>
      </c>
      <c r="L50" s="237">
        <v>0.22961538461538461</v>
      </c>
      <c r="M50" s="237">
        <v>0.40242307692307688</v>
      </c>
      <c r="N50" s="237">
        <v>0.31717999999999996</v>
      </c>
      <c r="O50" s="248"/>
      <c r="Q50" s="250"/>
      <c r="R50" s="253"/>
      <c r="AD50" s="250"/>
      <c r="AE50" s="248"/>
      <c r="AF50" s="232">
        <v>3</v>
      </c>
      <c r="AG50" s="249">
        <v>64</v>
      </c>
      <c r="AH50" s="232">
        <f t="shared" si="6"/>
        <v>-32</v>
      </c>
      <c r="AI50" s="232">
        <f t="shared" si="7"/>
        <v>32</v>
      </c>
    </row>
    <row r="51" spans="1:35" s="232" customFormat="1" ht="13.8" thickBot="1" x14ac:dyDescent="0.3">
      <c r="A51" s="287"/>
      <c r="B51" s="288">
        <v>4</v>
      </c>
      <c r="C51" s="222">
        <v>0</v>
      </c>
      <c r="D51" s="222">
        <v>4.55377E-2</v>
      </c>
      <c r="E51" s="242">
        <v>0</v>
      </c>
      <c r="F51" s="242">
        <v>0</v>
      </c>
      <c r="G51" s="242">
        <v>2.559415E-2</v>
      </c>
      <c r="H51" s="286">
        <v>1.4867E-2</v>
      </c>
      <c r="I51" s="237">
        <v>0.28241538461538462</v>
      </c>
      <c r="J51" s="237">
        <v>0.37361538461538463</v>
      </c>
      <c r="K51" s="237">
        <v>0.22121538461538462</v>
      </c>
      <c r="L51" s="237">
        <v>0.27521538461538458</v>
      </c>
      <c r="M51" s="237">
        <v>0.36811461538461543</v>
      </c>
      <c r="N51" s="237">
        <v>0.32321753846153845</v>
      </c>
      <c r="O51" s="248"/>
      <c r="Q51" s="250"/>
      <c r="R51" s="253"/>
      <c r="AD51" s="250"/>
      <c r="AE51" s="248"/>
      <c r="AF51" s="232">
        <v>4</v>
      </c>
      <c r="AG51" s="249">
        <v>172</v>
      </c>
      <c r="AH51" s="232">
        <f t="shared" si="6"/>
        <v>-86</v>
      </c>
      <c r="AI51" s="232">
        <f t="shared" si="7"/>
        <v>86</v>
      </c>
    </row>
    <row r="52" spans="1:35" s="232" customFormat="1" ht="13.8" thickBot="1" x14ac:dyDescent="0.3">
      <c r="A52" s="287"/>
      <c r="B52" s="288">
        <v>5</v>
      </c>
      <c r="C52" s="222">
        <v>0</v>
      </c>
      <c r="D52" s="222">
        <v>3.8969999999999998E-2</v>
      </c>
      <c r="E52" s="242">
        <v>0</v>
      </c>
      <c r="F52" s="242">
        <v>0</v>
      </c>
      <c r="G52" s="242">
        <v>1.38888E-2</v>
      </c>
      <c r="H52" s="286">
        <v>1.4867E-2</v>
      </c>
      <c r="I52" s="267">
        <v>0.26500000000000001</v>
      </c>
      <c r="J52" s="267">
        <v>0.38999</v>
      </c>
      <c r="K52" s="267">
        <v>0.21840000000000001</v>
      </c>
      <c r="L52" s="267">
        <v>0.28000000000000003</v>
      </c>
      <c r="M52" s="267">
        <v>0.37439</v>
      </c>
      <c r="N52" s="267">
        <v>0.34001461538461536</v>
      </c>
      <c r="O52" s="248"/>
      <c r="Q52" s="250"/>
      <c r="R52" s="253"/>
      <c r="AD52" s="250"/>
      <c r="AE52" s="248"/>
      <c r="AF52" s="232">
        <v>5</v>
      </c>
      <c r="AG52" s="249">
        <v>216</v>
      </c>
      <c r="AH52" s="232">
        <f t="shared" si="6"/>
        <v>-108</v>
      </c>
      <c r="AI52" s="232">
        <f t="shared" si="7"/>
        <v>108</v>
      </c>
    </row>
    <row r="53" spans="1:35" s="232" customFormat="1" x14ac:dyDescent="0.25">
      <c r="A53" s="215"/>
      <c r="B53" s="215"/>
      <c r="C53" s="215"/>
      <c r="D53" s="215"/>
      <c r="E53" s="215"/>
      <c r="F53" s="289"/>
      <c r="G53" s="290"/>
      <c r="H53" s="291"/>
      <c r="I53" s="292"/>
      <c r="J53" s="293"/>
      <c r="K53" s="227"/>
      <c r="L53" s="289"/>
      <c r="M53" s="294"/>
      <c r="N53" s="227"/>
      <c r="Q53" s="250"/>
      <c r="R53" s="253"/>
      <c r="AD53" s="250"/>
      <c r="AE53" s="248"/>
      <c r="AF53" s="232">
        <v>6</v>
      </c>
      <c r="AG53" s="249">
        <v>276</v>
      </c>
      <c r="AH53" s="232">
        <f t="shared" si="6"/>
        <v>-138</v>
      </c>
      <c r="AI53" s="232">
        <f t="shared" si="7"/>
        <v>138</v>
      </c>
    </row>
    <row r="54" spans="1:35" s="232" customFormat="1" x14ac:dyDescent="0.25">
      <c r="F54" s="243"/>
      <c r="G54" s="253"/>
      <c r="H54" s="250"/>
      <c r="I54" s="271"/>
      <c r="J54" s="272"/>
      <c r="K54" s="258"/>
      <c r="L54" s="243"/>
      <c r="M54" s="244"/>
      <c r="N54" s="258"/>
      <c r="Q54" s="250"/>
      <c r="R54" s="253"/>
      <c r="AD54" s="250"/>
      <c r="AE54" s="248"/>
      <c r="AF54" s="232">
        <v>7</v>
      </c>
      <c r="AG54" s="249">
        <v>316</v>
      </c>
      <c r="AH54" s="232">
        <f t="shared" si="6"/>
        <v>-158</v>
      </c>
      <c r="AI54" s="232">
        <f t="shared" si="7"/>
        <v>158</v>
      </c>
    </row>
    <row r="55" spans="1:35" s="232" customFormat="1" x14ac:dyDescent="0.25">
      <c r="F55" s="243"/>
      <c r="G55" s="253"/>
      <c r="H55" s="250"/>
      <c r="I55" s="271"/>
      <c r="J55" s="272"/>
      <c r="K55" s="258"/>
      <c r="L55" s="243"/>
      <c r="M55" s="244"/>
      <c r="N55" s="258"/>
      <c r="Q55" s="250"/>
      <c r="R55" s="253"/>
      <c r="AD55" s="250"/>
      <c r="AE55" s="248"/>
      <c r="AF55" s="232">
        <v>8</v>
      </c>
      <c r="AG55" s="249">
        <v>312</v>
      </c>
      <c r="AH55" s="232">
        <f t="shared" si="6"/>
        <v>-156</v>
      </c>
      <c r="AI55" s="232">
        <f t="shared" si="7"/>
        <v>156</v>
      </c>
    </row>
    <row r="56" spans="1:35" s="232" customFormat="1" x14ac:dyDescent="0.25">
      <c r="C56" s="258"/>
      <c r="D56" s="258"/>
      <c r="E56" s="258"/>
      <c r="F56" s="295"/>
      <c r="G56" s="296"/>
      <c r="H56" s="297"/>
      <c r="I56" s="298"/>
      <c r="J56" s="272"/>
      <c r="K56" s="258"/>
      <c r="L56" s="295"/>
      <c r="M56" s="299"/>
      <c r="N56" s="258"/>
      <c r="O56" s="258"/>
      <c r="P56" s="258"/>
      <c r="Q56" s="297"/>
      <c r="R56" s="296"/>
      <c r="S56" s="258"/>
      <c r="T56" s="258"/>
      <c r="U56" s="258"/>
      <c r="V56" s="258"/>
      <c r="W56" s="258"/>
      <c r="X56" s="258"/>
      <c r="Y56" s="258"/>
      <c r="AD56" s="250"/>
      <c r="AE56" s="248"/>
      <c r="AF56" s="232">
        <v>9</v>
      </c>
      <c r="AG56" s="249">
        <v>328</v>
      </c>
      <c r="AH56" s="232">
        <f t="shared" si="6"/>
        <v>-164</v>
      </c>
      <c r="AI56" s="232">
        <f t="shared" si="7"/>
        <v>164</v>
      </c>
    </row>
    <row r="57" spans="1:35" s="232" customFormat="1" x14ac:dyDescent="0.25">
      <c r="C57" s="258"/>
      <c r="D57" s="258"/>
      <c r="E57" s="258"/>
      <c r="F57" s="295"/>
      <c r="G57" s="296"/>
      <c r="H57" s="297"/>
      <c r="I57" s="298"/>
      <c r="J57" s="272"/>
      <c r="K57" s="258"/>
      <c r="L57" s="295"/>
      <c r="M57" s="299"/>
      <c r="N57" s="258"/>
      <c r="O57" s="258"/>
      <c r="P57" s="258"/>
      <c r="Q57" s="297"/>
      <c r="R57" s="296"/>
      <c r="S57" s="258"/>
      <c r="T57" s="258"/>
      <c r="U57" s="258"/>
      <c r="V57" s="258"/>
      <c r="W57" s="258"/>
      <c r="X57" s="258"/>
      <c r="Y57" s="258"/>
      <c r="AD57" s="250"/>
      <c r="AE57" s="248"/>
      <c r="AF57" s="232">
        <v>10</v>
      </c>
      <c r="AG57" s="249">
        <v>340</v>
      </c>
      <c r="AH57" s="232">
        <f t="shared" si="6"/>
        <v>-170</v>
      </c>
      <c r="AI57" s="232">
        <f t="shared" si="7"/>
        <v>170</v>
      </c>
    </row>
    <row r="58" spans="1:35" s="232" customFormat="1" x14ac:dyDescent="0.25">
      <c r="C58" s="258"/>
      <c r="D58" s="258"/>
      <c r="E58" s="258"/>
      <c r="F58" s="295"/>
      <c r="G58" s="296"/>
      <c r="H58" s="297"/>
      <c r="I58" s="298"/>
      <c r="J58" s="272"/>
      <c r="K58" s="258"/>
      <c r="L58" s="295"/>
      <c r="M58" s="299"/>
      <c r="N58" s="272"/>
      <c r="O58" s="258"/>
      <c r="P58" s="258"/>
      <c r="Q58" s="297"/>
      <c r="R58" s="296"/>
      <c r="S58" s="258"/>
      <c r="T58" s="258"/>
      <c r="U58" s="258"/>
      <c r="V58" s="258"/>
      <c r="W58" s="258"/>
      <c r="X58" s="258"/>
      <c r="Y58" s="258"/>
      <c r="AD58" s="250"/>
      <c r="AE58" s="248"/>
      <c r="AF58" s="232">
        <v>11</v>
      </c>
      <c r="AG58" s="249">
        <v>344</v>
      </c>
      <c r="AH58" s="232">
        <f t="shared" si="6"/>
        <v>-172</v>
      </c>
      <c r="AI58" s="232">
        <f t="shared" si="7"/>
        <v>172</v>
      </c>
    </row>
    <row r="59" spans="1:35" s="232" customFormat="1" x14ac:dyDescent="0.25">
      <c r="C59" s="258"/>
      <c r="D59" s="258"/>
      <c r="E59" s="258"/>
      <c r="F59" s="295"/>
      <c r="G59" s="296"/>
      <c r="H59" s="297"/>
      <c r="I59" s="298"/>
      <c r="J59" s="272"/>
      <c r="K59" s="258"/>
      <c r="L59" s="295"/>
      <c r="M59" s="299"/>
      <c r="N59" s="272"/>
      <c r="O59" s="258"/>
      <c r="P59" s="258"/>
      <c r="Q59" s="297"/>
      <c r="R59" s="296"/>
      <c r="S59" s="258"/>
      <c r="T59" s="258"/>
      <c r="U59" s="258"/>
      <c r="V59" s="258"/>
      <c r="W59" s="258"/>
      <c r="X59" s="258"/>
      <c r="Y59" s="258"/>
      <c r="AD59" s="250"/>
      <c r="AE59" s="248"/>
      <c r="AF59" s="232">
        <v>12</v>
      </c>
      <c r="AG59" s="256">
        <v>120</v>
      </c>
      <c r="AH59" s="232">
        <f t="shared" si="6"/>
        <v>-60</v>
      </c>
      <c r="AI59" s="232">
        <f t="shared" si="7"/>
        <v>60</v>
      </c>
    </row>
    <row r="60" spans="1:35" s="232" customFormat="1" x14ac:dyDescent="0.25">
      <c r="C60" s="258"/>
      <c r="D60" s="258"/>
      <c r="E60" s="258"/>
      <c r="F60" s="295"/>
      <c r="G60" s="296"/>
      <c r="H60" s="297"/>
      <c r="I60" s="298"/>
      <c r="J60" s="272"/>
      <c r="K60" s="258"/>
      <c r="L60" s="295"/>
      <c r="M60" s="299"/>
      <c r="N60" s="272"/>
      <c r="O60" s="258"/>
      <c r="P60" s="258"/>
      <c r="Q60" s="297"/>
      <c r="R60" s="296"/>
      <c r="S60" s="258"/>
      <c r="T60" s="258"/>
      <c r="U60" s="258"/>
      <c r="V60" s="258"/>
      <c r="W60" s="258"/>
      <c r="X60" s="258"/>
      <c r="Y60" s="258"/>
      <c r="AD60" s="250"/>
      <c r="AE60" s="248"/>
    </row>
    <row r="61" spans="1:35" s="232" customFormat="1" x14ac:dyDescent="0.25">
      <c r="C61" s="258"/>
      <c r="D61" s="258"/>
      <c r="E61" s="258"/>
      <c r="F61" s="295"/>
      <c r="G61" s="296"/>
      <c r="H61" s="297"/>
      <c r="I61" s="298"/>
      <c r="J61" s="272"/>
      <c r="K61" s="258"/>
      <c r="L61" s="295"/>
      <c r="M61" s="299"/>
      <c r="N61" s="272"/>
      <c r="O61" s="258"/>
      <c r="P61" s="258"/>
      <c r="Q61" s="297"/>
      <c r="R61" s="296"/>
      <c r="S61" s="258"/>
      <c r="T61" s="258"/>
      <c r="U61" s="258"/>
      <c r="V61" s="258"/>
      <c r="W61" s="258"/>
      <c r="X61" s="258"/>
      <c r="Y61" s="258"/>
      <c r="AD61" s="250"/>
      <c r="AE61" s="248"/>
      <c r="AG61" s="238"/>
      <c r="AH61" s="216" t="s">
        <v>214</v>
      </c>
      <c r="AI61" s="216" t="s">
        <v>215</v>
      </c>
    </row>
    <row r="62" spans="1:35" s="232" customFormat="1" x14ac:dyDescent="0.25">
      <c r="C62" s="258"/>
      <c r="D62" s="258"/>
      <c r="E62" s="258"/>
      <c r="F62" s="295"/>
      <c r="G62" s="296"/>
      <c r="H62" s="297"/>
      <c r="I62" s="298"/>
      <c r="J62" s="272"/>
      <c r="K62" s="258"/>
      <c r="L62" s="295"/>
      <c r="M62" s="299"/>
      <c r="N62" s="272"/>
      <c r="O62" s="258"/>
      <c r="P62" s="258"/>
      <c r="Q62" s="297"/>
      <c r="R62" s="296"/>
      <c r="S62" s="258"/>
      <c r="T62" s="258"/>
      <c r="U62" s="258"/>
      <c r="V62" s="258"/>
      <c r="W62" s="258"/>
      <c r="X62" s="258"/>
      <c r="Y62" s="258"/>
      <c r="AD62" s="250"/>
      <c r="AE62" s="248"/>
      <c r="AF62" s="232">
        <v>1</v>
      </c>
      <c r="AG62" s="249">
        <v>4</v>
      </c>
      <c r="AH62" s="232">
        <f>-AG62/2</f>
        <v>-2</v>
      </c>
      <c r="AI62" s="232">
        <f>AG62/2</f>
        <v>2</v>
      </c>
    </row>
    <row r="63" spans="1:35" s="232" customFormat="1" x14ac:dyDescent="0.25">
      <c r="C63" s="258"/>
      <c r="D63" s="258"/>
      <c r="E63" s="258"/>
      <c r="F63" s="295"/>
      <c r="G63" s="296"/>
      <c r="H63" s="297"/>
      <c r="I63" s="298"/>
      <c r="J63" s="272"/>
      <c r="K63" s="258"/>
      <c r="L63" s="295"/>
      <c r="M63" s="299"/>
      <c r="N63" s="272"/>
      <c r="O63" s="258"/>
      <c r="P63" s="258"/>
      <c r="Q63" s="297"/>
      <c r="R63" s="296"/>
      <c r="S63" s="258"/>
      <c r="T63" s="258"/>
      <c r="U63" s="258"/>
      <c r="V63" s="258"/>
      <c r="W63" s="258"/>
      <c r="X63" s="258"/>
      <c r="Y63" s="258"/>
      <c r="AD63" s="250"/>
      <c r="AE63" s="248"/>
      <c r="AF63" s="232">
        <v>2</v>
      </c>
      <c r="AG63" s="249">
        <v>16</v>
      </c>
      <c r="AH63" s="232">
        <f t="shared" ref="AH63:AH73" si="8">-AG63/2</f>
        <v>-8</v>
      </c>
      <c r="AI63" s="232">
        <f t="shared" ref="AI63:AI73" si="9">AG63/2</f>
        <v>8</v>
      </c>
    </row>
    <row r="64" spans="1:35" s="232" customFormat="1" x14ac:dyDescent="0.25">
      <c r="C64" s="258"/>
      <c r="D64" s="258"/>
      <c r="E64" s="258"/>
      <c r="F64" s="295"/>
      <c r="G64" s="296"/>
      <c r="H64" s="297"/>
      <c r="I64" s="298"/>
      <c r="J64" s="272"/>
      <c r="K64" s="258"/>
      <c r="L64" s="295"/>
      <c r="M64" s="299"/>
      <c r="N64" s="272"/>
      <c r="O64" s="258"/>
      <c r="P64" s="258"/>
      <c r="Q64" s="297"/>
      <c r="R64" s="296"/>
      <c r="S64" s="258"/>
      <c r="T64" s="258"/>
      <c r="U64" s="258"/>
      <c r="V64" s="258"/>
      <c r="W64" s="258"/>
      <c r="X64" s="258"/>
      <c r="Y64" s="258"/>
      <c r="AD64" s="250"/>
      <c r="AE64" s="248"/>
      <c r="AF64" s="232">
        <v>3</v>
      </c>
      <c r="AG64" s="249">
        <v>64</v>
      </c>
      <c r="AH64" s="232">
        <f t="shared" si="8"/>
        <v>-32</v>
      </c>
      <c r="AI64" s="232">
        <f t="shared" si="9"/>
        <v>32</v>
      </c>
    </row>
    <row r="65" spans="2:35" s="232" customFormat="1" x14ac:dyDescent="0.25">
      <c r="C65" s="258"/>
      <c r="D65" s="258"/>
      <c r="E65" s="258"/>
      <c r="F65" s="295"/>
      <c r="G65" s="296"/>
      <c r="H65" s="297"/>
      <c r="I65" s="298"/>
      <c r="J65" s="272"/>
      <c r="K65" s="258"/>
      <c r="L65" s="295"/>
      <c r="M65" s="299"/>
      <c r="N65" s="272"/>
      <c r="O65" s="258"/>
      <c r="P65" s="258"/>
      <c r="Q65" s="297"/>
      <c r="R65" s="296"/>
      <c r="S65" s="258"/>
      <c r="T65" s="258"/>
      <c r="U65" s="258"/>
      <c r="V65" s="258"/>
      <c r="W65" s="258"/>
      <c r="X65" s="258"/>
      <c r="Y65" s="258"/>
      <c r="AD65" s="250"/>
      <c r="AE65" s="248"/>
      <c r="AF65" s="232">
        <v>4</v>
      </c>
      <c r="AG65" s="249">
        <v>172</v>
      </c>
      <c r="AH65" s="232">
        <f t="shared" si="8"/>
        <v>-86</v>
      </c>
      <c r="AI65" s="232">
        <f t="shared" si="9"/>
        <v>86</v>
      </c>
    </row>
    <row r="66" spans="2:35" s="232" customFormat="1" x14ac:dyDescent="0.25">
      <c r="C66" s="258"/>
      <c r="D66" s="258"/>
      <c r="E66" s="258"/>
      <c r="F66" s="295"/>
      <c r="G66" s="296"/>
      <c r="H66" s="297"/>
      <c r="I66" s="298"/>
      <c r="J66" s="272"/>
      <c r="K66" s="258"/>
      <c r="L66" s="295"/>
      <c r="M66" s="299"/>
      <c r="N66" s="272"/>
      <c r="O66" s="258"/>
      <c r="P66" s="258"/>
      <c r="Q66" s="297"/>
      <c r="R66" s="296"/>
      <c r="S66" s="258"/>
      <c r="T66" s="258"/>
      <c r="U66" s="258"/>
      <c r="V66" s="258"/>
      <c r="W66" s="258"/>
      <c r="X66" s="258"/>
      <c r="Y66" s="258"/>
      <c r="AD66" s="250"/>
      <c r="AE66" s="248"/>
      <c r="AF66" s="232">
        <v>5</v>
      </c>
      <c r="AG66" s="249">
        <v>216</v>
      </c>
      <c r="AH66" s="232">
        <f t="shared" si="8"/>
        <v>-108</v>
      </c>
      <c r="AI66" s="232">
        <f t="shared" si="9"/>
        <v>108</v>
      </c>
    </row>
    <row r="67" spans="2:35" s="232" customFormat="1" x14ac:dyDescent="0.25">
      <c r="C67" s="258"/>
      <c r="D67" s="258"/>
      <c r="E67" s="258"/>
      <c r="F67" s="295"/>
      <c r="G67" s="296"/>
      <c r="H67" s="297"/>
      <c r="I67" s="298"/>
      <c r="J67" s="272"/>
      <c r="K67" s="258"/>
      <c r="L67" s="295"/>
      <c r="M67" s="299"/>
      <c r="N67" s="272"/>
      <c r="O67" s="258"/>
      <c r="P67" s="258"/>
      <c r="Q67" s="297"/>
      <c r="R67" s="296"/>
      <c r="S67" s="258"/>
      <c r="T67" s="258"/>
      <c r="U67" s="258"/>
      <c r="V67" s="258"/>
      <c r="W67" s="258"/>
      <c r="X67" s="258"/>
      <c r="Y67" s="258"/>
      <c r="AD67" s="250"/>
      <c r="AE67" s="248"/>
      <c r="AF67" s="232">
        <v>6</v>
      </c>
      <c r="AG67" s="249">
        <v>276</v>
      </c>
      <c r="AH67" s="232">
        <f t="shared" si="8"/>
        <v>-138</v>
      </c>
      <c r="AI67" s="232">
        <f t="shared" si="9"/>
        <v>138</v>
      </c>
    </row>
    <row r="68" spans="2:35" s="232" customFormat="1" x14ac:dyDescent="0.25">
      <c r="C68" s="258"/>
      <c r="D68" s="258"/>
      <c r="E68" s="258"/>
      <c r="F68" s="295"/>
      <c r="G68" s="296"/>
      <c r="H68" s="297"/>
      <c r="I68" s="298"/>
      <c r="J68" s="272"/>
      <c r="K68" s="258"/>
      <c r="L68" s="295"/>
      <c r="M68" s="299"/>
      <c r="N68" s="272"/>
      <c r="O68" s="258"/>
      <c r="P68" s="258"/>
      <c r="Q68" s="297"/>
      <c r="R68" s="296"/>
      <c r="S68" s="258"/>
      <c r="T68" s="258"/>
      <c r="U68" s="258"/>
      <c r="V68" s="258"/>
      <c r="W68" s="258"/>
      <c r="X68" s="258"/>
      <c r="Y68" s="258"/>
      <c r="AD68" s="250"/>
      <c r="AE68" s="248"/>
      <c r="AF68" s="232">
        <v>7</v>
      </c>
      <c r="AG68" s="249">
        <v>316</v>
      </c>
      <c r="AH68" s="232">
        <f t="shared" si="8"/>
        <v>-158</v>
      </c>
      <c r="AI68" s="232">
        <f t="shared" si="9"/>
        <v>158</v>
      </c>
    </row>
    <row r="69" spans="2:35" s="232" customFormat="1" ht="13.8" thickBot="1" x14ac:dyDescent="0.3">
      <c r="C69" s="258"/>
      <c r="D69" s="258"/>
      <c r="E69" s="258"/>
      <c r="F69" s="295"/>
      <c r="G69" s="296"/>
      <c r="H69" s="297"/>
      <c r="I69" s="298"/>
      <c r="J69" s="272"/>
      <c r="K69" s="258"/>
      <c r="L69" s="295"/>
      <c r="M69" s="299"/>
      <c r="N69" s="272"/>
      <c r="O69" s="258"/>
      <c r="P69" s="258"/>
      <c r="Q69" s="297"/>
      <c r="R69" s="296"/>
      <c r="S69" s="258"/>
      <c r="T69" s="258"/>
      <c r="U69" s="258"/>
      <c r="V69" s="258"/>
      <c r="W69" s="258"/>
      <c r="X69" s="258"/>
      <c r="Y69" s="258"/>
      <c r="AD69" s="250"/>
      <c r="AE69" s="248"/>
      <c r="AF69" s="232">
        <v>8</v>
      </c>
      <c r="AG69" s="249">
        <v>312</v>
      </c>
      <c r="AH69" s="232">
        <f t="shared" si="8"/>
        <v>-156</v>
      </c>
      <c r="AI69" s="232">
        <f t="shared" si="9"/>
        <v>156</v>
      </c>
    </row>
    <row r="70" spans="2:35" s="232" customFormat="1" ht="13.8" thickBot="1" x14ac:dyDescent="0.3">
      <c r="B70" s="269" t="s">
        <v>227</v>
      </c>
      <c r="C70" s="364" t="s">
        <v>195</v>
      </c>
      <c r="D70" s="365"/>
      <c r="E70" s="365"/>
      <c r="F70" s="365"/>
      <c r="G70" s="365"/>
      <c r="H70" s="366"/>
      <c r="I70" s="298"/>
      <c r="J70" s="272"/>
      <c r="K70" s="258"/>
      <c r="L70" s="295"/>
      <c r="M70" s="299"/>
      <c r="N70" s="272"/>
      <c r="O70" s="258"/>
      <c r="P70" s="258"/>
      <c r="Q70" s="297"/>
      <c r="R70" s="296"/>
      <c r="S70" s="258"/>
      <c r="T70" s="258"/>
      <c r="U70" s="258"/>
      <c r="V70" s="258"/>
      <c r="W70" s="258"/>
      <c r="X70" s="258"/>
      <c r="Y70" s="258"/>
      <c r="AD70" s="250"/>
      <c r="AE70" s="248"/>
      <c r="AF70" s="232">
        <v>9</v>
      </c>
      <c r="AG70" s="249">
        <v>328</v>
      </c>
      <c r="AH70" s="232">
        <f t="shared" si="8"/>
        <v>-164</v>
      </c>
      <c r="AI70" s="232">
        <f t="shared" si="9"/>
        <v>164</v>
      </c>
    </row>
    <row r="71" spans="2:35" s="232" customFormat="1" ht="13.8" thickBot="1" x14ac:dyDescent="0.3">
      <c r="B71" s="274" t="s">
        <v>186</v>
      </c>
      <c r="C71" s="275" t="s">
        <v>196</v>
      </c>
      <c r="D71" s="276" t="s">
        <v>192</v>
      </c>
      <c r="E71" s="276" t="s">
        <v>193</v>
      </c>
      <c r="F71" s="276" t="s">
        <v>194</v>
      </c>
      <c r="G71" s="277" t="s">
        <v>203</v>
      </c>
      <c r="H71" s="277" t="s">
        <v>219</v>
      </c>
      <c r="I71" s="298"/>
      <c r="J71" s="272"/>
      <c r="K71" s="258"/>
      <c r="L71" s="295"/>
      <c r="M71" s="299"/>
      <c r="N71" s="272"/>
      <c r="O71" s="258"/>
      <c r="P71" s="258"/>
      <c r="Q71" s="297"/>
      <c r="R71" s="296"/>
      <c r="S71" s="258"/>
      <c r="T71" s="258"/>
      <c r="U71" s="258"/>
      <c r="V71" s="258"/>
      <c r="W71" s="258"/>
      <c r="X71" s="258"/>
      <c r="Y71" s="258"/>
      <c r="AD71" s="250"/>
      <c r="AE71" s="248"/>
      <c r="AF71" s="232">
        <v>10</v>
      </c>
      <c r="AG71" s="249">
        <v>340</v>
      </c>
      <c r="AH71" s="232">
        <f t="shared" si="8"/>
        <v>-170</v>
      </c>
      <c r="AI71" s="232">
        <f t="shared" si="9"/>
        <v>170</v>
      </c>
    </row>
    <row r="72" spans="2:35" s="232" customFormat="1" ht="13.8" thickBot="1" x14ac:dyDescent="0.3">
      <c r="B72" s="282">
        <v>0</v>
      </c>
      <c r="C72" s="300">
        <v>0</v>
      </c>
      <c r="D72" s="300">
        <v>9.3549999999999994E-2</v>
      </c>
      <c r="E72" s="301">
        <v>0</v>
      </c>
      <c r="F72" s="301">
        <v>4.8611099999999997E-2</v>
      </c>
      <c r="G72" s="301">
        <v>6.762E-2</v>
      </c>
      <c r="H72" s="301">
        <v>5.2352700000000002E-2</v>
      </c>
      <c r="I72" s="249">
        <v>1.5599999999999999E-2</v>
      </c>
      <c r="J72" s="249">
        <v>1.5599999999999999E-2</v>
      </c>
      <c r="K72" s="249">
        <v>1.5599999999999999E-2</v>
      </c>
      <c r="L72" s="249">
        <v>1.5599999999999999E-2</v>
      </c>
      <c r="M72" s="249">
        <v>1.5599999999999999E-2</v>
      </c>
      <c r="N72" s="249">
        <v>1.5599999999999999E-2</v>
      </c>
      <c r="O72" s="258"/>
      <c r="P72" s="258"/>
      <c r="Q72" s="297"/>
      <c r="R72" s="296"/>
      <c r="S72" s="258"/>
      <c r="T72" s="258"/>
      <c r="U72" s="258"/>
      <c r="V72" s="258"/>
      <c r="W72" s="258"/>
      <c r="X72" s="258"/>
      <c r="Y72" s="258"/>
      <c r="AD72" s="250"/>
      <c r="AE72" s="248"/>
      <c r="AF72" s="232">
        <v>11</v>
      </c>
      <c r="AG72" s="249">
        <v>356</v>
      </c>
      <c r="AH72" s="232">
        <f t="shared" si="8"/>
        <v>-178</v>
      </c>
      <c r="AI72" s="232">
        <f t="shared" si="9"/>
        <v>178</v>
      </c>
    </row>
    <row r="73" spans="2:35" s="232" customFormat="1" x14ac:dyDescent="0.25">
      <c r="B73" s="285">
        <v>1</v>
      </c>
      <c r="C73" s="302">
        <v>0</v>
      </c>
      <c r="D73" s="302">
        <v>4.5537769999999998E-2</v>
      </c>
      <c r="E73" s="302">
        <v>0</v>
      </c>
      <c r="F73" s="302">
        <v>1.388E-2</v>
      </c>
      <c r="G73" s="302">
        <v>2.4388E-2</v>
      </c>
      <c r="H73" s="302">
        <v>1.4867E-2</v>
      </c>
      <c r="I73" s="303">
        <v>0.10920000000000001</v>
      </c>
      <c r="J73" s="304">
        <v>1.6379999999999999</v>
      </c>
      <c r="K73" s="303">
        <v>0.1404</v>
      </c>
      <c r="L73" s="304">
        <v>0.20280000000000001</v>
      </c>
      <c r="M73" s="304">
        <v>0.53039999999999998</v>
      </c>
      <c r="N73" s="305">
        <v>0.24989</v>
      </c>
      <c r="O73" s="258"/>
      <c r="P73" s="258"/>
      <c r="Q73" s="297"/>
      <c r="R73" s="296"/>
      <c r="S73" s="258"/>
      <c r="T73" s="258"/>
      <c r="U73" s="258"/>
      <c r="V73" s="258"/>
      <c r="W73" s="258"/>
      <c r="X73" s="258"/>
      <c r="Y73" s="258"/>
      <c r="AD73" s="250"/>
      <c r="AE73" s="248"/>
      <c r="AF73" s="232">
        <v>12</v>
      </c>
      <c r="AG73" s="256">
        <v>348</v>
      </c>
      <c r="AH73" s="232">
        <f t="shared" si="8"/>
        <v>-174</v>
      </c>
      <c r="AI73" s="232">
        <f t="shared" si="9"/>
        <v>174</v>
      </c>
    </row>
    <row r="74" spans="2:35" s="232" customFormat="1" x14ac:dyDescent="0.25">
      <c r="B74" s="285">
        <v>2</v>
      </c>
      <c r="C74" s="306">
        <v>0</v>
      </c>
      <c r="D74" s="306">
        <v>4.5537769999999998E-2</v>
      </c>
      <c r="E74" s="307">
        <v>0</v>
      </c>
      <c r="F74" s="307">
        <v>0</v>
      </c>
      <c r="G74" s="307">
        <v>2.4388E-2</v>
      </c>
      <c r="H74" s="307">
        <v>1.4867E-2</v>
      </c>
      <c r="I74" s="308">
        <v>0.10920000000000001</v>
      </c>
      <c r="J74" s="309">
        <v>4.6229899999999997</v>
      </c>
      <c r="K74" s="308">
        <v>0.1404</v>
      </c>
      <c r="L74" s="309">
        <v>0.20280000000000001</v>
      </c>
      <c r="M74" s="309">
        <v>0.74880000000000002</v>
      </c>
      <c r="N74" s="310">
        <v>0.28079999999999999</v>
      </c>
      <c r="O74" s="258"/>
      <c r="P74" s="258"/>
      <c r="Q74" s="297"/>
      <c r="R74" s="296"/>
      <c r="S74" s="258"/>
      <c r="T74" s="258"/>
      <c r="U74" s="258"/>
      <c r="V74" s="258"/>
      <c r="W74" s="258"/>
      <c r="X74" s="258"/>
      <c r="Y74" s="258"/>
      <c r="AD74" s="250"/>
      <c r="AE74" s="248"/>
    </row>
    <row r="75" spans="2:35" s="232" customFormat="1" x14ac:dyDescent="0.25">
      <c r="B75" s="285">
        <v>3</v>
      </c>
      <c r="C75" s="306">
        <v>0</v>
      </c>
      <c r="D75" s="306">
        <v>3.125E-2</v>
      </c>
      <c r="E75" s="307">
        <v>0</v>
      </c>
      <c r="F75" s="307">
        <v>0</v>
      </c>
      <c r="G75" s="307">
        <v>2.4388E-2</v>
      </c>
      <c r="H75" s="307">
        <v>1.4867E-2</v>
      </c>
      <c r="I75" s="308">
        <v>0.55599900000000002</v>
      </c>
      <c r="J75" s="309">
        <v>53.774900000000002</v>
      </c>
      <c r="K75" s="308">
        <v>0.1404</v>
      </c>
      <c r="L75" s="309">
        <v>0.21099000000000001</v>
      </c>
      <c r="M75" s="309">
        <v>5.8689900000000002</v>
      </c>
      <c r="N75" s="310">
        <v>0.62699000000000005</v>
      </c>
      <c r="O75" s="258"/>
      <c r="P75" s="258"/>
      <c r="Q75" s="297"/>
      <c r="R75" s="296"/>
      <c r="S75" s="258"/>
      <c r="T75" s="258"/>
      <c r="U75" s="258"/>
      <c r="V75" s="258"/>
      <c r="W75" s="258"/>
      <c r="X75" s="258"/>
      <c r="Y75" s="258"/>
      <c r="AD75" s="250"/>
      <c r="AE75" s="248"/>
    </row>
    <row r="76" spans="2:35" s="232" customFormat="1" ht="13.8" thickBot="1" x14ac:dyDescent="0.3">
      <c r="B76" s="288">
        <v>4</v>
      </c>
      <c r="C76" s="306">
        <v>0</v>
      </c>
      <c r="D76" s="306">
        <v>4.5537769999999998E-2</v>
      </c>
      <c r="E76" s="307">
        <v>0</v>
      </c>
      <c r="F76" s="307">
        <v>0</v>
      </c>
      <c r="G76" s="307">
        <v>2.4388E-2</v>
      </c>
      <c r="H76" s="307">
        <v>1.4867E-2</v>
      </c>
      <c r="I76" s="311">
        <v>0.56398999999999999</v>
      </c>
      <c r="J76" s="309">
        <v>24.734999999999999</v>
      </c>
      <c r="K76" s="308">
        <v>0.46600000000000003</v>
      </c>
      <c r="L76" s="309">
        <v>0.47799999999999998</v>
      </c>
      <c r="M76" s="309">
        <v>3.3729</v>
      </c>
      <c r="N76" s="310">
        <v>1.05799</v>
      </c>
      <c r="O76" s="258"/>
      <c r="P76" s="258"/>
      <c r="Q76" s="297"/>
      <c r="R76" s="296"/>
      <c r="S76" s="258"/>
      <c r="T76" s="258"/>
      <c r="U76" s="258"/>
      <c r="V76" s="258"/>
      <c r="W76" s="258"/>
      <c r="X76" s="258"/>
      <c r="Y76" s="258"/>
      <c r="AD76" s="250"/>
      <c r="AE76" s="248"/>
      <c r="AG76" s="238"/>
      <c r="AH76" s="216" t="s">
        <v>216</v>
      </c>
      <c r="AI76" s="216" t="s">
        <v>215</v>
      </c>
    </row>
    <row r="77" spans="2:35" s="232" customFormat="1" ht="13.8" thickBot="1" x14ac:dyDescent="0.3">
      <c r="B77" s="288">
        <v>5</v>
      </c>
      <c r="C77" s="312">
        <v>0</v>
      </c>
      <c r="D77" s="312">
        <v>3.755E-2</v>
      </c>
      <c r="E77" s="313">
        <v>0</v>
      </c>
      <c r="F77" s="313">
        <v>0</v>
      </c>
      <c r="G77" s="313">
        <v>2.4388E-2</v>
      </c>
      <c r="H77" s="313">
        <v>1.4867E-2</v>
      </c>
      <c r="I77" s="249">
        <v>0.56398999999999999</v>
      </c>
      <c r="J77" s="314">
        <v>58.22</v>
      </c>
      <c r="K77" s="314">
        <v>0.44290000000000002</v>
      </c>
      <c r="L77" s="314">
        <v>0.46499000000000001</v>
      </c>
      <c r="M77" s="314">
        <v>7.1509999999999998</v>
      </c>
      <c r="N77" s="315">
        <v>1.8919999999999999</v>
      </c>
      <c r="O77" s="258"/>
      <c r="P77" s="258"/>
      <c r="Q77" s="297"/>
      <c r="R77" s="296"/>
      <c r="S77" s="258"/>
      <c r="T77" s="258"/>
      <c r="U77" s="258"/>
      <c r="V77" s="258"/>
      <c r="W77" s="258"/>
      <c r="X77" s="258"/>
      <c r="Y77" s="258"/>
      <c r="AD77" s="250"/>
      <c r="AE77" s="248"/>
      <c r="AF77" s="232">
        <v>1</v>
      </c>
      <c r="AG77" s="249">
        <v>4</v>
      </c>
      <c r="AH77" s="232">
        <f>-AG77/2</f>
        <v>-2</v>
      </c>
      <c r="AI77" s="232">
        <f>AG77/2</f>
        <v>2</v>
      </c>
    </row>
    <row r="78" spans="2:35" s="232" customFormat="1" ht="13.8" thickBot="1" x14ac:dyDescent="0.3">
      <c r="B78" s="232" t="s">
        <v>228</v>
      </c>
      <c r="C78" s="275" t="s">
        <v>196</v>
      </c>
      <c r="D78" s="276" t="s">
        <v>192</v>
      </c>
      <c r="E78" s="276" t="s">
        <v>193</v>
      </c>
      <c r="F78" s="276" t="s">
        <v>194</v>
      </c>
      <c r="G78" s="277" t="s">
        <v>203</v>
      </c>
      <c r="H78" s="277" t="s">
        <v>219</v>
      </c>
      <c r="I78" s="316"/>
      <c r="J78" s="317"/>
      <c r="K78" s="318"/>
      <c r="L78" s="319"/>
      <c r="M78" s="299"/>
      <c r="N78" s="317"/>
      <c r="O78" s="258"/>
      <c r="P78" s="258"/>
      <c r="Q78" s="297"/>
      <c r="R78" s="296"/>
      <c r="S78" s="258"/>
      <c r="T78" s="258"/>
      <c r="U78" s="258"/>
      <c r="V78" s="258"/>
      <c r="W78" s="258"/>
      <c r="X78" s="258"/>
      <c r="Y78" s="258"/>
      <c r="AD78" s="250"/>
      <c r="AE78" s="248"/>
      <c r="AF78" s="232">
        <v>2</v>
      </c>
      <c r="AG78" s="249">
        <v>4</v>
      </c>
      <c r="AH78" s="232">
        <f t="shared" ref="AH78:AH88" si="10">-AG78/2</f>
        <v>-2</v>
      </c>
      <c r="AI78" s="232">
        <f t="shared" ref="AI78:AI88" si="11">AG78/2</f>
        <v>2</v>
      </c>
    </row>
    <row r="79" spans="2:35" s="232" customFormat="1" x14ac:dyDescent="0.25">
      <c r="B79" s="282">
        <v>0</v>
      </c>
      <c r="C79" s="320">
        <f>C47-C72</f>
        <v>0</v>
      </c>
      <c r="D79" s="320">
        <f t="shared" ref="D79:H79" si="12">D47-D72</f>
        <v>6.9000000000041251E-6</v>
      </c>
      <c r="E79" s="320">
        <f t="shared" si="12"/>
        <v>0</v>
      </c>
      <c r="F79" s="320">
        <f t="shared" si="12"/>
        <v>-1.1099999999999999E-5</v>
      </c>
      <c r="G79" s="320">
        <f t="shared" si="12"/>
        <v>-2.0000000000006124E-5</v>
      </c>
      <c r="H79" s="320">
        <f t="shared" si="12"/>
        <v>-2.7000000000013125E-6</v>
      </c>
      <c r="I79" s="321">
        <f>I72/I47</f>
        <v>1</v>
      </c>
      <c r="J79" s="321">
        <f t="shared" ref="J79:N79" si="13">J72/J47</f>
        <v>1</v>
      </c>
      <c r="K79" s="321">
        <f t="shared" si="13"/>
        <v>1</v>
      </c>
      <c r="L79" s="321">
        <f t="shared" si="13"/>
        <v>1</v>
      </c>
      <c r="M79" s="321">
        <f t="shared" si="13"/>
        <v>1</v>
      </c>
      <c r="N79" s="321">
        <f t="shared" si="13"/>
        <v>1</v>
      </c>
      <c r="O79" s="258"/>
      <c r="P79" s="258"/>
      <c r="Q79" s="297"/>
      <c r="R79" s="296"/>
      <c r="S79" s="258"/>
      <c r="T79" s="258"/>
      <c r="U79" s="258"/>
      <c r="V79" s="258"/>
      <c r="W79" s="258"/>
      <c r="X79" s="258"/>
      <c r="Y79" s="258"/>
      <c r="AD79" s="250"/>
      <c r="AE79" s="248"/>
      <c r="AF79" s="232">
        <v>3</v>
      </c>
      <c r="AG79" s="249">
        <v>4</v>
      </c>
      <c r="AH79" s="232">
        <f t="shared" si="10"/>
        <v>-2</v>
      </c>
      <c r="AI79" s="232">
        <f t="shared" si="11"/>
        <v>2</v>
      </c>
    </row>
    <row r="80" spans="2:35" s="232" customFormat="1" x14ac:dyDescent="0.25">
      <c r="B80" s="285">
        <v>1</v>
      </c>
      <c r="C80" s="320">
        <f t="shared" ref="C80:H80" si="14">C48-C73</f>
        <v>0</v>
      </c>
      <c r="D80" s="320">
        <f t="shared" si="14"/>
        <v>0</v>
      </c>
      <c r="E80" s="320">
        <f t="shared" si="14"/>
        <v>0</v>
      </c>
      <c r="F80" s="320">
        <f t="shared" si="14"/>
        <v>9.0000000000003272E-6</v>
      </c>
      <c r="G80" s="320">
        <f t="shared" si="14"/>
        <v>0</v>
      </c>
      <c r="H80" s="320">
        <f t="shared" si="14"/>
        <v>0</v>
      </c>
      <c r="I80" s="321">
        <f t="shared" ref="I80:N80" si="15">I73/I48</f>
        <v>0.70546141231426729</v>
      </c>
      <c r="J80" s="321">
        <f t="shared" si="15"/>
        <v>4.6061098985721358</v>
      </c>
      <c r="K80" s="321">
        <f t="shared" si="15"/>
        <v>0.79591836734693877</v>
      </c>
      <c r="L80" s="321">
        <f t="shared" si="15"/>
        <v>11.266666666666666</v>
      </c>
      <c r="M80" s="321">
        <f t="shared" si="15"/>
        <v>23.263157894736839</v>
      </c>
      <c r="N80" s="321">
        <f t="shared" si="15"/>
        <v>13.882777777777775</v>
      </c>
      <c r="O80" s="258"/>
      <c r="P80" s="258"/>
      <c r="Q80" s="297"/>
      <c r="R80" s="296"/>
      <c r="S80" s="258"/>
      <c r="T80" s="258"/>
      <c r="U80" s="258"/>
      <c r="V80" s="258"/>
      <c r="W80" s="258"/>
      <c r="X80" s="258"/>
      <c r="Y80" s="258"/>
      <c r="AD80" s="250"/>
      <c r="AE80" s="248"/>
      <c r="AF80" s="232">
        <v>4</v>
      </c>
      <c r="AG80" s="249">
        <v>4</v>
      </c>
      <c r="AH80" s="232">
        <f t="shared" si="10"/>
        <v>-2</v>
      </c>
      <c r="AI80" s="232">
        <f t="shared" si="11"/>
        <v>2</v>
      </c>
    </row>
    <row r="81" spans="2:35" s="232" customFormat="1" x14ac:dyDescent="0.25">
      <c r="B81" s="285">
        <v>2</v>
      </c>
      <c r="C81" s="320">
        <f t="shared" ref="C81:H81" si="16">C49-C74</f>
        <v>0</v>
      </c>
      <c r="D81" s="320">
        <f t="shared" si="16"/>
        <v>-6.5621699999999991E-3</v>
      </c>
      <c r="E81" s="320">
        <f t="shared" si="16"/>
        <v>0</v>
      </c>
      <c r="F81" s="320">
        <f t="shared" si="16"/>
        <v>0</v>
      </c>
      <c r="G81" s="320">
        <f t="shared" si="16"/>
        <v>0</v>
      </c>
      <c r="H81" s="320">
        <f t="shared" si="16"/>
        <v>0</v>
      </c>
      <c r="I81" s="321">
        <f t="shared" ref="I81:N81" si="17">I74/I49</f>
        <v>0.71093750000000011</v>
      </c>
      <c r="J81" s="321">
        <f t="shared" si="17"/>
        <v>12.414556909729393</v>
      </c>
      <c r="K81" s="321">
        <f t="shared" si="17"/>
        <v>0.80696790167123533</v>
      </c>
      <c r="L81" s="321">
        <f t="shared" si="17"/>
        <v>0.85204576304052748</v>
      </c>
      <c r="M81" s="321">
        <f t="shared" si="17"/>
        <v>2.3774970142072447</v>
      </c>
      <c r="N81" s="321">
        <f t="shared" si="17"/>
        <v>1.109004739336493</v>
      </c>
      <c r="O81" s="258"/>
      <c r="P81" s="258"/>
      <c r="Q81" s="297"/>
      <c r="R81" s="296"/>
      <c r="S81" s="258"/>
      <c r="T81" s="258"/>
      <c r="U81" s="258"/>
      <c r="V81" s="258"/>
      <c r="W81" s="258"/>
      <c r="X81" s="258"/>
      <c r="Y81" s="258"/>
      <c r="AD81" s="250"/>
      <c r="AE81" s="248"/>
      <c r="AF81" s="232">
        <v>5</v>
      </c>
      <c r="AG81" s="249">
        <v>4</v>
      </c>
      <c r="AH81" s="232">
        <f t="shared" si="10"/>
        <v>-2</v>
      </c>
      <c r="AI81" s="232">
        <f t="shared" si="11"/>
        <v>2</v>
      </c>
    </row>
    <row r="82" spans="2:35" s="232" customFormat="1" x14ac:dyDescent="0.25">
      <c r="B82" s="285">
        <v>3</v>
      </c>
      <c r="C82" s="320">
        <f t="shared" ref="C82:H82" si="18">C50-C75</f>
        <v>0</v>
      </c>
      <c r="D82" s="320">
        <f t="shared" si="18"/>
        <v>0</v>
      </c>
      <c r="E82" s="320">
        <f t="shared" si="18"/>
        <v>0</v>
      </c>
      <c r="F82" s="320">
        <f t="shared" si="18"/>
        <v>0</v>
      </c>
      <c r="G82" s="320">
        <f t="shared" si="18"/>
        <v>-1.04992E-2</v>
      </c>
      <c r="H82" s="320">
        <f t="shared" si="18"/>
        <v>-9.5669999999999991E-3</v>
      </c>
      <c r="I82" s="321">
        <f t="shared" ref="I82:N82" si="19">I75/I50</f>
        <v>3.5100946969696967</v>
      </c>
      <c r="J82" s="321">
        <f t="shared" si="19"/>
        <v>136.48451776649748</v>
      </c>
      <c r="K82" s="321">
        <f t="shared" si="19"/>
        <v>0.83571428571428563</v>
      </c>
      <c r="L82" s="321">
        <f t="shared" si="19"/>
        <v>0.91888442211055288</v>
      </c>
      <c r="M82" s="321">
        <f t="shared" si="19"/>
        <v>14.584128834942179</v>
      </c>
      <c r="N82" s="321">
        <f t="shared" si="19"/>
        <v>1.9767639825966332</v>
      </c>
      <c r="O82" s="258"/>
      <c r="P82" s="258"/>
      <c r="Q82" s="297"/>
      <c r="R82" s="296"/>
      <c r="S82" s="258"/>
      <c r="T82" s="258"/>
      <c r="U82" s="258"/>
      <c r="V82" s="258"/>
      <c r="W82" s="258"/>
      <c r="X82" s="258"/>
      <c r="Y82" s="258"/>
      <c r="AD82" s="250"/>
      <c r="AE82" s="248"/>
      <c r="AF82" s="232">
        <v>6</v>
      </c>
      <c r="AG82" s="249">
        <v>4</v>
      </c>
      <c r="AH82" s="232">
        <f t="shared" si="10"/>
        <v>-2</v>
      </c>
      <c r="AI82" s="232">
        <f t="shared" si="11"/>
        <v>2</v>
      </c>
    </row>
    <row r="83" spans="2:35" s="232" customFormat="1" ht="13.8" thickBot="1" x14ac:dyDescent="0.3">
      <c r="B83" s="288">
        <v>4</v>
      </c>
      <c r="C83" s="320">
        <f t="shared" ref="C83:H83" si="20">C51-C76</f>
        <v>0</v>
      </c>
      <c r="D83" s="320">
        <f t="shared" si="20"/>
        <v>-6.999999999784956E-8</v>
      </c>
      <c r="E83" s="320">
        <f t="shared" si="20"/>
        <v>0</v>
      </c>
      <c r="F83" s="320">
        <f t="shared" si="20"/>
        <v>0</v>
      </c>
      <c r="G83" s="320">
        <f t="shared" si="20"/>
        <v>1.2061499999999996E-3</v>
      </c>
      <c r="H83" s="320">
        <f t="shared" si="20"/>
        <v>0</v>
      </c>
      <c r="I83" s="321">
        <f t="shared" ref="I83:N83" si="21">I76/I51</f>
        <v>1.9970229340306149</v>
      </c>
      <c r="J83" s="321">
        <f t="shared" si="21"/>
        <v>66.204447189623224</v>
      </c>
      <c r="K83" s="321">
        <f t="shared" si="21"/>
        <v>2.1065442659433899</v>
      </c>
      <c r="L83" s="321">
        <f t="shared" si="21"/>
        <v>1.7368215104254012</v>
      </c>
      <c r="M83" s="321">
        <f t="shared" si="21"/>
        <v>9.1626353832104961</v>
      </c>
      <c r="N83" s="321">
        <f t="shared" si="21"/>
        <v>3.2733062847884304</v>
      </c>
      <c r="O83" s="258"/>
      <c r="P83" s="258"/>
      <c r="Q83" s="297"/>
      <c r="R83" s="296"/>
      <c r="S83" s="258"/>
      <c r="T83" s="258"/>
      <c r="U83" s="258"/>
      <c r="V83" s="258"/>
      <c r="W83" s="258"/>
      <c r="X83" s="258"/>
      <c r="Y83" s="258"/>
      <c r="AD83" s="250"/>
      <c r="AE83" s="248"/>
      <c r="AF83" s="232">
        <v>7</v>
      </c>
      <c r="AG83" s="249">
        <v>4</v>
      </c>
      <c r="AH83" s="232">
        <f t="shared" si="10"/>
        <v>-2</v>
      </c>
      <c r="AI83" s="232">
        <f t="shared" si="11"/>
        <v>2</v>
      </c>
    </row>
    <row r="84" spans="2:35" s="232" customFormat="1" ht="13.8" thickBot="1" x14ac:dyDescent="0.3">
      <c r="B84" s="288">
        <v>5</v>
      </c>
      <c r="C84" s="320">
        <f t="shared" ref="C84:H84" si="22">C52-C77</f>
        <v>0</v>
      </c>
      <c r="D84" s="320">
        <f t="shared" si="22"/>
        <v>1.4199999999999977E-3</v>
      </c>
      <c r="E84" s="320">
        <f t="shared" si="22"/>
        <v>0</v>
      </c>
      <c r="F84" s="320">
        <f t="shared" si="22"/>
        <v>0</v>
      </c>
      <c r="G84" s="320">
        <f t="shared" si="22"/>
        <v>-1.04992E-2</v>
      </c>
      <c r="H84" s="320">
        <f t="shared" si="22"/>
        <v>0</v>
      </c>
      <c r="I84" s="321">
        <f t="shared" ref="I84:N84" si="23">I77/I52</f>
        <v>2.1282641509433962</v>
      </c>
      <c r="J84" s="321">
        <f t="shared" si="23"/>
        <v>149.28587912510577</v>
      </c>
      <c r="K84" s="321">
        <f t="shared" si="23"/>
        <v>2.0279304029304028</v>
      </c>
      <c r="L84" s="321">
        <f t="shared" si="23"/>
        <v>1.6606785714285712</v>
      </c>
      <c r="M84" s="321">
        <f t="shared" si="23"/>
        <v>19.10040332273832</v>
      </c>
      <c r="N84" s="321">
        <f t="shared" si="23"/>
        <v>5.5644666858211975</v>
      </c>
      <c r="O84" s="258"/>
      <c r="P84" s="258"/>
      <c r="Q84" s="297"/>
      <c r="R84" s="296"/>
      <c r="S84" s="258"/>
      <c r="T84" s="258"/>
      <c r="U84" s="258"/>
      <c r="V84" s="258"/>
      <c r="W84" s="258"/>
      <c r="X84" s="258"/>
      <c r="Y84" s="258"/>
      <c r="AD84" s="250"/>
      <c r="AE84" s="248"/>
      <c r="AF84" s="232">
        <v>8</v>
      </c>
      <c r="AG84" s="249">
        <v>4</v>
      </c>
      <c r="AH84" s="232">
        <f t="shared" si="10"/>
        <v>-2</v>
      </c>
      <c r="AI84" s="232">
        <f t="shared" si="11"/>
        <v>2</v>
      </c>
    </row>
    <row r="85" spans="2:35" s="232" customFormat="1" x14ac:dyDescent="0.25">
      <c r="B85" s="232" t="s">
        <v>221</v>
      </c>
      <c r="C85" s="322">
        <f>AVERAGE(C78:H83)</f>
        <v>-8.4800633333333326E-4</v>
      </c>
      <c r="D85" s="258"/>
      <c r="E85" s="258"/>
      <c r="F85" s="295"/>
      <c r="G85" s="296"/>
      <c r="H85" s="297"/>
      <c r="I85" s="298"/>
      <c r="J85" s="272"/>
      <c r="K85" s="258"/>
      <c r="L85" s="295"/>
      <c r="M85" s="299"/>
      <c r="N85" s="272"/>
      <c r="O85" s="258"/>
      <c r="P85" s="258"/>
      <c r="Q85" s="297"/>
      <c r="R85" s="296"/>
      <c r="S85" s="258"/>
      <c r="T85" s="258"/>
      <c r="U85" s="258"/>
      <c r="V85" s="258"/>
      <c r="W85" s="258"/>
      <c r="X85" s="258"/>
      <c r="Y85" s="258"/>
      <c r="AD85" s="250"/>
      <c r="AE85" s="248"/>
      <c r="AF85" s="232">
        <v>9</v>
      </c>
      <c r="AG85" s="249">
        <v>4</v>
      </c>
      <c r="AH85" s="232">
        <f t="shared" si="10"/>
        <v>-2</v>
      </c>
      <c r="AI85" s="232">
        <f t="shared" si="11"/>
        <v>2</v>
      </c>
    </row>
    <row r="86" spans="2:35" s="232" customFormat="1" x14ac:dyDescent="0.25">
      <c r="C86" s="322"/>
      <c r="D86" s="258"/>
      <c r="E86" s="258"/>
      <c r="F86" s="295"/>
      <c r="G86" s="296"/>
      <c r="H86" s="297"/>
      <c r="I86" s="298">
        <f>AVERAGE(I79:N84)</f>
        <v>13.926377935033875</v>
      </c>
      <c r="J86" s="272"/>
      <c r="K86" s="258"/>
      <c r="L86" s="295"/>
      <c r="M86" s="299"/>
      <c r="N86" s="272"/>
      <c r="O86" s="258"/>
      <c r="P86" s="258"/>
      <c r="Q86" s="297"/>
      <c r="R86" s="296"/>
      <c r="S86" s="258"/>
      <c r="T86" s="258"/>
      <c r="U86" s="258"/>
      <c r="V86" s="258"/>
      <c r="W86" s="258"/>
      <c r="X86" s="258"/>
      <c r="Y86" s="258"/>
      <c r="AD86" s="250"/>
      <c r="AE86" s="248"/>
      <c r="AF86" s="232">
        <v>10</v>
      </c>
      <c r="AG86" s="249">
        <v>4</v>
      </c>
      <c r="AH86" s="232">
        <f t="shared" si="10"/>
        <v>-2</v>
      </c>
      <c r="AI86" s="232">
        <f t="shared" si="11"/>
        <v>2</v>
      </c>
    </row>
    <row r="87" spans="2:35" s="232" customFormat="1" x14ac:dyDescent="0.25">
      <c r="C87" s="258"/>
      <c r="D87" s="258"/>
      <c r="E87" s="258"/>
      <c r="F87" s="295"/>
      <c r="G87" s="296"/>
      <c r="H87" s="297"/>
      <c r="I87" s="298"/>
      <c r="J87" s="272"/>
      <c r="K87" s="258"/>
      <c r="L87" s="295"/>
      <c r="M87" s="299"/>
      <c r="N87" s="272"/>
      <c r="O87" s="258"/>
      <c r="P87" s="258"/>
      <c r="Q87" s="297"/>
      <c r="R87" s="296"/>
      <c r="S87" s="258"/>
      <c r="T87" s="258"/>
      <c r="U87" s="258"/>
      <c r="V87" s="258"/>
      <c r="W87" s="258"/>
      <c r="X87" s="258"/>
      <c r="Y87" s="258"/>
      <c r="AD87" s="250"/>
      <c r="AE87" s="248"/>
      <c r="AF87" s="232">
        <v>11</v>
      </c>
      <c r="AG87" s="249">
        <v>4</v>
      </c>
      <c r="AH87" s="232">
        <f t="shared" si="10"/>
        <v>-2</v>
      </c>
      <c r="AI87" s="232">
        <f t="shared" si="11"/>
        <v>2</v>
      </c>
    </row>
    <row r="88" spans="2:35" s="232" customFormat="1" x14ac:dyDescent="0.25">
      <c r="C88" s="258"/>
      <c r="D88" s="258"/>
      <c r="E88" s="258"/>
      <c r="F88" s="295"/>
      <c r="G88" s="296"/>
      <c r="H88" s="297"/>
      <c r="I88" s="298"/>
      <c r="J88" s="272"/>
      <c r="K88" s="258"/>
      <c r="L88" s="295"/>
      <c r="M88" s="299"/>
      <c r="N88" s="272"/>
      <c r="O88" s="258"/>
      <c r="P88" s="258"/>
      <c r="Q88" s="297"/>
      <c r="R88" s="296"/>
      <c r="S88" s="258"/>
      <c r="T88" s="258"/>
      <c r="U88" s="258"/>
      <c r="V88" s="258"/>
      <c r="W88" s="258"/>
      <c r="X88" s="258"/>
      <c r="Y88" s="258"/>
      <c r="AD88" s="250"/>
      <c r="AE88" s="248"/>
      <c r="AF88" s="232">
        <v>12</v>
      </c>
      <c r="AG88" s="249">
        <v>4</v>
      </c>
      <c r="AH88" s="232">
        <f t="shared" si="10"/>
        <v>-2</v>
      </c>
      <c r="AI88" s="232">
        <f t="shared" si="11"/>
        <v>2</v>
      </c>
    </row>
    <row r="89" spans="2:35" s="232" customFormat="1" x14ac:dyDescent="0.25">
      <c r="C89" s="258"/>
      <c r="D89" s="258"/>
      <c r="E89" s="258"/>
      <c r="F89" s="295"/>
      <c r="G89" s="296"/>
      <c r="H89" s="297"/>
      <c r="I89" s="298"/>
      <c r="J89" s="272"/>
      <c r="K89" s="258"/>
      <c r="L89" s="295"/>
      <c r="M89" s="299"/>
      <c r="N89" s="272"/>
      <c r="O89" s="258"/>
      <c r="P89" s="258"/>
      <c r="Q89" s="297"/>
      <c r="R89" s="296"/>
      <c r="S89" s="258"/>
      <c r="T89" s="258"/>
      <c r="U89" s="258"/>
      <c r="V89" s="258"/>
      <c r="W89" s="258"/>
      <c r="X89" s="258"/>
      <c r="Y89" s="258"/>
      <c r="AD89" s="250"/>
      <c r="AE89" s="248"/>
    </row>
    <row r="90" spans="2:35" s="232" customFormat="1" x14ac:dyDescent="0.25">
      <c r="C90" s="258"/>
      <c r="D90" s="258"/>
      <c r="E90" s="258"/>
      <c r="F90" s="295"/>
      <c r="G90" s="296"/>
      <c r="H90" s="297"/>
      <c r="I90" s="298"/>
      <c r="J90" s="272"/>
      <c r="K90" s="258"/>
      <c r="L90" s="295"/>
      <c r="M90" s="299"/>
      <c r="N90" s="272"/>
      <c r="O90" s="258"/>
      <c r="P90" s="258"/>
      <c r="Q90" s="297"/>
      <c r="R90" s="296"/>
      <c r="S90" s="258"/>
      <c r="T90" s="258"/>
      <c r="U90" s="258"/>
      <c r="V90" s="258"/>
      <c r="W90" s="258"/>
      <c r="X90" s="258"/>
      <c r="Y90" s="258"/>
      <c r="AD90" s="250"/>
      <c r="AE90" s="248"/>
    </row>
    <row r="91" spans="2:35" s="232" customFormat="1" x14ac:dyDescent="0.25">
      <c r="C91" s="258"/>
      <c r="D91" s="258"/>
      <c r="E91" s="258"/>
      <c r="F91" s="295"/>
      <c r="G91" s="296"/>
      <c r="H91" s="297"/>
      <c r="I91" s="298"/>
      <c r="J91" s="272"/>
      <c r="K91" s="258"/>
      <c r="L91" s="295"/>
      <c r="M91" s="299"/>
      <c r="N91" s="272"/>
      <c r="O91" s="258"/>
      <c r="P91" s="258"/>
      <c r="Q91" s="297"/>
      <c r="R91" s="296"/>
      <c r="S91" s="258"/>
      <c r="T91" s="258"/>
      <c r="U91" s="258"/>
      <c r="V91" s="258"/>
      <c r="W91" s="258"/>
      <c r="X91" s="258"/>
      <c r="Y91" s="258"/>
      <c r="AD91" s="250"/>
      <c r="AE91" s="248"/>
    </row>
    <row r="92" spans="2:35" s="232" customFormat="1" x14ac:dyDescent="0.25">
      <c r="C92" s="258"/>
      <c r="D92" s="258"/>
      <c r="E92" s="258"/>
      <c r="F92" s="295"/>
      <c r="G92" s="296"/>
      <c r="H92" s="297"/>
      <c r="I92" s="298"/>
      <c r="J92" s="272"/>
      <c r="K92" s="258"/>
      <c r="L92" s="295"/>
      <c r="M92" s="299"/>
      <c r="N92" s="272"/>
      <c r="O92" s="258"/>
      <c r="P92" s="258"/>
      <c r="Q92" s="297"/>
      <c r="R92" s="296"/>
      <c r="S92" s="258"/>
      <c r="T92" s="258"/>
      <c r="U92" s="258"/>
      <c r="V92" s="258"/>
      <c r="W92" s="258"/>
      <c r="X92" s="258"/>
      <c r="Y92" s="258"/>
      <c r="AD92" s="250"/>
      <c r="AE92" s="248"/>
    </row>
    <row r="93" spans="2:35" x14ac:dyDescent="0.25">
      <c r="B93" s="323"/>
      <c r="C93" s="324"/>
      <c r="D93" s="324"/>
      <c r="E93" s="324"/>
      <c r="F93" s="324"/>
      <c r="G93" s="325"/>
      <c r="H93" s="326"/>
      <c r="I93" s="327"/>
      <c r="J93" s="328"/>
      <c r="K93" s="324"/>
      <c r="L93" s="324"/>
      <c r="M93" s="326"/>
      <c r="N93" s="328"/>
      <c r="O93" s="324"/>
      <c r="P93" s="324"/>
      <c r="Q93" s="326"/>
      <c r="R93" s="325"/>
      <c r="S93" s="324"/>
      <c r="T93" s="324"/>
      <c r="U93" s="324"/>
      <c r="V93" s="324"/>
      <c r="W93" s="324"/>
      <c r="X93" s="324"/>
      <c r="Y93" s="324"/>
    </row>
    <row r="94" spans="2:35" x14ac:dyDescent="0.25">
      <c r="B94" s="323"/>
      <c r="C94" s="324"/>
      <c r="D94" s="324"/>
      <c r="E94" s="324"/>
      <c r="F94" s="324"/>
      <c r="G94" s="325"/>
      <c r="H94" s="326"/>
      <c r="I94" s="327"/>
      <c r="J94" s="328"/>
      <c r="K94" s="324"/>
      <c r="L94" s="324"/>
      <c r="M94" s="326"/>
      <c r="N94" s="328"/>
      <c r="O94" s="324"/>
      <c r="P94" s="324"/>
      <c r="Q94" s="326"/>
      <c r="R94" s="325"/>
      <c r="S94" s="324"/>
      <c r="T94" s="324"/>
      <c r="U94" s="324"/>
      <c r="V94" s="324"/>
      <c r="W94" s="324"/>
      <c r="X94" s="324"/>
      <c r="Y94" s="324"/>
    </row>
    <row r="95" spans="2:35" x14ac:dyDescent="0.25">
      <c r="B95" s="323"/>
      <c r="C95" s="324"/>
      <c r="D95" s="324"/>
      <c r="E95" s="324"/>
      <c r="F95" s="324"/>
      <c r="G95" s="325"/>
      <c r="H95" s="326"/>
      <c r="I95" s="327"/>
      <c r="J95" s="328"/>
      <c r="K95" s="324"/>
      <c r="L95" s="324"/>
      <c r="M95" s="326"/>
      <c r="N95" s="328"/>
      <c r="O95" s="324"/>
      <c r="P95" s="324"/>
      <c r="Q95" s="326"/>
      <c r="R95" s="325"/>
      <c r="S95" s="324"/>
      <c r="T95" s="324"/>
      <c r="U95" s="324"/>
      <c r="V95" s="324"/>
      <c r="W95" s="324"/>
      <c r="X95" s="324"/>
      <c r="Y95" s="324"/>
    </row>
    <row r="96" spans="2:35" x14ac:dyDescent="0.25">
      <c r="B96" s="323"/>
      <c r="C96" s="324"/>
      <c r="D96" s="324"/>
      <c r="E96" s="324"/>
      <c r="F96" s="324"/>
      <c r="G96" s="325"/>
      <c r="H96" s="326"/>
      <c r="I96" s="327"/>
      <c r="J96" s="328"/>
      <c r="K96" s="324"/>
      <c r="L96" s="324"/>
      <c r="M96" s="326"/>
      <c r="N96" s="328"/>
      <c r="O96" s="324"/>
      <c r="P96" s="324"/>
      <c r="Q96" s="326"/>
      <c r="R96" s="325"/>
      <c r="S96" s="324"/>
      <c r="T96" s="324"/>
      <c r="U96" s="324"/>
      <c r="V96" s="324"/>
      <c r="W96" s="324"/>
      <c r="X96" s="324"/>
      <c r="Y96" s="324"/>
    </row>
    <row r="97" spans="2:25" x14ac:dyDescent="0.25">
      <c r="B97" s="323"/>
      <c r="C97" s="324"/>
      <c r="D97" s="324"/>
      <c r="E97" s="324"/>
      <c r="F97" s="324"/>
      <c r="G97" s="325"/>
      <c r="H97" s="326"/>
      <c r="I97" s="327"/>
      <c r="J97" s="328"/>
      <c r="K97" s="324"/>
      <c r="L97" s="324"/>
      <c r="M97" s="326"/>
      <c r="N97" s="328"/>
      <c r="O97" s="324"/>
      <c r="P97" s="324"/>
      <c r="Q97" s="326"/>
      <c r="R97" s="325"/>
      <c r="S97" s="324"/>
      <c r="T97" s="324"/>
      <c r="U97" s="324"/>
      <c r="V97" s="324"/>
      <c r="W97" s="324"/>
      <c r="X97" s="324"/>
      <c r="Y97" s="324"/>
    </row>
    <row r="98" spans="2:25" x14ac:dyDescent="0.25">
      <c r="B98" s="323"/>
      <c r="C98" s="324"/>
      <c r="D98" s="324"/>
      <c r="E98" s="324"/>
      <c r="F98" s="324"/>
      <c r="G98" s="325"/>
      <c r="H98" s="326"/>
      <c r="I98" s="327"/>
      <c r="J98" s="328"/>
      <c r="K98" s="324"/>
      <c r="L98" s="324"/>
      <c r="M98" s="326"/>
      <c r="N98" s="328"/>
      <c r="O98" s="324"/>
      <c r="P98" s="324"/>
      <c r="Q98" s="326"/>
      <c r="R98" s="325"/>
      <c r="S98" s="324"/>
      <c r="T98" s="324"/>
      <c r="U98" s="324"/>
      <c r="V98" s="324"/>
      <c r="W98" s="324"/>
      <c r="X98" s="324"/>
      <c r="Y98" s="324"/>
    </row>
    <row r="99" spans="2:25" x14ac:dyDescent="0.25">
      <c r="B99" s="323"/>
      <c r="C99" s="324"/>
      <c r="D99" s="324"/>
      <c r="E99" s="324"/>
      <c r="F99" s="324"/>
      <c r="G99" s="325"/>
      <c r="H99" s="326"/>
      <c r="I99" s="327"/>
      <c r="J99" s="328"/>
      <c r="K99" s="324"/>
      <c r="L99" s="324"/>
      <c r="M99" s="326"/>
      <c r="N99" s="328"/>
      <c r="O99" s="324"/>
      <c r="P99" s="324"/>
      <c r="Q99" s="326"/>
      <c r="R99" s="325"/>
      <c r="S99" s="324"/>
      <c r="T99" s="324"/>
      <c r="U99" s="324"/>
      <c r="V99" s="324"/>
      <c r="W99" s="324"/>
      <c r="X99" s="324"/>
      <c r="Y99" s="324"/>
    </row>
    <row r="100" spans="2:25" x14ac:dyDescent="0.25">
      <c r="B100" s="323"/>
      <c r="C100" s="324"/>
      <c r="D100" s="324"/>
      <c r="E100" s="324"/>
      <c r="F100" s="324"/>
      <c r="G100" s="325"/>
      <c r="H100" s="326"/>
      <c r="I100" s="327"/>
      <c r="J100" s="328"/>
      <c r="K100" s="324"/>
      <c r="L100" s="324"/>
      <c r="M100" s="326"/>
      <c r="O100" s="324"/>
      <c r="P100" s="324"/>
      <c r="Q100" s="326"/>
      <c r="R100" s="325"/>
      <c r="S100" s="324"/>
      <c r="T100" s="324"/>
      <c r="U100" s="324"/>
      <c r="V100" s="324"/>
      <c r="W100" s="324"/>
      <c r="X100" s="324"/>
      <c r="Y100" s="324"/>
    </row>
    <row r="101" spans="2:25" x14ac:dyDescent="0.25">
      <c r="B101" s="323"/>
      <c r="C101" s="324"/>
      <c r="D101" s="324"/>
      <c r="E101" s="324"/>
      <c r="F101" s="324"/>
      <c r="G101" s="325"/>
      <c r="H101" s="326"/>
      <c r="I101" s="327"/>
      <c r="J101" s="328"/>
      <c r="K101" s="324"/>
      <c r="L101" s="324"/>
      <c r="M101" s="326"/>
      <c r="O101" s="324"/>
      <c r="P101" s="324"/>
      <c r="Q101" s="326"/>
      <c r="R101" s="325"/>
      <c r="S101" s="324"/>
      <c r="T101" s="324"/>
      <c r="U101" s="324"/>
      <c r="V101" s="324"/>
      <c r="W101" s="324"/>
      <c r="X101" s="324"/>
      <c r="Y101" s="324"/>
    </row>
    <row r="102" spans="2:25" x14ac:dyDescent="0.25">
      <c r="B102" s="323"/>
      <c r="C102" s="324"/>
      <c r="D102" s="324"/>
      <c r="E102" s="324"/>
      <c r="F102" s="324"/>
      <c r="G102" s="325"/>
      <c r="H102" s="326"/>
      <c r="I102" s="327"/>
      <c r="J102" s="328"/>
      <c r="K102" s="324"/>
      <c r="L102" s="324"/>
      <c r="M102" s="326"/>
      <c r="O102" s="324"/>
      <c r="P102" s="324"/>
      <c r="Q102" s="326"/>
      <c r="R102" s="325"/>
      <c r="S102" s="324"/>
      <c r="T102" s="324"/>
      <c r="U102" s="324"/>
      <c r="V102" s="324"/>
      <c r="W102" s="324"/>
      <c r="X102" s="324"/>
      <c r="Y102" s="324"/>
    </row>
    <row r="103" spans="2:25" x14ac:dyDescent="0.25">
      <c r="B103" s="323"/>
      <c r="C103" s="324"/>
      <c r="D103" s="324"/>
      <c r="E103" s="324"/>
      <c r="F103" s="324"/>
      <c r="G103" s="325"/>
      <c r="H103" s="326"/>
      <c r="I103" s="327"/>
      <c r="J103" s="328"/>
      <c r="K103" s="324"/>
      <c r="L103" s="324"/>
      <c r="M103" s="326"/>
      <c r="O103" s="324"/>
      <c r="P103" s="324"/>
      <c r="Q103" s="326"/>
      <c r="R103" s="325"/>
      <c r="S103" s="324"/>
      <c r="T103" s="324"/>
      <c r="U103" s="324"/>
      <c r="V103" s="324"/>
      <c r="W103" s="324"/>
      <c r="X103" s="324"/>
      <c r="Y103" s="324"/>
    </row>
    <row r="104" spans="2:25" x14ac:dyDescent="0.25">
      <c r="B104" s="323"/>
      <c r="C104" s="324"/>
      <c r="D104" s="324"/>
      <c r="E104" s="324"/>
      <c r="F104" s="324"/>
      <c r="G104" s="325"/>
      <c r="H104" s="326"/>
      <c r="I104" s="327"/>
      <c r="J104" s="328"/>
      <c r="K104" s="324"/>
      <c r="L104" s="324"/>
      <c r="M104" s="326"/>
      <c r="O104" s="324"/>
      <c r="P104" s="324"/>
      <c r="Q104" s="326"/>
      <c r="R104" s="325"/>
      <c r="S104" s="324"/>
      <c r="T104" s="324"/>
      <c r="U104" s="324"/>
      <c r="V104" s="324"/>
      <c r="W104" s="324"/>
      <c r="X104" s="324"/>
      <c r="Y104" s="324"/>
    </row>
    <row r="105" spans="2:25" x14ac:dyDescent="0.25">
      <c r="B105" s="323"/>
      <c r="C105" s="324"/>
      <c r="D105" s="324"/>
      <c r="E105" s="324"/>
      <c r="F105" s="324"/>
      <c r="G105" s="325"/>
      <c r="H105" s="326"/>
      <c r="I105" s="327"/>
      <c r="J105" s="328"/>
      <c r="K105" s="324"/>
      <c r="L105" s="324"/>
      <c r="M105" s="326"/>
      <c r="O105" s="324"/>
      <c r="P105" s="324"/>
      <c r="Q105" s="326"/>
      <c r="R105" s="325"/>
      <c r="S105" s="324"/>
      <c r="T105" s="324"/>
      <c r="U105" s="324"/>
      <c r="V105" s="324"/>
      <c r="W105" s="324"/>
      <c r="X105" s="324"/>
      <c r="Y105" s="324"/>
    </row>
    <row r="106" spans="2:25" x14ac:dyDescent="0.25">
      <c r="B106" s="323"/>
      <c r="C106" s="324"/>
      <c r="D106" s="324"/>
      <c r="E106" s="324"/>
      <c r="F106" s="324"/>
      <c r="G106" s="325"/>
      <c r="H106" s="326"/>
      <c r="I106" s="327"/>
      <c r="J106" s="328"/>
      <c r="K106" s="324"/>
      <c r="L106" s="324"/>
      <c r="M106" s="326"/>
      <c r="O106" s="324"/>
      <c r="P106" s="324"/>
      <c r="Q106" s="326"/>
      <c r="R106" s="325"/>
      <c r="S106" s="324"/>
      <c r="T106" s="324"/>
      <c r="U106" s="324"/>
      <c r="V106" s="324"/>
      <c r="W106" s="324"/>
      <c r="X106" s="324"/>
      <c r="Y106" s="324"/>
    </row>
    <row r="107" spans="2:25" x14ac:dyDescent="0.25">
      <c r="B107" s="323"/>
      <c r="C107" s="324"/>
      <c r="D107" s="324"/>
      <c r="E107" s="324"/>
      <c r="F107" s="324"/>
      <c r="G107" s="325"/>
      <c r="H107" s="326"/>
      <c r="I107" s="327"/>
      <c r="J107" s="328"/>
      <c r="K107" s="324"/>
      <c r="L107" s="324"/>
      <c r="M107" s="326"/>
      <c r="O107" s="324"/>
      <c r="P107" s="324"/>
      <c r="Q107" s="326"/>
      <c r="R107" s="325"/>
      <c r="S107" s="324"/>
      <c r="T107" s="324"/>
      <c r="U107" s="324"/>
      <c r="V107" s="324"/>
      <c r="W107" s="324"/>
      <c r="X107" s="324"/>
      <c r="Y107" s="324"/>
    </row>
    <row r="108" spans="2:25" x14ac:dyDescent="0.25">
      <c r="B108" s="323"/>
      <c r="C108" s="324"/>
      <c r="D108" s="324"/>
      <c r="E108" s="324"/>
      <c r="F108" s="324"/>
      <c r="G108" s="325"/>
      <c r="H108" s="326"/>
      <c r="I108" s="327"/>
      <c r="J108" s="328"/>
      <c r="K108" s="324"/>
      <c r="L108" s="324"/>
      <c r="M108" s="326"/>
      <c r="O108" s="324"/>
      <c r="P108" s="324"/>
      <c r="Q108" s="326"/>
      <c r="R108" s="325"/>
      <c r="S108" s="324"/>
      <c r="T108" s="324"/>
      <c r="U108" s="324"/>
      <c r="V108" s="324"/>
      <c r="W108" s="324"/>
      <c r="X108" s="324"/>
      <c r="Y108" s="324"/>
    </row>
    <row r="109" spans="2:25" x14ac:dyDescent="0.25">
      <c r="B109" s="323"/>
      <c r="C109" s="324"/>
      <c r="D109" s="324"/>
      <c r="E109" s="324"/>
      <c r="F109" s="324"/>
      <c r="G109" s="325"/>
      <c r="H109" s="326"/>
      <c r="I109" s="327"/>
      <c r="J109" s="328"/>
      <c r="K109" s="324"/>
      <c r="L109" s="324"/>
      <c r="M109" s="326"/>
      <c r="O109" s="324"/>
      <c r="P109" s="324"/>
      <c r="Q109" s="326"/>
      <c r="R109" s="325"/>
      <c r="S109" s="324"/>
      <c r="T109" s="324"/>
      <c r="U109" s="324"/>
      <c r="V109" s="324"/>
      <c r="W109" s="324"/>
      <c r="X109" s="324"/>
      <c r="Y109" s="324"/>
    </row>
    <row r="110" spans="2:25" x14ac:dyDescent="0.25">
      <c r="B110" s="323"/>
      <c r="C110" s="324"/>
      <c r="D110" s="324"/>
      <c r="E110" s="324"/>
      <c r="F110" s="324"/>
      <c r="G110" s="325"/>
      <c r="H110" s="326"/>
      <c r="I110" s="327"/>
      <c r="J110" s="328"/>
      <c r="K110" s="324"/>
      <c r="L110" s="324"/>
      <c r="M110" s="326"/>
      <c r="O110" s="324"/>
      <c r="P110" s="324"/>
      <c r="Q110" s="326"/>
      <c r="R110" s="325"/>
      <c r="S110" s="324"/>
      <c r="T110" s="324"/>
      <c r="U110" s="324"/>
      <c r="V110" s="324"/>
      <c r="W110" s="324"/>
      <c r="X110" s="324"/>
      <c r="Y110" s="324"/>
    </row>
    <row r="111" spans="2:25" x14ac:dyDescent="0.25">
      <c r="B111" s="323"/>
      <c r="C111" s="324"/>
      <c r="D111" s="324"/>
      <c r="E111" s="324"/>
      <c r="F111" s="324"/>
      <c r="G111" s="325"/>
      <c r="H111" s="326"/>
      <c r="I111" s="327"/>
      <c r="J111" s="328"/>
      <c r="K111" s="324"/>
      <c r="L111" s="324"/>
      <c r="M111" s="326"/>
      <c r="O111" s="324"/>
      <c r="P111" s="324"/>
      <c r="Q111" s="326"/>
      <c r="R111" s="325"/>
      <c r="S111" s="324"/>
      <c r="T111" s="324"/>
      <c r="U111" s="324"/>
      <c r="V111" s="324"/>
      <c r="W111" s="324"/>
      <c r="X111" s="324"/>
      <c r="Y111" s="324"/>
    </row>
    <row r="112" spans="2:25" x14ac:dyDescent="0.25">
      <c r="B112" s="323"/>
      <c r="C112" s="324"/>
      <c r="D112" s="324"/>
      <c r="E112" s="324"/>
      <c r="F112" s="324"/>
      <c r="G112" s="325"/>
      <c r="H112" s="326"/>
      <c r="I112" s="327"/>
      <c r="J112" s="328"/>
      <c r="K112" s="324"/>
      <c r="L112" s="324"/>
      <c r="M112" s="326"/>
      <c r="O112" s="324"/>
      <c r="P112" s="324"/>
      <c r="Q112" s="326"/>
      <c r="R112" s="325"/>
      <c r="S112" s="324"/>
      <c r="T112" s="324"/>
      <c r="U112" s="324"/>
      <c r="V112" s="324"/>
      <c r="W112" s="324"/>
      <c r="X112" s="324"/>
      <c r="Y112" s="324"/>
    </row>
    <row r="113" spans="2:25" x14ac:dyDescent="0.25">
      <c r="B113" s="323"/>
      <c r="C113" s="324"/>
      <c r="D113" s="324"/>
      <c r="E113" s="324"/>
      <c r="F113" s="324"/>
      <c r="G113" s="325"/>
      <c r="H113" s="326"/>
      <c r="I113" s="327"/>
      <c r="J113" s="328"/>
      <c r="K113" s="324"/>
      <c r="L113" s="324"/>
      <c r="M113" s="326"/>
      <c r="O113" s="324"/>
      <c r="P113" s="324"/>
      <c r="Q113" s="326"/>
      <c r="R113" s="325"/>
      <c r="S113" s="324"/>
      <c r="T113" s="324"/>
      <c r="U113" s="324"/>
      <c r="V113" s="324"/>
      <c r="W113" s="324"/>
      <c r="X113" s="324"/>
      <c r="Y113" s="324"/>
    </row>
    <row r="114" spans="2:25" x14ac:dyDescent="0.25">
      <c r="B114" s="323"/>
      <c r="C114" s="324"/>
      <c r="D114" s="324"/>
      <c r="E114" s="324"/>
      <c r="F114" s="324"/>
      <c r="G114" s="325"/>
      <c r="H114" s="326"/>
      <c r="I114" s="327"/>
      <c r="J114" s="328"/>
      <c r="K114" s="324"/>
      <c r="L114" s="324"/>
      <c r="M114" s="326"/>
      <c r="O114" s="324"/>
      <c r="P114" s="324"/>
      <c r="Q114" s="326"/>
      <c r="R114" s="325"/>
      <c r="S114" s="324"/>
      <c r="T114" s="324"/>
      <c r="U114" s="324"/>
      <c r="V114" s="324"/>
      <c r="W114" s="324"/>
      <c r="X114" s="324"/>
      <c r="Y114" s="324"/>
    </row>
    <row r="115" spans="2:25" x14ac:dyDescent="0.25">
      <c r="B115" s="323"/>
      <c r="C115" s="324"/>
      <c r="D115" s="324"/>
      <c r="E115" s="324"/>
      <c r="F115" s="324"/>
      <c r="G115" s="325"/>
      <c r="H115" s="326"/>
      <c r="I115" s="327"/>
      <c r="J115" s="328"/>
      <c r="K115" s="324"/>
      <c r="L115" s="324"/>
      <c r="M115" s="326"/>
      <c r="O115" s="324"/>
      <c r="P115" s="324"/>
      <c r="Q115" s="326"/>
      <c r="R115" s="325"/>
      <c r="S115" s="324"/>
      <c r="T115" s="324"/>
      <c r="U115" s="324"/>
      <c r="V115" s="324"/>
      <c r="W115" s="324"/>
      <c r="X115" s="324"/>
      <c r="Y115" s="324"/>
    </row>
    <row r="116" spans="2:25" x14ac:dyDescent="0.25">
      <c r="B116" s="323"/>
      <c r="C116" s="324"/>
      <c r="D116" s="324"/>
      <c r="E116" s="324"/>
      <c r="F116" s="324"/>
      <c r="G116" s="325"/>
      <c r="H116" s="326"/>
      <c r="I116" s="327"/>
      <c r="J116" s="328"/>
      <c r="K116" s="324"/>
      <c r="L116" s="324"/>
      <c r="M116" s="326"/>
      <c r="O116" s="324"/>
      <c r="P116" s="324"/>
      <c r="Q116" s="326"/>
      <c r="R116" s="325"/>
      <c r="S116" s="324"/>
      <c r="T116" s="324"/>
      <c r="U116" s="324"/>
      <c r="V116" s="324"/>
      <c r="W116" s="324"/>
      <c r="X116" s="324"/>
      <c r="Y116" s="324"/>
    </row>
    <row r="117" spans="2:25" x14ac:dyDescent="0.25">
      <c r="B117" s="323"/>
      <c r="C117" s="324"/>
      <c r="D117" s="324"/>
      <c r="E117" s="324"/>
      <c r="F117" s="324"/>
      <c r="G117" s="325"/>
      <c r="H117" s="326"/>
      <c r="I117" s="327"/>
      <c r="J117" s="328"/>
      <c r="K117" s="324"/>
      <c r="L117" s="324"/>
      <c r="M117" s="326"/>
      <c r="O117" s="324"/>
      <c r="P117" s="324"/>
      <c r="Q117" s="326"/>
      <c r="R117" s="325"/>
      <c r="S117" s="324"/>
      <c r="T117" s="324"/>
      <c r="U117" s="324"/>
      <c r="V117" s="324"/>
      <c r="W117" s="324"/>
      <c r="X117" s="324"/>
      <c r="Y117" s="324"/>
    </row>
    <row r="118" spans="2:25" x14ac:dyDescent="0.25">
      <c r="B118" s="323"/>
      <c r="C118" s="324"/>
      <c r="D118" s="324"/>
      <c r="E118" s="324"/>
      <c r="F118" s="324"/>
      <c r="G118" s="325"/>
      <c r="H118" s="326"/>
      <c r="I118" s="327"/>
      <c r="J118" s="328"/>
      <c r="K118" s="324"/>
      <c r="L118" s="324"/>
      <c r="M118" s="326"/>
      <c r="O118" s="324"/>
      <c r="P118" s="324"/>
      <c r="Q118" s="326"/>
      <c r="R118" s="325"/>
      <c r="S118" s="324"/>
      <c r="T118" s="324"/>
      <c r="U118" s="324"/>
      <c r="V118" s="324"/>
      <c r="W118" s="324"/>
      <c r="X118" s="324"/>
      <c r="Y118" s="324"/>
    </row>
    <row r="119" spans="2:25" ht="13.8" thickBot="1" x14ac:dyDescent="0.3">
      <c r="B119" s="330"/>
      <c r="C119" s="331"/>
      <c r="D119" s="331"/>
      <c r="E119" s="331"/>
      <c r="F119" s="331"/>
      <c r="G119" s="332"/>
      <c r="H119" s="333"/>
      <c r="I119" s="334"/>
      <c r="J119" s="335"/>
      <c r="K119" s="331"/>
      <c r="L119" s="331"/>
      <c r="M119" s="333"/>
      <c r="N119" s="331"/>
      <c r="O119" s="331"/>
      <c r="P119" s="331"/>
      <c r="Q119" s="333"/>
      <c r="R119" s="332"/>
      <c r="S119" s="324"/>
      <c r="T119" s="324"/>
      <c r="U119" s="324"/>
      <c r="V119" s="324"/>
      <c r="W119" s="324"/>
      <c r="X119" s="324"/>
      <c r="Y119" s="324"/>
    </row>
    <row r="120" spans="2:25" x14ac:dyDescent="0.25">
      <c r="C120" s="336"/>
      <c r="D120" s="336"/>
      <c r="E120" s="336"/>
      <c r="F120" s="336"/>
      <c r="G120" s="325"/>
      <c r="H120" s="326"/>
      <c r="I120" s="327"/>
      <c r="J120" s="328"/>
      <c r="K120" s="324"/>
      <c r="L120" s="324"/>
      <c r="M120" s="326"/>
      <c r="O120" s="324"/>
      <c r="P120" s="324"/>
      <c r="Q120" s="326"/>
      <c r="R120" s="325"/>
      <c r="S120" s="324"/>
      <c r="T120" s="324"/>
      <c r="U120" s="324"/>
      <c r="V120" s="324"/>
      <c r="W120" s="324"/>
      <c r="X120" s="324"/>
      <c r="Y120" s="324"/>
    </row>
    <row r="121" spans="2:25" x14ac:dyDescent="0.25">
      <c r="C121" s="336"/>
      <c r="D121" s="336"/>
      <c r="E121" s="336"/>
      <c r="F121" s="336"/>
      <c r="G121" s="325"/>
      <c r="H121" s="326"/>
      <c r="I121" s="327"/>
      <c r="J121" s="328"/>
      <c r="K121" s="324"/>
      <c r="L121" s="324"/>
      <c r="M121" s="326"/>
      <c r="O121" s="324"/>
      <c r="P121" s="324"/>
      <c r="Q121" s="326"/>
      <c r="R121" s="325"/>
      <c r="S121" s="324"/>
      <c r="T121" s="324"/>
      <c r="U121" s="324"/>
      <c r="V121" s="324"/>
      <c r="W121" s="324"/>
      <c r="X121" s="324"/>
      <c r="Y121" s="324"/>
    </row>
    <row r="122" spans="2:25" x14ac:dyDescent="0.25">
      <c r="C122" s="336"/>
      <c r="D122" s="336"/>
      <c r="E122" s="336"/>
      <c r="F122" s="336"/>
      <c r="G122" s="325"/>
      <c r="H122" s="326"/>
      <c r="I122" s="327"/>
      <c r="J122" s="328"/>
      <c r="K122" s="324"/>
      <c r="L122" s="324"/>
      <c r="M122" s="326"/>
      <c r="O122" s="324"/>
      <c r="P122" s="324"/>
      <c r="Q122" s="326"/>
      <c r="R122" s="325"/>
      <c r="S122" s="324"/>
      <c r="T122" s="324"/>
      <c r="U122" s="324"/>
      <c r="V122" s="324"/>
      <c r="W122" s="324"/>
      <c r="X122" s="324"/>
      <c r="Y122" s="324"/>
    </row>
    <row r="123" spans="2:25" x14ac:dyDescent="0.25">
      <c r="C123" s="336"/>
      <c r="D123" s="336"/>
      <c r="E123" s="336"/>
      <c r="F123" s="336"/>
      <c r="G123" s="325"/>
      <c r="H123" s="326"/>
      <c r="I123" s="327"/>
      <c r="J123" s="328"/>
      <c r="K123" s="324"/>
      <c r="L123" s="324"/>
      <c r="M123" s="326"/>
      <c r="O123" s="324"/>
      <c r="P123" s="324"/>
      <c r="Q123" s="326"/>
      <c r="R123" s="325"/>
      <c r="S123" s="324"/>
      <c r="T123" s="324"/>
      <c r="U123" s="324"/>
      <c r="V123" s="324"/>
      <c r="W123" s="324"/>
      <c r="X123" s="324"/>
      <c r="Y123" s="324"/>
    </row>
    <row r="124" spans="2:25" x14ac:dyDescent="0.25">
      <c r="C124" s="336"/>
      <c r="D124" s="336"/>
      <c r="E124" s="336"/>
      <c r="F124" s="336"/>
      <c r="G124" s="325"/>
      <c r="H124" s="326"/>
      <c r="I124" s="327"/>
      <c r="J124" s="328"/>
      <c r="K124" s="324"/>
      <c r="L124" s="324"/>
      <c r="M124" s="326"/>
      <c r="O124" s="324"/>
      <c r="P124" s="324"/>
      <c r="Q124" s="326"/>
      <c r="R124" s="325"/>
      <c r="S124" s="324"/>
      <c r="T124" s="324"/>
      <c r="U124" s="324"/>
      <c r="V124" s="324"/>
      <c r="W124" s="324"/>
      <c r="X124" s="324"/>
      <c r="Y124" s="324"/>
    </row>
    <row r="125" spans="2:25" x14ac:dyDescent="0.25">
      <c r="C125" s="336"/>
      <c r="D125" s="336"/>
      <c r="E125" s="336"/>
      <c r="F125" s="336"/>
      <c r="G125" s="325"/>
      <c r="H125" s="326"/>
      <c r="I125" s="327"/>
      <c r="J125" s="328"/>
      <c r="K125" s="324"/>
      <c r="L125" s="324"/>
      <c r="M125" s="326"/>
      <c r="O125" s="324"/>
      <c r="P125" s="324"/>
      <c r="Q125" s="326"/>
      <c r="R125" s="325"/>
      <c r="S125" s="324"/>
      <c r="T125" s="324"/>
      <c r="U125" s="324"/>
      <c r="V125" s="324"/>
      <c r="W125" s="324"/>
      <c r="X125" s="324"/>
      <c r="Y125" s="324"/>
    </row>
    <row r="126" spans="2:25" x14ac:dyDescent="0.25">
      <c r="C126" s="336"/>
      <c r="D126" s="336"/>
      <c r="E126" s="336"/>
      <c r="F126" s="336"/>
      <c r="G126" s="325"/>
      <c r="H126" s="326"/>
      <c r="I126" s="327"/>
      <c r="J126" s="328"/>
      <c r="K126" s="324"/>
      <c r="L126" s="324"/>
      <c r="M126" s="326"/>
      <c r="O126" s="324"/>
      <c r="P126" s="324"/>
      <c r="Q126" s="326"/>
      <c r="R126" s="325"/>
      <c r="S126" s="324"/>
      <c r="T126" s="324"/>
      <c r="U126" s="324"/>
      <c r="V126" s="324"/>
      <c r="W126" s="324"/>
      <c r="X126" s="324"/>
      <c r="Y126" s="324"/>
    </row>
    <row r="127" spans="2:25" x14ac:dyDescent="0.25">
      <c r="C127" s="336"/>
      <c r="D127" s="336"/>
      <c r="E127" s="336"/>
      <c r="F127" s="336"/>
      <c r="G127" s="325"/>
      <c r="H127" s="326"/>
      <c r="I127" s="327"/>
      <c r="J127" s="328"/>
      <c r="K127" s="324"/>
      <c r="L127" s="324"/>
      <c r="M127" s="326"/>
      <c r="O127" s="324"/>
      <c r="P127" s="324"/>
      <c r="Q127" s="326"/>
      <c r="R127" s="325"/>
      <c r="S127" s="324"/>
      <c r="T127" s="324"/>
      <c r="U127" s="324"/>
      <c r="V127" s="324"/>
      <c r="W127" s="324"/>
      <c r="X127" s="324"/>
      <c r="Y127" s="324"/>
    </row>
    <row r="128" spans="2:25" x14ac:dyDescent="0.25">
      <c r="C128" s="336"/>
      <c r="D128" s="336"/>
      <c r="E128" s="336"/>
      <c r="F128" s="336"/>
      <c r="G128" s="325"/>
      <c r="H128" s="326"/>
      <c r="I128" s="327"/>
      <c r="J128" s="328"/>
      <c r="K128" s="324"/>
      <c r="L128" s="324"/>
      <c r="M128" s="326"/>
      <c r="O128" s="324"/>
      <c r="P128" s="324"/>
      <c r="Q128" s="326"/>
      <c r="R128" s="325"/>
      <c r="S128" s="324"/>
      <c r="T128" s="324"/>
      <c r="U128" s="324"/>
      <c r="V128" s="324"/>
      <c r="W128" s="324"/>
      <c r="X128" s="324"/>
      <c r="Y128" s="324"/>
    </row>
    <row r="129" spans="3:25" x14ac:dyDescent="0.25">
      <c r="C129" s="336"/>
      <c r="D129" s="336"/>
      <c r="E129" s="336"/>
      <c r="F129" s="336"/>
      <c r="G129" s="325"/>
      <c r="H129" s="326"/>
      <c r="I129" s="327"/>
      <c r="J129" s="328"/>
      <c r="K129" s="324"/>
      <c r="L129" s="324"/>
      <c r="M129" s="326"/>
      <c r="O129" s="324"/>
      <c r="P129" s="324"/>
      <c r="Q129" s="326"/>
      <c r="R129" s="325"/>
      <c r="S129" s="324"/>
      <c r="T129" s="324"/>
      <c r="U129" s="324"/>
      <c r="V129" s="324"/>
      <c r="W129" s="324"/>
      <c r="X129" s="324"/>
      <c r="Y129" s="324"/>
    </row>
    <row r="130" spans="3:25" x14ac:dyDescent="0.25">
      <c r="C130" s="336"/>
      <c r="D130" s="336"/>
      <c r="E130" s="336"/>
      <c r="F130" s="336"/>
      <c r="G130" s="325"/>
      <c r="H130" s="326"/>
      <c r="I130" s="327"/>
      <c r="J130" s="328"/>
      <c r="K130" s="324"/>
      <c r="L130" s="324"/>
      <c r="M130" s="326"/>
      <c r="O130" s="324"/>
      <c r="P130" s="324"/>
      <c r="Q130" s="326"/>
      <c r="R130" s="325"/>
      <c r="S130" s="324"/>
      <c r="T130" s="324"/>
      <c r="U130" s="324"/>
      <c r="V130" s="324"/>
      <c r="W130" s="324"/>
      <c r="X130" s="324"/>
      <c r="Y130" s="324"/>
    </row>
    <row r="131" spans="3:25" x14ac:dyDescent="0.25">
      <c r="C131" s="336"/>
      <c r="D131" s="336"/>
      <c r="E131" s="336"/>
      <c r="F131" s="336"/>
      <c r="G131" s="325"/>
      <c r="H131" s="326"/>
      <c r="I131" s="327"/>
      <c r="J131" s="328"/>
      <c r="K131" s="324"/>
      <c r="L131" s="324"/>
      <c r="M131" s="326"/>
      <c r="O131" s="324"/>
      <c r="P131" s="324"/>
      <c r="Q131" s="326"/>
      <c r="R131" s="325"/>
      <c r="S131" s="324"/>
      <c r="T131" s="324"/>
      <c r="U131" s="324"/>
      <c r="V131" s="324"/>
      <c r="W131" s="324"/>
      <c r="X131" s="324"/>
      <c r="Y131" s="324"/>
    </row>
    <row r="132" spans="3:25" x14ac:dyDescent="0.25">
      <c r="C132" s="336"/>
      <c r="D132" s="336"/>
      <c r="E132" s="336"/>
      <c r="F132" s="336"/>
      <c r="G132" s="325"/>
      <c r="H132" s="326"/>
      <c r="I132" s="327"/>
      <c r="J132" s="328"/>
      <c r="K132" s="324"/>
      <c r="L132" s="324"/>
      <c r="M132" s="326"/>
      <c r="O132" s="324"/>
      <c r="P132" s="324"/>
      <c r="Q132" s="326"/>
      <c r="R132" s="325"/>
      <c r="S132" s="324"/>
      <c r="T132" s="324"/>
      <c r="U132" s="324"/>
      <c r="V132" s="324"/>
      <c r="W132" s="324"/>
      <c r="X132" s="324"/>
      <c r="Y132" s="324"/>
    </row>
    <row r="133" spans="3:25" x14ac:dyDescent="0.25">
      <c r="C133" s="336"/>
      <c r="D133" s="336"/>
      <c r="E133" s="336"/>
      <c r="F133" s="336"/>
      <c r="G133" s="325"/>
      <c r="H133" s="326"/>
      <c r="I133" s="327"/>
      <c r="J133" s="328"/>
      <c r="K133" s="324"/>
      <c r="L133" s="324"/>
      <c r="M133" s="326"/>
      <c r="O133" s="324"/>
      <c r="P133" s="324"/>
      <c r="Q133" s="326"/>
      <c r="R133" s="325"/>
      <c r="S133" s="324"/>
      <c r="T133" s="324"/>
      <c r="U133" s="324"/>
      <c r="V133" s="324"/>
      <c r="W133" s="324"/>
      <c r="X133" s="324"/>
      <c r="Y133" s="324"/>
    </row>
    <row r="134" spans="3:25" x14ac:dyDescent="0.25">
      <c r="C134" s="336"/>
      <c r="D134" s="336"/>
      <c r="E134" s="336"/>
      <c r="F134" s="336"/>
      <c r="G134" s="325"/>
      <c r="H134" s="326"/>
      <c r="I134" s="327"/>
      <c r="J134" s="328"/>
      <c r="K134" s="324"/>
      <c r="L134" s="324"/>
      <c r="M134" s="326"/>
      <c r="O134" s="324"/>
      <c r="P134" s="324"/>
      <c r="Q134" s="326"/>
      <c r="R134" s="325"/>
      <c r="S134" s="324"/>
      <c r="T134" s="324"/>
      <c r="U134" s="324"/>
      <c r="V134" s="324"/>
      <c r="W134" s="324"/>
      <c r="X134" s="324"/>
      <c r="Y134" s="324"/>
    </row>
    <row r="135" spans="3:25" x14ac:dyDescent="0.25">
      <c r="C135" s="336"/>
      <c r="D135" s="336"/>
      <c r="E135" s="336"/>
      <c r="F135" s="336"/>
      <c r="G135" s="325"/>
      <c r="H135" s="326"/>
      <c r="I135" s="327"/>
      <c r="J135" s="328"/>
      <c r="K135" s="324"/>
      <c r="L135" s="324"/>
      <c r="M135" s="326"/>
      <c r="O135" s="324"/>
      <c r="P135" s="324"/>
      <c r="Q135" s="326"/>
      <c r="R135" s="325"/>
      <c r="S135" s="324"/>
      <c r="T135" s="324"/>
      <c r="U135" s="324"/>
      <c r="V135" s="324"/>
      <c r="W135" s="324"/>
      <c r="X135" s="324"/>
      <c r="Y135" s="324"/>
    </row>
    <row r="136" spans="3:25" x14ac:dyDescent="0.25">
      <c r="C136" s="336"/>
      <c r="D136" s="336"/>
      <c r="E136" s="336"/>
      <c r="F136" s="336"/>
      <c r="G136" s="325"/>
      <c r="H136" s="326"/>
      <c r="I136" s="327"/>
      <c r="J136" s="328"/>
      <c r="K136" s="324"/>
      <c r="L136" s="324"/>
      <c r="M136" s="326"/>
      <c r="O136" s="324"/>
      <c r="P136" s="324"/>
      <c r="Q136" s="326"/>
      <c r="R136" s="325"/>
      <c r="S136" s="324"/>
      <c r="T136" s="324"/>
      <c r="U136" s="324"/>
      <c r="V136" s="324"/>
      <c r="W136" s="324"/>
      <c r="X136" s="324"/>
      <c r="Y136" s="324"/>
    </row>
    <row r="137" spans="3:25" x14ac:dyDescent="0.25">
      <c r="C137" s="336"/>
      <c r="D137" s="336"/>
      <c r="E137" s="336"/>
      <c r="F137" s="336"/>
      <c r="G137" s="325"/>
      <c r="H137" s="326"/>
      <c r="I137" s="327"/>
      <c r="J137" s="328"/>
      <c r="K137" s="324"/>
      <c r="L137" s="324"/>
      <c r="M137" s="326"/>
      <c r="O137" s="324"/>
      <c r="P137" s="324"/>
      <c r="Q137" s="326"/>
      <c r="R137" s="325"/>
      <c r="S137" s="324"/>
      <c r="T137" s="324"/>
      <c r="U137" s="324"/>
      <c r="V137" s="324"/>
      <c r="W137" s="324"/>
      <c r="X137" s="324"/>
      <c r="Y137" s="324"/>
    </row>
    <row r="138" spans="3:25" x14ac:dyDescent="0.25">
      <c r="C138" s="336"/>
      <c r="D138" s="336"/>
      <c r="E138" s="336"/>
      <c r="F138" s="336"/>
      <c r="G138" s="325"/>
      <c r="H138" s="326"/>
      <c r="I138" s="327"/>
      <c r="J138" s="328"/>
      <c r="K138" s="324"/>
      <c r="L138" s="324"/>
      <c r="M138" s="326"/>
      <c r="O138" s="324"/>
      <c r="P138" s="324"/>
      <c r="Q138" s="326"/>
      <c r="R138" s="325"/>
      <c r="S138" s="324"/>
      <c r="T138" s="324"/>
      <c r="U138" s="324"/>
      <c r="V138" s="324"/>
      <c r="W138" s="324"/>
      <c r="X138" s="324"/>
      <c r="Y138" s="324"/>
    </row>
    <row r="139" spans="3:25" x14ac:dyDescent="0.25">
      <c r="C139" s="336"/>
      <c r="D139" s="336"/>
      <c r="E139" s="336"/>
      <c r="F139" s="336"/>
      <c r="G139" s="325"/>
      <c r="H139" s="326"/>
      <c r="I139" s="327"/>
      <c r="J139" s="328"/>
      <c r="K139" s="324"/>
      <c r="L139" s="324"/>
      <c r="M139" s="326"/>
      <c r="O139" s="324"/>
      <c r="P139" s="324"/>
      <c r="Q139" s="326"/>
      <c r="R139" s="325"/>
      <c r="S139" s="324"/>
      <c r="T139" s="324"/>
      <c r="U139" s="324"/>
      <c r="V139" s="324"/>
      <c r="W139" s="324"/>
      <c r="X139" s="324"/>
      <c r="Y139" s="324"/>
    </row>
    <row r="140" spans="3:25" x14ac:dyDescent="0.25">
      <c r="C140" s="336"/>
      <c r="D140" s="336"/>
      <c r="E140" s="336"/>
      <c r="F140" s="336"/>
      <c r="G140" s="325"/>
      <c r="H140" s="326"/>
      <c r="I140" s="327"/>
      <c r="J140" s="328"/>
      <c r="K140" s="324"/>
      <c r="L140" s="324"/>
      <c r="M140" s="326"/>
      <c r="O140" s="324"/>
      <c r="P140" s="324"/>
      <c r="Q140" s="326"/>
      <c r="R140" s="325"/>
      <c r="S140" s="324"/>
      <c r="T140" s="324"/>
      <c r="U140" s="324"/>
      <c r="V140" s="324"/>
      <c r="W140" s="324"/>
      <c r="X140" s="324"/>
      <c r="Y140" s="324"/>
    </row>
    <row r="141" spans="3:25" x14ac:dyDescent="0.25">
      <c r="C141" s="336"/>
      <c r="D141" s="336"/>
      <c r="E141" s="336"/>
      <c r="F141" s="336"/>
      <c r="G141" s="325"/>
      <c r="H141" s="326"/>
      <c r="I141" s="327"/>
      <c r="J141" s="328"/>
      <c r="K141" s="324"/>
      <c r="L141" s="324"/>
      <c r="M141" s="326"/>
      <c r="O141" s="324"/>
      <c r="P141" s="324"/>
      <c r="Q141" s="326"/>
      <c r="R141" s="325"/>
      <c r="S141" s="324"/>
      <c r="T141" s="324"/>
      <c r="U141" s="324"/>
      <c r="V141" s="324"/>
      <c r="W141" s="324"/>
      <c r="X141" s="324"/>
      <c r="Y141" s="324"/>
    </row>
    <row r="142" spans="3:25" x14ac:dyDescent="0.25">
      <c r="C142" s="336"/>
      <c r="D142" s="336"/>
      <c r="E142" s="336"/>
      <c r="F142" s="336"/>
      <c r="G142" s="325"/>
      <c r="H142" s="326"/>
      <c r="I142" s="327"/>
      <c r="J142" s="328"/>
      <c r="K142" s="324"/>
      <c r="L142" s="324"/>
      <c r="M142" s="326"/>
      <c r="O142" s="324"/>
      <c r="P142" s="324"/>
      <c r="Q142" s="326"/>
      <c r="R142" s="325"/>
      <c r="S142" s="324"/>
      <c r="T142" s="324"/>
      <c r="U142" s="324"/>
      <c r="V142" s="324"/>
      <c r="W142" s="324"/>
      <c r="X142" s="324"/>
      <c r="Y142" s="324"/>
    </row>
    <row r="143" spans="3:25" x14ac:dyDescent="0.25">
      <c r="C143" s="336"/>
      <c r="D143" s="336"/>
      <c r="E143" s="336"/>
      <c r="F143" s="336"/>
      <c r="G143" s="325"/>
      <c r="H143" s="326"/>
      <c r="I143" s="327"/>
      <c r="J143" s="328"/>
      <c r="K143" s="324"/>
      <c r="L143" s="324"/>
      <c r="M143" s="326"/>
      <c r="O143" s="324"/>
      <c r="P143" s="324"/>
      <c r="Q143" s="326"/>
      <c r="R143" s="325"/>
      <c r="S143" s="324"/>
      <c r="T143" s="324"/>
      <c r="U143" s="324"/>
      <c r="V143" s="324"/>
      <c r="W143" s="324"/>
      <c r="X143" s="324"/>
      <c r="Y143" s="324"/>
    </row>
    <row r="144" spans="3:25" x14ac:dyDescent="0.25">
      <c r="C144" s="336"/>
      <c r="D144" s="336"/>
      <c r="E144" s="336"/>
      <c r="F144" s="336"/>
      <c r="G144" s="325"/>
      <c r="H144" s="326"/>
      <c r="I144" s="327"/>
      <c r="J144" s="328"/>
      <c r="K144" s="324"/>
      <c r="L144" s="324"/>
      <c r="M144" s="326"/>
      <c r="O144" s="324"/>
      <c r="P144" s="324"/>
      <c r="Q144" s="326"/>
      <c r="R144" s="325"/>
      <c r="S144" s="324"/>
      <c r="T144" s="324"/>
      <c r="U144" s="324"/>
      <c r="V144" s="324"/>
      <c r="W144" s="324"/>
      <c r="X144" s="324"/>
      <c r="Y144" s="324"/>
    </row>
    <row r="145" spans="3:25" x14ac:dyDescent="0.25">
      <c r="C145" s="336"/>
      <c r="D145" s="336"/>
      <c r="E145" s="336"/>
      <c r="F145" s="336"/>
      <c r="G145" s="325"/>
      <c r="H145" s="326"/>
      <c r="I145" s="327"/>
      <c r="J145" s="328"/>
      <c r="K145" s="324"/>
      <c r="L145" s="324"/>
      <c r="M145" s="326"/>
      <c r="O145" s="324"/>
      <c r="P145" s="324"/>
      <c r="Q145" s="326"/>
      <c r="R145" s="325"/>
      <c r="S145" s="324"/>
      <c r="T145" s="324"/>
      <c r="U145" s="324"/>
      <c r="V145" s="324"/>
      <c r="W145" s="324"/>
      <c r="X145" s="324"/>
      <c r="Y145" s="324"/>
    </row>
    <row r="146" spans="3:25" x14ac:dyDescent="0.25">
      <c r="C146" s="336"/>
      <c r="D146" s="336"/>
      <c r="E146" s="336"/>
      <c r="F146" s="336"/>
      <c r="G146" s="325"/>
      <c r="H146" s="326"/>
      <c r="I146" s="327"/>
      <c r="J146" s="328"/>
      <c r="K146" s="324"/>
      <c r="L146" s="324"/>
      <c r="M146" s="326"/>
      <c r="O146" s="324"/>
      <c r="P146" s="324"/>
      <c r="Q146" s="326"/>
      <c r="R146" s="325"/>
      <c r="S146" s="324"/>
      <c r="T146" s="324"/>
      <c r="U146" s="324"/>
      <c r="V146" s="324"/>
      <c r="W146" s="324"/>
      <c r="X146" s="324"/>
      <c r="Y146" s="324"/>
    </row>
    <row r="147" spans="3:25" x14ac:dyDescent="0.25">
      <c r="C147" s="336"/>
      <c r="D147" s="336"/>
      <c r="E147" s="336"/>
      <c r="F147" s="336"/>
      <c r="G147" s="325"/>
      <c r="H147" s="326"/>
      <c r="I147" s="327"/>
      <c r="J147" s="328"/>
      <c r="K147" s="324"/>
      <c r="L147" s="324"/>
      <c r="M147" s="326"/>
      <c r="O147" s="324"/>
      <c r="P147" s="324"/>
      <c r="Q147" s="326"/>
      <c r="R147" s="325"/>
      <c r="S147" s="324"/>
      <c r="T147" s="324"/>
      <c r="U147" s="324"/>
      <c r="V147" s="324"/>
      <c r="W147" s="324"/>
      <c r="X147" s="324"/>
      <c r="Y147" s="324"/>
    </row>
    <row r="148" spans="3:25" x14ac:dyDescent="0.25">
      <c r="C148" s="336"/>
      <c r="D148" s="336"/>
      <c r="E148" s="336"/>
      <c r="F148" s="336"/>
      <c r="G148" s="325"/>
      <c r="H148" s="326"/>
      <c r="I148" s="327"/>
      <c r="J148" s="328"/>
      <c r="K148" s="324"/>
      <c r="L148" s="324"/>
      <c r="M148" s="326"/>
      <c r="O148" s="324"/>
      <c r="P148" s="324"/>
      <c r="Q148" s="326"/>
      <c r="R148" s="325"/>
      <c r="S148" s="324"/>
      <c r="T148" s="324"/>
      <c r="U148" s="324"/>
      <c r="V148" s="324"/>
      <c r="W148" s="324"/>
      <c r="X148" s="324"/>
      <c r="Y148" s="324"/>
    </row>
    <row r="149" spans="3:25" x14ac:dyDescent="0.25">
      <c r="C149" s="336"/>
      <c r="D149" s="336"/>
      <c r="E149" s="336"/>
      <c r="F149" s="336"/>
      <c r="G149" s="325"/>
      <c r="H149" s="326"/>
      <c r="I149" s="327"/>
      <c r="J149" s="328"/>
      <c r="K149" s="324"/>
      <c r="L149" s="324"/>
      <c r="M149" s="326"/>
      <c r="O149" s="324"/>
      <c r="P149" s="324"/>
      <c r="Q149" s="326"/>
      <c r="R149" s="325"/>
      <c r="S149" s="324"/>
      <c r="T149" s="324"/>
      <c r="U149" s="324"/>
      <c r="V149" s="324"/>
      <c r="W149" s="324"/>
      <c r="X149" s="324"/>
      <c r="Y149" s="324"/>
    </row>
    <row r="150" spans="3:25" x14ac:dyDescent="0.25">
      <c r="C150" s="336"/>
      <c r="D150" s="336"/>
      <c r="E150" s="336"/>
      <c r="F150" s="336"/>
      <c r="G150" s="325"/>
      <c r="H150" s="326"/>
      <c r="I150" s="327"/>
      <c r="J150" s="328"/>
      <c r="K150" s="324"/>
      <c r="L150" s="324"/>
      <c r="M150" s="326"/>
      <c r="O150" s="324"/>
      <c r="P150" s="324"/>
      <c r="Q150" s="326"/>
      <c r="R150" s="325"/>
      <c r="S150" s="324"/>
      <c r="T150" s="324"/>
      <c r="U150" s="324"/>
      <c r="V150" s="324"/>
      <c r="W150" s="324"/>
      <c r="X150" s="324"/>
      <c r="Y150" s="324"/>
    </row>
    <row r="151" spans="3:25" x14ac:dyDescent="0.25">
      <c r="C151" s="336"/>
      <c r="D151" s="336"/>
      <c r="E151" s="336"/>
      <c r="F151" s="336"/>
      <c r="G151" s="325"/>
      <c r="H151" s="326"/>
      <c r="I151" s="327"/>
      <c r="J151" s="328"/>
      <c r="K151" s="324"/>
      <c r="L151" s="324"/>
      <c r="M151" s="326"/>
      <c r="O151" s="324"/>
      <c r="P151" s="324"/>
      <c r="Q151" s="326"/>
      <c r="R151" s="325"/>
      <c r="S151" s="324"/>
      <c r="T151" s="324"/>
      <c r="U151" s="324"/>
      <c r="V151" s="324"/>
      <c r="W151" s="324"/>
      <c r="X151" s="324"/>
      <c r="Y151" s="324"/>
    </row>
    <row r="152" spans="3:25" x14ac:dyDescent="0.25">
      <c r="C152" s="336"/>
      <c r="D152" s="336"/>
      <c r="E152" s="336"/>
      <c r="F152" s="336"/>
      <c r="G152" s="325"/>
      <c r="H152" s="326"/>
      <c r="I152" s="327"/>
      <c r="J152" s="328"/>
      <c r="K152" s="324"/>
      <c r="L152" s="324"/>
      <c r="M152" s="326"/>
      <c r="O152" s="324"/>
      <c r="P152" s="324"/>
      <c r="Q152" s="326"/>
      <c r="R152" s="325"/>
      <c r="S152" s="324"/>
      <c r="T152" s="324"/>
      <c r="U152" s="324"/>
      <c r="V152" s="324"/>
      <c r="W152" s="324"/>
      <c r="X152" s="324"/>
      <c r="Y152" s="324"/>
    </row>
    <row r="153" spans="3:25" x14ac:dyDescent="0.25">
      <c r="C153" s="336"/>
      <c r="D153" s="336"/>
      <c r="E153" s="336"/>
      <c r="F153" s="336"/>
      <c r="G153" s="325"/>
      <c r="H153" s="326"/>
      <c r="I153" s="327"/>
      <c r="J153" s="328"/>
      <c r="K153" s="324"/>
      <c r="L153" s="324"/>
      <c r="M153" s="326"/>
      <c r="O153" s="324"/>
      <c r="P153" s="324"/>
      <c r="Q153" s="326"/>
      <c r="R153" s="325"/>
      <c r="S153" s="324"/>
      <c r="T153" s="324"/>
      <c r="U153" s="324"/>
      <c r="V153" s="324"/>
      <c r="W153" s="324"/>
      <c r="X153" s="324"/>
      <c r="Y153" s="324"/>
    </row>
    <row r="154" spans="3:25" x14ac:dyDescent="0.25">
      <c r="C154" s="336"/>
      <c r="D154" s="336"/>
      <c r="E154" s="336"/>
      <c r="F154" s="336"/>
      <c r="G154" s="325"/>
      <c r="H154" s="326"/>
      <c r="I154" s="327"/>
      <c r="J154" s="328"/>
      <c r="K154" s="324"/>
      <c r="L154" s="324"/>
      <c r="M154" s="326"/>
      <c r="O154" s="324"/>
      <c r="P154" s="324"/>
      <c r="Q154" s="326"/>
      <c r="R154" s="325"/>
      <c r="S154" s="324"/>
      <c r="T154" s="324"/>
      <c r="U154" s="324"/>
      <c r="V154" s="324"/>
      <c r="W154" s="324"/>
      <c r="X154" s="324"/>
      <c r="Y154" s="324"/>
    </row>
    <row r="155" spans="3:25" x14ac:dyDescent="0.25">
      <c r="C155" s="336"/>
      <c r="D155" s="336"/>
      <c r="E155" s="336"/>
      <c r="F155" s="336"/>
      <c r="G155" s="325"/>
      <c r="H155" s="326"/>
      <c r="I155" s="327"/>
      <c r="J155" s="328"/>
      <c r="K155" s="324"/>
      <c r="L155" s="324"/>
      <c r="M155" s="326"/>
      <c r="O155" s="324"/>
      <c r="P155" s="324"/>
      <c r="Q155" s="326"/>
      <c r="R155" s="325"/>
      <c r="S155" s="324"/>
      <c r="T155" s="324"/>
      <c r="U155" s="324"/>
      <c r="V155" s="324"/>
      <c r="W155" s="324"/>
      <c r="X155" s="324"/>
      <c r="Y155" s="324"/>
    </row>
    <row r="156" spans="3:25" x14ac:dyDescent="0.25">
      <c r="C156" s="336"/>
      <c r="D156" s="336"/>
      <c r="E156" s="336"/>
      <c r="F156" s="336"/>
      <c r="G156" s="325"/>
      <c r="H156" s="326"/>
      <c r="I156" s="327"/>
      <c r="J156" s="328"/>
      <c r="K156" s="324"/>
      <c r="L156" s="324"/>
      <c r="M156" s="326"/>
      <c r="O156" s="324"/>
      <c r="P156" s="324"/>
      <c r="Q156" s="326"/>
      <c r="R156" s="325"/>
      <c r="S156" s="324"/>
      <c r="T156" s="324"/>
      <c r="U156" s="324"/>
      <c r="V156" s="324"/>
      <c r="W156" s="324"/>
      <c r="X156" s="324"/>
      <c r="Y156" s="324"/>
    </row>
    <row r="157" spans="3:25" x14ac:dyDescent="0.25">
      <c r="C157" s="336"/>
      <c r="D157" s="336"/>
      <c r="E157" s="336"/>
      <c r="F157" s="336"/>
      <c r="G157" s="325"/>
      <c r="H157" s="326"/>
      <c r="I157" s="327"/>
      <c r="J157" s="328"/>
      <c r="K157" s="324"/>
      <c r="L157" s="324"/>
      <c r="M157" s="326"/>
      <c r="O157" s="324"/>
      <c r="P157" s="324"/>
      <c r="Q157" s="326"/>
      <c r="R157" s="325"/>
      <c r="S157" s="324"/>
      <c r="T157" s="324"/>
      <c r="U157" s="324"/>
      <c r="V157" s="324"/>
      <c r="W157" s="324"/>
      <c r="X157" s="324"/>
      <c r="Y157" s="324"/>
    </row>
    <row r="158" spans="3:25" x14ac:dyDescent="0.25">
      <c r="C158" s="336"/>
      <c r="D158" s="336"/>
      <c r="E158" s="336"/>
      <c r="F158" s="336"/>
      <c r="G158" s="325"/>
      <c r="H158" s="326"/>
      <c r="I158" s="327"/>
      <c r="J158" s="328"/>
      <c r="K158" s="324"/>
      <c r="L158" s="324"/>
      <c r="M158" s="326"/>
      <c r="O158" s="324"/>
      <c r="P158" s="324"/>
      <c r="Q158" s="326"/>
      <c r="R158" s="325"/>
      <c r="S158" s="324"/>
      <c r="T158" s="324"/>
      <c r="U158" s="324"/>
      <c r="V158" s="324"/>
      <c r="W158" s="324"/>
      <c r="X158" s="324"/>
      <c r="Y158" s="324"/>
    </row>
    <row r="159" spans="3:25" x14ac:dyDescent="0.25">
      <c r="C159" s="336"/>
      <c r="D159" s="336"/>
      <c r="E159" s="336"/>
      <c r="F159" s="336"/>
      <c r="G159" s="325"/>
      <c r="H159" s="326"/>
      <c r="I159" s="327"/>
      <c r="J159" s="328"/>
      <c r="K159" s="324"/>
      <c r="L159" s="324"/>
      <c r="M159" s="326"/>
      <c r="O159" s="324"/>
      <c r="P159" s="324"/>
      <c r="Q159" s="326"/>
      <c r="R159" s="325"/>
      <c r="S159" s="324"/>
      <c r="T159" s="324"/>
      <c r="U159" s="324"/>
      <c r="V159" s="324"/>
      <c r="W159" s="324"/>
      <c r="X159" s="324"/>
      <c r="Y159" s="324"/>
    </row>
    <row r="160" spans="3:25" x14ac:dyDescent="0.25">
      <c r="C160" s="336"/>
      <c r="D160" s="336"/>
      <c r="E160" s="336"/>
      <c r="F160" s="336"/>
      <c r="G160" s="325"/>
      <c r="H160" s="326"/>
      <c r="I160" s="327"/>
      <c r="J160" s="328"/>
      <c r="K160" s="324"/>
      <c r="L160" s="324"/>
      <c r="M160" s="326"/>
      <c r="O160" s="324"/>
      <c r="P160" s="324"/>
      <c r="Q160" s="326"/>
      <c r="R160" s="325"/>
      <c r="S160" s="324"/>
      <c r="T160" s="324"/>
      <c r="U160" s="324"/>
      <c r="V160" s="324"/>
      <c r="W160" s="324"/>
      <c r="X160" s="324"/>
      <c r="Y160" s="324"/>
    </row>
    <row r="161" spans="3:25" x14ac:dyDescent="0.25">
      <c r="C161" s="336"/>
      <c r="D161" s="336"/>
      <c r="E161" s="336"/>
      <c r="F161" s="336"/>
      <c r="G161" s="325"/>
      <c r="H161" s="326"/>
      <c r="I161" s="327"/>
      <c r="J161" s="328"/>
      <c r="K161" s="324"/>
      <c r="L161" s="324"/>
      <c r="M161" s="326"/>
      <c r="O161" s="324"/>
      <c r="P161" s="324"/>
      <c r="Q161" s="326"/>
      <c r="R161" s="325"/>
      <c r="S161" s="324"/>
      <c r="T161" s="324"/>
      <c r="U161" s="324"/>
      <c r="V161" s="324"/>
      <c r="W161" s="324"/>
      <c r="X161" s="324"/>
      <c r="Y161" s="324"/>
    </row>
    <row r="162" spans="3:25" x14ac:dyDescent="0.25">
      <c r="C162" s="336"/>
      <c r="D162" s="336"/>
      <c r="E162" s="336"/>
      <c r="F162" s="336"/>
      <c r="G162" s="325"/>
      <c r="H162" s="326"/>
      <c r="I162" s="327"/>
      <c r="J162" s="328"/>
      <c r="K162" s="324"/>
      <c r="L162" s="324"/>
      <c r="M162" s="326"/>
      <c r="O162" s="324"/>
      <c r="P162" s="324"/>
      <c r="Q162" s="326"/>
      <c r="R162" s="325"/>
      <c r="S162" s="324"/>
      <c r="T162" s="324"/>
      <c r="U162" s="324"/>
      <c r="V162" s="324"/>
      <c r="W162" s="324"/>
      <c r="X162" s="324"/>
      <c r="Y162" s="324"/>
    </row>
    <row r="163" spans="3:25" x14ac:dyDescent="0.25">
      <c r="C163" s="336"/>
      <c r="D163" s="336"/>
      <c r="E163" s="336"/>
      <c r="F163" s="336"/>
      <c r="G163" s="325"/>
      <c r="H163" s="326"/>
      <c r="I163" s="327"/>
      <c r="J163" s="328"/>
      <c r="K163" s="324"/>
      <c r="L163" s="324"/>
      <c r="M163" s="326"/>
      <c r="O163" s="324"/>
      <c r="P163" s="324"/>
      <c r="Q163" s="326"/>
      <c r="R163" s="325"/>
      <c r="S163" s="324"/>
      <c r="T163" s="324"/>
      <c r="U163" s="324"/>
      <c r="V163" s="324"/>
      <c r="W163" s="324"/>
      <c r="X163" s="324"/>
      <c r="Y163" s="324"/>
    </row>
    <row r="164" spans="3:25" x14ac:dyDescent="0.25">
      <c r="C164" s="336"/>
      <c r="D164" s="336"/>
      <c r="E164" s="336"/>
      <c r="F164" s="336"/>
      <c r="G164" s="325"/>
      <c r="H164" s="326"/>
      <c r="I164" s="327"/>
      <c r="J164" s="328"/>
      <c r="K164" s="324"/>
      <c r="L164" s="324"/>
      <c r="M164" s="326"/>
      <c r="O164" s="324"/>
      <c r="P164" s="324"/>
      <c r="Q164" s="326"/>
      <c r="R164" s="325"/>
      <c r="S164" s="324"/>
      <c r="T164" s="324"/>
      <c r="U164" s="324"/>
      <c r="V164" s="324"/>
      <c r="W164" s="324"/>
      <c r="X164" s="324"/>
      <c r="Y164" s="324"/>
    </row>
    <row r="165" spans="3:25" x14ac:dyDescent="0.25">
      <c r="C165" s="336"/>
      <c r="D165" s="336"/>
      <c r="E165" s="336"/>
      <c r="F165" s="336"/>
      <c r="G165" s="325"/>
      <c r="H165" s="326"/>
      <c r="I165" s="327"/>
      <c r="J165" s="328"/>
      <c r="K165" s="324"/>
      <c r="L165" s="324"/>
      <c r="M165" s="326"/>
      <c r="O165" s="324"/>
      <c r="P165" s="324"/>
      <c r="Q165" s="326"/>
      <c r="R165" s="325"/>
      <c r="S165" s="324"/>
      <c r="T165" s="324"/>
      <c r="U165" s="324"/>
      <c r="V165" s="324"/>
      <c r="W165" s="324"/>
      <c r="X165" s="324"/>
      <c r="Y165" s="324"/>
    </row>
    <row r="166" spans="3:25" x14ac:dyDescent="0.25">
      <c r="C166" s="336"/>
      <c r="D166" s="336"/>
      <c r="E166" s="336"/>
      <c r="F166" s="336"/>
      <c r="G166" s="325"/>
      <c r="H166" s="326"/>
      <c r="I166" s="327"/>
      <c r="J166" s="328"/>
      <c r="K166" s="324"/>
      <c r="L166" s="324"/>
      <c r="M166" s="326"/>
      <c r="O166" s="324"/>
      <c r="P166" s="324"/>
      <c r="Q166" s="326"/>
      <c r="R166" s="325"/>
      <c r="S166" s="324"/>
      <c r="T166" s="324"/>
      <c r="U166" s="324"/>
      <c r="V166" s="324"/>
      <c r="W166" s="324"/>
      <c r="X166" s="324"/>
      <c r="Y166" s="324"/>
    </row>
    <row r="167" spans="3:25" x14ac:dyDescent="0.25">
      <c r="C167" s="336"/>
      <c r="D167" s="336"/>
      <c r="E167" s="336"/>
      <c r="F167" s="336"/>
      <c r="G167" s="325"/>
      <c r="H167" s="326"/>
      <c r="I167" s="327"/>
      <c r="J167" s="328"/>
      <c r="K167" s="324"/>
      <c r="L167" s="324"/>
      <c r="M167" s="326"/>
      <c r="O167" s="324"/>
      <c r="P167" s="324"/>
      <c r="Q167" s="326"/>
      <c r="R167" s="325"/>
      <c r="S167" s="324"/>
      <c r="T167" s="324"/>
      <c r="U167" s="324"/>
      <c r="V167" s="324"/>
      <c r="W167" s="324"/>
      <c r="X167" s="324"/>
      <c r="Y167" s="324"/>
    </row>
    <row r="168" spans="3:25" x14ac:dyDescent="0.25">
      <c r="C168" s="336"/>
      <c r="D168" s="336"/>
      <c r="E168" s="336"/>
      <c r="F168" s="336"/>
      <c r="G168" s="325"/>
      <c r="H168" s="326"/>
      <c r="I168" s="327"/>
      <c r="J168" s="328"/>
      <c r="K168" s="324"/>
      <c r="L168" s="324"/>
      <c r="M168" s="326"/>
      <c r="O168" s="324"/>
      <c r="P168" s="324"/>
      <c r="Q168" s="326"/>
      <c r="R168" s="325"/>
      <c r="S168" s="324"/>
      <c r="T168" s="324"/>
      <c r="U168" s="324"/>
      <c r="V168" s="324"/>
      <c r="W168" s="324"/>
      <c r="X168" s="324"/>
      <c r="Y168" s="324"/>
    </row>
    <row r="169" spans="3:25" x14ac:dyDescent="0.25">
      <c r="C169" s="336"/>
      <c r="D169" s="336"/>
      <c r="E169" s="336"/>
      <c r="F169" s="336"/>
      <c r="G169" s="325"/>
      <c r="H169" s="326"/>
      <c r="I169" s="327"/>
      <c r="J169" s="328"/>
      <c r="K169" s="324"/>
      <c r="L169" s="324"/>
      <c r="M169" s="326"/>
      <c r="O169" s="324"/>
      <c r="P169" s="324"/>
      <c r="Q169" s="326"/>
      <c r="R169" s="325"/>
      <c r="S169" s="324"/>
      <c r="T169" s="324"/>
      <c r="U169" s="324"/>
      <c r="V169" s="324"/>
      <c r="W169" s="324"/>
      <c r="X169" s="324"/>
      <c r="Y169" s="324"/>
    </row>
    <row r="170" spans="3:25" x14ac:dyDescent="0.25">
      <c r="C170" s="336"/>
      <c r="D170" s="336"/>
      <c r="E170" s="336"/>
      <c r="F170" s="336"/>
      <c r="G170" s="325"/>
      <c r="H170" s="326"/>
      <c r="I170" s="327"/>
      <c r="J170" s="328"/>
      <c r="K170" s="324"/>
      <c r="L170" s="324"/>
      <c r="M170" s="326"/>
      <c r="O170" s="324"/>
      <c r="P170" s="324"/>
      <c r="Q170" s="326"/>
      <c r="R170" s="325"/>
      <c r="S170" s="324"/>
      <c r="T170" s="324"/>
      <c r="U170" s="324"/>
      <c r="V170" s="324"/>
      <c r="W170" s="324"/>
      <c r="X170" s="324"/>
      <c r="Y170" s="324"/>
    </row>
    <row r="171" spans="3:25" x14ac:dyDescent="0.25">
      <c r="C171" s="336"/>
      <c r="D171" s="336"/>
      <c r="E171" s="336"/>
      <c r="F171" s="336"/>
      <c r="G171" s="325"/>
      <c r="H171" s="326"/>
      <c r="I171" s="327"/>
      <c r="J171" s="328"/>
      <c r="K171" s="324"/>
      <c r="L171" s="324"/>
      <c r="M171" s="326"/>
      <c r="O171" s="324"/>
      <c r="P171" s="324"/>
      <c r="Q171" s="326"/>
      <c r="R171" s="325"/>
      <c r="S171" s="324"/>
      <c r="T171" s="324"/>
      <c r="U171" s="324"/>
      <c r="V171" s="324"/>
      <c r="W171" s="324"/>
      <c r="X171" s="324"/>
      <c r="Y171" s="324"/>
    </row>
    <row r="172" spans="3:25" x14ac:dyDescent="0.25">
      <c r="C172" s="336"/>
      <c r="D172" s="336"/>
      <c r="E172" s="336"/>
      <c r="F172" s="336"/>
      <c r="G172" s="325"/>
      <c r="H172" s="326"/>
      <c r="I172" s="327"/>
      <c r="J172" s="328"/>
      <c r="K172" s="324"/>
      <c r="L172" s="324"/>
      <c r="M172" s="326"/>
      <c r="O172" s="324"/>
      <c r="P172" s="324"/>
      <c r="Q172" s="326"/>
      <c r="R172" s="325"/>
      <c r="S172" s="324"/>
      <c r="T172" s="324"/>
      <c r="U172" s="324"/>
      <c r="V172" s="324"/>
      <c r="W172" s="324"/>
      <c r="X172" s="324"/>
      <c r="Y172" s="324"/>
    </row>
    <row r="173" spans="3:25" x14ac:dyDescent="0.25">
      <c r="C173" s="336"/>
      <c r="D173" s="336"/>
      <c r="E173" s="336"/>
      <c r="F173" s="336"/>
      <c r="G173" s="325"/>
      <c r="H173" s="326"/>
      <c r="I173" s="327"/>
      <c r="J173" s="328"/>
      <c r="K173" s="324"/>
      <c r="L173" s="324"/>
      <c r="M173" s="326"/>
      <c r="O173" s="324"/>
      <c r="P173" s="324"/>
      <c r="Q173" s="326"/>
      <c r="R173" s="325"/>
      <c r="S173" s="324"/>
      <c r="T173" s="324"/>
      <c r="U173" s="324"/>
      <c r="V173" s="324"/>
      <c r="W173" s="324"/>
      <c r="X173" s="324"/>
      <c r="Y173" s="324"/>
    </row>
    <row r="174" spans="3:25" x14ac:dyDescent="0.25">
      <c r="C174" s="336"/>
      <c r="D174" s="336"/>
      <c r="E174" s="336"/>
      <c r="F174" s="336"/>
      <c r="G174" s="325"/>
      <c r="H174" s="326"/>
      <c r="I174" s="327"/>
      <c r="J174" s="328"/>
      <c r="K174" s="324"/>
      <c r="L174" s="324"/>
      <c r="M174" s="326"/>
      <c r="O174" s="324"/>
      <c r="P174" s="324"/>
      <c r="Q174" s="326"/>
      <c r="R174" s="325"/>
      <c r="S174" s="324"/>
      <c r="T174" s="324"/>
      <c r="U174" s="324"/>
      <c r="V174" s="324"/>
      <c r="W174" s="324"/>
      <c r="X174" s="324"/>
      <c r="Y174" s="324"/>
    </row>
    <row r="175" spans="3:25" x14ac:dyDescent="0.25">
      <c r="C175" s="336"/>
      <c r="D175" s="336"/>
      <c r="E175" s="336"/>
      <c r="F175" s="336"/>
      <c r="G175" s="325"/>
      <c r="H175" s="326"/>
      <c r="I175" s="327"/>
      <c r="J175" s="328"/>
      <c r="K175" s="324"/>
      <c r="L175" s="324"/>
      <c r="M175" s="326"/>
      <c r="O175" s="324"/>
      <c r="P175" s="324"/>
      <c r="Q175" s="326"/>
      <c r="R175" s="325"/>
      <c r="S175" s="324"/>
      <c r="T175" s="324"/>
      <c r="U175" s="324"/>
      <c r="V175" s="324"/>
      <c r="W175" s="324"/>
      <c r="X175" s="324"/>
      <c r="Y175" s="324"/>
    </row>
    <row r="176" spans="3:25" x14ac:dyDescent="0.25">
      <c r="C176" s="336"/>
      <c r="D176" s="336"/>
      <c r="E176" s="336"/>
      <c r="F176" s="336"/>
      <c r="G176" s="325"/>
      <c r="H176" s="326"/>
      <c r="I176" s="327"/>
      <c r="J176" s="328"/>
      <c r="K176" s="324"/>
      <c r="L176" s="324"/>
      <c r="M176" s="326"/>
      <c r="O176" s="324"/>
      <c r="P176" s="324"/>
      <c r="Q176" s="326"/>
      <c r="R176" s="325"/>
      <c r="S176" s="324"/>
      <c r="T176" s="324"/>
      <c r="U176" s="324"/>
      <c r="V176" s="324"/>
      <c r="W176" s="324"/>
      <c r="X176" s="324"/>
      <c r="Y176" s="324"/>
    </row>
    <row r="177" spans="3:25" x14ac:dyDescent="0.25">
      <c r="C177" s="336"/>
      <c r="D177" s="336"/>
      <c r="E177" s="336"/>
      <c r="F177" s="336"/>
      <c r="G177" s="325"/>
      <c r="H177" s="326"/>
      <c r="I177" s="327"/>
      <c r="J177" s="328"/>
      <c r="K177" s="324"/>
      <c r="L177" s="324"/>
      <c r="M177" s="326"/>
      <c r="O177" s="324"/>
      <c r="P177" s="324"/>
      <c r="Q177" s="326"/>
      <c r="R177" s="325"/>
      <c r="S177" s="324"/>
      <c r="T177" s="324"/>
      <c r="U177" s="324"/>
      <c r="V177" s="324"/>
      <c r="W177" s="324"/>
      <c r="X177" s="324"/>
      <c r="Y177" s="324"/>
    </row>
    <row r="178" spans="3:25" x14ac:dyDescent="0.25">
      <c r="C178" s="336"/>
      <c r="D178" s="336"/>
      <c r="E178" s="336"/>
      <c r="F178" s="336"/>
      <c r="G178" s="325"/>
      <c r="H178" s="326"/>
      <c r="I178" s="327"/>
      <c r="J178" s="328"/>
      <c r="K178" s="324"/>
      <c r="L178" s="324"/>
      <c r="M178" s="326"/>
      <c r="O178" s="324"/>
      <c r="P178" s="324"/>
      <c r="Q178" s="326"/>
      <c r="R178" s="325"/>
      <c r="S178" s="324"/>
      <c r="T178" s="324"/>
      <c r="U178" s="324"/>
      <c r="V178" s="324"/>
      <c r="W178" s="324"/>
      <c r="X178" s="324"/>
      <c r="Y178" s="324"/>
    </row>
    <row r="179" spans="3:25" x14ac:dyDescent="0.25">
      <c r="C179" s="336"/>
      <c r="D179" s="336"/>
      <c r="E179" s="336"/>
      <c r="F179" s="336"/>
      <c r="G179" s="325"/>
      <c r="H179" s="326"/>
      <c r="I179" s="327"/>
      <c r="J179" s="328"/>
      <c r="K179" s="324"/>
      <c r="L179" s="324"/>
      <c r="M179" s="326"/>
      <c r="O179" s="324"/>
      <c r="P179" s="324"/>
      <c r="Q179" s="326"/>
      <c r="R179" s="325"/>
      <c r="S179" s="324"/>
      <c r="T179" s="324"/>
      <c r="U179" s="324"/>
      <c r="V179" s="324"/>
      <c r="W179" s="324"/>
      <c r="X179" s="324"/>
      <c r="Y179" s="324"/>
    </row>
    <row r="180" spans="3:25" x14ac:dyDescent="0.25">
      <c r="C180" s="336"/>
      <c r="D180" s="336"/>
      <c r="E180" s="336"/>
      <c r="F180" s="336"/>
      <c r="G180" s="325"/>
      <c r="H180" s="326"/>
      <c r="I180" s="327"/>
      <c r="J180" s="328"/>
      <c r="K180" s="324"/>
      <c r="L180" s="324"/>
      <c r="M180" s="326"/>
      <c r="O180" s="324"/>
      <c r="P180" s="324"/>
      <c r="Q180" s="326"/>
      <c r="R180" s="325"/>
      <c r="S180" s="324"/>
      <c r="T180" s="324"/>
      <c r="U180" s="324"/>
      <c r="V180" s="324"/>
      <c r="W180" s="324"/>
      <c r="X180" s="324"/>
      <c r="Y180" s="324"/>
    </row>
    <row r="181" spans="3:25" x14ac:dyDescent="0.25">
      <c r="C181" s="336"/>
      <c r="D181" s="336"/>
      <c r="E181" s="336"/>
      <c r="F181" s="336"/>
      <c r="G181" s="325"/>
      <c r="H181" s="326"/>
      <c r="I181" s="327"/>
      <c r="J181" s="328"/>
      <c r="K181" s="324"/>
      <c r="L181" s="324"/>
      <c r="M181" s="326"/>
      <c r="O181" s="324"/>
      <c r="P181" s="324"/>
      <c r="Q181" s="326"/>
      <c r="R181" s="325"/>
      <c r="S181" s="324"/>
      <c r="T181" s="324"/>
      <c r="U181" s="324"/>
      <c r="V181" s="324"/>
      <c r="W181" s="324"/>
      <c r="X181" s="324"/>
      <c r="Y181" s="324"/>
    </row>
    <row r="182" spans="3:25" x14ac:dyDescent="0.25">
      <c r="C182" s="336"/>
      <c r="D182" s="336"/>
      <c r="E182" s="336"/>
      <c r="F182" s="336"/>
      <c r="G182" s="325"/>
      <c r="H182" s="326"/>
      <c r="I182" s="327"/>
      <c r="J182" s="328"/>
      <c r="K182" s="324"/>
      <c r="L182" s="324"/>
      <c r="M182" s="326"/>
      <c r="O182" s="324"/>
      <c r="P182" s="324"/>
      <c r="Q182" s="326"/>
      <c r="R182" s="325"/>
      <c r="S182" s="324"/>
      <c r="T182" s="324"/>
      <c r="U182" s="324"/>
      <c r="V182" s="324"/>
      <c r="W182" s="324"/>
      <c r="X182" s="324"/>
      <c r="Y182" s="324"/>
    </row>
    <row r="183" spans="3:25" x14ac:dyDescent="0.25">
      <c r="C183" s="336"/>
      <c r="D183" s="336"/>
      <c r="E183" s="336"/>
      <c r="F183" s="336"/>
      <c r="G183" s="325"/>
      <c r="H183" s="326"/>
      <c r="I183" s="327"/>
      <c r="J183" s="328"/>
      <c r="K183" s="324"/>
      <c r="L183" s="324"/>
      <c r="M183" s="326"/>
      <c r="O183" s="324"/>
      <c r="P183" s="324"/>
      <c r="Q183" s="326"/>
      <c r="R183" s="325"/>
      <c r="S183" s="324"/>
      <c r="T183" s="324"/>
      <c r="U183" s="324"/>
      <c r="V183" s="324"/>
      <c r="W183" s="324"/>
      <c r="X183" s="324"/>
      <c r="Y183" s="324"/>
    </row>
    <row r="184" spans="3:25" x14ac:dyDescent="0.25">
      <c r="C184" s="336"/>
      <c r="D184" s="336"/>
      <c r="E184" s="336"/>
      <c r="F184" s="336"/>
      <c r="G184" s="325"/>
      <c r="H184" s="326"/>
      <c r="I184" s="327"/>
      <c r="J184" s="328"/>
      <c r="K184" s="324"/>
      <c r="L184" s="324"/>
      <c r="M184" s="326"/>
      <c r="O184" s="324"/>
      <c r="P184" s="324"/>
      <c r="Q184" s="326"/>
      <c r="R184" s="325"/>
      <c r="S184" s="324"/>
      <c r="T184" s="324"/>
      <c r="U184" s="324"/>
      <c r="V184" s="324"/>
      <c r="W184" s="324"/>
      <c r="X184" s="324"/>
      <c r="Y184" s="324"/>
    </row>
    <row r="185" spans="3:25" x14ac:dyDescent="0.25">
      <c r="C185" s="336"/>
      <c r="D185" s="336"/>
      <c r="E185" s="336"/>
      <c r="F185" s="336"/>
      <c r="G185" s="325"/>
      <c r="H185" s="326"/>
      <c r="I185" s="327"/>
      <c r="J185" s="328"/>
      <c r="K185" s="324"/>
      <c r="L185" s="324"/>
      <c r="M185" s="326"/>
      <c r="O185" s="324"/>
      <c r="P185" s="324"/>
      <c r="Q185" s="326"/>
      <c r="R185" s="325"/>
      <c r="S185" s="324"/>
      <c r="T185" s="324"/>
      <c r="U185" s="324"/>
      <c r="V185" s="324"/>
      <c r="W185" s="324"/>
      <c r="X185" s="324"/>
      <c r="Y185" s="324"/>
    </row>
    <row r="186" spans="3:25" x14ac:dyDescent="0.25">
      <c r="C186" s="336"/>
      <c r="D186" s="336"/>
      <c r="E186" s="336"/>
      <c r="F186" s="336"/>
      <c r="G186" s="325"/>
      <c r="H186" s="326"/>
      <c r="I186" s="327"/>
      <c r="J186" s="328"/>
      <c r="K186" s="324"/>
      <c r="L186" s="324"/>
      <c r="M186" s="326"/>
      <c r="O186" s="324"/>
      <c r="P186" s="324"/>
      <c r="Q186" s="326"/>
      <c r="R186" s="325"/>
      <c r="S186" s="324"/>
      <c r="T186" s="324"/>
      <c r="U186" s="324"/>
      <c r="V186" s="324"/>
      <c r="W186" s="324"/>
      <c r="X186" s="324"/>
      <c r="Y186" s="324"/>
    </row>
    <row r="187" spans="3:25" x14ac:dyDescent="0.25">
      <c r="C187" s="336"/>
      <c r="D187" s="336"/>
      <c r="E187" s="336"/>
      <c r="F187" s="336"/>
      <c r="G187" s="325"/>
      <c r="H187" s="326"/>
      <c r="I187" s="327"/>
      <c r="J187" s="328"/>
      <c r="K187" s="324"/>
      <c r="L187" s="324"/>
      <c r="M187" s="326"/>
      <c r="O187" s="324"/>
      <c r="P187" s="324"/>
      <c r="Q187" s="326"/>
      <c r="R187" s="325"/>
      <c r="S187" s="324"/>
      <c r="T187" s="324"/>
      <c r="U187" s="324"/>
      <c r="V187" s="324"/>
      <c r="W187" s="324"/>
      <c r="X187" s="324"/>
      <c r="Y187" s="324"/>
    </row>
    <row r="188" spans="3:25" x14ac:dyDescent="0.25">
      <c r="C188" s="336"/>
      <c r="D188" s="336"/>
      <c r="E188" s="336"/>
      <c r="F188" s="336"/>
      <c r="G188" s="325"/>
      <c r="H188" s="326"/>
      <c r="I188" s="327"/>
      <c r="J188" s="328"/>
      <c r="K188" s="324"/>
      <c r="L188" s="324"/>
      <c r="M188" s="326"/>
      <c r="O188" s="324"/>
      <c r="P188" s="324"/>
      <c r="Q188" s="326"/>
      <c r="R188" s="325"/>
      <c r="S188" s="324"/>
      <c r="T188" s="324"/>
      <c r="U188" s="324"/>
      <c r="V188" s="324"/>
      <c r="W188" s="324"/>
      <c r="X188" s="324"/>
      <c r="Y188" s="324"/>
    </row>
    <row r="189" spans="3:25" x14ac:dyDescent="0.25">
      <c r="C189" s="336"/>
      <c r="D189" s="336"/>
      <c r="E189" s="336"/>
      <c r="F189" s="336"/>
      <c r="G189" s="325"/>
      <c r="H189" s="326"/>
      <c r="I189" s="327"/>
      <c r="J189" s="328"/>
      <c r="K189" s="324"/>
      <c r="L189" s="324"/>
      <c r="M189" s="326"/>
      <c r="O189" s="324"/>
      <c r="P189" s="324"/>
      <c r="Q189" s="326"/>
      <c r="R189" s="325"/>
      <c r="S189" s="324"/>
      <c r="T189" s="324"/>
      <c r="U189" s="324"/>
      <c r="V189" s="324"/>
      <c r="W189" s="324"/>
      <c r="X189" s="324"/>
      <c r="Y189" s="324"/>
    </row>
    <row r="190" spans="3:25" x14ac:dyDescent="0.25">
      <c r="C190" s="336"/>
      <c r="D190" s="336"/>
      <c r="E190" s="336"/>
      <c r="F190" s="336"/>
      <c r="G190" s="325"/>
      <c r="H190" s="326"/>
      <c r="I190" s="327"/>
      <c r="J190" s="328"/>
      <c r="K190" s="324"/>
      <c r="L190" s="324"/>
      <c r="M190" s="326"/>
      <c r="O190" s="324"/>
      <c r="P190" s="324"/>
      <c r="Q190" s="326"/>
      <c r="R190" s="325"/>
      <c r="S190" s="324"/>
      <c r="T190" s="324"/>
      <c r="U190" s="324"/>
      <c r="V190" s="324"/>
      <c r="W190" s="324"/>
      <c r="X190" s="324"/>
      <c r="Y190" s="324"/>
    </row>
    <row r="191" spans="3:25" x14ac:dyDescent="0.25">
      <c r="C191" s="336"/>
      <c r="D191" s="336"/>
      <c r="E191" s="336"/>
      <c r="F191" s="336"/>
      <c r="G191" s="325"/>
      <c r="H191" s="326"/>
      <c r="I191" s="327"/>
      <c r="J191" s="328"/>
      <c r="K191" s="324"/>
      <c r="L191" s="324"/>
      <c r="M191" s="326"/>
      <c r="O191" s="324"/>
      <c r="P191" s="324"/>
      <c r="Q191" s="326"/>
      <c r="R191" s="325"/>
      <c r="S191" s="324"/>
      <c r="T191" s="324"/>
      <c r="U191" s="324"/>
      <c r="V191" s="324"/>
      <c r="W191" s="324"/>
      <c r="X191" s="324"/>
      <c r="Y191" s="324"/>
    </row>
    <row r="192" spans="3:25" x14ac:dyDescent="0.25">
      <c r="C192" s="336"/>
      <c r="D192" s="336"/>
      <c r="E192" s="336"/>
      <c r="F192" s="336"/>
      <c r="G192" s="325"/>
      <c r="H192" s="326"/>
      <c r="I192" s="327"/>
      <c r="J192" s="328"/>
      <c r="K192" s="324"/>
      <c r="L192" s="324"/>
      <c r="M192" s="326"/>
      <c r="O192" s="324"/>
      <c r="P192" s="324"/>
      <c r="Q192" s="326"/>
      <c r="R192" s="325"/>
      <c r="S192" s="324"/>
      <c r="T192" s="324"/>
      <c r="U192" s="324"/>
      <c r="V192" s="324"/>
      <c r="W192" s="324"/>
      <c r="X192" s="324"/>
      <c r="Y192" s="324"/>
    </row>
    <row r="193" spans="3:25" x14ac:dyDescent="0.25">
      <c r="C193" s="336"/>
      <c r="D193" s="336"/>
      <c r="E193" s="336"/>
      <c r="F193" s="336"/>
      <c r="G193" s="325"/>
      <c r="H193" s="326"/>
      <c r="I193" s="327"/>
      <c r="J193" s="328"/>
      <c r="K193" s="324"/>
      <c r="L193" s="324"/>
      <c r="M193" s="326"/>
      <c r="O193" s="324"/>
      <c r="P193" s="324"/>
      <c r="Q193" s="326"/>
      <c r="R193" s="325"/>
      <c r="S193" s="324"/>
      <c r="T193" s="324"/>
      <c r="U193" s="324"/>
      <c r="V193" s="324"/>
      <c r="W193" s="324"/>
      <c r="X193" s="324"/>
      <c r="Y193" s="324"/>
    </row>
    <row r="194" spans="3:25" x14ac:dyDescent="0.25">
      <c r="C194" s="336"/>
      <c r="D194" s="336"/>
      <c r="E194" s="336"/>
      <c r="F194" s="336"/>
      <c r="G194" s="325"/>
      <c r="H194" s="326"/>
      <c r="I194" s="327"/>
      <c r="J194" s="328"/>
      <c r="K194" s="324"/>
      <c r="L194" s="324"/>
      <c r="M194" s="326"/>
      <c r="O194" s="324"/>
      <c r="P194" s="324"/>
      <c r="Q194" s="326"/>
      <c r="R194" s="325"/>
      <c r="S194" s="324"/>
      <c r="T194" s="324"/>
      <c r="U194" s="324"/>
      <c r="V194" s="324"/>
      <c r="W194" s="324"/>
      <c r="X194" s="324"/>
      <c r="Y194" s="324"/>
    </row>
    <row r="195" spans="3:25" x14ac:dyDescent="0.25">
      <c r="C195" s="336"/>
      <c r="D195" s="336"/>
      <c r="E195" s="336"/>
      <c r="F195" s="336"/>
      <c r="G195" s="325"/>
      <c r="H195" s="326"/>
      <c r="I195" s="327"/>
      <c r="J195" s="328"/>
      <c r="K195" s="324"/>
      <c r="L195" s="324"/>
      <c r="M195" s="326"/>
      <c r="O195" s="324"/>
      <c r="P195" s="324"/>
      <c r="Q195" s="326"/>
      <c r="R195" s="325"/>
      <c r="S195" s="324"/>
      <c r="T195" s="324"/>
      <c r="U195" s="324"/>
      <c r="V195" s="324"/>
      <c r="W195" s="324"/>
      <c r="X195" s="324"/>
      <c r="Y195" s="324"/>
    </row>
    <row r="196" spans="3:25" x14ac:dyDescent="0.25">
      <c r="C196" s="336"/>
      <c r="D196" s="336"/>
      <c r="E196" s="336"/>
      <c r="F196" s="336"/>
      <c r="G196" s="325"/>
      <c r="H196" s="326"/>
      <c r="I196" s="327"/>
      <c r="J196" s="328"/>
      <c r="K196" s="324"/>
      <c r="L196" s="324"/>
      <c r="M196" s="326"/>
      <c r="O196" s="324"/>
      <c r="P196" s="324"/>
      <c r="Q196" s="326"/>
      <c r="R196" s="325"/>
      <c r="S196" s="324"/>
      <c r="T196" s="324"/>
      <c r="U196" s="324"/>
      <c r="V196" s="324"/>
      <c r="W196" s="324"/>
      <c r="X196" s="324"/>
      <c r="Y196" s="324"/>
    </row>
    <row r="197" spans="3:25" x14ac:dyDescent="0.25">
      <c r="C197" s="336"/>
      <c r="D197" s="336"/>
      <c r="E197" s="336"/>
      <c r="F197" s="336"/>
      <c r="G197" s="325"/>
      <c r="H197" s="326"/>
      <c r="I197" s="327"/>
      <c r="J197" s="328"/>
      <c r="K197" s="324"/>
      <c r="L197" s="324"/>
      <c r="M197" s="326"/>
      <c r="O197" s="324"/>
      <c r="P197" s="324"/>
      <c r="Q197" s="326"/>
      <c r="R197" s="325"/>
      <c r="S197" s="324"/>
      <c r="T197" s="324"/>
      <c r="U197" s="324"/>
      <c r="V197" s="324"/>
      <c r="W197" s="324"/>
      <c r="X197" s="324"/>
      <c r="Y197" s="324"/>
    </row>
    <row r="198" spans="3:25" x14ac:dyDescent="0.25">
      <c r="C198" s="336"/>
      <c r="D198" s="336"/>
      <c r="E198" s="336"/>
      <c r="F198" s="336"/>
      <c r="G198" s="325"/>
      <c r="H198" s="326"/>
      <c r="I198" s="327"/>
      <c r="J198" s="328"/>
      <c r="K198" s="324"/>
      <c r="L198" s="324"/>
      <c r="M198" s="326"/>
      <c r="O198" s="324"/>
      <c r="P198" s="324"/>
      <c r="Q198" s="326"/>
      <c r="R198" s="325"/>
      <c r="S198" s="324"/>
      <c r="T198" s="324"/>
      <c r="U198" s="324"/>
      <c r="V198" s="324"/>
      <c r="W198" s="324"/>
      <c r="X198" s="324"/>
      <c r="Y198" s="324"/>
    </row>
    <row r="199" spans="3:25" x14ac:dyDescent="0.25">
      <c r="C199" s="336"/>
      <c r="D199" s="336"/>
      <c r="E199" s="336"/>
      <c r="F199" s="336"/>
      <c r="G199" s="325"/>
      <c r="H199" s="326"/>
      <c r="I199" s="327"/>
      <c r="J199" s="328"/>
      <c r="K199" s="324"/>
      <c r="L199" s="324"/>
      <c r="M199" s="326"/>
      <c r="O199" s="324"/>
      <c r="P199" s="324"/>
      <c r="Q199" s="326"/>
      <c r="R199" s="325"/>
      <c r="S199" s="324"/>
      <c r="T199" s="324"/>
      <c r="U199" s="324"/>
      <c r="V199" s="324"/>
      <c r="W199" s="324"/>
      <c r="X199" s="324"/>
      <c r="Y199" s="324"/>
    </row>
    <row r="200" spans="3:25" x14ac:dyDescent="0.25">
      <c r="C200" s="336"/>
      <c r="D200" s="336"/>
      <c r="E200" s="336"/>
      <c r="F200" s="336"/>
      <c r="G200" s="325"/>
      <c r="H200" s="326"/>
      <c r="I200" s="327"/>
      <c r="J200" s="328"/>
      <c r="K200" s="324"/>
      <c r="L200" s="324"/>
      <c r="M200" s="326"/>
      <c r="O200" s="324"/>
      <c r="P200" s="324"/>
      <c r="Q200" s="326"/>
      <c r="R200" s="325"/>
      <c r="S200" s="324"/>
      <c r="T200" s="324"/>
      <c r="U200" s="324"/>
      <c r="V200" s="324"/>
      <c r="W200" s="324"/>
      <c r="X200" s="324"/>
      <c r="Y200" s="324"/>
    </row>
    <row r="201" spans="3:25" x14ac:dyDescent="0.25">
      <c r="C201" s="336"/>
      <c r="D201" s="336"/>
      <c r="E201" s="336"/>
      <c r="F201" s="336"/>
      <c r="G201" s="325"/>
      <c r="H201" s="326"/>
      <c r="I201" s="327"/>
      <c r="J201" s="328"/>
      <c r="K201" s="324"/>
      <c r="L201" s="324"/>
      <c r="M201" s="326"/>
      <c r="O201" s="324"/>
      <c r="P201" s="324"/>
      <c r="Q201" s="326"/>
      <c r="R201" s="325"/>
      <c r="S201" s="324"/>
      <c r="T201" s="324"/>
      <c r="U201" s="324"/>
      <c r="V201" s="324"/>
      <c r="W201" s="324"/>
      <c r="X201" s="324"/>
      <c r="Y201" s="324"/>
    </row>
    <row r="202" spans="3:25" x14ac:dyDescent="0.25">
      <c r="C202" s="336"/>
      <c r="D202" s="336"/>
      <c r="E202" s="336"/>
      <c r="F202" s="336"/>
      <c r="G202" s="325"/>
      <c r="H202" s="326"/>
      <c r="I202" s="327"/>
      <c r="J202" s="328"/>
      <c r="K202" s="324"/>
      <c r="L202" s="324"/>
      <c r="M202" s="326"/>
      <c r="O202" s="324"/>
      <c r="P202" s="324"/>
      <c r="Q202" s="326"/>
      <c r="R202" s="325"/>
      <c r="S202" s="324"/>
      <c r="T202" s="324"/>
      <c r="U202" s="324"/>
      <c r="V202" s="324"/>
      <c r="W202" s="324"/>
      <c r="X202" s="324"/>
      <c r="Y202" s="324"/>
    </row>
    <row r="203" spans="3:25" x14ac:dyDescent="0.25">
      <c r="C203" s="336"/>
      <c r="D203" s="336"/>
      <c r="E203" s="336"/>
      <c r="F203" s="336"/>
      <c r="G203" s="325"/>
      <c r="H203" s="326"/>
      <c r="I203" s="327"/>
      <c r="J203" s="328"/>
      <c r="K203" s="324"/>
      <c r="L203" s="324"/>
      <c r="M203" s="326"/>
      <c r="O203" s="324"/>
      <c r="P203" s="324"/>
      <c r="Q203" s="326"/>
      <c r="R203" s="325"/>
      <c r="S203" s="324"/>
      <c r="T203" s="324"/>
      <c r="U203" s="324"/>
      <c r="V203" s="324"/>
      <c r="W203" s="324"/>
      <c r="X203" s="324"/>
      <c r="Y203" s="324"/>
    </row>
    <row r="204" spans="3:25" x14ac:dyDescent="0.25">
      <c r="C204" s="336"/>
      <c r="D204" s="336"/>
      <c r="E204" s="336"/>
      <c r="F204" s="336"/>
      <c r="G204" s="325"/>
      <c r="H204" s="326"/>
      <c r="I204" s="327"/>
      <c r="J204" s="328"/>
      <c r="K204" s="324"/>
      <c r="L204" s="324"/>
      <c r="M204" s="326"/>
      <c r="O204" s="324"/>
      <c r="P204" s="324"/>
      <c r="Q204" s="326"/>
      <c r="R204" s="325"/>
      <c r="S204" s="324"/>
      <c r="T204" s="324"/>
      <c r="U204" s="324"/>
      <c r="V204" s="324"/>
      <c r="W204" s="324"/>
      <c r="X204" s="324"/>
      <c r="Y204" s="324"/>
    </row>
    <row r="205" spans="3:25" x14ac:dyDescent="0.25">
      <c r="C205" s="336"/>
      <c r="D205" s="336"/>
      <c r="E205" s="336"/>
      <c r="F205" s="336"/>
      <c r="G205" s="325"/>
      <c r="H205" s="326"/>
      <c r="I205" s="327"/>
      <c r="J205" s="328"/>
      <c r="K205" s="324"/>
      <c r="L205" s="324"/>
      <c r="M205" s="326"/>
      <c r="O205" s="324"/>
      <c r="P205" s="324"/>
      <c r="Q205" s="326"/>
      <c r="R205" s="325"/>
      <c r="S205" s="324"/>
      <c r="T205" s="324"/>
      <c r="U205" s="324"/>
      <c r="V205" s="324"/>
      <c r="W205" s="324"/>
      <c r="X205" s="324"/>
      <c r="Y205" s="324"/>
    </row>
    <row r="206" spans="3:25" x14ac:dyDescent="0.25">
      <c r="C206" s="336"/>
      <c r="D206" s="336"/>
      <c r="E206" s="336"/>
      <c r="F206" s="336"/>
      <c r="G206" s="325"/>
      <c r="H206" s="326"/>
      <c r="I206" s="327"/>
      <c r="J206" s="328"/>
      <c r="K206" s="324"/>
      <c r="L206" s="324"/>
      <c r="M206" s="326"/>
      <c r="O206" s="324"/>
      <c r="P206" s="324"/>
      <c r="Q206" s="326"/>
      <c r="R206" s="325"/>
      <c r="S206" s="324"/>
      <c r="T206" s="324"/>
      <c r="U206" s="324"/>
      <c r="V206" s="324"/>
      <c r="W206" s="324"/>
      <c r="X206" s="324"/>
      <c r="Y206" s="324"/>
    </row>
    <row r="207" spans="3:25" x14ac:dyDescent="0.25">
      <c r="C207" s="336"/>
      <c r="D207" s="336"/>
      <c r="E207" s="336"/>
      <c r="F207" s="336"/>
      <c r="G207" s="325"/>
      <c r="H207" s="326"/>
      <c r="I207" s="327"/>
      <c r="J207" s="328"/>
      <c r="K207" s="324"/>
      <c r="L207" s="324"/>
      <c r="M207" s="326"/>
      <c r="O207" s="324"/>
      <c r="P207" s="324"/>
      <c r="Q207" s="326"/>
      <c r="R207" s="325"/>
      <c r="S207" s="324"/>
      <c r="T207" s="324"/>
      <c r="U207" s="324"/>
      <c r="V207" s="324"/>
      <c r="W207" s="324"/>
      <c r="X207" s="324"/>
      <c r="Y207" s="324"/>
    </row>
    <row r="208" spans="3:25" x14ac:dyDescent="0.25">
      <c r="C208" s="336"/>
      <c r="D208" s="336"/>
      <c r="E208" s="336"/>
      <c r="F208" s="336"/>
      <c r="G208" s="325"/>
      <c r="H208" s="326"/>
      <c r="I208" s="327"/>
      <c r="J208" s="328"/>
      <c r="K208" s="324"/>
      <c r="L208" s="324"/>
      <c r="M208" s="326"/>
      <c r="O208" s="324"/>
      <c r="P208" s="324"/>
      <c r="Q208" s="326"/>
      <c r="R208" s="325"/>
      <c r="S208" s="324"/>
      <c r="T208" s="324"/>
      <c r="U208" s="324"/>
      <c r="V208" s="324"/>
      <c r="W208" s="324"/>
      <c r="X208" s="324"/>
      <c r="Y208" s="324"/>
    </row>
    <row r="209" spans="3:25" x14ac:dyDescent="0.25">
      <c r="C209" s="336"/>
      <c r="D209" s="336"/>
      <c r="E209" s="336"/>
      <c r="F209" s="336"/>
      <c r="G209" s="325"/>
      <c r="H209" s="326"/>
      <c r="I209" s="327"/>
      <c r="J209" s="328"/>
      <c r="K209" s="324"/>
      <c r="L209" s="324"/>
      <c r="M209" s="326"/>
      <c r="O209" s="324"/>
      <c r="P209" s="324"/>
      <c r="Q209" s="326"/>
      <c r="R209" s="325"/>
      <c r="S209" s="324"/>
      <c r="T209" s="324"/>
      <c r="U209" s="324"/>
      <c r="V209" s="324"/>
      <c r="W209" s="324"/>
      <c r="X209" s="324"/>
      <c r="Y209" s="324"/>
    </row>
    <row r="210" spans="3:25" x14ac:dyDescent="0.25">
      <c r="C210" s="336"/>
      <c r="D210" s="336"/>
      <c r="E210" s="336"/>
      <c r="F210" s="336"/>
      <c r="G210" s="325"/>
      <c r="H210" s="326"/>
      <c r="I210" s="327"/>
      <c r="J210" s="328"/>
      <c r="K210" s="324"/>
      <c r="L210" s="324"/>
      <c r="M210" s="326"/>
      <c r="O210" s="324"/>
      <c r="P210" s="324"/>
      <c r="Q210" s="326"/>
      <c r="R210" s="325"/>
      <c r="S210" s="324"/>
      <c r="T210" s="324"/>
      <c r="U210" s="324"/>
      <c r="V210" s="324"/>
      <c r="W210" s="324"/>
      <c r="X210" s="324"/>
      <c r="Y210" s="324"/>
    </row>
    <row r="211" spans="3:25" x14ac:dyDescent="0.25">
      <c r="C211" s="336"/>
      <c r="D211" s="336"/>
      <c r="E211" s="336"/>
      <c r="F211" s="336"/>
      <c r="G211" s="325"/>
      <c r="H211" s="326"/>
      <c r="I211" s="327"/>
      <c r="J211" s="328"/>
      <c r="K211" s="324"/>
      <c r="L211" s="324"/>
      <c r="M211" s="326"/>
      <c r="O211" s="324"/>
      <c r="P211" s="324"/>
      <c r="Q211" s="326"/>
      <c r="R211" s="325"/>
      <c r="S211" s="324"/>
      <c r="T211" s="324"/>
      <c r="U211" s="324"/>
      <c r="V211" s="324"/>
      <c r="W211" s="324"/>
      <c r="X211" s="324"/>
      <c r="Y211" s="324"/>
    </row>
    <row r="212" spans="3:25" x14ac:dyDescent="0.25">
      <c r="C212" s="336"/>
      <c r="D212" s="336"/>
      <c r="E212" s="336"/>
      <c r="F212" s="336"/>
      <c r="G212" s="325"/>
      <c r="H212" s="326"/>
      <c r="I212" s="327"/>
      <c r="J212" s="328"/>
      <c r="K212" s="324"/>
      <c r="L212" s="324"/>
      <c r="M212" s="326"/>
      <c r="O212" s="324"/>
      <c r="P212" s="324"/>
      <c r="Q212" s="326"/>
      <c r="R212" s="325"/>
      <c r="S212" s="324"/>
      <c r="T212" s="324"/>
      <c r="U212" s="324"/>
      <c r="V212" s="324"/>
      <c r="W212" s="324"/>
      <c r="X212" s="324"/>
      <c r="Y212" s="324"/>
    </row>
    <row r="213" spans="3:25" x14ac:dyDescent="0.25">
      <c r="C213" s="336"/>
      <c r="D213" s="336"/>
      <c r="E213" s="336"/>
      <c r="F213" s="336"/>
      <c r="G213" s="325"/>
      <c r="H213" s="326"/>
      <c r="I213" s="327"/>
      <c r="J213" s="328"/>
      <c r="K213" s="324"/>
      <c r="L213" s="324"/>
      <c r="M213" s="326"/>
      <c r="O213" s="324"/>
      <c r="P213" s="324"/>
      <c r="Q213" s="326"/>
      <c r="R213" s="325"/>
      <c r="S213" s="324"/>
      <c r="T213" s="324"/>
      <c r="U213" s="324"/>
      <c r="V213" s="324"/>
      <c r="W213" s="324"/>
      <c r="X213" s="324"/>
      <c r="Y213" s="324"/>
    </row>
    <row r="214" spans="3:25" x14ac:dyDescent="0.25">
      <c r="C214" s="336"/>
      <c r="D214" s="336"/>
      <c r="E214" s="336"/>
      <c r="F214" s="336"/>
      <c r="G214" s="325"/>
      <c r="H214" s="326"/>
      <c r="I214" s="327"/>
      <c r="J214" s="328"/>
      <c r="K214" s="324"/>
      <c r="L214" s="324"/>
      <c r="M214" s="326"/>
      <c r="O214" s="324"/>
      <c r="P214" s="324"/>
      <c r="Q214" s="326"/>
      <c r="R214" s="325"/>
      <c r="S214" s="324"/>
      <c r="T214" s="324"/>
      <c r="U214" s="324"/>
      <c r="V214" s="324"/>
      <c r="W214" s="324"/>
      <c r="X214" s="324"/>
      <c r="Y214" s="324"/>
    </row>
    <row r="215" spans="3:25" x14ac:dyDescent="0.25">
      <c r="C215" s="336"/>
      <c r="D215" s="336"/>
      <c r="E215" s="336"/>
      <c r="F215" s="336"/>
      <c r="G215" s="325"/>
      <c r="H215" s="326"/>
      <c r="I215" s="327"/>
      <c r="J215" s="328"/>
      <c r="K215" s="324"/>
      <c r="L215" s="324"/>
      <c r="M215" s="326"/>
      <c r="O215" s="324"/>
      <c r="P215" s="324"/>
      <c r="Q215" s="326"/>
      <c r="R215" s="325"/>
      <c r="S215" s="324"/>
      <c r="T215" s="324"/>
      <c r="U215" s="324"/>
      <c r="V215" s="324"/>
      <c r="W215" s="324"/>
      <c r="X215" s="324"/>
      <c r="Y215" s="324"/>
    </row>
    <row r="216" spans="3:25" x14ac:dyDescent="0.25">
      <c r="C216" s="336"/>
      <c r="D216" s="336"/>
      <c r="E216" s="336"/>
      <c r="F216" s="336"/>
      <c r="G216" s="325"/>
      <c r="H216" s="326"/>
      <c r="I216" s="327"/>
      <c r="J216" s="328"/>
      <c r="K216" s="324"/>
      <c r="L216" s="324"/>
      <c r="M216" s="326"/>
      <c r="O216" s="324"/>
      <c r="P216" s="324"/>
      <c r="Q216" s="326"/>
      <c r="R216" s="325"/>
      <c r="S216" s="324"/>
      <c r="T216" s="324"/>
      <c r="U216" s="324"/>
      <c r="V216" s="324"/>
      <c r="W216" s="324"/>
      <c r="X216" s="324"/>
      <c r="Y216" s="324"/>
    </row>
    <row r="217" spans="3:25" x14ac:dyDescent="0.25">
      <c r="C217" s="336"/>
      <c r="D217" s="336"/>
      <c r="E217" s="336"/>
      <c r="F217" s="336"/>
      <c r="G217" s="325"/>
      <c r="H217" s="326"/>
      <c r="I217" s="327"/>
      <c r="J217" s="328"/>
      <c r="K217" s="324"/>
      <c r="L217" s="324"/>
      <c r="M217" s="326"/>
      <c r="O217" s="324"/>
      <c r="P217" s="324"/>
      <c r="Q217" s="326"/>
      <c r="R217" s="325"/>
      <c r="S217" s="324"/>
      <c r="T217" s="324"/>
      <c r="U217" s="324"/>
      <c r="V217" s="324"/>
      <c r="W217" s="324"/>
      <c r="X217" s="324"/>
      <c r="Y217" s="324"/>
    </row>
    <row r="218" spans="3:25" x14ac:dyDescent="0.25">
      <c r="C218" s="336"/>
      <c r="D218" s="336"/>
      <c r="E218" s="336"/>
      <c r="F218" s="336"/>
      <c r="G218" s="325"/>
      <c r="H218" s="326"/>
      <c r="I218" s="327"/>
      <c r="J218" s="328"/>
      <c r="K218" s="324"/>
      <c r="L218" s="324"/>
      <c r="M218" s="326"/>
      <c r="O218" s="324"/>
      <c r="P218" s="324"/>
      <c r="Q218" s="326"/>
      <c r="R218" s="325"/>
      <c r="S218" s="324"/>
      <c r="T218" s="324"/>
      <c r="U218" s="324"/>
      <c r="V218" s="324"/>
      <c r="W218" s="324"/>
      <c r="X218" s="324"/>
      <c r="Y218" s="324"/>
    </row>
    <row r="219" spans="3:25" x14ac:dyDescent="0.25">
      <c r="C219" s="336"/>
      <c r="D219" s="336"/>
      <c r="E219" s="336"/>
      <c r="F219" s="336"/>
      <c r="G219" s="325"/>
      <c r="H219" s="326"/>
      <c r="I219" s="327"/>
      <c r="J219" s="328"/>
      <c r="K219" s="324"/>
      <c r="L219" s="324"/>
      <c r="M219" s="326"/>
      <c r="O219" s="324"/>
      <c r="P219" s="324"/>
      <c r="Q219" s="326"/>
      <c r="R219" s="325"/>
      <c r="S219" s="324"/>
      <c r="T219" s="324"/>
      <c r="U219" s="324"/>
      <c r="V219" s="324"/>
      <c r="W219" s="324"/>
      <c r="X219" s="324"/>
      <c r="Y219" s="324"/>
    </row>
    <row r="220" spans="3:25" x14ac:dyDescent="0.25">
      <c r="C220" s="336"/>
      <c r="D220" s="336"/>
      <c r="E220" s="336"/>
      <c r="F220" s="336"/>
      <c r="G220" s="325"/>
      <c r="H220" s="326"/>
      <c r="I220" s="327"/>
      <c r="J220" s="328"/>
      <c r="K220" s="324"/>
      <c r="L220" s="324"/>
      <c r="M220" s="326"/>
      <c r="O220" s="324"/>
      <c r="P220" s="324"/>
      <c r="Q220" s="326"/>
      <c r="R220" s="325"/>
      <c r="S220" s="324"/>
      <c r="T220" s="324"/>
      <c r="U220" s="324"/>
      <c r="V220" s="324"/>
      <c r="W220" s="324"/>
      <c r="X220" s="324"/>
      <c r="Y220" s="324"/>
    </row>
    <row r="221" spans="3:25" x14ac:dyDescent="0.25">
      <c r="C221" s="336"/>
      <c r="D221" s="336"/>
      <c r="E221" s="336"/>
      <c r="F221" s="336"/>
      <c r="G221" s="325"/>
      <c r="H221" s="326"/>
      <c r="I221" s="327"/>
      <c r="J221" s="328"/>
      <c r="K221" s="324"/>
      <c r="L221" s="324"/>
      <c r="M221" s="326"/>
      <c r="O221" s="324"/>
      <c r="P221" s="324"/>
      <c r="Q221" s="326"/>
      <c r="R221" s="325"/>
      <c r="S221" s="324"/>
      <c r="T221" s="324"/>
      <c r="U221" s="324"/>
      <c r="V221" s="324"/>
      <c r="W221" s="324"/>
      <c r="X221" s="324"/>
      <c r="Y221" s="324"/>
    </row>
    <row r="222" spans="3:25" x14ac:dyDescent="0.25">
      <c r="C222" s="336"/>
      <c r="D222" s="336"/>
      <c r="E222" s="336"/>
      <c r="F222" s="336"/>
      <c r="G222" s="325"/>
      <c r="H222" s="326"/>
      <c r="I222" s="327"/>
      <c r="J222" s="328"/>
      <c r="K222" s="324"/>
      <c r="L222" s="324"/>
      <c r="M222" s="326"/>
      <c r="O222" s="324"/>
      <c r="P222" s="324"/>
      <c r="Q222" s="326"/>
      <c r="R222" s="325"/>
      <c r="S222" s="324"/>
      <c r="T222" s="324"/>
      <c r="U222" s="324"/>
      <c r="V222" s="324"/>
      <c r="W222" s="324"/>
      <c r="X222" s="324"/>
      <c r="Y222" s="324"/>
    </row>
    <row r="223" spans="3:25" x14ac:dyDescent="0.25">
      <c r="C223" s="336"/>
      <c r="D223" s="336"/>
      <c r="E223" s="336"/>
      <c r="F223" s="336"/>
      <c r="G223" s="325"/>
      <c r="H223" s="326"/>
      <c r="I223" s="327"/>
      <c r="J223" s="328"/>
      <c r="K223" s="324"/>
      <c r="L223" s="324"/>
      <c r="M223" s="326"/>
      <c r="O223" s="324"/>
      <c r="P223" s="324"/>
      <c r="Q223" s="326"/>
      <c r="R223" s="325"/>
      <c r="S223" s="324"/>
      <c r="T223" s="324"/>
      <c r="U223" s="324"/>
      <c r="V223" s="324"/>
      <c r="W223" s="324"/>
      <c r="X223" s="324"/>
      <c r="Y223" s="324"/>
    </row>
    <row r="224" spans="3:25" x14ac:dyDescent="0.25">
      <c r="C224" s="336"/>
      <c r="D224" s="336"/>
      <c r="E224" s="336"/>
      <c r="F224" s="336"/>
      <c r="G224" s="325"/>
      <c r="H224" s="326"/>
      <c r="I224" s="327"/>
      <c r="J224" s="328"/>
      <c r="K224" s="324"/>
      <c r="L224" s="324"/>
      <c r="M224" s="326"/>
      <c r="O224" s="324"/>
      <c r="P224" s="324"/>
      <c r="Q224" s="326"/>
      <c r="R224" s="325"/>
      <c r="S224" s="324"/>
      <c r="T224" s="324"/>
      <c r="U224" s="324"/>
      <c r="V224" s="324"/>
      <c r="W224" s="324"/>
      <c r="X224" s="324"/>
      <c r="Y224" s="324"/>
    </row>
    <row r="225" spans="3:25" x14ac:dyDescent="0.25">
      <c r="C225" s="336"/>
      <c r="D225" s="336"/>
      <c r="E225" s="336"/>
      <c r="F225" s="336"/>
      <c r="G225" s="325"/>
      <c r="H225" s="326"/>
      <c r="I225" s="327"/>
      <c r="J225" s="328"/>
      <c r="K225" s="324"/>
      <c r="L225" s="324"/>
      <c r="M225" s="326"/>
      <c r="O225" s="324"/>
      <c r="P225" s="324"/>
      <c r="Q225" s="326"/>
      <c r="R225" s="325"/>
      <c r="S225" s="324"/>
      <c r="T225" s="324"/>
      <c r="U225" s="324"/>
      <c r="V225" s="324"/>
      <c r="W225" s="324"/>
      <c r="X225" s="324"/>
      <c r="Y225" s="324"/>
    </row>
    <row r="226" spans="3:25" x14ac:dyDescent="0.25">
      <c r="C226" s="336"/>
      <c r="D226" s="336"/>
      <c r="E226" s="336"/>
      <c r="F226" s="336"/>
      <c r="G226" s="325"/>
      <c r="H226" s="326"/>
      <c r="I226" s="327"/>
      <c r="J226" s="328"/>
      <c r="K226" s="324"/>
      <c r="L226" s="324"/>
      <c r="M226" s="326"/>
      <c r="O226" s="324"/>
      <c r="P226" s="324"/>
      <c r="Q226" s="326"/>
      <c r="R226" s="325"/>
      <c r="S226" s="324"/>
      <c r="T226" s="324"/>
      <c r="U226" s="324"/>
      <c r="V226" s="324"/>
      <c r="W226" s="324"/>
      <c r="X226" s="324"/>
      <c r="Y226" s="324"/>
    </row>
    <row r="227" spans="3:25" x14ac:dyDescent="0.25">
      <c r="C227" s="336"/>
      <c r="D227" s="336"/>
      <c r="E227" s="336"/>
      <c r="F227" s="336"/>
      <c r="G227" s="325"/>
      <c r="H227" s="326"/>
      <c r="I227" s="327"/>
      <c r="J227" s="328"/>
      <c r="K227" s="324"/>
      <c r="L227" s="324"/>
      <c r="M227" s="326"/>
      <c r="O227" s="324"/>
      <c r="P227" s="324"/>
      <c r="Q227" s="326"/>
      <c r="R227" s="325"/>
      <c r="S227" s="324"/>
      <c r="T227" s="324"/>
      <c r="U227" s="324"/>
      <c r="V227" s="324"/>
      <c r="W227" s="324"/>
      <c r="X227" s="324"/>
      <c r="Y227" s="324"/>
    </row>
    <row r="228" spans="3:25" x14ac:dyDescent="0.25">
      <c r="C228" s="336"/>
      <c r="D228" s="336"/>
      <c r="E228" s="336"/>
      <c r="F228" s="336"/>
      <c r="G228" s="325"/>
      <c r="H228" s="326"/>
      <c r="I228" s="327"/>
      <c r="J228" s="328"/>
      <c r="K228" s="324"/>
      <c r="L228" s="324"/>
      <c r="M228" s="326"/>
      <c r="O228" s="324"/>
      <c r="P228" s="324"/>
      <c r="Q228" s="326"/>
      <c r="R228" s="325"/>
      <c r="S228" s="324"/>
      <c r="T228" s="324"/>
      <c r="U228" s="324"/>
      <c r="V228" s="324"/>
      <c r="W228" s="324"/>
      <c r="X228" s="324"/>
      <c r="Y228" s="324"/>
    </row>
    <row r="229" spans="3:25" x14ac:dyDescent="0.25">
      <c r="C229" s="336"/>
      <c r="D229" s="336"/>
      <c r="E229" s="336"/>
      <c r="F229" s="336"/>
      <c r="G229" s="325"/>
      <c r="H229" s="326"/>
      <c r="I229" s="327"/>
      <c r="J229" s="328"/>
      <c r="K229" s="324"/>
      <c r="L229" s="324"/>
      <c r="M229" s="326"/>
      <c r="O229" s="324"/>
      <c r="P229" s="324"/>
      <c r="Q229" s="326"/>
      <c r="R229" s="325"/>
      <c r="S229" s="324"/>
      <c r="T229" s="324"/>
      <c r="U229" s="324"/>
      <c r="V229" s="324"/>
      <c r="W229" s="324"/>
      <c r="X229" s="324"/>
      <c r="Y229" s="324"/>
    </row>
    <row r="230" spans="3:25" x14ac:dyDescent="0.25">
      <c r="C230" s="336"/>
      <c r="D230" s="336"/>
      <c r="E230" s="336"/>
      <c r="F230" s="336"/>
      <c r="G230" s="325"/>
      <c r="H230" s="326"/>
      <c r="I230" s="327"/>
      <c r="J230" s="328"/>
      <c r="K230" s="324"/>
      <c r="L230" s="324"/>
      <c r="M230" s="326"/>
      <c r="O230" s="324"/>
      <c r="P230" s="324"/>
      <c r="Q230" s="326"/>
      <c r="R230" s="325"/>
      <c r="S230" s="324"/>
      <c r="T230" s="324"/>
      <c r="U230" s="324"/>
      <c r="V230" s="324"/>
      <c r="W230" s="324"/>
      <c r="X230" s="324"/>
      <c r="Y230" s="324"/>
    </row>
    <row r="231" spans="3:25" x14ac:dyDescent="0.25">
      <c r="C231" s="336"/>
      <c r="D231" s="336"/>
      <c r="E231" s="336"/>
      <c r="F231" s="336"/>
      <c r="G231" s="325"/>
      <c r="H231" s="326"/>
      <c r="I231" s="327"/>
      <c r="J231" s="328"/>
      <c r="K231" s="324"/>
      <c r="L231" s="324"/>
      <c r="M231" s="326"/>
      <c r="O231" s="324"/>
      <c r="P231" s="324"/>
      <c r="Q231" s="326"/>
      <c r="R231" s="325"/>
      <c r="S231" s="324"/>
      <c r="T231" s="324"/>
      <c r="U231" s="324"/>
      <c r="V231" s="324"/>
      <c r="W231" s="324"/>
      <c r="X231" s="324"/>
      <c r="Y231" s="324"/>
    </row>
    <row r="232" spans="3:25" x14ac:dyDescent="0.25">
      <c r="C232" s="336"/>
      <c r="D232" s="336"/>
      <c r="E232" s="336"/>
      <c r="F232" s="336"/>
      <c r="G232" s="325"/>
      <c r="H232" s="326"/>
      <c r="I232" s="327"/>
      <c r="J232" s="328"/>
      <c r="K232" s="324"/>
      <c r="L232" s="324"/>
      <c r="M232" s="326"/>
      <c r="O232" s="324"/>
      <c r="P232" s="324"/>
      <c r="Q232" s="326"/>
      <c r="R232" s="325"/>
      <c r="S232" s="324"/>
      <c r="T232" s="324"/>
      <c r="U232" s="324"/>
      <c r="V232" s="324"/>
      <c r="W232" s="324"/>
      <c r="X232" s="324"/>
      <c r="Y232" s="324"/>
    </row>
    <row r="233" spans="3:25" x14ac:dyDescent="0.25">
      <c r="C233" s="336"/>
      <c r="D233" s="336"/>
      <c r="E233" s="336"/>
      <c r="F233" s="336"/>
      <c r="G233" s="325"/>
      <c r="H233" s="326"/>
      <c r="I233" s="327"/>
      <c r="J233" s="328"/>
      <c r="K233" s="324"/>
      <c r="L233" s="324"/>
      <c r="M233" s="326"/>
      <c r="O233" s="324"/>
      <c r="P233" s="324"/>
      <c r="Q233" s="326"/>
      <c r="R233" s="325"/>
      <c r="S233" s="324"/>
      <c r="T233" s="324"/>
      <c r="U233" s="324"/>
      <c r="V233" s="324"/>
      <c r="W233" s="324"/>
      <c r="X233" s="324"/>
      <c r="Y233" s="324"/>
    </row>
    <row r="234" spans="3:25" x14ac:dyDescent="0.25">
      <c r="C234" s="336"/>
      <c r="D234" s="336"/>
      <c r="E234" s="336"/>
      <c r="F234" s="336"/>
      <c r="G234" s="325"/>
      <c r="H234" s="326"/>
      <c r="I234" s="327"/>
      <c r="J234" s="328"/>
      <c r="K234" s="324"/>
      <c r="L234" s="324"/>
      <c r="M234" s="326"/>
      <c r="O234" s="324"/>
      <c r="P234" s="324"/>
      <c r="Q234" s="326"/>
      <c r="R234" s="325"/>
      <c r="S234" s="324"/>
      <c r="T234" s="324"/>
      <c r="U234" s="324"/>
      <c r="V234" s="324"/>
      <c r="W234" s="324"/>
      <c r="X234" s="324"/>
      <c r="Y234" s="324"/>
    </row>
    <row r="235" spans="3:25" x14ac:dyDescent="0.25">
      <c r="C235" s="336"/>
      <c r="D235" s="336"/>
      <c r="E235" s="336"/>
      <c r="F235" s="336"/>
      <c r="G235" s="325"/>
      <c r="H235" s="326"/>
      <c r="I235" s="327"/>
      <c r="J235" s="328"/>
      <c r="K235" s="324"/>
      <c r="L235" s="324"/>
      <c r="M235" s="326"/>
      <c r="O235" s="324"/>
      <c r="P235" s="324"/>
      <c r="Q235" s="326"/>
      <c r="R235" s="325"/>
      <c r="S235" s="324"/>
      <c r="T235" s="324"/>
      <c r="U235" s="324"/>
      <c r="V235" s="324"/>
      <c r="W235" s="324"/>
      <c r="X235" s="324"/>
      <c r="Y235" s="324"/>
    </row>
    <row r="236" spans="3:25" x14ac:dyDescent="0.25">
      <c r="C236" s="336"/>
      <c r="D236" s="336"/>
      <c r="E236" s="336"/>
      <c r="F236" s="336"/>
      <c r="G236" s="325"/>
      <c r="H236" s="326"/>
      <c r="I236" s="327"/>
      <c r="J236" s="328"/>
      <c r="K236" s="324"/>
      <c r="L236" s="324"/>
      <c r="M236" s="326"/>
      <c r="O236" s="324"/>
      <c r="P236" s="324"/>
      <c r="Q236" s="326"/>
      <c r="R236" s="325"/>
      <c r="S236" s="324"/>
      <c r="T236" s="324"/>
      <c r="U236" s="324"/>
      <c r="V236" s="324"/>
      <c r="W236" s="324"/>
      <c r="X236" s="324"/>
      <c r="Y236" s="324"/>
    </row>
    <row r="237" spans="3:25" x14ac:dyDescent="0.25">
      <c r="C237" s="336"/>
      <c r="D237" s="336"/>
      <c r="E237" s="336"/>
      <c r="F237" s="336"/>
      <c r="G237" s="325"/>
      <c r="H237" s="326"/>
      <c r="I237" s="327"/>
      <c r="J237" s="328"/>
      <c r="K237" s="324"/>
      <c r="L237" s="324"/>
      <c r="M237" s="326"/>
      <c r="O237" s="324"/>
      <c r="P237" s="324"/>
      <c r="Q237" s="326"/>
      <c r="R237" s="325"/>
      <c r="S237" s="324"/>
      <c r="T237" s="324"/>
      <c r="U237" s="324"/>
      <c r="V237" s="324"/>
      <c r="W237" s="324"/>
      <c r="X237" s="324"/>
      <c r="Y237" s="324"/>
    </row>
    <row r="238" spans="3:25" x14ac:dyDescent="0.25">
      <c r="C238" s="336"/>
      <c r="D238" s="336"/>
      <c r="E238" s="336"/>
      <c r="F238" s="336"/>
      <c r="G238" s="325"/>
      <c r="H238" s="326"/>
      <c r="I238" s="327"/>
      <c r="J238" s="328"/>
      <c r="K238" s="324"/>
      <c r="L238" s="324"/>
      <c r="M238" s="326"/>
      <c r="O238" s="324"/>
      <c r="P238" s="324"/>
      <c r="Q238" s="326"/>
      <c r="R238" s="325"/>
      <c r="S238" s="324"/>
      <c r="T238" s="324"/>
      <c r="U238" s="324"/>
      <c r="V238" s="324"/>
      <c r="W238" s="324"/>
      <c r="X238" s="324"/>
      <c r="Y238" s="324"/>
    </row>
    <row r="239" spans="3:25" x14ac:dyDescent="0.25">
      <c r="C239" s="336"/>
      <c r="D239" s="336"/>
      <c r="E239" s="336"/>
      <c r="F239" s="336"/>
      <c r="G239" s="325"/>
      <c r="H239" s="326"/>
      <c r="I239" s="327"/>
      <c r="J239" s="328"/>
      <c r="K239" s="324"/>
      <c r="L239" s="324"/>
      <c r="M239" s="326"/>
      <c r="O239" s="324"/>
      <c r="P239" s="324"/>
      <c r="Q239" s="326"/>
      <c r="R239" s="325"/>
      <c r="S239" s="324"/>
      <c r="T239" s="324"/>
      <c r="U239" s="324"/>
      <c r="V239" s="324"/>
      <c r="W239" s="324"/>
      <c r="X239" s="324"/>
      <c r="Y239" s="324"/>
    </row>
    <row r="240" spans="3:25" x14ac:dyDescent="0.25">
      <c r="C240" s="336"/>
      <c r="D240" s="336"/>
      <c r="E240" s="336"/>
      <c r="F240" s="336"/>
      <c r="G240" s="325"/>
      <c r="H240" s="326"/>
      <c r="I240" s="327"/>
      <c r="J240" s="328"/>
      <c r="K240" s="324"/>
      <c r="L240" s="324"/>
      <c r="M240" s="326"/>
      <c r="O240" s="324"/>
      <c r="P240" s="324"/>
      <c r="Q240" s="326"/>
      <c r="R240" s="325"/>
      <c r="S240" s="324"/>
      <c r="T240" s="324"/>
      <c r="U240" s="324"/>
      <c r="V240" s="324"/>
      <c r="W240" s="324"/>
      <c r="X240" s="324"/>
      <c r="Y240" s="324"/>
    </row>
    <row r="241" spans="3:25" x14ac:dyDescent="0.25">
      <c r="C241" s="336"/>
      <c r="D241" s="336"/>
      <c r="E241" s="336"/>
      <c r="F241" s="336"/>
      <c r="G241" s="325"/>
      <c r="H241" s="326"/>
      <c r="I241" s="327"/>
      <c r="J241" s="328"/>
      <c r="K241" s="324"/>
      <c r="L241" s="324"/>
      <c r="M241" s="326"/>
      <c r="O241" s="324"/>
      <c r="P241" s="324"/>
      <c r="Q241" s="326"/>
      <c r="R241" s="325"/>
      <c r="S241" s="324"/>
      <c r="T241" s="324"/>
      <c r="U241" s="324"/>
      <c r="V241" s="324"/>
      <c r="W241" s="324"/>
      <c r="X241" s="324"/>
      <c r="Y241" s="324"/>
    </row>
    <row r="242" spans="3:25" x14ac:dyDescent="0.25">
      <c r="C242" s="336"/>
      <c r="D242" s="336"/>
      <c r="E242" s="336"/>
      <c r="F242" s="336"/>
      <c r="G242" s="325"/>
      <c r="H242" s="326"/>
      <c r="I242" s="327"/>
      <c r="J242" s="328"/>
      <c r="K242" s="324"/>
      <c r="L242" s="324"/>
      <c r="M242" s="326"/>
      <c r="O242" s="324"/>
      <c r="P242" s="324"/>
      <c r="Q242" s="326"/>
      <c r="R242" s="325"/>
      <c r="S242" s="324"/>
      <c r="T242" s="324"/>
      <c r="U242" s="324"/>
      <c r="V242" s="324"/>
      <c r="W242" s="324"/>
      <c r="X242" s="324"/>
      <c r="Y242" s="324"/>
    </row>
    <row r="243" spans="3:25" x14ac:dyDescent="0.25">
      <c r="C243" s="336"/>
      <c r="D243" s="336"/>
      <c r="E243" s="336"/>
      <c r="F243" s="336"/>
      <c r="G243" s="325"/>
      <c r="H243" s="326"/>
      <c r="I243" s="327"/>
      <c r="J243" s="328"/>
      <c r="K243" s="324"/>
      <c r="L243" s="324"/>
      <c r="M243" s="326"/>
      <c r="O243" s="324"/>
      <c r="P243" s="324"/>
      <c r="Q243" s="326"/>
      <c r="R243" s="325"/>
      <c r="S243" s="324"/>
      <c r="T243" s="324"/>
      <c r="U243" s="324"/>
      <c r="V243" s="324"/>
      <c r="W243" s="324"/>
      <c r="X243" s="324"/>
      <c r="Y243" s="324"/>
    </row>
    <row r="244" spans="3:25" x14ac:dyDescent="0.25">
      <c r="C244" s="336"/>
      <c r="D244" s="336"/>
      <c r="E244" s="336"/>
      <c r="F244" s="336"/>
      <c r="G244" s="325"/>
      <c r="H244" s="326"/>
      <c r="I244" s="327"/>
      <c r="J244" s="328"/>
      <c r="K244" s="324"/>
      <c r="L244" s="324"/>
      <c r="M244" s="326"/>
      <c r="O244" s="324"/>
      <c r="P244" s="324"/>
      <c r="Q244" s="326"/>
      <c r="R244" s="325"/>
      <c r="S244" s="324"/>
      <c r="T244" s="324"/>
      <c r="U244" s="324"/>
      <c r="V244" s="324"/>
      <c r="W244" s="324"/>
      <c r="X244" s="324"/>
      <c r="Y244" s="324"/>
    </row>
    <row r="245" spans="3:25" x14ac:dyDescent="0.25">
      <c r="C245" s="336"/>
      <c r="D245" s="336"/>
      <c r="E245" s="336"/>
      <c r="F245" s="336"/>
      <c r="G245" s="325"/>
      <c r="H245" s="326"/>
      <c r="I245" s="327"/>
      <c r="J245" s="328"/>
      <c r="K245" s="324"/>
      <c r="L245" s="324"/>
      <c r="M245" s="326"/>
      <c r="O245" s="324"/>
      <c r="P245" s="324"/>
      <c r="Q245" s="326"/>
      <c r="R245" s="325"/>
      <c r="S245" s="324"/>
      <c r="T245" s="324"/>
      <c r="U245" s="324"/>
      <c r="V245" s="324"/>
      <c r="W245" s="324"/>
      <c r="X245" s="324"/>
      <c r="Y245" s="324"/>
    </row>
    <row r="246" spans="3:25" x14ac:dyDescent="0.25">
      <c r="C246" s="336"/>
      <c r="D246" s="336"/>
      <c r="E246" s="336"/>
      <c r="F246" s="336"/>
      <c r="G246" s="325"/>
      <c r="H246" s="326"/>
      <c r="I246" s="327"/>
      <c r="J246" s="328"/>
      <c r="K246" s="324"/>
      <c r="L246" s="324"/>
      <c r="M246" s="326"/>
      <c r="O246" s="324"/>
      <c r="P246" s="324"/>
      <c r="Q246" s="326"/>
      <c r="R246" s="325"/>
      <c r="S246" s="324"/>
      <c r="T246" s="324"/>
      <c r="U246" s="324"/>
      <c r="V246" s="324"/>
      <c r="W246" s="324"/>
      <c r="X246" s="324"/>
      <c r="Y246" s="324"/>
    </row>
    <row r="247" spans="3:25" x14ac:dyDescent="0.25">
      <c r="C247" s="336"/>
      <c r="D247" s="336"/>
      <c r="E247" s="336"/>
      <c r="F247" s="336"/>
      <c r="G247" s="325"/>
      <c r="H247" s="326"/>
      <c r="I247" s="327"/>
      <c r="J247" s="328"/>
      <c r="K247" s="324"/>
      <c r="L247" s="324"/>
      <c r="M247" s="326"/>
      <c r="O247" s="324"/>
      <c r="P247" s="324"/>
      <c r="Q247" s="326"/>
      <c r="R247" s="325"/>
      <c r="S247" s="324"/>
      <c r="T247" s="324"/>
      <c r="U247" s="324"/>
      <c r="V247" s="324"/>
      <c r="W247" s="324"/>
      <c r="X247" s="324"/>
      <c r="Y247" s="324"/>
    </row>
    <row r="248" spans="3:25" x14ac:dyDescent="0.25">
      <c r="C248" s="336"/>
      <c r="D248" s="336"/>
      <c r="E248" s="336"/>
      <c r="F248" s="336"/>
      <c r="G248" s="325"/>
      <c r="H248" s="326"/>
      <c r="I248" s="327"/>
      <c r="J248" s="328"/>
      <c r="K248" s="324"/>
      <c r="L248" s="324"/>
      <c r="M248" s="326"/>
      <c r="O248" s="324"/>
      <c r="P248" s="324"/>
      <c r="Q248" s="326"/>
      <c r="R248" s="325"/>
      <c r="S248" s="324"/>
      <c r="T248" s="324"/>
      <c r="U248" s="324"/>
      <c r="V248" s="324"/>
      <c r="W248" s="324"/>
      <c r="X248" s="324"/>
      <c r="Y248" s="324"/>
    </row>
    <row r="249" spans="3:25" x14ac:dyDescent="0.25">
      <c r="C249" s="336"/>
      <c r="D249" s="336"/>
      <c r="E249" s="336"/>
      <c r="F249" s="336"/>
      <c r="G249" s="325"/>
      <c r="H249" s="326"/>
      <c r="I249" s="327"/>
      <c r="J249" s="328"/>
      <c r="K249" s="324"/>
      <c r="L249" s="324"/>
      <c r="M249" s="326"/>
      <c r="O249" s="324"/>
      <c r="P249" s="324"/>
      <c r="Q249" s="326"/>
      <c r="R249" s="325"/>
      <c r="S249" s="324"/>
      <c r="T249" s="324"/>
      <c r="U249" s="324"/>
      <c r="V249" s="324"/>
      <c r="W249" s="324"/>
      <c r="X249" s="324"/>
      <c r="Y249" s="324"/>
    </row>
    <row r="250" spans="3:25" x14ac:dyDescent="0.25">
      <c r="C250" s="336"/>
      <c r="D250" s="336"/>
      <c r="E250" s="336"/>
      <c r="F250" s="336"/>
      <c r="G250" s="325"/>
      <c r="H250" s="326"/>
      <c r="I250" s="327"/>
      <c r="J250" s="328"/>
      <c r="K250" s="324"/>
      <c r="L250" s="324"/>
      <c r="M250" s="326"/>
      <c r="O250" s="324"/>
      <c r="P250" s="324"/>
      <c r="Q250" s="326"/>
      <c r="R250" s="325"/>
      <c r="S250" s="324"/>
      <c r="T250" s="324"/>
      <c r="U250" s="324"/>
      <c r="V250" s="324"/>
      <c r="W250" s="324"/>
      <c r="X250" s="324"/>
      <c r="Y250" s="324"/>
    </row>
    <row r="251" spans="3:25" x14ac:dyDescent="0.25">
      <c r="C251" s="336"/>
      <c r="D251" s="336"/>
      <c r="E251" s="336"/>
      <c r="F251" s="336"/>
      <c r="G251" s="325"/>
      <c r="H251" s="326"/>
      <c r="I251" s="327"/>
      <c r="J251" s="328"/>
      <c r="K251" s="324"/>
      <c r="L251" s="324"/>
      <c r="M251" s="326"/>
      <c r="O251" s="324"/>
      <c r="P251" s="324"/>
      <c r="Q251" s="326"/>
      <c r="R251" s="325"/>
      <c r="S251" s="324"/>
      <c r="T251" s="324"/>
      <c r="U251" s="324"/>
      <c r="V251" s="324"/>
      <c r="W251" s="324"/>
      <c r="X251" s="324"/>
      <c r="Y251" s="324"/>
    </row>
    <row r="252" spans="3:25" x14ac:dyDescent="0.25">
      <c r="C252" s="336"/>
      <c r="D252" s="336"/>
      <c r="E252" s="336"/>
      <c r="F252" s="336"/>
      <c r="G252" s="325"/>
      <c r="H252" s="326"/>
      <c r="I252" s="327"/>
      <c r="J252" s="328"/>
      <c r="K252" s="324"/>
      <c r="L252" s="324"/>
      <c r="M252" s="326"/>
      <c r="O252" s="324"/>
      <c r="P252" s="324"/>
      <c r="Q252" s="326"/>
      <c r="R252" s="325"/>
      <c r="S252" s="324"/>
      <c r="T252" s="324"/>
      <c r="U252" s="324"/>
      <c r="V252" s="324"/>
      <c r="W252" s="324"/>
      <c r="X252" s="324"/>
      <c r="Y252" s="324"/>
    </row>
    <row r="253" spans="3:25" x14ac:dyDescent="0.25">
      <c r="C253" s="336"/>
      <c r="D253" s="336"/>
      <c r="E253" s="336"/>
      <c r="F253" s="336"/>
      <c r="G253" s="325"/>
      <c r="H253" s="326"/>
      <c r="I253" s="327"/>
      <c r="J253" s="328"/>
      <c r="K253" s="324"/>
      <c r="L253" s="324"/>
      <c r="M253" s="326"/>
      <c r="O253" s="324"/>
      <c r="P253" s="324"/>
      <c r="Q253" s="326"/>
      <c r="R253" s="325"/>
      <c r="S253" s="324"/>
      <c r="T253" s="324"/>
      <c r="U253" s="324"/>
      <c r="V253" s="324"/>
      <c r="W253" s="324"/>
      <c r="X253" s="324"/>
      <c r="Y253" s="324"/>
    </row>
    <row r="254" spans="3:25" x14ac:dyDescent="0.25">
      <c r="C254" s="336"/>
      <c r="D254" s="336"/>
      <c r="E254" s="336"/>
      <c r="F254" s="336"/>
      <c r="G254" s="325"/>
      <c r="H254" s="326"/>
      <c r="I254" s="327"/>
      <c r="J254" s="328"/>
      <c r="K254" s="324"/>
      <c r="L254" s="324"/>
      <c r="M254" s="326"/>
      <c r="O254" s="324"/>
      <c r="P254" s="324"/>
      <c r="Q254" s="326"/>
      <c r="R254" s="325"/>
      <c r="S254" s="324"/>
      <c r="T254" s="324"/>
      <c r="U254" s="324"/>
      <c r="V254" s="324"/>
      <c r="W254" s="324"/>
      <c r="X254" s="324"/>
      <c r="Y254" s="324"/>
    </row>
    <row r="255" spans="3:25" x14ac:dyDescent="0.25">
      <c r="C255" s="336"/>
      <c r="D255" s="336"/>
      <c r="E255" s="336"/>
      <c r="F255" s="336"/>
      <c r="G255" s="325"/>
      <c r="H255" s="326"/>
      <c r="I255" s="327"/>
      <c r="J255" s="328"/>
      <c r="K255" s="324"/>
      <c r="L255" s="324"/>
      <c r="M255" s="326"/>
      <c r="O255" s="324"/>
      <c r="P255" s="324"/>
      <c r="Q255" s="326"/>
      <c r="R255" s="325"/>
      <c r="S255" s="324"/>
      <c r="T255" s="324"/>
      <c r="U255" s="324"/>
      <c r="V255" s="324"/>
      <c r="W255" s="324"/>
      <c r="X255" s="324"/>
      <c r="Y255" s="324"/>
    </row>
    <row r="256" spans="3:25" x14ac:dyDescent="0.25">
      <c r="C256" s="336"/>
      <c r="D256" s="336"/>
      <c r="E256" s="336"/>
      <c r="F256" s="336"/>
      <c r="G256" s="325"/>
      <c r="H256" s="326"/>
      <c r="I256" s="327"/>
      <c r="J256" s="328"/>
      <c r="K256" s="324"/>
      <c r="L256" s="324"/>
      <c r="M256" s="326"/>
      <c r="O256" s="324"/>
      <c r="P256" s="324"/>
      <c r="Q256" s="326"/>
      <c r="R256" s="325"/>
      <c r="S256" s="324"/>
      <c r="T256" s="324"/>
      <c r="U256" s="324"/>
      <c r="V256" s="324"/>
      <c r="W256" s="324"/>
      <c r="X256" s="324"/>
      <c r="Y256" s="324"/>
    </row>
    <row r="257" spans="3:25" x14ac:dyDescent="0.25">
      <c r="C257" s="336"/>
      <c r="D257" s="336"/>
      <c r="E257" s="336"/>
      <c r="F257" s="336"/>
      <c r="G257" s="325"/>
      <c r="H257" s="326"/>
      <c r="I257" s="327"/>
      <c r="J257" s="328"/>
      <c r="K257" s="324"/>
      <c r="L257" s="324"/>
      <c r="M257" s="326"/>
      <c r="O257" s="324"/>
      <c r="P257" s="324"/>
      <c r="Q257" s="326"/>
      <c r="R257" s="325"/>
      <c r="S257" s="324"/>
      <c r="T257" s="324"/>
      <c r="U257" s="324"/>
      <c r="V257" s="324"/>
      <c r="W257" s="324"/>
      <c r="X257" s="324"/>
      <c r="Y257" s="324"/>
    </row>
    <row r="258" spans="3:25" x14ac:dyDescent="0.25">
      <c r="C258" s="336"/>
      <c r="D258" s="336"/>
      <c r="E258" s="336"/>
      <c r="F258" s="336"/>
      <c r="G258" s="325"/>
      <c r="H258" s="326"/>
      <c r="I258" s="327"/>
      <c r="J258" s="328"/>
      <c r="K258" s="324"/>
      <c r="L258" s="324"/>
      <c r="M258" s="326"/>
      <c r="O258" s="324"/>
      <c r="P258" s="324"/>
      <c r="Q258" s="326"/>
      <c r="R258" s="325"/>
      <c r="S258" s="324"/>
      <c r="T258" s="324"/>
      <c r="U258" s="324"/>
      <c r="V258" s="324"/>
      <c r="W258" s="324"/>
      <c r="X258" s="324"/>
      <c r="Y258" s="324"/>
    </row>
    <row r="259" spans="3:25" x14ac:dyDescent="0.25">
      <c r="C259" s="336"/>
      <c r="D259" s="336"/>
      <c r="E259" s="336"/>
      <c r="F259" s="336"/>
      <c r="G259" s="325"/>
      <c r="H259" s="326"/>
      <c r="I259" s="327"/>
      <c r="J259" s="328"/>
      <c r="K259" s="324"/>
      <c r="L259" s="324"/>
      <c r="M259" s="326"/>
      <c r="O259" s="324"/>
      <c r="P259" s="324"/>
      <c r="Q259" s="326"/>
      <c r="R259" s="325"/>
      <c r="S259" s="324"/>
      <c r="T259" s="324"/>
      <c r="U259" s="324"/>
      <c r="V259" s="324"/>
      <c r="W259" s="324"/>
      <c r="X259" s="324"/>
      <c r="Y259" s="324"/>
    </row>
    <row r="260" spans="3:25" x14ac:dyDescent="0.25">
      <c r="C260" s="336"/>
      <c r="D260" s="336"/>
      <c r="E260" s="336"/>
      <c r="F260" s="336"/>
      <c r="G260" s="325"/>
      <c r="H260" s="326"/>
      <c r="I260" s="327"/>
      <c r="J260" s="328"/>
      <c r="K260" s="324"/>
      <c r="L260" s="324"/>
      <c r="M260" s="326"/>
      <c r="O260" s="324"/>
      <c r="P260" s="324"/>
      <c r="Q260" s="326"/>
      <c r="R260" s="325"/>
      <c r="S260" s="324"/>
      <c r="T260" s="324"/>
      <c r="U260" s="324"/>
      <c r="V260" s="324"/>
      <c r="W260" s="324"/>
      <c r="X260" s="324"/>
      <c r="Y260" s="324"/>
    </row>
    <row r="261" spans="3:25" x14ac:dyDescent="0.25">
      <c r="C261" s="336"/>
      <c r="D261" s="336"/>
      <c r="E261" s="336"/>
      <c r="F261" s="336"/>
      <c r="G261" s="325"/>
      <c r="H261" s="326"/>
      <c r="I261" s="327"/>
      <c r="J261" s="328"/>
      <c r="K261" s="324"/>
      <c r="L261" s="324"/>
      <c r="M261" s="326"/>
      <c r="O261" s="324"/>
      <c r="P261" s="324"/>
      <c r="Q261" s="326"/>
      <c r="R261" s="325"/>
      <c r="S261" s="324"/>
      <c r="T261" s="324"/>
      <c r="U261" s="324"/>
      <c r="V261" s="324"/>
      <c r="W261" s="324"/>
      <c r="X261" s="324"/>
      <c r="Y261" s="324"/>
    </row>
    <row r="262" spans="3:25" x14ac:dyDescent="0.25">
      <c r="C262" s="336"/>
      <c r="D262" s="336"/>
      <c r="E262" s="336"/>
      <c r="F262" s="336"/>
      <c r="G262" s="325"/>
      <c r="H262" s="326"/>
      <c r="I262" s="327"/>
      <c r="J262" s="328"/>
      <c r="K262" s="324"/>
      <c r="L262" s="324"/>
      <c r="M262" s="326"/>
      <c r="O262" s="324"/>
      <c r="P262" s="324"/>
      <c r="Q262" s="326"/>
      <c r="R262" s="325"/>
      <c r="S262" s="324"/>
      <c r="T262" s="324"/>
      <c r="U262" s="324"/>
      <c r="V262" s="324"/>
      <c r="W262" s="324"/>
      <c r="X262" s="324"/>
      <c r="Y262" s="324"/>
    </row>
    <row r="263" spans="3:25" x14ac:dyDescent="0.25">
      <c r="C263" s="336"/>
      <c r="D263" s="336"/>
      <c r="E263" s="336"/>
      <c r="F263" s="336"/>
      <c r="G263" s="325"/>
      <c r="H263" s="326"/>
      <c r="I263" s="327"/>
      <c r="J263" s="328"/>
      <c r="K263" s="324"/>
      <c r="L263" s="324"/>
      <c r="M263" s="326"/>
      <c r="O263" s="324"/>
      <c r="P263" s="324"/>
      <c r="Q263" s="326"/>
      <c r="R263" s="325"/>
      <c r="S263" s="324"/>
      <c r="T263" s="324"/>
      <c r="U263" s="324"/>
      <c r="V263" s="324"/>
      <c r="W263" s="324"/>
      <c r="X263" s="324"/>
      <c r="Y263" s="324"/>
    </row>
    <row r="264" spans="3:25" x14ac:dyDescent="0.25">
      <c r="C264" s="336"/>
      <c r="D264" s="336"/>
      <c r="E264" s="336"/>
      <c r="F264" s="336"/>
      <c r="G264" s="325"/>
      <c r="H264" s="326"/>
      <c r="I264" s="327"/>
      <c r="J264" s="328"/>
      <c r="K264" s="324"/>
      <c r="L264" s="324"/>
      <c r="M264" s="326"/>
      <c r="O264" s="324"/>
      <c r="P264" s="324"/>
      <c r="Q264" s="326"/>
      <c r="R264" s="325"/>
      <c r="S264" s="324"/>
      <c r="T264" s="324"/>
      <c r="U264" s="324"/>
      <c r="V264" s="324"/>
      <c r="W264" s="324"/>
      <c r="X264" s="324"/>
      <c r="Y264" s="324"/>
    </row>
    <row r="265" spans="3:25" x14ac:dyDescent="0.25">
      <c r="C265" s="336"/>
      <c r="D265" s="336"/>
      <c r="E265" s="336"/>
      <c r="F265" s="336"/>
      <c r="G265" s="325"/>
      <c r="H265" s="326"/>
      <c r="I265" s="327"/>
      <c r="J265" s="328"/>
      <c r="K265" s="324"/>
      <c r="L265" s="324"/>
      <c r="M265" s="326"/>
      <c r="O265" s="324"/>
      <c r="P265" s="324"/>
      <c r="Q265" s="326"/>
      <c r="R265" s="325"/>
      <c r="S265" s="324"/>
      <c r="T265" s="324"/>
      <c r="U265" s="324"/>
      <c r="V265" s="324"/>
      <c r="W265" s="324"/>
      <c r="X265" s="324"/>
      <c r="Y265" s="324"/>
    </row>
    <row r="266" spans="3:25" x14ac:dyDescent="0.25">
      <c r="C266" s="336"/>
      <c r="D266" s="336"/>
      <c r="E266" s="336"/>
      <c r="F266" s="336"/>
      <c r="G266" s="325"/>
      <c r="H266" s="326"/>
      <c r="I266" s="327"/>
      <c r="J266" s="328"/>
      <c r="K266" s="324"/>
      <c r="L266" s="324"/>
      <c r="M266" s="326"/>
      <c r="O266" s="324"/>
      <c r="P266" s="324"/>
      <c r="Q266" s="326"/>
      <c r="R266" s="325"/>
      <c r="S266" s="324"/>
      <c r="T266" s="324"/>
      <c r="U266" s="324"/>
      <c r="V266" s="324"/>
      <c r="W266" s="324"/>
      <c r="X266" s="324"/>
      <c r="Y266" s="324"/>
    </row>
    <row r="267" spans="3:25" x14ac:dyDescent="0.25">
      <c r="C267" s="336"/>
      <c r="D267" s="336"/>
      <c r="E267" s="336"/>
      <c r="F267" s="336"/>
      <c r="G267" s="325"/>
      <c r="H267" s="326"/>
      <c r="I267" s="327"/>
      <c r="J267" s="328"/>
      <c r="K267" s="324"/>
      <c r="L267" s="324"/>
      <c r="M267" s="326"/>
      <c r="O267" s="324"/>
      <c r="P267" s="324"/>
      <c r="Q267" s="326"/>
      <c r="R267" s="325"/>
      <c r="S267" s="324"/>
      <c r="T267" s="324"/>
      <c r="U267" s="324"/>
      <c r="V267" s="324"/>
      <c r="W267" s="324"/>
      <c r="X267" s="324"/>
      <c r="Y267" s="324"/>
    </row>
    <row r="268" spans="3:25" x14ac:dyDescent="0.25">
      <c r="C268" s="336"/>
      <c r="D268" s="336"/>
      <c r="E268" s="336"/>
      <c r="F268" s="336"/>
      <c r="G268" s="325"/>
      <c r="H268" s="326"/>
      <c r="I268" s="327"/>
      <c r="J268" s="328"/>
      <c r="K268" s="324"/>
      <c r="L268" s="324"/>
      <c r="M268" s="326"/>
      <c r="O268" s="324"/>
      <c r="P268" s="324"/>
      <c r="Q268" s="326"/>
      <c r="R268" s="325"/>
      <c r="S268" s="324"/>
      <c r="T268" s="324"/>
      <c r="U268" s="324"/>
      <c r="V268" s="324"/>
      <c r="W268" s="324"/>
      <c r="X268" s="324"/>
      <c r="Y268" s="324"/>
    </row>
    <row r="269" spans="3:25" x14ac:dyDescent="0.25">
      <c r="C269" s="336"/>
      <c r="D269" s="336"/>
      <c r="E269" s="336"/>
      <c r="F269" s="336"/>
      <c r="G269" s="325"/>
      <c r="H269" s="326"/>
      <c r="I269" s="327"/>
      <c r="J269" s="328"/>
      <c r="K269" s="324"/>
      <c r="L269" s="324"/>
      <c r="M269" s="326"/>
      <c r="O269" s="324"/>
      <c r="P269" s="324"/>
      <c r="Q269" s="326"/>
      <c r="R269" s="325"/>
      <c r="S269" s="324"/>
      <c r="T269" s="324"/>
      <c r="U269" s="324"/>
      <c r="V269" s="324"/>
      <c r="W269" s="324"/>
      <c r="X269" s="324"/>
      <c r="Y269" s="324"/>
    </row>
    <row r="270" spans="3:25" x14ac:dyDescent="0.25">
      <c r="C270" s="336"/>
      <c r="D270" s="336"/>
      <c r="E270" s="336"/>
      <c r="F270" s="336"/>
      <c r="G270" s="325"/>
      <c r="H270" s="326"/>
      <c r="I270" s="327"/>
      <c r="J270" s="328"/>
      <c r="K270" s="324"/>
      <c r="L270" s="324"/>
      <c r="M270" s="326"/>
      <c r="O270" s="324"/>
      <c r="P270" s="324"/>
      <c r="Q270" s="326"/>
      <c r="R270" s="325"/>
      <c r="S270" s="324"/>
      <c r="T270" s="324"/>
      <c r="U270" s="324"/>
      <c r="V270" s="324"/>
      <c r="W270" s="324"/>
      <c r="X270" s="324"/>
      <c r="Y270" s="324"/>
    </row>
    <row r="271" spans="3:25" x14ac:dyDescent="0.25">
      <c r="C271" s="336"/>
      <c r="D271" s="336"/>
      <c r="E271" s="336"/>
      <c r="F271" s="336"/>
      <c r="G271" s="325"/>
      <c r="H271" s="326"/>
      <c r="I271" s="327"/>
      <c r="J271" s="328"/>
      <c r="K271" s="324"/>
      <c r="L271" s="324"/>
      <c r="M271" s="326"/>
      <c r="O271" s="324"/>
      <c r="P271" s="324"/>
      <c r="Q271" s="326"/>
      <c r="R271" s="325"/>
      <c r="S271" s="324"/>
      <c r="T271" s="324"/>
      <c r="U271" s="324"/>
      <c r="V271" s="324"/>
      <c r="W271" s="324"/>
      <c r="X271" s="324"/>
      <c r="Y271" s="324"/>
    </row>
    <row r="272" spans="3:25" x14ac:dyDescent="0.25">
      <c r="C272" s="336"/>
      <c r="D272" s="336"/>
      <c r="E272" s="336"/>
      <c r="F272" s="336"/>
      <c r="G272" s="325"/>
      <c r="H272" s="326"/>
      <c r="I272" s="327"/>
      <c r="J272" s="328"/>
      <c r="K272" s="324"/>
      <c r="L272" s="324"/>
      <c r="M272" s="326"/>
      <c r="O272" s="324"/>
      <c r="P272" s="324"/>
      <c r="Q272" s="326"/>
      <c r="R272" s="325"/>
      <c r="S272" s="324"/>
      <c r="T272" s="324"/>
      <c r="U272" s="324"/>
      <c r="V272" s="324"/>
      <c r="W272" s="324"/>
      <c r="X272" s="324"/>
      <c r="Y272" s="324"/>
    </row>
    <row r="273" spans="3:25" x14ac:dyDescent="0.25">
      <c r="C273" s="336"/>
      <c r="D273" s="336"/>
      <c r="E273" s="336"/>
      <c r="F273" s="336"/>
      <c r="G273" s="325"/>
      <c r="H273" s="326"/>
      <c r="I273" s="327"/>
      <c r="J273" s="328"/>
      <c r="K273" s="324"/>
      <c r="L273" s="324"/>
      <c r="M273" s="326"/>
      <c r="O273" s="324"/>
      <c r="P273" s="324"/>
      <c r="Q273" s="326"/>
      <c r="R273" s="325"/>
      <c r="S273" s="324"/>
      <c r="T273" s="324"/>
      <c r="U273" s="324"/>
      <c r="V273" s="324"/>
      <c r="W273" s="324"/>
      <c r="X273" s="324"/>
      <c r="Y273" s="324"/>
    </row>
    <row r="274" spans="3:25" x14ac:dyDescent="0.25">
      <c r="C274" s="336"/>
      <c r="D274" s="336"/>
      <c r="E274" s="336"/>
      <c r="F274" s="336"/>
      <c r="G274" s="325"/>
      <c r="H274" s="326"/>
      <c r="I274" s="327"/>
      <c r="J274" s="328"/>
      <c r="K274" s="324"/>
      <c r="L274" s="324"/>
      <c r="M274" s="326"/>
      <c r="O274" s="324"/>
      <c r="P274" s="324"/>
      <c r="Q274" s="326"/>
      <c r="R274" s="325"/>
      <c r="S274" s="324"/>
      <c r="T274" s="324"/>
      <c r="U274" s="324"/>
      <c r="V274" s="324"/>
      <c r="W274" s="324"/>
      <c r="X274" s="324"/>
      <c r="Y274" s="324"/>
    </row>
    <row r="275" spans="3:25" x14ac:dyDescent="0.25">
      <c r="C275" s="336"/>
      <c r="D275" s="336"/>
      <c r="E275" s="336"/>
      <c r="F275" s="336"/>
      <c r="G275" s="325"/>
      <c r="H275" s="326"/>
      <c r="I275" s="327"/>
      <c r="J275" s="328"/>
      <c r="K275" s="324"/>
      <c r="L275" s="324"/>
      <c r="M275" s="326"/>
      <c r="O275" s="324"/>
      <c r="P275" s="324"/>
      <c r="Q275" s="326"/>
      <c r="R275" s="325"/>
      <c r="S275" s="324"/>
      <c r="T275" s="324"/>
      <c r="U275" s="324"/>
      <c r="V275" s="324"/>
      <c r="W275" s="324"/>
      <c r="X275" s="324"/>
      <c r="Y275" s="324"/>
    </row>
    <row r="276" spans="3:25" x14ac:dyDescent="0.25">
      <c r="C276" s="336"/>
      <c r="D276" s="336"/>
      <c r="E276" s="336"/>
      <c r="F276" s="336"/>
      <c r="G276" s="325"/>
      <c r="H276" s="326"/>
      <c r="I276" s="327"/>
      <c r="J276" s="328"/>
      <c r="K276" s="324"/>
      <c r="L276" s="324"/>
      <c r="M276" s="326"/>
      <c r="O276" s="324"/>
      <c r="P276" s="324"/>
      <c r="Q276" s="326"/>
      <c r="R276" s="325"/>
      <c r="S276" s="324"/>
      <c r="T276" s="324"/>
      <c r="U276" s="324"/>
      <c r="V276" s="324"/>
      <c r="W276" s="324"/>
      <c r="X276" s="324"/>
      <c r="Y276" s="324"/>
    </row>
    <row r="277" spans="3:25" x14ac:dyDescent="0.25">
      <c r="C277" s="336"/>
      <c r="D277" s="336"/>
      <c r="E277" s="336"/>
      <c r="F277" s="336"/>
      <c r="G277" s="325"/>
      <c r="H277" s="326"/>
      <c r="I277" s="327"/>
      <c r="J277" s="328"/>
      <c r="K277" s="324"/>
      <c r="L277" s="324"/>
      <c r="M277" s="326"/>
      <c r="O277" s="324"/>
      <c r="P277" s="324"/>
      <c r="Q277" s="326"/>
      <c r="R277" s="325"/>
      <c r="S277" s="324"/>
      <c r="T277" s="324"/>
      <c r="U277" s="324"/>
      <c r="V277" s="324"/>
      <c r="W277" s="324"/>
      <c r="X277" s="324"/>
      <c r="Y277" s="324"/>
    </row>
    <row r="278" spans="3:25" x14ac:dyDescent="0.25">
      <c r="C278" s="336"/>
      <c r="D278" s="336"/>
      <c r="E278" s="336"/>
      <c r="F278" s="336"/>
      <c r="G278" s="325"/>
      <c r="H278" s="326"/>
      <c r="I278" s="327"/>
      <c r="J278" s="328"/>
      <c r="K278" s="324"/>
      <c r="L278" s="324"/>
      <c r="M278" s="326"/>
      <c r="O278" s="324"/>
      <c r="P278" s="324"/>
      <c r="Q278" s="326"/>
      <c r="R278" s="325"/>
      <c r="S278" s="324"/>
      <c r="T278" s="324"/>
      <c r="U278" s="324"/>
      <c r="V278" s="324"/>
      <c r="W278" s="324"/>
      <c r="X278" s="324"/>
      <c r="Y278" s="324"/>
    </row>
    <row r="279" spans="3:25" x14ac:dyDescent="0.25">
      <c r="C279" s="336"/>
      <c r="D279" s="336"/>
      <c r="E279" s="336"/>
      <c r="F279" s="336"/>
      <c r="G279" s="325"/>
      <c r="H279" s="326"/>
      <c r="I279" s="327"/>
      <c r="J279" s="328"/>
      <c r="K279" s="324"/>
      <c r="L279" s="324"/>
      <c r="M279" s="326"/>
      <c r="O279" s="324"/>
      <c r="P279" s="324"/>
      <c r="Q279" s="326"/>
      <c r="R279" s="325"/>
      <c r="S279" s="324"/>
      <c r="T279" s="324"/>
      <c r="U279" s="324"/>
      <c r="V279" s="324"/>
      <c r="W279" s="324"/>
      <c r="X279" s="324"/>
      <c r="Y279" s="324"/>
    </row>
    <row r="280" spans="3:25" x14ac:dyDescent="0.25">
      <c r="C280" s="336"/>
      <c r="D280" s="336"/>
      <c r="E280" s="336"/>
      <c r="F280" s="336"/>
      <c r="G280" s="325"/>
      <c r="H280" s="326"/>
      <c r="I280" s="327"/>
      <c r="J280" s="328"/>
      <c r="K280" s="324"/>
      <c r="L280" s="324"/>
      <c r="M280" s="326"/>
      <c r="O280" s="324"/>
      <c r="P280" s="324"/>
      <c r="Q280" s="326"/>
      <c r="R280" s="325"/>
      <c r="S280" s="324"/>
      <c r="T280" s="324"/>
      <c r="U280" s="324"/>
      <c r="V280" s="324"/>
      <c r="W280" s="324"/>
      <c r="X280" s="324"/>
      <c r="Y280" s="324"/>
    </row>
    <row r="281" spans="3:25" x14ac:dyDescent="0.25">
      <c r="C281" s="336"/>
      <c r="D281" s="336"/>
      <c r="E281" s="336"/>
      <c r="F281" s="336"/>
      <c r="G281" s="325"/>
      <c r="H281" s="326"/>
      <c r="I281" s="327"/>
      <c r="J281" s="328"/>
      <c r="K281" s="324"/>
      <c r="L281" s="324"/>
      <c r="M281" s="326"/>
      <c r="O281" s="324"/>
      <c r="P281" s="324"/>
      <c r="Q281" s="326"/>
      <c r="R281" s="325"/>
      <c r="S281" s="324"/>
      <c r="T281" s="324"/>
      <c r="U281" s="324"/>
      <c r="V281" s="324"/>
      <c r="W281" s="324"/>
      <c r="X281" s="324"/>
      <c r="Y281" s="324"/>
    </row>
    <row r="282" spans="3:25" x14ac:dyDescent="0.25">
      <c r="C282" s="336"/>
      <c r="D282" s="336"/>
      <c r="E282" s="336"/>
      <c r="F282" s="336"/>
      <c r="G282" s="325"/>
      <c r="H282" s="326"/>
      <c r="I282" s="327"/>
      <c r="J282" s="328"/>
      <c r="K282" s="324"/>
      <c r="L282" s="324"/>
      <c r="M282" s="326"/>
      <c r="O282" s="324"/>
      <c r="P282" s="324"/>
      <c r="Q282" s="326"/>
      <c r="R282" s="325"/>
      <c r="S282" s="324"/>
      <c r="T282" s="324"/>
      <c r="U282" s="324"/>
      <c r="V282" s="324"/>
      <c r="W282" s="324"/>
      <c r="X282" s="324"/>
      <c r="Y282" s="324"/>
    </row>
    <row r="283" spans="3:25" x14ac:dyDescent="0.25">
      <c r="C283" s="336"/>
      <c r="D283" s="336"/>
      <c r="E283" s="336"/>
      <c r="F283" s="336"/>
      <c r="G283" s="325"/>
      <c r="H283" s="326"/>
      <c r="I283" s="327"/>
      <c r="J283" s="328"/>
      <c r="K283" s="324"/>
      <c r="L283" s="324"/>
      <c r="M283" s="326"/>
      <c r="O283" s="324"/>
      <c r="P283" s="324"/>
      <c r="Q283" s="326"/>
      <c r="R283" s="325"/>
      <c r="S283" s="324"/>
      <c r="T283" s="324"/>
      <c r="U283" s="324"/>
      <c r="V283" s="324"/>
      <c r="W283" s="324"/>
      <c r="X283" s="324"/>
      <c r="Y283" s="324"/>
    </row>
    <row r="284" spans="3:25" x14ac:dyDescent="0.25">
      <c r="C284" s="336"/>
      <c r="D284" s="336"/>
      <c r="E284" s="336"/>
      <c r="F284" s="336"/>
      <c r="G284" s="325"/>
      <c r="H284" s="326"/>
      <c r="I284" s="327"/>
      <c r="J284" s="328"/>
      <c r="K284" s="324"/>
      <c r="L284" s="324"/>
      <c r="M284" s="326"/>
      <c r="O284" s="324"/>
      <c r="P284" s="324"/>
      <c r="Q284" s="326"/>
      <c r="R284" s="325"/>
      <c r="S284" s="324"/>
      <c r="T284" s="324"/>
      <c r="U284" s="324"/>
      <c r="V284" s="324"/>
      <c r="W284" s="324"/>
      <c r="X284" s="324"/>
      <c r="Y284" s="324"/>
    </row>
    <row r="285" spans="3:25" x14ac:dyDescent="0.25">
      <c r="C285" s="336"/>
      <c r="D285" s="336"/>
      <c r="E285" s="336"/>
      <c r="F285" s="336"/>
      <c r="G285" s="325"/>
      <c r="H285" s="326"/>
      <c r="I285" s="327"/>
      <c r="J285" s="328"/>
      <c r="K285" s="324"/>
      <c r="L285" s="324"/>
      <c r="M285" s="326"/>
      <c r="O285" s="324"/>
      <c r="P285" s="324"/>
      <c r="Q285" s="326"/>
      <c r="R285" s="325"/>
      <c r="S285" s="324"/>
      <c r="T285" s="324"/>
      <c r="U285" s="324"/>
      <c r="V285" s="324"/>
      <c r="W285" s="324"/>
      <c r="X285" s="324"/>
      <c r="Y285" s="324"/>
    </row>
    <row r="286" spans="3:25" x14ac:dyDescent="0.25">
      <c r="C286" s="336"/>
      <c r="D286" s="336"/>
      <c r="E286" s="336"/>
      <c r="F286" s="336"/>
      <c r="G286" s="325"/>
      <c r="H286" s="326"/>
      <c r="I286" s="327"/>
      <c r="J286" s="328"/>
      <c r="K286" s="324"/>
      <c r="L286" s="324"/>
      <c r="M286" s="326"/>
      <c r="O286" s="324"/>
      <c r="P286" s="324"/>
      <c r="Q286" s="326"/>
      <c r="R286" s="325"/>
      <c r="S286" s="324"/>
      <c r="T286" s="324"/>
      <c r="U286" s="324"/>
      <c r="V286" s="324"/>
      <c r="W286" s="324"/>
      <c r="X286" s="324"/>
      <c r="Y286" s="324"/>
    </row>
    <row r="287" spans="3:25" x14ac:dyDescent="0.25">
      <c r="C287" s="336"/>
      <c r="D287" s="336"/>
      <c r="E287" s="336"/>
      <c r="F287" s="336"/>
      <c r="G287" s="325"/>
      <c r="H287" s="326"/>
      <c r="I287" s="327"/>
      <c r="J287" s="328"/>
      <c r="K287" s="324"/>
      <c r="L287" s="324"/>
      <c r="M287" s="326"/>
      <c r="O287" s="324"/>
      <c r="P287" s="324"/>
      <c r="Q287" s="326"/>
      <c r="R287" s="325"/>
      <c r="S287" s="324"/>
      <c r="T287" s="324"/>
      <c r="U287" s="324"/>
      <c r="V287" s="324"/>
      <c r="W287" s="324"/>
      <c r="X287" s="324"/>
      <c r="Y287" s="324"/>
    </row>
    <row r="288" spans="3:25" x14ac:dyDescent="0.25">
      <c r="C288" s="336"/>
      <c r="D288" s="336"/>
      <c r="E288" s="336"/>
      <c r="F288" s="336"/>
      <c r="G288" s="325"/>
      <c r="H288" s="326"/>
      <c r="I288" s="327"/>
      <c r="J288" s="328"/>
      <c r="K288" s="324"/>
      <c r="L288" s="324"/>
      <c r="M288" s="326"/>
      <c r="O288" s="324"/>
      <c r="P288" s="324"/>
      <c r="Q288" s="326"/>
      <c r="R288" s="325"/>
      <c r="S288" s="324"/>
      <c r="T288" s="324"/>
      <c r="U288" s="324"/>
      <c r="V288" s="324"/>
      <c r="W288" s="324"/>
      <c r="X288" s="324"/>
      <c r="Y288" s="324"/>
    </row>
    <row r="289" spans="3:25" x14ac:dyDescent="0.25">
      <c r="C289" s="336"/>
      <c r="D289" s="336"/>
      <c r="E289" s="336"/>
      <c r="F289" s="336"/>
      <c r="G289" s="325"/>
      <c r="H289" s="326"/>
      <c r="I289" s="327"/>
      <c r="J289" s="328"/>
      <c r="K289" s="324"/>
      <c r="L289" s="324"/>
      <c r="M289" s="326"/>
      <c r="O289" s="324"/>
      <c r="P289" s="324"/>
      <c r="Q289" s="326"/>
      <c r="R289" s="325"/>
      <c r="S289" s="324"/>
      <c r="T289" s="324"/>
      <c r="U289" s="324"/>
      <c r="V289" s="324"/>
      <c r="W289" s="324"/>
      <c r="X289" s="324"/>
      <c r="Y289" s="324"/>
    </row>
    <row r="290" spans="3:25" x14ac:dyDescent="0.25">
      <c r="C290" s="336"/>
      <c r="D290" s="336"/>
      <c r="E290" s="336"/>
      <c r="F290" s="336"/>
      <c r="G290" s="325"/>
      <c r="H290" s="326"/>
      <c r="I290" s="327"/>
      <c r="J290" s="328"/>
      <c r="K290" s="324"/>
      <c r="L290" s="324"/>
      <c r="M290" s="326"/>
      <c r="O290" s="324"/>
      <c r="P290" s="324"/>
      <c r="Q290" s="326"/>
      <c r="R290" s="325"/>
      <c r="S290" s="324"/>
      <c r="T290" s="324"/>
      <c r="U290" s="324"/>
      <c r="V290" s="324"/>
      <c r="W290" s="324"/>
      <c r="X290" s="324"/>
      <c r="Y290" s="324"/>
    </row>
    <row r="291" spans="3:25" x14ac:dyDescent="0.25">
      <c r="C291" s="336"/>
      <c r="D291" s="336"/>
      <c r="E291" s="336"/>
      <c r="F291" s="336"/>
      <c r="G291" s="325"/>
      <c r="H291" s="326"/>
      <c r="I291" s="327"/>
      <c r="J291" s="328"/>
      <c r="K291" s="324"/>
      <c r="L291" s="324"/>
      <c r="M291" s="326"/>
      <c r="O291" s="324"/>
      <c r="P291" s="324"/>
      <c r="Q291" s="326"/>
      <c r="R291" s="325"/>
      <c r="S291" s="324"/>
      <c r="T291" s="324"/>
      <c r="U291" s="324"/>
      <c r="V291" s="324"/>
      <c r="W291" s="324"/>
      <c r="X291" s="324"/>
      <c r="Y291" s="324"/>
    </row>
    <row r="292" spans="3:25" x14ac:dyDescent="0.25">
      <c r="C292" s="336"/>
      <c r="D292" s="336"/>
      <c r="E292" s="336"/>
      <c r="F292" s="336"/>
      <c r="G292" s="325"/>
      <c r="H292" s="326"/>
      <c r="I292" s="327"/>
      <c r="J292" s="328"/>
      <c r="K292" s="324"/>
      <c r="L292" s="324"/>
      <c r="M292" s="326"/>
      <c r="O292" s="324"/>
      <c r="P292" s="324"/>
      <c r="Q292" s="326"/>
      <c r="R292" s="325"/>
      <c r="S292" s="324"/>
      <c r="T292" s="324"/>
      <c r="U292" s="324"/>
      <c r="V292" s="324"/>
      <c r="W292" s="324"/>
      <c r="X292" s="324"/>
      <c r="Y292" s="324"/>
    </row>
    <row r="293" spans="3:25" x14ac:dyDescent="0.25">
      <c r="C293" s="336"/>
      <c r="D293" s="336"/>
      <c r="E293" s="336"/>
      <c r="F293" s="336"/>
      <c r="G293" s="325"/>
      <c r="H293" s="326"/>
      <c r="I293" s="327"/>
      <c r="J293" s="328"/>
      <c r="K293" s="324"/>
      <c r="L293" s="324"/>
      <c r="M293" s="326"/>
      <c r="O293" s="324"/>
      <c r="P293" s="324"/>
      <c r="Q293" s="326"/>
      <c r="R293" s="325"/>
      <c r="S293" s="324"/>
      <c r="T293" s="324"/>
      <c r="U293" s="324"/>
      <c r="V293" s="324"/>
      <c r="W293" s="324"/>
      <c r="X293" s="324"/>
      <c r="Y293" s="324"/>
    </row>
    <row r="294" spans="3:25" x14ac:dyDescent="0.25">
      <c r="C294" s="336"/>
      <c r="D294" s="336"/>
      <c r="E294" s="336"/>
      <c r="F294" s="336"/>
      <c r="G294" s="325"/>
      <c r="H294" s="326"/>
      <c r="I294" s="327"/>
      <c r="J294" s="328"/>
      <c r="K294" s="324"/>
      <c r="L294" s="324"/>
      <c r="M294" s="326"/>
      <c r="O294" s="324"/>
      <c r="P294" s="324"/>
      <c r="Q294" s="326"/>
      <c r="R294" s="325"/>
      <c r="S294" s="324"/>
      <c r="T294" s="324"/>
      <c r="U294" s="324"/>
      <c r="V294" s="324"/>
      <c r="W294" s="324"/>
      <c r="X294" s="324"/>
      <c r="Y294" s="324"/>
    </row>
    <row r="295" spans="3:25" x14ac:dyDescent="0.25">
      <c r="C295" s="336"/>
      <c r="D295" s="336"/>
      <c r="E295" s="336"/>
      <c r="F295" s="336"/>
      <c r="G295" s="325"/>
      <c r="H295" s="326"/>
      <c r="I295" s="327"/>
      <c r="J295" s="328"/>
      <c r="K295" s="324"/>
      <c r="L295" s="324"/>
      <c r="M295" s="326"/>
      <c r="O295" s="324"/>
      <c r="P295" s="324"/>
      <c r="Q295" s="326"/>
      <c r="R295" s="325"/>
      <c r="S295" s="324"/>
      <c r="T295" s="324"/>
      <c r="U295" s="324"/>
      <c r="V295" s="324"/>
      <c r="W295" s="324"/>
      <c r="X295" s="324"/>
      <c r="Y295" s="324"/>
    </row>
    <row r="296" spans="3:25" x14ac:dyDescent="0.25">
      <c r="C296" s="336"/>
      <c r="D296" s="336"/>
      <c r="E296" s="336"/>
      <c r="F296" s="336"/>
      <c r="G296" s="325"/>
      <c r="H296" s="326"/>
      <c r="I296" s="327"/>
      <c r="J296" s="328"/>
      <c r="K296" s="324"/>
      <c r="L296" s="324"/>
      <c r="M296" s="326"/>
      <c r="O296" s="324"/>
      <c r="P296" s="324"/>
      <c r="Q296" s="326"/>
      <c r="R296" s="325"/>
      <c r="S296" s="324"/>
      <c r="T296" s="324"/>
      <c r="U296" s="324"/>
      <c r="V296" s="324"/>
      <c r="W296" s="324"/>
      <c r="X296" s="324"/>
      <c r="Y296" s="324"/>
    </row>
    <row r="297" spans="3:25" x14ac:dyDescent="0.25">
      <c r="C297" s="336"/>
      <c r="D297" s="336"/>
      <c r="E297" s="336"/>
      <c r="F297" s="336"/>
      <c r="G297" s="325"/>
      <c r="H297" s="326"/>
      <c r="I297" s="327"/>
      <c r="J297" s="328"/>
      <c r="K297" s="324"/>
      <c r="L297" s="324"/>
      <c r="M297" s="326"/>
      <c r="O297" s="324"/>
      <c r="P297" s="324"/>
      <c r="Q297" s="326"/>
      <c r="R297" s="325"/>
      <c r="S297" s="324"/>
      <c r="T297" s="324"/>
      <c r="U297" s="324"/>
      <c r="V297" s="324"/>
      <c r="W297" s="324"/>
      <c r="X297" s="324"/>
      <c r="Y297" s="324"/>
    </row>
    <row r="298" spans="3:25" x14ac:dyDescent="0.25">
      <c r="C298" s="336"/>
      <c r="D298" s="336"/>
      <c r="E298" s="336"/>
      <c r="F298" s="336"/>
      <c r="G298" s="325"/>
      <c r="H298" s="326"/>
      <c r="I298" s="327"/>
      <c r="J298" s="328"/>
      <c r="K298" s="324"/>
      <c r="L298" s="324"/>
      <c r="M298" s="326"/>
      <c r="O298" s="324"/>
      <c r="P298" s="324"/>
      <c r="Q298" s="326"/>
      <c r="R298" s="325"/>
      <c r="S298" s="324"/>
      <c r="T298" s="324"/>
      <c r="U298" s="324"/>
      <c r="V298" s="324"/>
      <c r="W298" s="324"/>
      <c r="X298" s="324"/>
      <c r="Y298" s="324"/>
    </row>
    <row r="299" spans="3:25" x14ac:dyDescent="0.25">
      <c r="C299" s="336"/>
      <c r="D299" s="336"/>
      <c r="E299" s="336"/>
      <c r="F299" s="336"/>
      <c r="G299" s="325"/>
      <c r="H299" s="326"/>
      <c r="I299" s="327"/>
      <c r="J299" s="328"/>
      <c r="K299" s="324"/>
      <c r="L299" s="324"/>
      <c r="M299" s="326"/>
      <c r="O299" s="324"/>
      <c r="P299" s="324"/>
      <c r="Q299" s="326"/>
      <c r="R299" s="325"/>
      <c r="S299" s="324"/>
      <c r="T299" s="324"/>
      <c r="U299" s="324"/>
      <c r="V299" s="324"/>
      <c r="W299" s="324"/>
      <c r="X299" s="324"/>
      <c r="Y299" s="324"/>
    </row>
    <row r="300" spans="3:25" x14ac:dyDescent="0.25">
      <c r="C300" s="336"/>
      <c r="D300" s="336"/>
      <c r="E300" s="336"/>
      <c r="F300" s="336"/>
      <c r="G300" s="325"/>
      <c r="H300" s="326"/>
      <c r="I300" s="327"/>
      <c r="J300" s="328"/>
      <c r="K300" s="324"/>
      <c r="L300" s="324"/>
      <c r="M300" s="326"/>
      <c r="O300" s="324"/>
      <c r="P300" s="324"/>
      <c r="Q300" s="326"/>
      <c r="R300" s="325"/>
      <c r="S300" s="324"/>
      <c r="T300" s="324"/>
      <c r="U300" s="324"/>
      <c r="V300" s="324"/>
      <c r="W300" s="324"/>
      <c r="X300" s="324"/>
      <c r="Y300" s="324"/>
    </row>
    <row r="301" spans="3:25" x14ac:dyDescent="0.25">
      <c r="C301" s="336"/>
      <c r="D301" s="336"/>
      <c r="E301" s="336"/>
      <c r="F301" s="336"/>
      <c r="G301" s="325"/>
      <c r="H301" s="326"/>
      <c r="I301" s="327"/>
      <c r="J301" s="328"/>
      <c r="K301" s="324"/>
      <c r="L301" s="324"/>
      <c r="M301" s="326"/>
      <c r="O301" s="324"/>
      <c r="P301" s="324"/>
      <c r="Q301" s="326"/>
      <c r="R301" s="325"/>
      <c r="S301" s="324"/>
      <c r="T301" s="324"/>
      <c r="U301" s="324"/>
      <c r="V301" s="324"/>
      <c r="W301" s="324"/>
      <c r="X301" s="324"/>
      <c r="Y301" s="324"/>
    </row>
    <row r="302" spans="3:25" x14ac:dyDescent="0.25">
      <c r="C302" s="336"/>
      <c r="D302" s="336"/>
      <c r="E302" s="336"/>
      <c r="F302" s="336"/>
      <c r="G302" s="325"/>
      <c r="H302" s="326"/>
      <c r="I302" s="327"/>
      <c r="J302" s="328"/>
      <c r="K302" s="324"/>
      <c r="L302" s="324"/>
      <c r="M302" s="326"/>
      <c r="O302" s="324"/>
      <c r="P302" s="324"/>
      <c r="Q302" s="326"/>
      <c r="R302" s="325"/>
      <c r="S302" s="324"/>
      <c r="T302" s="324"/>
      <c r="U302" s="324"/>
      <c r="V302" s="324"/>
      <c r="W302" s="324"/>
      <c r="X302" s="324"/>
      <c r="Y302" s="324"/>
    </row>
    <row r="303" spans="3:25" x14ac:dyDescent="0.25">
      <c r="C303" s="336"/>
      <c r="D303" s="336"/>
      <c r="E303" s="336"/>
      <c r="F303" s="336"/>
      <c r="G303" s="325"/>
      <c r="H303" s="326"/>
      <c r="I303" s="327"/>
      <c r="J303" s="328"/>
      <c r="K303" s="324"/>
      <c r="L303" s="324"/>
      <c r="M303" s="326"/>
      <c r="O303" s="324"/>
      <c r="P303" s="324"/>
      <c r="Q303" s="326"/>
      <c r="R303" s="325"/>
      <c r="S303" s="324"/>
      <c r="T303" s="324"/>
      <c r="U303" s="324"/>
      <c r="V303" s="324"/>
      <c r="W303" s="324"/>
      <c r="X303" s="324"/>
      <c r="Y303" s="324"/>
    </row>
    <row r="304" spans="3:25" x14ac:dyDescent="0.25">
      <c r="C304" s="336"/>
      <c r="D304" s="336"/>
      <c r="E304" s="336"/>
      <c r="F304" s="336"/>
      <c r="G304" s="325"/>
      <c r="H304" s="326"/>
      <c r="I304" s="327"/>
      <c r="J304" s="328"/>
      <c r="K304" s="324"/>
      <c r="L304" s="324"/>
      <c r="M304" s="326"/>
      <c r="O304" s="324"/>
      <c r="P304" s="324"/>
      <c r="Q304" s="326"/>
      <c r="R304" s="325"/>
      <c r="S304" s="324"/>
      <c r="T304" s="324"/>
      <c r="U304" s="324"/>
      <c r="V304" s="324"/>
      <c r="W304" s="324"/>
      <c r="X304" s="324"/>
      <c r="Y304" s="324"/>
    </row>
    <row r="305" spans="3:25" x14ac:dyDescent="0.25">
      <c r="C305" s="336"/>
      <c r="D305" s="336"/>
      <c r="E305" s="336"/>
      <c r="F305" s="336"/>
      <c r="G305" s="325"/>
      <c r="H305" s="326"/>
      <c r="I305" s="327"/>
      <c r="J305" s="328"/>
      <c r="K305" s="324"/>
      <c r="L305" s="324"/>
      <c r="M305" s="326"/>
      <c r="O305" s="324"/>
      <c r="P305" s="324"/>
      <c r="Q305" s="326"/>
      <c r="R305" s="325"/>
      <c r="S305" s="324"/>
      <c r="T305" s="324"/>
      <c r="U305" s="324"/>
      <c r="V305" s="324"/>
      <c r="W305" s="324"/>
      <c r="X305" s="324"/>
      <c r="Y305" s="324"/>
    </row>
    <row r="306" spans="3:25" x14ac:dyDescent="0.25">
      <c r="C306" s="336"/>
      <c r="D306" s="336"/>
      <c r="E306" s="336"/>
      <c r="F306" s="336"/>
      <c r="G306" s="325"/>
      <c r="H306" s="326"/>
      <c r="I306" s="327"/>
      <c r="J306" s="328"/>
      <c r="K306" s="324"/>
      <c r="L306" s="324"/>
      <c r="M306" s="326"/>
      <c r="O306" s="324"/>
      <c r="P306" s="324"/>
      <c r="Q306" s="326"/>
      <c r="R306" s="325"/>
      <c r="S306" s="324"/>
      <c r="T306" s="324"/>
      <c r="U306" s="324"/>
      <c r="V306" s="324"/>
      <c r="W306" s="324"/>
      <c r="X306" s="324"/>
      <c r="Y306" s="324"/>
    </row>
    <row r="307" spans="3:25" x14ac:dyDescent="0.25">
      <c r="C307" s="336"/>
      <c r="D307" s="336"/>
      <c r="E307" s="336"/>
      <c r="F307" s="336"/>
      <c r="G307" s="325"/>
      <c r="H307" s="326"/>
      <c r="I307" s="327"/>
      <c r="J307" s="328"/>
      <c r="K307" s="324"/>
      <c r="L307" s="324"/>
      <c r="M307" s="326"/>
      <c r="O307" s="324"/>
      <c r="P307" s="324"/>
      <c r="Q307" s="326"/>
      <c r="R307" s="325"/>
      <c r="S307" s="324"/>
      <c r="T307" s="324"/>
      <c r="U307" s="324"/>
      <c r="V307" s="324"/>
      <c r="W307" s="324"/>
      <c r="X307" s="324"/>
      <c r="Y307" s="324"/>
    </row>
    <row r="308" spans="3:25" x14ac:dyDescent="0.25">
      <c r="C308" s="336"/>
      <c r="D308" s="336"/>
      <c r="E308" s="336"/>
      <c r="F308" s="336"/>
      <c r="G308" s="325"/>
      <c r="H308" s="326"/>
      <c r="I308" s="327"/>
      <c r="J308" s="328"/>
      <c r="K308" s="324"/>
      <c r="L308" s="324"/>
      <c r="M308" s="326"/>
      <c r="O308" s="324"/>
      <c r="P308" s="324"/>
      <c r="Q308" s="326"/>
      <c r="R308" s="325"/>
      <c r="S308" s="324"/>
      <c r="T308" s="324"/>
      <c r="U308" s="324"/>
      <c r="V308" s="324"/>
      <c r="W308" s="324"/>
      <c r="X308" s="324"/>
      <c r="Y308" s="324"/>
    </row>
    <row r="309" spans="3:25" x14ac:dyDescent="0.25">
      <c r="C309" s="336"/>
      <c r="D309" s="336"/>
      <c r="E309" s="336"/>
      <c r="F309" s="336"/>
      <c r="G309" s="325"/>
      <c r="H309" s="326"/>
      <c r="I309" s="327"/>
      <c r="J309" s="328"/>
      <c r="K309" s="324"/>
      <c r="L309" s="324"/>
      <c r="M309" s="326"/>
      <c r="O309" s="324"/>
      <c r="P309" s="324"/>
      <c r="Q309" s="326"/>
      <c r="R309" s="325"/>
      <c r="S309" s="324"/>
      <c r="T309" s="324"/>
      <c r="U309" s="324"/>
      <c r="V309" s="324"/>
      <c r="W309" s="324"/>
      <c r="X309" s="324"/>
      <c r="Y309" s="324"/>
    </row>
    <row r="310" spans="3:25" x14ac:dyDescent="0.25">
      <c r="C310" s="336"/>
      <c r="D310" s="336"/>
      <c r="E310" s="336"/>
      <c r="F310" s="336"/>
      <c r="G310" s="325"/>
      <c r="H310" s="326"/>
      <c r="I310" s="327"/>
      <c r="J310" s="328"/>
      <c r="K310" s="324"/>
      <c r="L310" s="324"/>
      <c r="M310" s="326"/>
      <c r="O310" s="324"/>
      <c r="P310" s="324"/>
      <c r="Q310" s="326"/>
      <c r="R310" s="325"/>
      <c r="S310" s="324"/>
      <c r="T310" s="324"/>
      <c r="U310" s="324"/>
      <c r="V310" s="324"/>
      <c r="W310" s="324"/>
      <c r="X310" s="324"/>
      <c r="Y310" s="324"/>
    </row>
    <row r="311" spans="3:25" x14ac:dyDescent="0.25">
      <c r="C311" s="336"/>
      <c r="D311" s="336"/>
      <c r="E311" s="336"/>
      <c r="F311" s="336"/>
      <c r="G311" s="325"/>
      <c r="H311" s="326"/>
      <c r="I311" s="327"/>
      <c r="J311" s="328"/>
      <c r="K311" s="324"/>
      <c r="L311" s="324"/>
      <c r="M311" s="326"/>
      <c r="O311" s="324"/>
      <c r="P311" s="324"/>
      <c r="Q311" s="326"/>
      <c r="R311" s="325"/>
      <c r="S311" s="324"/>
      <c r="T311" s="324"/>
      <c r="U311" s="324"/>
      <c r="V311" s="324"/>
      <c r="W311" s="324"/>
      <c r="X311" s="324"/>
      <c r="Y311" s="324"/>
    </row>
    <row r="312" spans="3:25" x14ac:dyDescent="0.25">
      <c r="C312" s="336"/>
      <c r="D312" s="336"/>
      <c r="E312" s="336"/>
      <c r="F312" s="336"/>
      <c r="G312" s="325"/>
      <c r="H312" s="326"/>
      <c r="I312" s="327"/>
      <c r="J312" s="328"/>
      <c r="K312" s="324"/>
      <c r="L312" s="324"/>
      <c r="M312" s="326"/>
      <c r="O312" s="324"/>
      <c r="P312" s="324"/>
      <c r="Q312" s="326"/>
      <c r="R312" s="325"/>
      <c r="S312" s="324"/>
      <c r="T312" s="324"/>
      <c r="U312" s="324"/>
      <c r="V312" s="324"/>
      <c r="W312" s="324"/>
      <c r="X312" s="324"/>
      <c r="Y312" s="324"/>
    </row>
    <row r="313" spans="3:25" x14ac:dyDescent="0.25">
      <c r="C313" s="336"/>
      <c r="D313" s="336"/>
      <c r="E313" s="336"/>
      <c r="F313" s="336"/>
      <c r="G313" s="325"/>
      <c r="H313" s="326"/>
      <c r="I313" s="327"/>
      <c r="J313" s="328"/>
      <c r="K313" s="324"/>
      <c r="L313" s="324"/>
      <c r="M313" s="326"/>
      <c r="O313" s="324"/>
      <c r="P313" s="324"/>
      <c r="Q313" s="326"/>
      <c r="R313" s="325"/>
      <c r="S313" s="324"/>
      <c r="T313" s="324"/>
      <c r="U313" s="324"/>
      <c r="V313" s="324"/>
      <c r="W313" s="324"/>
      <c r="X313" s="324"/>
      <c r="Y313" s="324"/>
    </row>
    <row r="314" spans="3:25" x14ac:dyDescent="0.25">
      <c r="C314" s="336"/>
      <c r="D314" s="336"/>
      <c r="E314" s="336"/>
      <c r="F314" s="336"/>
      <c r="G314" s="325"/>
      <c r="H314" s="326"/>
      <c r="I314" s="327"/>
      <c r="J314" s="328"/>
      <c r="K314" s="324"/>
      <c r="L314" s="324"/>
      <c r="M314" s="326"/>
      <c r="O314" s="324"/>
      <c r="P314" s="324"/>
      <c r="Q314" s="326"/>
      <c r="R314" s="325"/>
      <c r="S314" s="324"/>
      <c r="T314" s="324"/>
      <c r="U314" s="324"/>
      <c r="V314" s="324"/>
      <c r="W314" s="324"/>
      <c r="X314" s="324"/>
      <c r="Y314" s="324"/>
    </row>
    <row r="315" spans="3:25" x14ac:dyDescent="0.25">
      <c r="C315" s="336"/>
      <c r="D315" s="336"/>
      <c r="E315" s="336"/>
      <c r="F315" s="336"/>
      <c r="G315" s="325"/>
      <c r="H315" s="326"/>
      <c r="I315" s="327"/>
      <c r="J315" s="328"/>
      <c r="K315" s="324"/>
      <c r="L315" s="324"/>
      <c r="M315" s="326"/>
      <c r="O315" s="324"/>
      <c r="P315" s="324"/>
      <c r="Q315" s="326"/>
      <c r="R315" s="325"/>
      <c r="S315" s="324"/>
      <c r="T315" s="324"/>
      <c r="U315" s="324"/>
      <c r="V315" s="324"/>
      <c r="W315" s="324"/>
      <c r="X315" s="324"/>
      <c r="Y315" s="324"/>
    </row>
    <row r="316" spans="3:25" x14ac:dyDescent="0.25">
      <c r="C316" s="336"/>
      <c r="D316" s="336"/>
      <c r="E316" s="336"/>
      <c r="F316" s="336"/>
      <c r="G316" s="325"/>
      <c r="H316" s="326"/>
      <c r="I316" s="327"/>
      <c r="J316" s="328"/>
      <c r="K316" s="324"/>
      <c r="L316" s="324"/>
      <c r="M316" s="326"/>
      <c r="O316" s="324"/>
      <c r="P316" s="324"/>
      <c r="Q316" s="326"/>
      <c r="R316" s="325"/>
      <c r="S316" s="324"/>
      <c r="T316" s="324"/>
      <c r="U316" s="324"/>
      <c r="V316" s="324"/>
      <c r="W316" s="324"/>
      <c r="X316" s="324"/>
      <c r="Y316" s="324"/>
    </row>
    <row r="317" spans="3:25" x14ac:dyDescent="0.25">
      <c r="C317" s="336"/>
      <c r="D317" s="336"/>
      <c r="E317" s="336"/>
      <c r="F317" s="336"/>
      <c r="G317" s="325"/>
      <c r="H317" s="326"/>
      <c r="I317" s="327"/>
      <c r="J317" s="328"/>
      <c r="K317" s="324"/>
      <c r="L317" s="324"/>
      <c r="M317" s="326"/>
      <c r="O317" s="324"/>
      <c r="P317" s="324"/>
      <c r="Q317" s="326"/>
      <c r="R317" s="325"/>
      <c r="S317" s="324"/>
      <c r="T317" s="324"/>
      <c r="U317" s="324"/>
      <c r="V317" s="324"/>
      <c r="W317" s="324"/>
      <c r="X317" s="324"/>
      <c r="Y317" s="324"/>
    </row>
    <row r="318" spans="3:25" x14ac:dyDescent="0.25">
      <c r="C318" s="336"/>
      <c r="D318" s="336"/>
      <c r="E318" s="336"/>
      <c r="F318" s="336"/>
      <c r="G318" s="325"/>
      <c r="H318" s="326"/>
      <c r="I318" s="327"/>
      <c r="J318" s="328"/>
      <c r="K318" s="324"/>
      <c r="L318" s="324"/>
      <c r="M318" s="326"/>
      <c r="O318" s="324"/>
      <c r="P318" s="324"/>
      <c r="Q318" s="326"/>
      <c r="R318" s="325"/>
      <c r="S318" s="324"/>
      <c r="T318" s="324"/>
      <c r="U318" s="324"/>
      <c r="V318" s="324"/>
      <c r="W318" s="324"/>
      <c r="X318" s="324"/>
      <c r="Y318" s="324"/>
    </row>
    <row r="319" spans="3:25" x14ac:dyDescent="0.25">
      <c r="C319" s="336"/>
      <c r="D319" s="336"/>
      <c r="E319" s="336"/>
      <c r="F319" s="336"/>
      <c r="G319" s="325"/>
      <c r="H319" s="326"/>
      <c r="I319" s="327"/>
      <c r="J319" s="328"/>
      <c r="K319" s="324"/>
      <c r="L319" s="324"/>
      <c r="M319" s="326"/>
      <c r="O319" s="324"/>
      <c r="P319" s="324"/>
      <c r="Q319" s="326"/>
      <c r="R319" s="325"/>
      <c r="S319" s="324"/>
      <c r="T319" s="324"/>
      <c r="U319" s="324"/>
      <c r="V319" s="324"/>
      <c r="W319" s="324"/>
      <c r="X319" s="324"/>
      <c r="Y319" s="324"/>
    </row>
    <row r="320" spans="3:25" x14ac:dyDescent="0.25">
      <c r="C320" s="336"/>
      <c r="D320" s="336"/>
      <c r="E320" s="336"/>
      <c r="F320" s="336"/>
      <c r="G320" s="325"/>
      <c r="H320" s="326"/>
      <c r="I320" s="327"/>
      <c r="J320" s="328"/>
      <c r="K320" s="324"/>
      <c r="L320" s="324"/>
      <c r="M320" s="326"/>
      <c r="O320" s="324"/>
      <c r="P320" s="324"/>
      <c r="Q320" s="326"/>
      <c r="R320" s="325"/>
      <c r="S320" s="324"/>
      <c r="T320" s="324"/>
      <c r="U320" s="324"/>
      <c r="V320" s="324"/>
      <c r="W320" s="324"/>
      <c r="X320" s="324"/>
      <c r="Y320" s="324"/>
    </row>
    <row r="321" spans="3:25" x14ac:dyDescent="0.25">
      <c r="C321" s="336"/>
      <c r="D321" s="336"/>
      <c r="E321" s="336"/>
      <c r="F321" s="336"/>
      <c r="G321" s="325"/>
      <c r="H321" s="326"/>
      <c r="I321" s="327"/>
      <c r="J321" s="328"/>
      <c r="K321" s="324"/>
      <c r="L321" s="324"/>
      <c r="M321" s="326"/>
      <c r="O321" s="324"/>
      <c r="P321" s="324"/>
      <c r="Q321" s="326"/>
      <c r="R321" s="325"/>
      <c r="S321" s="324"/>
      <c r="T321" s="324"/>
      <c r="U321" s="324"/>
      <c r="V321" s="324"/>
      <c r="W321" s="324"/>
      <c r="X321" s="324"/>
      <c r="Y321" s="324"/>
    </row>
    <row r="322" spans="3:25" x14ac:dyDescent="0.25">
      <c r="C322" s="336"/>
      <c r="D322" s="336"/>
      <c r="E322" s="336"/>
      <c r="F322" s="336"/>
      <c r="G322" s="325"/>
      <c r="H322" s="326"/>
      <c r="I322" s="327"/>
      <c r="J322" s="328"/>
      <c r="K322" s="324"/>
      <c r="L322" s="324"/>
      <c r="M322" s="326"/>
      <c r="O322" s="324"/>
      <c r="P322" s="324"/>
      <c r="Q322" s="326"/>
      <c r="R322" s="325"/>
      <c r="S322" s="324"/>
      <c r="T322" s="324"/>
      <c r="U322" s="324"/>
      <c r="V322" s="324"/>
      <c r="W322" s="324"/>
      <c r="X322" s="324"/>
      <c r="Y322" s="324"/>
    </row>
    <row r="323" spans="3:25" x14ac:dyDescent="0.25">
      <c r="C323" s="336"/>
      <c r="D323" s="336"/>
      <c r="E323" s="336"/>
      <c r="F323" s="336"/>
      <c r="G323" s="325"/>
      <c r="H323" s="326"/>
      <c r="I323" s="327"/>
      <c r="J323" s="328"/>
      <c r="K323" s="324"/>
      <c r="L323" s="324"/>
      <c r="M323" s="326"/>
      <c r="O323" s="324"/>
      <c r="P323" s="324"/>
      <c r="Q323" s="326"/>
      <c r="R323" s="325"/>
      <c r="S323" s="324"/>
      <c r="T323" s="324"/>
      <c r="U323" s="324"/>
      <c r="V323" s="324"/>
      <c r="W323" s="324"/>
      <c r="X323" s="324"/>
      <c r="Y323" s="324"/>
    </row>
    <row r="324" spans="3:25" x14ac:dyDescent="0.25">
      <c r="C324" s="336"/>
      <c r="D324" s="336"/>
      <c r="E324" s="336"/>
      <c r="F324" s="336"/>
      <c r="G324" s="325"/>
      <c r="H324" s="326"/>
      <c r="I324" s="327"/>
      <c r="J324" s="328"/>
      <c r="K324" s="324"/>
      <c r="L324" s="324"/>
      <c r="M324" s="326"/>
      <c r="O324" s="324"/>
      <c r="P324" s="324"/>
      <c r="Q324" s="326"/>
      <c r="R324" s="325"/>
      <c r="S324" s="324"/>
      <c r="T324" s="324"/>
      <c r="U324" s="324"/>
      <c r="V324" s="324"/>
      <c r="W324" s="324"/>
      <c r="X324" s="324"/>
      <c r="Y324" s="324"/>
    </row>
    <row r="325" spans="3:25" x14ac:dyDescent="0.25">
      <c r="C325" s="336"/>
      <c r="D325" s="336"/>
      <c r="E325" s="336"/>
      <c r="F325" s="336"/>
      <c r="G325" s="325"/>
      <c r="H325" s="326"/>
      <c r="I325" s="327"/>
      <c r="J325" s="328"/>
      <c r="K325" s="324"/>
      <c r="L325" s="324"/>
      <c r="M325" s="326"/>
      <c r="O325" s="324"/>
      <c r="P325" s="324"/>
      <c r="Q325" s="326"/>
      <c r="R325" s="325"/>
      <c r="S325" s="324"/>
      <c r="T325" s="324"/>
      <c r="U325" s="324"/>
      <c r="V325" s="324"/>
      <c r="W325" s="324"/>
      <c r="X325" s="324"/>
      <c r="Y325" s="324"/>
    </row>
    <row r="326" spans="3:25" x14ac:dyDescent="0.25">
      <c r="C326" s="336"/>
      <c r="D326" s="336"/>
      <c r="E326" s="336"/>
      <c r="F326" s="336"/>
      <c r="G326" s="325"/>
      <c r="H326" s="326"/>
      <c r="I326" s="327"/>
      <c r="J326" s="328"/>
      <c r="K326" s="324"/>
      <c r="L326" s="324"/>
      <c r="M326" s="326"/>
      <c r="O326" s="324"/>
      <c r="P326" s="324"/>
      <c r="Q326" s="326"/>
      <c r="R326" s="325"/>
      <c r="S326" s="324"/>
      <c r="T326" s="324"/>
      <c r="U326" s="324"/>
      <c r="V326" s="324"/>
      <c r="W326" s="324"/>
      <c r="X326" s="324"/>
      <c r="Y326" s="324"/>
    </row>
    <row r="327" spans="3:25" x14ac:dyDescent="0.25">
      <c r="C327" s="336"/>
      <c r="D327" s="336"/>
      <c r="E327" s="336"/>
      <c r="F327" s="336"/>
      <c r="G327" s="325"/>
      <c r="H327" s="326"/>
      <c r="I327" s="327"/>
      <c r="J327" s="328"/>
      <c r="K327" s="324"/>
      <c r="L327" s="324"/>
      <c r="M327" s="326"/>
      <c r="O327" s="324"/>
      <c r="P327" s="324"/>
      <c r="Q327" s="326"/>
      <c r="R327" s="325"/>
      <c r="S327" s="324"/>
      <c r="T327" s="324"/>
      <c r="U327" s="324"/>
      <c r="V327" s="324"/>
      <c r="W327" s="324"/>
      <c r="X327" s="324"/>
      <c r="Y327" s="324"/>
    </row>
    <row r="328" spans="3:25" x14ac:dyDescent="0.25">
      <c r="C328" s="336"/>
      <c r="D328" s="336"/>
      <c r="E328" s="336"/>
      <c r="F328" s="336"/>
      <c r="G328" s="325"/>
      <c r="H328" s="326"/>
      <c r="I328" s="327"/>
      <c r="J328" s="328"/>
      <c r="K328" s="324"/>
      <c r="L328" s="324"/>
      <c r="M328" s="326"/>
      <c r="O328" s="324"/>
      <c r="P328" s="324"/>
      <c r="Q328" s="326"/>
      <c r="R328" s="325"/>
      <c r="S328" s="324"/>
      <c r="T328" s="324"/>
      <c r="U328" s="324"/>
      <c r="V328" s="324"/>
      <c r="W328" s="324"/>
      <c r="X328" s="324"/>
      <c r="Y328" s="324"/>
    </row>
    <row r="329" spans="3:25" x14ac:dyDescent="0.25">
      <c r="C329" s="336"/>
      <c r="D329" s="336"/>
      <c r="E329" s="336"/>
      <c r="F329" s="336"/>
      <c r="G329" s="325"/>
      <c r="H329" s="326"/>
      <c r="I329" s="327"/>
      <c r="J329" s="328"/>
      <c r="K329" s="324"/>
      <c r="L329" s="324"/>
      <c r="M329" s="326"/>
      <c r="O329" s="324"/>
      <c r="P329" s="324"/>
      <c r="Q329" s="326"/>
      <c r="R329" s="325"/>
      <c r="S329" s="324"/>
      <c r="T329" s="324"/>
      <c r="U329" s="324"/>
      <c r="V329" s="324"/>
      <c r="W329" s="324"/>
      <c r="X329" s="324"/>
      <c r="Y329" s="324"/>
    </row>
    <row r="330" spans="3:25" x14ac:dyDescent="0.25">
      <c r="C330" s="336"/>
      <c r="D330" s="336"/>
      <c r="E330" s="336"/>
      <c r="F330" s="336"/>
      <c r="G330" s="325"/>
      <c r="H330" s="326"/>
      <c r="I330" s="327"/>
      <c r="J330" s="328"/>
      <c r="K330" s="324"/>
      <c r="L330" s="324"/>
      <c r="M330" s="326"/>
      <c r="O330" s="324"/>
      <c r="P330" s="324"/>
      <c r="Q330" s="326"/>
      <c r="R330" s="325"/>
      <c r="S330" s="324"/>
      <c r="T330" s="324"/>
      <c r="U330" s="324"/>
      <c r="V330" s="324"/>
      <c r="W330" s="324"/>
      <c r="X330" s="324"/>
      <c r="Y330" s="324"/>
    </row>
    <row r="331" spans="3:25" x14ac:dyDescent="0.25">
      <c r="C331" s="336"/>
      <c r="D331" s="336"/>
      <c r="E331" s="336"/>
      <c r="F331" s="336"/>
      <c r="G331" s="325"/>
      <c r="H331" s="326"/>
      <c r="I331" s="327"/>
      <c r="J331" s="328"/>
      <c r="K331" s="324"/>
      <c r="L331" s="324"/>
      <c r="M331" s="326"/>
      <c r="O331" s="324"/>
      <c r="P331" s="324"/>
      <c r="Q331" s="326"/>
      <c r="R331" s="325"/>
      <c r="S331" s="324"/>
      <c r="T331" s="324"/>
      <c r="U331" s="324"/>
      <c r="V331" s="324"/>
      <c r="W331" s="324"/>
      <c r="X331" s="324"/>
      <c r="Y331" s="324"/>
    </row>
    <row r="332" spans="3:25" x14ac:dyDescent="0.25">
      <c r="C332" s="336"/>
      <c r="D332" s="336"/>
      <c r="E332" s="336"/>
      <c r="F332" s="336"/>
      <c r="G332" s="325"/>
      <c r="H332" s="326"/>
      <c r="I332" s="327"/>
      <c r="J332" s="328"/>
      <c r="K332" s="324"/>
      <c r="L332" s="324"/>
      <c r="M332" s="326"/>
      <c r="O332" s="324"/>
      <c r="P332" s="324"/>
      <c r="Q332" s="326"/>
      <c r="R332" s="325"/>
      <c r="S332" s="324"/>
      <c r="T332" s="324"/>
      <c r="U332" s="324"/>
      <c r="V332" s="324"/>
      <c r="W332" s="324"/>
      <c r="X332" s="324"/>
      <c r="Y332" s="324"/>
    </row>
    <row r="333" spans="3:25" x14ac:dyDescent="0.25">
      <c r="C333" s="336"/>
      <c r="D333" s="336"/>
      <c r="E333" s="336"/>
      <c r="F333" s="336"/>
      <c r="G333" s="325"/>
      <c r="H333" s="326"/>
      <c r="I333" s="327"/>
      <c r="J333" s="328"/>
      <c r="K333" s="324"/>
      <c r="L333" s="324"/>
      <c r="M333" s="326"/>
      <c r="O333" s="324"/>
      <c r="P333" s="324"/>
      <c r="Q333" s="326"/>
      <c r="R333" s="325"/>
      <c r="S333" s="324"/>
      <c r="T333" s="324"/>
      <c r="U333" s="324"/>
      <c r="V333" s="324"/>
      <c r="W333" s="324"/>
      <c r="X333" s="324"/>
      <c r="Y333" s="324"/>
    </row>
    <row r="334" spans="3:25" x14ac:dyDescent="0.25">
      <c r="C334" s="336"/>
      <c r="D334" s="336"/>
      <c r="E334" s="336"/>
      <c r="F334" s="336"/>
      <c r="G334" s="325"/>
      <c r="H334" s="326"/>
      <c r="I334" s="327"/>
      <c r="J334" s="328"/>
      <c r="K334" s="324"/>
      <c r="L334" s="324"/>
      <c r="M334" s="326"/>
      <c r="O334" s="324"/>
      <c r="P334" s="324"/>
      <c r="Q334" s="326"/>
      <c r="R334" s="325"/>
      <c r="S334" s="324"/>
      <c r="T334" s="324"/>
      <c r="U334" s="324"/>
      <c r="V334" s="324"/>
      <c r="W334" s="324"/>
      <c r="X334" s="324"/>
      <c r="Y334" s="324"/>
    </row>
    <row r="335" spans="3:25" x14ac:dyDescent="0.25">
      <c r="C335" s="336"/>
      <c r="D335" s="336"/>
      <c r="E335" s="336"/>
      <c r="F335" s="336"/>
      <c r="G335" s="325"/>
      <c r="H335" s="326"/>
      <c r="I335" s="327"/>
      <c r="J335" s="328"/>
      <c r="K335" s="324"/>
      <c r="L335" s="324"/>
      <c r="M335" s="326"/>
      <c r="O335" s="324"/>
      <c r="P335" s="324"/>
      <c r="Q335" s="326"/>
      <c r="R335" s="325"/>
      <c r="S335" s="324"/>
      <c r="T335" s="324"/>
      <c r="U335" s="324"/>
      <c r="V335" s="324"/>
      <c r="W335" s="324"/>
      <c r="X335" s="324"/>
      <c r="Y335" s="324"/>
    </row>
    <row r="336" spans="3:25" x14ac:dyDescent="0.25">
      <c r="C336" s="336"/>
      <c r="D336" s="336"/>
      <c r="E336" s="336"/>
      <c r="F336" s="336"/>
      <c r="G336" s="325"/>
      <c r="H336" s="326"/>
      <c r="I336" s="327"/>
      <c r="J336" s="328"/>
      <c r="K336" s="324"/>
      <c r="L336" s="324"/>
      <c r="M336" s="326"/>
      <c r="O336" s="324"/>
      <c r="P336" s="324"/>
      <c r="Q336" s="326"/>
      <c r="R336" s="325"/>
      <c r="S336" s="324"/>
      <c r="T336" s="324"/>
      <c r="U336" s="324"/>
      <c r="V336" s="324"/>
      <c r="W336" s="324"/>
      <c r="X336" s="324"/>
      <c r="Y336" s="324"/>
    </row>
    <row r="337" spans="3:25" x14ac:dyDescent="0.25">
      <c r="C337" s="336"/>
      <c r="D337" s="336"/>
      <c r="E337" s="336"/>
      <c r="F337" s="336"/>
      <c r="G337" s="325"/>
      <c r="H337" s="326"/>
      <c r="I337" s="327"/>
      <c r="J337" s="328"/>
      <c r="K337" s="324"/>
      <c r="L337" s="324"/>
      <c r="M337" s="326"/>
      <c r="O337" s="324"/>
      <c r="P337" s="324"/>
      <c r="Q337" s="326"/>
      <c r="R337" s="325"/>
      <c r="S337" s="324"/>
      <c r="T337" s="324"/>
      <c r="U337" s="324"/>
      <c r="V337" s="324"/>
      <c r="W337" s="324"/>
      <c r="X337" s="324"/>
      <c r="Y337" s="324"/>
    </row>
    <row r="338" spans="3:25" x14ac:dyDescent="0.25">
      <c r="C338" s="336"/>
      <c r="D338" s="336"/>
      <c r="E338" s="336"/>
      <c r="F338" s="336"/>
      <c r="G338" s="325"/>
      <c r="H338" s="326"/>
      <c r="I338" s="327"/>
      <c r="J338" s="328"/>
      <c r="K338" s="324"/>
      <c r="L338" s="324"/>
      <c r="M338" s="326"/>
      <c r="O338" s="324"/>
      <c r="P338" s="324"/>
      <c r="Q338" s="326"/>
      <c r="R338" s="325"/>
      <c r="S338" s="324"/>
      <c r="T338" s="324"/>
      <c r="U338" s="324"/>
      <c r="V338" s="324"/>
      <c r="W338" s="324"/>
      <c r="X338" s="324"/>
      <c r="Y338" s="324"/>
    </row>
    <row r="339" spans="3:25" x14ac:dyDescent="0.25">
      <c r="C339" s="336"/>
      <c r="D339" s="336"/>
      <c r="E339" s="336"/>
      <c r="F339" s="336"/>
      <c r="G339" s="325"/>
      <c r="H339" s="326"/>
      <c r="I339" s="327"/>
      <c r="J339" s="328"/>
      <c r="K339" s="324"/>
      <c r="L339" s="324"/>
      <c r="M339" s="326"/>
      <c r="O339" s="324"/>
      <c r="P339" s="324"/>
      <c r="Q339" s="326"/>
      <c r="R339" s="325"/>
      <c r="S339" s="324"/>
      <c r="T339" s="324"/>
      <c r="U339" s="324"/>
      <c r="V339" s="324"/>
      <c r="W339" s="324"/>
      <c r="X339" s="324"/>
      <c r="Y339" s="324"/>
    </row>
    <row r="340" spans="3:25" x14ac:dyDescent="0.25">
      <c r="C340" s="336"/>
      <c r="D340" s="336"/>
      <c r="E340" s="336"/>
      <c r="F340" s="336"/>
      <c r="G340" s="325"/>
      <c r="H340" s="326"/>
      <c r="I340" s="327"/>
      <c r="J340" s="328"/>
      <c r="K340" s="324"/>
      <c r="L340" s="324"/>
      <c r="M340" s="326"/>
      <c r="O340" s="324"/>
      <c r="P340" s="324"/>
      <c r="Q340" s="326"/>
      <c r="R340" s="325"/>
      <c r="S340" s="324"/>
      <c r="T340" s="324"/>
      <c r="U340" s="324"/>
      <c r="V340" s="324"/>
      <c r="W340" s="324"/>
      <c r="X340" s="324"/>
      <c r="Y340" s="324"/>
    </row>
    <row r="341" spans="3:25" x14ac:dyDescent="0.25">
      <c r="C341" s="336"/>
      <c r="D341" s="336"/>
      <c r="E341" s="336"/>
      <c r="F341" s="336"/>
      <c r="G341" s="325"/>
      <c r="H341" s="326"/>
      <c r="I341" s="327"/>
      <c r="J341" s="328"/>
      <c r="K341" s="324"/>
      <c r="L341" s="324"/>
      <c r="M341" s="326"/>
      <c r="O341" s="324"/>
      <c r="P341" s="324"/>
      <c r="Q341" s="326"/>
      <c r="R341" s="325"/>
      <c r="S341" s="324"/>
      <c r="T341" s="324"/>
      <c r="U341" s="324"/>
      <c r="V341" s="324"/>
      <c r="W341" s="324"/>
      <c r="X341" s="324"/>
      <c r="Y341" s="324"/>
    </row>
    <row r="342" spans="3:25" x14ac:dyDescent="0.25">
      <c r="C342" s="336"/>
      <c r="D342" s="336"/>
      <c r="E342" s="336"/>
      <c r="F342" s="336"/>
      <c r="G342" s="325"/>
      <c r="H342" s="326"/>
      <c r="I342" s="327"/>
      <c r="J342" s="328"/>
      <c r="K342" s="324"/>
      <c r="L342" s="324"/>
      <c r="M342" s="326"/>
      <c r="O342" s="324"/>
      <c r="P342" s="324"/>
      <c r="Q342" s="326"/>
      <c r="R342" s="325"/>
      <c r="S342" s="324"/>
      <c r="T342" s="324"/>
      <c r="U342" s="324"/>
      <c r="V342" s="324"/>
      <c r="W342" s="324"/>
      <c r="X342" s="324"/>
      <c r="Y342" s="324"/>
    </row>
    <row r="343" spans="3:25" x14ac:dyDescent="0.25">
      <c r="C343" s="336"/>
      <c r="D343" s="336"/>
      <c r="E343" s="336"/>
      <c r="F343" s="336"/>
      <c r="G343" s="325"/>
      <c r="H343" s="326"/>
      <c r="I343" s="327"/>
      <c r="J343" s="328"/>
      <c r="K343" s="324"/>
      <c r="L343" s="324"/>
      <c r="M343" s="326"/>
      <c r="O343" s="324"/>
      <c r="P343" s="324"/>
      <c r="Q343" s="326"/>
      <c r="R343" s="325"/>
      <c r="S343" s="324"/>
      <c r="T343" s="324"/>
      <c r="U343" s="324"/>
      <c r="V343" s="324"/>
      <c r="W343" s="324"/>
      <c r="X343" s="324"/>
      <c r="Y343" s="324"/>
    </row>
    <row r="344" spans="3:25" x14ac:dyDescent="0.25">
      <c r="C344" s="336"/>
      <c r="D344" s="336"/>
      <c r="E344" s="336"/>
      <c r="F344" s="336"/>
      <c r="G344" s="325"/>
      <c r="H344" s="326"/>
      <c r="I344" s="327"/>
      <c r="J344" s="328"/>
      <c r="K344" s="324"/>
      <c r="L344" s="324"/>
      <c r="M344" s="326"/>
      <c r="O344" s="324"/>
      <c r="P344" s="324"/>
      <c r="Q344" s="326"/>
      <c r="R344" s="325"/>
      <c r="S344" s="324"/>
      <c r="T344" s="324"/>
      <c r="U344" s="324"/>
      <c r="V344" s="324"/>
      <c r="W344" s="324"/>
      <c r="X344" s="324"/>
      <c r="Y344" s="324"/>
    </row>
    <row r="345" spans="3:25" x14ac:dyDescent="0.25">
      <c r="C345" s="336"/>
      <c r="D345" s="336"/>
      <c r="E345" s="336"/>
      <c r="F345" s="336"/>
      <c r="G345" s="325"/>
      <c r="H345" s="326"/>
      <c r="I345" s="327"/>
      <c r="J345" s="328"/>
      <c r="K345" s="324"/>
      <c r="L345" s="324"/>
      <c r="M345" s="326"/>
      <c r="O345" s="324"/>
      <c r="P345" s="324"/>
      <c r="Q345" s="326"/>
      <c r="R345" s="325"/>
      <c r="S345" s="324"/>
      <c r="T345" s="324"/>
      <c r="U345" s="324"/>
      <c r="V345" s="324"/>
      <c r="W345" s="324"/>
      <c r="X345" s="324"/>
      <c r="Y345" s="324"/>
    </row>
    <row r="346" spans="3:25" x14ac:dyDescent="0.25">
      <c r="C346" s="336"/>
      <c r="D346" s="336"/>
      <c r="E346" s="336"/>
      <c r="F346" s="336"/>
      <c r="G346" s="325"/>
      <c r="H346" s="326"/>
      <c r="I346" s="327"/>
      <c r="J346" s="328"/>
      <c r="K346" s="324"/>
      <c r="L346" s="324"/>
      <c r="M346" s="326"/>
      <c r="O346" s="324"/>
      <c r="P346" s="324"/>
      <c r="Q346" s="326"/>
      <c r="R346" s="325"/>
      <c r="S346" s="324"/>
      <c r="T346" s="324"/>
      <c r="U346" s="324"/>
      <c r="V346" s="324"/>
      <c r="W346" s="324"/>
      <c r="X346" s="324"/>
      <c r="Y346" s="324"/>
    </row>
    <row r="347" spans="3:25" x14ac:dyDescent="0.25">
      <c r="C347" s="336"/>
      <c r="D347" s="336"/>
      <c r="E347" s="336"/>
      <c r="F347" s="336"/>
      <c r="G347" s="325"/>
      <c r="H347" s="326"/>
      <c r="I347" s="327"/>
      <c r="J347" s="328"/>
      <c r="K347" s="324"/>
      <c r="L347" s="324"/>
      <c r="M347" s="326"/>
      <c r="O347" s="324"/>
      <c r="P347" s="324"/>
      <c r="Q347" s="326"/>
      <c r="R347" s="325"/>
      <c r="S347" s="324"/>
      <c r="T347" s="324"/>
      <c r="U347" s="324"/>
      <c r="V347" s="324"/>
      <c r="W347" s="324"/>
      <c r="X347" s="324"/>
      <c r="Y347" s="324"/>
    </row>
    <row r="348" spans="3:25" x14ac:dyDescent="0.25">
      <c r="C348" s="336"/>
      <c r="D348" s="336"/>
      <c r="E348" s="336"/>
      <c r="F348" s="336"/>
      <c r="G348" s="325"/>
      <c r="H348" s="326"/>
      <c r="I348" s="327"/>
      <c r="J348" s="328"/>
      <c r="K348" s="324"/>
      <c r="L348" s="324"/>
      <c r="M348" s="326"/>
      <c r="O348" s="324"/>
      <c r="P348" s="324"/>
      <c r="Q348" s="326"/>
      <c r="R348" s="325"/>
      <c r="S348" s="324"/>
      <c r="T348" s="324"/>
      <c r="U348" s="324"/>
      <c r="V348" s="324"/>
      <c r="W348" s="324"/>
      <c r="X348" s="324"/>
      <c r="Y348" s="324"/>
    </row>
    <row r="349" spans="3:25" x14ac:dyDescent="0.25">
      <c r="C349" s="336"/>
      <c r="D349" s="336"/>
      <c r="E349" s="336"/>
      <c r="F349" s="336"/>
      <c r="G349" s="325"/>
      <c r="H349" s="326"/>
      <c r="I349" s="327"/>
      <c r="J349" s="328"/>
      <c r="K349" s="324"/>
      <c r="L349" s="324"/>
      <c r="M349" s="326"/>
      <c r="O349" s="324"/>
      <c r="P349" s="324"/>
      <c r="Q349" s="326"/>
      <c r="R349" s="325"/>
      <c r="S349" s="324"/>
      <c r="T349" s="324"/>
      <c r="U349" s="324"/>
      <c r="V349" s="324"/>
      <c r="W349" s="324"/>
      <c r="X349" s="324"/>
      <c r="Y349" s="324"/>
    </row>
    <row r="350" spans="3:25" x14ac:dyDescent="0.25">
      <c r="C350" s="336"/>
      <c r="D350" s="336"/>
      <c r="E350" s="336"/>
      <c r="F350" s="336"/>
      <c r="G350" s="325"/>
      <c r="H350" s="326"/>
      <c r="I350" s="327"/>
      <c r="J350" s="328"/>
      <c r="K350" s="324"/>
      <c r="L350" s="324"/>
      <c r="M350" s="326"/>
      <c r="O350" s="324"/>
      <c r="P350" s="324"/>
      <c r="Q350" s="326"/>
      <c r="R350" s="325"/>
      <c r="S350" s="324"/>
      <c r="T350" s="324"/>
      <c r="U350" s="324"/>
      <c r="V350" s="324"/>
      <c r="W350" s="324"/>
      <c r="X350" s="324"/>
      <c r="Y350" s="324"/>
    </row>
    <row r="351" spans="3:25" x14ac:dyDescent="0.25">
      <c r="C351" s="336"/>
      <c r="D351" s="336"/>
      <c r="E351" s="336"/>
      <c r="F351" s="336"/>
      <c r="G351" s="325"/>
      <c r="H351" s="326"/>
      <c r="I351" s="327"/>
      <c r="J351" s="328"/>
      <c r="K351" s="324"/>
      <c r="L351" s="324"/>
      <c r="M351" s="326"/>
      <c r="O351" s="324"/>
      <c r="P351" s="324"/>
      <c r="Q351" s="326"/>
      <c r="R351" s="325"/>
      <c r="S351" s="324"/>
      <c r="T351" s="324"/>
      <c r="U351" s="324"/>
      <c r="V351" s="324"/>
      <c r="W351" s="324"/>
      <c r="X351" s="324"/>
      <c r="Y351" s="324"/>
    </row>
    <row r="352" spans="3:25" x14ac:dyDescent="0.25">
      <c r="C352" s="336"/>
      <c r="D352" s="336"/>
      <c r="E352" s="336"/>
      <c r="F352" s="336"/>
      <c r="G352" s="325"/>
      <c r="H352" s="326"/>
      <c r="I352" s="327"/>
      <c r="J352" s="328"/>
      <c r="K352" s="324"/>
      <c r="L352" s="324"/>
      <c r="M352" s="326"/>
      <c r="O352" s="324"/>
      <c r="P352" s="324"/>
      <c r="Q352" s="326"/>
      <c r="R352" s="325"/>
      <c r="S352" s="324"/>
      <c r="T352" s="324"/>
      <c r="U352" s="324"/>
      <c r="V352" s="324"/>
      <c r="W352" s="324"/>
      <c r="X352" s="324"/>
      <c r="Y352" s="324"/>
    </row>
    <row r="353" spans="3:25" x14ac:dyDescent="0.25">
      <c r="C353" s="336"/>
      <c r="D353" s="336"/>
      <c r="E353" s="336"/>
      <c r="F353" s="336"/>
      <c r="G353" s="325"/>
      <c r="H353" s="326"/>
      <c r="I353" s="327"/>
      <c r="J353" s="328"/>
      <c r="K353" s="324"/>
      <c r="L353" s="324"/>
      <c r="M353" s="326"/>
      <c r="O353" s="324"/>
      <c r="P353" s="324"/>
      <c r="Q353" s="326"/>
      <c r="R353" s="325"/>
      <c r="S353" s="324"/>
      <c r="T353" s="324"/>
      <c r="U353" s="324"/>
      <c r="V353" s="324"/>
      <c r="W353" s="324"/>
      <c r="X353" s="324"/>
      <c r="Y353" s="324"/>
    </row>
    <row r="354" spans="3:25" x14ac:dyDescent="0.25">
      <c r="C354" s="336"/>
      <c r="D354" s="336"/>
      <c r="E354" s="336"/>
      <c r="F354" s="336"/>
      <c r="G354" s="325"/>
      <c r="H354" s="326"/>
      <c r="I354" s="327"/>
      <c r="J354" s="328"/>
      <c r="K354" s="324"/>
      <c r="L354" s="324"/>
      <c r="M354" s="326"/>
      <c r="O354" s="324"/>
      <c r="P354" s="324"/>
      <c r="Q354" s="326"/>
      <c r="R354" s="325"/>
      <c r="S354" s="324"/>
      <c r="T354" s="324"/>
      <c r="U354" s="324"/>
      <c r="V354" s="324"/>
      <c r="W354" s="324"/>
      <c r="X354" s="324"/>
      <c r="Y354" s="324"/>
    </row>
    <row r="355" spans="3:25" x14ac:dyDescent="0.25">
      <c r="C355" s="336"/>
      <c r="D355" s="336"/>
      <c r="E355" s="336"/>
      <c r="F355" s="336"/>
      <c r="G355" s="325"/>
      <c r="H355" s="326"/>
      <c r="I355" s="327"/>
      <c r="J355" s="328"/>
      <c r="K355" s="324"/>
      <c r="L355" s="324"/>
      <c r="M355" s="326"/>
      <c r="O355" s="324"/>
      <c r="P355" s="324"/>
      <c r="Q355" s="326"/>
      <c r="R355" s="325"/>
      <c r="S355" s="324"/>
      <c r="T355" s="324"/>
      <c r="U355" s="324"/>
      <c r="V355" s="324"/>
      <c r="W355" s="324"/>
      <c r="X355" s="324"/>
      <c r="Y355" s="324"/>
    </row>
    <row r="356" spans="3:25" x14ac:dyDescent="0.25">
      <c r="C356" s="336"/>
      <c r="D356" s="336"/>
      <c r="E356" s="336"/>
      <c r="F356" s="336"/>
      <c r="G356" s="325"/>
      <c r="H356" s="326"/>
      <c r="I356" s="327"/>
      <c r="J356" s="328"/>
      <c r="K356" s="324"/>
      <c r="L356" s="324"/>
      <c r="M356" s="326"/>
      <c r="O356" s="324"/>
      <c r="P356" s="324"/>
      <c r="Q356" s="326"/>
      <c r="R356" s="325"/>
      <c r="S356" s="324"/>
      <c r="T356" s="324"/>
      <c r="U356" s="324"/>
      <c r="V356" s="324"/>
      <c r="W356" s="324"/>
      <c r="X356" s="324"/>
      <c r="Y356" s="324"/>
    </row>
    <row r="357" spans="3:25" x14ac:dyDescent="0.25">
      <c r="C357" s="336"/>
      <c r="D357" s="336"/>
      <c r="E357" s="336"/>
      <c r="F357" s="336"/>
      <c r="G357" s="325"/>
      <c r="H357" s="326"/>
      <c r="I357" s="327"/>
      <c r="J357" s="328"/>
      <c r="K357" s="324"/>
      <c r="L357" s="324"/>
      <c r="M357" s="326"/>
      <c r="O357" s="324"/>
      <c r="P357" s="324"/>
      <c r="Q357" s="326"/>
      <c r="R357" s="325"/>
      <c r="S357" s="324"/>
      <c r="T357" s="324"/>
      <c r="U357" s="324"/>
      <c r="V357" s="324"/>
      <c r="W357" s="324"/>
      <c r="X357" s="324"/>
      <c r="Y357" s="324"/>
    </row>
    <row r="358" spans="3:25" x14ac:dyDescent="0.25">
      <c r="C358" s="336"/>
      <c r="D358" s="336"/>
      <c r="E358" s="336"/>
      <c r="F358" s="336"/>
      <c r="G358" s="325"/>
      <c r="H358" s="326"/>
      <c r="I358" s="327"/>
      <c r="J358" s="328"/>
      <c r="K358" s="324"/>
      <c r="L358" s="324"/>
      <c r="M358" s="326"/>
      <c r="O358" s="324"/>
      <c r="P358" s="324"/>
      <c r="Q358" s="326"/>
      <c r="R358" s="325"/>
      <c r="S358" s="324"/>
      <c r="T358" s="324"/>
      <c r="U358" s="324"/>
      <c r="V358" s="324"/>
      <c r="W358" s="324"/>
      <c r="X358" s="324"/>
      <c r="Y358" s="324"/>
    </row>
    <row r="359" spans="3:25" x14ac:dyDescent="0.25">
      <c r="C359" s="336"/>
      <c r="D359" s="336"/>
      <c r="E359" s="336"/>
      <c r="F359" s="336"/>
      <c r="G359" s="325"/>
      <c r="H359" s="326"/>
      <c r="I359" s="327"/>
      <c r="J359" s="328"/>
      <c r="K359" s="324"/>
      <c r="L359" s="324"/>
      <c r="M359" s="326"/>
      <c r="O359" s="324"/>
      <c r="P359" s="324"/>
      <c r="Q359" s="326"/>
      <c r="R359" s="325"/>
      <c r="S359" s="324"/>
      <c r="T359" s="324"/>
      <c r="U359" s="324"/>
      <c r="V359" s="324"/>
      <c r="W359" s="324"/>
      <c r="X359" s="324"/>
      <c r="Y359" s="324"/>
    </row>
    <row r="360" spans="3:25" x14ac:dyDescent="0.25">
      <c r="C360" s="336"/>
      <c r="D360" s="336"/>
      <c r="E360" s="336"/>
      <c r="F360" s="336"/>
      <c r="G360" s="325"/>
      <c r="H360" s="326"/>
      <c r="I360" s="327"/>
      <c r="J360" s="328"/>
      <c r="K360" s="324"/>
      <c r="L360" s="324"/>
      <c r="M360" s="326"/>
      <c r="O360" s="324"/>
      <c r="P360" s="324"/>
      <c r="Q360" s="326"/>
      <c r="R360" s="325"/>
      <c r="S360" s="324"/>
      <c r="T360" s="324"/>
      <c r="U360" s="324"/>
      <c r="V360" s="324"/>
      <c r="W360" s="324"/>
      <c r="X360" s="324"/>
      <c r="Y360" s="324"/>
    </row>
    <row r="361" spans="3:25" x14ac:dyDescent="0.25">
      <c r="C361" s="336"/>
      <c r="D361" s="336"/>
      <c r="E361" s="336"/>
      <c r="F361" s="336"/>
      <c r="G361" s="325"/>
      <c r="H361" s="326"/>
      <c r="I361" s="327"/>
      <c r="J361" s="328"/>
      <c r="K361" s="324"/>
      <c r="L361" s="324"/>
      <c r="M361" s="326"/>
      <c r="O361" s="324"/>
      <c r="P361" s="324"/>
      <c r="Q361" s="326"/>
      <c r="R361" s="325"/>
      <c r="S361" s="324"/>
      <c r="T361" s="324"/>
      <c r="U361" s="324"/>
      <c r="V361" s="324"/>
      <c r="W361" s="324"/>
      <c r="X361" s="324"/>
      <c r="Y361" s="324"/>
    </row>
    <row r="362" spans="3:25" x14ac:dyDescent="0.25">
      <c r="C362" s="336"/>
      <c r="D362" s="336"/>
      <c r="E362" s="336"/>
      <c r="F362" s="336"/>
      <c r="G362" s="325"/>
      <c r="H362" s="326"/>
      <c r="I362" s="327"/>
      <c r="J362" s="328"/>
      <c r="K362" s="324"/>
      <c r="L362" s="324"/>
      <c r="M362" s="326"/>
      <c r="O362" s="324"/>
      <c r="P362" s="324"/>
      <c r="Q362" s="326"/>
      <c r="R362" s="325"/>
      <c r="S362" s="324"/>
      <c r="T362" s="324"/>
      <c r="U362" s="324"/>
      <c r="V362" s="324"/>
      <c r="W362" s="324"/>
      <c r="X362" s="324"/>
      <c r="Y362" s="324"/>
    </row>
    <row r="363" spans="3:25" x14ac:dyDescent="0.25">
      <c r="C363" s="336"/>
      <c r="D363" s="336"/>
      <c r="E363" s="336"/>
      <c r="F363" s="336"/>
      <c r="G363" s="325"/>
      <c r="H363" s="326"/>
      <c r="I363" s="327"/>
      <c r="J363" s="328"/>
      <c r="K363" s="324"/>
      <c r="L363" s="324"/>
      <c r="M363" s="326"/>
      <c r="O363" s="324"/>
      <c r="P363" s="324"/>
      <c r="Q363" s="326"/>
      <c r="R363" s="325"/>
      <c r="S363" s="324"/>
      <c r="T363" s="324"/>
      <c r="U363" s="324"/>
      <c r="V363" s="324"/>
      <c r="W363" s="324"/>
      <c r="X363" s="324"/>
      <c r="Y363" s="324"/>
    </row>
    <row r="364" spans="3:25" x14ac:dyDescent="0.25">
      <c r="C364" s="336"/>
      <c r="D364" s="336"/>
      <c r="E364" s="336"/>
      <c r="F364" s="336"/>
      <c r="G364" s="325"/>
      <c r="H364" s="326"/>
      <c r="I364" s="327"/>
      <c r="J364" s="328"/>
      <c r="K364" s="324"/>
      <c r="L364" s="324"/>
      <c r="M364" s="326"/>
      <c r="O364" s="324"/>
      <c r="P364" s="324"/>
      <c r="Q364" s="326"/>
      <c r="R364" s="325"/>
      <c r="S364" s="324"/>
      <c r="T364" s="324"/>
      <c r="U364" s="324"/>
      <c r="V364" s="324"/>
      <c r="W364" s="324"/>
      <c r="X364" s="324"/>
      <c r="Y364" s="324"/>
    </row>
    <row r="365" spans="3:25" x14ac:dyDescent="0.25">
      <c r="C365" s="336"/>
      <c r="D365" s="336"/>
      <c r="E365" s="336"/>
      <c r="F365" s="336"/>
      <c r="G365" s="325"/>
      <c r="H365" s="326"/>
      <c r="I365" s="327"/>
      <c r="J365" s="328"/>
      <c r="K365" s="324"/>
      <c r="L365" s="324"/>
      <c r="M365" s="326"/>
      <c r="O365" s="324"/>
      <c r="P365" s="324"/>
      <c r="Q365" s="326"/>
      <c r="R365" s="325"/>
      <c r="S365" s="324"/>
      <c r="T365" s="324"/>
      <c r="U365" s="324"/>
      <c r="V365" s="324"/>
      <c r="W365" s="324"/>
      <c r="X365" s="324"/>
      <c r="Y365" s="324"/>
    </row>
    <row r="366" spans="3:25" x14ac:dyDescent="0.25">
      <c r="C366" s="336"/>
      <c r="D366" s="336"/>
      <c r="E366" s="336"/>
      <c r="F366" s="336"/>
      <c r="G366" s="325"/>
      <c r="H366" s="326"/>
      <c r="I366" s="327"/>
      <c r="J366" s="328"/>
      <c r="K366" s="324"/>
      <c r="L366" s="324"/>
      <c r="M366" s="326"/>
      <c r="O366" s="324"/>
      <c r="P366" s="324"/>
      <c r="Q366" s="326"/>
      <c r="R366" s="325"/>
      <c r="S366" s="324"/>
      <c r="T366" s="324"/>
      <c r="U366" s="324"/>
      <c r="V366" s="324"/>
      <c r="W366" s="324"/>
      <c r="X366" s="324"/>
      <c r="Y366" s="324"/>
    </row>
    <row r="367" spans="3:25" x14ac:dyDescent="0.25">
      <c r="C367" s="336"/>
      <c r="D367" s="336"/>
      <c r="E367" s="336"/>
      <c r="F367" s="336"/>
      <c r="G367" s="325"/>
      <c r="H367" s="326"/>
      <c r="I367" s="327"/>
      <c r="J367" s="328"/>
      <c r="K367" s="324"/>
      <c r="L367" s="324"/>
      <c r="M367" s="326"/>
      <c r="O367" s="324"/>
      <c r="P367" s="324"/>
      <c r="Q367" s="326"/>
      <c r="R367" s="325"/>
      <c r="S367" s="324"/>
      <c r="T367" s="324"/>
      <c r="U367" s="324"/>
      <c r="V367" s="324"/>
      <c r="W367" s="324"/>
      <c r="X367" s="324"/>
      <c r="Y367" s="324"/>
    </row>
    <row r="368" spans="3:25" x14ac:dyDescent="0.25">
      <c r="C368" s="336"/>
      <c r="D368" s="336"/>
      <c r="E368" s="336"/>
      <c r="F368" s="336"/>
      <c r="G368" s="325"/>
      <c r="H368" s="326"/>
      <c r="I368" s="327"/>
      <c r="J368" s="328"/>
      <c r="K368" s="324"/>
      <c r="L368" s="324"/>
      <c r="M368" s="326"/>
      <c r="O368" s="324"/>
      <c r="P368" s="324"/>
      <c r="Q368" s="326"/>
      <c r="R368" s="325"/>
      <c r="S368" s="324"/>
      <c r="T368" s="324"/>
      <c r="U368" s="324"/>
      <c r="V368" s="324"/>
      <c r="W368" s="324"/>
      <c r="X368" s="324"/>
      <c r="Y368" s="324"/>
    </row>
    <row r="369" spans="3:25" x14ac:dyDescent="0.25">
      <c r="C369" s="336"/>
      <c r="D369" s="336"/>
      <c r="E369" s="336"/>
      <c r="F369" s="336"/>
      <c r="G369" s="325"/>
      <c r="H369" s="326"/>
      <c r="I369" s="327"/>
      <c r="J369" s="328"/>
      <c r="K369" s="324"/>
      <c r="L369" s="324"/>
      <c r="M369" s="326"/>
      <c r="O369" s="324"/>
      <c r="P369" s="324"/>
      <c r="Q369" s="326"/>
      <c r="R369" s="325"/>
      <c r="S369" s="324"/>
      <c r="T369" s="324"/>
      <c r="U369" s="324"/>
      <c r="V369" s="324"/>
      <c r="W369" s="324"/>
      <c r="X369" s="324"/>
      <c r="Y369" s="324"/>
    </row>
    <row r="370" spans="3:25" x14ac:dyDescent="0.25">
      <c r="C370" s="336"/>
      <c r="D370" s="336"/>
      <c r="E370" s="336"/>
      <c r="F370" s="336"/>
      <c r="G370" s="325"/>
      <c r="H370" s="326"/>
      <c r="I370" s="327"/>
      <c r="J370" s="328"/>
      <c r="K370" s="324"/>
      <c r="L370" s="324"/>
      <c r="M370" s="326"/>
      <c r="O370" s="324"/>
      <c r="P370" s="324"/>
      <c r="Q370" s="326"/>
      <c r="R370" s="325"/>
      <c r="S370" s="324"/>
      <c r="T370" s="324"/>
      <c r="U370" s="324"/>
      <c r="V370" s="324"/>
      <c r="W370" s="324"/>
      <c r="X370" s="324"/>
      <c r="Y370" s="324"/>
    </row>
    <row r="371" spans="3:25" x14ac:dyDescent="0.25">
      <c r="C371" s="336"/>
      <c r="D371" s="336"/>
      <c r="E371" s="336"/>
      <c r="F371" s="336"/>
      <c r="G371" s="325"/>
      <c r="H371" s="326"/>
      <c r="I371" s="327"/>
      <c r="J371" s="328"/>
      <c r="K371" s="324"/>
      <c r="L371" s="324"/>
      <c r="M371" s="326"/>
      <c r="O371" s="324"/>
      <c r="P371" s="324"/>
      <c r="Q371" s="326"/>
      <c r="R371" s="325"/>
      <c r="S371" s="324"/>
      <c r="T371" s="324"/>
      <c r="U371" s="324"/>
      <c r="V371" s="324"/>
      <c r="W371" s="324"/>
      <c r="X371" s="324"/>
      <c r="Y371" s="324"/>
    </row>
    <row r="372" spans="3:25" x14ac:dyDescent="0.25">
      <c r="C372" s="336"/>
      <c r="D372" s="336"/>
      <c r="E372" s="336"/>
      <c r="F372" s="336"/>
      <c r="G372" s="325"/>
      <c r="H372" s="326"/>
      <c r="I372" s="327"/>
      <c r="J372" s="328"/>
      <c r="K372" s="324"/>
      <c r="L372" s="324"/>
      <c r="M372" s="326"/>
      <c r="O372" s="324"/>
      <c r="P372" s="324"/>
      <c r="Q372" s="326"/>
      <c r="R372" s="325"/>
      <c r="S372" s="324"/>
      <c r="T372" s="324"/>
      <c r="U372" s="324"/>
      <c r="V372" s="324"/>
      <c r="W372" s="324"/>
      <c r="X372" s="324"/>
      <c r="Y372" s="324"/>
    </row>
    <row r="373" spans="3:25" x14ac:dyDescent="0.25">
      <c r="C373" s="336"/>
      <c r="D373" s="336"/>
      <c r="E373" s="336"/>
      <c r="F373" s="336"/>
      <c r="G373" s="325"/>
      <c r="H373" s="326"/>
      <c r="I373" s="327"/>
      <c r="J373" s="328"/>
      <c r="K373" s="324"/>
      <c r="L373" s="324"/>
      <c r="M373" s="326"/>
      <c r="O373" s="324"/>
      <c r="P373" s="324"/>
      <c r="Q373" s="326"/>
      <c r="R373" s="325"/>
      <c r="S373" s="324"/>
      <c r="T373" s="324"/>
      <c r="U373" s="324"/>
      <c r="V373" s="324"/>
      <c r="W373" s="324"/>
      <c r="X373" s="324"/>
      <c r="Y373" s="324"/>
    </row>
    <row r="374" spans="3:25" x14ac:dyDescent="0.25">
      <c r="C374" s="336"/>
      <c r="D374" s="336"/>
      <c r="E374" s="336"/>
      <c r="F374" s="336"/>
      <c r="G374" s="325"/>
      <c r="H374" s="326"/>
      <c r="I374" s="327"/>
      <c r="J374" s="328"/>
      <c r="K374" s="324"/>
      <c r="L374" s="324"/>
      <c r="M374" s="326"/>
      <c r="O374" s="324"/>
      <c r="P374" s="324"/>
      <c r="Q374" s="326"/>
      <c r="R374" s="325"/>
      <c r="S374" s="324"/>
      <c r="T374" s="324"/>
      <c r="U374" s="324"/>
      <c r="V374" s="324"/>
      <c r="W374" s="324"/>
      <c r="X374" s="324"/>
      <c r="Y374" s="324"/>
    </row>
    <row r="375" spans="3:25" x14ac:dyDescent="0.25">
      <c r="C375" s="336"/>
      <c r="D375" s="336"/>
      <c r="E375" s="336"/>
      <c r="F375" s="336"/>
      <c r="G375" s="325"/>
      <c r="H375" s="326"/>
      <c r="I375" s="327"/>
      <c r="J375" s="328"/>
      <c r="K375" s="324"/>
      <c r="L375" s="324"/>
      <c r="M375" s="326"/>
      <c r="O375" s="324"/>
      <c r="P375" s="324"/>
      <c r="Q375" s="326"/>
      <c r="R375" s="325"/>
      <c r="S375" s="324"/>
      <c r="T375" s="324"/>
      <c r="U375" s="324"/>
      <c r="V375" s="324"/>
      <c r="W375" s="324"/>
      <c r="X375" s="324"/>
      <c r="Y375" s="324"/>
    </row>
    <row r="376" spans="3:25" x14ac:dyDescent="0.25">
      <c r="C376" s="336"/>
      <c r="D376" s="336"/>
      <c r="E376" s="336"/>
      <c r="F376" s="336"/>
      <c r="G376" s="325"/>
      <c r="H376" s="326"/>
      <c r="I376" s="327"/>
      <c r="J376" s="328"/>
      <c r="K376" s="324"/>
      <c r="L376" s="324"/>
      <c r="M376" s="326"/>
      <c r="O376" s="324"/>
      <c r="P376" s="324"/>
      <c r="Q376" s="326"/>
      <c r="R376" s="325"/>
      <c r="S376" s="324"/>
      <c r="T376" s="324"/>
      <c r="U376" s="324"/>
      <c r="V376" s="324"/>
      <c r="W376" s="324"/>
      <c r="X376" s="324"/>
      <c r="Y376" s="324"/>
    </row>
    <row r="377" spans="3:25" x14ac:dyDescent="0.25">
      <c r="C377" s="336"/>
      <c r="D377" s="336"/>
      <c r="E377" s="336"/>
      <c r="F377" s="336"/>
      <c r="G377" s="325"/>
      <c r="H377" s="326"/>
      <c r="I377" s="327"/>
      <c r="J377" s="328"/>
      <c r="K377" s="324"/>
      <c r="L377" s="324"/>
      <c r="M377" s="326"/>
      <c r="O377" s="324"/>
      <c r="P377" s="324"/>
      <c r="Q377" s="326"/>
      <c r="R377" s="325"/>
      <c r="S377" s="324"/>
      <c r="T377" s="324"/>
      <c r="U377" s="324"/>
      <c r="V377" s="324"/>
      <c r="W377" s="324"/>
      <c r="X377" s="324"/>
      <c r="Y377" s="324"/>
    </row>
    <row r="378" spans="3:25" x14ac:dyDescent="0.25">
      <c r="C378" s="336"/>
      <c r="D378" s="336"/>
      <c r="E378" s="336"/>
      <c r="F378" s="336"/>
      <c r="G378" s="325"/>
      <c r="H378" s="326"/>
      <c r="I378" s="327"/>
      <c r="J378" s="328"/>
      <c r="K378" s="324"/>
      <c r="L378" s="324"/>
      <c r="M378" s="326"/>
      <c r="O378" s="324"/>
      <c r="P378" s="324"/>
      <c r="Q378" s="326"/>
      <c r="R378" s="325"/>
      <c r="S378" s="324"/>
      <c r="T378" s="324"/>
      <c r="U378" s="324"/>
      <c r="V378" s="324"/>
      <c r="W378" s="324"/>
      <c r="X378" s="324"/>
      <c r="Y378" s="324"/>
    </row>
    <row r="379" spans="3:25" x14ac:dyDescent="0.25">
      <c r="C379" s="336"/>
      <c r="D379" s="336"/>
      <c r="E379" s="336"/>
      <c r="F379" s="336"/>
      <c r="G379" s="325"/>
      <c r="H379" s="326"/>
      <c r="I379" s="327"/>
      <c r="J379" s="328"/>
      <c r="K379" s="324"/>
      <c r="L379" s="324"/>
      <c r="M379" s="326"/>
      <c r="O379" s="324"/>
      <c r="P379" s="324"/>
      <c r="Q379" s="326"/>
      <c r="R379" s="325"/>
      <c r="S379" s="324"/>
      <c r="T379" s="324"/>
      <c r="U379" s="324"/>
      <c r="V379" s="324"/>
      <c r="W379" s="324"/>
      <c r="X379" s="324"/>
      <c r="Y379" s="324"/>
    </row>
    <row r="380" spans="3:25" x14ac:dyDescent="0.25">
      <c r="C380" s="336"/>
      <c r="D380" s="336"/>
      <c r="E380" s="336"/>
      <c r="F380" s="336"/>
      <c r="G380" s="325"/>
      <c r="H380" s="326"/>
      <c r="I380" s="327"/>
      <c r="J380" s="328"/>
      <c r="K380" s="324"/>
      <c r="L380" s="324"/>
      <c r="M380" s="326"/>
      <c r="O380" s="324"/>
      <c r="P380" s="324"/>
      <c r="Q380" s="326"/>
      <c r="R380" s="325"/>
      <c r="S380" s="324"/>
      <c r="T380" s="324"/>
      <c r="U380" s="324"/>
      <c r="V380" s="324"/>
      <c r="W380" s="324"/>
      <c r="X380" s="324"/>
      <c r="Y380" s="324"/>
    </row>
    <row r="381" spans="3:25" x14ac:dyDescent="0.25">
      <c r="C381" s="336"/>
      <c r="D381" s="336"/>
      <c r="E381" s="336"/>
      <c r="F381" s="336"/>
      <c r="G381" s="325"/>
      <c r="H381" s="326"/>
      <c r="I381" s="327"/>
      <c r="J381" s="328"/>
      <c r="K381" s="324"/>
      <c r="L381" s="324"/>
      <c r="M381" s="326"/>
      <c r="O381" s="324"/>
      <c r="P381" s="324"/>
      <c r="Q381" s="326"/>
      <c r="R381" s="325"/>
      <c r="S381" s="324"/>
      <c r="T381" s="324"/>
      <c r="U381" s="324"/>
      <c r="V381" s="324"/>
      <c r="W381" s="324"/>
      <c r="X381" s="324"/>
      <c r="Y381" s="324"/>
    </row>
    <row r="382" spans="3:25" x14ac:dyDescent="0.25">
      <c r="C382" s="336"/>
      <c r="D382" s="336"/>
      <c r="E382" s="336"/>
      <c r="F382" s="336"/>
      <c r="G382" s="325"/>
      <c r="H382" s="326"/>
      <c r="I382" s="327"/>
      <c r="J382" s="328"/>
      <c r="K382" s="324"/>
      <c r="L382" s="324"/>
      <c r="M382" s="326"/>
      <c r="O382" s="324"/>
      <c r="P382" s="324"/>
      <c r="Q382" s="326"/>
      <c r="R382" s="325"/>
      <c r="S382" s="324"/>
      <c r="T382" s="324"/>
      <c r="U382" s="324"/>
      <c r="V382" s="324"/>
      <c r="W382" s="324"/>
      <c r="X382" s="324"/>
      <c r="Y382" s="324"/>
    </row>
    <row r="383" spans="3:25" x14ac:dyDescent="0.25">
      <c r="C383" s="336"/>
      <c r="D383" s="336"/>
      <c r="E383" s="336"/>
      <c r="F383" s="336"/>
      <c r="G383" s="325"/>
      <c r="H383" s="326"/>
      <c r="I383" s="327"/>
      <c r="J383" s="328"/>
      <c r="K383" s="324"/>
      <c r="L383" s="324"/>
      <c r="M383" s="326"/>
      <c r="O383" s="324"/>
      <c r="P383" s="324"/>
      <c r="Q383" s="326"/>
      <c r="R383" s="325"/>
      <c r="S383" s="324"/>
      <c r="T383" s="324"/>
      <c r="U383" s="324"/>
      <c r="V383" s="324"/>
      <c r="W383" s="324"/>
      <c r="X383" s="324"/>
      <c r="Y383" s="324"/>
    </row>
    <row r="384" spans="3:25" x14ac:dyDescent="0.25">
      <c r="C384" s="336"/>
      <c r="D384" s="336"/>
      <c r="E384" s="336"/>
      <c r="F384" s="336"/>
      <c r="G384" s="325"/>
      <c r="H384" s="326"/>
      <c r="I384" s="327"/>
      <c r="J384" s="328"/>
      <c r="K384" s="324"/>
      <c r="L384" s="324"/>
      <c r="M384" s="326"/>
      <c r="O384" s="324"/>
      <c r="P384" s="324"/>
      <c r="Q384" s="326"/>
      <c r="R384" s="325"/>
      <c r="S384" s="324"/>
      <c r="T384" s="324"/>
      <c r="U384" s="324"/>
      <c r="V384" s="324"/>
      <c r="W384" s="324"/>
      <c r="X384" s="324"/>
      <c r="Y384" s="324"/>
    </row>
    <row r="385" spans="3:25" x14ac:dyDescent="0.25">
      <c r="C385" s="336"/>
      <c r="D385" s="336"/>
      <c r="E385" s="336"/>
      <c r="F385" s="336"/>
      <c r="G385" s="325"/>
      <c r="H385" s="326"/>
      <c r="I385" s="327"/>
      <c r="J385" s="328"/>
      <c r="K385" s="324"/>
      <c r="L385" s="324"/>
      <c r="M385" s="326"/>
      <c r="O385" s="324"/>
      <c r="P385" s="324"/>
      <c r="Q385" s="326"/>
      <c r="R385" s="325"/>
      <c r="S385" s="324"/>
      <c r="T385" s="324"/>
      <c r="U385" s="324"/>
      <c r="V385" s="324"/>
      <c r="W385" s="324"/>
      <c r="X385" s="324"/>
      <c r="Y385" s="324"/>
    </row>
    <row r="386" spans="3:25" x14ac:dyDescent="0.25">
      <c r="C386" s="336"/>
      <c r="D386" s="336"/>
      <c r="E386" s="336"/>
      <c r="F386" s="336"/>
      <c r="G386" s="325"/>
      <c r="H386" s="326"/>
      <c r="I386" s="327"/>
      <c r="J386" s="328"/>
      <c r="K386" s="324"/>
      <c r="L386" s="324"/>
      <c r="M386" s="326"/>
      <c r="O386" s="324"/>
      <c r="P386" s="324"/>
      <c r="Q386" s="326"/>
      <c r="R386" s="325"/>
      <c r="S386" s="324"/>
      <c r="T386" s="324"/>
      <c r="U386" s="324"/>
      <c r="V386" s="324"/>
      <c r="W386" s="324"/>
      <c r="X386" s="324"/>
      <c r="Y386" s="324"/>
    </row>
    <row r="387" spans="3:25" x14ac:dyDescent="0.25">
      <c r="C387" s="336"/>
      <c r="D387" s="336"/>
      <c r="E387" s="336"/>
      <c r="F387" s="336"/>
      <c r="G387" s="325"/>
      <c r="H387" s="326"/>
      <c r="I387" s="327"/>
      <c r="J387" s="328"/>
      <c r="K387" s="324"/>
      <c r="L387" s="324"/>
      <c r="M387" s="326"/>
      <c r="O387" s="324"/>
      <c r="P387" s="324"/>
      <c r="Q387" s="326"/>
      <c r="R387" s="325"/>
      <c r="S387" s="324"/>
      <c r="T387" s="324"/>
      <c r="U387" s="324"/>
      <c r="V387" s="324"/>
      <c r="W387" s="324"/>
      <c r="X387" s="324"/>
      <c r="Y387" s="324"/>
    </row>
    <row r="388" spans="3:25" x14ac:dyDescent="0.25">
      <c r="C388" s="336"/>
      <c r="D388" s="336"/>
      <c r="E388" s="336"/>
      <c r="F388" s="336"/>
      <c r="G388" s="325"/>
      <c r="H388" s="326"/>
      <c r="I388" s="327"/>
      <c r="J388" s="328"/>
      <c r="K388" s="324"/>
      <c r="L388" s="324"/>
      <c r="M388" s="326"/>
      <c r="O388" s="324"/>
      <c r="P388" s="324"/>
      <c r="Q388" s="326"/>
      <c r="R388" s="325"/>
      <c r="S388" s="324"/>
      <c r="T388" s="324"/>
      <c r="U388" s="324"/>
      <c r="V388" s="324"/>
      <c r="W388" s="324"/>
      <c r="X388" s="324"/>
      <c r="Y388" s="324"/>
    </row>
    <row r="389" spans="3:25" x14ac:dyDescent="0.25">
      <c r="C389" s="336"/>
      <c r="D389" s="336"/>
      <c r="E389" s="336"/>
      <c r="F389" s="336"/>
      <c r="G389" s="325"/>
      <c r="H389" s="326"/>
      <c r="I389" s="327"/>
      <c r="J389" s="328"/>
      <c r="K389" s="324"/>
      <c r="L389" s="324"/>
      <c r="M389" s="326"/>
      <c r="O389" s="324"/>
      <c r="P389" s="324"/>
      <c r="Q389" s="326"/>
      <c r="R389" s="325"/>
      <c r="S389" s="324"/>
      <c r="T389" s="324"/>
      <c r="U389" s="324"/>
      <c r="V389" s="324"/>
      <c r="W389" s="324"/>
      <c r="X389" s="324"/>
      <c r="Y389" s="324"/>
    </row>
    <row r="390" spans="3:25" x14ac:dyDescent="0.25">
      <c r="C390" s="336"/>
      <c r="D390" s="336"/>
      <c r="E390" s="336"/>
      <c r="F390" s="336"/>
      <c r="G390" s="325"/>
      <c r="H390" s="326"/>
      <c r="I390" s="327"/>
      <c r="J390" s="328"/>
      <c r="K390" s="324"/>
      <c r="L390" s="324"/>
      <c r="M390" s="326"/>
      <c r="O390" s="324"/>
      <c r="P390" s="324"/>
      <c r="Q390" s="326"/>
      <c r="R390" s="325"/>
      <c r="S390" s="324"/>
      <c r="T390" s="324"/>
      <c r="U390" s="324"/>
      <c r="V390" s="324"/>
      <c r="W390" s="324"/>
      <c r="X390" s="324"/>
      <c r="Y390" s="324"/>
    </row>
    <row r="391" spans="3:25" x14ac:dyDescent="0.25">
      <c r="C391" s="336"/>
      <c r="D391" s="336"/>
      <c r="E391" s="336"/>
      <c r="F391" s="336"/>
      <c r="G391" s="325"/>
      <c r="H391" s="326"/>
      <c r="I391" s="327"/>
      <c r="J391" s="328"/>
      <c r="K391" s="324"/>
      <c r="L391" s="324"/>
      <c r="M391" s="326"/>
      <c r="O391" s="324"/>
      <c r="P391" s="324"/>
      <c r="Q391" s="326"/>
      <c r="R391" s="325"/>
      <c r="S391" s="324"/>
      <c r="T391" s="324"/>
      <c r="U391" s="324"/>
      <c r="V391" s="324"/>
      <c r="W391" s="324"/>
      <c r="X391" s="324"/>
      <c r="Y391" s="324"/>
    </row>
    <row r="392" spans="3:25" x14ac:dyDescent="0.25">
      <c r="C392" s="336"/>
      <c r="D392" s="336"/>
      <c r="E392" s="336"/>
      <c r="F392" s="336"/>
      <c r="G392" s="325"/>
      <c r="H392" s="326"/>
      <c r="I392" s="327"/>
      <c r="J392" s="328"/>
      <c r="K392" s="324"/>
      <c r="L392" s="324"/>
      <c r="M392" s="326"/>
      <c r="O392" s="324"/>
      <c r="P392" s="324"/>
      <c r="Q392" s="326"/>
      <c r="R392" s="325"/>
      <c r="S392" s="324"/>
      <c r="T392" s="324"/>
      <c r="U392" s="324"/>
      <c r="V392" s="324"/>
      <c r="W392" s="324"/>
      <c r="X392" s="324"/>
      <c r="Y392" s="324"/>
    </row>
    <row r="393" spans="3:25" x14ac:dyDescent="0.25">
      <c r="C393" s="336"/>
      <c r="D393" s="336"/>
      <c r="E393" s="336"/>
      <c r="F393" s="336"/>
      <c r="G393" s="325"/>
      <c r="H393" s="326"/>
      <c r="I393" s="327"/>
      <c r="J393" s="328"/>
      <c r="K393" s="324"/>
      <c r="L393" s="324"/>
      <c r="M393" s="326"/>
      <c r="O393" s="324"/>
      <c r="P393" s="324"/>
      <c r="Q393" s="326"/>
      <c r="R393" s="325"/>
      <c r="S393" s="324"/>
      <c r="T393" s="324"/>
      <c r="U393" s="324"/>
      <c r="V393" s="324"/>
      <c r="W393" s="324"/>
      <c r="X393" s="324"/>
      <c r="Y393" s="324"/>
    </row>
    <row r="394" spans="3:25" x14ac:dyDescent="0.25">
      <c r="C394" s="336"/>
      <c r="D394" s="336"/>
      <c r="E394" s="336"/>
      <c r="F394" s="336"/>
      <c r="G394" s="325"/>
      <c r="H394" s="326"/>
      <c r="I394" s="327"/>
      <c r="J394" s="328"/>
      <c r="K394" s="324"/>
      <c r="L394" s="324"/>
      <c r="M394" s="326"/>
      <c r="O394" s="324"/>
      <c r="P394" s="324"/>
      <c r="Q394" s="326"/>
      <c r="R394" s="325"/>
      <c r="S394" s="324"/>
      <c r="T394" s="324"/>
      <c r="U394" s="324"/>
      <c r="V394" s="324"/>
      <c r="W394" s="324"/>
      <c r="X394" s="324"/>
      <c r="Y394" s="324"/>
    </row>
    <row r="395" spans="3:25" x14ac:dyDescent="0.25">
      <c r="C395" s="336"/>
      <c r="D395" s="336"/>
      <c r="E395" s="336"/>
      <c r="F395" s="336"/>
      <c r="G395" s="325"/>
      <c r="H395" s="326"/>
      <c r="I395" s="327"/>
      <c r="J395" s="328"/>
      <c r="K395" s="324"/>
      <c r="L395" s="324"/>
      <c r="M395" s="326"/>
      <c r="O395" s="324"/>
      <c r="P395" s="324"/>
      <c r="Q395" s="326"/>
      <c r="R395" s="325"/>
      <c r="S395" s="324"/>
      <c r="T395" s="324"/>
      <c r="U395" s="324"/>
      <c r="V395" s="324"/>
      <c r="W395" s="324"/>
      <c r="X395" s="324"/>
      <c r="Y395" s="324"/>
    </row>
    <row r="396" spans="3:25" x14ac:dyDescent="0.25">
      <c r="C396" s="336"/>
      <c r="D396" s="336"/>
      <c r="E396" s="336"/>
      <c r="F396" s="336"/>
      <c r="G396" s="325"/>
      <c r="H396" s="326"/>
      <c r="I396" s="327"/>
      <c r="J396" s="328"/>
      <c r="K396" s="324"/>
      <c r="L396" s="324"/>
      <c r="M396" s="326"/>
      <c r="O396" s="324"/>
      <c r="P396" s="324"/>
      <c r="Q396" s="326"/>
      <c r="R396" s="325"/>
      <c r="S396" s="324"/>
      <c r="T396" s="324"/>
      <c r="U396" s="324"/>
      <c r="V396" s="324"/>
      <c r="W396" s="324"/>
      <c r="X396" s="324"/>
      <c r="Y396" s="324"/>
    </row>
    <row r="397" spans="3:25" x14ac:dyDescent="0.25">
      <c r="C397" s="336"/>
      <c r="D397" s="336"/>
      <c r="E397" s="336"/>
      <c r="F397" s="336"/>
      <c r="G397" s="325"/>
      <c r="H397" s="326"/>
      <c r="I397" s="327"/>
      <c r="J397" s="328"/>
      <c r="K397" s="324"/>
      <c r="L397" s="324"/>
      <c r="M397" s="326"/>
      <c r="O397" s="324"/>
      <c r="P397" s="324"/>
      <c r="Q397" s="326"/>
      <c r="R397" s="325"/>
      <c r="S397" s="324"/>
      <c r="T397" s="324"/>
      <c r="U397" s="324"/>
      <c r="V397" s="324"/>
      <c r="W397" s="324"/>
      <c r="X397" s="324"/>
      <c r="Y397" s="324"/>
    </row>
    <row r="398" spans="3:25" x14ac:dyDescent="0.25">
      <c r="C398" s="336"/>
      <c r="D398" s="336"/>
      <c r="E398" s="336"/>
      <c r="F398" s="336"/>
      <c r="G398" s="325"/>
      <c r="H398" s="326"/>
      <c r="I398" s="327"/>
      <c r="J398" s="328"/>
      <c r="K398" s="324"/>
      <c r="L398" s="324"/>
      <c r="M398" s="326"/>
      <c r="O398" s="324"/>
      <c r="P398" s="324"/>
      <c r="Q398" s="326"/>
      <c r="R398" s="325"/>
      <c r="S398" s="324"/>
      <c r="T398" s="324"/>
      <c r="U398" s="324"/>
      <c r="V398" s="324"/>
      <c r="W398" s="324"/>
      <c r="X398" s="324"/>
      <c r="Y398" s="324"/>
    </row>
    <row r="399" spans="3:25" x14ac:dyDescent="0.25">
      <c r="C399" s="336"/>
      <c r="D399" s="336"/>
      <c r="E399" s="336"/>
      <c r="F399" s="336"/>
      <c r="G399" s="325"/>
      <c r="H399" s="326"/>
      <c r="I399" s="327"/>
      <c r="J399" s="328"/>
      <c r="K399" s="324"/>
      <c r="L399" s="324"/>
      <c r="M399" s="326"/>
      <c r="O399" s="324"/>
      <c r="P399" s="324"/>
      <c r="Q399" s="326"/>
      <c r="R399" s="325"/>
      <c r="S399" s="324"/>
      <c r="T399" s="324"/>
      <c r="U399" s="324"/>
      <c r="V399" s="324"/>
      <c r="W399" s="324"/>
      <c r="X399" s="324"/>
      <c r="Y399" s="324"/>
    </row>
    <row r="400" spans="3:25" x14ac:dyDescent="0.25">
      <c r="C400" s="336"/>
      <c r="D400" s="336"/>
      <c r="E400" s="336"/>
      <c r="F400" s="336"/>
      <c r="G400" s="325"/>
      <c r="H400" s="326"/>
      <c r="I400" s="327"/>
      <c r="J400" s="328"/>
      <c r="K400" s="324"/>
      <c r="L400" s="324"/>
      <c r="M400" s="326"/>
      <c r="O400" s="324"/>
      <c r="P400" s="324"/>
      <c r="Q400" s="326"/>
      <c r="R400" s="325"/>
      <c r="S400" s="324"/>
      <c r="T400" s="324"/>
      <c r="U400" s="324"/>
      <c r="V400" s="324"/>
      <c r="W400" s="324"/>
      <c r="X400" s="324"/>
      <c r="Y400" s="324"/>
    </row>
    <row r="401" spans="3:25" x14ac:dyDescent="0.25">
      <c r="C401" s="336"/>
      <c r="D401" s="336"/>
      <c r="E401" s="336"/>
      <c r="F401" s="336"/>
      <c r="G401" s="325"/>
      <c r="H401" s="326"/>
      <c r="I401" s="327"/>
      <c r="J401" s="328"/>
      <c r="K401" s="324"/>
      <c r="L401" s="324"/>
      <c r="M401" s="326"/>
      <c r="O401" s="324"/>
      <c r="P401" s="324"/>
      <c r="Q401" s="326"/>
      <c r="R401" s="325"/>
      <c r="S401" s="324"/>
      <c r="T401" s="324"/>
      <c r="U401" s="324"/>
      <c r="V401" s="324"/>
      <c r="W401" s="324"/>
      <c r="X401" s="324"/>
      <c r="Y401" s="324"/>
    </row>
    <row r="402" spans="3:25" x14ac:dyDescent="0.25">
      <c r="C402" s="336"/>
      <c r="D402" s="336"/>
      <c r="E402" s="336"/>
      <c r="F402" s="336"/>
      <c r="G402" s="325"/>
      <c r="H402" s="326"/>
      <c r="I402" s="327"/>
      <c r="J402" s="328"/>
      <c r="K402" s="324"/>
      <c r="L402" s="324"/>
      <c r="M402" s="326"/>
      <c r="O402" s="324"/>
      <c r="P402" s="324"/>
      <c r="Q402" s="326"/>
      <c r="R402" s="325"/>
      <c r="S402" s="324"/>
      <c r="T402" s="324"/>
      <c r="U402" s="324"/>
      <c r="V402" s="324"/>
      <c r="W402" s="324"/>
      <c r="X402" s="324"/>
      <c r="Y402" s="324"/>
    </row>
    <row r="403" spans="3:25" x14ac:dyDescent="0.25">
      <c r="C403" s="336"/>
      <c r="D403" s="336"/>
      <c r="E403" s="336"/>
      <c r="F403" s="336"/>
      <c r="G403" s="325"/>
      <c r="H403" s="326"/>
      <c r="I403" s="327"/>
      <c r="J403" s="328"/>
      <c r="K403" s="324"/>
      <c r="L403" s="324"/>
      <c r="M403" s="326"/>
      <c r="O403" s="324"/>
      <c r="P403" s="324"/>
      <c r="Q403" s="326"/>
      <c r="R403" s="325"/>
      <c r="S403" s="324"/>
      <c r="T403" s="324"/>
      <c r="U403" s="324"/>
      <c r="V403" s="324"/>
      <c r="W403" s="324"/>
      <c r="X403" s="324"/>
      <c r="Y403" s="324"/>
    </row>
    <row r="404" spans="3:25" x14ac:dyDescent="0.25">
      <c r="C404" s="336"/>
      <c r="D404" s="336"/>
      <c r="E404" s="336"/>
      <c r="F404" s="336"/>
      <c r="G404" s="325"/>
      <c r="H404" s="326"/>
      <c r="I404" s="327"/>
      <c r="J404" s="328"/>
      <c r="K404" s="324"/>
      <c r="L404" s="324"/>
      <c r="M404" s="326"/>
      <c r="O404" s="324"/>
      <c r="P404" s="324"/>
      <c r="Q404" s="326"/>
      <c r="R404" s="325"/>
      <c r="S404" s="324"/>
      <c r="T404" s="324"/>
      <c r="U404" s="324"/>
      <c r="V404" s="324"/>
      <c r="W404" s="324"/>
      <c r="X404" s="324"/>
      <c r="Y404" s="324"/>
    </row>
    <row r="405" spans="3:25" x14ac:dyDescent="0.25">
      <c r="C405" s="336"/>
      <c r="D405" s="336"/>
      <c r="E405" s="336"/>
      <c r="F405" s="336"/>
      <c r="G405" s="325"/>
      <c r="H405" s="326"/>
      <c r="I405" s="327"/>
      <c r="J405" s="328"/>
      <c r="K405" s="324"/>
      <c r="L405" s="324"/>
      <c r="M405" s="326"/>
      <c r="O405" s="324"/>
      <c r="P405" s="324"/>
      <c r="Q405" s="326"/>
      <c r="R405" s="325"/>
      <c r="S405" s="324"/>
      <c r="T405" s="324"/>
      <c r="U405" s="324"/>
      <c r="V405" s="324"/>
      <c r="W405" s="324"/>
      <c r="X405" s="324"/>
      <c r="Y405" s="324"/>
    </row>
    <row r="406" spans="3:25" x14ac:dyDescent="0.25">
      <c r="C406" s="336"/>
      <c r="D406" s="336"/>
      <c r="E406" s="336"/>
      <c r="F406" s="336"/>
      <c r="G406" s="325"/>
      <c r="H406" s="326"/>
      <c r="I406" s="327"/>
      <c r="J406" s="328"/>
      <c r="K406" s="324"/>
      <c r="L406" s="324"/>
      <c r="M406" s="326"/>
      <c r="O406" s="324"/>
      <c r="P406" s="324"/>
      <c r="Q406" s="326"/>
      <c r="R406" s="325"/>
      <c r="S406" s="324"/>
      <c r="T406" s="324"/>
      <c r="U406" s="324"/>
      <c r="V406" s="324"/>
      <c r="W406" s="324"/>
      <c r="X406" s="324"/>
      <c r="Y406" s="324"/>
    </row>
    <row r="407" spans="3:25" x14ac:dyDescent="0.25">
      <c r="C407" s="336"/>
      <c r="D407" s="336"/>
      <c r="E407" s="336"/>
      <c r="F407" s="336"/>
      <c r="G407" s="325"/>
      <c r="H407" s="326"/>
      <c r="I407" s="327"/>
      <c r="J407" s="328"/>
      <c r="K407" s="324"/>
      <c r="L407" s="324"/>
      <c r="M407" s="326"/>
      <c r="O407" s="324"/>
      <c r="P407" s="324"/>
      <c r="Q407" s="326"/>
      <c r="R407" s="325"/>
      <c r="S407" s="324"/>
      <c r="T407" s="324"/>
      <c r="U407" s="324"/>
      <c r="V407" s="324"/>
      <c r="W407" s="324"/>
      <c r="X407" s="324"/>
      <c r="Y407" s="324"/>
    </row>
    <row r="408" spans="3:25" x14ac:dyDescent="0.25">
      <c r="C408" s="336"/>
      <c r="D408" s="336"/>
      <c r="E408" s="336"/>
      <c r="F408" s="336"/>
      <c r="G408" s="325"/>
      <c r="H408" s="326"/>
      <c r="I408" s="327"/>
      <c r="J408" s="328"/>
      <c r="K408" s="324"/>
      <c r="L408" s="324"/>
      <c r="M408" s="326"/>
      <c r="O408" s="324"/>
      <c r="P408" s="324"/>
      <c r="Q408" s="326"/>
      <c r="R408" s="325"/>
      <c r="S408" s="324"/>
      <c r="T408" s="324"/>
      <c r="U408" s="324"/>
      <c r="V408" s="324"/>
      <c r="W408" s="324"/>
      <c r="X408" s="324"/>
      <c r="Y408" s="324"/>
    </row>
    <row r="409" spans="3:25" x14ac:dyDescent="0.25">
      <c r="C409" s="336"/>
      <c r="D409" s="336"/>
      <c r="E409" s="336"/>
      <c r="F409" s="336"/>
      <c r="G409" s="325"/>
      <c r="H409" s="326"/>
      <c r="I409" s="327"/>
      <c r="J409" s="328"/>
      <c r="K409" s="324"/>
      <c r="L409" s="324"/>
      <c r="M409" s="326"/>
      <c r="O409" s="324"/>
      <c r="P409" s="324"/>
      <c r="Q409" s="326"/>
      <c r="R409" s="325"/>
      <c r="S409" s="324"/>
      <c r="T409" s="324"/>
      <c r="U409" s="324"/>
      <c r="V409" s="324"/>
      <c r="W409" s="324"/>
      <c r="X409" s="324"/>
      <c r="Y409" s="324"/>
    </row>
    <row r="410" spans="3:25" x14ac:dyDescent="0.25">
      <c r="C410" s="336"/>
      <c r="D410" s="336"/>
      <c r="E410" s="336"/>
      <c r="F410" s="336"/>
      <c r="G410" s="325"/>
      <c r="H410" s="326"/>
      <c r="I410" s="327"/>
      <c r="J410" s="328"/>
      <c r="K410" s="324"/>
      <c r="L410" s="324"/>
      <c r="M410" s="326"/>
      <c r="O410" s="324"/>
      <c r="P410" s="324"/>
      <c r="Q410" s="326"/>
      <c r="R410" s="325"/>
      <c r="S410" s="324"/>
      <c r="T410" s="324"/>
      <c r="U410" s="324"/>
      <c r="V410" s="324"/>
      <c r="W410" s="324"/>
      <c r="X410" s="324"/>
      <c r="Y410" s="324"/>
    </row>
    <row r="411" spans="3:25" x14ac:dyDescent="0.25">
      <c r="C411" s="336"/>
      <c r="D411" s="336"/>
      <c r="E411" s="336"/>
      <c r="F411" s="336"/>
      <c r="G411" s="325"/>
      <c r="H411" s="326"/>
      <c r="I411" s="327"/>
      <c r="J411" s="328"/>
      <c r="K411" s="324"/>
      <c r="L411" s="324"/>
      <c r="M411" s="326"/>
      <c r="O411" s="324"/>
      <c r="P411" s="324"/>
      <c r="Q411" s="326"/>
      <c r="R411" s="325"/>
      <c r="S411" s="324"/>
      <c r="T411" s="324"/>
      <c r="U411" s="324"/>
      <c r="V411" s="324"/>
      <c r="W411" s="324"/>
      <c r="X411" s="324"/>
      <c r="Y411" s="324"/>
    </row>
    <row r="412" spans="3:25" x14ac:dyDescent="0.25">
      <c r="C412" s="336"/>
      <c r="D412" s="336"/>
      <c r="E412" s="336"/>
      <c r="F412" s="336"/>
      <c r="G412" s="325"/>
      <c r="H412" s="326"/>
      <c r="I412" s="327"/>
      <c r="J412" s="328"/>
      <c r="K412" s="324"/>
      <c r="L412" s="324"/>
      <c r="M412" s="326"/>
      <c r="O412" s="324"/>
      <c r="P412" s="324"/>
      <c r="Q412" s="326"/>
      <c r="R412" s="325"/>
      <c r="S412" s="324"/>
      <c r="T412" s="324"/>
      <c r="U412" s="324"/>
      <c r="V412" s="324"/>
      <c r="W412" s="324"/>
      <c r="X412" s="324"/>
      <c r="Y412" s="324"/>
    </row>
    <row r="413" spans="3:25" x14ac:dyDescent="0.25">
      <c r="C413" s="336"/>
      <c r="D413" s="336"/>
      <c r="E413" s="336"/>
      <c r="F413" s="336"/>
      <c r="G413" s="325"/>
      <c r="H413" s="326"/>
      <c r="I413" s="327"/>
      <c r="J413" s="328"/>
      <c r="K413" s="324"/>
      <c r="L413" s="324"/>
      <c r="M413" s="326"/>
      <c r="O413" s="324"/>
      <c r="P413" s="324"/>
      <c r="Q413" s="326"/>
      <c r="R413" s="325"/>
      <c r="S413" s="324"/>
      <c r="T413" s="324"/>
      <c r="U413" s="324"/>
      <c r="V413" s="324"/>
      <c r="W413" s="324"/>
      <c r="X413" s="324"/>
      <c r="Y413" s="324"/>
    </row>
    <row r="414" spans="3:25" x14ac:dyDescent="0.25">
      <c r="C414" s="336"/>
      <c r="D414" s="336"/>
      <c r="E414" s="336"/>
      <c r="F414" s="336"/>
      <c r="G414" s="325"/>
      <c r="H414" s="326"/>
      <c r="I414" s="327"/>
      <c r="J414" s="328"/>
      <c r="K414" s="324"/>
      <c r="L414" s="324"/>
      <c r="M414" s="326"/>
      <c r="O414" s="324"/>
      <c r="P414" s="324"/>
      <c r="Q414" s="326"/>
      <c r="R414" s="325"/>
      <c r="S414" s="324"/>
      <c r="T414" s="324"/>
      <c r="U414" s="324"/>
      <c r="V414" s="324"/>
      <c r="W414" s="324"/>
      <c r="X414" s="324"/>
      <c r="Y414" s="324"/>
    </row>
    <row r="415" spans="3:25" x14ac:dyDescent="0.25">
      <c r="C415" s="336"/>
      <c r="D415" s="336"/>
      <c r="E415" s="336"/>
      <c r="F415" s="336"/>
      <c r="G415" s="325"/>
      <c r="H415" s="326"/>
      <c r="I415" s="327"/>
      <c r="J415" s="328"/>
      <c r="K415" s="324"/>
      <c r="L415" s="324"/>
      <c r="M415" s="326"/>
      <c r="O415" s="324"/>
      <c r="P415" s="324"/>
      <c r="Q415" s="326"/>
      <c r="R415" s="325"/>
      <c r="S415" s="324"/>
      <c r="T415" s="324"/>
      <c r="U415" s="324"/>
      <c r="V415" s="324"/>
      <c r="W415" s="324"/>
      <c r="X415" s="324"/>
      <c r="Y415" s="324"/>
    </row>
    <row r="416" spans="3:25" x14ac:dyDescent="0.25">
      <c r="C416" s="336"/>
      <c r="D416" s="336"/>
      <c r="E416" s="336"/>
      <c r="F416" s="336"/>
      <c r="G416" s="325"/>
      <c r="H416" s="326"/>
      <c r="I416" s="327"/>
      <c r="J416" s="328"/>
      <c r="K416" s="324"/>
      <c r="L416" s="324"/>
      <c r="M416" s="326"/>
      <c r="O416" s="324"/>
      <c r="P416" s="324"/>
      <c r="Q416" s="326"/>
      <c r="R416" s="325"/>
      <c r="S416" s="324"/>
      <c r="T416" s="324"/>
      <c r="U416" s="324"/>
      <c r="V416" s="324"/>
      <c r="W416" s="324"/>
      <c r="X416" s="324"/>
      <c r="Y416" s="324"/>
    </row>
    <row r="417" spans="3:25" x14ac:dyDescent="0.25">
      <c r="C417" s="336"/>
      <c r="D417" s="336"/>
      <c r="E417" s="336"/>
      <c r="F417" s="336"/>
      <c r="G417" s="325"/>
      <c r="H417" s="326"/>
      <c r="I417" s="327"/>
      <c r="J417" s="328"/>
      <c r="K417" s="324"/>
      <c r="L417" s="324"/>
      <c r="M417" s="326"/>
      <c r="O417" s="324"/>
      <c r="P417" s="324"/>
      <c r="Q417" s="326"/>
      <c r="R417" s="325"/>
      <c r="S417" s="324"/>
      <c r="T417" s="324"/>
      <c r="U417" s="324"/>
      <c r="V417" s="324"/>
      <c r="W417" s="324"/>
      <c r="X417" s="324"/>
      <c r="Y417" s="324"/>
    </row>
    <row r="418" spans="3:25" x14ac:dyDescent="0.25">
      <c r="C418" s="336"/>
      <c r="D418" s="336"/>
      <c r="E418" s="336"/>
      <c r="F418" s="336"/>
      <c r="G418" s="325"/>
      <c r="H418" s="326"/>
      <c r="I418" s="327"/>
      <c r="J418" s="328"/>
      <c r="K418" s="324"/>
      <c r="L418" s="324"/>
      <c r="M418" s="326"/>
      <c r="O418" s="324"/>
      <c r="P418" s="324"/>
      <c r="Q418" s="326"/>
      <c r="R418" s="325"/>
      <c r="S418" s="324"/>
      <c r="T418" s="324"/>
      <c r="U418" s="324"/>
      <c r="V418" s="324"/>
      <c r="W418" s="324"/>
      <c r="X418" s="324"/>
      <c r="Y418" s="324"/>
    </row>
    <row r="419" spans="3:25" x14ac:dyDescent="0.25">
      <c r="C419" s="336"/>
      <c r="D419" s="336"/>
      <c r="E419" s="336"/>
      <c r="F419" s="336"/>
      <c r="G419" s="325"/>
      <c r="H419" s="326"/>
      <c r="I419" s="327"/>
      <c r="J419" s="328"/>
      <c r="K419" s="324"/>
      <c r="L419" s="324"/>
      <c r="M419" s="326"/>
      <c r="O419" s="324"/>
      <c r="P419" s="324"/>
      <c r="Q419" s="326"/>
      <c r="R419" s="325"/>
      <c r="S419" s="324"/>
      <c r="T419" s="324"/>
      <c r="U419" s="324"/>
      <c r="V419" s="324"/>
      <c r="W419" s="324"/>
      <c r="X419" s="324"/>
      <c r="Y419" s="324"/>
    </row>
    <row r="420" spans="3:25" x14ac:dyDescent="0.25">
      <c r="C420" s="336"/>
      <c r="D420" s="336"/>
      <c r="E420" s="336"/>
      <c r="F420" s="336"/>
      <c r="G420" s="325"/>
      <c r="H420" s="326"/>
      <c r="I420" s="327"/>
      <c r="J420" s="328"/>
      <c r="K420" s="324"/>
      <c r="L420" s="324"/>
      <c r="M420" s="326"/>
      <c r="O420" s="324"/>
      <c r="P420" s="324"/>
      <c r="Q420" s="326"/>
      <c r="R420" s="325"/>
      <c r="S420" s="324"/>
      <c r="T420" s="324"/>
      <c r="U420" s="324"/>
      <c r="V420" s="324"/>
      <c r="W420" s="324"/>
      <c r="X420" s="324"/>
      <c r="Y420" s="324"/>
    </row>
    <row r="421" spans="3:25" x14ac:dyDescent="0.25">
      <c r="C421" s="336"/>
      <c r="D421" s="336"/>
      <c r="E421" s="336"/>
      <c r="F421" s="336"/>
      <c r="G421" s="325"/>
      <c r="H421" s="326"/>
      <c r="I421" s="327"/>
      <c r="J421" s="328"/>
      <c r="K421" s="324"/>
      <c r="L421" s="324"/>
      <c r="M421" s="326"/>
      <c r="O421" s="324"/>
      <c r="P421" s="324"/>
      <c r="Q421" s="326"/>
      <c r="R421" s="325"/>
      <c r="S421" s="324"/>
      <c r="T421" s="324"/>
      <c r="U421" s="324"/>
      <c r="V421" s="324"/>
      <c r="W421" s="324"/>
      <c r="X421" s="324"/>
      <c r="Y421" s="324"/>
    </row>
    <row r="422" spans="3:25" x14ac:dyDescent="0.25">
      <c r="C422" s="336"/>
      <c r="D422" s="336"/>
      <c r="E422" s="336"/>
      <c r="F422" s="336"/>
      <c r="G422" s="325"/>
      <c r="H422" s="326"/>
      <c r="I422" s="327"/>
      <c r="J422" s="328"/>
      <c r="K422" s="324"/>
      <c r="L422" s="324"/>
      <c r="M422" s="326"/>
      <c r="O422" s="324"/>
      <c r="P422" s="324"/>
      <c r="Q422" s="326"/>
      <c r="R422" s="325"/>
      <c r="S422" s="324"/>
      <c r="T422" s="324"/>
      <c r="U422" s="324"/>
      <c r="V422" s="324"/>
      <c r="W422" s="324"/>
      <c r="X422" s="324"/>
      <c r="Y422" s="324"/>
    </row>
    <row r="423" spans="3:25" x14ac:dyDescent="0.25">
      <c r="C423" s="336"/>
      <c r="D423" s="336"/>
      <c r="E423" s="336"/>
      <c r="F423" s="336"/>
      <c r="G423" s="325"/>
      <c r="H423" s="326"/>
      <c r="I423" s="327"/>
      <c r="J423" s="328"/>
      <c r="K423" s="324"/>
      <c r="L423" s="324"/>
      <c r="M423" s="326"/>
      <c r="O423" s="324"/>
      <c r="P423" s="324"/>
      <c r="Q423" s="326"/>
      <c r="R423" s="325"/>
      <c r="S423" s="324"/>
      <c r="T423" s="324"/>
      <c r="U423" s="324"/>
      <c r="V423" s="324"/>
      <c r="W423" s="324"/>
      <c r="X423" s="324"/>
      <c r="Y423" s="324"/>
    </row>
    <row r="424" spans="3:25" x14ac:dyDescent="0.25">
      <c r="C424" s="336"/>
      <c r="D424" s="336"/>
      <c r="E424" s="336"/>
      <c r="F424" s="336"/>
      <c r="G424" s="325"/>
      <c r="H424" s="326"/>
      <c r="I424" s="327"/>
      <c r="J424" s="328"/>
      <c r="K424" s="324"/>
      <c r="L424" s="324"/>
      <c r="M424" s="326"/>
      <c r="O424" s="324"/>
      <c r="P424" s="324"/>
      <c r="Q424" s="326"/>
      <c r="R424" s="325"/>
      <c r="S424" s="324"/>
      <c r="T424" s="324"/>
      <c r="U424" s="324"/>
      <c r="V424" s="324"/>
      <c r="W424" s="324"/>
      <c r="X424" s="324"/>
      <c r="Y424" s="324"/>
    </row>
    <row r="425" spans="3:25" x14ac:dyDescent="0.25">
      <c r="C425" s="336"/>
      <c r="D425" s="336"/>
      <c r="E425" s="336"/>
      <c r="F425" s="336"/>
      <c r="G425" s="325"/>
      <c r="H425" s="326"/>
      <c r="I425" s="327"/>
      <c r="J425" s="328"/>
      <c r="K425" s="324"/>
      <c r="L425" s="324"/>
      <c r="M425" s="326"/>
      <c r="O425" s="324"/>
      <c r="P425" s="324"/>
      <c r="Q425" s="326"/>
      <c r="R425" s="325"/>
      <c r="S425" s="324"/>
      <c r="T425" s="324"/>
      <c r="U425" s="324"/>
      <c r="V425" s="324"/>
      <c r="W425" s="324"/>
      <c r="X425" s="324"/>
      <c r="Y425" s="324"/>
    </row>
    <row r="426" spans="3:25" x14ac:dyDescent="0.25">
      <c r="C426" s="336"/>
      <c r="D426" s="336"/>
      <c r="E426" s="336"/>
      <c r="F426" s="336"/>
      <c r="G426" s="325"/>
      <c r="H426" s="326"/>
      <c r="I426" s="327"/>
      <c r="J426" s="328"/>
      <c r="K426" s="324"/>
      <c r="L426" s="324"/>
      <c r="M426" s="326"/>
      <c r="O426" s="324"/>
      <c r="P426" s="324"/>
      <c r="Q426" s="326"/>
      <c r="R426" s="325"/>
      <c r="S426" s="324"/>
      <c r="T426" s="324"/>
      <c r="U426" s="324"/>
      <c r="V426" s="324"/>
      <c r="W426" s="324"/>
      <c r="X426" s="324"/>
      <c r="Y426" s="324"/>
    </row>
    <row r="427" spans="3:25" x14ac:dyDescent="0.25">
      <c r="C427" s="336"/>
      <c r="D427" s="336"/>
      <c r="E427" s="336"/>
      <c r="F427" s="336"/>
      <c r="G427" s="325"/>
      <c r="H427" s="326"/>
      <c r="I427" s="327"/>
      <c r="J427" s="328"/>
      <c r="K427" s="324"/>
      <c r="L427" s="324"/>
      <c r="M427" s="326"/>
      <c r="O427" s="324"/>
      <c r="P427" s="324"/>
      <c r="Q427" s="326"/>
      <c r="R427" s="325"/>
      <c r="S427" s="324"/>
      <c r="T427" s="324"/>
      <c r="U427" s="324"/>
      <c r="V427" s="324"/>
      <c r="W427" s="324"/>
      <c r="X427" s="324"/>
      <c r="Y427" s="324"/>
    </row>
    <row r="428" spans="3:25" x14ac:dyDescent="0.25">
      <c r="C428" s="336"/>
      <c r="D428" s="336"/>
      <c r="E428" s="336"/>
      <c r="F428" s="336"/>
      <c r="G428" s="325"/>
      <c r="H428" s="326"/>
      <c r="I428" s="327"/>
      <c r="J428" s="328"/>
      <c r="K428" s="324"/>
      <c r="L428" s="324"/>
      <c r="M428" s="326"/>
      <c r="O428" s="324"/>
      <c r="P428" s="324"/>
      <c r="Q428" s="326"/>
      <c r="R428" s="325"/>
      <c r="S428" s="324"/>
      <c r="T428" s="324"/>
      <c r="U428" s="324"/>
      <c r="V428" s="324"/>
      <c r="W428" s="324"/>
      <c r="X428" s="324"/>
      <c r="Y428" s="324"/>
    </row>
    <row r="429" spans="3:25" x14ac:dyDescent="0.25">
      <c r="C429" s="336"/>
      <c r="D429" s="336"/>
      <c r="E429" s="336"/>
      <c r="F429" s="336"/>
      <c r="G429" s="325"/>
      <c r="H429" s="326"/>
      <c r="I429" s="327"/>
      <c r="J429" s="328"/>
      <c r="K429" s="324"/>
      <c r="L429" s="324"/>
      <c r="M429" s="326"/>
      <c r="O429" s="324"/>
      <c r="P429" s="324"/>
      <c r="Q429" s="326"/>
      <c r="R429" s="325"/>
      <c r="S429" s="324"/>
      <c r="T429" s="324"/>
      <c r="U429" s="324"/>
      <c r="V429" s="324"/>
      <c r="W429" s="324"/>
      <c r="X429" s="324"/>
      <c r="Y429" s="324"/>
    </row>
    <row r="430" spans="3:25" x14ac:dyDescent="0.25">
      <c r="C430" s="336"/>
      <c r="D430" s="336"/>
      <c r="E430" s="336"/>
      <c r="F430" s="336"/>
      <c r="G430" s="325"/>
      <c r="H430" s="326"/>
      <c r="I430" s="327"/>
      <c r="J430" s="328"/>
      <c r="K430" s="324"/>
      <c r="L430" s="324"/>
      <c r="M430" s="326"/>
      <c r="O430" s="324"/>
      <c r="P430" s="324"/>
      <c r="Q430" s="326"/>
      <c r="R430" s="325"/>
      <c r="S430" s="324"/>
      <c r="T430" s="324"/>
      <c r="U430" s="324"/>
      <c r="V430" s="324"/>
      <c r="W430" s="324"/>
      <c r="X430" s="324"/>
      <c r="Y430" s="324"/>
    </row>
    <row r="431" spans="3:25" x14ac:dyDescent="0.25">
      <c r="C431" s="336"/>
      <c r="D431" s="336"/>
      <c r="E431" s="336"/>
      <c r="F431" s="336"/>
      <c r="G431" s="325"/>
      <c r="H431" s="326"/>
      <c r="I431" s="327"/>
      <c r="J431" s="328"/>
      <c r="K431" s="324"/>
      <c r="L431" s="324"/>
      <c r="M431" s="326"/>
      <c r="O431" s="324"/>
      <c r="P431" s="324"/>
      <c r="Q431" s="326"/>
      <c r="R431" s="325"/>
      <c r="S431" s="324"/>
      <c r="T431" s="324"/>
      <c r="U431" s="324"/>
      <c r="V431" s="324"/>
      <c r="W431" s="324"/>
      <c r="X431" s="324"/>
      <c r="Y431" s="324"/>
    </row>
    <row r="432" spans="3:25" x14ac:dyDescent="0.25">
      <c r="C432" s="336"/>
      <c r="D432" s="336"/>
      <c r="E432" s="336"/>
      <c r="F432" s="336"/>
      <c r="G432" s="325"/>
      <c r="H432" s="326"/>
      <c r="I432" s="327"/>
      <c r="J432" s="328"/>
      <c r="K432" s="324"/>
      <c r="L432" s="324"/>
      <c r="M432" s="326"/>
      <c r="O432" s="324"/>
      <c r="P432" s="324"/>
      <c r="Q432" s="326"/>
      <c r="R432" s="325"/>
      <c r="S432" s="324"/>
      <c r="T432" s="324"/>
      <c r="U432" s="324"/>
      <c r="V432" s="324"/>
      <c r="W432" s="324"/>
      <c r="X432" s="324"/>
      <c r="Y432" s="324"/>
    </row>
    <row r="433" spans="3:25" x14ac:dyDescent="0.25">
      <c r="C433" s="336"/>
      <c r="D433" s="336"/>
      <c r="E433" s="336"/>
      <c r="F433" s="336"/>
      <c r="G433" s="325"/>
      <c r="H433" s="326"/>
      <c r="I433" s="327"/>
      <c r="J433" s="328"/>
      <c r="K433" s="324"/>
      <c r="L433" s="324"/>
      <c r="M433" s="326"/>
      <c r="O433" s="324"/>
      <c r="P433" s="324"/>
      <c r="Q433" s="326"/>
      <c r="R433" s="325"/>
      <c r="S433" s="324"/>
      <c r="T433" s="324"/>
      <c r="U433" s="324"/>
      <c r="V433" s="324"/>
      <c r="W433" s="324"/>
      <c r="X433" s="324"/>
      <c r="Y433" s="324"/>
    </row>
    <row r="434" spans="3:25" x14ac:dyDescent="0.25">
      <c r="C434" s="336"/>
      <c r="D434" s="336"/>
      <c r="E434" s="336"/>
      <c r="F434" s="336"/>
      <c r="G434" s="325"/>
      <c r="H434" s="326"/>
      <c r="I434" s="327"/>
      <c r="J434" s="328"/>
      <c r="K434" s="324"/>
      <c r="L434" s="324"/>
      <c r="M434" s="326"/>
      <c r="O434" s="324"/>
      <c r="P434" s="324"/>
      <c r="Q434" s="326"/>
      <c r="R434" s="325"/>
      <c r="S434" s="324"/>
      <c r="T434" s="324"/>
      <c r="U434" s="324"/>
      <c r="V434" s="324"/>
      <c r="W434" s="324"/>
      <c r="X434" s="324"/>
      <c r="Y434" s="324"/>
    </row>
    <row r="435" spans="3:25" x14ac:dyDescent="0.25">
      <c r="C435" s="336"/>
      <c r="D435" s="336"/>
      <c r="E435" s="336"/>
      <c r="F435" s="336"/>
      <c r="G435" s="325"/>
      <c r="H435" s="326"/>
      <c r="I435" s="327"/>
      <c r="J435" s="328"/>
      <c r="K435" s="324"/>
      <c r="L435" s="324"/>
      <c r="M435" s="326"/>
      <c r="O435" s="324"/>
      <c r="P435" s="324"/>
      <c r="Q435" s="326"/>
      <c r="R435" s="325"/>
      <c r="S435" s="324"/>
      <c r="T435" s="324"/>
      <c r="U435" s="324"/>
      <c r="V435" s="324"/>
      <c r="W435" s="324"/>
      <c r="X435" s="324"/>
      <c r="Y435" s="324"/>
    </row>
    <row r="436" spans="3:25" x14ac:dyDescent="0.25">
      <c r="C436" s="336"/>
      <c r="D436" s="336"/>
      <c r="E436" s="336"/>
      <c r="F436" s="336"/>
      <c r="G436" s="325"/>
      <c r="H436" s="326"/>
      <c r="I436" s="327"/>
      <c r="J436" s="328"/>
      <c r="K436" s="324"/>
      <c r="L436" s="324"/>
      <c r="M436" s="326"/>
      <c r="O436" s="324"/>
      <c r="P436" s="324"/>
      <c r="Q436" s="326"/>
      <c r="R436" s="325"/>
      <c r="S436" s="324"/>
      <c r="T436" s="324"/>
      <c r="U436" s="324"/>
      <c r="V436" s="324"/>
      <c r="W436" s="324"/>
      <c r="X436" s="324"/>
      <c r="Y436" s="324"/>
    </row>
    <row r="437" spans="3:25" x14ac:dyDescent="0.25">
      <c r="C437" s="336"/>
      <c r="D437" s="336"/>
      <c r="E437" s="336"/>
      <c r="F437" s="336"/>
      <c r="G437" s="325"/>
      <c r="H437" s="326"/>
      <c r="I437" s="327"/>
      <c r="J437" s="328"/>
      <c r="K437" s="324"/>
      <c r="L437" s="324"/>
      <c r="M437" s="326"/>
      <c r="O437" s="324"/>
      <c r="P437" s="324"/>
      <c r="Q437" s="326"/>
      <c r="R437" s="325"/>
      <c r="S437" s="324"/>
      <c r="T437" s="324"/>
      <c r="U437" s="324"/>
      <c r="V437" s="324"/>
      <c r="W437" s="324"/>
      <c r="X437" s="324"/>
      <c r="Y437" s="324"/>
    </row>
    <row r="438" spans="3:25" x14ac:dyDescent="0.25">
      <c r="C438" s="336"/>
      <c r="D438" s="336"/>
      <c r="E438" s="336"/>
      <c r="F438" s="336"/>
      <c r="G438" s="325"/>
      <c r="H438" s="326"/>
      <c r="I438" s="327"/>
      <c r="J438" s="328"/>
      <c r="K438" s="324"/>
      <c r="L438" s="324"/>
      <c r="M438" s="326"/>
      <c r="O438" s="324"/>
      <c r="P438" s="324"/>
      <c r="Q438" s="326"/>
      <c r="R438" s="325"/>
      <c r="S438" s="324"/>
      <c r="T438" s="324"/>
      <c r="U438" s="324"/>
      <c r="V438" s="324"/>
      <c r="W438" s="324"/>
      <c r="X438" s="324"/>
      <c r="Y438" s="324"/>
    </row>
    <row r="439" spans="3:25" x14ac:dyDescent="0.25">
      <c r="C439" s="336"/>
      <c r="D439" s="336"/>
      <c r="E439" s="336"/>
      <c r="F439" s="336"/>
      <c r="G439" s="325"/>
      <c r="H439" s="326"/>
      <c r="I439" s="327"/>
      <c r="J439" s="328"/>
      <c r="K439" s="324"/>
      <c r="L439" s="324"/>
      <c r="M439" s="326"/>
      <c r="O439" s="324"/>
      <c r="P439" s="324"/>
      <c r="Q439" s="326"/>
      <c r="R439" s="325"/>
      <c r="S439" s="324"/>
      <c r="T439" s="324"/>
      <c r="U439" s="324"/>
      <c r="V439" s="324"/>
      <c r="W439" s="324"/>
      <c r="X439" s="324"/>
      <c r="Y439" s="324"/>
    </row>
    <row r="440" spans="3:25" x14ac:dyDescent="0.25">
      <c r="C440" s="336"/>
      <c r="D440" s="336"/>
      <c r="E440" s="336"/>
      <c r="F440" s="336"/>
      <c r="G440" s="325"/>
      <c r="H440" s="326"/>
      <c r="I440" s="327"/>
      <c r="J440" s="328"/>
      <c r="K440" s="324"/>
      <c r="L440" s="324"/>
      <c r="M440" s="326"/>
      <c r="O440" s="324"/>
      <c r="P440" s="324"/>
      <c r="Q440" s="326"/>
      <c r="R440" s="325"/>
      <c r="S440" s="324"/>
      <c r="T440" s="324"/>
      <c r="U440" s="324"/>
      <c r="V440" s="324"/>
      <c r="W440" s="324"/>
      <c r="X440" s="324"/>
      <c r="Y440" s="324"/>
    </row>
    <row r="441" spans="3:25" x14ac:dyDescent="0.25">
      <c r="C441" s="336"/>
      <c r="D441" s="336"/>
      <c r="E441" s="336"/>
      <c r="F441" s="336"/>
      <c r="G441" s="325"/>
      <c r="H441" s="326"/>
      <c r="I441" s="327"/>
      <c r="J441" s="328"/>
      <c r="K441" s="324"/>
      <c r="L441" s="324"/>
      <c r="M441" s="326"/>
      <c r="O441" s="324"/>
      <c r="P441" s="324"/>
      <c r="Q441" s="326"/>
      <c r="R441" s="325"/>
      <c r="S441" s="324"/>
      <c r="T441" s="324"/>
      <c r="U441" s="324"/>
      <c r="V441" s="324"/>
      <c r="W441" s="324"/>
      <c r="X441" s="324"/>
      <c r="Y441" s="324"/>
    </row>
    <row r="442" spans="3:25" x14ac:dyDescent="0.25">
      <c r="C442" s="336"/>
      <c r="D442" s="336"/>
      <c r="E442" s="336"/>
      <c r="F442" s="336"/>
      <c r="G442" s="325"/>
      <c r="H442" s="326"/>
      <c r="I442" s="327"/>
      <c r="J442" s="328"/>
      <c r="K442" s="324"/>
      <c r="L442" s="324"/>
      <c r="M442" s="326"/>
      <c r="O442" s="324"/>
      <c r="P442" s="324"/>
      <c r="Q442" s="326"/>
      <c r="R442" s="325"/>
      <c r="S442" s="324"/>
      <c r="T442" s="324"/>
      <c r="U442" s="324"/>
      <c r="V442" s="324"/>
      <c r="W442" s="324"/>
      <c r="X442" s="324"/>
      <c r="Y442" s="324"/>
    </row>
    <row r="443" spans="3:25" x14ac:dyDescent="0.25">
      <c r="C443" s="336"/>
      <c r="D443" s="336"/>
      <c r="E443" s="336"/>
      <c r="F443" s="336"/>
      <c r="G443" s="325"/>
      <c r="H443" s="326"/>
      <c r="I443" s="327"/>
      <c r="J443" s="328"/>
      <c r="K443" s="324"/>
      <c r="L443" s="324"/>
      <c r="M443" s="326"/>
      <c r="O443" s="324"/>
      <c r="P443" s="324"/>
      <c r="Q443" s="326"/>
      <c r="R443" s="325"/>
      <c r="S443" s="324"/>
      <c r="T443" s="324"/>
      <c r="U443" s="324"/>
      <c r="V443" s="324"/>
      <c r="W443" s="324"/>
      <c r="X443" s="324"/>
      <c r="Y443" s="324"/>
    </row>
    <row r="444" spans="3:25" x14ac:dyDescent="0.25">
      <c r="C444" s="336"/>
      <c r="D444" s="336"/>
      <c r="E444" s="336"/>
      <c r="F444" s="336"/>
      <c r="G444" s="325"/>
      <c r="H444" s="326"/>
      <c r="I444" s="327"/>
      <c r="J444" s="328"/>
      <c r="K444" s="324"/>
      <c r="L444" s="324"/>
      <c r="M444" s="326"/>
      <c r="O444" s="324"/>
      <c r="P444" s="324"/>
      <c r="Q444" s="326"/>
      <c r="R444" s="325"/>
      <c r="S444" s="324"/>
      <c r="T444" s="324"/>
      <c r="U444" s="324"/>
      <c r="V444" s="324"/>
      <c r="W444" s="324"/>
      <c r="X444" s="324"/>
      <c r="Y444" s="324"/>
    </row>
    <row r="445" spans="3:25" x14ac:dyDescent="0.25">
      <c r="C445" s="336"/>
      <c r="D445" s="336"/>
      <c r="E445" s="336"/>
      <c r="F445" s="336"/>
      <c r="G445" s="325"/>
      <c r="H445" s="326"/>
      <c r="I445" s="327"/>
      <c r="J445" s="328"/>
      <c r="K445" s="324"/>
      <c r="L445" s="324"/>
      <c r="M445" s="326"/>
      <c r="O445" s="324"/>
      <c r="P445" s="324"/>
      <c r="Q445" s="326"/>
      <c r="R445" s="325"/>
      <c r="S445" s="324"/>
      <c r="T445" s="324"/>
      <c r="U445" s="324"/>
      <c r="V445" s="324"/>
      <c r="W445" s="324"/>
      <c r="X445" s="324"/>
      <c r="Y445" s="324"/>
    </row>
    <row r="446" spans="3:25" x14ac:dyDescent="0.25">
      <c r="C446" s="336"/>
      <c r="D446" s="336"/>
      <c r="E446" s="336"/>
      <c r="F446" s="336"/>
      <c r="G446" s="325"/>
      <c r="H446" s="326"/>
      <c r="I446" s="327"/>
      <c r="J446" s="328"/>
      <c r="K446" s="324"/>
      <c r="L446" s="324"/>
      <c r="M446" s="326"/>
      <c r="O446" s="324"/>
      <c r="P446" s="324"/>
      <c r="Q446" s="326"/>
      <c r="R446" s="325"/>
      <c r="S446" s="324"/>
      <c r="T446" s="324"/>
      <c r="U446" s="324"/>
      <c r="V446" s="324"/>
      <c r="W446" s="324"/>
      <c r="X446" s="324"/>
      <c r="Y446" s="324"/>
    </row>
    <row r="447" spans="3:25" x14ac:dyDescent="0.25">
      <c r="C447" s="336"/>
      <c r="D447" s="336"/>
      <c r="E447" s="336"/>
      <c r="F447" s="336"/>
      <c r="G447" s="325"/>
      <c r="H447" s="326"/>
      <c r="I447" s="327"/>
      <c r="J447" s="328"/>
      <c r="K447" s="324"/>
      <c r="L447" s="324"/>
      <c r="M447" s="326"/>
      <c r="O447" s="324"/>
      <c r="P447" s="324"/>
      <c r="Q447" s="326"/>
      <c r="R447" s="325"/>
      <c r="S447" s="324"/>
      <c r="T447" s="324"/>
      <c r="U447" s="324"/>
      <c r="V447" s="324"/>
      <c r="W447" s="324"/>
      <c r="X447" s="324"/>
      <c r="Y447" s="324"/>
    </row>
    <row r="448" spans="3:25" x14ac:dyDescent="0.25">
      <c r="C448" s="336"/>
      <c r="D448" s="336"/>
      <c r="E448" s="336"/>
      <c r="F448" s="336"/>
      <c r="G448" s="325"/>
      <c r="H448" s="326"/>
      <c r="I448" s="327"/>
      <c r="J448" s="328"/>
      <c r="K448" s="324"/>
      <c r="L448" s="324"/>
      <c r="M448" s="326"/>
      <c r="O448" s="324"/>
      <c r="P448" s="324"/>
      <c r="Q448" s="326"/>
      <c r="R448" s="325"/>
      <c r="S448" s="324"/>
      <c r="T448" s="324"/>
      <c r="U448" s="324"/>
      <c r="V448" s="324"/>
      <c r="W448" s="324"/>
      <c r="X448" s="324"/>
      <c r="Y448" s="324"/>
    </row>
    <row r="449" spans="3:25" x14ac:dyDescent="0.25">
      <c r="C449" s="336"/>
      <c r="D449" s="336"/>
      <c r="E449" s="336"/>
      <c r="F449" s="336"/>
      <c r="G449" s="325"/>
      <c r="H449" s="326"/>
      <c r="I449" s="327"/>
      <c r="J449" s="328"/>
      <c r="K449" s="324"/>
      <c r="L449" s="324"/>
      <c r="M449" s="326"/>
      <c r="O449" s="324"/>
      <c r="P449" s="324"/>
      <c r="Q449" s="326"/>
      <c r="R449" s="325"/>
      <c r="S449" s="324"/>
      <c r="T449" s="324"/>
      <c r="U449" s="324"/>
      <c r="V449" s="324"/>
      <c r="W449" s="324"/>
      <c r="X449" s="324"/>
      <c r="Y449" s="324"/>
    </row>
    <row r="450" spans="3:25" x14ac:dyDescent="0.25">
      <c r="C450" s="336"/>
      <c r="D450" s="336"/>
      <c r="E450" s="336"/>
      <c r="F450" s="336"/>
      <c r="G450" s="325"/>
      <c r="H450" s="326"/>
      <c r="I450" s="327"/>
      <c r="J450" s="328"/>
      <c r="K450" s="324"/>
      <c r="L450" s="324"/>
      <c r="M450" s="326"/>
      <c r="O450" s="324"/>
      <c r="P450" s="324"/>
      <c r="Q450" s="326"/>
      <c r="R450" s="325"/>
      <c r="S450" s="324"/>
      <c r="T450" s="324"/>
      <c r="U450" s="324"/>
      <c r="V450" s="324"/>
      <c r="W450" s="324"/>
      <c r="X450" s="324"/>
      <c r="Y450" s="324"/>
    </row>
    <row r="451" spans="3:25" x14ac:dyDescent="0.25">
      <c r="C451" s="336"/>
      <c r="D451" s="336"/>
      <c r="E451" s="336"/>
      <c r="F451" s="336"/>
      <c r="G451" s="325"/>
      <c r="H451" s="326"/>
      <c r="I451" s="327"/>
      <c r="J451" s="328"/>
      <c r="K451" s="324"/>
      <c r="L451" s="324"/>
      <c r="M451" s="326"/>
      <c r="O451" s="324"/>
      <c r="P451" s="324"/>
      <c r="Q451" s="326"/>
      <c r="R451" s="325"/>
      <c r="S451" s="324"/>
      <c r="T451" s="324"/>
      <c r="U451" s="324"/>
      <c r="V451" s="324"/>
      <c r="W451" s="324"/>
      <c r="X451" s="324"/>
      <c r="Y451" s="324"/>
    </row>
    <row r="452" spans="3:25" x14ac:dyDescent="0.25">
      <c r="C452" s="336"/>
      <c r="D452" s="336"/>
      <c r="E452" s="336"/>
      <c r="F452" s="336"/>
      <c r="G452" s="325"/>
      <c r="H452" s="326"/>
      <c r="I452" s="327"/>
      <c r="J452" s="328"/>
      <c r="K452" s="324"/>
      <c r="L452" s="324"/>
      <c r="M452" s="326"/>
      <c r="O452" s="324"/>
      <c r="P452" s="324"/>
      <c r="Q452" s="326"/>
      <c r="R452" s="325"/>
      <c r="S452" s="324"/>
      <c r="T452" s="324"/>
      <c r="U452" s="324"/>
      <c r="V452" s="324"/>
      <c r="W452" s="324"/>
      <c r="X452" s="324"/>
      <c r="Y452" s="324"/>
    </row>
    <row r="453" spans="3:25" x14ac:dyDescent="0.25">
      <c r="C453" s="336"/>
      <c r="D453" s="336"/>
      <c r="E453" s="336"/>
      <c r="F453" s="336"/>
      <c r="G453" s="325"/>
      <c r="H453" s="326"/>
      <c r="I453" s="327"/>
      <c r="J453" s="328"/>
      <c r="K453" s="324"/>
      <c r="L453" s="324"/>
      <c r="M453" s="326"/>
      <c r="O453" s="324"/>
      <c r="P453" s="324"/>
      <c r="Q453" s="326"/>
      <c r="R453" s="325"/>
      <c r="S453" s="324"/>
      <c r="T453" s="324"/>
      <c r="U453" s="324"/>
      <c r="V453" s="324"/>
      <c r="W453" s="324"/>
      <c r="X453" s="324"/>
      <c r="Y453" s="324"/>
    </row>
    <row r="454" spans="3:25" x14ac:dyDescent="0.25">
      <c r="C454" s="336"/>
      <c r="D454" s="336"/>
      <c r="E454" s="336"/>
      <c r="F454" s="336"/>
      <c r="G454" s="325"/>
      <c r="H454" s="326"/>
      <c r="I454" s="327"/>
      <c r="J454" s="328"/>
      <c r="K454" s="324"/>
      <c r="L454" s="324"/>
      <c r="M454" s="326"/>
      <c r="O454" s="324"/>
      <c r="P454" s="324"/>
      <c r="Q454" s="326"/>
      <c r="R454" s="325"/>
      <c r="S454" s="324"/>
      <c r="T454" s="324"/>
      <c r="U454" s="324"/>
      <c r="V454" s="324"/>
      <c r="W454" s="324"/>
      <c r="X454" s="324"/>
      <c r="Y454" s="324"/>
    </row>
    <row r="455" spans="3:25" x14ac:dyDescent="0.25">
      <c r="C455" s="336"/>
      <c r="D455" s="336"/>
      <c r="E455" s="336"/>
      <c r="F455" s="336"/>
      <c r="G455" s="325"/>
      <c r="H455" s="326"/>
      <c r="I455" s="327"/>
      <c r="J455" s="328"/>
      <c r="K455" s="324"/>
      <c r="L455" s="324"/>
      <c r="M455" s="326"/>
      <c r="O455" s="324"/>
      <c r="P455" s="324"/>
      <c r="Q455" s="326"/>
      <c r="R455" s="325"/>
      <c r="S455" s="324"/>
      <c r="T455" s="324"/>
      <c r="U455" s="324"/>
      <c r="V455" s="324"/>
      <c r="W455" s="324"/>
      <c r="X455" s="324"/>
      <c r="Y455" s="324"/>
    </row>
    <row r="456" spans="3:25" x14ac:dyDescent="0.25">
      <c r="C456" s="336"/>
      <c r="D456" s="336"/>
      <c r="E456" s="336"/>
      <c r="F456" s="336"/>
      <c r="G456" s="325"/>
      <c r="H456" s="326"/>
      <c r="I456" s="327"/>
      <c r="J456" s="328"/>
      <c r="K456" s="324"/>
      <c r="L456" s="324"/>
      <c r="M456" s="326"/>
      <c r="O456" s="324"/>
      <c r="P456" s="324"/>
      <c r="Q456" s="326"/>
      <c r="R456" s="325"/>
      <c r="S456" s="324"/>
      <c r="T456" s="324"/>
      <c r="U456" s="324"/>
      <c r="V456" s="324"/>
      <c r="W456" s="324"/>
      <c r="X456" s="324"/>
      <c r="Y456" s="324"/>
    </row>
    <row r="457" spans="3:25" x14ac:dyDescent="0.25">
      <c r="C457" s="336"/>
      <c r="D457" s="336"/>
      <c r="E457" s="336"/>
      <c r="F457" s="336"/>
      <c r="G457" s="325"/>
      <c r="H457" s="326"/>
      <c r="I457" s="327"/>
      <c r="J457" s="328"/>
      <c r="K457" s="324"/>
      <c r="L457" s="324"/>
      <c r="M457" s="326"/>
      <c r="O457" s="324"/>
      <c r="P457" s="324"/>
      <c r="Q457" s="326"/>
      <c r="R457" s="325"/>
      <c r="S457" s="324"/>
      <c r="T457" s="324"/>
      <c r="U457" s="324"/>
      <c r="V457" s="324"/>
      <c r="W457" s="324"/>
      <c r="X457" s="324"/>
      <c r="Y457" s="324"/>
    </row>
    <row r="458" spans="3:25" x14ac:dyDescent="0.25">
      <c r="C458" s="336"/>
      <c r="D458" s="336"/>
      <c r="E458" s="336"/>
      <c r="F458" s="336"/>
      <c r="G458" s="325"/>
      <c r="H458" s="326"/>
      <c r="I458" s="327"/>
      <c r="J458" s="328"/>
      <c r="K458" s="324"/>
      <c r="L458" s="324"/>
      <c r="M458" s="326"/>
      <c r="O458" s="324"/>
      <c r="P458" s="324"/>
      <c r="Q458" s="326"/>
      <c r="R458" s="325"/>
      <c r="S458" s="324"/>
      <c r="T458" s="324"/>
      <c r="U458" s="324"/>
      <c r="V458" s="324"/>
      <c r="W458" s="324"/>
      <c r="X458" s="324"/>
      <c r="Y458" s="324"/>
    </row>
    <row r="459" spans="3:25" x14ac:dyDescent="0.25">
      <c r="C459" s="336"/>
      <c r="D459" s="336"/>
      <c r="E459" s="336"/>
      <c r="F459" s="336"/>
      <c r="G459" s="325"/>
      <c r="H459" s="326"/>
      <c r="I459" s="327"/>
      <c r="J459" s="328"/>
      <c r="K459" s="324"/>
      <c r="L459" s="324"/>
      <c r="M459" s="326"/>
      <c r="O459" s="324"/>
      <c r="P459" s="324"/>
      <c r="Q459" s="326"/>
      <c r="R459" s="325"/>
      <c r="S459" s="324"/>
      <c r="T459" s="324"/>
      <c r="U459" s="324"/>
      <c r="V459" s="324"/>
      <c r="W459" s="324"/>
      <c r="X459" s="324"/>
      <c r="Y459" s="324"/>
    </row>
    <row r="460" spans="3:25" x14ac:dyDescent="0.25">
      <c r="C460" s="336"/>
      <c r="D460" s="336"/>
      <c r="E460" s="336"/>
      <c r="F460" s="336"/>
      <c r="G460" s="325"/>
      <c r="H460" s="326"/>
      <c r="I460" s="327"/>
      <c r="J460" s="328"/>
      <c r="K460" s="324"/>
      <c r="L460" s="324"/>
      <c r="M460" s="326"/>
      <c r="O460" s="324"/>
      <c r="P460" s="324"/>
      <c r="Q460" s="326"/>
      <c r="R460" s="325"/>
      <c r="S460" s="324"/>
      <c r="T460" s="324"/>
      <c r="U460" s="324"/>
      <c r="V460" s="324"/>
      <c r="W460" s="324"/>
      <c r="X460" s="324"/>
      <c r="Y460" s="324"/>
    </row>
    <row r="461" spans="3:25" x14ac:dyDescent="0.25">
      <c r="C461" s="336"/>
      <c r="D461" s="336"/>
      <c r="E461" s="336"/>
      <c r="F461" s="336"/>
      <c r="G461" s="325"/>
      <c r="H461" s="326"/>
      <c r="I461" s="327"/>
      <c r="J461" s="328"/>
      <c r="K461" s="324"/>
      <c r="L461" s="324"/>
      <c r="M461" s="326"/>
      <c r="O461" s="324"/>
      <c r="P461" s="324"/>
      <c r="Q461" s="326"/>
      <c r="R461" s="325"/>
      <c r="S461" s="324"/>
      <c r="T461" s="324"/>
      <c r="U461" s="324"/>
      <c r="V461" s="324"/>
      <c r="W461" s="324"/>
      <c r="X461" s="324"/>
      <c r="Y461" s="324"/>
    </row>
    <row r="462" spans="3:25" x14ac:dyDescent="0.25">
      <c r="C462" s="336"/>
      <c r="D462" s="336"/>
      <c r="E462" s="336"/>
      <c r="F462" s="336"/>
      <c r="G462" s="325"/>
      <c r="H462" s="326"/>
      <c r="I462" s="327"/>
      <c r="J462" s="328"/>
      <c r="K462" s="324"/>
      <c r="L462" s="324"/>
      <c r="M462" s="326"/>
      <c r="O462" s="324"/>
      <c r="P462" s="324"/>
      <c r="Q462" s="326"/>
      <c r="R462" s="325"/>
      <c r="S462" s="324"/>
      <c r="T462" s="324"/>
      <c r="U462" s="324"/>
      <c r="V462" s="324"/>
      <c r="W462" s="324"/>
      <c r="X462" s="324"/>
      <c r="Y462" s="324"/>
    </row>
    <row r="463" spans="3:25" x14ac:dyDescent="0.25">
      <c r="C463" s="336"/>
      <c r="D463" s="336"/>
      <c r="E463" s="336"/>
      <c r="F463" s="336"/>
      <c r="G463" s="325"/>
      <c r="H463" s="326"/>
      <c r="I463" s="327"/>
      <c r="J463" s="328"/>
      <c r="K463" s="324"/>
      <c r="L463" s="324"/>
      <c r="M463" s="326"/>
      <c r="O463" s="324"/>
      <c r="P463" s="324"/>
      <c r="Q463" s="326"/>
      <c r="R463" s="325"/>
      <c r="S463" s="324"/>
      <c r="T463" s="324"/>
      <c r="U463" s="324"/>
      <c r="V463" s="324"/>
      <c r="W463" s="324"/>
      <c r="X463" s="324"/>
      <c r="Y463" s="324"/>
    </row>
    <row r="464" spans="3:25" x14ac:dyDescent="0.25">
      <c r="C464" s="336"/>
      <c r="D464" s="336"/>
      <c r="E464" s="336"/>
      <c r="F464" s="336"/>
      <c r="G464" s="325"/>
      <c r="H464" s="326"/>
      <c r="I464" s="327"/>
      <c r="J464" s="328"/>
      <c r="K464" s="324"/>
      <c r="L464" s="324"/>
      <c r="M464" s="326"/>
      <c r="O464" s="324"/>
      <c r="P464" s="324"/>
      <c r="Q464" s="326"/>
      <c r="R464" s="325"/>
      <c r="S464" s="324"/>
      <c r="T464" s="324"/>
      <c r="U464" s="324"/>
      <c r="V464" s="324"/>
      <c r="W464" s="324"/>
      <c r="X464" s="324"/>
      <c r="Y464" s="324"/>
    </row>
    <row r="465" spans="3:25" x14ac:dyDescent="0.25">
      <c r="C465" s="336"/>
      <c r="D465" s="336"/>
      <c r="E465" s="336"/>
      <c r="F465" s="336"/>
      <c r="G465" s="325"/>
      <c r="H465" s="326"/>
      <c r="I465" s="327"/>
      <c r="J465" s="328"/>
      <c r="K465" s="324"/>
      <c r="L465" s="324"/>
      <c r="M465" s="326"/>
      <c r="O465" s="324"/>
      <c r="P465" s="324"/>
      <c r="Q465" s="326"/>
      <c r="R465" s="325"/>
      <c r="S465" s="324"/>
      <c r="T465" s="324"/>
      <c r="U465" s="324"/>
      <c r="V465" s="324"/>
      <c r="W465" s="324"/>
      <c r="X465" s="324"/>
      <c r="Y465" s="324"/>
    </row>
    <row r="466" spans="3:25" x14ac:dyDescent="0.25">
      <c r="C466" s="336"/>
      <c r="D466" s="336"/>
      <c r="E466" s="336"/>
      <c r="F466" s="336"/>
      <c r="G466" s="325"/>
      <c r="H466" s="326"/>
      <c r="I466" s="327"/>
      <c r="J466" s="328"/>
      <c r="K466" s="324"/>
      <c r="L466" s="324"/>
      <c r="M466" s="326"/>
      <c r="O466" s="324"/>
      <c r="P466" s="324"/>
      <c r="Q466" s="326"/>
      <c r="R466" s="325"/>
      <c r="S466" s="324"/>
      <c r="T466" s="324"/>
      <c r="U466" s="324"/>
      <c r="V466" s="324"/>
      <c r="W466" s="324"/>
      <c r="X466" s="324"/>
      <c r="Y466" s="324"/>
    </row>
    <row r="467" spans="3:25" x14ac:dyDescent="0.25">
      <c r="C467" s="336"/>
      <c r="D467" s="336"/>
      <c r="E467" s="336"/>
      <c r="F467" s="336"/>
      <c r="G467" s="325"/>
      <c r="H467" s="326"/>
      <c r="I467" s="327"/>
      <c r="J467" s="328"/>
      <c r="K467" s="324"/>
      <c r="L467" s="324"/>
      <c r="M467" s="326"/>
      <c r="O467" s="324"/>
      <c r="P467" s="324"/>
      <c r="Q467" s="326"/>
      <c r="R467" s="325"/>
      <c r="S467" s="324"/>
      <c r="T467" s="324"/>
      <c r="U467" s="324"/>
      <c r="V467" s="324"/>
      <c r="W467" s="324"/>
      <c r="X467" s="324"/>
      <c r="Y467" s="324"/>
    </row>
    <row r="468" spans="3:25" x14ac:dyDescent="0.25">
      <c r="C468" s="336"/>
      <c r="D468" s="336"/>
      <c r="E468" s="336"/>
      <c r="F468" s="336"/>
      <c r="G468" s="325"/>
      <c r="H468" s="326"/>
      <c r="I468" s="327"/>
      <c r="J468" s="328"/>
      <c r="K468" s="324"/>
      <c r="L468" s="324"/>
      <c r="M468" s="326"/>
      <c r="O468" s="324"/>
      <c r="P468" s="324"/>
      <c r="Q468" s="326"/>
      <c r="R468" s="325"/>
      <c r="S468" s="324"/>
      <c r="T468" s="324"/>
      <c r="U468" s="324"/>
      <c r="V468" s="324"/>
      <c r="W468" s="324"/>
      <c r="X468" s="324"/>
      <c r="Y468" s="324"/>
    </row>
    <row r="469" spans="3:25" x14ac:dyDescent="0.25">
      <c r="C469" s="336"/>
      <c r="D469" s="336"/>
      <c r="E469" s="336"/>
      <c r="F469" s="336"/>
      <c r="G469" s="325"/>
      <c r="H469" s="326"/>
      <c r="I469" s="327"/>
      <c r="J469" s="328"/>
      <c r="K469" s="324"/>
      <c r="L469" s="324"/>
      <c r="M469" s="326"/>
      <c r="O469" s="324"/>
      <c r="P469" s="324"/>
      <c r="Q469" s="326"/>
      <c r="R469" s="325"/>
      <c r="S469" s="324"/>
      <c r="T469" s="324"/>
      <c r="U469" s="324"/>
      <c r="V469" s="324"/>
      <c r="W469" s="324"/>
      <c r="X469" s="324"/>
      <c r="Y469" s="324"/>
    </row>
    <row r="470" spans="3:25" x14ac:dyDescent="0.25">
      <c r="C470" s="336"/>
      <c r="D470" s="336"/>
      <c r="E470" s="336"/>
      <c r="F470" s="336"/>
      <c r="G470" s="325"/>
      <c r="H470" s="326"/>
      <c r="I470" s="327"/>
      <c r="J470" s="328"/>
      <c r="K470" s="324"/>
      <c r="L470" s="324"/>
      <c r="M470" s="326"/>
      <c r="O470" s="324"/>
      <c r="P470" s="324"/>
      <c r="Q470" s="326"/>
      <c r="R470" s="325"/>
      <c r="S470" s="324"/>
      <c r="T470" s="324"/>
      <c r="U470" s="324"/>
      <c r="V470" s="324"/>
      <c r="W470" s="324"/>
      <c r="X470" s="324"/>
      <c r="Y470" s="324"/>
    </row>
    <row r="471" spans="3:25" x14ac:dyDescent="0.25">
      <c r="C471" s="336"/>
      <c r="D471" s="336"/>
      <c r="E471" s="336"/>
      <c r="F471" s="336"/>
      <c r="G471" s="325"/>
      <c r="H471" s="326"/>
      <c r="I471" s="327"/>
      <c r="J471" s="328"/>
      <c r="K471" s="324"/>
      <c r="L471" s="324"/>
      <c r="M471" s="326"/>
      <c r="O471" s="324"/>
      <c r="P471" s="324"/>
      <c r="Q471" s="326"/>
      <c r="R471" s="325"/>
      <c r="S471" s="324"/>
      <c r="T471" s="324"/>
      <c r="U471" s="324"/>
      <c r="V471" s="324"/>
      <c r="W471" s="324"/>
      <c r="X471" s="324"/>
      <c r="Y471" s="324"/>
    </row>
    <row r="472" spans="3:25" x14ac:dyDescent="0.25">
      <c r="C472" s="336"/>
      <c r="D472" s="336"/>
      <c r="E472" s="336"/>
      <c r="F472" s="336"/>
      <c r="G472" s="325"/>
      <c r="H472" s="326"/>
      <c r="I472" s="327"/>
      <c r="J472" s="328"/>
      <c r="K472" s="324"/>
      <c r="L472" s="324"/>
      <c r="M472" s="326"/>
      <c r="O472" s="324"/>
      <c r="P472" s="324"/>
      <c r="Q472" s="326"/>
      <c r="R472" s="325"/>
      <c r="S472" s="324"/>
      <c r="T472" s="324"/>
      <c r="U472" s="324"/>
      <c r="V472" s="324"/>
      <c r="W472" s="324"/>
      <c r="X472" s="324"/>
      <c r="Y472" s="324"/>
    </row>
    <row r="473" spans="3:25" x14ac:dyDescent="0.25">
      <c r="C473" s="336"/>
      <c r="D473" s="336"/>
      <c r="E473" s="336"/>
      <c r="F473" s="336"/>
      <c r="G473" s="325"/>
      <c r="H473" s="326"/>
      <c r="I473" s="327"/>
      <c r="J473" s="328"/>
      <c r="K473" s="324"/>
      <c r="L473" s="324"/>
      <c r="M473" s="326"/>
      <c r="O473" s="324"/>
      <c r="P473" s="324"/>
      <c r="Q473" s="326"/>
      <c r="R473" s="325"/>
      <c r="S473" s="324"/>
      <c r="T473" s="324"/>
      <c r="U473" s="324"/>
      <c r="V473" s="324"/>
      <c r="W473" s="324"/>
      <c r="X473" s="324"/>
      <c r="Y473" s="324"/>
    </row>
    <row r="474" spans="3:25" x14ac:dyDescent="0.25">
      <c r="C474" s="336"/>
      <c r="D474" s="336"/>
      <c r="E474" s="336"/>
      <c r="F474" s="336"/>
      <c r="G474" s="325"/>
      <c r="H474" s="326"/>
      <c r="I474" s="327"/>
      <c r="J474" s="328"/>
      <c r="K474" s="324"/>
      <c r="L474" s="324"/>
      <c r="M474" s="326"/>
      <c r="O474" s="324"/>
      <c r="P474" s="324"/>
      <c r="Q474" s="326"/>
      <c r="R474" s="325"/>
      <c r="S474" s="324"/>
      <c r="T474" s="324"/>
      <c r="U474" s="324"/>
      <c r="V474" s="324"/>
      <c r="W474" s="324"/>
      <c r="X474" s="324"/>
      <c r="Y474" s="324"/>
    </row>
    <row r="475" spans="3:25" x14ac:dyDescent="0.25">
      <c r="C475" s="336"/>
      <c r="D475" s="336"/>
      <c r="E475" s="336"/>
      <c r="F475" s="336"/>
      <c r="G475" s="325"/>
      <c r="H475" s="326"/>
      <c r="I475" s="327"/>
      <c r="J475" s="328"/>
      <c r="K475" s="324"/>
      <c r="L475" s="324"/>
      <c r="M475" s="326"/>
      <c r="O475" s="324"/>
      <c r="P475" s="324"/>
      <c r="Q475" s="326"/>
      <c r="R475" s="325"/>
      <c r="S475" s="324"/>
      <c r="T475" s="324"/>
      <c r="U475" s="324"/>
      <c r="V475" s="324"/>
      <c r="W475" s="324"/>
      <c r="X475" s="324"/>
      <c r="Y475" s="324"/>
    </row>
    <row r="476" spans="3:25" x14ac:dyDescent="0.25">
      <c r="C476" s="336"/>
      <c r="D476" s="336"/>
      <c r="E476" s="336"/>
      <c r="F476" s="336"/>
      <c r="G476" s="325"/>
      <c r="H476" s="326"/>
      <c r="I476" s="327"/>
      <c r="J476" s="328"/>
      <c r="K476" s="324"/>
      <c r="L476" s="324"/>
      <c r="M476" s="326"/>
      <c r="O476" s="324"/>
      <c r="P476" s="324"/>
      <c r="Q476" s="326"/>
      <c r="R476" s="325"/>
      <c r="S476" s="324"/>
      <c r="T476" s="324"/>
      <c r="U476" s="324"/>
      <c r="V476" s="324"/>
      <c r="W476" s="324"/>
      <c r="X476" s="324"/>
      <c r="Y476" s="324"/>
    </row>
    <row r="477" spans="3:25" x14ac:dyDescent="0.25">
      <c r="C477" s="336"/>
      <c r="D477" s="336"/>
      <c r="E477" s="336"/>
      <c r="F477" s="336"/>
      <c r="G477" s="325"/>
      <c r="H477" s="326"/>
      <c r="I477" s="327"/>
      <c r="J477" s="328"/>
      <c r="K477" s="324"/>
      <c r="L477" s="324"/>
      <c r="M477" s="326"/>
      <c r="O477" s="324"/>
      <c r="P477" s="324"/>
      <c r="Q477" s="326"/>
      <c r="R477" s="325"/>
      <c r="S477" s="324"/>
      <c r="T477" s="324"/>
      <c r="U477" s="324"/>
      <c r="V477" s="324"/>
      <c r="W477" s="324"/>
      <c r="X477" s="324"/>
      <c r="Y477" s="324"/>
    </row>
    <row r="478" spans="3:25" x14ac:dyDescent="0.25">
      <c r="C478" s="336"/>
      <c r="D478" s="336"/>
      <c r="E478" s="336"/>
      <c r="F478" s="336"/>
      <c r="G478" s="325"/>
      <c r="H478" s="326"/>
      <c r="I478" s="327"/>
      <c r="J478" s="328"/>
      <c r="K478" s="324"/>
      <c r="L478" s="324"/>
      <c r="M478" s="326"/>
      <c r="O478" s="324"/>
      <c r="P478" s="324"/>
      <c r="Q478" s="326"/>
      <c r="R478" s="325"/>
      <c r="S478" s="324"/>
      <c r="T478" s="324"/>
      <c r="U478" s="324"/>
      <c r="V478" s="324"/>
      <c r="W478" s="324"/>
      <c r="X478" s="324"/>
      <c r="Y478" s="324"/>
    </row>
    <row r="479" spans="3:25" x14ac:dyDescent="0.25">
      <c r="C479" s="336"/>
      <c r="D479" s="336"/>
      <c r="E479" s="336"/>
      <c r="F479" s="336"/>
      <c r="G479" s="325"/>
      <c r="H479" s="326"/>
      <c r="I479" s="327"/>
      <c r="J479" s="328"/>
      <c r="K479" s="324"/>
      <c r="L479" s="324"/>
      <c r="M479" s="326"/>
      <c r="O479" s="324"/>
      <c r="P479" s="324"/>
      <c r="Q479" s="326"/>
      <c r="R479" s="325"/>
      <c r="S479" s="324"/>
      <c r="T479" s="324"/>
      <c r="U479" s="324"/>
      <c r="V479" s="324"/>
      <c r="W479" s="324"/>
      <c r="X479" s="324"/>
      <c r="Y479" s="324"/>
    </row>
    <row r="480" spans="3:25" x14ac:dyDescent="0.25">
      <c r="C480" s="336"/>
      <c r="D480" s="336"/>
      <c r="E480" s="336"/>
      <c r="F480" s="336"/>
      <c r="G480" s="325"/>
      <c r="H480" s="326"/>
      <c r="I480" s="327"/>
      <c r="J480" s="328"/>
      <c r="K480" s="324"/>
      <c r="L480" s="324"/>
      <c r="M480" s="326"/>
      <c r="O480" s="324"/>
      <c r="P480" s="324"/>
      <c r="Q480" s="326"/>
      <c r="R480" s="325"/>
      <c r="S480" s="324"/>
      <c r="T480" s="324"/>
      <c r="U480" s="324"/>
      <c r="V480" s="324"/>
      <c r="W480" s="324"/>
      <c r="X480" s="324"/>
      <c r="Y480" s="324"/>
    </row>
    <row r="481" spans="3:25" x14ac:dyDescent="0.25">
      <c r="C481" s="336"/>
      <c r="D481" s="336"/>
      <c r="E481" s="336"/>
      <c r="F481" s="336"/>
      <c r="G481" s="325"/>
      <c r="H481" s="326"/>
      <c r="I481" s="327"/>
      <c r="J481" s="328"/>
      <c r="K481" s="324"/>
      <c r="L481" s="324"/>
      <c r="M481" s="326"/>
      <c r="O481" s="324"/>
      <c r="P481" s="324"/>
      <c r="Q481" s="326"/>
      <c r="R481" s="325"/>
      <c r="S481" s="324"/>
      <c r="T481" s="324"/>
      <c r="U481" s="324"/>
      <c r="V481" s="324"/>
      <c r="W481" s="324"/>
      <c r="X481" s="324"/>
      <c r="Y481" s="324"/>
    </row>
    <row r="482" spans="3:25" x14ac:dyDescent="0.25">
      <c r="C482" s="336"/>
      <c r="D482" s="336"/>
      <c r="E482" s="336"/>
      <c r="F482" s="336"/>
      <c r="G482" s="325"/>
      <c r="H482" s="326"/>
      <c r="I482" s="327"/>
      <c r="J482" s="328"/>
      <c r="K482" s="324"/>
      <c r="L482" s="324"/>
      <c r="M482" s="326"/>
      <c r="O482" s="324"/>
      <c r="P482" s="324"/>
      <c r="Q482" s="326"/>
      <c r="R482" s="325"/>
      <c r="S482" s="324"/>
      <c r="T482" s="324"/>
      <c r="U482" s="324"/>
      <c r="V482" s="324"/>
      <c r="W482" s="324"/>
      <c r="X482" s="324"/>
      <c r="Y482" s="324"/>
    </row>
    <row r="483" spans="3:25" x14ac:dyDescent="0.25">
      <c r="C483" s="336"/>
      <c r="D483" s="336"/>
      <c r="E483" s="336"/>
      <c r="F483" s="336"/>
      <c r="G483" s="325"/>
      <c r="H483" s="326"/>
      <c r="I483" s="327"/>
      <c r="J483" s="328"/>
      <c r="K483" s="324"/>
      <c r="L483" s="324"/>
      <c r="M483" s="326"/>
      <c r="O483" s="324"/>
      <c r="P483" s="324"/>
      <c r="Q483" s="326"/>
      <c r="R483" s="325"/>
      <c r="S483" s="324"/>
      <c r="T483" s="324"/>
      <c r="U483" s="324"/>
      <c r="V483" s="324"/>
      <c r="W483" s="324"/>
      <c r="X483" s="324"/>
      <c r="Y483" s="324"/>
    </row>
    <row r="484" spans="3:25" x14ac:dyDescent="0.25">
      <c r="C484" s="336"/>
      <c r="D484" s="336"/>
      <c r="E484" s="336"/>
      <c r="F484" s="336"/>
      <c r="G484" s="325"/>
      <c r="H484" s="326"/>
      <c r="I484" s="327"/>
      <c r="J484" s="328"/>
      <c r="K484" s="324"/>
      <c r="L484" s="324"/>
      <c r="M484" s="326"/>
      <c r="O484" s="324"/>
      <c r="P484" s="324"/>
      <c r="Q484" s="326"/>
      <c r="R484" s="325"/>
      <c r="S484" s="324"/>
      <c r="T484" s="324"/>
      <c r="U484" s="324"/>
      <c r="V484" s="324"/>
      <c r="W484" s="324"/>
      <c r="X484" s="324"/>
      <c r="Y484" s="324"/>
    </row>
    <row r="485" spans="3:25" x14ac:dyDescent="0.25">
      <c r="C485" s="336"/>
      <c r="D485" s="336"/>
      <c r="E485" s="336"/>
      <c r="F485" s="336"/>
      <c r="G485" s="325"/>
      <c r="H485" s="326"/>
      <c r="I485" s="327"/>
      <c r="J485" s="328"/>
      <c r="K485" s="324"/>
      <c r="L485" s="324"/>
      <c r="M485" s="326"/>
      <c r="O485" s="324"/>
      <c r="P485" s="324"/>
      <c r="Q485" s="326"/>
      <c r="R485" s="325"/>
      <c r="S485" s="324"/>
      <c r="T485" s="324"/>
      <c r="U485" s="324"/>
      <c r="V485" s="324"/>
      <c r="W485" s="324"/>
      <c r="X485" s="324"/>
      <c r="Y485" s="324"/>
    </row>
    <row r="486" spans="3:25" x14ac:dyDescent="0.25">
      <c r="C486" s="336"/>
      <c r="D486" s="336"/>
      <c r="E486" s="336"/>
      <c r="F486" s="336"/>
      <c r="G486" s="325"/>
      <c r="H486" s="326"/>
      <c r="I486" s="327"/>
      <c r="J486" s="328"/>
      <c r="K486" s="324"/>
      <c r="L486" s="324"/>
      <c r="M486" s="326"/>
      <c r="O486" s="324"/>
      <c r="P486" s="324"/>
      <c r="Q486" s="326"/>
      <c r="R486" s="325"/>
      <c r="S486" s="324"/>
      <c r="T486" s="324"/>
      <c r="U486" s="324"/>
      <c r="V486" s="324"/>
      <c r="W486" s="324"/>
      <c r="X486" s="324"/>
      <c r="Y486" s="324"/>
    </row>
    <row r="487" spans="3:25" x14ac:dyDescent="0.25">
      <c r="C487" s="336"/>
      <c r="D487" s="336"/>
      <c r="E487" s="336"/>
      <c r="F487" s="336"/>
      <c r="G487" s="325"/>
      <c r="H487" s="326"/>
      <c r="I487" s="327"/>
      <c r="J487" s="328"/>
      <c r="K487" s="324"/>
      <c r="L487" s="324"/>
      <c r="M487" s="326"/>
      <c r="O487" s="324"/>
      <c r="P487" s="324"/>
      <c r="Q487" s="326"/>
      <c r="R487" s="325"/>
      <c r="S487" s="324"/>
      <c r="T487" s="324"/>
      <c r="U487" s="324"/>
      <c r="V487" s="324"/>
      <c r="W487" s="324"/>
      <c r="X487" s="324"/>
      <c r="Y487" s="324"/>
    </row>
    <row r="488" spans="3:25" x14ac:dyDescent="0.25">
      <c r="C488" s="336"/>
      <c r="D488" s="336"/>
      <c r="E488" s="336"/>
      <c r="F488" s="336"/>
      <c r="G488" s="325"/>
      <c r="H488" s="326"/>
      <c r="I488" s="327"/>
      <c r="J488" s="328"/>
      <c r="K488" s="324"/>
      <c r="L488" s="324"/>
      <c r="M488" s="326"/>
      <c r="O488" s="324"/>
      <c r="P488" s="324"/>
      <c r="Q488" s="326"/>
      <c r="R488" s="325"/>
      <c r="S488" s="324"/>
      <c r="T488" s="324"/>
      <c r="U488" s="324"/>
      <c r="V488" s="324"/>
      <c r="W488" s="324"/>
      <c r="X488" s="324"/>
      <c r="Y488" s="324"/>
    </row>
    <row r="489" spans="3:25" x14ac:dyDescent="0.25">
      <c r="C489" s="336"/>
      <c r="D489" s="336"/>
      <c r="E489" s="336"/>
      <c r="F489" s="336"/>
      <c r="G489" s="325"/>
      <c r="H489" s="326"/>
      <c r="I489" s="327"/>
      <c r="J489" s="328"/>
      <c r="K489" s="324"/>
      <c r="L489" s="324"/>
      <c r="M489" s="326"/>
      <c r="O489" s="324"/>
      <c r="P489" s="324"/>
      <c r="Q489" s="326"/>
      <c r="R489" s="325"/>
      <c r="S489" s="324"/>
      <c r="T489" s="324"/>
      <c r="U489" s="324"/>
      <c r="V489" s="324"/>
      <c r="W489" s="324"/>
      <c r="X489" s="324"/>
      <c r="Y489" s="324"/>
    </row>
    <row r="490" spans="3:25" x14ac:dyDescent="0.25">
      <c r="C490" s="336"/>
      <c r="D490" s="336"/>
      <c r="E490" s="336"/>
      <c r="F490" s="336"/>
      <c r="G490" s="325"/>
      <c r="H490" s="326"/>
      <c r="I490" s="327"/>
      <c r="J490" s="328"/>
      <c r="K490" s="324"/>
      <c r="L490" s="324"/>
      <c r="M490" s="326"/>
      <c r="O490" s="324"/>
      <c r="P490" s="324"/>
      <c r="Q490" s="326"/>
      <c r="R490" s="325"/>
      <c r="S490" s="324"/>
      <c r="T490" s="324"/>
      <c r="U490" s="324"/>
      <c r="V490" s="324"/>
      <c r="W490" s="324"/>
      <c r="X490" s="324"/>
      <c r="Y490" s="324"/>
    </row>
    <row r="491" spans="3:25" x14ac:dyDescent="0.25">
      <c r="C491" s="336"/>
      <c r="D491" s="336"/>
      <c r="E491" s="336"/>
      <c r="F491" s="336"/>
      <c r="G491" s="325"/>
      <c r="H491" s="326"/>
      <c r="I491" s="327"/>
      <c r="J491" s="328"/>
      <c r="K491" s="324"/>
      <c r="L491" s="324"/>
      <c r="M491" s="326"/>
      <c r="O491" s="324"/>
      <c r="P491" s="324"/>
      <c r="Q491" s="326"/>
      <c r="R491" s="325"/>
      <c r="S491" s="324"/>
      <c r="T491" s="324"/>
      <c r="U491" s="324"/>
      <c r="V491" s="324"/>
      <c r="W491" s="324"/>
      <c r="X491" s="324"/>
      <c r="Y491" s="324"/>
    </row>
    <row r="492" spans="3:25" x14ac:dyDescent="0.25">
      <c r="C492" s="336"/>
      <c r="D492" s="336"/>
      <c r="E492" s="336"/>
      <c r="F492" s="336"/>
      <c r="G492" s="325"/>
      <c r="H492" s="326"/>
      <c r="I492" s="327"/>
      <c r="J492" s="328"/>
      <c r="K492" s="324"/>
      <c r="L492" s="324"/>
      <c r="M492" s="326"/>
      <c r="O492" s="324"/>
      <c r="P492" s="324"/>
      <c r="Q492" s="326"/>
      <c r="R492" s="325"/>
      <c r="S492" s="324"/>
      <c r="T492" s="324"/>
      <c r="U492" s="324"/>
      <c r="V492" s="324"/>
      <c r="W492" s="324"/>
      <c r="X492" s="324"/>
      <c r="Y492" s="324"/>
    </row>
    <row r="493" spans="3:25" x14ac:dyDescent="0.25">
      <c r="C493" s="336"/>
      <c r="D493" s="336"/>
      <c r="E493" s="336"/>
      <c r="F493" s="336"/>
      <c r="G493" s="325"/>
      <c r="H493" s="326"/>
      <c r="I493" s="327"/>
      <c r="J493" s="328"/>
      <c r="K493" s="324"/>
      <c r="L493" s="324"/>
      <c r="M493" s="326"/>
      <c r="O493" s="324"/>
      <c r="P493" s="324"/>
      <c r="Q493" s="326"/>
      <c r="R493" s="325"/>
      <c r="S493" s="324"/>
      <c r="T493" s="324"/>
      <c r="U493" s="324"/>
      <c r="V493" s="324"/>
      <c r="W493" s="324"/>
      <c r="X493" s="324"/>
      <c r="Y493" s="324"/>
    </row>
    <row r="494" spans="3:25" x14ac:dyDescent="0.25">
      <c r="C494" s="336"/>
      <c r="D494" s="336"/>
      <c r="E494" s="336"/>
      <c r="F494" s="336"/>
      <c r="G494" s="325"/>
      <c r="H494" s="326"/>
      <c r="I494" s="327"/>
      <c r="J494" s="328"/>
      <c r="K494" s="324"/>
      <c r="L494" s="324"/>
      <c r="M494" s="326"/>
      <c r="O494" s="324"/>
      <c r="P494" s="324"/>
      <c r="Q494" s="326"/>
      <c r="R494" s="325"/>
      <c r="S494" s="324"/>
      <c r="T494" s="324"/>
      <c r="U494" s="324"/>
      <c r="V494" s="324"/>
      <c r="W494" s="324"/>
      <c r="X494" s="324"/>
      <c r="Y494" s="324"/>
    </row>
    <row r="495" spans="3:25" x14ac:dyDescent="0.25">
      <c r="C495" s="336"/>
      <c r="D495" s="336"/>
      <c r="E495" s="336"/>
      <c r="F495" s="336"/>
      <c r="G495" s="325"/>
      <c r="H495" s="326"/>
      <c r="I495" s="327"/>
      <c r="J495" s="328"/>
      <c r="K495" s="324"/>
      <c r="L495" s="324"/>
      <c r="M495" s="326"/>
      <c r="O495" s="324"/>
      <c r="P495" s="324"/>
      <c r="Q495" s="326"/>
      <c r="R495" s="325"/>
      <c r="S495" s="324"/>
      <c r="T495" s="324"/>
      <c r="U495" s="324"/>
      <c r="V495" s="324"/>
      <c r="W495" s="324"/>
      <c r="X495" s="324"/>
      <c r="Y495" s="324"/>
    </row>
    <row r="496" spans="3:25" x14ac:dyDescent="0.25">
      <c r="C496" s="336"/>
      <c r="D496" s="336"/>
      <c r="E496" s="336"/>
      <c r="F496" s="336"/>
      <c r="G496" s="325"/>
      <c r="H496" s="326"/>
      <c r="I496" s="327"/>
      <c r="J496" s="328"/>
      <c r="K496" s="324"/>
      <c r="L496" s="324"/>
      <c r="M496" s="326"/>
      <c r="O496" s="324"/>
      <c r="P496" s="324"/>
      <c r="Q496" s="326"/>
      <c r="R496" s="325"/>
      <c r="S496" s="324"/>
      <c r="T496" s="324"/>
      <c r="U496" s="324"/>
      <c r="V496" s="324"/>
      <c r="W496" s="324"/>
      <c r="X496" s="324"/>
      <c r="Y496" s="324"/>
    </row>
    <row r="497" spans="3:25" x14ac:dyDescent="0.25">
      <c r="C497" s="336"/>
      <c r="D497" s="336"/>
      <c r="E497" s="336"/>
      <c r="F497" s="336"/>
      <c r="G497" s="325"/>
      <c r="H497" s="326"/>
      <c r="I497" s="327"/>
      <c r="J497" s="328"/>
      <c r="K497" s="324"/>
      <c r="L497" s="324"/>
      <c r="M497" s="326"/>
      <c r="O497" s="324"/>
      <c r="P497" s="324"/>
      <c r="Q497" s="326"/>
      <c r="R497" s="325"/>
      <c r="S497" s="324"/>
      <c r="T497" s="324"/>
      <c r="U497" s="324"/>
      <c r="V497" s="324"/>
      <c r="W497" s="324"/>
      <c r="X497" s="324"/>
      <c r="Y497" s="324"/>
    </row>
    <row r="498" spans="3:25" x14ac:dyDescent="0.25">
      <c r="C498" s="336"/>
      <c r="D498" s="336"/>
      <c r="E498" s="336"/>
      <c r="F498" s="336"/>
      <c r="G498" s="325"/>
      <c r="H498" s="326"/>
      <c r="I498" s="327"/>
      <c r="J498" s="328"/>
      <c r="K498" s="324"/>
      <c r="L498" s="324"/>
      <c r="M498" s="326"/>
      <c r="O498" s="324"/>
      <c r="P498" s="324"/>
      <c r="Q498" s="326"/>
      <c r="R498" s="325"/>
      <c r="S498" s="324"/>
      <c r="T498" s="324"/>
      <c r="U498" s="324"/>
      <c r="V498" s="324"/>
      <c r="W498" s="324"/>
      <c r="X498" s="324"/>
      <c r="Y498" s="324"/>
    </row>
    <row r="499" spans="3:25" x14ac:dyDescent="0.25">
      <c r="C499" s="336"/>
      <c r="D499" s="336"/>
      <c r="E499" s="336"/>
      <c r="F499" s="336"/>
      <c r="G499" s="325"/>
      <c r="H499" s="326"/>
      <c r="I499" s="327"/>
      <c r="J499" s="328"/>
      <c r="K499" s="324"/>
      <c r="L499" s="324"/>
      <c r="M499" s="326"/>
      <c r="O499" s="324"/>
      <c r="P499" s="324"/>
      <c r="Q499" s="326"/>
      <c r="R499" s="325"/>
      <c r="S499" s="324"/>
      <c r="T499" s="324"/>
      <c r="U499" s="324"/>
      <c r="V499" s="324"/>
      <c r="W499" s="324"/>
      <c r="X499" s="324"/>
      <c r="Y499" s="324"/>
    </row>
    <row r="500" spans="3:25" x14ac:dyDescent="0.25">
      <c r="C500" s="336"/>
      <c r="D500" s="336"/>
      <c r="E500" s="336"/>
      <c r="F500" s="336"/>
      <c r="G500" s="325"/>
      <c r="H500" s="326"/>
      <c r="I500" s="327"/>
      <c r="J500" s="328"/>
      <c r="K500" s="324"/>
      <c r="L500" s="324"/>
      <c r="M500" s="326"/>
      <c r="O500" s="324"/>
      <c r="P500" s="324"/>
      <c r="Q500" s="326"/>
      <c r="R500" s="325"/>
      <c r="S500" s="324"/>
      <c r="T500" s="324"/>
      <c r="U500" s="324"/>
      <c r="V500" s="324"/>
      <c r="W500" s="324"/>
      <c r="X500" s="324"/>
      <c r="Y500" s="324"/>
    </row>
    <row r="501" spans="3:25" x14ac:dyDescent="0.25">
      <c r="C501" s="336"/>
      <c r="D501" s="336"/>
      <c r="E501" s="336"/>
      <c r="F501" s="336"/>
      <c r="G501" s="325"/>
      <c r="H501" s="326"/>
      <c r="I501" s="327"/>
      <c r="J501" s="328"/>
      <c r="K501" s="324"/>
      <c r="L501" s="324"/>
      <c r="M501" s="326"/>
      <c r="O501" s="324"/>
      <c r="P501" s="324"/>
      <c r="Q501" s="326"/>
      <c r="R501" s="325"/>
      <c r="S501" s="324"/>
      <c r="T501" s="324"/>
      <c r="U501" s="324"/>
      <c r="V501" s="324"/>
      <c r="W501" s="324"/>
      <c r="X501" s="324"/>
      <c r="Y501" s="324"/>
    </row>
    <row r="502" spans="3:25" x14ac:dyDescent="0.25">
      <c r="C502" s="336"/>
      <c r="D502" s="336"/>
      <c r="E502" s="336"/>
      <c r="F502" s="336"/>
      <c r="G502" s="325"/>
      <c r="H502" s="326"/>
      <c r="I502" s="327"/>
      <c r="J502" s="328"/>
      <c r="K502" s="324"/>
      <c r="L502" s="324"/>
      <c r="M502" s="326"/>
      <c r="O502" s="324"/>
      <c r="P502" s="324"/>
      <c r="Q502" s="326"/>
      <c r="R502" s="325"/>
      <c r="S502" s="324"/>
      <c r="T502" s="324"/>
      <c r="U502" s="324"/>
      <c r="V502" s="324"/>
      <c r="W502" s="324"/>
      <c r="X502" s="324"/>
      <c r="Y502" s="324"/>
    </row>
    <row r="503" spans="3:25" x14ac:dyDescent="0.25">
      <c r="C503" s="336"/>
      <c r="D503" s="336"/>
      <c r="E503" s="336"/>
      <c r="F503" s="336"/>
      <c r="G503" s="325"/>
      <c r="H503" s="326"/>
      <c r="I503" s="327"/>
      <c r="J503" s="328"/>
      <c r="K503" s="324"/>
      <c r="L503" s="324"/>
      <c r="M503" s="326"/>
      <c r="O503" s="324"/>
      <c r="P503" s="324"/>
      <c r="Q503" s="326"/>
      <c r="R503" s="325"/>
      <c r="S503" s="324"/>
      <c r="T503" s="324"/>
      <c r="U503" s="324"/>
      <c r="V503" s="324"/>
      <c r="W503" s="324"/>
      <c r="X503" s="324"/>
      <c r="Y503" s="324"/>
    </row>
    <row r="504" spans="3:25" x14ac:dyDescent="0.25">
      <c r="C504" s="336"/>
      <c r="D504" s="336"/>
      <c r="E504" s="336"/>
      <c r="F504" s="336"/>
      <c r="G504" s="325"/>
      <c r="H504" s="326"/>
      <c r="I504" s="327"/>
      <c r="J504" s="328"/>
      <c r="K504" s="324"/>
      <c r="L504" s="324"/>
      <c r="M504" s="326"/>
      <c r="O504" s="324"/>
      <c r="P504" s="324"/>
      <c r="Q504" s="326"/>
      <c r="R504" s="325"/>
      <c r="S504" s="324"/>
      <c r="T504" s="324"/>
      <c r="U504" s="324"/>
      <c r="V504" s="324"/>
      <c r="W504" s="324"/>
      <c r="X504" s="324"/>
      <c r="Y504" s="324"/>
    </row>
    <row r="505" spans="3:25" x14ac:dyDescent="0.25">
      <c r="C505" s="336"/>
      <c r="D505" s="336"/>
      <c r="E505" s="336"/>
      <c r="F505" s="336"/>
      <c r="G505" s="325"/>
      <c r="H505" s="326"/>
      <c r="I505" s="327"/>
      <c r="J505" s="328"/>
      <c r="K505" s="324"/>
      <c r="L505" s="324"/>
      <c r="M505" s="326"/>
      <c r="O505" s="324"/>
      <c r="P505" s="324"/>
      <c r="Q505" s="326"/>
      <c r="R505" s="325"/>
      <c r="S505" s="324"/>
      <c r="T505" s="324"/>
      <c r="U505" s="324"/>
      <c r="V505" s="324"/>
      <c r="W505" s="324"/>
      <c r="X505" s="324"/>
      <c r="Y505" s="324"/>
    </row>
    <row r="506" spans="3:25" x14ac:dyDescent="0.25">
      <c r="C506" s="336"/>
      <c r="D506" s="336"/>
      <c r="E506" s="336"/>
      <c r="F506" s="336"/>
      <c r="G506" s="325"/>
      <c r="H506" s="326"/>
      <c r="I506" s="327"/>
      <c r="J506" s="328"/>
      <c r="K506" s="324"/>
      <c r="L506" s="324"/>
      <c r="M506" s="326"/>
      <c r="O506" s="324"/>
      <c r="P506" s="324"/>
      <c r="Q506" s="326"/>
      <c r="R506" s="325"/>
      <c r="S506" s="324"/>
      <c r="T506" s="324"/>
      <c r="U506" s="324"/>
      <c r="V506" s="324"/>
      <c r="W506" s="324"/>
      <c r="X506" s="324"/>
      <c r="Y506" s="324"/>
    </row>
    <row r="507" spans="3:25" x14ac:dyDescent="0.25">
      <c r="C507" s="336"/>
      <c r="D507" s="336"/>
      <c r="E507" s="336"/>
      <c r="F507" s="336"/>
      <c r="G507" s="325"/>
      <c r="H507" s="326"/>
      <c r="I507" s="327"/>
      <c r="J507" s="328"/>
      <c r="K507" s="324"/>
      <c r="L507" s="324"/>
      <c r="M507" s="326"/>
      <c r="O507" s="324"/>
      <c r="P507" s="324"/>
      <c r="Q507" s="326"/>
      <c r="R507" s="325"/>
      <c r="S507" s="324"/>
      <c r="T507" s="324"/>
      <c r="U507" s="324"/>
      <c r="V507" s="324"/>
      <c r="W507" s="324"/>
      <c r="X507" s="324"/>
      <c r="Y507" s="324"/>
    </row>
    <row r="508" spans="3:25" x14ac:dyDescent="0.25">
      <c r="C508" s="336"/>
      <c r="D508" s="336"/>
      <c r="E508" s="336"/>
      <c r="F508" s="336"/>
      <c r="G508" s="325"/>
      <c r="H508" s="326"/>
      <c r="I508" s="327"/>
      <c r="J508" s="328"/>
      <c r="K508" s="324"/>
      <c r="L508" s="324"/>
      <c r="M508" s="326"/>
      <c r="O508" s="324"/>
      <c r="P508" s="324"/>
      <c r="Q508" s="326"/>
      <c r="R508" s="325"/>
      <c r="S508" s="324"/>
      <c r="T508" s="324"/>
      <c r="U508" s="324"/>
      <c r="V508" s="324"/>
      <c r="W508" s="324"/>
      <c r="X508" s="324"/>
      <c r="Y508" s="324"/>
    </row>
    <row r="509" spans="3:25" x14ac:dyDescent="0.25">
      <c r="C509" s="336"/>
      <c r="D509" s="336"/>
      <c r="E509" s="336"/>
      <c r="F509" s="336"/>
      <c r="G509" s="325"/>
      <c r="H509" s="326"/>
      <c r="I509" s="327"/>
      <c r="J509" s="328"/>
      <c r="K509" s="324"/>
      <c r="L509" s="324"/>
      <c r="M509" s="326"/>
      <c r="O509" s="324"/>
      <c r="P509" s="324"/>
      <c r="Q509" s="326"/>
      <c r="R509" s="325"/>
      <c r="S509" s="324"/>
      <c r="T509" s="324"/>
      <c r="U509" s="324"/>
      <c r="V509" s="324"/>
      <c r="W509" s="324"/>
      <c r="X509" s="324"/>
      <c r="Y509" s="324"/>
    </row>
    <row r="510" spans="3:25" x14ac:dyDescent="0.25">
      <c r="C510" s="336"/>
      <c r="D510" s="336"/>
      <c r="E510" s="336"/>
      <c r="F510" s="336"/>
      <c r="G510" s="325"/>
      <c r="H510" s="326"/>
      <c r="I510" s="327"/>
      <c r="J510" s="328"/>
      <c r="K510" s="324"/>
      <c r="L510" s="324"/>
      <c r="M510" s="326"/>
      <c r="O510" s="324"/>
      <c r="P510" s="324"/>
      <c r="Q510" s="326"/>
      <c r="R510" s="325"/>
      <c r="S510" s="324"/>
      <c r="T510" s="324"/>
      <c r="U510" s="324"/>
      <c r="V510" s="324"/>
      <c r="W510" s="324"/>
      <c r="X510" s="324"/>
      <c r="Y510" s="324"/>
    </row>
    <row r="511" spans="3:25" x14ac:dyDescent="0.25">
      <c r="C511" s="336"/>
      <c r="D511" s="336"/>
      <c r="E511" s="336"/>
      <c r="F511" s="336"/>
      <c r="G511" s="325"/>
      <c r="H511" s="326"/>
      <c r="I511" s="327"/>
      <c r="J511" s="328"/>
      <c r="K511" s="324"/>
      <c r="L511" s="324"/>
      <c r="M511" s="326"/>
      <c r="O511" s="324"/>
      <c r="P511" s="324"/>
      <c r="Q511" s="326"/>
      <c r="R511" s="325"/>
      <c r="S511" s="324"/>
      <c r="T511" s="324"/>
      <c r="U511" s="324"/>
      <c r="V511" s="324"/>
      <c r="W511" s="324"/>
      <c r="X511" s="324"/>
      <c r="Y511" s="324"/>
    </row>
    <row r="512" spans="3:25" x14ac:dyDescent="0.25">
      <c r="C512" s="336"/>
      <c r="D512" s="336"/>
      <c r="E512" s="336"/>
      <c r="F512" s="336"/>
      <c r="G512" s="325"/>
      <c r="H512" s="326"/>
      <c r="I512" s="327"/>
      <c r="J512" s="328"/>
      <c r="K512" s="324"/>
      <c r="L512" s="324"/>
      <c r="M512" s="326"/>
      <c r="O512" s="324"/>
      <c r="P512" s="324"/>
      <c r="Q512" s="326"/>
      <c r="R512" s="325"/>
      <c r="S512" s="324"/>
      <c r="T512" s="324"/>
      <c r="U512" s="324"/>
      <c r="V512" s="324"/>
      <c r="W512" s="324"/>
      <c r="X512" s="324"/>
      <c r="Y512" s="324"/>
    </row>
    <row r="513" spans="3:25" x14ac:dyDescent="0.25">
      <c r="C513" s="336"/>
      <c r="D513" s="336"/>
      <c r="E513" s="336"/>
      <c r="F513" s="336"/>
      <c r="G513" s="325"/>
      <c r="H513" s="326"/>
      <c r="I513" s="327"/>
      <c r="J513" s="328"/>
      <c r="K513" s="324"/>
      <c r="L513" s="324"/>
      <c r="M513" s="326"/>
      <c r="O513" s="324"/>
      <c r="P513" s="324"/>
      <c r="Q513" s="326"/>
      <c r="R513" s="325"/>
      <c r="S513" s="324"/>
      <c r="T513" s="324"/>
      <c r="U513" s="324"/>
      <c r="V513" s="324"/>
      <c r="W513" s="324"/>
      <c r="X513" s="324"/>
      <c r="Y513" s="324"/>
    </row>
    <row r="514" spans="3:25" x14ac:dyDescent="0.25">
      <c r="C514" s="336"/>
      <c r="D514" s="336"/>
      <c r="E514" s="336"/>
      <c r="F514" s="336"/>
      <c r="G514" s="325"/>
      <c r="H514" s="326"/>
      <c r="I514" s="327"/>
      <c r="J514" s="328"/>
      <c r="K514" s="324"/>
      <c r="L514" s="324"/>
      <c r="M514" s="326"/>
      <c r="O514" s="324"/>
      <c r="P514" s="324"/>
      <c r="Q514" s="326"/>
      <c r="R514" s="325"/>
      <c r="S514" s="324"/>
      <c r="T514" s="324"/>
      <c r="U514" s="324"/>
      <c r="V514" s="324"/>
      <c r="W514" s="324"/>
      <c r="X514" s="324"/>
      <c r="Y514" s="324"/>
    </row>
    <row r="515" spans="3:25" x14ac:dyDescent="0.25">
      <c r="C515" s="336"/>
      <c r="D515" s="336"/>
      <c r="E515" s="336"/>
      <c r="F515" s="336"/>
      <c r="G515" s="325"/>
      <c r="H515" s="326"/>
      <c r="I515" s="327"/>
      <c r="J515" s="328"/>
      <c r="K515" s="324"/>
      <c r="L515" s="324"/>
      <c r="M515" s="326"/>
      <c r="O515" s="324"/>
      <c r="P515" s="324"/>
      <c r="Q515" s="326"/>
      <c r="R515" s="325"/>
      <c r="S515" s="324"/>
      <c r="T515" s="324"/>
      <c r="U515" s="324"/>
      <c r="V515" s="324"/>
      <c r="W515" s="324"/>
      <c r="X515" s="324"/>
      <c r="Y515" s="324"/>
    </row>
    <row r="516" spans="3:25" x14ac:dyDescent="0.25">
      <c r="C516" s="336"/>
      <c r="D516" s="336"/>
      <c r="E516" s="336"/>
      <c r="F516" s="336"/>
      <c r="G516" s="325"/>
      <c r="H516" s="326"/>
      <c r="I516" s="327"/>
      <c r="J516" s="328"/>
      <c r="K516" s="324"/>
      <c r="L516" s="324"/>
      <c r="M516" s="326"/>
      <c r="O516" s="324"/>
      <c r="P516" s="324"/>
      <c r="Q516" s="326"/>
      <c r="R516" s="325"/>
      <c r="S516" s="324"/>
      <c r="T516" s="324"/>
      <c r="U516" s="324"/>
      <c r="V516" s="324"/>
      <c r="W516" s="324"/>
      <c r="X516" s="324"/>
      <c r="Y516" s="324"/>
    </row>
    <row r="517" spans="3:25" x14ac:dyDescent="0.25">
      <c r="C517" s="336"/>
      <c r="D517" s="336"/>
      <c r="E517" s="336"/>
      <c r="F517" s="336"/>
      <c r="G517" s="325"/>
      <c r="H517" s="326"/>
      <c r="I517" s="327"/>
      <c r="J517" s="328"/>
      <c r="K517" s="324"/>
      <c r="L517" s="324"/>
      <c r="M517" s="326"/>
      <c r="O517" s="324"/>
      <c r="P517" s="324"/>
      <c r="Q517" s="326"/>
      <c r="R517" s="325"/>
      <c r="S517" s="324"/>
      <c r="T517" s="324"/>
      <c r="U517" s="324"/>
      <c r="V517" s="324"/>
      <c r="W517" s="324"/>
      <c r="X517" s="324"/>
      <c r="Y517" s="324"/>
    </row>
    <row r="518" spans="3:25" x14ac:dyDescent="0.25">
      <c r="C518" s="336"/>
      <c r="D518" s="336"/>
      <c r="E518" s="336"/>
      <c r="F518" s="336"/>
      <c r="G518" s="325"/>
      <c r="H518" s="326"/>
      <c r="I518" s="327"/>
      <c r="J518" s="328"/>
      <c r="K518" s="324"/>
      <c r="L518" s="324"/>
      <c r="M518" s="326"/>
      <c r="O518" s="324"/>
      <c r="P518" s="324"/>
      <c r="Q518" s="326"/>
      <c r="R518" s="325"/>
      <c r="S518" s="324"/>
      <c r="T518" s="324"/>
      <c r="U518" s="324"/>
      <c r="V518" s="324"/>
      <c r="W518" s="324"/>
      <c r="X518" s="324"/>
      <c r="Y518" s="324"/>
    </row>
    <row r="519" spans="3:25" x14ac:dyDescent="0.25">
      <c r="C519" s="336"/>
      <c r="D519" s="336"/>
      <c r="E519" s="336"/>
      <c r="F519" s="336"/>
      <c r="G519" s="325"/>
      <c r="H519" s="326"/>
      <c r="I519" s="327"/>
      <c r="J519" s="328"/>
      <c r="K519" s="324"/>
      <c r="L519" s="324"/>
      <c r="M519" s="326"/>
      <c r="O519" s="324"/>
      <c r="P519" s="324"/>
      <c r="Q519" s="326"/>
      <c r="R519" s="325"/>
      <c r="S519" s="324"/>
      <c r="T519" s="324"/>
      <c r="U519" s="324"/>
      <c r="V519" s="324"/>
      <c r="W519" s="324"/>
      <c r="X519" s="324"/>
      <c r="Y519" s="324"/>
    </row>
    <row r="520" spans="3:25" x14ac:dyDescent="0.25">
      <c r="C520" s="336"/>
      <c r="D520" s="336"/>
      <c r="E520" s="336"/>
      <c r="F520" s="336"/>
      <c r="G520" s="325"/>
      <c r="H520" s="326"/>
      <c r="I520" s="327"/>
      <c r="J520" s="328"/>
      <c r="K520" s="324"/>
      <c r="L520" s="324"/>
      <c r="M520" s="326"/>
      <c r="O520" s="324"/>
      <c r="P520" s="324"/>
      <c r="Q520" s="326"/>
      <c r="R520" s="325"/>
      <c r="S520" s="324"/>
      <c r="T520" s="324"/>
      <c r="U520" s="324"/>
      <c r="V520" s="324"/>
      <c r="W520" s="324"/>
      <c r="X520" s="324"/>
      <c r="Y520" s="324"/>
    </row>
    <row r="521" spans="3:25" x14ac:dyDescent="0.25">
      <c r="C521" s="336"/>
      <c r="D521" s="336"/>
      <c r="E521" s="336"/>
      <c r="F521" s="336"/>
      <c r="G521" s="325"/>
      <c r="H521" s="326"/>
      <c r="I521" s="327"/>
      <c r="J521" s="328"/>
      <c r="K521" s="324"/>
      <c r="L521" s="324"/>
      <c r="M521" s="326"/>
      <c r="O521" s="324"/>
      <c r="P521" s="324"/>
      <c r="Q521" s="326"/>
      <c r="R521" s="325"/>
      <c r="S521" s="324"/>
      <c r="T521" s="324"/>
      <c r="U521" s="324"/>
      <c r="V521" s="324"/>
      <c r="W521" s="324"/>
      <c r="X521" s="324"/>
      <c r="Y521" s="324"/>
    </row>
    <row r="522" spans="3:25" x14ac:dyDescent="0.25">
      <c r="C522" s="336"/>
      <c r="D522" s="336"/>
      <c r="E522" s="336"/>
      <c r="F522" s="336"/>
      <c r="G522" s="325"/>
      <c r="H522" s="326"/>
      <c r="I522" s="327"/>
      <c r="J522" s="328"/>
      <c r="K522" s="324"/>
      <c r="L522" s="324"/>
      <c r="M522" s="326"/>
      <c r="O522" s="324"/>
      <c r="P522" s="324"/>
      <c r="Q522" s="326"/>
      <c r="R522" s="325"/>
      <c r="S522" s="324"/>
      <c r="T522" s="324"/>
      <c r="U522" s="324"/>
      <c r="V522" s="324"/>
      <c r="W522" s="324"/>
      <c r="X522" s="324"/>
      <c r="Y522" s="324"/>
    </row>
    <row r="523" spans="3:25" x14ac:dyDescent="0.25">
      <c r="C523" s="336"/>
      <c r="D523" s="336"/>
      <c r="E523" s="336"/>
      <c r="F523" s="336"/>
      <c r="G523" s="325"/>
      <c r="H523" s="326"/>
      <c r="I523" s="327"/>
      <c r="J523" s="328"/>
      <c r="K523" s="324"/>
      <c r="L523" s="324"/>
      <c r="M523" s="326"/>
      <c r="O523" s="324"/>
      <c r="P523" s="324"/>
      <c r="Q523" s="326"/>
      <c r="R523" s="325"/>
      <c r="S523" s="324"/>
      <c r="T523" s="324"/>
      <c r="U523" s="324"/>
      <c r="V523" s="324"/>
      <c r="W523" s="324"/>
      <c r="X523" s="324"/>
      <c r="Y523" s="324"/>
    </row>
    <row r="524" spans="3:25" x14ac:dyDescent="0.25">
      <c r="C524" s="336"/>
      <c r="D524" s="336"/>
      <c r="E524" s="336"/>
      <c r="F524" s="336"/>
      <c r="G524" s="325"/>
      <c r="H524" s="326"/>
      <c r="I524" s="327"/>
      <c r="J524" s="328"/>
      <c r="K524" s="324"/>
      <c r="L524" s="324"/>
      <c r="M524" s="326"/>
      <c r="O524" s="324"/>
      <c r="P524" s="324"/>
      <c r="Q524" s="326"/>
      <c r="R524" s="325"/>
      <c r="S524" s="324"/>
      <c r="T524" s="324"/>
      <c r="U524" s="324"/>
      <c r="V524" s="324"/>
      <c r="W524" s="324"/>
      <c r="X524" s="324"/>
      <c r="Y524" s="324"/>
    </row>
    <row r="525" spans="3:25" x14ac:dyDescent="0.25">
      <c r="C525" s="336"/>
      <c r="D525" s="336"/>
      <c r="E525" s="336"/>
      <c r="F525" s="336"/>
      <c r="G525" s="325"/>
      <c r="H525" s="326"/>
      <c r="I525" s="327"/>
      <c r="J525" s="328"/>
      <c r="K525" s="324"/>
      <c r="L525" s="324"/>
      <c r="M525" s="326"/>
      <c r="O525" s="324"/>
      <c r="P525" s="324"/>
      <c r="Q525" s="326"/>
      <c r="R525" s="325"/>
      <c r="S525" s="324"/>
      <c r="T525" s="324"/>
      <c r="U525" s="324"/>
      <c r="V525" s="324"/>
      <c r="W525" s="324"/>
      <c r="X525" s="324"/>
      <c r="Y525" s="324"/>
    </row>
    <row r="526" spans="3:25" x14ac:dyDescent="0.25">
      <c r="C526" s="336"/>
      <c r="D526" s="336"/>
      <c r="E526" s="336"/>
      <c r="F526" s="336"/>
      <c r="G526" s="325"/>
      <c r="H526" s="326"/>
      <c r="I526" s="327"/>
      <c r="J526" s="328"/>
      <c r="K526" s="324"/>
      <c r="L526" s="324"/>
      <c r="M526" s="326"/>
      <c r="O526" s="324"/>
      <c r="P526" s="324"/>
      <c r="Q526" s="326"/>
      <c r="R526" s="325"/>
      <c r="S526" s="324"/>
      <c r="T526" s="324"/>
      <c r="U526" s="324"/>
      <c r="V526" s="324"/>
      <c r="W526" s="324"/>
      <c r="X526" s="324"/>
      <c r="Y526" s="324"/>
    </row>
    <row r="527" spans="3:25" x14ac:dyDescent="0.25">
      <c r="C527" s="336"/>
      <c r="D527" s="336"/>
      <c r="E527" s="336"/>
      <c r="F527" s="336"/>
      <c r="G527" s="325"/>
      <c r="H527" s="326"/>
      <c r="I527" s="327"/>
      <c r="J527" s="328"/>
      <c r="K527" s="324"/>
      <c r="L527" s="324"/>
      <c r="M527" s="326"/>
      <c r="O527" s="324"/>
      <c r="P527" s="324"/>
      <c r="Q527" s="326"/>
      <c r="R527" s="325"/>
      <c r="S527" s="324"/>
      <c r="T527" s="324"/>
      <c r="U527" s="324"/>
      <c r="V527" s="324"/>
      <c r="W527" s="324"/>
      <c r="X527" s="324"/>
      <c r="Y527" s="324"/>
    </row>
    <row r="528" spans="3:25" x14ac:dyDescent="0.25">
      <c r="C528" s="336"/>
      <c r="D528" s="336"/>
      <c r="E528" s="336"/>
      <c r="F528" s="336"/>
      <c r="G528" s="325"/>
      <c r="H528" s="326"/>
      <c r="I528" s="327"/>
      <c r="J528" s="328"/>
      <c r="K528" s="324"/>
      <c r="L528" s="324"/>
      <c r="M528" s="326"/>
      <c r="O528" s="324"/>
      <c r="P528" s="324"/>
      <c r="Q528" s="326"/>
      <c r="R528" s="325"/>
      <c r="S528" s="324"/>
      <c r="T528" s="324"/>
      <c r="U528" s="324"/>
      <c r="V528" s="324"/>
      <c r="W528" s="324"/>
      <c r="X528" s="324"/>
      <c r="Y528" s="324"/>
    </row>
    <row r="529" spans="3:25" x14ac:dyDescent="0.25">
      <c r="C529" s="336"/>
      <c r="D529" s="336"/>
      <c r="E529" s="336"/>
      <c r="F529" s="336"/>
      <c r="G529" s="325"/>
      <c r="H529" s="326"/>
      <c r="I529" s="327"/>
      <c r="J529" s="328"/>
      <c r="K529" s="324"/>
      <c r="L529" s="324"/>
      <c r="M529" s="326"/>
      <c r="O529" s="324"/>
      <c r="P529" s="324"/>
      <c r="Q529" s="326"/>
      <c r="R529" s="325"/>
      <c r="S529" s="324"/>
      <c r="T529" s="324"/>
      <c r="U529" s="324"/>
      <c r="V529" s="324"/>
      <c r="W529" s="324"/>
      <c r="X529" s="324"/>
      <c r="Y529" s="324"/>
    </row>
    <row r="530" spans="3:25" x14ac:dyDescent="0.25">
      <c r="C530" s="336"/>
      <c r="D530" s="336"/>
      <c r="E530" s="336"/>
      <c r="F530" s="336"/>
      <c r="G530" s="325"/>
      <c r="H530" s="326"/>
      <c r="I530" s="327"/>
      <c r="J530" s="328"/>
      <c r="K530" s="324"/>
      <c r="L530" s="324"/>
      <c r="M530" s="326"/>
      <c r="O530" s="324"/>
      <c r="P530" s="324"/>
      <c r="Q530" s="326"/>
      <c r="R530" s="325"/>
      <c r="S530" s="324"/>
      <c r="T530" s="324"/>
      <c r="U530" s="324"/>
      <c r="V530" s="324"/>
      <c r="W530" s="324"/>
      <c r="X530" s="324"/>
      <c r="Y530" s="324"/>
    </row>
    <row r="531" spans="3:25" x14ac:dyDescent="0.25">
      <c r="C531" s="336"/>
      <c r="D531" s="336"/>
      <c r="E531" s="336"/>
      <c r="F531" s="336"/>
      <c r="G531" s="325"/>
      <c r="H531" s="326"/>
      <c r="I531" s="327"/>
      <c r="J531" s="328"/>
      <c r="K531" s="324"/>
      <c r="L531" s="324"/>
      <c r="M531" s="326"/>
      <c r="O531" s="324"/>
      <c r="P531" s="324"/>
      <c r="Q531" s="326"/>
      <c r="R531" s="325"/>
      <c r="S531" s="324"/>
      <c r="T531" s="324"/>
      <c r="U531" s="324"/>
      <c r="V531" s="324"/>
      <c r="W531" s="324"/>
      <c r="X531" s="324"/>
      <c r="Y531" s="324"/>
    </row>
    <row r="532" spans="3:25" x14ac:dyDescent="0.25">
      <c r="C532" s="336"/>
      <c r="D532" s="336"/>
      <c r="E532" s="336"/>
      <c r="F532" s="336"/>
      <c r="G532" s="325"/>
      <c r="H532" s="326"/>
      <c r="I532" s="327"/>
      <c r="J532" s="328"/>
      <c r="K532" s="324"/>
      <c r="L532" s="324"/>
      <c r="M532" s="326"/>
      <c r="O532" s="324"/>
      <c r="P532" s="324"/>
      <c r="Q532" s="326"/>
      <c r="R532" s="325"/>
      <c r="S532" s="324"/>
      <c r="T532" s="324"/>
      <c r="U532" s="324"/>
      <c r="V532" s="324"/>
      <c r="W532" s="324"/>
      <c r="X532" s="324"/>
      <c r="Y532" s="324"/>
    </row>
    <row r="533" spans="3:25" x14ac:dyDescent="0.25">
      <c r="C533" s="336"/>
      <c r="D533" s="336"/>
      <c r="E533" s="336"/>
      <c r="F533" s="336"/>
      <c r="G533" s="325"/>
      <c r="H533" s="326"/>
      <c r="I533" s="327"/>
      <c r="J533" s="328"/>
      <c r="K533" s="324"/>
      <c r="L533" s="324"/>
      <c r="M533" s="326"/>
      <c r="O533" s="324"/>
      <c r="P533" s="324"/>
      <c r="Q533" s="326"/>
      <c r="R533" s="325"/>
      <c r="S533" s="324"/>
      <c r="T533" s="324"/>
      <c r="U533" s="324"/>
      <c r="V533" s="324"/>
      <c r="W533" s="324"/>
      <c r="X533" s="324"/>
      <c r="Y533" s="324"/>
    </row>
    <row r="534" spans="3:25" x14ac:dyDescent="0.25">
      <c r="C534" s="336"/>
      <c r="D534" s="336"/>
      <c r="E534" s="336"/>
      <c r="F534" s="336"/>
      <c r="G534" s="325"/>
      <c r="H534" s="326"/>
      <c r="I534" s="327"/>
      <c r="J534" s="328"/>
      <c r="K534" s="324"/>
      <c r="L534" s="324"/>
      <c r="M534" s="326"/>
      <c r="O534" s="324"/>
      <c r="P534" s="324"/>
      <c r="Q534" s="326"/>
      <c r="R534" s="325"/>
      <c r="S534" s="324"/>
      <c r="T534" s="324"/>
      <c r="U534" s="324"/>
      <c r="V534" s="324"/>
      <c r="W534" s="324"/>
      <c r="X534" s="324"/>
      <c r="Y534" s="324"/>
    </row>
    <row r="535" spans="3:25" x14ac:dyDescent="0.25">
      <c r="C535" s="336"/>
      <c r="D535" s="336"/>
      <c r="E535" s="336"/>
      <c r="F535" s="336"/>
      <c r="G535" s="325"/>
      <c r="H535" s="326"/>
      <c r="I535" s="327"/>
      <c r="J535" s="328"/>
      <c r="K535" s="324"/>
      <c r="L535" s="324"/>
      <c r="M535" s="326"/>
      <c r="O535" s="324"/>
      <c r="P535" s="324"/>
      <c r="Q535" s="326"/>
      <c r="R535" s="325"/>
      <c r="S535" s="324"/>
      <c r="T535" s="324"/>
      <c r="U535" s="324"/>
      <c r="V535" s="324"/>
      <c r="W535" s="324"/>
      <c r="X535" s="324"/>
      <c r="Y535" s="324"/>
    </row>
    <row r="536" spans="3:25" x14ac:dyDescent="0.25">
      <c r="C536" s="336"/>
      <c r="D536" s="336"/>
      <c r="E536" s="336"/>
      <c r="F536" s="336"/>
      <c r="G536" s="325"/>
      <c r="H536" s="326"/>
      <c r="I536" s="327"/>
      <c r="J536" s="328"/>
      <c r="K536" s="324"/>
      <c r="L536" s="324"/>
      <c r="M536" s="326"/>
      <c r="O536" s="324"/>
      <c r="P536" s="324"/>
      <c r="Q536" s="326"/>
      <c r="R536" s="325"/>
      <c r="S536" s="324"/>
      <c r="T536" s="324"/>
      <c r="U536" s="324"/>
      <c r="V536" s="324"/>
      <c r="W536" s="324"/>
      <c r="X536" s="324"/>
      <c r="Y536" s="324"/>
    </row>
    <row r="537" spans="3:25" x14ac:dyDescent="0.25">
      <c r="C537" s="336"/>
      <c r="D537" s="336"/>
      <c r="E537" s="336"/>
      <c r="F537" s="336"/>
      <c r="G537" s="325"/>
      <c r="H537" s="326"/>
      <c r="I537" s="327"/>
      <c r="J537" s="328"/>
      <c r="K537" s="324"/>
      <c r="L537" s="324"/>
      <c r="M537" s="326"/>
      <c r="O537" s="324"/>
      <c r="P537" s="324"/>
      <c r="Q537" s="326"/>
      <c r="R537" s="325"/>
      <c r="S537" s="324"/>
      <c r="T537" s="324"/>
      <c r="U537" s="324"/>
      <c r="V537" s="324"/>
      <c r="W537" s="324"/>
      <c r="X537" s="324"/>
      <c r="Y537" s="324"/>
    </row>
    <row r="538" spans="3:25" x14ac:dyDescent="0.25">
      <c r="C538" s="336"/>
      <c r="D538" s="336"/>
      <c r="E538" s="336"/>
      <c r="F538" s="336"/>
      <c r="G538" s="325"/>
      <c r="H538" s="326"/>
      <c r="I538" s="327"/>
      <c r="J538" s="328"/>
      <c r="K538" s="324"/>
      <c r="L538" s="324"/>
      <c r="M538" s="326"/>
      <c r="O538" s="324"/>
      <c r="P538" s="324"/>
      <c r="Q538" s="326"/>
      <c r="R538" s="325"/>
      <c r="S538" s="324"/>
      <c r="T538" s="324"/>
      <c r="U538" s="324"/>
      <c r="V538" s="324"/>
      <c r="W538" s="324"/>
      <c r="X538" s="324"/>
      <c r="Y538" s="324"/>
    </row>
    <row r="539" spans="3:25" x14ac:dyDescent="0.25">
      <c r="C539" s="336"/>
      <c r="D539" s="336"/>
      <c r="E539" s="336"/>
      <c r="F539" s="336"/>
      <c r="G539" s="325"/>
      <c r="H539" s="326"/>
      <c r="I539" s="327"/>
      <c r="J539" s="328"/>
      <c r="K539" s="324"/>
      <c r="L539" s="324"/>
      <c r="M539" s="326"/>
      <c r="O539" s="324"/>
      <c r="P539" s="324"/>
      <c r="Q539" s="326"/>
      <c r="R539" s="325"/>
      <c r="S539" s="324"/>
      <c r="T539" s="324"/>
      <c r="U539" s="324"/>
      <c r="V539" s="324"/>
      <c r="W539" s="324"/>
      <c r="X539" s="324"/>
      <c r="Y539" s="324"/>
    </row>
    <row r="540" spans="3:25" x14ac:dyDescent="0.25">
      <c r="C540" s="336"/>
      <c r="D540" s="336"/>
      <c r="E540" s="336"/>
      <c r="F540" s="336"/>
      <c r="G540" s="325"/>
      <c r="H540" s="326"/>
      <c r="I540" s="327"/>
      <c r="J540" s="328"/>
      <c r="K540" s="324"/>
      <c r="L540" s="324"/>
      <c r="M540" s="326"/>
      <c r="O540" s="324"/>
      <c r="P540" s="324"/>
      <c r="Q540" s="326"/>
      <c r="R540" s="325"/>
      <c r="S540" s="324"/>
      <c r="T540" s="324"/>
      <c r="U540" s="324"/>
      <c r="V540" s="324"/>
      <c r="W540" s="324"/>
      <c r="X540" s="324"/>
      <c r="Y540" s="324"/>
    </row>
    <row r="541" spans="3:25" x14ac:dyDescent="0.25">
      <c r="C541" s="336"/>
      <c r="D541" s="336"/>
      <c r="E541" s="336"/>
      <c r="F541" s="336"/>
      <c r="G541" s="325"/>
      <c r="H541" s="326"/>
      <c r="I541" s="327"/>
      <c r="J541" s="328"/>
      <c r="K541" s="324"/>
      <c r="L541" s="324"/>
      <c r="M541" s="326"/>
      <c r="O541" s="324"/>
      <c r="P541" s="324"/>
      <c r="Q541" s="326"/>
      <c r="R541" s="325"/>
      <c r="S541" s="324"/>
      <c r="T541" s="324"/>
      <c r="U541" s="324"/>
      <c r="V541" s="324"/>
      <c r="W541" s="324"/>
      <c r="X541" s="324"/>
      <c r="Y541" s="324"/>
    </row>
    <row r="542" spans="3:25" x14ac:dyDescent="0.25">
      <c r="C542" s="336"/>
      <c r="D542" s="336"/>
      <c r="E542" s="336"/>
      <c r="F542" s="336"/>
      <c r="G542" s="325"/>
      <c r="H542" s="326"/>
      <c r="I542" s="327"/>
      <c r="J542" s="328"/>
      <c r="K542" s="324"/>
      <c r="L542" s="324"/>
      <c r="M542" s="326"/>
      <c r="O542" s="324"/>
      <c r="P542" s="324"/>
      <c r="Q542" s="326"/>
      <c r="R542" s="325"/>
      <c r="S542" s="324"/>
      <c r="T542" s="324"/>
      <c r="U542" s="324"/>
      <c r="V542" s="324"/>
      <c r="W542" s="324"/>
      <c r="X542" s="324"/>
      <c r="Y542" s="324"/>
    </row>
    <row r="543" spans="3:25" x14ac:dyDescent="0.25">
      <c r="C543" s="336"/>
      <c r="D543" s="336"/>
      <c r="E543" s="336"/>
      <c r="F543" s="336"/>
      <c r="G543" s="325"/>
      <c r="H543" s="326"/>
      <c r="I543" s="327"/>
      <c r="J543" s="328"/>
      <c r="K543" s="324"/>
      <c r="L543" s="324"/>
      <c r="M543" s="326"/>
      <c r="O543" s="324"/>
      <c r="P543" s="324"/>
      <c r="Q543" s="326"/>
      <c r="R543" s="325"/>
      <c r="S543" s="324"/>
      <c r="T543" s="324"/>
      <c r="U543" s="324"/>
      <c r="V543" s="324"/>
      <c r="W543" s="324"/>
      <c r="X543" s="324"/>
      <c r="Y543" s="324"/>
    </row>
    <row r="544" spans="3:25" x14ac:dyDescent="0.25">
      <c r="C544" s="336"/>
      <c r="D544" s="336"/>
      <c r="E544" s="336"/>
      <c r="F544" s="336"/>
      <c r="G544" s="325"/>
      <c r="H544" s="326"/>
      <c r="I544" s="327"/>
      <c r="J544" s="328"/>
      <c r="K544" s="324"/>
      <c r="L544" s="324"/>
      <c r="M544" s="326"/>
      <c r="O544" s="324"/>
      <c r="P544" s="324"/>
      <c r="Q544" s="326"/>
      <c r="R544" s="325"/>
      <c r="S544" s="324"/>
      <c r="T544" s="324"/>
      <c r="U544" s="324"/>
      <c r="V544" s="324"/>
      <c r="W544" s="324"/>
      <c r="X544" s="324"/>
      <c r="Y544" s="324"/>
    </row>
    <row r="545" spans="3:25" x14ac:dyDescent="0.25">
      <c r="C545" s="336"/>
      <c r="D545" s="336"/>
      <c r="E545" s="336"/>
      <c r="F545" s="336"/>
      <c r="G545" s="325"/>
      <c r="H545" s="326"/>
      <c r="I545" s="327"/>
      <c r="J545" s="328"/>
      <c r="K545" s="324"/>
      <c r="L545" s="324"/>
      <c r="M545" s="326"/>
      <c r="O545" s="324"/>
      <c r="P545" s="324"/>
      <c r="Q545" s="326"/>
      <c r="R545" s="325"/>
      <c r="S545" s="324"/>
      <c r="T545" s="324"/>
      <c r="U545" s="324"/>
      <c r="V545" s="324"/>
      <c r="W545" s="324"/>
      <c r="X545" s="324"/>
      <c r="Y545" s="324"/>
    </row>
    <row r="546" spans="3:25" x14ac:dyDescent="0.25">
      <c r="C546" s="336"/>
      <c r="D546" s="336"/>
      <c r="E546" s="336"/>
      <c r="F546" s="336"/>
      <c r="G546" s="325"/>
      <c r="H546" s="326"/>
      <c r="I546" s="327"/>
      <c r="J546" s="328"/>
      <c r="K546" s="324"/>
      <c r="L546" s="324"/>
      <c r="M546" s="326"/>
      <c r="O546" s="324"/>
      <c r="P546" s="324"/>
      <c r="Q546" s="326"/>
      <c r="R546" s="325"/>
      <c r="S546" s="324"/>
      <c r="T546" s="324"/>
      <c r="U546" s="324"/>
      <c r="V546" s="324"/>
      <c r="W546" s="324"/>
      <c r="X546" s="324"/>
      <c r="Y546" s="324"/>
    </row>
    <row r="547" spans="3:25" x14ac:dyDescent="0.25">
      <c r="C547" s="336"/>
      <c r="D547" s="336"/>
      <c r="E547" s="336"/>
      <c r="F547" s="336"/>
      <c r="G547" s="325"/>
      <c r="H547" s="326"/>
      <c r="I547" s="327"/>
      <c r="J547" s="328"/>
      <c r="K547" s="324"/>
      <c r="L547" s="324"/>
      <c r="M547" s="326"/>
      <c r="O547" s="324"/>
      <c r="P547" s="324"/>
      <c r="Q547" s="326"/>
      <c r="R547" s="325"/>
      <c r="S547" s="324"/>
      <c r="T547" s="324"/>
      <c r="U547" s="324"/>
      <c r="V547" s="324"/>
      <c r="W547" s="324"/>
      <c r="X547" s="324"/>
      <c r="Y547" s="324"/>
    </row>
    <row r="548" spans="3:25" x14ac:dyDescent="0.25">
      <c r="C548" s="336"/>
      <c r="D548" s="336"/>
      <c r="E548" s="336"/>
      <c r="F548" s="336"/>
      <c r="G548" s="325"/>
      <c r="H548" s="326"/>
      <c r="I548" s="327"/>
      <c r="J548" s="328"/>
      <c r="K548" s="324"/>
      <c r="L548" s="324"/>
      <c r="M548" s="326"/>
      <c r="O548" s="324"/>
      <c r="P548" s="324"/>
      <c r="Q548" s="326"/>
      <c r="R548" s="325"/>
      <c r="S548" s="324"/>
      <c r="T548" s="324"/>
      <c r="U548" s="324"/>
      <c r="V548" s="324"/>
      <c r="W548" s="324"/>
      <c r="X548" s="324"/>
      <c r="Y548" s="324"/>
    </row>
    <row r="549" spans="3:25" x14ac:dyDescent="0.25">
      <c r="C549" s="336"/>
      <c r="D549" s="336"/>
      <c r="E549" s="336"/>
      <c r="F549" s="336"/>
      <c r="G549" s="325"/>
      <c r="H549" s="326"/>
      <c r="I549" s="327"/>
      <c r="J549" s="328"/>
      <c r="K549" s="324"/>
      <c r="L549" s="324"/>
      <c r="M549" s="326"/>
      <c r="O549" s="324"/>
      <c r="P549" s="324"/>
      <c r="Q549" s="326"/>
      <c r="R549" s="325"/>
      <c r="S549" s="324"/>
      <c r="T549" s="324"/>
      <c r="U549" s="324"/>
      <c r="V549" s="324"/>
      <c r="W549" s="324"/>
      <c r="X549" s="324"/>
      <c r="Y549" s="324"/>
    </row>
    <row r="550" spans="3:25" x14ac:dyDescent="0.25">
      <c r="C550" s="336"/>
      <c r="D550" s="336"/>
      <c r="E550" s="336"/>
      <c r="F550" s="336"/>
      <c r="G550" s="325"/>
      <c r="H550" s="326"/>
      <c r="I550" s="327"/>
      <c r="J550" s="328"/>
      <c r="K550" s="324"/>
      <c r="L550" s="324"/>
      <c r="M550" s="326"/>
      <c r="O550" s="324"/>
      <c r="P550" s="324"/>
      <c r="Q550" s="326"/>
      <c r="R550" s="325"/>
      <c r="S550" s="324"/>
      <c r="T550" s="324"/>
      <c r="U550" s="324"/>
      <c r="V550" s="324"/>
      <c r="W550" s="324"/>
      <c r="X550" s="324"/>
      <c r="Y550" s="324"/>
    </row>
    <row r="551" spans="3:25" x14ac:dyDescent="0.25">
      <c r="C551" s="336"/>
      <c r="D551" s="336"/>
      <c r="E551" s="336"/>
      <c r="F551" s="336"/>
      <c r="G551" s="325"/>
      <c r="H551" s="326"/>
      <c r="I551" s="327"/>
      <c r="J551" s="328"/>
      <c r="K551" s="324"/>
      <c r="L551" s="324"/>
      <c r="M551" s="326"/>
      <c r="O551" s="324"/>
      <c r="P551" s="324"/>
      <c r="Q551" s="326"/>
      <c r="R551" s="325"/>
      <c r="S551" s="324"/>
      <c r="T551" s="324"/>
      <c r="U551" s="324"/>
      <c r="V551" s="324"/>
      <c r="W551" s="324"/>
      <c r="X551" s="324"/>
      <c r="Y551" s="324"/>
    </row>
    <row r="552" spans="3:25" x14ac:dyDescent="0.25">
      <c r="C552" s="336"/>
      <c r="D552" s="336"/>
      <c r="E552" s="336"/>
      <c r="F552" s="336"/>
      <c r="G552" s="325"/>
      <c r="H552" s="326"/>
      <c r="I552" s="327"/>
      <c r="J552" s="328"/>
      <c r="K552" s="324"/>
      <c r="L552" s="324"/>
      <c r="M552" s="326"/>
      <c r="O552" s="324"/>
      <c r="P552" s="324"/>
      <c r="Q552" s="326"/>
      <c r="R552" s="325"/>
      <c r="S552" s="324"/>
      <c r="T552" s="324"/>
      <c r="U552" s="324"/>
      <c r="V552" s="324"/>
      <c r="W552" s="324"/>
      <c r="X552" s="324"/>
      <c r="Y552" s="324"/>
    </row>
    <row r="553" spans="3:25" x14ac:dyDescent="0.25">
      <c r="C553" s="336"/>
      <c r="D553" s="336"/>
      <c r="E553" s="336"/>
      <c r="F553" s="336"/>
      <c r="G553" s="325"/>
      <c r="H553" s="326"/>
      <c r="I553" s="327"/>
      <c r="J553" s="328"/>
      <c r="K553" s="324"/>
      <c r="L553" s="324"/>
      <c r="M553" s="326"/>
      <c r="O553" s="324"/>
      <c r="P553" s="324"/>
      <c r="Q553" s="326"/>
      <c r="R553" s="325"/>
      <c r="S553" s="324"/>
      <c r="T553" s="324"/>
      <c r="U553" s="324"/>
      <c r="V553" s="324"/>
      <c r="W553" s="324"/>
      <c r="X553" s="324"/>
      <c r="Y553" s="324"/>
    </row>
    <row r="554" spans="3:25" x14ac:dyDescent="0.25">
      <c r="C554" s="336"/>
      <c r="D554" s="336"/>
      <c r="E554" s="336"/>
      <c r="F554" s="336"/>
      <c r="G554" s="325"/>
      <c r="H554" s="326"/>
      <c r="I554" s="327"/>
      <c r="J554" s="328"/>
      <c r="K554" s="324"/>
      <c r="L554" s="324"/>
      <c r="M554" s="326"/>
      <c r="O554" s="324"/>
      <c r="P554" s="324"/>
      <c r="Q554" s="326"/>
      <c r="R554" s="325"/>
      <c r="S554" s="324"/>
      <c r="T554" s="324"/>
      <c r="U554" s="324"/>
      <c r="V554" s="324"/>
      <c r="W554" s="324"/>
      <c r="X554" s="324"/>
      <c r="Y554" s="324"/>
    </row>
    <row r="555" spans="3:25" x14ac:dyDescent="0.25">
      <c r="C555" s="336"/>
      <c r="D555" s="336"/>
      <c r="E555" s="336"/>
      <c r="F555" s="336"/>
      <c r="G555" s="325"/>
      <c r="H555" s="326"/>
      <c r="I555" s="327"/>
      <c r="J555" s="328"/>
      <c r="K555" s="324"/>
      <c r="L555" s="324"/>
      <c r="M555" s="326"/>
      <c r="O555" s="324"/>
      <c r="P555" s="324"/>
      <c r="Q555" s="326"/>
      <c r="R555" s="325"/>
      <c r="S555" s="324"/>
      <c r="T555" s="324"/>
      <c r="U555" s="324"/>
      <c r="V555" s="324"/>
      <c r="W555" s="324"/>
      <c r="X555" s="324"/>
      <c r="Y555" s="324"/>
    </row>
    <row r="556" spans="3:25" x14ac:dyDescent="0.25">
      <c r="C556" s="336"/>
      <c r="D556" s="336"/>
      <c r="E556" s="336"/>
      <c r="F556" s="336"/>
      <c r="G556" s="325"/>
      <c r="H556" s="326"/>
      <c r="I556" s="327"/>
      <c r="J556" s="328"/>
      <c r="K556" s="324"/>
      <c r="L556" s="324"/>
      <c r="M556" s="326"/>
      <c r="O556" s="324"/>
      <c r="P556" s="324"/>
      <c r="Q556" s="326"/>
      <c r="R556" s="325"/>
      <c r="S556" s="324"/>
      <c r="T556" s="324"/>
      <c r="U556" s="324"/>
      <c r="V556" s="324"/>
      <c r="W556" s="324"/>
      <c r="X556" s="324"/>
      <c r="Y556" s="324"/>
    </row>
    <row r="557" spans="3:25" x14ac:dyDescent="0.25">
      <c r="C557" s="336"/>
      <c r="D557" s="336"/>
      <c r="E557" s="336"/>
      <c r="F557" s="336"/>
      <c r="G557" s="325"/>
      <c r="H557" s="326"/>
      <c r="I557" s="327"/>
      <c r="J557" s="328"/>
      <c r="K557" s="324"/>
      <c r="L557" s="324"/>
      <c r="M557" s="326"/>
      <c r="O557" s="324"/>
      <c r="P557" s="324"/>
      <c r="Q557" s="326"/>
      <c r="R557" s="325"/>
      <c r="S557" s="324"/>
      <c r="T557" s="324"/>
      <c r="U557" s="324"/>
      <c r="V557" s="324"/>
      <c r="W557" s="324"/>
      <c r="X557" s="324"/>
      <c r="Y557" s="324"/>
    </row>
    <row r="558" spans="3:25" x14ac:dyDescent="0.25">
      <c r="C558" s="336"/>
      <c r="D558" s="336"/>
      <c r="E558" s="336"/>
      <c r="F558" s="336"/>
      <c r="G558" s="325"/>
      <c r="H558" s="326"/>
      <c r="I558" s="327"/>
      <c r="J558" s="328"/>
      <c r="K558" s="324"/>
      <c r="L558" s="324"/>
      <c r="M558" s="326"/>
      <c r="O558" s="324"/>
      <c r="P558" s="324"/>
      <c r="Q558" s="326"/>
      <c r="R558" s="325"/>
      <c r="S558" s="324"/>
      <c r="T558" s="324"/>
      <c r="U558" s="324"/>
      <c r="V558" s="324"/>
      <c r="W558" s="324"/>
      <c r="X558" s="324"/>
      <c r="Y558" s="324"/>
    </row>
    <row r="559" spans="3:25" x14ac:dyDescent="0.25">
      <c r="C559" s="336"/>
      <c r="D559" s="336"/>
      <c r="E559" s="336"/>
      <c r="F559" s="336"/>
      <c r="G559" s="325"/>
      <c r="H559" s="326"/>
      <c r="I559" s="327"/>
      <c r="J559" s="328"/>
      <c r="K559" s="324"/>
      <c r="L559" s="324"/>
      <c r="M559" s="326"/>
      <c r="O559" s="324"/>
      <c r="P559" s="324"/>
      <c r="Q559" s="326"/>
      <c r="R559" s="325"/>
      <c r="S559" s="324"/>
      <c r="T559" s="324"/>
      <c r="U559" s="324"/>
      <c r="V559" s="324"/>
      <c r="W559" s="324"/>
      <c r="X559" s="324"/>
      <c r="Y559" s="324"/>
    </row>
    <row r="560" spans="3:25" x14ac:dyDescent="0.25">
      <c r="C560" s="336"/>
      <c r="D560" s="336"/>
      <c r="E560" s="336"/>
      <c r="F560" s="336"/>
      <c r="G560" s="325"/>
      <c r="H560" s="326"/>
      <c r="I560" s="327"/>
      <c r="J560" s="328"/>
      <c r="K560" s="324"/>
      <c r="L560" s="324"/>
      <c r="M560" s="326"/>
      <c r="O560" s="324"/>
      <c r="P560" s="324"/>
      <c r="Q560" s="326"/>
      <c r="R560" s="325"/>
      <c r="S560" s="324"/>
      <c r="T560" s="324"/>
      <c r="U560" s="324"/>
      <c r="V560" s="324"/>
      <c r="W560" s="324"/>
      <c r="X560" s="324"/>
      <c r="Y560" s="324"/>
    </row>
    <row r="561" spans="3:25" x14ac:dyDescent="0.25">
      <c r="C561" s="336"/>
      <c r="D561" s="336"/>
      <c r="E561" s="336"/>
      <c r="F561" s="336"/>
      <c r="G561" s="325"/>
      <c r="H561" s="326"/>
      <c r="I561" s="327"/>
      <c r="J561" s="328"/>
      <c r="K561" s="324"/>
      <c r="L561" s="324"/>
      <c r="M561" s="326"/>
      <c r="O561" s="324"/>
      <c r="P561" s="324"/>
      <c r="Q561" s="326"/>
      <c r="R561" s="325"/>
      <c r="S561" s="324"/>
      <c r="T561" s="324"/>
      <c r="U561" s="324"/>
      <c r="V561" s="324"/>
      <c r="W561" s="324"/>
      <c r="X561" s="324"/>
      <c r="Y561" s="324"/>
    </row>
    <row r="562" spans="3:25" x14ac:dyDescent="0.25">
      <c r="C562" s="336"/>
      <c r="D562" s="336"/>
      <c r="E562" s="336"/>
      <c r="F562" s="336"/>
      <c r="G562" s="325"/>
      <c r="H562" s="326"/>
      <c r="I562" s="327"/>
      <c r="J562" s="328"/>
      <c r="K562" s="324"/>
      <c r="L562" s="324"/>
      <c r="M562" s="326"/>
      <c r="O562" s="324"/>
      <c r="P562" s="324"/>
      <c r="Q562" s="326"/>
      <c r="R562" s="325"/>
      <c r="S562" s="324"/>
      <c r="T562" s="324"/>
      <c r="U562" s="324"/>
      <c r="V562" s="324"/>
      <c r="W562" s="324"/>
      <c r="X562" s="324"/>
      <c r="Y562" s="324"/>
    </row>
    <row r="563" spans="3:25" x14ac:dyDescent="0.25">
      <c r="C563" s="336"/>
      <c r="D563" s="336"/>
      <c r="E563" s="336"/>
      <c r="F563" s="336"/>
      <c r="G563" s="325"/>
      <c r="H563" s="326"/>
      <c r="I563" s="327"/>
      <c r="J563" s="328"/>
      <c r="K563" s="324"/>
      <c r="L563" s="324"/>
      <c r="M563" s="326"/>
      <c r="O563" s="324"/>
      <c r="P563" s="324"/>
      <c r="Q563" s="326"/>
      <c r="R563" s="325"/>
      <c r="S563" s="324"/>
      <c r="T563" s="324"/>
      <c r="U563" s="324"/>
      <c r="V563" s="324"/>
      <c r="W563" s="324"/>
      <c r="X563" s="324"/>
      <c r="Y563" s="324"/>
    </row>
    <row r="564" spans="3:25" x14ac:dyDescent="0.25">
      <c r="C564" s="336"/>
      <c r="D564" s="336"/>
      <c r="E564" s="336"/>
      <c r="F564" s="336"/>
      <c r="G564" s="325"/>
      <c r="H564" s="326"/>
      <c r="I564" s="327"/>
      <c r="J564" s="328"/>
      <c r="K564" s="324"/>
      <c r="L564" s="324"/>
      <c r="M564" s="326"/>
      <c r="O564" s="324"/>
      <c r="P564" s="324"/>
      <c r="Q564" s="326"/>
      <c r="R564" s="325"/>
      <c r="S564" s="324"/>
      <c r="T564" s="324"/>
      <c r="U564" s="324"/>
      <c r="V564" s="324"/>
      <c r="W564" s="324"/>
      <c r="X564" s="324"/>
      <c r="Y564" s="324"/>
    </row>
    <row r="565" spans="3:25" x14ac:dyDescent="0.25">
      <c r="C565" s="336"/>
      <c r="D565" s="336"/>
      <c r="E565" s="336"/>
      <c r="F565" s="336"/>
      <c r="G565" s="325"/>
      <c r="H565" s="326"/>
      <c r="I565" s="327"/>
      <c r="J565" s="328"/>
      <c r="K565" s="324"/>
      <c r="L565" s="324"/>
      <c r="M565" s="326"/>
      <c r="O565" s="324"/>
      <c r="P565" s="324"/>
      <c r="Q565" s="326"/>
      <c r="R565" s="325"/>
      <c r="S565" s="324"/>
      <c r="T565" s="324"/>
      <c r="U565" s="324"/>
      <c r="V565" s="324"/>
      <c r="W565" s="324"/>
      <c r="X565" s="324"/>
      <c r="Y565" s="324"/>
    </row>
    <row r="566" spans="3:25" x14ac:dyDescent="0.25">
      <c r="C566" s="336"/>
      <c r="D566" s="336"/>
      <c r="E566" s="336"/>
      <c r="F566" s="336"/>
      <c r="G566" s="325"/>
      <c r="H566" s="326"/>
      <c r="I566" s="327"/>
      <c r="J566" s="328"/>
      <c r="K566" s="324"/>
      <c r="L566" s="324"/>
      <c r="M566" s="326"/>
      <c r="O566" s="324"/>
      <c r="P566" s="324"/>
      <c r="Q566" s="326"/>
      <c r="R566" s="325"/>
      <c r="S566" s="324"/>
      <c r="T566" s="324"/>
      <c r="U566" s="324"/>
      <c r="V566" s="324"/>
      <c r="W566" s="324"/>
      <c r="X566" s="324"/>
      <c r="Y566" s="324"/>
    </row>
    <row r="567" spans="3:25" x14ac:dyDescent="0.25">
      <c r="C567" s="336"/>
      <c r="D567" s="336"/>
      <c r="E567" s="336"/>
      <c r="F567" s="336"/>
      <c r="G567" s="325"/>
      <c r="H567" s="326"/>
      <c r="I567" s="327"/>
      <c r="J567" s="328"/>
      <c r="K567" s="324"/>
      <c r="L567" s="324"/>
      <c r="M567" s="326"/>
      <c r="O567" s="324"/>
      <c r="P567" s="324"/>
      <c r="Q567" s="326"/>
      <c r="R567" s="325"/>
      <c r="S567" s="324"/>
      <c r="T567" s="324"/>
      <c r="U567" s="324"/>
      <c r="V567" s="324"/>
      <c r="W567" s="324"/>
      <c r="X567" s="324"/>
      <c r="Y567" s="324"/>
    </row>
    <row r="568" spans="3:25" x14ac:dyDescent="0.25">
      <c r="C568" s="336"/>
      <c r="D568" s="336"/>
      <c r="E568" s="336"/>
      <c r="F568" s="336"/>
      <c r="G568" s="325"/>
      <c r="H568" s="326"/>
      <c r="I568" s="327"/>
      <c r="J568" s="328"/>
      <c r="K568" s="324"/>
      <c r="L568" s="324"/>
      <c r="M568" s="326"/>
      <c r="O568" s="324"/>
      <c r="P568" s="324"/>
      <c r="Q568" s="326"/>
      <c r="R568" s="325"/>
      <c r="S568" s="324"/>
      <c r="T568" s="324"/>
      <c r="U568" s="324"/>
      <c r="V568" s="324"/>
      <c r="W568" s="324"/>
      <c r="X568" s="324"/>
      <c r="Y568" s="324"/>
    </row>
    <row r="569" spans="3:25" x14ac:dyDescent="0.25">
      <c r="C569" s="336"/>
      <c r="D569" s="336"/>
      <c r="E569" s="336"/>
      <c r="F569" s="336"/>
      <c r="G569" s="325"/>
      <c r="H569" s="326"/>
      <c r="I569" s="327"/>
      <c r="J569" s="328"/>
      <c r="K569" s="324"/>
      <c r="L569" s="324"/>
      <c r="M569" s="326"/>
      <c r="O569" s="324"/>
      <c r="P569" s="324"/>
      <c r="Q569" s="326"/>
      <c r="R569" s="325"/>
      <c r="S569" s="324"/>
      <c r="T569" s="324"/>
      <c r="U569" s="324"/>
      <c r="V569" s="324"/>
      <c r="W569" s="324"/>
      <c r="X569" s="324"/>
      <c r="Y569" s="324"/>
    </row>
    <row r="570" spans="3:25" x14ac:dyDescent="0.25">
      <c r="C570" s="336"/>
      <c r="D570" s="336"/>
      <c r="E570" s="336"/>
      <c r="F570" s="336"/>
      <c r="G570" s="325"/>
      <c r="H570" s="326"/>
      <c r="I570" s="327"/>
      <c r="J570" s="328"/>
      <c r="K570" s="324"/>
      <c r="L570" s="324"/>
      <c r="M570" s="326"/>
      <c r="O570" s="324"/>
      <c r="P570" s="324"/>
      <c r="Q570" s="326"/>
      <c r="R570" s="325"/>
      <c r="S570" s="324"/>
      <c r="T570" s="324"/>
      <c r="U570" s="324"/>
      <c r="V570" s="324"/>
      <c r="W570" s="324"/>
      <c r="X570" s="324"/>
      <c r="Y570" s="324"/>
    </row>
    <row r="571" spans="3:25" x14ac:dyDescent="0.25">
      <c r="C571" s="336"/>
      <c r="D571" s="336"/>
      <c r="E571" s="336"/>
      <c r="F571" s="336"/>
      <c r="G571" s="325"/>
      <c r="H571" s="326"/>
      <c r="I571" s="327"/>
      <c r="J571" s="328"/>
      <c r="K571" s="324"/>
      <c r="L571" s="324"/>
      <c r="M571" s="326"/>
      <c r="O571" s="324"/>
      <c r="P571" s="324"/>
      <c r="Q571" s="326"/>
      <c r="R571" s="325"/>
      <c r="S571" s="324"/>
      <c r="T571" s="324"/>
      <c r="U571" s="324"/>
      <c r="V571" s="324"/>
      <c r="W571" s="324"/>
      <c r="X571" s="324"/>
      <c r="Y571" s="324"/>
    </row>
    <row r="572" spans="3:25" x14ac:dyDescent="0.25">
      <c r="C572" s="336"/>
      <c r="D572" s="336"/>
      <c r="E572" s="336"/>
      <c r="F572" s="336"/>
      <c r="G572" s="325"/>
      <c r="H572" s="326"/>
      <c r="I572" s="327"/>
      <c r="J572" s="328"/>
      <c r="K572" s="324"/>
      <c r="L572" s="324"/>
      <c r="M572" s="326"/>
      <c r="O572" s="324"/>
      <c r="P572" s="324"/>
      <c r="Q572" s="326"/>
      <c r="R572" s="325"/>
      <c r="S572" s="324"/>
      <c r="T572" s="324"/>
      <c r="U572" s="324"/>
      <c r="V572" s="324"/>
      <c r="W572" s="324"/>
      <c r="X572" s="324"/>
      <c r="Y572" s="324"/>
    </row>
    <row r="573" spans="3:25" x14ac:dyDescent="0.25">
      <c r="C573" s="336"/>
      <c r="D573" s="336"/>
      <c r="E573" s="336"/>
      <c r="F573" s="336"/>
      <c r="G573" s="325"/>
      <c r="H573" s="326"/>
      <c r="I573" s="327"/>
      <c r="J573" s="328"/>
      <c r="K573" s="324"/>
      <c r="L573" s="324"/>
      <c r="M573" s="326"/>
      <c r="O573" s="324"/>
      <c r="P573" s="324"/>
      <c r="Q573" s="326"/>
      <c r="R573" s="325"/>
      <c r="S573" s="324"/>
      <c r="T573" s="324"/>
      <c r="U573" s="324"/>
      <c r="V573" s="324"/>
      <c r="W573" s="324"/>
      <c r="X573" s="324"/>
      <c r="Y573" s="324"/>
    </row>
    <row r="574" spans="3:25" x14ac:dyDescent="0.25">
      <c r="C574" s="336"/>
      <c r="D574" s="336"/>
      <c r="E574" s="336"/>
      <c r="F574" s="336"/>
      <c r="G574" s="325"/>
      <c r="H574" s="326"/>
      <c r="I574" s="327"/>
      <c r="J574" s="328"/>
      <c r="K574" s="324"/>
      <c r="L574" s="324"/>
      <c r="M574" s="326"/>
      <c r="O574" s="324"/>
      <c r="P574" s="324"/>
      <c r="Q574" s="326"/>
      <c r="R574" s="325"/>
      <c r="S574" s="324"/>
      <c r="T574" s="324"/>
      <c r="U574" s="324"/>
      <c r="V574" s="324"/>
      <c r="W574" s="324"/>
      <c r="X574" s="324"/>
      <c r="Y574" s="324"/>
    </row>
    <row r="575" spans="3:25" x14ac:dyDescent="0.25">
      <c r="C575" s="336"/>
      <c r="D575" s="336"/>
      <c r="E575" s="336"/>
      <c r="F575" s="336"/>
      <c r="G575" s="325"/>
      <c r="H575" s="326"/>
      <c r="I575" s="327"/>
      <c r="J575" s="328"/>
      <c r="K575" s="324"/>
      <c r="L575" s="324"/>
      <c r="M575" s="326"/>
      <c r="O575" s="324"/>
      <c r="P575" s="324"/>
      <c r="Q575" s="326"/>
      <c r="R575" s="325"/>
      <c r="S575" s="324"/>
      <c r="T575" s="324"/>
      <c r="U575" s="324"/>
      <c r="V575" s="324"/>
      <c r="W575" s="324"/>
      <c r="X575" s="324"/>
      <c r="Y575" s="324"/>
    </row>
    <row r="576" spans="3:25" x14ac:dyDescent="0.25">
      <c r="C576" s="336"/>
      <c r="D576" s="336"/>
      <c r="E576" s="336"/>
      <c r="F576" s="336"/>
      <c r="G576" s="325"/>
      <c r="H576" s="326"/>
      <c r="I576" s="327"/>
      <c r="J576" s="328"/>
      <c r="K576" s="324"/>
      <c r="L576" s="324"/>
      <c r="M576" s="326"/>
      <c r="O576" s="324"/>
      <c r="P576" s="324"/>
      <c r="Q576" s="326"/>
      <c r="R576" s="325"/>
      <c r="S576" s="324"/>
      <c r="T576" s="324"/>
      <c r="U576" s="324"/>
      <c r="V576" s="324"/>
      <c r="W576" s="324"/>
      <c r="X576" s="324"/>
      <c r="Y576" s="324"/>
    </row>
    <row r="577" spans="3:25" x14ac:dyDescent="0.25">
      <c r="C577" s="336"/>
      <c r="D577" s="336"/>
      <c r="E577" s="336"/>
      <c r="F577" s="336"/>
      <c r="G577" s="325"/>
      <c r="H577" s="326"/>
      <c r="I577" s="327"/>
      <c r="J577" s="328"/>
      <c r="K577" s="324"/>
      <c r="L577" s="324"/>
      <c r="M577" s="326"/>
      <c r="O577" s="324"/>
      <c r="P577" s="324"/>
      <c r="Q577" s="326"/>
      <c r="R577" s="325"/>
      <c r="S577" s="324"/>
      <c r="T577" s="324"/>
      <c r="U577" s="324"/>
      <c r="V577" s="324"/>
      <c r="W577" s="324"/>
      <c r="X577" s="324"/>
      <c r="Y577" s="324"/>
    </row>
    <row r="578" spans="3:25" x14ac:dyDescent="0.25">
      <c r="C578" s="336"/>
      <c r="D578" s="336"/>
      <c r="E578" s="336"/>
      <c r="F578" s="336"/>
      <c r="G578" s="325"/>
      <c r="H578" s="326"/>
      <c r="I578" s="327"/>
      <c r="J578" s="328"/>
      <c r="K578" s="324"/>
      <c r="L578" s="324"/>
      <c r="M578" s="326"/>
      <c r="O578" s="324"/>
      <c r="P578" s="324"/>
      <c r="Q578" s="326"/>
      <c r="R578" s="325"/>
      <c r="S578" s="324"/>
      <c r="T578" s="324"/>
      <c r="U578" s="324"/>
      <c r="V578" s="324"/>
      <c r="W578" s="324"/>
      <c r="X578" s="324"/>
      <c r="Y578" s="324"/>
    </row>
    <row r="579" spans="3:25" x14ac:dyDescent="0.25">
      <c r="C579" s="336"/>
      <c r="D579" s="336"/>
      <c r="E579" s="336"/>
      <c r="F579" s="336"/>
      <c r="G579" s="325"/>
      <c r="H579" s="326"/>
      <c r="I579" s="327"/>
      <c r="J579" s="328"/>
      <c r="K579" s="324"/>
      <c r="L579" s="324"/>
      <c r="M579" s="326"/>
      <c r="O579" s="324"/>
      <c r="P579" s="324"/>
      <c r="Q579" s="326"/>
      <c r="R579" s="325"/>
      <c r="S579" s="324"/>
      <c r="T579" s="324"/>
      <c r="U579" s="324"/>
      <c r="V579" s="324"/>
      <c r="W579" s="324"/>
      <c r="X579" s="324"/>
      <c r="Y579" s="324"/>
    </row>
    <row r="580" spans="3:25" x14ac:dyDescent="0.25">
      <c r="C580" s="336"/>
      <c r="D580" s="336"/>
      <c r="E580" s="336"/>
      <c r="F580" s="336"/>
      <c r="G580" s="325"/>
      <c r="H580" s="326"/>
      <c r="I580" s="327"/>
      <c r="J580" s="328"/>
      <c r="K580" s="324"/>
      <c r="L580" s="324"/>
      <c r="M580" s="326"/>
      <c r="O580" s="324"/>
      <c r="P580" s="324"/>
      <c r="Q580" s="326"/>
      <c r="R580" s="325"/>
      <c r="S580" s="324"/>
      <c r="T580" s="324"/>
      <c r="U580" s="324"/>
      <c r="V580" s="324"/>
      <c r="W580" s="324"/>
      <c r="X580" s="324"/>
      <c r="Y580" s="324"/>
    </row>
    <row r="581" spans="3:25" x14ac:dyDescent="0.25">
      <c r="C581" s="336"/>
      <c r="D581" s="336"/>
      <c r="E581" s="336"/>
      <c r="F581" s="336"/>
      <c r="G581" s="325"/>
      <c r="H581" s="326"/>
      <c r="I581" s="327"/>
      <c r="J581" s="328"/>
      <c r="K581" s="324"/>
      <c r="L581" s="324"/>
      <c r="M581" s="326"/>
      <c r="O581" s="324"/>
      <c r="P581" s="324"/>
      <c r="Q581" s="326"/>
      <c r="R581" s="325"/>
      <c r="S581" s="324"/>
      <c r="T581" s="324"/>
      <c r="U581" s="324"/>
      <c r="V581" s="324"/>
      <c r="W581" s="324"/>
      <c r="X581" s="324"/>
      <c r="Y581" s="324"/>
    </row>
    <row r="582" spans="3:25" x14ac:dyDescent="0.25">
      <c r="C582" s="336"/>
      <c r="D582" s="336"/>
      <c r="E582" s="336"/>
      <c r="F582" s="336"/>
      <c r="G582" s="325"/>
      <c r="H582" s="326"/>
      <c r="I582" s="327"/>
      <c r="J582" s="328"/>
      <c r="K582" s="324"/>
      <c r="L582" s="324"/>
      <c r="M582" s="326"/>
      <c r="O582" s="324"/>
      <c r="P582" s="324"/>
      <c r="Q582" s="326"/>
      <c r="R582" s="325"/>
      <c r="S582" s="324"/>
      <c r="T582" s="324"/>
      <c r="U582" s="324"/>
      <c r="V582" s="324"/>
      <c r="W582" s="324"/>
      <c r="X582" s="324"/>
      <c r="Y582" s="324"/>
    </row>
    <row r="583" spans="3:25" x14ac:dyDescent="0.25">
      <c r="C583" s="336"/>
      <c r="D583" s="336"/>
      <c r="E583" s="336"/>
      <c r="F583" s="336"/>
      <c r="G583" s="325"/>
      <c r="H583" s="326"/>
      <c r="I583" s="327"/>
      <c r="J583" s="328"/>
      <c r="K583" s="324"/>
      <c r="L583" s="324"/>
      <c r="M583" s="326"/>
      <c r="O583" s="324"/>
      <c r="P583" s="324"/>
      <c r="Q583" s="326"/>
      <c r="R583" s="325"/>
      <c r="S583" s="324"/>
      <c r="T583" s="324"/>
      <c r="U583" s="324"/>
      <c r="V583" s="324"/>
      <c r="W583" s="324"/>
      <c r="X583" s="324"/>
      <c r="Y583" s="324"/>
    </row>
    <row r="584" spans="3:25" x14ac:dyDescent="0.25">
      <c r="C584" s="336"/>
      <c r="D584" s="336"/>
      <c r="E584" s="336"/>
      <c r="F584" s="336"/>
      <c r="G584" s="325"/>
      <c r="H584" s="326"/>
      <c r="I584" s="327"/>
      <c r="J584" s="328"/>
      <c r="K584" s="324"/>
      <c r="L584" s="324"/>
      <c r="M584" s="326"/>
      <c r="O584" s="324"/>
      <c r="P584" s="324"/>
      <c r="Q584" s="326"/>
      <c r="R584" s="325"/>
      <c r="S584" s="324"/>
      <c r="T584" s="324"/>
      <c r="U584" s="324"/>
      <c r="V584" s="324"/>
      <c r="W584" s="324"/>
      <c r="X584" s="324"/>
      <c r="Y584" s="324"/>
    </row>
    <row r="585" spans="3:25" x14ac:dyDescent="0.25">
      <c r="C585" s="336"/>
      <c r="D585" s="336"/>
      <c r="E585" s="336"/>
      <c r="F585" s="336"/>
      <c r="G585" s="325"/>
      <c r="H585" s="326"/>
      <c r="I585" s="327"/>
      <c r="J585" s="328"/>
      <c r="K585" s="324"/>
      <c r="L585" s="324"/>
      <c r="M585" s="326"/>
      <c r="O585" s="324"/>
      <c r="P585" s="324"/>
      <c r="Q585" s="326"/>
      <c r="R585" s="325"/>
      <c r="S585" s="324"/>
      <c r="T585" s="324"/>
      <c r="U585" s="324"/>
      <c r="V585" s="324"/>
      <c r="W585" s="324"/>
      <c r="X585" s="324"/>
      <c r="Y585" s="324"/>
    </row>
    <row r="586" spans="3:25" x14ac:dyDescent="0.25">
      <c r="C586" s="336"/>
      <c r="D586" s="336"/>
      <c r="E586" s="336"/>
      <c r="F586" s="336"/>
      <c r="G586" s="325"/>
      <c r="H586" s="326"/>
      <c r="I586" s="327"/>
      <c r="J586" s="328"/>
      <c r="K586" s="324"/>
      <c r="L586" s="324"/>
      <c r="M586" s="326"/>
      <c r="O586" s="324"/>
      <c r="P586" s="324"/>
      <c r="Q586" s="326"/>
      <c r="R586" s="325"/>
      <c r="S586" s="324"/>
      <c r="T586" s="324"/>
      <c r="U586" s="324"/>
      <c r="V586" s="324"/>
      <c r="W586" s="324"/>
      <c r="X586" s="324"/>
      <c r="Y586" s="324"/>
    </row>
    <row r="587" spans="3:25" x14ac:dyDescent="0.25">
      <c r="C587" s="336"/>
      <c r="D587" s="336"/>
      <c r="E587" s="336"/>
      <c r="F587" s="336"/>
      <c r="G587" s="325"/>
      <c r="H587" s="326"/>
      <c r="I587" s="327"/>
      <c r="J587" s="328"/>
      <c r="K587" s="324"/>
      <c r="L587" s="324"/>
      <c r="M587" s="326"/>
      <c r="O587" s="324"/>
      <c r="P587" s="324"/>
      <c r="Q587" s="326"/>
      <c r="R587" s="325"/>
      <c r="S587" s="324"/>
      <c r="T587" s="324"/>
      <c r="U587" s="324"/>
      <c r="V587" s="324"/>
      <c r="W587" s="324"/>
      <c r="X587" s="324"/>
      <c r="Y587" s="324"/>
    </row>
    <row r="588" spans="3:25" x14ac:dyDescent="0.25">
      <c r="C588" s="336"/>
      <c r="D588" s="336"/>
      <c r="E588" s="336"/>
      <c r="F588" s="336"/>
      <c r="G588" s="325"/>
      <c r="H588" s="326"/>
      <c r="I588" s="327"/>
      <c r="J588" s="328"/>
      <c r="K588" s="324"/>
      <c r="L588" s="324"/>
      <c r="M588" s="326"/>
      <c r="O588" s="324"/>
      <c r="P588" s="324"/>
      <c r="Q588" s="326"/>
      <c r="R588" s="325"/>
      <c r="S588" s="324"/>
      <c r="T588" s="324"/>
      <c r="U588" s="324"/>
      <c r="V588" s="324"/>
      <c r="W588" s="324"/>
      <c r="X588" s="324"/>
      <c r="Y588" s="324"/>
    </row>
    <row r="589" spans="3:25" x14ac:dyDescent="0.25">
      <c r="C589" s="336"/>
      <c r="D589" s="336"/>
      <c r="E589" s="336"/>
      <c r="F589" s="336"/>
      <c r="G589" s="325"/>
      <c r="H589" s="326"/>
      <c r="I589" s="327"/>
      <c r="J589" s="328"/>
      <c r="K589" s="324"/>
      <c r="L589" s="324"/>
      <c r="M589" s="326"/>
      <c r="O589" s="324"/>
      <c r="P589" s="324"/>
      <c r="Q589" s="326"/>
      <c r="R589" s="325"/>
      <c r="S589" s="324"/>
      <c r="T589" s="324"/>
      <c r="U589" s="324"/>
      <c r="V589" s="324"/>
      <c r="W589" s="324"/>
      <c r="X589" s="324"/>
      <c r="Y589" s="324"/>
    </row>
    <row r="590" spans="3:25" x14ac:dyDescent="0.25">
      <c r="C590" s="336"/>
      <c r="D590" s="336"/>
      <c r="E590" s="336"/>
      <c r="F590" s="336"/>
      <c r="G590" s="325"/>
      <c r="H590" s="326"/>
      <c r="I590" s="327"/>
      <c r="J590" s="328"/>
      <c r="K590" s="324"/>
      <c r="L590" s="324"/>
      <c r="M590" s="326"/>
      <c r="O590" s="324"/>
      <c r="P590" s="324"/>
      <c r="Q590" s="326"/>
      <c r="R590" s="325"/>
      <c r="S590" s="324"/>
      <c r="T590" s="324"/>
      <c r="U590" s="324"/>
      <c r="V590" s="324"/>
      <c r="W590" s="324"/>
      <c r="X590" s="324"/>
      <c r="Y590" s="324"/>
    </row>
    <row r="591" spans="3:25" x14ac:dyDescent="0.25">
      <c r="C591" s="336"/>
      <c r="D591" s="336"/>
      <c r="E591" s="336"/>
      <c r="F591" s="336"/>
      <c r="G591" s="325"/>
      <c r="H591" s="326"/>
      <c r="I591" s="327"/>
      <c r="J591" s="328"/>
      <c r="K591" s="324"/>
      <c r="L591" s="324"/>
      <c r="M591" s="326"/>
      <c r="O591" s="324"/>
      <c r="P591" s="324"/>
      <c r="Q591" s="326"/>
      <c r="R591" s="325"/>
      <c r="S591" s="324"/>
      <c r="T591" s="324"/>
      <c r="U591" s="324"/>
      <c r="V591" s="324"/>
      <c r="W591" s="324"/>
      <c r="X591" s="324"/>
      <c r="Y591" s="324"/>
    </row>
    <row r="592" spans="3:25" x14ac:dyDescent="0.25">
      <c r="C592" s="336"/>
      <c r="D592" s="336"/>
      <c r="E592" s="336"/>
      <c r="F592" s="336"/>
      <c r="G592" s="325"/>
      <c r="H592" s="326"/>
      <c r="I592" s="327"/>
      <c r="J592" s="328"/>
      <c r="K592" s="324"/>
      <c r="L592" s="324"/>
      <c r="M592" s="326"/>
      <c r="O592" s="324"/>
      <c r="P592" s="324"/>
      <c r="Q592" s="326"/>
      <c r="R592" s="325"/>
      <c r="S592" s="324"/>
      <c r="T592" s="324"/>
      <c r="U592" s="324"/>
      <c r="V592" s="324"/>
      <c r="W592" s="324"/>
      <c r="X592" s="324"/>
      <c r="Y592" s="324"/>
    </row>
    <row r="593" spans="3:25" x14ac:dyDescent="0.25">
      <c r="C593" s="336"/>
      <c r="D593" s="336"/>
      <c r="E593" s="336"/>
      <c r="F593" s="336"/>
      <c r="G593" s="325"/>
      <c r="H593" s="326"/>
      <c r="I593" s="327"/>
      <c r="J593" s="328"/>
      <c r="K593" s="324"/>
      <c r="L593" s="324"/>
      <c r="M593" s="326"/>
      <c r="O593" s="324"/>
      <c r="P593" s="324"/>
      <c r="Q593" s="326"/>
      <c r="R593" s="325"/>
      <c r="S593" s="324"/>
      <c r="T593" s="324"/>
      <c r="U593" s="324"/>
      <c r="V593" s="324"/>
      <c r="W593" s="324"/>
      <c r="X593" s="324"/>
      <c r="Y593" s="324"/>
    </row>
    <row r="594" spans="3:25" x14ac:dyDescent="0.25">
      <c r="C594" s="336"/>
      <c r="D594" s="336"/>
      <c r="E594" s="336"/>
      <c r="F594" s="336"/>
      <c r="G594" s="325"/>
      <c r="H594" s="326"/>
      <c r="I594" s="327"/>
      <c r="J594" s="328"/>
      <c r="K594" s="324"/>
      <c r="L594" s="324"/>
      <c r="M594" s="326"/>
      <c r="O594" s="324"/>
      <c r="P594" s="324"/>
      <c r="Q594" s="326"/>
      <c r="R594" s="325"/>
      <c r="S594" s="324"/>
      <c r="T594" s="324"/>
      <c r="U594" s="324"/>
      <c r="V594" s="324"/>
      <c r="W594" s="324"/>
      <c r="X594" s="324"/>
      <c r="Y594" s="324"/>
    </row>
    <row r="595" spans="3:25" x14ac:dyDescent="0.25">
      <c r="C595" s="336"/>
      <c r="D595" s="336"/>
      <c r="E595" s="336"/>
      <c r="F595" s="336"/>
      <c r="G595" s="325"/>
      <c r="H595" s="326"/>
      <c r="I595" s="327"/>
      <c r="J595" s="328"/>
      <c r="K595" s="324"/>
      <c r="L595" s="324"/>
      <c r="M595" s="326"/>
      <c r="O595" s="324"/>
      <c r="P595" s="324"/>
      <c r="Q595" s="326"/>
      <c r="R595" s="325"/>
      <c r="S595" s="324"/>
      <c r="T595" s="324"/>
      <c r="U595" s="324"/>
      <c r="V595" s="324"/>
      <c r="W595" s="324"/>
      <c r="X595" s="324"/>
      <c r="Y595" s="324"/>
    </row>
    <row r="596" spans="3:25" x14ac:dyDescent="0.25">
      <c r="C596" s="336"/>
      <c r="D596" s="336"/>
      <c r="E596" s="336"/>
      <c r="F596" s="336"/>
      <c r="G596" s="325"/>
      <c r="H596" s="326"/>
      <c r="I596" s="327"/>
      <c r="J596" s="328"/>
      <c r="K596" s="324"/>
      <c r="L596" s="324"/>
      <c r="M596" s="326"/>
      <c r="O596" s="324"/>
      <c r="P596" s="324"/>
      <c r="Q596" s="326"/>
      <c r="R596" s="325"/>
      <c r="S596" s="324"/>
      <c r="T596" s="324"/>
      <c r="U596" s="324"/>
      <c r="V596" s="324"/>
      <c r="W596" s="324"/>
      <c r="X596" s="324"/>
      <c r="Y596" s="324"/>
    </row>
    <row r="597" spans="3:25" x14ac:dyDescent="0.25">
      <c r="C597" s="336"/>
      <c r="D597" s="336"/>
      <c r="E597" s="336"/>
      <c r="F597" s="336"/>
      <c r="G597" s="325"/>
      <c r="H597" s="326"/>
      <c r="I597" s="327"/>
      <c r="J597" s="328"/>
      <c r="K597" s="324"/>
      <c r="L597" s="324"/>
      <c r="M597" s="326"/>
      <c r="O597" s="324"/>
      <c r="P597" s="324"/>
      <c r="Q597" s="326"/>
      <c r="R597" s="325"/>
      <c r="S597" s="324"/>
      <c r="T597" s="324"/>
      <c r="U597" s="324"/>
      <c r="V597" s="324"/>
      <c r="W597" s="324"/>
      <c r="X597" s="324"/>
      <c r="Y597" s="324"/>
    </row>
    <row r="598" spans="3:25" x14ac:dyDescent="0.25">
      <c r="C598" s="336"/>
      <c r="D598" s="336"/>
      <c r="E598" s="336"/>
      <c r="F598" s="336"/>
      <c r="G598" s="325"/>
      <c r="H598" s="326"/>
      <c r="I598" s="327"/>
      <c r="J598" s="328"/>
      <c r="K598" s="324"/>
      <c r="L598" s="324"/>
      <c r="M598" s="326"/>
      <c r="O598" s="324"/>
      <c r="P598" s="324"/>
      <c r="Q598" s="326"/>
      <c r="R598" s="325"/>
      <c r="S598" s="324"/>
      <c r="T598" s="324"/>
      <c r="U598" s="324"/>
      <c r="V598" s="324"/>
      <c r="W598" s="324"/>
      <c r="X598" s="324"/>
      <c r="Y598" s="324"/>
    </row>
    <row r="599" spans="3:25" x14ac:dyDescent="0.25">
      <c r="C599" s="336"/>
      <c r="D599" s="336"/>
      <c r="E599" s="336"/>
      <c r="F599" s="336"/>
      <c r="G599" s="325"/>
      <c r="H599" s="326"/>
      <c r="I599" s="327"/>
      <c r="J599" s="328"/>
      <c r="K599" s="324"/>
      <c r="L599" s="324"/>
      <c r="M599" s="326"/>
      <c r="O599" s="324"/>
      <c r="P599" s="324"/>
      <c r="Q599" s="326"/>
      <c r="R599" s="325"/>
      <c r="S599" s="324"/>
      <c r="T599" s="324"/>
      <c r="U599" s="324"/>
      <c r="V599" s="324"/>
      <c r="W599" s="324"/>
      <c r="X599" s="324"/>
      <c r="Y599" s="324"/>
    </row>
    <row r="600" spans="3:25" x14ac:dyDescent="0.25">
      <c r="C600" s="336"/>
      <c r="D600" s="336"/>
      <c r="E600" s="336"/>
      <c r="F600" s="336"/>
      <c r="G600" s="325"/>
      <c r="H600" s="326"/>
      <c r="I600" s="327"/>
      <c r="J600" s="328"/>
      <c r="K600" s="324"/>
      <c r="L600" s="324"/>
      <c r="M600" s="326"/>
      <c r="O600" s="324"/>
      <c r="P600" s="324"/>
      <c r="Q600" s="326"/>
      <c r="R600" s="325"/>
      <c r="S600" s="324"/>
      <c r="T600" s="324"/>
      <c r="U600" s="324"/>
      <c r="V600" s="324"/>
      <c r="W600" s="324"/>
      <c r="X600" s="324"/>
      <c r="Y600" s="324"/>
    </row>
    <row r="601" spans="3:25" x14ac:dyDescent="0.25">
      <c r="C601" s="336"/>
      <c r="D601" s="336"/>
      <c r="E601" s="336"/>
      <c r="F601" s="336"/>
      <c r="G601" s="325"/>
      <c r="H601" s="326"/>
      <c r="I601" s="327"/>
      <c r="J601" s="328"/>
      <c r="K601" s="324"/>
      <c r="L601" s="324"/>
      <c r="M601" s="326"/>
      <c r="O601" s="324"/>
      <c r="P601" s="324"/>
      <c r="Q601" s="326"/>
      <c r="R601" s="325"/>
      <c r="S601" s="324"/>
      <c r="T601" s="324"/>
      <c r="U601" s="324"/>
      <c r="V601" s="324"/>
      <c r="W601" s="324"/>
      <c r="X601" s="324"/>
      <c r="Y601" s="324"/>
    </row>
    <row r="602" spans="3:25" x14ac:dyDescent="0.25">
      <c r="C602" s="336"/>
      <c r="D602" s="336"/>
      <c r="E602" s="336"/>
      <c r="F602" s="336"/>
      <c r="G602" s="325"/>
      <c r="H602" s="326"/>
      <c r="I602" s="327"/>
      <c r="J602" s="328"/>
      <c r="K602" s="324"/>
      <c r="L602" s="324"/>
      <c r="M602" s="326"/>
      <c r="O602" s="324"/>
      <c r="P602" s="324"/>
      <c r="Q602" s="326"/>
      <c r="R602" s="325"/>
      <c r="S602" s="324"/>
      <c r="T602" s="324"/>
      <c r="U602" s="324"/>
      <c r="V602" s="324"/>
      <c r="W602" s="324"/>
      <c r="X602" s="324"/>
      <c r="Y602" s="324"/>
    </row>
    <row r="603" spans="3:25" x14ac:dyDescent="0.25">
      <c r="C603" s="336"/>
      <c r="D603" s="336"/>
      <c r="E603" s="336"/>
      <c r="F603" s="336"/>
      <c r="G603" s="325"/>
      <c r="H603" s="326"/>
      <c r="I603" s="327"/>
      <c r="J603" s="328"/>
      <c r="K603" s="324"/>
      <c r="L603" s="324"/>
      <c r="M603" s="326"/>
      <c r="O603" s="324"/>
      <c r="P603" s="324"/>
      <c r="Q603" s="326"/>
      <c r="R603" s="325"/>
      <c r="S603" s="324"/>
      <c r="T603" s="324"/>
      <c r="U603" s="324"/>
      <c r="V603" s="324"/>
      <c r="W603" s="324"/>
      <c r="X603" s="324"/>
      <c r="Y603" s="324"/>
    </row>
    <row r="604" spans="3:25" x14ac:dyDescent="0.25">
      <c r="C604" s="336"/>
      <c r="D604" s="336"/>
      <c r="E604" s="336"/>
      <c r="F604" s="336"/>
      <c r="G604" s="325"/>
      <c r="H604" s="326"/>
      <c r="I604" s="327"/>
      <c r="J604" s="328"/>
      <c r="K604" s="324"/>
      <c r="L604" s="324"/>
      <c r="M604" s="326"/>
      <c r="O604" s="324"/>
      <c r="P604" s="324"/>
      <c r="Q604" s="326"/>
      <c r="R604" s="325"/>
      <c r="S604" s="324"/>
      <c r="T604" s="324"/>
      <c r="U604" s="324"/>
      <c r="V604" s="324"/>
      <c r="W604" s="324"/>
      <c r="X604" s="324"/>
      <c r="Y604" s="324"/>
    </row>
    <row r="605" spans="3:25" x14ac:dyDescent="0.25">
      <c r="C605" s="336"/>
      <c r="D605" s="336"/>
      <c r="E605" s="336"/>
      <c r="F605" s="336"/>
      <c r="G605" s="325"/>
      <c r="H605" s="326"/>
      <c r="I605" s="327"/>
      <c r="J605" s="328"/>
      <c r="K605" s="324"/>
      <c r="L605" s="324"/>
      <c r="M605" s="326"/>
      <c r="O605" s="324"/>
      <c r="P605" s="324"/>
      <c r="Q605" s="326"/>
      <c r="R605" s="325"/>
      <c r="S605" s="324"/>
      <c r="T605" s="324"/>
      <c r="U605" s="324"/>
      <c r="V605" s="324"/>
      <c r="W605" s="324"/>
      <c r="X605" s="324"/>
      <c r="Y605" s="324"/>
    </row>
    <row r="606" spans="3:25" x14ac:dyDescent="0.25">
      <c r="C606" s="336"/>
      <c r="D606" s="336"/>
      <c r="E606" s="336"/>
      <c r="F606" s="336"/>
      <c r="G606" s="325"/>
      <c r="H606" s="326"/>
      <c r="I606" s="327"/>
      <c r="J606" s="328"/>
      <c r="K606" s="324"/>
      <c r="L606" s="324"/>
      <c r="M606" s="326"/>
      <c r="O606" s="324"/>
      <c r="P606" s="324"/>
      <c r="Q606" s="326"/>
      <c r="R606" s="325"/>
      <c r="S606" s="324"/>
      <c r="T606" s="324"/>
      <c r="U606" s="324"/>
      <c r="V606" s="324"/>
      <c r="W606" s="324"/>
      <c r="X606" s="324"/>
      <c r="Y606" s="324"/>
    </row>
    <row r="607" spans="3:25" x14ac:dyDescent="0.25">
      <c r="C607" s="336"/>
      <c r="D607" s="336"/>
      <c r="E607" s="336"/>
      <c r="F607" s="336"/>
      <c r="G607" s="325"/>
      <c r="H607" s="326"/>
      <c r="I607" s="327"/>
      <c r="J607" s="328"/>
      <c r="K607" s="324"/>
      <c r="L607" s="324"/>
      <c r="M607" s="326"/>
      <c r="O607" s="324"/>
      <c r="P607" s="324"/>
      <c r="Q607" s="326"/>
      <c r="R607" s="325"/>
      <c r="S607" s="324"/>
      <c r="T607" s="324"/>
      <c r="U607" s="324"/>
      <c r="V607" s="324"/>
      <c r="W607" s="324"/>
      <c r="X607" s="324"/>
      <c r="Y607" s="324"/>
    </row>
    <row r="608" spans="3:25" x14ac:dyDescent="0.25">
      <c r="C608" s="336"/>
      <c r="D608" s="336"/>
      <c r="E608" s="336"/>
      <c r="F608" s="336"/>
      <c r="G608" s="325"/>
      <c r="H608" s="326"/>
      <c r="I608" s="327"/>
      <c r="J608" s="328"/>
      <c r="K608" s="324"/>
      <c r="L608" s="324"/>
      <c r="M608" s="326"/>
      <c r="O608" s="324"/>
      <c r="P608" s="324"/>
      <c r="Q608" s="326"/>
      <c r="R608" s="325"/>
      <c r="S608" s="324"/>
      <c r="T608" s="324"/>
      <c r="U608" s="324"/>
      <c r="V608" s="324"/>
      <c r="W608" s="324"/>
      <c r="X608" s="324"/>
      <c r="Y608" s="324"/>
    </row>
    <row r="609" spans="3:25" x14ac:dyDescent="0.25">
      <c r="C609" s="336"/>
      <c r="D609" s="336"/>
      <c r="E609" s="336"/>
      <c r="F609" s="336"/>
      <c r="G609" s="325"/>
      <c r="H609" s="326"/>
      <c r="I609" s="327"/>
      <c r="J609" s="328"/>
      <c r="K609" s="324"/>
      <c r="L609" s="324"/>
      <c r="M609" s="326"/>
      <c r="O609" s="324"/>
      <c r="P609" s="324"/>
      <c r="Q609" s="326"/>
      <c r="R609" s="325"/>
      <c r="S609" s="324"/>
      <c r="T609" s="324"/>
      <c r="U609" s="324"/>
      <c r="V609" s="324"/>
      <c r="W609" s="324"/>
      <c r="X609" s="324"/>
      <c r="Y609" s="324"/>
    </row>
    <row r="610" spans="3:25" x14ac:dyDescent="0.25">
      <c r="C610" s="336"/>
      <c r="D610" s="336"/>
      <c r="E610" s="336"/>
      <c r="F610" s="336"/>
      <c r="G610" s="325"/>
      <c r="H610" s="326"/>
      <c r="I610" s="327"/>
      <c r="J610" s="328"/>
      <c r="K610" s="324"/>
      <c r="L610" s="324"/>
      <c r="M610" s="326"/>
      <c r="O610" s="324"/>
      <c r="P610" s="324"/>
      <c r="Q610" s="326"/>
      <c r="R610" s="325"/>
      <c r="S610" s="324"/>
      <c r="T610" s="324"/>
      <c r="U610" s="324"/>
      <c r="V610" s="324"/>
      <c r="W610" s="324"/>
      <c r="X610" s="324"/>
      <c r="Y610" s="324"/>
    </row>
    <row r="611" spans="3:25" x14ac:dyDescent="0.25">
      <c r="C611" s="336"/>
      <c r="D611" s="336"/>
      <c r="E611" s="336"/>
      <c r="F611" s="336"/>
      <c r="G611" s="325"/>
      <c r="H611" s="326"/>
      <c r="I611" s="327"/>
      <c r="J611" s="328"/>
      <c r="K611" s="324"/>
      <c r="L611" s="324"/>
      <c r="M611" s="326"/>
      <c r="O611" s="324"/>
      <c r="P611" s="324"/>
      <c r="Q611" s="326"/>
      <c r="R611" s="325"/>
      <c r="S611" s="324"/>
      <c r="T611" s="324"/>
      <c r="U611" s="324"/>
      <c r="V611" s="324"/>
      <c r="W611" s="324"/>
      <c r="X611" s="324"/>
      <c r="Y611" s="324"/>
    </row>
    <row r="612" spans="3:25" x14ac:dyDescent="0.25">
      <c r="C612" s="336"/>
      <c r="D612" s="336"/>
      <c r="E612" s="336"/>
      <c r="F612" s="336"/>
      <c r="G612" s="325"/>
      <c r="H612" s="326"/>
      <c r="I612" s="327"/>
      <c r="J612" s="328"/>
      <c r="K612" s="324"/>
      <c r="L612" s="324"/>
      <c r="M612" s="326"/>
      <c r="O612" s="324"/>
      <c r="P612" s="324"/>
      <c r="Q612" s="326"/>
      <c r="R612" s="325"/>
      <c r="S612" s="324"/>
      <c r="T612" s="324"/>
      <c r="U612" s="324"/>
      <c r="V612" s="324"/>
      <c r="W612" s="324"/>
      <c r="X612" s="324"/>
      <c r="Y612" s="324"/>
    </row>
    <row r="613" spans="3:25" x14ac:dyDescent="0.25">
      <c r="C613" s="336"/>
      <c r="D613" s="336"/>
      <c r="E613" s="336"/>
      <c r="F613" s="336"/>
      <c r="G613" s="325"/>
      <c r="H613" s="326"/>
      <c r="I613" s="327"/>
      <c r="J613" s="328"/>
      <c r="K613" s="324"/>
      <c r="L613" s="324"/>
      <c r="M613" s="326"/>
      <c r="O613" s="324"/>
      <c r="P613" s="324"/>
      <c r="Q613" s="326"/>
      <c r="R613" s="325"/>
      <c r="S613" s="324"/>
      <c r="T613" s="324"/>
      <c r="U613" s="324"/>
      <c r="V613" s="324"/>
      <c r="W613" s="324"/>
      <c r="X613" s="324"/>
      <c r="Y613" s="324"/>
    </row>
    <row r="614" spans="3:25" x14ac:dyDescent="0.25">
      <c r="C614" s="336"/>
      <c r="D614" s="336"/>
      <c r="E614" s="336"/>
      <c r="F614" s="336"/>
      <c r="G614" s="325"/>
      <c r="H614" s="326"/>
      <c r="I614" s="327"/>
      <c r="J614" s="328"/>
      <c r="K614" s="324"/>
      <c r="L614" s="324"/>
      <c r="M614" s="326"/>
      <c r="O614" s="324"/>
      <c r="P614" s="324"/>
      <c r="Q614" s="326"/>
      <c r="R614" s="325"/>
      <c r="S614" s="324"/>
      <c r="T614" s="324"/>
      <c r="U614" s="324"/>
      <c r="V614" s="324"/>
      <c r="W614" s="324"/>
      <c r="X614" s="324"/>
      <c r="Y614" s="324"/>
    </row>
    <row r="615" spans="3:25" x14ac:dyDescent="0.25">
      <c r="C615" s="336"/>
      <c r="D615" s="336"/>
      <c r="E615" s="336"/>
      <c r="F615" s="336"/>
      <c r="G615" s="325"/>
      <c r="H615" s="326"/>
      <c r="I615" s="327"/>
      <c r="J615" s="328"/>
      <c r="K615" s="324"/>
      <c r="L615" s="324"/>
      <c r="M615" s="326"/>
      <c r="O615" s="324"/>
      <c r="P615" s="324"/>
      <c r="Q615" s="326"/>
      <c r="R615" s="325"/>
      <c r="S615" s="324"/>
      <c r="T615" s="324"/>
      <c r="U615" s="324"/>
      <c r="V615" s="324"/>
      <c r="W615" s="324"/>
      <c r="X615" s="324"/>
      <c r="Y615" s="324"/>
    </row>
    <row r="616" spans="3:25" x14ac:dyDescent="0.25">
      <c r="C616" s="336"/>
      <c r="D616" s="336"/>
      <c r="E616" s="336"/>
      <c r="F616" s="336"/>
      <c r="G616" s="325"/>
      <c r="H616" s="326"/>
      <c r="I616" s="327"/>
      <c r="J616" s="328"/>
      <c r="K616" s="324"/>
      <c r="L616" s="324"/>
      <c r="M616" s="326"/>
      <c r="O616" s="324"/>
      <c r="P616" s="324"/>
      <c r="Q616" s="326"/>
      <c r="R616" s="325"/>
      <c r="S616" s="324"/>
      <c r="T616" s="324"/>
      <c r="U616" s="324"/>
      <c r="V616" s="324"/>
      <c r="W616" s="324"/>
      <c r="X616" s="324"/>
      <c r="Y616" s="324"/>
    </row>
    <row r="617" spans="3:25" x14ac:dyDescent="0.25">
      <c r="C617" s="336"/>
      <c r="D617" s="336"/>
      <c r="E617" s="336"/>
      <c r="F617" s="336"/>
      <c r="G617" s="325"/>
      <c r="H617" s="326"/>
      <c r="I617" s="327"/>
      <c r="J617" s="328"/>
      <c r="K617" s="324"/>
      <c r="L617" s="324"/>
      <c r="M617" s="326"/>
      <c r="O617" s="324"/>
      <c r="P617" s="324"/>
      <c r="Q617" s="326"/>
      <c r="R617" s="325"/>
      <c r="S617" s="324"/>
      <c r="T617" s="324"/>
      <c r="U617" s="324"/>
      <c r="V617" s="324"/>
      <c r="W617" s="324"/>
      <c r="X617" s="324"/>
      <c r="Y617" s="324"/>
    </row>
    <row r="618" spans="3:25" x14ac:dyDescent="0.25">
      <c r="C618" s="336"/>
      <c r="D618" s="336"/>
      <c r="E618" s="336"/>
      <c r="F618" s="336"/>
      <c r="G618" s="325"/>
      <c r="H618" s="326"/>
      <c r="I618" s="327"/>
      <c r="J618" s="328"/>
      <c r="K618" s="324"/>
      <c r="L618" s="324"/>
      <c r="M618" s="326"/>
      <c r="O618" s="324"/>
      <c r="P618" s="324"/>
      <c r="Q618" s="326"/>
      <c r="R618" s="325"/>
      <c r="S618" s="324"/>
      <c r="T618" s="324"/>
      <c r="U618" s="324"/>
      <c r="V618" s="324"/>
      <c r="W618" s="324"/>
      <c r="X618" s="324"/>
      <c r="Y618" s="324"/>
    </row>
    <row r="619" spans="3:25" x14ac:dyDescent="0.25">
      <c r="C619" s="336"/>
      <c r="D619" s="336"/>
      <c r="E619" s="336"/>
      <c r="F619" s="336"/>
      <c r="G619" s="325"/>
      <c r="H619" s="326"/>
      <c r="I619" s="327"/>
      <c r="J619" s="328"/>
      <c r="K619" s="324"/>
      <c r="L619" s="324"/>
      <c r="M619" s="326"/>
      <c r="O619" s="324"/>
      <c r="P619" s="324"/>
      <c r="Q619" s="326"/>
      <c r="R619" s="325"/>
      <c r="S619" s="324"/>
      <c r="T619" s="324"/>
      <c r="U619" s="324"/>
      <c r="V619" s="324"/>
      <c r="W619" s="324"/>
      <c r="X619" s="324"/>
      <c r="Y619" s="324"/>
    </row>
    <row r="620" spans="3:25" x14ac:dyDescent="0.25">
      <c r="C620" s="336"/>
      <c r="D620" s="336"/>
      <c r="E620" s="336"/>
      <c r="F620" s="336"/>
      <c r="G620" s="325"/>
      <c r="H620" s="326"/>
      <c r="I620" s="327"/>
      <c r="J620" s="328"/>
      <c r="K620" s="324"/>
      <c r="L620" s="324"/>
      <c r="M620" s="326"/>
      <c r="O620" s="324"/>
      <c r="P620" s="324"/>
      <c r="Q620" s="326"/>
      <c r="R620" s="325"/>
      <c r="S620" s="324"/>
      <c r="T620" s="324"/>
      <c r="U620" s="324"/>
      <c r="V620" s="324"/>
      <c r="W620" s="324"/>
      <c r="X620" s="324"/>
      <c r="Y620" s="324"/>
    </row>
    <row r="621" spans="3:25" x14ac:dyDescent="0.25">
      <c r="C621" s="336"/>
      <c r="D621" s="336"/>
      <c r="E621" s="336"/>
      <c r="F621" s="336"/>
      <c r="G621" s="325"/>
      <c r="H621" s="326"/>
      <c r="I621" s="327"/>
      <c r="J621" s="328"/>
      <c r="K621" s="324"/>
      <c r="L621" s="324"/>
      <c r="M621" s="326"/>
      <c r="O621" s="324"/>
      <c r="P621" s="324"/>
      <c r="Q621" s="326"/>
      <c r="R621" s="325"/>
      <c r="S621" s="324"/>
      <c r="T621" s="324"/>
      <c r="U621" s="324"/>
      <c r="V621" s="324"/>
      <c r="W621" s="324"/>
      <c r="X621" s="324"/>
      <c r="Y621" s="324"/>
    </row>
    <row r="622" spans="3:25" x14ac:dyDescent="0.25">
      <c r="C622" s="336"/>
      <c r="D622" s="336"/>
      <c r="E622" s="336"/>
      <c r="F622" s="336"/>
      <c r="G622" s="325"/>
      <c r="H622" s="326"/>
      <c r="I622" s="327"/>
      <c r="J622" s="328"/>
      <c r="K622" s="324"/>
      <c r="L622" s="324"/>
      <c r="M622" s="326"/>
      <c r="O622" s="324"/>
      <c r="P622" s="324"/>
      <c r="Q622" s="326"/>
      <c r="R622" s="325"/>
      <c r="S622" s="324"/>
      <c r="T622" s="324"/>
      <c r="U622" s="324"/>
      <c r="V622" s="324"/>
      <c r="W622" s="324"/>
      <c r="X622" s="324"/>
      <c r="Y622" s="324"/>
    </row>
    <row r="623" spans="3:25" x14ac:dyDescent="0.25">
      <c r="C623" s="336"/>
      <c r="D623" s="336"/>
      <c r="E623" s="336"/>
      <c r="F623" s="336"/>
      <c r="G623" s="325"/>
      <c r="H623" s="326"/>
      <c r="I623" s="327"/>
      <c r="J623" s="328"/>
      <c r="K623" s="324"/>
      <c r="L623" s="324"/>
      <c r="M623" s="326"/>
      <c r="O623" s="324"/>
      <c r="P623" s="324"/>
      <c r="Q623" s="326"/>
      <c r="R623" s="325"/>
      <c r="S623" s="324"/>
      <c r="T623" s="324"/>
      <c r="U623" s="324"/>
      <c r="V623" s="324"/>
      <c r="W623" s="324"/>
      <c r="X623" s="324"/>
      <c r="Y623" s="324"/>
    </row>
    <row r="624" spans="3:25" x14ac:dyDescent="0.25">
      <c r="C624" s="336"/>
      <c r="D624" s="336"/>
      <c r="E624" s="336"/>
      <c r="F624" s="336"/>
      <c r="G624" s="325"/>
      <c r="H624" s="326"/>
      <c r="I624" s="327"/>
      <c r="J624" s="328"/>
      <c r="K624" s="324"/>
      <c r="L624" s="324"/>
      <c r="M624" s="326"/>
      <c r="O624" s="324"/>
      <c r="P624" s="324"/>
      <c r="Q624" s="326"/>
      <c r="R624" s="325"/>
      <c r="S624" s="324"/>
      <c r="T624" s="324"/>
      <c r="U624" s="324"/>
      <c r="V624" s="324"/>
      <c r="W624" s="324"/>
      <c r="X624" s="324"/>
      <c r="Y624" s="324"/>
    </row>
    <row r="625" spans="3:25" x14ac:dyDescent="0.25">
      <c r="C625" s="336"/>
      <c r="D625" s="336"/>
      <c r="E625" s="336"/>
      <c r="F625" s="336"/>
      <c r="G625" s="325"/>
      <c r="H625" s="326"/>
      <c r="I625" s="327"/>
      <c r="J625" s="328"/>
      <c r="K625" s="324"/>
      <c r="L625" s="324"/>
      <c r="M625" s="326"/>
      <c r="O625" s="324"/>
      <c r="P625" s="324"/>
      <c r="Q625" s="326"/>
      <c r="R625" s="325"/>
      <c r="S625" s="324"/>
      <c r="T625" s="324"/>
      <c r="U625" s="324"/>
      <c r="V625" s="324"/>
      <c r="W625" s="324"/>
      <c r="X625" s="324"/>
      <c r="Y625" s="324"/>
    </row>
    <row r="626" spans="3:25" x14ac:dyDescent="0.25">
      <c r="C626" s="336"/>
      <c r="D626" s="336"/>
      <c r="E626" s="336"/>
      <c r="F626" s="336"/>
      <c r="G626" s="325"/>
      <c r="H626" s="326"/>
      <c r="I626" s="327"/>
      <c r="J626" s="328"/>
      <c r="K626" s="324"/>
      <c r="L626" s="324"/>
      <c r="M626" s="326"/>
      <c r="O626" s="324"/>
      <c r="P626" s="324"/>
      <c r="Q626" s="326"/>
      <c r="R626" s="325"/>
      <c r="S626" s="324"/>
      <c r="T626" s="324"/>
      <c r="U626" s="324"/>
      <c r="V626" s="324"/>
      <c r="W626" s="324"/>
      <c r="X626" s="324"/>
      <c r="Y626" s="324"/>
    </row>
    <row r="627" spans="3:25" x14ac:dyDescent="0.25">
      <c r="C627" s="336"/>
      <c r="D627" s="336"/>
      <c r="E627" s="336"/>
      <c r="F627" s="336"/>
      <c r="G627" s="325"/>
      <c r="H627" s="326"/>
      <c r="I627" s="327"/>
      <c r="J627" s="328"/>
      <c r="K627" s="324"/>
      <c r="L627" s="324"/>
      <c r="M627" s="326"/>
      <c r="O627" s="324"/>
      <c r="P627" s="324"/>
      <c r="Q627" s="326"/>
      <c r="R627" s="325"/>
      <c r="S627" s="324"/>
      <c r="T627" s="324"/>
      <c r="U627" s="324"/>
      <c r="V627" s="324"/>
      <c r="W627" s="324"/>
      <c r="X627" s="324"/>
      <c r="Y627" s="324"/>
    </row>
    <row r="628" spans="3:25" x14ac:dyDescent="0.25">
      <c r="C628" s="336"/>
      <c r="D628" s="336"/>
      <c r="E628" s="336"/>
      <c r="F628" s="336"/>
      <c r="G628" s="325"/>
      <c r="H628" s="326"/>
      <c r="I628" s="327"/>
      <c r="J628" s="328"/>
      <c r="K628" s="324"/>
      <c r="L628" s="324"/>
      <c r="M628" s="326"/>
      <c r="O628" s="324"/>
      <c r="P628" s="324"/>
      <c r="Q628" s="326"/>
      <c r="R628" s="325"/>
      <c r="S628" s="324"/>
      <c r="T628" s="324"/>
      <c r="U628" s="324"/>
      <c r="V628" s="324"/>
      <c r="W628" s="324"/>
      <c r="X628" s="324"/>
      <c r="Y628" s="324"/>
    </row>
    <row r="629" spans="3:25" x14ac:dyDescent="0.25">
      <c r="C629" s="336"/>
      <c r="D629" s="336"/>
      <c r="E629" s="336"/>
      <c r="F629" s="336"/>
      <c r="G629" s="325"/>
      <c r="H629" s="326"/>
      <c r="I629" s="327"/>
      <c r="J629" s="328"/>
      <c r="K629" s="324"/>
      <c r="L629" s="324"/>
      <c r="M629" s="326"/>
      <c r="O629" s="324"/>
      <c r="P629" s="324"/>
      <c r="Q629" s="326"/>
      <c r="R629" s="325"/>
      <c r="S629" s="324"/>
      <c r="T629" s="324"/>
      <c r="U629" s="324"/>
      <c r="V629" s="324"/>
      <c r="W629" s="324"/>
      <c r="X629" s="324"/>
      <c r="Y629" s="324"/>
    </row>
    <row r="630" spans="3:25" x14ac:dyDescent="0.25">
      <c r="C630" s="336"/>
      <c r="D630" s="336"/>
      <c r="E630" s="336"/>
      <c r="F630" s="336"/>
      <c r="G630" s="325"/>
      <c r="H630" s="326"/>
      <c r="I630" s="327"/>
      <c r="J630" s="328"/>
      <c r="K630" s="324"/>
      <c r="L630" s="324"/>
      <c r="M630" s="326"/>
      <c r="O630" s="324"/>
      <c r="P630" s="324"/>
      <c r="Q630" s="326"/>
      <c r="R630" s="325"/>
      <c r="S630" s="324"/>
      <c r="T630" s="324"/>
      <c r="U630" s="324"/>
      <c r="V630" s="324"/>
      <c r="W630" s="324"/>
      <c r="X630" s="324"/>
      <c r="Y630" s="324"/>
    </row>
    <row r="631" spans="3:25" x14ac:dyDescent="0.25">
      <c r="C631" s="336"/>
      <c r="D631" s="336"/>
      <c r="E631" s="336"/>
      <c r="F631" s="336"/>
      <c r="G631" s="325"/>
      <c r="H631" s="326"/>
      <c r="I631" s="327"/>
      <c r="J631" s="328"/>
      <c r="K631" s="324"/>
      <c r="L631" s="324"/>
      <c r="M631" s="326"/>
      <c r="O631" s="324"/>
      <c r="P631" s="324"/>
      <c r="Q631" s="326"/>
      <c r="R631" s="325"/>
      <c r="S631" s="324"/>
      <c r="T631" s="324"/>
      <c r="U631" s="324"/>
      <c r="V631" s="324"/>
      <c r="W631" s="324"/>
      <c r="X631" s="324"/>
      <c r="Y631" s="324"/>
    </row>
    <row r="632" spans="3:25" x14ac:dyDescent="0.25">
      <c r="C632" s="336"/>
      <c r="D632" s="336"/>
      <c r="E632" s="336"/>
      <c r="F632" s="336"/>
      <c r="G632" s="325"/>
      <c r="H632" s="326"/>
      <c r="I632" s="327"/>
      <c r="J632" s="328"/>
      <c r="K632" s="324"/>
      <c r="L632" s="324"/>
      <c r="M632" s="326"/>
      <c r="O632" s="324"/>
      <c r="P632" s="324"/>
      <c r="Q632" s="326"/>
      <c r="R632" s="325"/>
      <c r="S632" s="324"/>
      <c r="T632" s="324"/>
      <c r="U632" s="324"/>
      <c r="V632" s="324"/>
      <c r="W632" s="324"/>
      <c r="X632" s="324"/>
      <c r="Y632" s="324"/>
    </row>
    <row r="633" spans="3:25" x14ac:dyDescent="0.25">
      <c r="C633" s="336"/>
      <c r="D633" s="336"/>
      <c r="E633" s="336"/>
      <c r="F633" s="336"/>
      <c r="G633" s="325"/>
      <c r="H633" s="326"/>
      <c r="I633" s="327"/>
      <c r="J633" s="328"/>
      <c r="K633" s="324"/>
      <c r="L633" s="324"/>
      <c r="M633" s="326"/>
      <c r="O633" s="324"/>
      <c r="P633" s="324"/>
      <c r="Q633" s="326"/>
      <c r="R633" s="325"/>
      <c r="S633" s="324"/>
      <c r="T633" s="324"/>
      <c r="U633" s="324"/>
      <c r="V633" s="324"/>
      <c r="W633" s="324"/>
      <c r="X633" s="324"/>
      <c r="Y633" s="324"/>
    </row>
    <row r="634" spans="3:25" x14ac:dyDescent="0.25">
      <c r="C634" s="336"/>
      <c r="D634" s="336"/>
      <c r="E634" s="336"/>
      <c r="F634" s="336"/>
      <c r="G634" s="325"/>
      <c r="H634" s="326"/>
      <c r="I634" s="327"/>
      <c r="J634" s="328"/>
      <c r="K634" s="324"/>
      <c r="L634" s="324"/>
      <c r="M634" s="326"/>
      <c r="O634" s="324"/>
      <c r="P634" s="324"/>
      <c r="Q634" s="326"/>
      <c r="R634" s="325"/>
      <c r="S634" s="324"/>
      <c r="T634" s="324"/>
      <c r="U634" s="324"/>
      <c r="V634" s="324"/>
      <c r="W634" s="324"/>
      <c r="X634" s="324"/>
      <c r="Y634" s="324"/>
    </row>
    <row r="635" spans="3:25" x14ac:dyDescent="0.25">
      <c r="C635" s="336"/>
      <c r="D635" s="336"/>
      <c r="E635" s="336"/>
      <c r="F635" s="336"/>
      <c r="G635" s="325"/>
      <c r="H635" s="326"/>
      <c r="I635" s="327"/>
      <c r="J635" s="328"/>
      <c r="K635" s="324"/>
      <c r="L635" s="324"/>
      <c r="M635" s="326"/>
      <c r="O635" s="324"/>
      <c r="P635" s="324"/>
      <c r="Q635" s="326"/>
      <c r="R635" s="325"/>
      <c r="S635" s="324"/>
      <c r="T635" s="324"/>
      <c r="U635" s="324"/>
      <c r="V635" s="324"/>
      <c r="W635" s="324"/>
      <c r="X635" s="324"/>
      <c r="Y635" s="324"/>
    </row>
    <row r="636" spans="3:25" x14ac:dyDescent="0.25">
      <c r="C636" s="336"/>
      <c r="D636" s="336"/>
      <c r="E636" s="336"/>
      <c r="F636" s="336"/>
      <c r="G636" s="325"/>
      <c r="H636" s="326"/>
      <c r="I636" s="327"/>
      <c r="J636" s="328"/>
      <c r="K636" s="324"/>
      <c r="L636" s="324"/>
      <c r="M636" s="326"/>
      <c r="O636" s="324"/>
      <c r="P636" s="324"/>
      <c r="Q636" s="326"/>
      <c r="R636" s="325"/>
      <c r="S636" s="324"/>
      <c r="T636" s="324"/>
      <c r="U636" s="324"/>
      <c r="V636" s="324"/>
      <c r="W636" s="324"/>
      <c r="X636" s="324"/>
      <c r="Y636" s="324"/>
    </row>
    <row r="637" spans="3:25" x14ac:dyDescent="0.25">
      <c r="C637" s="336"/>
      <c r="D637" s="336"/>
      <c r="E637" s="336"/>
      <c r="F637" s="336"/>
      <c r="G637" s="325"/>
      <c r="H637" s="326"/>
      <c r="I637" s="327"/>
      <c r="J637" s="328"/>
      <c r="K637" s="324"/>
      <c r="L637" s="324"/>
      <c r="M637" s="326"/>
      <c r="O637" s="324"/>
      <c r="P637" s="324"/>
      <c r="Q637" s="326"/>
      <c r="R637" s="325"/>
      <c r="S637" s="324"/>
      <c r="T637" s="324"/>
      <c r="U637" s="324"/>
      <c r="V637" s="324"/>
      <c r="W637" s="324"/>
      <c r="X637" s="324"/>
      <c r="Y637" s="324"/>
    </row>
    <row r="638" spans="3:25" x14ac:dyDescent="0.25">
      <c r="C638" s="336"/>
      <c r="D638" s="336"/>
      <c r="E638" s="336"/>
      <c r="F638" s="336"/>
      <c r="G638" s="325"/>
      <c r="H638" s="326"/>
      <c r="I638" s="327"/>
      <c r="J638" s="328"/>
      <c r="K638" s="324"/>
      <c r="L638" s="324"/>
      <c r="M638" s="326"/>
      <c r="O638" s="324"/>
      <c r="P638" s="324"/>
      <c r="Q638" s="326"/>
      <c r="R638" s="325"/>
      <c r="S638" s="324"/>
      <c r="T638" s="324"/>
      <c r="U638" s="324"/>
      <c r="V638" s="324"/>
      <c r="W638" s="324"/>
      <c r="X638" s="324"/>
      <c r="Y638" s="324"/>
    </row>
    <row r="639" spans="3:25" x14ac:dyDescent="0.25">
      <c r="C639" s="336"/>
      <c r="D639" s="336"/>
      <c r="E639" s="336"/>
      <c r="F639" s="336"/>
      <c r="G639" s="325"/>
      <c r="H639" s="326"/>
      <c r="I639" s="327"/>
      <c r="J639" s="328"/>
      <c r="K639" s="324"/>
      <c r="L639" s="324"/>
      <c r="M639" s="326"/>
      <c r="O639" s="324"/>
      <c r="P639" s="324"/>
      <c r="Q639" s="326"/>
      <c r="R639" s="325"/>
      <c r="S639" s="324"/>
      <c r="T639" s="324"/>
      <c r="U639" s="324"/>
      <c r="V639" s="324"/>
      <c r="W639" s="324"/>
      <c r="X639" s="324"/>
      <c r="Y639" s="324"/>
    </row>
    <row r="640" spans="3:25" x14ac:dyDescent="0.25">
      <c r="C640" s="336"/>
      <c r="D640" s="336"/>
      <c r="E640" s="336"/>
      <c r="F640" s="336"/>
      <c r="G640" s="325"/>
      <c r="H640" s="326"/>
      <c r="I640" s="327"/>
      <c r="J640" s="328"/>
      <c r="K640" s="324"/>
      <c r="L640" s="324"/>
      <c r="M640" s="326"/>
      <c r="O640" s="324"/>
      <c r="P640" s="324"/>
      <c r="Q640" s="326"/>
      <c r="R640" s="325"/>
      <c r="S640" s="324"/>
      <c r="T640" s="324"/>
      <c r="U640" s="324"/>
      <c r="V640" s="324"/>
      <c r="W640" s="324"/>
      <c r="X640" s="324"/>
      <c r="Y640" s="324"/>
    </row>
    <row r="641" spans="3:25" x14ac:dyDescent="0.25">
      <c r="C641" s="336"/>
      <c r="D641" s="336"/>
      <c r="E641" s="336"/>
      <c r="F641" s="336"/>
      <c r="G641" s="325"/>
      <c r="H641" s="326"/>
      <c r="I641" s="327"/>
      <c r="J641" s="328"/>
      <c r="K641" s="324"/>
      <c r="L641" s="324"/>
      <c r="M641" s="326"/>
      <c r="O641" s="324"/>
      <c r="P641" s="324"/>
      <c r="Q641" s="326"/>
      <c r="R641" s="325"/>
      <c r="S641" s="324"/>
      <c r="T641" s="324"/>
      <c r="U641" s="324"/>
      <c r="V641" s="324"/>
      <c r="W641" s="324"/>
      <c r="X641" s="324"/>
      <c r="Y641" s="324"/>
    </row>
    <row r="642" spans="3:25" x14ac:dyDescent="0.25">
      <c r="C642" s="336"/>
      <c r="D642" s="336"/>
      <c r="E642" s="336"/>
      <c r="F642" s="336"/>
      <c r="G642" s="325"/>
      <c r="H642" s="326"/>
      <c r="I642" s="327"/>
      <c r="J642" s="328"/>
      <c r="K642" s="324"/>
      <c r="L642" s="324"/>
      <c r="M642" s="326"/>
      <c r="O642" s="324"/>
      <c r="P642" s="324"/>
      <c r="Q642" s="326"/>
      <c r="R642" s="325"/>
      <c r="S642" s="324"/>
      <c r="T642" s="324"/>
      <c r="U642" s="324"/>
      <c r="V642" s="324"/>
      <c r="W642" s="324"/>
      <c r="X642" s="324"/>
      <c r="Y642" s="324"/>
    </row>
    <row r="643" spans="3:25" x14ac:dyDescent="0.25">
      <c r="C643" s="336"/>
      <c r="D643" s="336"/>
      <c r="E643" s="336"/>
      <c r="F643" s="336"/>
      <c r="G643" s="325"/>
      <c r="H643" s="326"/>
      <c r="I643" s="327"/>
      <c r="J643" s="328"/>
      <c r="K643" s="324"/>
      <c r="L643" s="324"/>
      <c r="M643" s="326"/>
      <c r="O643" s="324"/>
      <c r="P643" s="324"/>
      <c r="Q643" s="326"/>
      <c r="R643" s="325"/>
      <c r="S643" s="324"/>
      <c r="T643" s="324"/>
      <c r="U643" s="324"/>
      <c r="V643" s="324"/>
      <c r="W643" s="324"/>
      <c r="X643" s="324"/>
      <c r="Y643" s="324"/>
    </row>
    <row r="644" spans="3:25" x14ac:dyDescent="0.25">
      <c r="C644" s="336"/>
      <c r="D644" s="336"/>
      <c r="E644" s="336"/>
      <c r="F644" s="336"/>
      <c r="G644" s="325"/>
      <c r="H644" s="326"/>
      <c r="I644" s="327"/>
      <c r="J644" s="328"/>
      <c r="K644" s="324"/>
      <c r="L644" s="324"/>
      <c r="M644" s="326"/>
      <c r="O644" s="324"/>
      <c r="P644" s="324"/>
      <c r="Q644" s="326"/>
      <c r="R644" s="325"/>
      <c r="S644" s="324"/>
      <c r="T644" s="324"/>
      <c r="U644" s="324"/>
      <c r="V644" s="324"/>
      <c r="W644" s="324"/>
      <c r="X644" s="324"/>
      <c r="Y644" s="324"/>
    </row>
    <row r="645" spans="3:25" x14ac:dyDescent="0.25">
      <c r="C645" s="336"/>
      <c r="D645" s="336"/>
      <c r="E645" s="336"/>
      <c r="F645" s="336"/>
      <c r="G645" s="325"/>
      <c r="H645" s="326"/>
      <c r="I645" s="327"/>
      <c r="J645" s="328"/>
      <c r="K645" s="324"/>
      <c r="L645" s="324"/>
      <c r="M645" s="326"/>
      <c r="O645" s="324"/>
      <c r="P645" s="324"/>
      <c r="Q645" s="326"/>
      <c r="R645" s="325"/>
      <c r="S645" s="324"/>
      <c r="T645" s="324"/>
      <c r="U645" s="324"/>
      <c r="V645" s="324"/>
      <c r="W645" s="324"/>
      <c r="X645" s="324"/>
      <c r="Y645" s="324"/>
    </row>
    <row r="646" spans="3:25" x14ac:dyDescent="0.25">
      <c r="C646" s="336"/>
      <c r="D646" s="336"/>
      <c r="E646" s="336"/>
      <c r="F646" s="336"/>
      <c r="G646" s="325"/>
      <c r="H646" s="326"/>
      <c r="I646" s="327"/>
      <c r="J646" s="328"/>
      <c r="K646" s="324"/>
      <c r="L646" s="324"/>
      <c r="M646" s="326"/>
      <c r="O646" s="324"/>
      <c r="P646" s="324"/>
      <c r="Q646" s="326"/>
      <c r="R646" s="325"/>
      <c r="S646" s="324"/>
      <c r="T646" s="324"/>
      <c r="U646" s="324"/>
      <c r="V646" s="324"/>
      <c r="W646" s="324"/>
      <c r="X646" s="324"/>
      <c r="Y646" s="324"/>
    </row>
    <row r="647" spans="3:25" x14ac:dyDescent="0.25">
      <c r="C647" s="336"/>
      <c r="D647" s="336"/>
      <c r="E647" s="336"/>
      <c r="F647" s="336"/>
      <c r="G647" s="325"/>
      <c r="H647" s="326"/>
      <c r="I647" s="327"/>
      <c r="J647" s="328"/>
      <c r="K647" s="324"/>
      <c r="L647" s="324"/>
      <c r="M647" s="326"/>
      <c r="O647" s="324"/>
      <c r="P647" s="324"/>
      <c r="Q647" s="326"/>
      <c r="R647" s="325"/>
      <c r="S647" s="324"/>
      <c r="T647" s="324"/>
      <c r="U647" s="324"/>
      <c r="V647" s="324"/>
      <c r="W647" s="324"/>
      <c r="X647" s="324"/>
      <c r="Y647" s="324"/>
    </row>
    <row r="648" spans="3:25" x14ac:dyDescent="0.25">
      <c r="C648" s="336"/>
      <c r="D648" s="336"/>
      <c r="E648" s="336"/>
      <c r="F648" s="336"/>
      <c r="G648" s="325"/>
      <c r="H648" s="326"/>
      <c r="I648" s="327"/>
      <c r="J648" s="328"/>
      <c r="K648" s="324"/>
      <c r="L648" s="324"/>
      <c r="M648" s="326"/>
      <c r="O648" s="324"/>
      <c r="P648" s="324"/>
      <c r="Q648" s="326"/>
      <c r="R648" s="325"/>
      <c r="S648" s="324"/>
      <c r="T648" s="324"/>
      <c r="U648" s="324"/>
      <c r="V648" s="324"/>
      <c r="W648" s="324"/>
      <c r="X648" s="324"/>
      <c r="Y648" s="324"/>
    </row>
    <row r="649" spans="3:25" x14ac:dyDescent="0.25">
      <c r="C649" s="336"/>
      <c r="D649" s="336"/>
      <c r="E649" s="336"/>
      <c r="F649" s="336"/>
      <c r="G649" s="325"/>
      <c r="H649" s="326"/>
      <c r="I649" s="327"/>
      <c r="J649" s="328"/>
      <c r="K649" s="324"/>
      <c r="L649" s="324"/>
      <c r="M649" s="326"/>
      <c r="O649" s="324"/>
      <c r="P649" s="324"/>
      <c r="Q649" s="326"/>
      <c r="R649" s="325"/>
      <c r="S649" s="324"/>
      <c r="T649" s="324"/>
      <c r="U649" s="324"/>
      <c r="V649" s="324"/>
      <c r="W649" s="324"/>
      <c r="X649" s="324"/>
      <c r="Y649" s="324"/>
    </row>
    <row r="650" spans="3:25" x14ac:dyDescent="0.25">
      <c r="C650" s="336"/>
      <c r="D650" s="336"/>
      <c r="E650" s="336"/>
      <c r="F650" s="336"/>
      <c r="G650" s="325"/>
      <c r="H650" s="326"/>
      <c r="I650" s="327"/>
      <c r="J650" s="328"/>
      <c r="K650" s="324"/>
      <c r="L650" s="324"/>
      <c r="M650" s="326"/>
      <c r="O650" s="324"/>
      <c r="P650" s="324"/>
      <c r="Q650" s="326"/>
      <c r="R650" s="325"/>
      <c r="S650" s="324"/>
      <c r="T650" s="324"/>
      <c r="U650" s="324"/>
      <c r="V650" s="324"/>
      <c r="W650" s="324"/>
      <c r="X650" s="324"/>
      <c r="Y650" s="324"/>
    </row>
    <row r="651" spans="3:25" x14ac:dyDescent="0.25">
      <c r="C651" s="336"/>
      <c r="D651" s="336"/>
      <c r="E651" s="336"/>
      <c r="F651" s="336"/>
      <c r="G651" s="325"/>
      <c r="H651" s="326"/>
      <c r="I651" s="327"/>
      <c r="J651" s="328"/>
      <c r="K651" s="324"/>
      <c r="L651" s="324"/>
      <c r="M651" s="326"/>
      <c r="O651" s="324"/>
      <c r="P651" s="324"/>
      <c r="Q651" s="326"/>
      <c r="R651" s="325"/>
      <c r="S651" s="324"/>
      <c r="T651" s="324"/>
      <c r="U651" s="324"/>
      <c r="V651" s="324"/>
      <c r="W651" s="324"/>
      <c r="X651" s="324"/>
      <c r="Y651" s="324"/>
    </row>
    <row r="652" spans="3:25" x14ac:dyDescent="0.25">
      <c r="C652" s="336"/>
      <c r="D652" s="336"/>
      <c r="E652" s="336"/>
      <c r="F652" s="336"/>
      <c r="G652" s="325"/>
      <c r="H652" s="326"/>
      <c r="I652" s="327"/>
      <c r="J652" s="328"/>
      <c r="K652" s="324"/>
      <c r="L652" s="324"/>
      <c r="M652" s="326"/>
      <c r="O652" s="324"/>
      <c r="P652" s="324"/>
      <c r="Q652" s="326"/>
      <c r="R652" s="325"/>
      <c r="S652" s="324"/>
      <c r="T652" s="324"/>
      <c r="U652" s="324"/>
      <c r="V652" s="324"/>
      <c r="W652" s="324"/>
      <c r="X652" s="324"/>
      <c r="Y652" s="324"/>
    </row>
    <row r="653" spans="3:25" x14ac:dyDescent="0.25">
      <c r="C653" s="336"/>
      <c r="D653" s="336"/>
      <c r="E653" s="336"/>
      <c r="F653" s="336"/>
      <c r="G653" s="325"/>
      <c r="H653" s="326"/>
      <c r="I653" s="327"/>
      <c r="J653" s="328"/>
      <c r="K653" s="324"/>
      <c r="L653" s="324"/>
      <c r="M653" s="326"/>
      <c r="O653" s="324"/>
      <c r="P653" s="324"/>
      <c r="Q653" s="326"/>
      <c r="R653" s="325"/>
      <c r="S653" s="324"/>
      <c r="T653" s="324"/>
      <c r="U653" s="324"/>
      <c r="V653" s="324"/>
      <c r="W653" s="324"/>
      <c r="X653" s="324"/>
      <c r="Y653" s="324"/>
    </row>
    <row r="654" spans="3:25" x14ac:dyDescent="0.25">
      <c r="C654" s="336"/>
      <c r="D654" s="336"/>
      <c r="E654" s="336"/>
      <c r="F654" s="336"/>
      <c r="G654" s="325"/>
      <c r="H654" s="326"/>
      <c r="I654" s="327"/>
      <c r="J654" s="328"/>
      <c r="K654" s="324"/>
      <c r="L654" s="324"/>
      <c r="M654" s="326"/>
      <c r="O654" s="324"/>
      <c r="P654" s="324"/>
      <c r="Q654" s="326"/>
      <c r="R654" s="325"/>
      <c r="S654" s="324"/>
      <c r="T654" s="324"/>
      <c r="U654" s="324"/>
      <c r="V654" s="324"/>
      <c r="W654" s="324"/>
      <c r="X654" s="324"/>
      <c r="Y654" s="324"/>
    </row>
    <row r="655" spans="3:25" x14ac:dyDescent="0.25">
      <c r="C655" s="336"/>
      <c r="D655" s="336"/>
      <c r="E655" s="336"/>
      <c r="F655" s="336"/>
      <c r="G655" s="325"/>
      <c r="H655" s="326"/>
      <c r="I655" s="327"/>
      <c r="J655" s="328"/>
      <c r="K655" s="324"/>
      <c r="L655" s="324"/>
      <c r="M655" s="326"/>
      <c r="O655" s="324"/>
      <c r="P655" s="324"/>
      <c r="Q655" s="326"/>
      <c r="R655" s="325"/>
      <c r="S655" s="324"/>
      <c r="T655" s="324"/>
      <c r="U655" s="324"/>
      <c r="V655" s="324"/>
      <c r="W655" s="324"/>
      <c r="X655" s="324"/>
      <c r="Y655" s="324"/>
    </row>
    <row r="656" spans="3:25" x14ac:dyDescent="0.25">
      <c r="C656" s="336"/>
      <c r="D656" s="336"/>
      <c r="E656" s="336"/>
      <c r="F656" s="336"/>
      <c r="G656" s="325"/>
      <c r="H656" s="326"/>
      <c r="I656" s="327"/>
      <c r="J656" s="328"/>
      <c r="K656" s="324"/>
      <c r="L656" s="324"/>
      <c r="M656" s="326"/>
      <c r="O656" s="324"/>
      <c r="P656" s="324"/>
      <c r="Q656" s="326"/>
      <c r="R656" s="325"/>
      <c r="S656" s="324"/>
      <c r="T656" s="324"/>
      <c r="U656" s="324"/>
      <c r="V656" s="324"/>
      <c r="W656" s="324"/>
      <c r="X656" s="324"/>
      <c r="Y656" s="324"/>
    </row>
    <row r="657" spans="3:25" x14ac:dyDescent="0.25">
      <c r="C657" s="336"/>
      <c r="D657" s="336"/>
      <c r="E657" s="336"/>
      <c r="F657" s="336"/>
      <c r="G657" s="325"/>
      <c r="H657" s="326"/>
      <c r="I657" s="327"/>
      <c r="J657" s="328"/>
      <c r="K657" s="324"/>
      <c r="L657" s="324"/>
      <c r="M657" s="326"/>
      <c r="O657" s="324"/>
      <c r="P657" s="324"/>
      <c r="Q657" s="326"/>
      <c r="R657" s="325"/>
      <c r="S657" s="324"/>
      <c r="T657" s="324"/>
      <c r="U657" s="324"/>
      <c r="V657" s="324"/>
      <c r="W657" s="324"/>
      <c r="X657" s="324"/>
      <c r="Y657" s="324"/>
    </row>
    <row r="658" spans="3:25" x14ac:dyDescent="0.25">
      <c r="C658" s="336"/>
      <c r="D658" s="336"/>
      <c r="E658" s="336"/>
      <c r="F658" s="336"/>
      <c r="G658" s="325"/>
      <c r="H658" s="326"/>
      <c r="I658" s="327"/>
      <c r="J658" s="328"/>
      <c r="K658" s="324"/>
      <c r="L658" s="324"/>
      <c r="M658" s="326"/>
      <c r="O658" s="324"/>
      <c r="P658" s="324"/>
      <c r="Q658" s="326"/>
      <c r="R658" s="325"/>
      <c r="S658" s="324"/>
      <c r="T658" s="324"/>
      <c r="U658" s="324"/>
      <c r="V658" s="324"/>
      <c r="W658" s="324"/>
      <c r="X658" s="324"/>
      <c r="Y658" s="324"/>
    </row>
    <row r="659" spans="3:25" x14ac:dyDescent="0.25">
      <c r="C659" s="336"/>
      <c r="D659" s="336"/>
      <c r="E659" s="336"/>
      <c r="F659" s="336"/>
      <c r="G659" s="325"/>
      <c r="H659" s="326"/>
      <c r="I659" s="327"/>
      <c r="J659" s="328"/>
      <c r="K659" s="324"/>
      <c r="L659" s="324"/>
      <c r="M659" s="326"/>
      <c r="O659" s="324"/>
      <c r="P659" s="324"/>
      <c r="Q659" s="326"/>
      <c r="R659" s="325"/>
      <c r="S659" s="324"/>
      <c r="T659" s="324"/>
      <c r="U659" s="324"/>
      <c r="V659" s="324"/>
      <c r="W659" s="324"/>
      <c r="X659" s="324"/>
      <c r="Y659" s="324"/>
    </row>
    <row r="660" spans="3:25" x14ac:dyDescent="0.25">
      <c r="C660" s="336"/>
      <c r="D660" s="336"/>
      <c r="E660" s="336"/>
      <c r="F660" s="336"/>
      <c r="G660" s="325"/>
      <c r="H660" s="326"/>
      <c r="I660" s="327"/>
      <c r="J660" s="328"/>
      <c r="K660" s="324"/>
      <c r="L660" s="324"/>
      <c r="M660" s="326"/>
      <c r="O660" s="324"/>
      <c r="P660" s="324"/>
      <c r="Q660" s="326"/>
      <c r="R660" s="325"/>
      <c r="S660" s="324"/>
      <c r="T660" s="324"/>
      <c r="U660" s="324"/>
      <c r="V660" s="324"/>
      <c r="W660" s="324"/>
      <c r="X660" s="324"/>
      <c r="Y660" s="324"/>
    </row>
    <row r="661" spans="3:25" x14ac:dyDescent="0.25">
      <c r="C661" s="336"/>
      <c r="D661" s="336"/>
      <c r="E661" s="336"/>
      <c r="F661" s="336"/>
      <c r="G661" s="325"/>
      <c r="H661" s="326"/>
      <c r="I661" s="327"/>
      <c r="J661" s="328"/>
      <c r="K661" s="324"/>
      <c r="L661" s="324"/>
      <c r="M661" s="326"/>
      <c r="O661" s="324"/>
      <c r="P661" s="324"/>
      <c r="Q661" s="326"/>
      <c r="R661" s="325"/>
      <c r="S661" s="324"/>
      <c r="T661" s="324"/>
      <c r="U661" s="324"/>
      <c r="V661" s="324"/>
      <c r="W661" s="324"/>
      <c r="X661" s="324"/>
      <c r="Y661" s="324"/>
    </row>
    <row r="662" spans="3:25" x14ac:dyDescent="0.25">
      <c r="C662" s="336"/>
      <c r="D662" s="336"/>
      <c r="E662" s="336"/>
      <c r="F662" s="336"/>
      <c r="G662" s="325"/>
      <c r="H662" s="326"/>
      <c r="I662" s="327"/>
      <c r="J662" s="328"/>
      <c r="K662" s="324"/>
      <c r="L662" s="324"/>
      <c r="M662" s="326"/>
      <c r="O662" s="324"/>
      <c r="P662" s="324"/>
      <c r="Q662" s="326"/>
      <c r="R662" s="325"/>
      <c r="S662" s="324"/>
      <c r="T662" s="324"/>
      <c r="U662" s="324"/>
      <c r="V662" s="324"/>
      <c r="W662" s="324"/>
      <c r="X662" s="324"/>
      <c r="Y662" s="324"/>
    </row>
    <row r="663" spans="3:25" x14ac:dyDescent="0.25">
      <c r="C663" s="336"/>
      <c r="D663" s="336"/>
      <c r="E663" s="336"/>
      <c r="F663" s="336"/>
      <c r="G663" s="325"/>
      <c r="H663" s="326"/>
      <c r="I663" s="327"/>
      <c r="J663" s="328"/>
      <c r="K663" s="324"/>
      <c r="L663" s="324"/>
      <c r="M663" s="326"/>
      <c r="O663" s="324"/>
      <c r="P663" s="324"/>
      <c r="Q663" s="326"/>
      <c r="R663" s="325"/>
      <c r="S663" s="324"/>
      <c r="T663" s="324"/>
      <c r="U663" s="324"/>
      <c r="V663" s="324"/>
      <c r="W663" s="324"/>
      <c r="X663" s="324"/>
      <c r="Y663" s="324"/>
    </row>
    <row r="664" spans="3:25" x14ac:dyDescent="0.25">
      <c r="C664" s="336"/>
      <c r="D664" s="336"/>
      <c r="E664" s="336"/>
      <c r="F664" s="336"/>
      <c r="G664" s="325"/>
      <c r="H664" s="326"/>
      <c r="I664" s="327"/>
      <c r="J664" s="328"/>
      <c r="K664" s="324"/>
      <c r="L664" s="324"/>
      <c r="M664" s="326"/>
      <c r="O664" s="324"/>
      <c r="P664" s="324"/>
      <c r="Q664" s="326"/>
      <c r="R664" s="325"/>
      <c r="S664" s="324"/>
      <c r="T664" s="324"/>
      <c r="U664" s="324"/>
      <c r="V664" s="324"/>
      <c r="W664" s="324"/>
      <c r="X664" s="324"/>
      <c r="Y664" s="324"/>
    </row>
    <row r="665" spans="3:25" x14ac:dyDescent="0.25">
      <c r="C665" s="336"/>
      <c r="D665" s="336"/>
      <c r="E665" s="336"/>
      <c r="F665" s="336"/>
      <c r="G665" s="325"/>
      <c r="H665" s="326"/>
      <c r="I665" s="327"/>
      <c r="J665" s="328"/>
      <c r="K665" s="324"/>
      <c r="L665" s="324"/>
      <c r="M665" s="326"/>
      <c r="O665" s="324"/>
      <c r="P665" s="324"/>
      <c r="Q665" s="326"/>
      <c r="R665" s="325"/>
      <c r="S665" s="324"/>
      <c r="T665" s="324"/>
      <c r="U665" s="324"/>
      <c r="V665" s="324"/>
      <c r="W665" s="324"/>
      <c r="X665" s="324"/>
      <c r="Y665" s="324"/>
    </row>
    <row r="666" spans="3:25" x14ac:dyDescent="0.25">
      <c r="C666" s="336"/>
      <c r="D666" s="336"/>
      <c r="E666" s="336"/>
      <c r="F666" s="336"/>
      <c r="G666" s="325"/>
      <c r="H666" s="326"/>
      <c r="I666" s="327"/>
      <c r="J666" s="328"/>
      <c r="K666" s="324"/>
      <c r="L666" s="324"/>
      <c r="M666" s="326"/>
      <c r="O666" s="324"/>
      <c r="P666" s="324"/>
      <c r="Q666" s="326"/>
      <c r="R666" s="325"/>
      <c r="S666" s="324"/>
      <c r="T666" s="324"/>
      <c r="U666" s="324"/>
      <c r="V666" s="324"/>
      <c r="W666" s="324"/>
      <c r="X666" s="324"/>
      <c r="Y666" s="324"/>
    </row>
    <row r="667" spans="3:25" x14ac:dyDescent="0.25">
      <c r="C667" s="336"/>
      <c r="D667" s="336"/>
      <c r="E667" s="336"/>
      <c r="F667" s="336"/>
      <c r="G667" s="325"/>
      <c r="H667" s="326"/>
      <c r="I667" s="327"/>
      <c r="J667" s="328"/>
      <c r="K667" s="324"/>
      <c r="L667" s="324"/>
      <c r="M667" s="326"/>
      <c r="O667" s="324"/>
      <c r="P667" s="324"/>
      <c r="Q667" s="326"/>
      <c r="R667" s="325"/>
      <c r="S667" s="324"/>
      <c r="T667" s="324"/>
      <c r="U667" s="324"/>
      <c r="V667" s="324"/>
      <c r="W667" s="324"/>
      <c r="X667" s="324"/>
      <c r="Y667" s="324"/>
    </row>
    <row r="668" spans="3:25" x14ac:dyDescent="0.25">
      <c r="C668" s="336"/>
      <c r="D668" s="336"/>
      <c r="E668" s="336"/>
      <c r="F668" s="336"/>
      <c r="G668" s="325"/>
      <c r="H668" s="326"/>
      <c r="I668" s="327"/>
      <c r="J668" s="328"/>
      <c r="K668" s="324"/>
      <c r="L668" s="324"/>
      <c r="M668" s="326"/>
      <c r="O668" s="324"/>
      <c r="P668" s="324"/>
      <c r="Q668" s="326"/>
      <c r="R668" s="325"/>
      <c r="S668" s="324"/>
      <c r="T668" s="324"/>
      <c r="U668" s="324"/>
      <c r="V668" s="324"/>
      <c r="W668" s="324"/>
      <c r="X668" s="324"/>
      <c r="Y668" s="324"/>
    </row>
    <row r="669" spans="3:25" x14ac:dyDescent="0.25">
      <c r="C669" s="336"/>
      <c r="D669" s="336"/>
      <c r="E669" s="336"/>
      <c r="F669" s="336"/>
      <c r="G669" s="325"/>
      <c r="H669" s="326"/>
      <c r="I669" s="327"/>
      <c r="J669" s="328"/>
      <c r="K669" s="324"/>
      <c r="L669" s="324"/>
      <c r="M669" s="326"/>
      <c r="O669" s="324"/>
      <c r="P669" s="324"/>
      <c r="Q669" s="326"/>
      <c r="R669" s="325"/>
      <c r="S669" s="324"/>
      <c r="T669" s="324"/>
      <c r="U669" s="324"/>
      <c r="V669" s="324"/>
      <c r="W669" s="324"/>
      <c r="X669" s="324"/>
      <c r="Y669" s="324"/>
    </row>
    <row r="670" spans="3:25" x14ac:dyDescent="0.25">
      <c r="C670" s="336"/>
      <c r="D670" s="336"/>
      <c r="E670" s="336"/>
      <c r="F670" s="336"/>
      <c r="G670" s="325"/>
      <c r="H670" s="326"/>
      <c r="I670" s="327"/>
      <c r="J670" s="328"/>
      <c r="K670" s="324"/>
      <c r="L670" s="324"/>
      <c r="M670" s="326"/>
      <c r="O670" s="324"/>
      <c r="P670" s="324"/>
      <c r="Q670" s="326"/>
      <c r="R670" s="325"/>
      <c r="S670" s="324"/>
      <c r="T670" s="324"/>
      <c r="U670" s="324"/>
      <c r="V670" s="324"/>
      <c r="W670" s="324"/>
      <c r="X670" s="324"/>
      <c r="Y670" s="324"/>
    </row>
  </sheetData>
  <mergeCells count="9">
    <mergeCell ref="R37:AD37"/>
    <mergeCell ref="C45:H45"/>
    <mergeCell ref="I45:N45"/>
    <mergeCell ref="C70:H70"/>
    <mergeCell ref="R2:AD2"/>
    <mergeCell ref="R9:AD9"/>
    <mergeCell ref="R16:AD16"/>
    <mergeCell ref="R23:AD23"/>
    <mergeCell ref="R30:AD30"/>
  </mergeCells>
  <conditionalFormatting sqref="C79:H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521E-A61E-4E94-8A43-6100988C888F}">
  <sheetPr codeName="Sheet5"/>
  <dimension ref="A1:AV119"/>
  <sheetViews>
    <sheetView topLeftCell="A30" zoomScale="85" zoomScaleNormal="85" workbookViewId="0">
      <selection activeCell="L51" sqref="L51"/>
    </sheetView>
  </sheetViews>
  <sheetFormatPr defaultRowHeight="14.4" x14ac:dyDescent="0.3"/>
  <cols>
    <col min="2" max="2" width="16.6640625" customWidth="1"/>
    <col min="3" max="3" width="18.77734375" customWidth="1"/>
    <col min="4" max="4" width="15.77734375" customWidth="1"/>
    <col min="5" max="6" width="16.6640625" customWidth="1"/>
    <col min="7" max="7" width="16.77734375" customWidth="1"/>
    <col min="8" max="8" width="17.5546875" style="5" customWidth="1"/>
    <col min="9" max="9" width="24.44140625" style="7" customWidth="1"/>
    <col min="10" max="10" width="14.44140625" style="5" customWidth="1"/>
    <col min="11" max="11" width="12" style="9" bestFit="1" customWidth="1"/>
    <col min="12" max="12" width="12.5546875" style="70" customWidth="1"/>
    <col min="13" max="13" width="12.5546875" style="6" customWidth="1"/>
    <col min="14" max="14" width="10" style="7" customWidth="1"/>
    <col min="15" max="15" width="5.6640625" style="5" customWidth="1"/>
    <col min="16" max="17" width="5.44140625" style="6" customWidth="1"/>
    <col min="18" max="18" width="12.33203125" style="7" customWidth="1"/>
    <col min="19" max="19" width="3.109375" style="5" customWidth="1"/>
    <col min="20" max="20" width="2.44140625" style="6" bestFit="1" customWidth="1"/>
    <col min="21" max="22" width="3.44140625" style="6" bestFit="1" customWidth="1"/>
    <col min="23" max="25" width="4.44140625" style="6" bestFit="1" customWidth="1"/>
    <col min="26" max="30" width="5.44140625" style="6" bestFit="1" customWidth="1"/>
    <col min="31" max="31" width="5.6640625" style="7" customWidth="1"/>
    <col min="43" max="43" width="8.88671875" style="34"/>
    <col min="44" max="46" width="8.88671875" style="196"/>
    <col min="47" max="47" width="8.88671875" style="34"/>
  </cols>
  <sheetData>
    <row r="1" spans="1:48" ht="15" thickBot="1" x14ac:dyDescent="0.35">
      <c r="H1" s="2"/>
      <c r="I1" s="4"/>
      <c r="J1" s="2"/>
      <c r="K1" s="19"/>
      <c r="L1" s="19"/>
      <c r="M1" s="3"/>
      <c r="N1" s="4"/>
      <c r="O1" s="2"/>
      <c r="P1" s="3"/>
      <c r="Q1" s="3"/>
      <c r="R1" s="4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spans="1:48" s="20" customFormat="1" ht="15" thickBot="1" x14ac:dyDescent="0.35">
      <c r="A2" s="20" t="s">
        <v>187</v>
      </c>
      <c r="B2" s="20" t="s">
        <v>1</v>
      </c>
      <c r="C2" s="20" t="s">
        <v>9</v>
      </c>
      <c r="D2" s="20" t="s">
        <v>14</v>
      </c>
      <c r="E2" s="20" t="s">
        <v>15</v>
      </c>
      <c r="F2" s="1" t="s">
        <v>222</v>
      </c>
      <c r="G2" s="1" t="s">
        <v>10</v>
      </c>
      <c r="H2" s="21" t="s">
        <v>12</v>
      </c>
      <c r="J2" s="65" t="s">
        <v>3</v>
      </c>
      <c r="K2" s="51" t="s">
        <v>11</v>
      </c>
      <c r="L2" s="65" t="s">
        <v>2</v>
      </c>
      <c r="M2" s="1" t="s">
        <v>4</v>
      </c>
      <c r="S2" s="349" t="s">
        <v>23</v>
      </c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1"/>
      <c r="AF2" s="8"/>
      <c r="AH2" s="20" t="s">
        <v>196</v>
      </c>
      <c r="AP2" s="1"/>
      <c r="AQ2" s="197"/>
      <c r="AR2" s="198"/>
      <c r="AS2" s="198"/>
      <c r="AT2" s="198"/>
      <c r="AU2" s="197"/>
      <c r="AV2" s="8"/>
    </row>
    <row r="3" spans="1:48" s="24" customFormat="1" x14ac:dyDescent="0.3">
      <c r="A3" s="80" t="s">
        <v>205</v>
      </c>
      <c r="B3" s="24">
        <v>12</v>
      </c>
      <c r="C3" s="24" t="s">
        <v>13</v>
      </c>
      <c r="D3" s="35" t="s">
        <v>197</v>
      </c>
      <c r="E3" s="26">
        <v>1</v>
      </c>
      <c r="F3" s="39">
        <v>25</v>
      </c>
      <c r="G3" s="39">
        <v>0</v>
      </c>
      <c r="H3" s="43" t="s">
        <v>16</v>
      </c>
      <c r="I3" s="31"/>
      <c r="J3" s="71">
        <v>0</v>
      </c>
      <c r="K3" s="52">
        <v>0.18452906608581501</v>
      </c>
      <c r="L3" s="66"/>
      <c r="M3" s="28">
        <v>0.135416666667</v>
      </c>
      <c r="N3" s="49"/>
      <c r="O3" s="73"/>
      <c r="P3" s="74"/>
      <c r="Q3" s="74"/>
      <c r="R3" s="75"/>
      <c r="S3" s="37">
        <v>0</v>
      </c>
      <c r="T3" s="24">
        <v>4</v>
      </c>
      <c r="U3" s="24">
        <v>16</v>
      </c>
      <c r="V3" s="24">
        <v>64</v>
      </c>
      <c r="W3" s="24">
        <v>100</v>
      </c>
      <c r="X3" s="24">
        <v>100</v>
      </c>
      <c r="Y3" s="24">
        <v>100</v>
      </c>
      <c r="Z3" s="24">
        <v>100</v>
      </c>
      <c r="AA3" s="24">
        <v>100</v>
      </c>
      <c r="AB3" s="24">
        <v>100</v>
      </c>
      <c r="AC3" s="24">
        <v>100</v>
      </c>
      <c r="AD3" s="24">
        <v>100</v>
      </c>
      <c r="AE3" s="31">
        <v>100</v>
      </c>
      <c r="AF3" s="42"/>
      <c r="AP3" s="28"/>
      <c r="AQ3" s="34"/>
      <c r="AR3" s="196"/>
      <c r="AS3" s="196"/>
      <c r="AT3" s="196"/>
      <c r="AU3" s="34"/>
      <c r="AV3" s="42"/>
    </row>
    <row r="4" spans="1:48" s="24" customFormat="1" x14ac:dyDescent="0.3">
      <c r="A4" s="23" t="s">
        <v>196</v>
      </c>
      <c r="B4" s="22">
        <v>12</v>
      </c>
      <c r="C4" s="22" t="s">
        <v>13</v>
      </c>
      <c r="D4" s="35" t="s">
        <v>197</v>
      </c>
      <c r="E4" s="22">
        <v>1</v>
      </c>
      <c r="F4" s="39">
        <v>25</v>
      </c>
      <c r="G4" s="40">
        <v>0</v>
      </c>
      <c r="H4" s="44" t="s">
        <v>37</v>
      </c>
      <c r="I4" s="45"/>
      <c r="J4" s="71">
        <v>2.5319999999999997E-4</v>
      </c>
      <c r="K4" s="52">
        <v>0.13215374946594199</v>
      </c>
      <c r="L4" s="67"/>
      <c r="M4" s="28">
        <v>0.46875</v>
      </c>
      <c r="N4" s="49"/>
      <c r="O4" s="73"/>
      <c r="P4" s="74"/>
      <c r="Q4" s="74"/>
      <c r="R4" s="75"/>
      <c r="S4" s="37">
        <v>0</v>
      </c>
      <c r="T4" s="24">
        <v>4</v>
      </c>
      <c r="U4" s="24">
        <v>16</v>
      </c>
      <c r="V4" s="24">
        <v>64</v>
      </c>
      <c r="W4" s="24">
        <v>100</v>
      </c>
      <c r="X4" s="24">
        <v>100</v>
      </c>
      <c r="Y4" s="24">
        <v>100</v>
      </c>
      <c r="Z4" s="24">
        <v>100</v>
      </c>
      <c r="AA4" s="24">
        <v>100</v>
      </c>
      <c r="AB4" s="24">
        <v>100</v>
      </c>
      <c r="AC4" s="24">
        <v>100</v>
      </c>
      <c r="AD4" s="24">
        <v>100</v>
      </c>
      <c r="AE4" s="31">
        <v>100</v>
      </c>
      <c r="AF4" s="42"/>
      <c r="AG4" s="24" t="s">
        <v>198</v>
      </c>
      <c r="AH4" s="128"/>
      <c r="AI4" s="24" t="s">
        <v>206</v>
      </c>
      <c r="AJ4" s="24" t="s">
        <v>207</v>
      </c>
      <c r="AM4" s="23"/>
      <c r="AN4" s="23"/>
      <c r="AO4" s="23"/>
      <c r="AP4" s="29"/>
      <c r="AQ4" s="34"/>
      <c r="AR4" s="196"/>
      <c r="AS4" s="196"/>
      <c r="AT4" s="196"/>
      <c r="AU4" s="34"/>
      <c r="AV4" s="42"/>
    </row>
    <row r="5" spans="1:48" s="23" customFormat="1" x14ac:dyDescent="0.3">
      <c r="A5" s="80" t="s">
        <v>192</v>
      </c>
      <c r="B5" s="22">
        <v>12</v>
      </c>
      <c r="C5" s="22" t="s">
        <v>13</v>
      </c>
      <c r="D5" s="35" t="s">
        <v>197</v>
      </c>
      <c r="E5" s="25">
        <v>1</v>
      </c>
      <c r="F5" s="39">
        <v>25</v>
      </c>
      <c r="G5" s="41">
        <v>0</v>
      </c>
      <c r="H5" s="46" t="s">
        <v>17</v>
      </c>
      <c r="I5" s="47"/>
      <c r="J5" s="72">
        <v>0</v>
      </c>
      <c r="K5" s="52">
        <v>0.103736639022827</v>
      </c>
      <c r="L5" s="66"/>
      <c r="M5" s="29">
        <v>0</v>
      </c>
      <c r="N5" s="50"/>
      <c r="O5" s="76"/>
      <c r="P5" s="77"/>
      <c r="Q5" s="77"/>
      <c r="R5" s="78"/>
      <c r="S5" s="37">
        <v>0</v>
      </c>
      <c r="T5" s="24">
        <v>4</v>
      </c>
      <c r="U5" s="24">
        <v>16</v>
      </c>
      <c r="V5" s="24">
        <v>64</v>
      </c>
      <c r="W5" s="24">
        <v>100</v>
      </c>
      <c r="X5" s="24">
        <v>100</v>
      </c>
      <c r="Y5" s="24">
        <v>100</v>
      </c>
      <c r="Z5" s="24">
        <v>100</v>
      </c>
      <c r="AA5" s="24">
        <v>100</v>
      </c>
      <c r="AB5" s="24">
        <v>100</v>
      </c>
      <c r="AC5" s="24">
        <v>100</v>
      </c>
      <c r="AD5" s="24">
        <v>100</v>
      </c>
      <c r="AE5" s="31">
        <v>100</v>
      </c>
      <c r="AF5" s="30"/>
      <c r="AG5" s="23">
        <v>1</v>
      </c>
      <c r="AH5" s="24">
        <v>4</v>
      </c>
      <c r="AI5" s="23">
        <f>-AH5/2</f>
        <v>-2</v>
      </c>
      <c r="AJ5" s="23">
        <f>AH5/2</f>
        <v>2</v>
      </c>
      <c r="AP5" s="29"/>
      <c r="AQ5" s="34"/>
      <c r="AR5" s="194">
        <f>AH5</f>
        <v>4</v>
      </c>
      <c r="AS5" s="195">
        <f>AR5/4^1</f>
        <v>1</v>
      </c>
      <c r="AT5" s="196"/>
      <c r="AU5" s="34"/>
      <c r="AV5" s="30"/>
    </row>
    <row r="6" spans="1:48" s="23" customFormat="1" x14ac:dyDescent="0.3">
      <c r="A6" s="23" t="s">
        <v>193</v>
      </c>
      <c r="B6" s="22">
        <v>12</v>
      </c>
      <c r="C6" s="22" t="s">
        <v>13</v>
      </c>
      <c r="D6" s="35" t="s">
        <v>197</v>
      </c>
      <c r="E6" s="22">
        <v>1</v>
      </c>
      <c r="F6" s="39">
        <v>25</v>
      </c>
      <c r="G6" s="40">
        <v>0</v>
      </c>
      <c r="H6" s="44" t="s">
        <v>18</v>
      </c>
      <c r="I6" s="33"/>
      <c r="J6" s="72">
        <v>0</v>
      </c>
      <c r="K6" s="52">
        <v>0.11130857467651301</v>
      </c>
      <c r="L6" s="67"/>
      <c r="M6" s="29">
        <v>-0.16203703703700001</v>
      </c>
      <c r="N6" s="50"/>
      <c r="O6" s="76"/>
      <c r="P6" s="77"/>
      <c r="Q6" s="77"/>
      <c r="R6" s="78"/>
      <c r="S6" s="37">
        <v>0</v>
      </c>
      <c r="T6" s="24">
        <v>4</v>
      </c>
      <c r="U6" s="24">
        <v>16</v>
      </c>
      <c r="V6" s="24">
        <v>64</v>
      </c>
      <c r="W6" s="24">
        <v>100</v>
      </c>
      <c r="X6" s="24">
        <v>100</v>
      </c>
      <c r="Y6" s="24">
        <v>100</v>
      </c>
      <c r="Z6" s="24">
        <v>100</v>
      </c>
      <c r="AA6" s="24">
        <v>100</v>
      </c>
      <c r="AB6" s="24">
        <v>100</v>
      </c>
      <c r="AC6" s="24">
        <v>100</v>
      </c>
      <c r="AD6" s="24">
        <v>100</v>
      </c>
      <c r="AE6" s="31">
        <v>100</v>
      </c>
      <c r="AF6" s="30"/>
      <c r="AG6" s="23">
        <v>2</v>
      </c>
      <c r="AH6" s="24">
        <v>16</v>
      </c>
      <c r="AI6" s="23">
        <f t="shared" ref="AI6:AI15" si="0">-AH6/2</f>
        <v>-8</v>
      </c>
      <c r="AJ6" s="23">
        <f t="shared" ref="AJ6:AJ15" si="1">AH6/2</f>
        <v>8</v>
      </c>
      <c r="AP6" s="29"/>
      <c r="AQ6" s="34"/>
      <c r="AR6" s="194">
        <f t="shared" ref="AR6:AR37" si="2">AH6</f>
        <v>16</v>
      </c>
      <c r="AS6" s="195">
        <f>AR6/4^2</f>
        <v>1</v>
      </c>
      <c r="AT6" s="196"/>
      <c r="AU6" s="34"/>
      <c r="AV6" s="30"/>
    </row>
    <row r="7" spans="1:48" s="23" customFormat="1" x14ac:dyDescent="0.3">
      <c r="A7" s="80" t="s">
        <v>194</v>
      </c>
      <c r="B7" s="22">
        <v>12</v>
      </c>
      <c r="C7" s="22" t="s">
        <v>13</v>
      </c>
      <c r="D7" s="35" t="s">
        <v>197</v>
      </c>
      <c r="E7" s="22">
        <v>1</v>
      </c>
      <c r="F7" s="39">
        <v>25</v>
      </c>
      <c r="G7" s="40">
        <v>0</v>
      </c>
      <c r="H7" s="44" t="s">
        <v>19</v>
      </c>
      <c r="I7" s="33"/>
      <c r="J7" s="342">
        <v>1.6075102880658299E-5</v>
      </c>
      <c r="K7" s="52">
        <v>0.164565324783325</v>
      </c>
      <c r="L7" s="66"/>
      <c r="M7" s="29">
        <v>0.20254629629599999</v>
      </c>
      <c r="N7" s="50"/>
      <c r="O7" s="76"/>
      <c r="P7" s="77"/>
      <c r="Q7" s="77"/>
      <c r="R7" s="78"/>
      <c r="S7" s="37">
        <v>0</v>
      </c>
      <c r="T7" s="24">
        <v>4</v>
      </c>
      <c r="U7" s="24">
        <v>16</v>
      </c>
      <c r="V7" s="24">
        <v>64</v>
      </c>
      <c r="W7" s="24">
        <v>100</v>
      </c>
      <c r="X7" s="24">
        <v>100</v>
      </c>
      <c r="Y7" s="24">
        <v>100</v>
      </c>
      <c r="Z7" s="24">
        <v>100</v>
      </c>
      <c r="AA7" s="24">
        <v>100</v>
      </c>
      <c r="AB7" s="24">
        <v>100</v>
      </c>
      <c r="AC7" s="24">
        <v>100</v>
      </c>
      <c r="AD7" s="24">
        <v>100</v>
      </c>
      <c r="AE7" s="31">
        <v>100</v>
      </c>
      <c r="AF7" s="30"/>
      <c r="AG7" s="23">
        <v>3</v>
      </c>
      <c r="AH7" s="24">
        <v>64</v>
      </c>
      <c r="AI7" s="23">
        <f t="shared" si="0"/>
        <v>-32</v>
      </c>
      <c r="AJ7" s="23">
        <f t="shared" si="1"/>
        <v>32</v>
      </c>
      <c r="AP7" s="29"/>
      <c r="AQ7" s="34"/>
      <c r="AR7" s="194">
        <f t="shared" si="2"/>
        <v>64</v>
      </c>
      <c r="AS7" s="195">
        <f>AR7/4^3</f>
        <v>1</v>
      </c>
      <c r="AT7" s="196"/>
      <c r="AU7" s="34"/>
      <c r="AV7" s="30"/>
    </row>
    <row r="8" spans="1:48" s="23" customFormat="1" ht="15" thickBot="1" x14ac:dyDescent="0.35">
      <c r="A8" s="23" t="s">
        <v>203</v>
      </c>
      <c r="B8" s="22">
        <v>12</v>
      </c>
      <c r="C8" s="22" t="s">
        <v>13</v>
      </c>
      <c r="D8" s="35" t="s">
        <v>197</v>
      </c>
      <c r="E8" s="22">
        <v>1</v>
      </c>
      <c r="F8" s="39">
        <v>25</v>
      </c>
      <c r="G8" s="40">
        <v>0</v>
      </c>
      <c r="H8" s="44" t="s">
        <v>20</v>
      </c>
      <c r="I8" s="33"/>
      <c r="J8" s="342">
        <v>8.0375514403292899E-6</v>
      </c>
      <c r="K8" s="52">
        <v>0.155612707138061</v>
      </c>
      <c r="L8" s="67"/>
      <c r="M8" s="29">
        <v>0.25405092592599998</v>
      </c>
      <c r="N8" s="50"/>
      <c r="O8" s="76"/>
      <c r="P8" s="77"/>
      <c r="Q8" s="77"/>
      <c r="R8" s="78"/>
      <c r="S8" s="37">
        <v>0</v>
      </c>
      <c r="T8" s="24">
        <v>4</v>
      </c>
      <c r="U8" s="24">
        <v>16</v>
      </c>
      <c r="V8" s="24">
        <v>64</v>
      </c>
      <c r="W8" s="24">
        <v>100</v>
      </c>
      <c r="X8" s="24">
        <v>100</v>
      </c>
      <c r="Y8" s="24">
        <v>100</v>
      </c>
      <c r="Z8" s="24">
        <v>100</v>
      </c>
      <c r="AA8" s="24">
        <v>100</v>
      </c>
      <c r="AB8" s="24">
        <v>100</v>
      </c>
      <c r="AC8" s="24">
        <v>100</v>
      </c>
      <c r="AD8" s="24">
        <v>100</v>
      </c>
      <c r="AE8" s="31">
        <v>100</v>
      </c>
      <c r="AF8" s="30"/>
      <c r="AG8" s="23">
        <v>4</v>
      </c>
      <c r="AH8" s="24">
        <v>100</v>
      </c>
      <c r="AI8" s="23">
        <f t="shared" si="0"/>
        <v>-50</v>
      </c>
      <c r="AJ8" s="23">
        <f t="shared" si="1"/>
        <v>50</v>
      </c>
      <c r="AP8" s="29"/>
      <c r="AQ8" s="34"/>
      <c r="AR8" s="194">
        <f t="shared" si="2"/>
        <v>100</v>
      </c>
      <c r="AS8" s="195">
        <f>AR8/4^4</f>
        <v>0.390625</v>
      </c>
      <c r="AT8" s="196"/>
      <c r="AU8" s="34"/>
      <c r="AV8" s="30"/>
    </row>
    <row r="9" spans="1:48" s="20" customFormat="1" ht="15" thickBot="1" x14ac:dyDescent="0.35">
      <c r="A9" s="20" t="s">
        <v>188</v>
      </c>
      <c r="B9" s="20" t="s">
        <v>1</v>
      </c>
      <c r="C9" s="20" t="s">
        <v>9</v>
      </c>
      <c r="D9" s="20" t="s">
        <v>14</v>
      </c>
      <c r="E9" s="20" t="s">
        <v>15</v>
      </c>
      <c r="F9" s="1" t="s">
        <v>222</v>
      </c>
      <c r="G9" s="1" t="s">
        <v>10</v>
      </c>
      <c r="H9" s="21" t="s">
        <v>12</v>
      </c>
      <c r="J9" s="65" t="s">
        <v>3</v>
      </c>
      <c r="K9" s="51" t="s">
        <v>11</v>
      </c>
      <c r="L9" s="65"/>
      <c r="M9" s="1" t="s">
        <v>4</v>
      </c>
      <c r="S9" s="349" t="s">
        <v>23</v>
      </c>
      <c r="T9" s="350"/>
      <c r="U9" s="350"/>
      <c r="V9" s="350"/>
      <c r="W9" s="350"/>
      <c r="X9" s="350"/>
      <c r="Y9" s="350"/>
      <c r="Z9" s="350"/>
      <c r="AA9" s="350"/>
      <c r="AB9" s="350"/>
      <c r="AC9" s="350"/>
      <c r="AD9" s="350"/>
      <c r="AE9" s="351"/>
      <c r="AF9" s="8"/>
      <c r="AG9" s="20">
        <v>5</v>
      </c>
      <c r="AH9" s="24">
        <v>100</v>
      </c>
      <c r="AI9" s="20">
        <f t="shared" si="0"/>
        <v>-50</v>
      </c>
      <c r="AJ9" s="20">
        <f t="shared" si="1"/>
        <v>50</v>
      </c>
      <c r="AP9" s="1"/>
      <c r="AQ9" s="197"/>
      <c r="AR9" s="194">
        <f t="shared" si="2"/>
        <v>100</v>
      </c>
      <c r="AS9" s="195">
        <f>AR9/4^5</f>
        <v>9.765625E-2</v>
      </c>
      <c r="AT9" s="196"/>
      <c r="AU9" s="197"/>
      <c r="AV9" s="8"/>
    </row>
    <row r="10" spans="1:48" s="23" customFormat="1" x14ac:dyDescent="0.3">
      <c r="A10" s="80" t="s">
        <v>205</v>
      </c>
      <c r="B10" s="24">
        <v>12</v>
      </c>
      <c r="C10" s="24" t="s">
        <v>13</v>
      </c>
      <c r="D10" s="35" t="s">
        <v>217</v>
      </c>
      <c r="E10" s="26">
        <v>1</v>
      </c>
      <c r="F10" s="39">
        <v>25</v>
      </c>
      <c r="G10" s="39">
        <v>0</v>
      </c>
      <c r="H10" s="43" t="s">
        <v>16</v>
      </c>
      <c r="I10" s="31"/>
      <c r="J10" s="71">
        <v>0</v>
      </c>
      <c r="K10" s="52">
        <v>0.22941517829895</v>
      </c>
      <c r="L10" s="66"/>
      <c r="M10" s="28">
        <v>0.135416666667</v>
      </c>
      <c r="N10" s="49"/>
      <c r="O10" s="73"/>
      <c r="P10" s="74"/>
      <c r="Q10" s="74"/>
      <c r="R10" s="75"/>
      <c r="S10" s="37">
        <v>0</v>
      </c>
      <c r="T10" s="24">
        <v>4</v>
      </c>
      <c r="U10" s="24">
        <v>16</v>
      </c>
      <c r="V10" s="24">
        <v>64</v>
      </c>
      <c r="W10" s="24">
        <v>100</v>
      </c>
      <c r="X10" s="24">
        <v>100</v>
      </c>
      <c r="Y10" s="24">
        <v>100</v>
      </c>
      <c r="Z10" s="24">
        <v>100</v>
      </c>
      <c r="AA10" s="24">
        <v>100</v>
      </c>
      <c r="AB10" s="24">
        <v>100</v>
      </c>
      <c r="AC10" s="24">
        <v>100</v>
      </c>
      <c r="AD10" s="24">
        <v>100</v>
      </c>
      <c r="AE10" s="31">
        <v>100</v>
      </c>
      <c r="AF10" s="30"/>
      <c r="AG10" s="23">
        <v>6</v>
      </c>
      <c r="AH10" s="24">
        <v>100</v>
      </c>
      <c r="AI10" s="23">
        <f t="shared" si="0"/>
        <v>-50</v>
      </c>
      <c r="AJ10" s="23">
        <f t="shared" si="1"/>
        <v>50</v>
      </c>
      <c r="AP10" s="29"/>
      <c r="AQ10" s="34"/>
      <c r="AR10" s="194">
        <f t="shared" si="2"/>
        <v>100</v>
      </c>
      <c r="AS10" s="195">
        <f>AR10/4^6</f>
        <v>2.44140625E-2</v>
      </c>
      <c r="AT10" s="196"/>
      <c r="AU10" s="34"/>
      <c r="AV10" s="30"/>
    </row>
    <row r="11" spans="1:48" s="23" customFormat="1" x14ac:dyDescent="0.3">
      <c r="A11" s="23" t="s">
        <v>196</v>
      </c>
      <c r="B11" s="22">
        <v>12</v>
      </c>
      <c r="C11" s="22" t="s">
        <v>13</v>
      </c>
      <c r="D11" s="35" t="s">
        <v>217</v>
      </c>
      <c r="E11" s="22">
        <v>1</v>
      </c>
      <c r="F11" s="39">
        <v>25</v>
      </c>
      <c r="G11" s="40">
        <v>0</v>
      </c>
      <c r="H11" s="44" t="s">
        <v>37</v>
      </c>
      <c r="I11" s="45"/>
      <c r="J11" s="71">
        <v>5.78703703703704E-4</v>
      </c>
      <c r="K11" s="52">
        <v>0.16655778884887601</v>
      </c>
      <c r="L11" s="67"/>
      <c r="M11" s="28">
        <v>0.46875</v>
      </c>
      <c r="N11" s="49"/>
      <c r="O11" s="73"/>
      <c r="P11" s="74"/>
      <c r="Q11" s="74"/>
      <c r="R11" s="75"/>
      <c r="S11" s="37">
        <v>0</v>
      </c>
      <c r="T11" s="24">
        <v>4</v>
      </c>
      <c r="U11" s="24">
        <v>16</v>
      </c>
      <c r="V11" s="24">
        <v>64</v>
      </c>
      <c r="W11" s="24">
        <v>100</v>
      </c>
      <c r="X11" s="24">
        <v>100</v>
      </c>
      <c r="Y11" s="24">
        <v>100</v>
      </c>
      <c r="Z11" s="24">
        <v>100</v>
      </c>
      <c r="AA11" s="24">
        <v>100</v>
      </c>
      <c r="AB11" s="24">
        <v>100</v>
      </c>
      <c r="AC11" s="24">
        <v>100</v>
      </c>
      <c r="AD11" s="24">
        <v>100</v>
      </c>
      <c r="AE11" s="31">
        <v>100</v>
      </c>
      <c r="AF11" s="30"/>
      <c r="AG11" s="23">
        <v>7</v>
      </c>
      <c r="AH11" s="24">
        <v>100</v>
      </c>
      <c r="AI11" s="23">
        <f t="shared" si="0"/>
        <v>-50</v>
      </c>
      <c r="AJ11" s="23">
        <f t="shared" si="1"/>
        <v>50</v>
      </c>
      <c r="AP11" s="29"/>
      <c r="AQ11" s="34"/>
      <c r="AR11" s="194">
        <f t="shared" si="2"/>
        <v>100</v>
      </c>
      <c r="AS11" s="195">
        <f>AR11/4^7</f>
        <v>6.103515625E-3</v>
      </c>
      <c r="AT11" s="196"/>
      <c r="AU11" s="34"/>
      <c r="AV11" s="30"/>
    </row>
    <row r="12" spans="1:48" s="23" customFormat="1" x14ac:dyDescent="0.3">
      <c r="A12" s="80" t="s">
        <v>192</v>
      </c>
      <c r="B12" s="22">
        <v>12</v>
      </c>
      <c r="C12" s="22" t="s">
        <v>13</v>
      </c>
      <c r="D12" s="35" t="s">
        <v>217</v>
      </c>
      <c r="E12" s="25">
        <v>1</v>
      </c>
      <c r="F12" s="39">
        <v>25</v>
      </c>
      <c r="G12" s="41">
        <v>0</v>
      </c>
      <c r="H12" s="46" t="s">
        <v>17</v>
      </c>
      <c r="I12" s="47"/>
      <c r="J12" s="72">
        <v>0</v>
      </c>
      <c r="K12" s="52">
        <v>0.103723287582397</v>
      </c>
      <c r="L12" s="66"/>
      <c r="M12" s="29">
        <v>0</v>
      </c>
      <c r="N12" s="50"/>
      <c r="O12" s="76"/>
      <c r="P12" s="77"/>
      <c r="Q12" s="77"/>
      <c r="R12" s="78"/>
      <c r="S12" s="37">
        <v>0</v>
      </c>
      <c r="T12" s="24">
        <v>4</v>
      </c>
      <c r="U12" s="24">
        <v>16</v>
      </c>
      <c r="V12" s="24">
        <v>64</v>
      </c>
      <c r="W12" s="24">
        <v>100</v>
      </c>
      <c r="X12" s="24">
        <v>100</v>
      </c>
      <c r="Y12" s="24">
        <v>100</v>
      </c>
      <c r="Z12" s="24">
        <v>100</v>
      </c>
      <c r="AA12" s="24">
        <v>100</v>
      </c>
      <c r="AB12" s="24">
        <v>100</v>
      </c>
      <c r="AC12" s="24">
        <v>100</v>
      </c>
      <c r="AD12" s="24">
        <v>100</v>
      </c>
      <c r="AE12" s="31">
        <v>100</v>
      </c>
      <c r="AF12" s="30"/>
      <c r="AG12" s="23">
        <v>8</v>
      </c>
      <c r="AH12" s="24">
        <v>100</v>
      </c>
      <c r="AI12" s="23">
        <f t="shared" si="0"/>
        <v>-50</v>
      </c>
      <c r="AJ12" s="23">
        <f t="shared" si="1"/>
        <v>50</v>
      </c>
      <c r="AP12" s="29"/>
      <c r="AQ12" s="34"/>
      <c r="AR12" s="194">
        <f t="shared" si="2"/>
        <v>100</v>
      </c>
      <c r="AS12" s="195" t="s">
        <v>230</v>
      </c>
      <c r="AT12" s="196"/>
      <c r="AU12" s="34"/>
      <c r="AV12" s="30"/>
    </row>
    <row r="13" spans="1:48" s="23" customFormat="1" x14ac:dyDescent="0.3">
      <c r="A13" s="23" t="s">
        <v>193</v>
      </c>
      <c r="B13" s="22">
        <v>12</v>
      </c>
      <c r="C13" s="22" t="s">
        <v>13</v>
      </c>
      <c r="D13" s="35" t="s">
        <v>217</v>
      </c>
      <c r="E13" s="22">
        <v>1</v>
      </c>
      <c r="F13" s="39">
        <v>25</v>
      </c>
      <c r="G13" s="40">
        <v>0</v>
      </c>
      <c r="H13" s="44" t="s">
        <v>18</v>
      </c>
      <c r="I13" s="33"/>
      <c r="J13" s="342">
        <v>1.2056327160493699E-5</v>
      </c>
      <c r="K13" s="52">
        <v>0.12425684928894</v>
      </c>
      <c r="L13" s="67"/>
      <c r="M13" s="29">
        <v>-0.16203703703700001</v>
      </c>
      <c r="N13" s="50"/>
      <c r="O13" s="76"/>
      <c r="P13" s="77"/>
      <c r="Q13" s="77"/>
      <c r="R13" s="78"/>
      <c r="S13" s="37">
        <v>0</v>
      </c>
      <c r="T13" s="24">
        <v>4</v>
      </c>
      <c r="U13" s="24">
        <v>16</v>
      </c>
      <c r="V13" s="24">
        <v>64</v>
      </c>
      <c r="W13" s="24">
        <v>100</v>
      </c>
      <c r="X13" s="24">
        <v>100</v>
      </c>
      <c r="Y13" s="24">
        <v>100</v>
      </c>
      <c r="Z13" s="24">
        <v>100</v>
      </c>
      <c r="AA13" s="24">
        <v>100</v>
      </c>
      <c r="AB13" s="24">
        <v>100</v>
      </c>
      <c r="AC13" s="24">
        <v>100</v>
      </c>
      <c r="AD13" s="24">
        <v>100</v>
      </c>
      <c r="AE13" s="31">
        <v>100</v>
      </c>
      <c r="AF13" s="30"/>
      <c r="AG13" s="23">
        <v>9</v>
      </c>
      <c r="AH13" s="24">
        <v>100</v>
      </c>
      <c r="AI13" s="23">
        <f t="shared" si="0"/>
        <v>-50</v>
      </c>
      <c r="AJ13" s="23">
        <f t="shared" si="1"/>
        <v>50</v>
      </c>
      <c r="AP13" s="29"/>
      <c r="AQ13" s="34"/>
      <c r="AR13" s="194">
        <f t="shared" si="2"/>
        <v>100</v>
      </c>
      <c r="AS13" s="195" t="s">
        <v>230</v>
      </c>
      <c r="AT13" s="196"/>
      <c r="AU13" s="34"/>
      <c r="AV13" s="30"/>
    </row>
    <row r="14" spans="1:48" s="23" customFormat="1" x14ac:dyDescent="0.3">
      <c r="A14" s="80" t="s">
        <v>194</v>
      </c>
      <c r="B14" s="22">
        <v>12</v>
      </c>
      <c r="C14" s="22" t="s">
        <v>13</v>
      </c>
      <c r="D14" s="35" t="s">
        <v>217</v>
      </c>
      <c r="E14" s="22">
        <v>1</v>
      </c>
      <c r="F14" s="39">
        <v>25</v>
      </c>
      <c r="G14" s="40">
        <v>0</v>
      </c>
      <c r="H14" s="44" t="s">
        <v>19</v>
      </c>
      <c r="I14" s="33"/>
      <c r="J14" s="342">
        <v>1.76826131687243E-4</v>
      </c>
      <c r="K14" s="52">
        <v>0.191545724868774</v>
      </c>
      <c r="L14" s="66"/>
      <c r="M14" s="29">
        <v>0.20254629629599999</v>
      </c>
      <c r="N14" s="50"/>
      <c r="O14" s="76"/>
      <c r="P14" s="77"/>
      <c r="Q14" s="77"/>
      <c r="R14" s="78"/>
      <c r="S14" s="37">
        <v>0</v>
      </c>
      <c r="T14" s="24">
        <v>4</v>
      </c>
      <c r="U14" s="24">
        <v>16</v>
      </c>
      <c r="V14" s="24">
        <v>64</v>
      </c>
      <c r="W14" s="24">
        <v>100</v>
      </c>
      <c r="X14" s="24">
        <v>100</v>
      </c>
      <c r="Y14" s="24">
        <v>100</v>
      </c>
      <c r="Z14" s="24">
        <v>100</v>
      </c>
      <c r="AA14" s="24">
        <v>100</v>
      </c>
      <c r="AB14" s="24">
        <v>100</v>
      </c>
      <c r="AC14" s="24">
        <v>100</v>
      </c>
      <c r="AD14" s="24">
        <v>100</v>
      </c>
      <c r="AE14" s="31">
        <v>100</v>
      </c>
      <c r="AF14" s="30"/>
      <c r="AG14" s="23">
        <v>10</v>
      </c>
      <c r="AH14" s="24">
        <v>100</v>
      </c>
      <c r="AI14" s="23">
        <f t="shared" si="0"/>
        <v>-50</v>
      </c>
      <c r="AJ14" s="23">
        <f t="shared" si="1"/>
        <v>50</v>
      </c>
      <c r="AP14" s="29"/>
      <c r="AQ14" s="34"/>
      <c r="AR14" s="194">
        <f t="shared" si="2"/>
        <v>100</v>
      </c>
      <c r="AS14" s="195" t="s">
        <v>230</v>
      </c>
      <c r="AT14" s="196"/>
      <c r="AU14" s="34"/>
      <c r="AV14" s="30"/>
    </row>
    <row r="15" spans="1:48" s="23" customFormat="1" ht="15" thickBot="1" x14ac:dyDescent="0.35">
      <c r="A15" s="23" t="s">
        <v>203</v>
      </c>
      <c r="B15" s="22">
        <v>12</v>
      </c>
      <c r="C15" s="22" t="s">
        <v>13</v>
      </c>
      <c r="D15" s="35" t="s">
        <v>217</v>
      </c>
      <c r="E15" s="22">
        <v>1</v>
      </c>
      <c r="F15" s="39">
        <v>25</v>
      </c>
      <c r="G15" s="40">
        <v>0</v>
      </c>
      <c r="H15" s="44" t="s">
        <v>20</v>
      </c>
      <c r="I15" s="33"/>
      <c r="J15" s="342">
        <v>2.81314300411522E-5</v>
      </c>
      <c r="K15" s="52">
        <v>0.158572912216186</v>
      </c>
      <c r="L15" s="67"/>
      <c r="M15" s="29">
        <v>0.25405092592599998</v>
      </c>
      <c r="N15" s="50"/>
      <c r="O15" s="76"/>
      <c r="P15" s="77"/>
      <c r="Q15" s="77"/>
      <c r="R15" s="78"/>
      <c r="S15" s="37">
        <v>0</v>
      </c>
      <c r="T15" s="24">
        <v>4</v>
      </c>
      <c r="U15" s="24">
        <v>16</v>
      </c>
      <c r="V15" s="24">
        <v>64</v>
      </c>
      <c r="W15" s="24">
        <v>100</v>
      </c>
      <c r="X15" s="24">
        <v>100</v>
      </c>
      <c r="Y15" s="24">
        <v>100</v>
      </c>
      <c r="Z15" s="24">
        <v>100</v>
      </c>
      <c r="AA15" s="24">
        <v>100</v>
      </c>
      <c r="AB15" s="24">
        <v>100</v>
      </c>
      <c r="AC15" s="24">
        <v>100</v>
      </c>
      <c r="AD15" s="24">
        <v>100</v>
      </c>
      <c r="AE15" s="31">
        <v>100</v>
      </c>
      <c r="AF15" s="30"/>
      <c r="AG15" s="23">
        <v>11</v>
      </c>
      <c r="AH15" s="24">
        <v>100</v>
      </c>
      <c r="AI15" s="23">
        <f t="shared" si="0"/>
        <v>-50</v>
      </c>
      <c r="AJ15" s="23">
        <f t="shared" si="1"/>
        <v>50</v>
      </c>
      <c r="AP15" s="29"/>
      <c r="AQ15" s="34"/>
      <c r="AR15" s="194">
        <f t="shared" si="2"/>
        <v>100</v>
      </c>
      <c r="AS15" s="195" t="s">
        <v>230</v>
      </c>
      <c r="AT15" s="196"/>
      <c r="AU15" s="34"/>
      <c r="AV15" s="30"/>
    </row>
    <row r="16" spans="1:48" s="20" customFormat="1" ht="15" thickBot="1" x14ac:dyDescent="0.35">
      <c r="A16" s="20" t="s">
        <v>189</v>
      </c>
      <c r="B16" s="20" t="s">
        <v>1</v>
      </c>
      <c r="C16" s="20" t="s">
        <v>9</v>
      </c>
      <c r="D16" s="20" t="s">
        <v>14</v>
      </c>
      <c r="E16" s="20" t="s">
        <v>15</v>
      </c>
      <c r="F16" s="1" t="s">
        <v>222</v>
      </c>
      <c r="G16" s="1" t="s">
        <v>10</v>
      </c>
      <c r="H16" s="21" t="s">
        <v>12</v>
      </c>
      <c r="J16" s="65" t="s">
        <v>3</v>
      </c>
      <c r="K16" s="51" t="s">
        <v>11</v>
      </c>
      <c r="L16" s="65"/>
      <c r="M16" s="1" t="s">
        <v>4</v>
      </c>
      <c r="S16" s="349" t="s">
        <v>23</v>
      </c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1"/>
      <c r="AF16" s="8"/>
      <c r="AG16" s="20">
        <v>12</v>
      </c>
      <c r="AH16" s="24">
        <v>100</v>
      </c>
      <c r="AI16" s="23">
        <f t="shared" ref="AI16" si="3">-AH16/2</f>
        <v>-50</v>
      </c>
      <c r="AJ16" s="23">
        <f t="shared" ref="AJ16" si="4">AH16/2</f>
        <v>50</v>
      </c>
      <c r="AP16" s="1"/>
      <c r="AQ16" s="197"/>
      <c r="AR16" s="194">
        <f t="shared" si="2"/>
        <v>100</v>
      </c>
      <c r="AS16" s="195" t="s">
        <v>230</v>
      </c>
      <c r="AT16" s="196"/>
      <c r="AU16" s="197"/>
      <c r="AV16" s="8"/>
    </row>
    <row r="17" spans="1:48" s="23" customFormat="1" x14ac:dyDescent="0.3">
      <c r="A17" s="80" t="s">
        <v>205</v>
      </c>
      <c r="B17" s="24">
        <v>12</v>
      </c>
      <c r="C17" s="24" t="s">
        <v>13</v>
      </c>
      <c r="D17" s="35" t="s">
        <v>218</v>
      </c>
      <c r="E17" s="26">
        <v>1</v>
      </c>
      <c r="F17" s="39">
        <v>25</v>
      </c>
      <c r="G17" s="39">
        <v>0</v>
      </c>
      <c r="H17" s="43" t="s">
        <v>16</v>
      </c>
      <c r="I17" s="31"/>
      <c r="J17" s="71">
        <v>0</v>
      </c>
      <c r="K17" s="52">
        <v>0.224427700042724</v>
      </c>
      <c r="L17" s="66"/>
      <c r="M17" s="28">
        <v>0.135416666667</v>
      </c>
      <c r="N17" s="49"/>
      <c r="O17" s="73"/>
      <c r="P17" s="74"/>
      <c r="Q17" s="74"/>
      <c r="R17" s="75"/>
      <c r="S17" s="37">
        <v>0</v>
      </c>
      <c r="T17" s="24">
        <v>4</v>
      </c>
      <c r="U17" s="24">
        <v>16</v>
      </c>
      <c r="V17" s="24">
        <v>64</v>
      </c>
      <c r="W17" s="24">
        <v>100</v>
      </c>
      <c r="X17" s="24">
        <v>100</v>
      </c>
      <c r="Y17" s="24">
        <v>100</v>
      </c>
      <c r="Z17" s="24">
        <v>100</v>
      </c>
      <c r="AA17" s="24">
        <v>100</v>
      </c>
      <c r="AB17" s="24">
        <v>100</v>
      </c>
      <c r="AC17" s="24">
        <v>100</v>
      </c>
      <c r="AD17" s="24">
        <v>100</v>
      </c>
      <c r="AE17" s="31">
        <v>100</v>
      </c>
      <c r="AF17" s="30"/>
      <c r="AG17" s="34"/>
      <c r="AH17" s="56"/>
      <c r="AI17" s="34"/>
      <c r="AP17" s="29"/>
      <c r="AQ17" s="34"/>
      <c r="AR17" s="194"/>
      <c r="AS17" s="195"/>
      <c r="AT17" s="196"/>
      <c r="AU17" s="34"/>
      <c r="AV17" s="30"/>
    </row>
    <row r="18" spans="1:48" s="23" customFormat="1" x14ac:dyDescent="0.3">
      <c r="A18" s="23" t="s">
        <v>196</v>
      </c>
      <c r="B18" s="22">
        <v>12</v>
      </c>
      <c r="C18" s="22" t="s">
        <v>13</v>
      </c>
      <c r="D18" s="35" t="s">
        <v>218</v>
      </c>
      <c r="E18" s="22">
        <v>1</v>
      </c>
      <c r="F18" s="39">
        <v>25</v>
      </c>
      <c r="G18" s="40">
        <v>0</v>
      </c>
      <c r="H18" s="44" t="s">
        <v>37</v>
      </c>
      <c r="I18" s="45"/>
      <c r="J18" s="71">
        <v>5.78703703703704E-4</v>
      </c>
      <c r="K18" s="52">
        <v>0.15863680839538499</v>
      </c>
      <c r="L18" s="67"/>
      <c r="M18" s="28">
        <v>0.46875</v>
      </c>
      <c r="N18" s="49"/>
      <c r="O18" s="73"/>
      <c r="P18" s="74"/>
      <c r="Q18" s="74"/>
      <c r="R18" s="75"/>
      <c r="S18" s="37">
        <v>0</v>
      </c>
      <c r="T18" s="24">
        <v>4</v>
      </c>
      <c r="U18" s="24">
        <v>16</v>
      </c>
      <c r="V18" s="24">
        <v>64</v>
      </c>
      <c r="W18" s="24">
        <v>100</v>
      </c>
      <c r="X18" s="24">
        <v>100</v>
      </c>
      <c r="Y18" s="24">
        <v>100</v>
      </c>
      <c r="Z18" s="24">
        <v>100</v>
      </c>
      <c r="AA18" s="24">
        <v>100</v>
      </c>
      <c r="AB18" s="24">
        <v>100</v>
      </c>
      <c r="AC18" s="24">
        <v>100</v>
      </c>
      <c r="AD18" s="24">
        <v>100</v>
      </c>
      <c r="AE18" s="31">
        <v>100</v>
      </c>
      <c r="AF18" s="30"/>
      <c r="AG18" s="34"/>
      <c r="AH18" s="56"/>
      <c r="AI18" s="34"/>
      <c r="AP18" s="29"/>
      <c r="AQ18" s="34"/>
      <c r="AR18" s="194"/>
      <c r="AS18" s="195"/>
      <c r="AT18" s="196"/>
      <c r="AU18" s="34"/>
      <c r="AV18" s="30"/>
    </row>
    <row r="19" spans="1:48" s="23" customFormat="1" x14ac:dyDescent="0.3">
      <c r="A19" s="80" t="s">
        <v>192</v>
      </c>
      <c r="B19" s="22">
        <v>12</v>
      </c>
      <c r="C19" s="22" t="s">
        <v>13</v>
      </c>
      <c r="D19" s="35" t="s">
        <v>218</v>
      </c>
      <c r="E19" s="25">
        <v>1</v>
      </c>
      <c r="F19" s="39">
        <v>25</v>
      </c>
      <c r="G19" s="41">
        <v>0</v>
      </c>
      <c r="H19" s="46" t="s">
        <v>17</v>
      </c>
      <c r="I19" s="47"/>
      <c r="J19" s="72">
        <v>0</v>
      </c>
      <c r="K19" s="52">
        <v>0.10433220863342201</v>
      </c>
      <c r="L19" s="66"/>
      <c r="M19" s="29">
        <v>0</v>
      </c>
      <c r="N19" s="50"/>
      <c r="O19" s="76"/>
      <c r="P19" s="77"/>
      <c r="Q19" s="77"/>
      <c r="R19" s="78"/>
      <c r="S19" s="37">
        <v>0</v>
      </c>
      <c r="T19" s="24">
        <v>4</v>
      </c>
      <c r="U19" s="24">
        <v>16</v>
      </c>
      <c r="V19" s="24">
        <v>64</v>
      </c>
      <c r="W19" s="24">
        <v>100</v>
      </c>
      <c r="X19" s="24">
        <v>100</v>
      </c>
      <c r="Y19" s="24">
        <v>100</v>
      </c>
      <c r="Z19" s="24">
        <v>100</v>
      </c>
      <c r="AA19" s="24">
        <v>100</v>
      </c>
      <c r="AB19" s="24">
        <v>100</v>
      </c>
      <c r="AC19" s="24">
        <v>100</v>
      </c>
      <c r="AD19" s="24">
        <v>100</v>
      </c>
      <c r="AE19" s="31">
        <v>100</v>
      </c>
      <c r="AF19" s="30"/>
      <c r="AG19" s="34"/>
      <c r="AH19" s="56"/>
      <c r="AI19" s="34"/>
      <c r="AP19" s="29"/>
      <c r="AQ19" s="34"/>
      <c r="AR19" s="194"/>
      <c r="AS19" s="195"/>
      <c r="AT19" s="196"/>
      <c r="AU19" s="34"/>
      <c r="AV19" s="30"/>
    </row>
    <row r="20" spans="1:48" s="23" customFormat="1" x14ac:dyDescent="0.3">
      <c r="A20" s="23" t="s">
        <v>193</v>
      </c>
      <c r="B20" s="22">
        <v>12</v>
      </c>
      <c r="C20" s="22" t="s">
        <v>13</v>
      </c>
      <c r="D20" s="35" t="s">
        <v>218</v>
      </c>
      <c r="E20" s="22">
        <v>1</v>
      </c>
      <c r="F20" s="39">
        <v>25</v>
      </c>
      <c r="G20" s="40">
        <v>0</v>
      </c>
      <c r="H20" s="44" t="s">
        <v>18</v>
      </c>
      <c r="I20" s="33"/>
      <c r="J20" s="72">
        <v>0</v>
      </c>
      <c r="K20" s="52">
        <v>0.123670101165771</v>
      </c>
      <c r="L20" s="67"/>
      <c r="M20" s="29">
        <v>-0.16203703703700001</v>
      </c>
      <c r="N20" s="50"/>
      <c r="O20" s="76"/>
      <c r="P20" s="77"/>
      <c r="Q20" s="77"/>
      <c r="R20" s="78"/>
      <c r="S20" s="37">
        <v>0</v>
      </c>
      <c r="T20" s="24">
        <v>4</v>
      </c>
      <c r="U20" s="24">
        <v>16</v>
      </c>
      <c r="V20" s="24">
        <v>64</v>
      </c>
      <c r="W20" s="24">
        <v>100</v>
      </c>
      <c r="X20" s="24">
        <v>100</v>
      </c>
      <c r="Y20" s="24">
        <v>100</v>
      </c>
      <c r="Z20" s="24">
        <v>100</v>
      </c>
      <c r="AA20" s="24">
        <v>100</v>
      </c>
      <c r="AB20" s="24">
        <v>100</v>
      </c>
      <c r="AC20" s="24">
        <v>100</v>
      </c>
      <c r="AD20" s="24">
        <v>100</v>
      </c>
      <c r="AE20" s="31">
        <v>100</v>
      </c>
      <c r="AF20" s="30"/>
      <c r="AG20" s="34"/>
      <c r="AH20" s="56"/>
      <c r="AI20" s="34"/>
      <c r="AP20" s="29"/>
      <c r="AQ20" s="34"/>
      <c r="AR20" s="194"/>
      <c r="AS20" s="195"/>
      <c r="AT20" s="196"/>
      <c r="AU20" s="34"/>
      <c r="AV20" s="30"/>
    </row>
    <row r="21" spans="1:48" s="23" customFormat="1" x14ac:dyDescent="0.3">
      <c r="A21" s="80" t="s">
        <v>194</v>
      </c>
      <c r="B21" s="22">
        <v>12</v>
      </c>
      <c r="C21" s="22" t="s">
        <v>13</v>
      </c>
      <c r="D21" s="35" t="s">
        <v>218</v>
      </c>
      <c r="E21" s="22">
        <v>1</v>
      </c>
      <c r="F21" s="39">
        <v>25</v>
      </c>
      <c r="G21" s="40">
        <v>0</v>
      </c>
      <c r="H21" s="44" t="s">
        <v>19</v>
      </c>
      <c r="I21" s="33"/>
      <c r="J21" s="72">
        <v>1.76826131687243E-4</v>
      </c>
      <c r="K21" s="52">
        <v>0.19449090957641599</v>
      </c>
      <c r="L21" s="66"/>
      <c r="M21" s="29">
        <v>0.20254629629599999</v>
      </c>
      <c r="N21" s="50"/>
      <c r="O21" s="76"/>
      <c r="P21" s="77"/>
      <c r="Q21" s="77"/>
      <c r="R21" s="78"/>
      <c r="S21" s="37">
        <v>0</v>
      </c>
      <c r="T21" s="24">
        <v>4</v>
      </c>
      <c r="U21" s="24">
        <v>16</v>
      </c>
      <c r="V21" s="24">
        <v>64</v>
      </c>
      <c r="W21" s="24">
        <v>100</v>
      </c>
      <c r="X21" s="24">
        <v>100</v>
      </c>
      <c r="Y21" s="24">
        <v>100</v>
      </c>
      <c r="Z21" s="24">
        <v>100</v>
      </c>
      <c r="AA21" s="24">
        <v>100</v>
      </c>
      <c r="AB21" s="24">
        <v>100</v>
      </c>
      <c r="AC21" s="24">
        <v>100</v>
      </c>
      <c r="AD21" s="24">
        <v>100</v>
      </c>
      <c r="AE21" s="31">
        <v>100</v>
      </c>
      <c r="AF21" s="30"/>
      <c r="AG21" s="34"/>
      <c r="AH21" s="56"/>
      <c r="AI21" s="34"/>
      <c r="AP21" s="29"/>
      <c r="AQ21" s="34"/>
      <c r="AR21" s="194"/>
      <c r="AS21" s="195"/>
      <c r="AT21" s="196"/>
      <c r="AU21" s="34"/>
      <c r="AV21" s="30"/>
    </row>
    <row r="22" spans="1:48" s="23" customFormat="1" ht="15" thickBot="1" x14ac:dyDescent="0.35">
      <c r="A22" s="23" t="s">
        <v>203</v>
      </c>
      <c r="B22" s="22">
        <v>12</v>
      </c>
      <c r="C22" s="22" t="s">
        <v>13</v>
      </c>
      <c r="D22" s="35" t="s">
        <v>218</v>
      </c>
      <c r="E22" s="22">
        <v>1</v>
      </c>
      <c r="F22" s="39">
        <v>25</v>
      </c>
      <c r="G22" s="40">
        <v>0</v>
      </c>
      <c r="H22" s="44" t="s">
        <v>20</v>
      </c>
      <c r="I22" s="33"/>
      <c r="J22" s="342">
        <v>2.81314300411522E-5</v>
      </c>
      <c r="K22" s="52">
        <v>0.160527229309082</v>
      </c>
      <c r="L22" s="67"/>
      <c r="M22" s="29">
        <v>0.25405092592599998</v>
      </c>
      <c r="N22" s="50"/>
      <c r="O22" s="76"/>
      <c r="P22" s="77"/>
      <c r="Q22" s="77"/>
      <c r="R22" s="78"/>
      <c r="S22" s="37">
        <v>0</v>
      </c>
      <c r="T22" s="24">
        <v>4</v>
      </c>
      <c r="U22" s="24">
        <v>16</v>
      </c>
      <c r="V22" s="24">
        <v>64</v>
      </c>
      <c r="W22" s="24">
        <v>100</v>
      </c>
      <c r="X22" s="24">
        <v>100</v>
      </c>
      <c r="Y22" s="24">
        <v>100</v>
      </c>
      <c r="Z22" s="24">
        <v>100</v>
      </c>
      <c r="AA22" s="24">
        <v>100</v>
      </c>
      <c r="AB22" s="24">
        <v>100</v>
      </c>
      <c r="AC22" s="24">
        <v>100</v>
      </c>
      <c r="AD22" s="24">
        <v>100</v>
      </c>
      <c r="AE22" s="31">
        <v>100</v>
      </c>
      <c r="AF22" s="30"/>
      <c r="AG22" s="34"/>
      <c r="AH22" s="56"/>
      <c r="AI22" s="34"/>
      <c r="AP22" s="29"/>
      <c r="AQ22" s="34"/>
      <c r="AR22" s="194"/>
      <c r="AS22" s="195"/>
      <c r="AT22" s="196"/>
      <c r="AU22" s="34"/>
      <c r="AV22" s="30"/>
    </row>
    <row r="23" spans="1:48" s="20" customFormat="1" ht="15" thickBot="1" x14ac:dyDescent="0.35">
      <c r="A23" s="20" t="s">
        <v>190</v>
      </c>
      <c r="B23" s="20" t="s">
        <v>1</v>
      </c>
      <c r="C23" s="20" t="s">
        <v>9</v>
      </c>
      <c r="D23" s="20" t="s">
        <v>14</v>
      </c>
      <c r="E23" s="20" t="s">
        <v>15</v>
      </c>
      <c r="F23" s="1" t="s">
        <v>222</v>
      </c>
      <c r="G23" s="1" t="s">
        <v>10</v>
      </c>
      <c r="H23" s="21" t="s">
        <v>12</v>
      </c>
      <c r="J23" s="65" t="s">
        <v>3</v>
      </c>
      <c r="K23" s="51" t="s">
        <v>11</v>
      </c>
      <c r="L23" s="65"/>
      <c r="M23" s="1" t="s">
        <v>4</v>
      </c>
      <c r="S23" s="349" t="s">
        <v>23</v>
      </c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1"/>
      <c r="AF23" s="8"/>
      <c r="AH23" s="20" t="s">
        <v>196</v>
      </c>
      <c r="AP23" s="1"/>
      <c r="AQ23" s="197"/>
      <c r="AR23" s="194"/>
      <c r="AS23" s="195"/>
      <c r="AT23" s="198"/>
      <c r="AU23" s="197"/>
      <c r="AV23" s="8"/>
    </row>
    <row r="24" spans="1:48" s="24" customFormat="1" x14ac:dyDescent="0.3">
      <c r="A24" s="80" t="s">
        <v>205</v>
      </c>
      <c r="B24" s="24">
        <v>12</v>
      </c>
      <c r="C24" s="24" t="s">
        <v>13</v>
      </c>
      <c r="D24" s="35" t="s">
        <v>197</v>
      </c>
      <c r="E24" s="26">
        <v>1</v>
      </c>
      <c r="F24" s="39">
        <v>50</v>
      </c>
      <c r="G24" s="39">
        <v>0</v>
      </c>
      <c r="H24" s="43" t="s">
        <v>16</v>
      </c>
      <c r="I24" s="31"/>
      <c r="J24" s="71">
        <v>0</v>
      </c>
      <c r="K24" s="52">
        <v>0.33461332321166898</v>
      </c>
      <c r="L24" s="66"/>
      <c r="M24" s="28">
        <v>0.135416666667</v>
      </c>
      <c r="N24" s="49"/>
      <c r="O24" s="73"/>
      <c r="P24" s="74"/>
      <c r="Q24" s="74"/>
      <c r="R24" s="75"/>
      <c r="S24" s="37">
        <v>0</v>
      </c>
      <c r="T24" s="24">
        <v>4</v>
      </c>
      <c r="U24" s="24">
        <v>16</v>
      </c>
      <c r="V24" s="24">
        <v>64</v>
      </c>
      <c r="W24" s="24">
        <v>200</v>
      </c>
      <c r="X24" s="24">
        <v>200</v>
      </c>
      <c r="Y24" s="24">
        <v>200</v>
      </c>
      <c r="Z24" s="24">
        <v>200</v>
      </c>
      <c r="AA24" s="24">
        <v>200</v>
      </c>
      <c r="AB24" s="24">
        <v>200</v>
      </c>
      <c r="AC24" s="24">
        <v>200</v>
      </c>
      <c r="AD24" s="24">
        <v>200</v>
      </c>
      <c r="AE24" s="31">
        <v>200</v>
      </c>
      <c r="AF24" s="42"/>
      <c r="AP24" s="28"/>
      <c r="AQ24" s="34"/>
      <c r="AR24" s="194"/>
      <c r="AS24" s="195"/>
      <c r="AT24" s="196"/>
      <c r="AU24" s="34"/>
      <c r="AV24" s="42"/>
    </row>
    <row r="25" spans="1:48" s="24" customFormat="1" x14ac:dyDescent="0.3">
      <c r="A25" s="23" t="s">
        <v>196</v>
      </c>
      <c r="B25" s="22">
        <v>12</v>
      </c>
      <c r="C25" s="22" t="s">
        <v>13</v>
      </c>
      <c r="D25" s="35" t="s">
        <v>197</v>
      </c>
      <c r="E25" s="22">
        <v>1</v>
      </c>
      <c r="F25" s="39">
        <v>50</v>
      </c>
      <c r="G25" s="40">
        <v>0</v>
      </c>
      <c r="H25" s="44" t="s">
        <v>37</v>
      </c>
      <c r="I25" s="45"/>
      <c r="J25" s="71">
        <v>2.5318287037036998E-4</v>
      </c>
      <c r="K25" s="52">
        <v>0.27183914184570301</v>
      </c>
      <c r="L25" s="66"/>
      <c r="M25" s="28">
        <v>0.46875</v>
      </c>
      <c r="N25" s="49"/>
      <c r="O25" s="73"/>
      <c r="P25" s="74"/>
      <c r="Q25" s="74"/>
      <c r="R25" s="75"/>
      <c r="S25" s="37">
        <v>0</v>
      </c>
      <c r="T25" s="24">
        <v>4</v>
      </c>
      <c r="U25" s="24">
        <v>16</v>
      </c>
      <c r="V25" s="24">
        <v>64</v>
      </c>
      <c r="W25" s="24">
        <v>200</v>
      </c>
      <c r="X25" s="24">
        <v>200</v>
      </c>
      <c r="Y25" s="24">
        <v>200</v>
      </c>
      <c r="Z25" s="24">
        <v>200</v>
      </c>
      <c r="AA25" s="24">
        <v>200</v>
      </c>
      <c r="AB25" s="24">
        <v>200</v>
      </c>
      <c r="AC25" s="24">
        <v>200</v>
      </c>
      <c r="AD25" s="24">
        <v>200</v>
      </c>
      <c r="AE25" s="31">
        <v>200</v>
      </c>
      <c r="AF25" s="42"/>
      <c r="AG25" s="24" t="s">
        <v>198</v>
      </c>
      <c r="AH25" s="128"/>
      <c r="AI25" s="24" t="s">
        <v>206</v>
      </c>
      <c r="AJ25" s="24" t="s">
        <v>207</v>
      </c>
      <c r="AM25" s="23"/>
      <c r="AN25" s="23"/>
      <c r="AO25" s="23"/>
      <c r="AP25" s="29"/>
      <c r="AQ25" s="34"/>
      <c r="AR25" s="194"/>
      <c r="AS25" s="195"/>
      <c r="AT25" s="196"/>
      <c r="AU25" s="34"/>
      <c r="AV25" s="42"/>
    </row>
    <row r="26" spans="1:48" s="23" customFormat="1" x14ac:dyDescent="0.3">
      <c r="A26" s="80" t="s">
        <v>192</v>
      </c>
      <c r="B26" s="22">
        <v>12</v>
      </c>
      <c r="C26" s="22" t="s">
        <v>13</v>
      </c>
      <c r="D26" s="35" t="s">
        <v>197</v>
      </c>
      <c r="E26" s="25">
        <v>1</v>
      </c>
      <c r="F26" s="39">
        <v>50</v>
      </c>
      <c r="G26" s="41">
        <v>0</v>
      </c>
      <c r="H26" s="46" t="s">
        <v>17</v>
      </c>
      <c r="I26" s="47"/>
      <c r="J26" s="72">
        <v>0</v>
      </c>
      <c r="K26" s="52">
        <v>0.21046638488769501</v>
      </c>
      <c r="L26" s="66"/>
      <c r="M26" s="29">
        <v>0</v>
      </c>
      <c r="N26" s="50"/>
      <c r="O26" s="76"/>
      <c r="P26" s="77"/>
      <c r="Q26" s="77"/>
      <c r="R26" s="78"/>
      <c r="S26" s="37">
        <v>0</v>
      </c>
      <c r="T26" s="24">
        <v>4</v>
      </c>
      <c r="U26" s="24">
        <v>16</v>
      </c>
      <c r="V26" s="24">
        <v>64</v>
      </c>
      <c r="W26" s="24">
        <v>200</v>
      </c>
      <c r="X26" s="24">
        <v>200</v>
      </c>
      <c r="Y26" s="24">
        <v>200</v>
      </c>
      <c r="Z26" s="24">
        <v>200</v>
      </c>
      <c r="AA26" s="24">
        <v>200</v>
      </c>
      <c r="AB26" s="24">
        <v>200</v>
      </c>
      <c r="AC26" s="24">
        <v>200</v>
      </c>
      <c r="AD26" s="24">
        <v>200</v>
      </c>
      <c r="AE26" s="31">
        <v>200</v>
      </c>
      <c r="AF26" s="30"/>
      <c r="AG26" s="23">
        <v>1</v>
      </c>
      <c r="AH26" s="24">
        <v>4</v>
      </c>
      <c r="AI26" s="23">
        <f>-AH26/2</f>
        <v>-2</v>
      </c>
      <c r="AJ26" s="23">
        <f>AH26/2</f>
        <v>2</v>
      </c>
      <c r="AP26" s="29"/>
      <c r="AQ26" s="34"/>
      <c r="AR26" s="194">
        <f t="shared" si="2"/>
        <v>4</v>
      </c>
      <c r="AS26" s="195">
        <f t="shared" ref="AS26" si="5">AR26/4^1</f>
        <v>1</v>
      </c>
      <c r="AT26" s="196"/>
      <c r="AU26" s="34"/>
      <c r="AV26" s="30"/>
    </row>
    <row r="27" spans="1:48" s="23" customFormat="1" x14ac:dyDescent="0.3">
      <c r="A27" s="23" t="s">
        <v>193</v>
      </c>
      <c r="B27" s="22">
        <v>12</v>
      </c>
      <c r="C27" s="22" t="s">
        <v>13</v>
      </c>
      <c r="D27" s="35" t="s">
        <v>197</v>
      </c>
      <c r="E27" s="22">
        <v>1</v>
      </c>
      <c r="F27" s="39">
        <v>50</v>
      </c>
      <c r="G27" s="40">
        <v>0</v>
      </c>
      <c r="H27" s="44" t="s">
        <v>18</v>
      </c>
      <c r="I27" s="33"/>
      <c r="J27" s="72">
        <v>0</v>
      </c>
      <c r="K27" s="52">
        <v>0.21895503997802701</v>
      </c>
      <c r="L27" s="66"/>
      <c r="M27" s="29">
        <v>-0.16203703703700001</v>
      </c>
      <c r="N27" s="50"/>
      <c r="O27" s="76"/>
      <c r="P27" s="77"/>
      <c r="Q27" s="77"/>
      <c r="R27" s="78"/>
      <c r="S27" s="37">
        <v>0</v>
      </c>
      <c r="T27" s="24">
        <v>4</v>
      </c>
      <c r="U27" s="24">
        <v>16</v>
      </c>
      <c r="V27" s="24">
        <v>64</v>
      </c>
      <c r="W27" s="24">
        <v>200</v>
      </c>
      <c r="X27" s="24">
        <v>200</v>
      </c>
      <c r="Y27" s="24">
        <v>200</v>
      </c>
      <c r="Z27" s="24">
        <v>200</v>
      </c>
      <c r="AA27" s="24">
        <v>200</v>
      </c>
      <c r="AB27" s="24">
        <v>200</v>
      </c>
      <c r="AC27" s="24">
        <v>200</v>
      </c>
      <c r="AD27" s="24">
        <v>200</v>
      </c>
      <c r="AE27" s="31">
        <v>200</v>
      </c>
      <c r="AF27" s="30"/>
      <c r="AG27" s="23">
        <v>2</v>
      </c>
      <c r="AH27" s="24">
        <v>16</v>
      </c>
      <c r="AI27" s="23">
        <f t="shared" ref="AI27:AI29" si="6">-AH27/2</f>
        <v>-8</v>
      </c>
      <c r="AJ27" s="23">
        <f t="shared" ref="AJ27:AJ29" si="7">AH27/2</f>
        <v>8</v>
      </c>
      <c r="AP27" s="29"/>
      <c r="AQ27" s="34"/>
      <c r="AR27" s="194">
        <f t="shared" si="2"/>
        <v>16</v>
      </c>
      <c r="AS27" s="195">
        <f>AR27/4^2</f>
        <v>1</v>
      </c>
      <c r="AT27" s="196"/>
      <c r="AU27" s="34"/>
      <c r="AV27" s="30"/>
    </row>
    <row r="28" spans="1:48" s="23" customFormat="1" x14ac:dyDescent="0.3">
      <c r="A28" s="80" t="s">
        <v>194</v>
      </c>
      <c r="B28" s="22">
        <v>12</v>
      </c>
      <c r="C28" s="22" t="s">
        <v>13</v>
      </c>
      <c r="D28" s="35" t="s">
        <v>197</v>
      </c>
      <c r="E28" s="22">
        <v>1</v>
      </c>
      <c r="F28" s="39">
        <v>50</v>
      </c>
      <c r="G28" s="40">
        <v>0</v>
      </c>
      <c r="H28" s="44" t="s">
        <v>19</v>
      </c>
      <c r="I28" s="33"/>
      <c r="J28" s="342">
        <v>1.6075102880658299E-5</v>
      </c>
      <c r="K28" s="52">
        <v>0.30767273902893</v>
      </c>
      <c r="L28" s="66"/>
      <c r="M28" s="29">
        <v>0.20254629629599999</v>
      </c>
      <c r="N28" s="50"/>
      <c r="O28" s="76"/>
      <c r="P28" s="77"/>
      <c r="Q28" s="77"/>
      <c r="R28" s="78"/>
      <c r="S28" s="37">
        <v>0</v>
      </c>
      <c r="T28" s="24">
        <v>4</v>
      </c>
      <c r="U28" s="24">
        <v>16</v>
      </c>
      <c r="V28" s="24">
        <v>64</v>
      </c>
      <c r="W28" s="24">
        <v>200</v>
      </c>
      <c r="X28" s="24">
        <v>200</v>
      </c>
      <c r="Y28" s="24">
        <v>200</v>
      </c>
      <c r="Z28" s="24">
        <v>200</v>
      </c>
      <c r="AA28" s="24">
        <v>200</v>
      </c>
      <c r="AB28" s="24">
        <v>200</v>
      </c>
      <c r="AC28" s="24">
        <v>200</v>
      </c>
      <c r="AD28" s="24">
        <v>200</v>
      </c>
      <c r="AE28" s="31">
        <v>200</v>
      </c>
      <c r="AF28" s="30"/>
      <c r="AG28" s="23">
        <v>3</v>
      </c>
      <c r="AH28" s="24">
        <v>64</v>
      </c>
      <c r="AI28" s="23">
        <f t="shared" si="6"/>
        <v>-32</v>
      </c>
      <c r="AJ28" s="23">
        <f t="shared" si="7"/>
        <v>32</v>
      </c>
      <c r="AP28" s="29"/>
      <c r="AQ28" s="34"/>
      <c r="AR28" s="194">
        <f t="shared" si="2"/>
        <v>64</v>
      </c>
      <c r="AS28" s="195">
        <f>AR28/4^3</f>
        <v>1</v>
      </c>
      <c r="AT28" s="196"/>
      <c r="AU28" s="34"/>
      <c r="AV28" s="30"/>
    </row>
    <row r="29" spans="1:48" s="23" customFormat="1" ht="15" thickBot="1" x14ac:dyDescent="0.35">
      <c r="A29" s="23" t="s">
        <v>203</v>
      </c>
      <c r="B29" s="22">
        <v>12</v>
      </c>
      <c r="C29" s="22" t="s">
        <v>13</v>
      </c>
      <c r="D29" s="35" t="s">
        <v>197</v>
      </c>
      <c r="E29" s="22">
        <v>1</v>
      </c>
      <c r="F29" s="39">
        <v>50</v>
      </c>
      <c r="G29" s="40">
        <v>0</v>
      </c>
      <c r="H29" s="44" t="s">
        <v>20</v>
      </c>
      <c r="I29" s="33"/>
      <c r="J29" s="342">
        <v>8.0375514403292899E-6</v>
      </c>
      <c r="K29" s="52">
        <v>0.31912255287170399</v>
      </c>
      <c r="L29" s="66"/>
      <c r="M29" s="29">
        <v>0.25405092592599998</v>
      </c>
      <c r="N29" s="50"/>
      <c r="O29" s="76"/>
      <c r="P29" s="77"/>
      <c r="Q29" s="77"/>
      <c r="R29" s="78"/>
      <c r="S29" s="37">
        <v>0</v>
      </c>
      <c r="T29" s="24">
        <v>4</v>
      </c>
      <c r="U29" s="24">
        <v>16</v>
      </c>
      <c r="V29" s="24">
        <v>64</v>
      </c>
      <c r="W29" s="24">
        <v>200</v>
      </c>
      <c r="X29" s="24">
        <v>200</v>
      </c>
      <c r="Y29" s="24">
        <v>200</v>
      </c>
      <c r="Z29" s="24">
        <v>200</v>
      </c>
      <c r="AA29" s="24">
        <v>200</v>
      </c>
      <c r="AB29" s="24">
        <v>200</v>
      </c>
      <c r="AC29" s="24">
        <v>200</v>
      </c>
      <c r="AD29" s="24">
        <v>200</v>
      </c>
      <c r="AE29" s="31">
        <v>200</v>
      </c>
      <c r="AF29" s="30"/>
      <c r="AG29" s="23">
        <v>4</v>
      </c>
      <c r="AH29" s="24">
        <v>200</v>
      </c>
      <c r="AI29" s="23">
        <f t="shared" si="6"/>
        <v>-100</v>
      </c>
      <c r="AJ29" s="23">
        <f t="shared" si="7"/>
        <v>100</v>
      </c>
      <c r="AP29" s="29"/>
      <c r="AQ29" s="34"/>
      <c r="AR29" s="194">
        <f t="shared" si="2"/>
        <v>200</v>
      </c>
      <c r="AS29" s="195">
        <f>AR29/4^4</f>
        <v>0.78125</v>
      </c>
      <c r="AT29" s="196"/>
      <c r="AU29" s="34"/>
      <c r="AV29" s="30"/>
    </row>
    <row r="30" spans="1:48" s="20" customFormat="1" ht="15" thickBot="1" x14ac:dyDescent="0.35">
      <c r="A30" s="20" t="s">
        <v>191</v>
      </c>
      <c r="B30" s="20" t="s">
        <v>1</v>
      </c>
      <c r="C30" s="20" t="s">
        <v>9</v>
      </c>
      <c r="D30" s="20" t="s">
        <v>14</v>
      </c>
      <c r="E30" s="20" t="s">
        <v>15</v>
      </c>
      <c r="F30" s="1" t="s">
        <v>222</v>
      </c>
      <c r="G30" s="1" t="s">
        <v>10</v>
      </c>
      <c r="H30" s="21" t="s">
        <v>12</v>
      </c>
      <c r="J30" s="65" t="s">
        <v>3</v>
      </c>
      <c r="K30" s="51" t="s">
        <v>11</v>
      </c>
      <c r="L30" s="65"/>
      <c r="M30" s="1" t="s">
        <v>4</v>
      </c>
      <c r="S30" s="349" t="s">
        <v>23</v>
      </c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0"/>
      <c r="AE30" s="351"/>
      <c r="AF30" s="8"/>
      <c r="AG30" s="20">
        <v>5</v>
      </c>
      <c r="AH30" s="24">
        <v>200</v>
      </c>
      <c r="AI30" s="20">
        <f t="shared" ref="AI30:AI37" si="8">-AH30/2</f>
        <v>-100</v>
      </c>
      <c r="AJ30" s="20">
        <f t="shared" ref="AJ30:AJ37" si="9">AH30/2</f>
        <v>100</v>
      </c>
      <c r="AP30" s="1"/>
      <c r="AQ30" s="197"/>
      <c r="AR30" s="194">
        <f t="shared" si="2"/>
        <v>200</v>
      </c>
      <c r="AS30" s="195">
        <f>AR30/4^5</f>
        <v>0.1953125</v>
      </c>
      <c r="AT30" s="198"/>
      <c r="AU30" s="197"/>
      <c r="AV30" s="8"/>
    </row>
    <row r="31" spans="1:48" s="23" customFormat="1" x14ac:dyDescent="0.3">
      <c r="A31" s="80" t="s">
        <v>205</v>
      </c>
      <c r="B31" s="24">
        <v>12</v>
      </c>
      <c r="C31" s="24" t="s">
        <v>13</v>
      </c>
      <c r="D31" s="35" t="s">
        <v>217</v>
      </c>
      <c r="E31" s="26">
        <v>1</v>
      </c>
      <c r="F31" s="39">
        <v>50</v>
      </c>
      <c r="G31" s="39">
        <v>0</v>
      </c>
      <c r="H31" s="43" t="s">
        <v>16</v>
      </c>
      <c r="I31" s="31"/>
      <c r="J31" s="71">
        <v>0</v>
      </c>
      <c r="K31" s="52">
        <v>0.44541549682617099</v>
      </c>
      <c r="L31" s="66"/>
      <c r="M31" s="28">
        <v>0.135416666667</v>
      </c>
      <c r="N31" s="49"/>
      <c r="O31" s="73"/>
      <c r="P31" s="74"/>
      <c r="Q31" s="74"/>
      <c r="R31" s="75"/>
      <c r="S31" s="37">
        <v>0</v>
      </c>
      <c r="T31" s="24">
        <v>4</v>
      </c>
      <c r="U31" s="24">
        <v>16</v>
      </c>
      <c r="V31" s="24">
        <v>64</v>
      </c>
      <c r="W31" s="24">
        <v>200</v>
      </c>
      <c r="X31" s="24">
        <v>200</v>
      </c>
      <c r="Y31" s="24">
        <v>200</v>
      </c>
      <c r="Z31" s="24">
        <v>200</v>
      </c>
      <c r="AA31" s="24">
        <v>200</v>
      </c>
      <c r="AB31" s="24">
        <v>200</v>
      </c>
      <c r="AC31" s="24">
        <v>200</v>
      </c>
      <c r="AD31" s="24">
        <v>200</v>
      </c>
      <c r="AE31" s="31">
        <v>200</v>
      </c>
      <c r="AF31" s="30"/>
      <c r="AG31" s="23">
        <v>6</v>
      </c>
      <c r="AH31" s="24">
        <v>200</v>
      </c>
      <c r="AI31" s="23">
        <f t="shared" si="8"/>
        <v>-100</v>
      </c>
      <c r="AJ31" s="23">
        <f t="shared" si="9"/>
        <v>100</v>
      </c>
      <c r="AP31" s="29"/>
      <c r="AQ31" s="34"/>
      <c r="AR31" s="194">
        <f t="shared" si="2"/>
        <v>200</v>
      </c>
      <c r="AS31" s="195">
        <f>AR31/4^6</f>
        <v>4.8828125E-2</v>
      </c>
      <c r="AT31" s="196"/>
      <c r="AU31" s="34"/>
      <c r="AV31" s="30"/>
    </row>
    <row r="32" spans="1:48" s="23" customFormat="1" x14ac:dyDescent="0.3">
      <c r="A32" s="23" t="s">
        <v>196</v>
      </c>
      <c r="B32" s="22">
        <v>12</v>
      </c>
      <c r="C32" s="22" t="s">
        <v>13</v>
      </c>
      <c r="D32" s="35" t="s">
        <v>217</v>
      </c>
      <c r="E32" s="22">
        <v>1</v>
      </c>
      <c r="F32" s="39">
        <v>50</v>
      </c>
      <c r="G32" s="40">
        <v>0</v>
      </c>
      <c r="H32" s="44" t="s">
        <v>37</v>
      </c>
      <c r="I32" s="45"/>
      <c r="J32" s="71">
        <v>5.4253472222222301E-4</v>
      </c>
      <c r="K32" s="52">
        <v>0.30817675590515098</v>
      </c>
      <c r="L32" s="66"/>
      <c r="M32" s="28">
        <v>0.46875</v>
      </c>
      <c r="N32" s="49"/>
      <c r="O32" s="73"/>
      <c r="P32" s="74"/>
      <c r="Q32" s="74"/>
      <c r="R32" s="75"/>
      <c r="S32" s="37">
        <v>0</v>
      </c>
      <c r="T32" s="24">
        <v>4</v>
      </c>
      <c r="U32" s="24">
        <v>16</v>
      </c>
      <c r="V32" s="24">
        <v>64</v>
      </c>
      <c r="W32" s="24">
        <v>200</v>
      </c>
      <c r="X32" s="24">
        <v>200</v>
      </c>
      <c r="Y32" s="24">
        <v>200</v>
      </c>
      <c r="Z32" s="24">
        <v>200</v>
      </c>
      <c r="AA32" s="24">
        <v>200</v>
      </c>
      <c r="AB32" s="24">
        <v>200</v>
      </c>
      <c r="AC32" s="24">
        <v>200</v>
      </c>
      <c r="AD32" s="24">
        <v>200</v>
      </c>
      <c r="AE32" s="31">
        <v>200</v>
      </c>
      <c r="AF32" s="30"/>
      <c r="AG32" s="23">
        <v>7</v>
      </c>
      <c r="AH32" s="24">
        <v>200</v>
      </c>
      <c r="AI32" s="23">
        <f t="shared" si="8"/>
        <v>-100</v>
      </c>
      <c r="AJ32" s="23">
        <f t="shared" si="9"/>
        <v>100</v>
      </c>
      <c r="AP32" s="29"/>
      <c r="AQ32" s="34"/>
      <c r="AR32" s="194">
        <f t="shared" si="2"/>
        <v>200</v>
      </c>
      <c r="AS32" s="195">
        <f>AR32/4^7</f>
        <v>1.220703125E-2</v>
      </c>
      <c r="AT32" s="196"/>
      <c r="AU32" s="34"/>
      <c r="AV32" s="30"/>
    </row>
    <row r="33" spans="1:48" s="23" customFormat="1" x14ac:dyDescent="0.3">
      <c r="A33" s="80" t="s">
        <v>192</v>
      </c>
      <c r="B33" s="22">
        <v>12</v>
      </c>
      <c r="C33" s="22" t="s">
        <v>13</v>
      </c>
      <c r="D33" s="35" t="s">
        <v>217</v>
      </c>
      <c r="E33" s="25">
        <v>1</v>
      </c>
      <c r="F33" s="39">
        <v>50</v>
      </c>
      <c r="G33" s="41">
        <v>0</v>
      </c>
      <c r="H33" s="46" t="s">
        <v>17</v>
      </c>
      <c r="I33" s="47"/>
      <c r="J33" s="72">
        <v>0</v>
      </c>
      <c r="K33" s="52">
        <v>0.20744562149047799</v>
      </c>
      <c r="L33" s="66"/>
      <c r="M33" s="29">
        <v>0</v>
      </c>
      <c r="N33" s="50"/>
      <c r="O33" s="76"/>
      <c r="P33" s="77"/>
      <c r="Q33" s="77"/>
      <c r="R33" s="78"/>
      <c r="S33" s="37">
        <v>0</v>
      </c>
      <c r="T33" s="24">
        <v>4</v>
      </c>
      <c r="U33" s="24">
        <v>16</v>
      </c>
      <c r="V33" s="24">
        <v>64</v>
      </c>
      <c r="W33" s="24">
        <v>200</v>
      </c>
      <c r="X33" s="24">
        <v>200</v>
      </c>
      <c r="Y33" s="24">
        <v>200</v>
      </c>
      <c r="Z33" s="24">
        <v>200</v>
      </c>
      <c r="AA33" s="24">
        <v>200</v>
      </c>
      <c r="AB33" s="24">
        <v>200</v>
      </c>
      <c r="AC33" s="24">
        <v>200</v>
      </c>
      <c r="AD33" s="24">
        <v>200</v>
      </c>
      <c r="AE33" s="31">
        <v>200</v>
      </c>
      <c r="AF33" s="30"/>
      <c r="AG33" s="23">
        <v>8</v>
      </c>
      <c r="AH33" s="24">
        <v>200</v>
      </c>
      <c r="AI33" s="23">
        <f t="shared" si="8"/>
        <v>-100</v>
      </c>
      <c r="AJ33" s="23">
        <f t="shared" si="9"/>
        <v>100</v>
      </c>
      <c r="AP33" s="29"/>
      <c r="AQ33" s="34"/>
      <c r="AR33" s="194">
        <f t="shared" si="2"/>
        <v>200</v>
      </c>
      <c r="AS33" s="195" t="s">
        <v>230</v>
      </c>
      <c r="AT33" s="196"/>
      <c r="AU33" s="34"/>
      <c r="AV33" s="30"/>
    </row>
    <row r="34" spans="1:48" s="23" customFormat="1" x14ac:dyDescent="0.3">
      <c r="A34" s="23" t="s">
        <v>193</v>
      </c>
      <c r="B34" s="22">
        <v>12</v>
      </c>
      <c r="C34" s="22" t="s">
        <v>13</v>
      </c>
      <c r="D34" s="35" t="s">
        <v>217</v>
      </c>
      <c r="E34" s="22">
        <v>1</v>
      </c>
      <c r="F34" s="39">
        <v>50</v>
      </c>
      <c r="G34" s="40">
        <v>0</v>
      </c>
      <c r="H34" s="44" t="s">
        <v>18</v>
      </c>
      <c r="I34" s="33"/>
      <c r="J34" s="72">
        <v>0</v>
      </c>
      <c r="K34" s="52">
        <v>0.23742866516113201</v>
      </c>
      <c r="L34" s="66"/>
      <c r="M34" s="29">
        <v>-0.16203703703700001</v>
      </c>
      <c r="N34" s="50"/>
      <c r="O34" s="76"/>
      <c r="P34" s="77"/>
      <c r="Q34" s="77"/>
      <c r="R34" s="78"/>
      <c r="S34" s="37">
        <v>0</v>
      </c>
      <c r="T34" s="24">
        <v>4</v>
      </c>
      <c r="U34" s="24">
        <v>16</v>
      </c>
      <c r="V34" s="24">
        <v>64</v>
      </c>
      <c r="W34" s="24">
        <v>200</v>
      </c>
      <c r="X34" s="24">
        <v>200</v>
      </c>
      <c r="Y34" s="24">
        <v>200</v>
      </c>
      <c r="Z34" s="24">
        <v>200</v>
      </c>
      <c r="AA34" s="24">
        <v>200</v>
      </c>
      <c r="AB34" s="24">
        <v>200</v>
      </c>
      <c r="AC34" s="24">
        <v>200</v>
      </c>
      <c r="AD34" s="24">
        <v>200</v>
      </c>
      <c r="AE34" s="31">
        <v>200</v>
      </c>
      <c r="AF34" s="30"/>
      <c r="AG34" s="23">
        <v>9</v>
      </c>
      <c r="AH34" s="24">
        <v>200</v>
      </c>
      <c r="AI34" s="23">
        <f t="shared" si="8"/>
        <v>-100</v>
      </c>
      <c r="AJ34" s="23">
        <f t="shared" si="9"/>
        <v>100</v>
      </c>
      <c r="AP34" s="29"/>
      <c r="AQ34" s="34"/>
      <c r="AR34" s="194">
        <f t="shared" si="2"/>
        <v>200</v>
      </c>
      <c r="AS34" s="195" t="s">
        <v>230</v>
      </c>
      <c r="AT34" s="196"/>
      <c r="AU34" s="34"/>
      <c r="AV34" s="30"/>
    </row>
    <row r="35" spans="1:48" s="23" customFormat="1" x14ac:dyDescent="0.3">
      <c r="A35" s="80" t="s">
        <v>194</v>
      </c>
      <c r="B35" s="22">
        <v>12</v>
      </c>
      <c r="C35" s="22" t="s">
        <v>13</v>
      </c>
      <c r="D35" s="35" t="s">
        <v>217</v>
      </c>
      <c r="E35" s="22">
        <v>1</v>
      </c>
      <c r="F35" s="39">
        <v>50</v>
      </c>
      <c r="G35" s="40">
        <v>0</v>
      </c>
      <c r="H35" s="44" t="s">
        <v>19</v>
      </c>
      <c r="I35" s="33"/>
      <c r="J35" s="342">
        <v>4.0187757201646097E-5</v>
      </c>
      <c r="K35" s="52">
        <v>0.36504769325256298</v>
      </c>
      <c r="L35" s="66"/>
      <c r="M35" s="29">
        <v>0.20254629629599999</v>
      </c>
      <c r="N35" s="50"/>
      <c r="O35" s="76"/>
      <c r="P35" s="77"/>
      <c r="Q35" s="77"/>
      <c r="R35" s="78"/>
      <c r="S35" s="37">
        <v>0</v>
      </c>
      <c r="T35" s="24">
        <v>4</v>
      </c>
      <c r="U35" s="24">
        <v>16</v>
      </c>
      <c r="V35" s="24">
        <v>64</v>
      </c>
      <c r="W35" s="24">
        <v>200</v>
      </c>
      <c r="X35" s="24">
        <v>200</v>
      </c>
      <c r="Y35" s="24">
        <v>200</v>
      </c>
      <c r="Z35" s="24">
        <v>200</v>
      </c>
      <c r="AA35" s="24">
        <v>200</v>
      </c>
      <c r="AB35" s="24">
        <v>200</v>
      </c>
      <c r="AC35" s="24">
        <v>200</v>
      </c>
      <c r="AD35" s="24">
        <v>200</v>
      </c>
      <c r="AE35" s="31">
        <v>200</v>
      </c>
      <c r="AF35" s="30"/>
      <c r="AG35" s="23">
        <v>10</v>
      </c>
      <c r="AH35" s="24">
        <v>200</v>
      </c>
      <c r="AI35" s="23">
        <f t="shared" si="8"/>
        <v>-100</v>
      </c>
      <c r="AJ35" s="23">
        <f t="shared" si="9"/>
        <v>100</v>
      </c>
      <c r="AP35" s="29"/>
      <c r="AQ35" s="34"/>
      <c r="AR35" s="194">
        <f t="shared" si="2"/>
        <v>200</v>
      </c>
      <c r="AS35" s="195" t="s">
        <v>230</v>
      </c>
      <c r="AT35" s="196"/>
      <c r="AU35" s="34"/>
      <c r="AV35" s="30"/>
    </row>
    <row r="36" spans="1:48" s="23" customFormat="1" ht="15" thickBot="1" x14ac:dyDescent="0.35">
      <c r="A36" s="23" t="s">
        <v>203</v>
      </c>
      <c r="B36" s="22">
        <v>12</v>
      </c>
      <c r="C36" s="22" t="s">
        <v>13</v>
      </c>
      <c r="D36" s="35" t="s">
        <v>217</v>
      </c>
      <c r="E36" s="22">
        <v>1</v>
      </c>
      <c r="F36" s="39">
        <v>50</v>
      </c>
      <c r="G36" s="40">
        <v>0</v>
      </c>
      <c r="H36" s="44" t="s">
        <v>20</v>
      </c>
      <c r="I36" s="33"/>
      <c r="J36" s="342">
        <v>2.81314300411522E-5</v>
      </c>
      <c r="K36" s="52">
        <v>0.32772755622863697</v>
      </c>
      <c r="L36" s="66"/>
      <c r="M36" s="29">
        <v>0.25405092592599998</v>
      </c>
      <c r="N36" s="50"/>
      <c r="O36" s="76"/>
      <c r="P36" s="77"/>
      <c r="Q36" s="77"/>
      <c r="R36" s="78"/>
      <c r="S36" s="37">
        <v>0</v>
      </c>
      <c r="T36" s="24">
        <v>4</v>
      </c>
      <c r="U36" s="24">
        <v>16</v>
      </c>
      <c r="V36" s="24">
        <v>64</v>
      </c>
      <c r="W36" s="24">
        <v>200</v>
      </c>
      <c r="X36" s="24">
        <v>200</v>
      </c>
      <c r="Y36" s="24">
        <v>200</v>
      </c>
      <c r="Z36" s="24">
        <v>200</v>
      </c>
      <c r="AA36" s="24">
        <v>200</v>
      </c>
      <c r="AB36" s="24">
        <v>200</v>
      </c>
      <c r="AC36" s="24">
        <v>200</v>
      </c>
      <c r="AD36" s="24">
        <v>200</v>
      </c>
      <c r="AE36" s="31">
        <v>200</v>
      </c>
      <c r="AF36" s="30"/>
      <c r="AG36" s="23">
        <v>11</v>
      </c>
      <c r="AH36" s="24">
        <v>200</v>
      </c>
      <c r="AI36" s="23">
        <f t="shared" si="8"/>
        <v>-100</v>
      </c>
      <c r="AJ36" s="23">
        <f t="shared" si="9"/>
        <v>100</v>
      </c>
      <c r="AP36" s="29"/>
      <c r="AQ36" s="34"/>
      <c r="AR36" s="194">
        <f t="shared" si="2"/>
        <v>200</v>
      </c>
      <c r="AS36" s="195" t="s">
        <v>230</v>
      </c>
      <c r="AT36" s="196"/>
      <c r="AU36" s="34"/>
      <c r="AV36" s="30"/>
    </row>
    <row r="37" spans="1:48" s="20" customFormat="1" ht="15" thickBot="1" x14ac:dyDescent="0.35">
      <c r="A37" s="20" t="s">
        <v>204</v>
      </c>
      <c r="B37" s="20" t="s">
        <v>1</v>
      </c>
      <c r="C37" s="20" t="s">
        <v>9</v>
      </c>
      <c r="D37" s="20" t="s">
        <v>14</v>
      </c>
      <c r="E37" s="20" t="s">
        <v>15</v>
      </c>
      <c r="F37" s="1" t="s">
        <v>222</v>
      </c>
      <c r="G37" s="1" t="s">
        <v>10</v>
      </c>
      <c r="H37" s="21" t="s">
        <v>12</v>
      </c>
      <c r="J37" s="65" t="s">
        <v>3</v>
      </c>
      <c r="K37" s="51" t="s">
        <v>11</v>
      </c>
      <c r="L37" s="65"/>
      <c r="M37" s="1" t="s">
        <v>4</v>
      </c>
      <c r="S37" s="349" t="s">
        <v>23</v>
      </c>
      <c r="T37" s="350"/>
      <c r="U37" s="350"/>
      <c r="V37" s="350"/>
      <c r="W37" s="350"/>
      <c r="X37" s="350"/>
      <c r="Y37" s="350"/>
      <c r="Z37" s="350"/>
      <c r="AA37" s="350"/>
      <c r="AB37" s="350"/>
      <c r="AC37" s="350"/>
      <c r="AD37" s="350"/>
      <c r="AE37" s="351"/>
      <c r="AF37" s="8"/>
      <c r="AG37" s="20">
        <v>12</v>
      </c>
      <c r="AH37" s="31">
        <v>200</v>
      </c>
      <c r="AI37" s="20">
        <f t="shared" si="8"/>
        <v>-100</v>
      </c>
      <c r="AJ37" s="20">
        <f t="shared" si="9"/>
        <v>100</v>
      </c>
      <c r="AP37" s="1"/>
      <c r="AQ37" s="197"/>
      <c r="AR37" s="194">
        <f t="shared" si="2"/>
        <v>200</v>
      </c>
      <c r="AS37" s="195" t="s">
        <v>230</v>
      </c>
      <c r="AT37" s="198"/>
      <c r="AU37" s="197"/>
      <c r="AV37" s="8"/>
    </row>
    <row r="38" spans="1:48" s="23" customFormat="1" x14ac:dyDescent="0.3">
      <c r="A38" s="80" t="s">
        <v>205</v>
      </c>
      <c r="B38" s="24">
        <v>12</v>
      </c>
      <c r="C38" s="24" t="s">
        <v>13</v>
      </c>
      <c r="D38" s="35" t="s">
        <v>218</v>
      </c>
      <c r="E38" s="26">
        <v>1</v>
      </c>
      <c r="F38" s="39">
        <v>50</v>
      </c>
      <c r="G38" s="39">
        <v>0</v>
      </c>
      <c r="H38" s="43" t="s">
        <v>16</v>
      </c>
      <c r="I38" s="31"/>
      <c r="J38" s="71">
        <v>0</v>
      </c>
      <c r="K38" s="52">
        <v>0.43514275550842202</v>
      </c>
      <c r="L38" s="66"/>
      <c r="M38" s="28">
        <v>0.135416666667</v>
      </c>
      <c r="N38" s="49"/>
      <c r="O38" s="73"/>
      <c r="P38" s="74"/>
      <c r="Q38" s="74"/>
      <c r="R38" s="75"/>
      <c r="S38" s="37">
        <v>0</v>
      </c>
      <c r="T38" s="24">
        <v>4</v>
      </c>
      <c r="U38" s="24">
        <v>16</v>
      </c>
      <c r="V38" s="24">
        <v>64</v>
      </c>
      <c r="W38" s="24">
        <v>200</v>
      </c>
      <c r="X38" s="24">
        <v>200</v>
      </c>
      <c r="Y38" s="24">
        <v>200</v>
      </c>
      <c r="Z38" s="24">
        <v>200</v>
      </c>
      <c r="AA38" s="24">
        <v>200</v>
      </c>
      <c r="AB38" s="24">
        <v>200</v>
      </c>
      <c r="AC38" s="24">
        <v>200</v>
      </c>
      <c r="AD38" s="24">
        <v>200</v>
      </c>
      <c r="AE38" s="31">
        <v>200</v>
      </c>
      <c r="AF38" s="30"/>
      <c r="AH38" s="31"/>
      <c r="AP38" s="29"/>
      <c r="AQ38" s="34"/>
      <c r="AR38" s="196"/>
      <c r="AS38" s="196"/>
      <c r="AT38" s="196"/>
      <c r="AU38" s="34"/>
      <c r="AV38" s="30"/>
    </row>
    <row r="39" spans="1:48" s="23" customFormat="1" x14ac:dyDescent="0.3">
      <c r="A39" s="23" t="s">
        <v>196</v>
      </c>
      <c r="B39" s="22">
        <v>12</v>
      </c>
      <c r="C39" s="22" t="s">
        <v>13</v>
      </c>
      <c r="D39" s="35" t="s">
        <v>218</v>
      </c>
      <c r="E39" s="22">
        <v>1</v>
      </c>
      <c r="F39" s="39">
        <v>50</v>
      </c>
      <c r="G39" s="40">
        <v>0</v>
      </c>
      <c r="H39" s="44" t="s">
        <v>37</v>
      </c>
      <c r="I39" s="45"/>
      <c r="J39" s="71">
        <v>5.78703703703704E-4</v>
      </c>
      <c r="K39" s="52">
        <v>0.300220966339111</v>
      </c>
      <c r="L39" s="66"/>
      <c r="M39" s="28">
        <v>0.46875</v>
      </c>
      <c r="N39" s="49"/>
      <c r="O39" s="73"/>
      <c r="P39" s="74"/>
      <c r="Q39" s="74"/>
      <c r="R39" s="75"/>
      <c r="S39" s="37">
        <v>0</v>
      </c>
      <c r="T39" s="24">
        <v>4</v>
      </c>
      <c r="U39" s="24">
        <v>16</v>
      </c>
      <c r="V39" s="24">
        <v>64</v>
      </c>
      <c r="W39" s="24">
        <v>200</v>
      </c>
      <c r="X39" s="24">
        <v>200</v>
      </c>
      <c r="Y39" s="24">
        <v>200</v>
      </c>
      <c r="Z39" s="24">
        <v>200</v>
      </c>
      <c r="AA39" s="24">
        <v>200</v>
      </c>
      <c r="AB39" s="24">
        <v>200</v>
      </c>
      <c r="AC39" s="24">
        <v>200</v>
      </c>
      <c r="AD39" s="24">
        <v>200</v>
      </c>
      <c r="AE39" s="31">
        <v>200</v>
      </c>
      <c r="AF39" s="30"/>
      <c r="AG39" s="34"/>
      <c r="AH39" s="56"/>
      <c r="AI39" s="34"/>
      <c r="AJ39" s="34"/>
      <c r="AK39" s="34"/>
      <c r="AL39" s="34"/>
      <c r="AM39" s="34"/>
      <c r="AN39" s="34"/>
      <c r="AP39" s="29"/>
      <c r="AQ39" s="34"/>
      <c r="AR39" s="196"/>
      <c r="AS39" s="196"/>
      <c r="AT39" s="196"/>
      <c r="AU39" s="34"/>
      <c r="AV39" s="30"/>
    </row>
    <row r="40" spans="1:48" s="23" customFormat="1" x14ac:dyDescent="0.3">
      <c r="A40" s="80" t="s">
        <v>192</v>
      </c>
      <c r="B40" s="22">
        <v>12</v>
      </c>
      <c r="C40" s="22" t="s">
        <v>13</v>
      </c>
      <c r="D40" s="35" t="s">
        <v>218</v>
      </c>
      <c r="E40" s="25">
        <v>1</v>
      </c>
      <c r="F40" s="39">
        <v>50</v>
      </c>
      <c r="G40" s="41">
        <v>0</v>
      </c>
      <c r="H40" s="46" t="s">
        <v>17</v>
      </c>
      <c r="I40" s="47"/>
      <c r="J40" s="72">
        <v>0</v>
      </c>
      <c r="K40" s="52">
        <v>0.20947217941284099</v>
      </c>
      <c r="L40" s="66"/>
      <c r="M40" s="29">
        <v>0</v>
      </c>
      <c r="N40" s="50"/>
      <c r="O40" s="76"/>
      <c r="P40" s="77"/>
      <c r="Q40" s="77"/>
      <c r="R40" s="78"/>
      <c r="S40" s="37">
        <v>0</v>
      </c>
      <c r="T40" s="24">
        <v>4</v>
      </c>
      <c r="U40" s="24">
        <v>16</v>
      </c>
      <c r="V40" s="24">
        <v>64</v>
      </c>
      <c r="W40" s="24">
        <v>200</v>
      </c>
      <c r="X40" s="24">
        <v>200</v>
      </c>
      <c r="Y40" s="24">
        <v>200</v>
      </c>
      <c r="Z40" s="24">
        <v>200</v>
      </c>
      <c r="AA40" s="24">
        <v>200</v>
      </c>
      <c r="AB40" s="24">
        <v>200</v>
      </c>
      <c r="AC40" s="24">
        <v>200</v>
      </c>
      <c r="AD40" s="24">
        <v>200</v>
      </c>
      <c r="AE40" s="31">
        <v>200</v>
      </c>
      <c r="AF40" s="30"/>
      <c r="AG40" s="34"/>
      <c r="AH40" s="56"/>
      <c r="AI40" s="34"/>
      <c r="AJ40" s="34"/>
      <c r="AK40" s="34"/>
      <c r="AL40" s="34"/>
      <c r="AM40" s="34"/>
      <c r="AN40" s="34"/>
      <c r="AP40" s="29"/>
      <c r="AQ40" s="34"/>
      <c r="AR40" s="196"/>
      <c r="AS40" s="196"/>
      <c r="AT40" s="196"/>
      <c r="AU40" s="34"/>
      <c r="AV40" s="30"/>
    </row>
    <row r="41" spans="1:48" s="23" customFormat="1" x14ac:dyDescent="0.3">
      <c r="A41" s="23" t="s">
        <v>193</v>
      </c>
      <c r="B41" s="22">
        <v>12</v>
      </c>
      <c r="C41" s="22" t="s">
        <v>13</v>
      </c>
      <c r="D41" s="35" t="s">
        <v>218</v>
      </c>
      <c r="E41" s="22">
        <v>1</v>
      </c>
      <c r="F41" s="39">
        <v>50</v>
      </c>
      <c r="G41" s="40">
        <v>0</v>
      </c>
      <c r="H41" s="44" t="s">
        <v>18</v>
      </c>
      <c r="I41" s="33"/>
      <c r="J41" s="72">
        <v>0</v>
      </c>
      <c r="K41" s="52">
        <v>0.23140954971313399</v>
      </c>
      <c r="L41" s="66"/>
      <c r="M41" s="29">
        <v>-0.16203703703700001</v>
      </c>
      <c r="N41" s="50"/>
      <c r="O41" s="76"/>
      <c r="P41" s="77"/>
      <c r="Q41" s="77"/>
      <c r="R41" s="78"/>
      <c r="S41" s="37">
        <v>0</v>
      </c>
      <c r="T41" s="24">
        <v>4</v>
      </c>
      <c r="U41" s="24">
        <v>16</v>
      </c>
      <c r="V41" s="24">
        <v>64</v>
      </c>
      <c r="W41" s="24">
        <v>200</v>
      </c>
      <c r="X41" s="24">
        <v>200</v>
      </c>
      <c r="Y41" s="24">
        <v>200</v>
      </c>
      <c r="Z41" s="24">
        <v>200</v>
      </c>
      <c r="AA41" s="24">
        <v>200</v>
      </c>
      <c r="AB41" s="24">
        <v>200</v>
      </c>
      <c r="AC41" s="24">
        <v>200</v>
      </c>
      <c r="AD41" s="24">
        <v>200</v>
      </c>
      <c r="AE41" s="31">
        <v>200</v>
      </c>
      <c r="AF41" s="30"/>
      <c r="AG41" s="34"/>
      <c r="AH41" s="56"/>
      <c r="AI41" s="34"/>
      <c r="AJ41" s="34"/>
      <c r="AK41" s="34"/>
      <c r="AL41" s="34"/>
      <c r="AM41" s="34"/>
      <c r="AN41" s="34"/>
      <c r="AP41" s="29"/>
      <c r="AQ41" s="34"/>
      <c r="AR41" s="196"/>
      <c r="AS41" s="196"/>
      <c r="AT41" s="196"/>
      <c r="AU41" s="34"/>
      <c r="AV41" s="30"/>
    </row>
    <row r="42" spans="1:48" s="23" customFormat="1" x14ac:dyDescent="0.3">
      <c r="A42" s="80" t="s">
        <v>194</v>
      </c>
      <c r="B42" s="22">
        <v>12</v>
      </c>
      <c r="C42" s="22" t="s">
        <v>13</v>
      </c>
      <c r="D42" s="35" t="s">
        <v>218</v>
      </c>
      <c r="E42" s="22">
        <v>1</v>
      </c>
      <c r="F42" s="39">
        <v>50</v>
      </c>
      <c r="G42" s="40">
        <v>0</v>
      </c>
      <c r="H42" s="44" t="s">
        <v>19</v>
      </c>
      <c r="I42" s="33"/>
      <c r="J42" s="72">
        <v>1.08506944444444E-4</v>
      </c>
      <c r="K42" s="52">
        <v>0.394617319107055</v>
      </c>
      <c r="L42" s="66"/>
      <c r="M42" s="29">
        <v>0.20254629629599999</v>
      </c>
      <c r="N42" s="50"/>
      <c r="O42" s="76"/>
      <c r="P42" s="77"/>
      <c r="Q42" s="77"/>
      <c r="R42" s="78"/>
      <c r="S42" s="37">
        <v>0</v>
      </c>
      <c r="T42" s="24">
        <v>4</v>
      </c>
      <c r="U42" s="24">
        <v>16</v>
      </c>
      <c r="V42" s="24">
        <v>64</v>
      </c>
      <c r="W42" s="24">
        <v>200</v>
      </c>
      <c r="X42" s="24">
        <v>200</v>
      </c>
      <c r="Y42" s="24">
        <v>200</v>
      </c>
      <c r="Z42" s="24">
        <v>200</v>
      </c>
      <c r="AA42" s="24">
        <v>200</v>
      </c>
      <c r="AB42" s="24">
        <v>200</v>
      </c>
      <c r="AC42" s="24">
        <v>200</v>
      </c>
      <c r="AD42" s="24">
        <v>200</v>
      </c>
      <c r="AE42" s="31">
        <v>200</v>
      </c>
      <c r="AF42" s="30"/>
      <c r="AG42" s="34"/>
      <c r="AH42" s="56"/>
      <c r="AI42" s="34"/>
      <c r="AJ42" s="34"/>
      <c r="AK42" s="34"/>
      <c r="AL42" s="34"/>
      <c r="AM42" s="34"/>
      <c r="AN42" s="34"/>
      <c r="AP42" s="29"/>
      <c r="AQ42" s="34"/>
      <c r="AR42" s="196"/>
      <c r="AS42" s="196"/>
      <c r="AT42" s="196"/>
      <c r="AU42" s="34"/>
      <c r="AV42" s="30"/>
    </row>
    <row r="43" spans="1:48" s="23" customFormat="1" x14ac:dyDescent="0.3">
      <c r="A43" s="23" t="s">
        <v>203</v>
      </c>
      <c r="B43" s="22">
        <v>12</v>
      </c>
      <c r="C43" s="22" t="s">
        <v>13</v>
      </c>
      <c r="D43" s="35" t="s">
        <v>218</v>
      </c>
      <c r="E43" s="22">
        <v>1</v>
      </c>
      <c r="F43" s="39">
        <v>50</v>
      </c>
      <c r="G43" s="40">
        <v>0</v>
      </c>
      <c r="H43" s="44" t="s">
        <v>20</v>
      </c>
      <c r="I43" s="33"/>
      <c r="J43" s="342">
        <v>2.81314300411522E-5</v>
      </c>
      <c r="K43" s="52">
        <v>0.32015085220336897</v>
      </c>
      <c r="L43" s="67"/>
      <c r="M43" s="29">
        <v>0.25405092592599998</v>
      </c>
      <c r="N43" s="50"/>
      <c r="O43" s="76"/>
      <c r="P43" s="77"/>
      <c r="Q43" s="77"/>
      <c r="R43" s="78"/>
      <c r="S43" s="37">
        <v>0</v>
      </c>
      <c r="T43" s="24">
        <v>4</v>
      </c>
      <c r="U43" s="24">
        <v>16</v>
      </c>
      <c r="V43" s="24">
        <v>64</v>
      </c>
      <c r="W43" s="24">
        <v>200</v>
      </c>
      <c r="X43" s="24">
        <v>200</v>
      </c>
      <c r="Y43" s="24">
        <v>200</v>
      </c>
      <c r="Z43" s="24">
        <v>200</v>
      </c>
      <c r="AA43" s="24">
        <v>200</v>
      </c>
      <c r="AB43" s="24">
        <v>200</v>
      </c>
      <c r="AC43" s="24">
        <v>200</v>
      </c>
      <c r="AD43" s="24">
        <v>200</v>
      </c>
      <c r="AE43" s="31">
        <v>200</v>
      </c>
      <c r="AF43" s="30"/>
      <c r="AG43" s="34"/>
      <c r="AH43" s="56"/>
      <c r="AI43" s="34"/>
      <c r="AJ43" s="34"/>
      <c r="AK43" s="34"/>
      <c r="AL43" s="34"/>
      <c r="AM43" s="34"/>
      <c r="AN43" s="34"/>
      <c r="AP43" s="29"/>
      <c r="AQ43" s="34"/>
      <c r="AR43" s="196"/>
      <c r="AS43" s="196"/>
      <c r="AT43" s="196"/>
      <c r="AU43" s="34"/>
      <c r="AV43" s="30"/>
    </row>
    <row r="44" spans="1:48" s="23" customFormat="1" ht="15" thickBot="1" x14ac:dyDescent="0.35">
      <c r="C44" s="27"/>
      <c r="D44" s="27"/>
      <c r="E44" s="27"/>
      <c r="F44" s="48"/>
      <c r="G44" s="48"/>
      <c r="H44" s="79"/>
      <c r="I44" s="33"/>
      <c r="J44" s="32"/>
      <c r="K44" s="34"/>
      <c r="L44" s="34"/>
      <c r="M44" s="29"/>
      <c r="N44" s="50"/>
      <c r="O44" s="32"/>
      <c r="R44" s="33"/>
      <c r="S44" s="32"/>
      <c r="AE44" s="33"/>
      <c r="AF44" s="30"/>
      <c r="AG44" s="34"/>
      <c r="AH44" s="127"/>
      <c r="AI44" s="34"/>
      <c r="AJ44" s="34"/>
      <c r="AK44" s="34"/>
      <c r="AL44" s="34"/>
      <c r="AM44" s="34"/>
      <c r="AN44" s="34"/>
      <c r="AP44" s="29"/>
      <c r="AQ44" s="34"/>
      <c r="AR44" s="196"/>
      <c r="AS44" s="196"/>
      <c r="AT44" s="196"/>
      <c r="AU44" s="34"/>
      <c r="AV44" s="30"/>
    </row>
    <row r="45" spans="1:48" s="23" customFormat="1" ht="15" thickBot="1" x14ac:dyDescent="0.35">
      <c r="A45" s="48"/>
      <c r="B45" s="48" t="s">
        <v>231</v>
      </c>
      <c r="C45" s="346" t="s">
        <v>195</v>
      </c>
      <c r="D45" s="347"/>
      <c r="E45" s="347"/>
      <c r="F45" s="347"/>
      <c r="G45" s="347"/>
      <c r="H45" s="348"/>
      <c r="I45" s="370"/>
      <c r="J45" s="371"/>
      <c r="K45" s="371"/>
      <c r="L45" s="371"/>
      <c r="M45" s="372"/>
      <c r="N45" s="50"/>
      <c r="O45" s="32"/>
      <c r="R45" s="33"/>
      <c r="S45" s="32"/>
      <c r="AE45" s="33"/>
      <c r="AF45" s="30"/>
      <c r="AG45" s="34"/>
      <c r="AH45" s="34"/>
      <c r="AI45" s="34"/>
      <c r="AJ45" s="34"/>
      <c r="AK45" s="34"/>
      <c r="AL45" s="34"/>
      <c r="AM45" s="34"/>
      <c r="AN45" s="34"/>
      <c r="AP45" s="29"/>
      <c r="AQ45" s="34"/>
      <c r="AR45" s="196"/>
      <c r="AS45" s="196"/>
      <c r="AT45" s="196"/>
      <c r="AU45" s="34"/>
      <c r="AV45" s="30"/>
    </row>
    <row r="46" spans="1:48" s="23" customFormat="1" ht="14.4" customHeight="1" thickBot="1" x14ac:dyDescent="0.35">
      <c r="A46" s="6"/>
      <c r="B46" s="87" t="s">
        <v>186</v>
      </c>
      <c r="C46" s="84" t="s">
        <v>196</v>
      </c>
      <c r="D46" s="85" t="s">
        <v>192</v>
      </c>
      <c r="E46" s="85" t="s">
        <v>193</v>
      </c>
      <c r="F46" s="85" t="s">
        <v>194</v>
      </c>
      <c r="G46" s="86" t="s">
        <v>203</v>
      </c>
      <c r="H46" s="86" t="s">
        <v>219</v>
      </c>
      <c r="I46" s="84" t="s">
        <v>221</v>
      </c>
      <c r="J46" s="85" t="s">
        <v>235</v>
      </c>
      <c r="K46" s="85" t="s">
        <v>236</v>
      </c>
      <c r="L46" s="85">
        <f>AVERAGE(K3:K8,K10:K15,K17:K22)</f>
        <v>0.15511459774441144</v>
      </c>
      <c r="M46" s="86"/>
      <c r="N46" s="50"/>
      <c r="O46" s="32"/>
      <c r="R46" s="33"/>
      <c r="S46" s="32"/>
      <c r="AE46" s="33"/>
      <c r="AF46" s="30"/>
      <c r="AG46" s="34"/>
      <c r="AH46" s="128"/>
      <c r="AI46" s="56"/>
      <c r="AJ46" s="56"/>
      <c r="AK46" s="34"/>
      <c r="AL46" s="34"/>
      <c r="AM46" s="34"/>
      <c r="AN46" s="34"/>
      <c r="AP46" s="29"/>
      <c r="AQ46" s="34"/>
      <c r="AR46" s="196"/>
      <c r="AS46" s="196"/>
      <c r="AT46" s="196"/>
      <c r="AU46" s="34"/>
      <c r="AV46" s="30"/>
    </row>
    <row r="47" spans="1:48" s="23" customFormat="1" ht="14.4" customHeight="1" thickBot="1" x14ac:dyDescent="0.35">
      <c r="A47" s="107"/>
      <c r="B47" s="88" t="s">
        <v>232</v>
      </c>
      <c r="C47" s="71">
        <f>J3</f>
        <v>0</v>
      </c>
      <c r="D47" s="71">
        <f>J4</f>
        <v>2.5319999999999997E-4</v>
      </c>
      <c r="E47" s="72">
        <f>J5</f>
        <v>0</v>
      </c>
      <c r="F47" s="71">
        <f>J6</f>
        <v>0</v>
      </c>
      <c r="G47" s="71">
        <f>J7</f>
        <v>1.6075102880658299E-5</v>
      </c>
      <c r="H47" s="72">
        <f>J8</f>
        <v>8.0375514403292899E-6</v>
      </c>
      <c r="I47" s="95">
        <f>AVERAGE(C47:H47)</f>
        <v>4.6218775720164593E-5</v>
      </c>
      <c r="J47" s="71">
        <f>MAX(C47:H47)</f>
        <v>2.5319999999999997E-4</v>
      </c>
      <c r="K47" s="85" t="s">
        <v>237</v>
      </c>
      <c r="L47" s="97">
        <f>AVERAGE(K24:K29,K31:K36,K38:K43)</f>
        <v>0.30249581072065507</v>
      </c>
      <c r="M47" s="97"/>
      <c r="N47" s="50"/>
      <c r="O47" s="32"/>
      <c r="R47" s="33"/>
      <c r="S47" s="32"/>
      <c r="AE47" s="33"/>
      <c r="AF47" s="30"/>
      <c r="AG47" s="34"/>
      <c r="AH47" s="129"/>
      <c r="AI47" s="34"/>
      <c r="AJ47" s="34"/>
      <c r="AK47" s="34"/>
      <c r="AL47" s="34"/>
      <c r="AM47" s="34"/>
      <c r="AN47" s="34"/>
      <c r="AP47" s="29"/>
      <c r="AQ47" s="34"/>
      <c r="AR47" s="196"/>
      <c r="AS47" s="196"/>
      <c r="AT47" s="196"/>
      <c r="AU47" s="34"/>
      <c r="AV47" s="30"/>
    </row>
    <row r="48" spans="1:48" s="23" customFormat="1" ht="15" thickBot="1" x14ac:dyDescent="0.35">
      <c r="A48" s="108"/>
      <c r="B48" s="339" t="s">
        <v>233</v>
      </c>
      <c r="C48" s="71">
        <f>J10</f>
        <v>0</v>
      </c>
      <c r="D48" s="71">
        <f>J11</f>
        <v>5.78703703703704E-4</v>
      </c>
      <c r="E48" s="72">
        <f>J12</f>
        <v>0</v>
      </c>
      <c r="F48" s="72">
        <f>J13</f>
        <v>1.2056327160493699E-5</v>
      </c>
      <c r="G48" s="72">
        <f>J14</f>
        <v>1.76826131687243E-4</v>
      </c>
      <c r="H48" s="72">
        <f>J15</f>
        <v>2.81314300411522E-5</v>
      </c>
      <c r="I48" s="95">
        <f t="shared" ref="I48:I52" si="10">AVERAGE(C48:H48)</f>
        <v>1.3261959876543215E-4</v>
      </c>
      <c r="J48" s="71">
        <f t="shared" ref="J48:J52" si="11">MAX(C48:H48)</f>
        <v>5.78703703703704E-4</v>
      </c>
      <c r="K48" s="99"/>
      <c r="L48" s="99"/>
      <c r="M48" s="101"/>
      <c r="N48" s="50"/>
      <c r="O48" s="32"/>
      <c r="R48" s="33"/>
      <c r="S48" s="32"/>
      <c r="AE48" s="33"/>
      <c r="AF48" s="30"/>
      <c r="AG48" s="34"/>
      <c r="AH48" s="56"/>
      <c r="AI48" s="34"/>
      <c r="AJ48" s="34"/>
      <c r="AK48" s="34"/>
      <c r="AL48" s="34"/>
      <c r="AM48" s="34"/>
      <c r="AN48" s="34"/>
      <c r="AP48" s="29"/>
      <c r="AQ48" s="34"/>
      <c r="AR48" s="196"/>
      <c r="AS48" s="196"/>
      <c r="AT48" s="196"/>
      <c r="AU48" s="34"/>
      <c r="AV48" s="30"/>
    </row>
    <row r="49" spans="1:48" s="23" customFormat="1" ht="15" thickBot="1" x14ac:dyDescent="0.35">
      <c r="A49" s="108"/>
      <c r="B49" s="339" t="s">
        <v>234</v>
      </c>
      <c r="C49" s="71">
        <f>J17</f>
        <v>0</v>
      </c>
      <c r="D49" s="71">
        <f>J18</f>
        <v>5.78703703703704E-4</v>
      </c>
      <c r="E49" s="72">
        <f>J19</f>
        <v>0</v>
      </c>
      <c r="F49" s="72">
        <f>J20</f>
        <v>0</v>
      </c>
      <c r="G49" s="72">
        <f>J21</f>
        <v>1.76826131687243E-4</v>
      </c>
      <c r="H49" s="72">
        <f>J22</f>
        <v>2.81314300411522E-5</v>
      </c>
      <c r="I49" s="95">
        <f t="shared" si="10"/>
        <v>1.3061021090534988E-4</v>
      </c>
      <c r="J49" s="71">
        <f t="shared" si="11"/>
        <v>5.78703703703704E-4</v>
      </c>
      <c r="K49" s="97"/>
      <c r="L49" s="97"/>
      <c r="M49" s="102"/>
      <c r="N49" s="50"/>
      <c r="O49" s="32"/>
      <c r="R49" s="33"/>
      <c r="S49" s="32"/>
      <c r="AE49" s="33"/>
      <c r="AF49" s="30"/>
      <c r="AG49" s="34"/>
      <c r="AH49" s="56"/>
      <c r="AI49" s="34"/>
      <c r="AJ49" s="34"/>
      <c r="AK49" s="34"/>
      <c r="AL49" s="34"/>
      <c r="AM49" s="34"/>
      <c r="AN49" s="34"/>
      <c r="AP49" s="29"/>
      <c r="AQ49" s="34"/>
      <c r="AR49" s="196"/>
      <c r="AS49" s="196"/>
      <c r="AT49" s="196"/>
      <c r="AU49" s="34"/>
      <c r="AV49" s="30"/>
    </row>
    <row r="50" spans="1:48" s="23" customFormat="1" ht="15" thickBot="1" x14ac:dyDescent="0.35">
      <c r="A50" s="108"/>
      <c r="B50" s="88" t="s">
        <v>232</v>
      </c>
      <c r="C50" s="71">
        <f>J24</f>
        <v>0</v>
      </c>
      <c r="D50" s="71">
        <f>J25</f>
        <v>2.5318287037036998E-4</v>
      </c>
      <c r="E50" s="72">
        <f>J26</f>
        <v>0</v>
      </c>
      <c r="F50" s="72">
        <f>J27</f>
        <v>0</v>
      </c>
      <c r="G50" s="72">
        <f>J28</f>
        <v>1.6075102880658299E-5</v>
      </c>
      <c r="H50" s="72">
        <f>J29</f>
        <v>8.0375514403292899E-6</v>
      </c>
      <c r="I50" s="95">
        <f t="shared" si="10"/>
        <v>4.6215920781892929E-5</v>
      </c>
      <c r="J50" s="71">
        <f t="shared" si="11"/>
        <v>2.5318287037036998E-4</v>
      </c>
      <c r="K50" s="97"/>
      <c r="L50" s="97"/>
      <c r="M50" s="102"/>
      <c r="N50" s="50"/>
      <c r="O50" s="32"/>
      <c r="R50" s="33"/>
      <c r="S50" s="32"/>
      <c r="AE50" s="33"/>
      <c r="AF50" s="30"/>
      <c r="AG50" s="34"/>
      <c r="AH50" s="56"/>
      <c r="AI50" s="34"/>
      <c r="AJ50" s="34"/>
      <c r="AK50" s="34"/>
      <c r="AL50" s="34"/>
      <c r="AM50" s="34"/>
      <c r="AN50" s="34"/>
      <c r="AP50" s="29"/>
      <c r="AQ50" s="34"/>
      <c r="AR50" s="196"/>
      <c r="AS50" s="196"/>
      <c r="AT50" s="196"/>
      <c r="AU50" s="34"/>
      <c r="AV50" s="30"/>
    </row>
    <row r="51" spans="1:48" s="23" customFormat="1" ht="15" thickBot="1" x14ac:dyDescent="0.35">
      <c r="A51" s="109"/>
      <c r="B51" s="339" t="s">
        <v>233</v>
      </c>
      <c r="C51" s="71">
        <f>J31</f>
        <v>0</v>
      </c>
      <c r="D51" s="71">
        <f>J32</f>
        <v>5.4253472222222301E-4</v>
      </c>
      <c r="E51" s="72">
        <f>J33</f>
        <v>0</v>
      </c>
      <c r="F51" s="72">
        <f>J34</f>
        <v>0</v>
      </c>
      <c r="G51" s="72">
        <f>J35</f>
        <v>4.0187757201646097E-5</v>
      </c>
      <c r="H51" s="72">
        <f>J36</f>
        <v>2.81314300411522E-5</v>
      </c>
      <c r="I51" s="95">
        <f t="shared" si="10"/>
        <v>1.018089849108369E-4</v>
      </c>
      <c r="J51" s="71">
        <f t="shared" si="11"/>
        <v>5.4253472222222301E-4</v>
      </c>
      <c r="K51" s="97"/>
      <c r="L51" s="97"/>
      <c r="M51" s="102"/>
      <c r="N51" s="50"/>
      <c r="O51" s="32"/>
      <c r="R51" s="33"/>
      <c r="S51" s="32"/>
      <c r="AE51" s="33"/>
      <c r="AF51" s="30"/>
      <c r="AG51" s="34"/>
      <c r="AH51" s="56"/>
      <c r="AI51" s="34"/>
      <c r="AJ51" s="34"/>
      <c r="AK51" s="34"/>
      <c r="AL51" s="34"/>
      <c r="AM51" s="34"/>
      <c r="AN51" s="34"/>
      <c r="AP51" s="29"/>
      <c r="AQ51" s="34"/>
      <c r="AR51" s="196"/>
      <c r="AS51" s="196"/>
      <c r="AT51" s="196"/>
      <c r="AU51" s="34"/>
      <c r="AV51" s="30"/>
    </row>
    <row r="52" spans="1:48" s="23" customFormat="1" ht="15" thickBot="1" x14ac:dyDescent="0.35">
      <c r="A52" s="109"/>
      <c r="B52" s="339" t="s">
        <v>234</v>
      </c>
      <c r="C52" s="71">
        <f>J38</f>
        <v>0</v>
      </c>
      <c r="D52" s="71">
        <f>J39</f>
        <v>5.78703703703704E-4</v>
      </c>
      <c r="E52" s="72">
        <f>J40</f>
        <v>0</v>
      </c>
      <c r="F52" s="72">
        <f>J41</f>
        <v>0</v>
      </c>
      <c r="G52" s="72">
        <f>J42</f>
        <v>1.08506944444444E-4</v>
      </c>
      <c r="H52" s="72">
        <f>J43</f>
        <v>2.81314300411522E-5</v>
      </c>
      <c r="I52" s="95">
        <f t="shared" si="10"/>
        <v>1.192236796982167E-4</v>
      </c>
      <c r="J52" s="71">
        <f t="shared" si="11"/>
        <v>5.78703703703704E-4</v>
      </c>
      <c r="K52" s="105"/>
      <c r="L52" s="105"/>
      <c r="M52" s="106"/>
      <c r="N52" s="50"/>
      <c r="O52" s="32"/>
      <c r="R52" s="33"/>
      <c r="S52" s="32"/>
      <c r="AE52" s="33"/>
      <c r="AF52" s="30"/>
      <c r="AG52" s="34"/>
      <c r="AH52" s="56"/>
      <c r="AI52" s="34"/>
      <c r="AJ52" s="34"/>
      <c r="AK52" s="34"/>
      <c r="AL52" s="34"/>
      <c r="AM52" s="34"/>
      <c r="AN52" s="34"/>
      <c r="AP52" s="29"/>
      <c r="AQ52" s="34"/>
      <c r="AR52" s="196"/>
      <c r="AS52" s="196"/>
      <c r="AT52" s="196"/>
      <c r="AU52" s="34"/>
      <c r="AV52" s="30"/>
    </row>
    <row r="53" spans="1:48" s="23" customFormat="1" x14ac:dyDescent="0.3">
      <c r="A53" s="80"/>
      <c r="B53" s="80"/>
      <c r="C53" s="80"/>
      <c r="D53" s="80"/>
      <c r="E53" s="80"/>
      <c r="F53" s="81"/>
      <c r="G53" s="81"/>
      <c r="H53" s="82"/>
      <c r="I53" s="82"/>
      <c r="J53" s="82"/>
      <c r="K53" s="56"/>
      <c r="L53" s="56"/>
      <c r="M53" s="81"/>
      <c r="N53" s="50"/>
      <c r="O53" s="32"/>
      <c r="R53" s="33"/>
      <c r="S53" s="32"/>
      <c r="AE53" s="33"/>
      <c r="AF53" s="30"/>
      <c r="AG53" s="34"/>
      <c r="AH53" s="56"/>
      <c r="AI53" s="34"/>
      <c r="AJ53" s="34"/>
      <c r="AK53" s="34"/>
      <c r="AL53" s="34"/>
      <c r="AM53" s="34"/>
      <c r="AN53" s="34"/>
      <c r="AP53" s="29"/>
      <c r="AQ53" s="34"/>
      <c r="AR53" s="196"/>
      <c r="AS53" s="196"/>
      <c r="AT53" s="196"/>
      <c r="AU53" s="34"/>
      <c r="AV53" s="30"/>
    </row>
    <row r="54" spans="1:48" s="23" customFormat="1" ht="15" thickBot="1" x14ac:dyDescent="0.35">
      <c r="A54" s="34"/>
      <c r="B54" s="56"/>
      <c r="C54" s="56"/>
      <c r="D54" s="56"/>
      <c r="E54" s="56"/>
      <c r="F54" s="140"/>
      <c r="G54" s="140"/>
      <c r="H54" s="137"/>
      <c r="I54" s="137"/>
      <c r="J54" s="112"/>
      <c r="K54" s="34"/>
      <c r="L54" s="34"/>
      <c r="M54" s="29"/>
      <c r="N54" s="50"/>
      <c r="O54" s="32"/>
      <c r="R54" s="33"/>
      <c r="S54" s="32"/>
      <c r="AE54" s="33"/>
      <c r="AF54" s="30"/>
      <c r="AG54" s="34"/>
      <c r="AH54" s="56"/>
      <c r="AI54" s="34"/>
      <c r="AJ54" s="34"/>
      <c r="AK54" s="34"/>
      <c r="AL54" s="34"/>
      <c r="AM54" s="34"/>
      <c r="AN54" s="34"/>
      <c r="AP54" s="29"/>
      <c r="AQ54" s="34"/>
      <c r="AR54" s="196"/>
      <c r="AS54" s="196"/>
      <c r="AT54" s="196"/>
      <c r="AU54" s="34"/>
      <c r="AV54" s="30"/>
    </row>
    <row r="55" spans="1:48" s="23" customFormat="1" ht="15" thickBot="1" x14ac:dyDescent="0.35">
      <c r="A55" s="34"/>
      <c r="B55" s="134"/>
      <c r="C55" s="135"/>
      <c r="D55" s="116"/>
      <c r="E55" s="116"/>
      <c r="F55" s="116"/>
      <c r="G55" s="117"/>
      <c r="H55" s="117"/>
      <c r="I55" s="135"/>
      <c r="J55" s="87" t="s">
        <v>186</v>
      </c>
      <c r="K55" s="88" t="s">
        <v>232</v>
      </c>
      <c r="L55" s="339" t="s">
        <v>233</v>
      </c>
      <c r="M55" s="339" t="s">
        <v>234</v>
      </c>
      <c r="N55" s="88" t="s">
        <v>232</v>
      </c>
      <c r="O55" s="339" t="s">
        <v>233</v>
      </c>
      <c r="P55" s="339" t="s">
        <v>234</v>
      </c>
      <c r="R55" s="33"/>
      <c r="S55" s="32"/>
      <c r="AE55" s="33"/>
      <c r="AF55" s="30"/>
      <c r="AG55" s="34"/>
      <c r="AH55" s="56"/>
      <c r="AI55" s="34"/>
      <c r="AJ55" s="34"/>
      <c r="AK55" s="34"/>
      <c r="AL55" s="34"/>
      <c r="AM55" s="34"/>
      <c r="AN55" s="34"/>
      <c r="AP55" s="29"/>
      <c r="AQ55" s="34"/>
      <c r="AR55" s="196"/>
      <c r="AS55" s="196"/>
      <c r="AT55" s="196"/>
      <c r="AU55" s="34"/>
      <c r="AV55" s="30"/>
    </row>
    <row r="56" spans="1:48" s="23" customFormat="1" ht="15" thickBot="1" x14ac:dyDescent="0.35">
      <c r="A56" s="34"/>
      <c r="B56" s="136"/>
      <c r="C56" s="118"/>
      <c r="D56" s="118"/>
      <c r="E56" s="141"/>
      <c r="F56" s="141"/>
      <c r="G56" s="141"/>
      <c r="H56" s="141"/>
      <c r="I56" s="142"/>
      <c r="J56" s="84" t="s">
        <v>196</v>
      </c>
      <c r="K56" s="340">
        <v>0</v>
      </c>
      <c r="L56" s="340">
        <v>0</v>
      </c>
      <c r="M56" s="340">
        <v>0</v>
      </c>
      <c r="N56" s="340">
        <v>0</v>
      </c>
      <c r="O56" s="340">
        <v>0</v>
      </c>
      <c r="P56" s="340">
        <v>0</v>
      </c>
      <c r="R56" s="33"/>
      <c r="S56" s="32"/>
      <c r="AE56" s="33"/>
      <c r="AF56" s="30"/>
      <c r="AG56" s="34"/>
      <c r="AH56" s="56"/>
      <c r="AI56" s="34"/>
      <c r="AJ56" s="34"/>
      <c r="AK56" s="34"/>
      <c r="AL56" s="34"/>
      <c r="AM56" s="34"/>
      <c r="AN56" s="34"/>
      <c r="AP56" s="29"/>
      <c r="AQ56" s="34"/>
      <c r="AR56" s="196"/>
      <c r="AS56" s="196"/>
      <c r="AT56" s="196"/>
      <c r="AU56" s="34"/>
      <c r="AV56" s="30"/>
    </row>
    <row r="57" spans="1:48" s="23" customFormat="1" ht="15" thickBot="1" x14ac:dyDescent="0.35">
      <c r="A57" s="34"/>
      <c r="B57" s="138"/>
      <c r="C57" s="120"/>
      <c r="D57" s="120"/>
      <c r="E57" s="120"/>
      <c r="F57" s="120"/>
      <c r="G57" s="120"/>
      <c r="H57" s="120"/>
      <c r="I57" s="142"/>
      <c r="J57" s="85" t="s">
        <v>192</v>
      </c>
      <c r="K57" s="340">
        <v>3.669E-2</v>
      </c>
      <c r="L57" s="340">
        <v>3.8975000000000003E-2</v>
      </c>
      <c r="M57" s="340">
        <v>3.8975000000000003E-2</v>
      </c>
      <c r="N57" s="340">
        <v>2.3290000000000002E-2</v>
      </c>
      <c r="O57" s="340">
        <v>3.125E-2</v>
      </c>
      <c r="P57" s="340">
        <v>3.125E-2</v>
      </c>
      <c r="R57" s="33"/>
      <c r="S57" s="32"/>
      <c r="AE57" s="33"/>
      <c r="AF57" s="30"/>
      <c r="AG57" s="34"/>
      <c r="AH57" s="56"/>
      <c r="AI57" s="34"/>
      <c r="AJ57" s="34"/>
      <c r="AK57" s="34"/>
      <c r="AL57" s="34"/>
      <c r="AM57" s="34"/>
      <c r="AN57" s="34"/>
      <c r="AP57" s="29"/>
      <c r="AQ57" s="34"/>
      <c r="AR57" s="196"/>
      <c r="AS57" s="196"/>
      <c r="AT57" s="196"/>
      <c r="AU57" s="34"/>
      <c r="AV57" s="30"/>
    </row>
    <row r="58" spans="1:48" s="23" customFormat="1" ht="15" thickBot="1" x14ac:dyDescent="0.35">
      <c r="A58" s="34"/>
      <c r="B58" s="138"/>
      <c r="C58" s="118"/>
      <c r="D58" s="118"/>
      <c r="E58" s="141"/>
      <c r="F58" s="141"/>
      <c r="G58" s="141"/>
      <c r="H58" s="141"/>
      <c r="I58" s="142"/>
      <c r="J58" s="85" t="s">
        <v>193</v>
      </c>
      <c r="K58" s="341">
        <v>0</v>
      </c>
      <c r="L58" s="341">
        <v>0</v>
      </c>
      <c r="M58" s="341">
        <v>0</v>
      </c>
      <c r="N58" s="341">
        <v>0</v>
      </c>
      <c r="O58" s="341">
        <v>0</v>
      </c>
      <c r="P58" s="341">
        <v>0</v>
      </c>
      <c r="R58" s="33"/>
      <c r="S58" s="32"/>
      <c r="AE58" s="33"/>
      <c r="AF58" s="30"/>
      <c r="AG58" s="34"/>
      <c r="AH58" s="56"/>
      <c r="AI58" s="34"/>
      <c r="AJ58" s="34"/>
      <c r="AK58" s="34"/>
      <c r="AL58" s="34"/>
      <c r="AM58" s="34"/>
      <c r="AN58" s="34"/>
      <c r="AP58" s="29"/>
      <c r="AQ58" s="34"/>
      <c r="AR58" s="196"/>
      <c r="AS58" s="196"/>
      <c r="AT58" s="196"/>
      <c r="AU58" s="34"/>
      <c r="AV58" s="30"/>
    </row>
    <row r="59" spans="1:48" s="23" customFormat="1" ht="15" thickBot="1" x14ac:dyDescent="0.35">
      <c r="A59" s="34"/>
      <c r="B59" s="138"/>
      <c r="C59" s="118"/>
      <c r="D59" s="118"/>
      <c r="E59" s="141"/>
      <c r="F59" s="141"/>
      <c r="G59" s="141"/>
      <c r="H59" s="141"/>
      <c r="I59" s="142"/>
      <c r="J59" s="85" t="s">
        <v>194</v>
      </c>
      <c r="K59" s="341">
        <v>0</v>
      </c>
      <c r="L59" s="341">
        <v>0</v>
      </c>
      <c r="M59" s="341">
        <v>0</v>
      </c>
      <c r="N59" s="341">
        <v>0</v>
      </c>
      <c r="O59" s="341">
        <v>0</v>
      </c>
      <c r="P59" s="341">
        <v>0</v>
      </c>
      <c r="R59" s="33"/>
      <c r="S59" s="32"/>
      <c r="AE59" s="33"/>
      <c r="AF59" s="30"/>
      <c r="AG59" s="34"/>
      <c r="AH59" s="127"/>
      <c r="AI59" s="34"/>
      <c r="AJ59" s="34"/>
      <c r="AK59" s="34"/>
      <c r="AL59" s="34"/>
      <c r="AM59" s="34"/>
      <c r="AN59" s="34"/>
      <c r="AP59" s="29"/>
      <c r="AQ59" s="34"/>
      <c r="AR59" s="196"/>
      <c r="AS59" s="196"/>
      <c r="AT59" s="196"/>
      <c r="AU59" s="34"/>
      <c r="AV59" s="30"/>
    </row>
    <row r="60" spans="1:48" s="23" customFormat="1" ht="15" thickBot="1" x14ac:dyDescent="0.35">
      <c r="A60" s="34"/>
      <c r="B60" s="139"/>
      <c r="C60" s="118"/>
      <c r="D60" s="118"/>
      <c r="E60" s="141"/>
      <c r="F60" s="141"/>
      <c r="G60" s="141"/>
      <c r="H60" s="141"/>
      <c r="I60" s="142"/>
      <c r="J60" s="86" t="s">
        <v>203</v>
      </c>
      <c r="K60" s="341">
        <v>1.329E-2</v>
      </c>
      <c r="L60" s="341">
        <v>2.4388E-2</v>
      </c>
      <c r="M60" s="341">
        <v>2.4388E-2</v>
      </c>
      <c r="N60" s="341">
        <v>4.0000000000000001E-3</v>
      </c>
      <c r="O60" s="341">
        <v>0.02</v>
      </c>
      <c r="P60" s="341">
        <v>1.3743E-2</v>
      </c>
      <c r="R60" s="33"/>
      <c r="S60" s="32"/>
      <c r="AE60" s="33"/>
      <c r="AF60" s="30"/>
      <c r="AG60" s="34"/>
      <c r="AH60" s="34"/>
      <c r="AI60" s="34"/>
      <c r="AJ60" s="34"/>
      <c r="AK60" s="34"/>
      <c r="AL60" s="34"/>
      <c r="AM60" s="34"/>
      <c r="AN60" s="34"/>
      <c r="AP60" s="29"/>
      <c r="AQ60" s="34"/>
      <c r="AR60" s="196"/>
      <c r="AS60" s="196"/>
      <c r="AT60" s="196"/>
      <c r="AU60" s="34"/>
      <c r="AV60" s="30"/>
    </row>
    <row r="61" spans="1:48" s="23" customFormat="1" ht="15" thickBot="1" x14ac:dyDescent="0.35">
      <c r="A61" s="34"/>
      <c r="B61" s="139"/>
      <c r="C61" s="143"/>
      <c r="D61" s="143"/>
      <c r="E61" s="144"/>
      <c r="F61" s="144"/>
      <c r="G61" s="144"/>
      <c r="H61" s="144"/>
      <c r="I61" s="142"/>
      <c r="J61" s="86" t="s">
        <v>219</v>
      </c>
      <c r="K61" s="341">
        <v>2.8349999999999998E-3</v>
      </c>
      <c r="L61" s="341">
        <v>1.116E-3</v>
      </c>
      <c r="M61" s="341">
        <v>1.4867E-2</v>
      </c>
      <c r="N61" s="341">
        <v>2.8349999999999998E-3</v>
      </c>
      <c r="O61" s="341">
        <v>5.3E-3</v>
      </c>
      <c r="P61" s="341">
        <v>0.11161600000000001</v>
      </c>
      <c r="R61" s="33"/>
      <c r="S61" s="32"/>
      <c r="AE61" s="33"/>
      <c r="AF61" s="30"/>
      <c r="AG61" s="34"/>
      <c r="AH61" s="128"/>
      <c r="AI61" s="56"/>
      <c r="AJ61" s="56"/>
      <c r="AK61" s="34"/>
      <c r="AL61" s="34"/>
      <c r="AM61" s="34"/>
      <c r="AN61" s="34"/>
      <c r="AP61" s="29"/>
      <c r="AQ61" s="34"/>
      <c r="AR61" s="196"/>
      <c r="AS61" s="196"/>
      <c r="AT61" s="196"/>
      <c r="AU61" s="34"/>
      <c r="AV61" s="30"/>
    </row>
    <row r="62" spans="1:48" s="23" customFormat="1" x14ac:dyDescent="0.3">
      <c r="A62" s="34"/>
      <c r="B62" s="34"/>
      <c r="C62" s="34"/>
      <c r="D62" s="34"/>
      <c r="E62" s="34"/>
      <c r="F62" s="111"/>
      <c r="G62" s="111"/>
      <c r="H62" s="112"/>
      <c r="I62" s="113"/>
      <c r="J62" s="112"/>
      <c r="K62" s="34"/>
      <c r="L62" s="34"/>
      <c r="M62" s="111"/>
      <c r="N62" s="50"/>
      <c r="O62" s="32"/>
      <c r="R62" s="33"/>
      <c r="S62" s="32"/>
      <c r="AE62" s="33"/>
      <c r="AF62" s="30"/>
      <c r="AG62" s="34"/>
      <c r="AH62" s="56"/>
      <c r="AI62" s="34"/>
      <c r="AJ62" s="34"/>
      <c r="AK62" s="34"/>
      <c r="AL62" s="34"/>
      <c r="AM62" s="34"/>
      <c r="AN62" s="34"/>
      <c r="AP62" s="29"/>
      <c r="AQ62" s="34"/>
      <c r="AR62" s="196"/>
      <c r="AS62" s="196"/>
      <c r="AT62" s="196"/>
      <c r="AU62" s="34"/>
      <c r="AV62" s="30"/>
    </row>
    <row r="63" spans="1:48" s="23" customFormat="1" x14ac:dyDescent="0.3">
      <c r="A63" s="34"/>
      <c r="B63" s="34"/>
      <c r="C63" s="34"/>
      <c r="D63" s="34"/>
      <c r="E63" s="34"/>
      <c r="F63" s="111"/>
      <c r="G63" s="111"/>
      <c r="H63" s="112"/>
      <c r="I63" s="113"/>
      <c r="J63" s="112"/>
      <c r="K63" s="34"/>
      <c r="L63" s="34"/>
      <c r="M63" s="111"/>
      <c r="N63" s="50"/>
      <c r="O63" s="32"/>
      <c r="R63" s="33"/>
      <c r="S63" s="32"/>
      <c r="AE63" s="33"/>
      <c r="AF63" s="30"/>
      <c r="AG63" s="34"/>
      <c r="AH63" s="56"/>
      <c r="AI63" s="34"/>
      <c r="AJ63" s="34"/>
      <c r="AK63" s="34"/>
      <c r="AL63" s="34"/>
      <c r="AM63" s="34"/>
      <c r="AN63" s="34"/>
      <c r="AP63" s="29"/>
      <c r="AQ63" s="34"/>
      <c r="AR63" s="196"/>
      <c r="AS63" s="196"/>
      <c r="AT63" s="196"/>
      <c r="AU63" s="34"/>
      <c r="AV63" s="30"/>
    </row>
    <row r="64" spans="1:48" s="23" customFormat="1" x14ac:dyDescent="0.3">
      <c r="A64" s="34"/>
      <c r="B64" s="34"/>
      <c r="C64" s="34"/>
      <c r="D64" s="34"/>
      <c r="E64" s="34"/>
      <c r="F64" s="111"/>
      <c r="G64" s="111"/>
      <c r="H64" s="112"/>
      <c r="I64" s="113"/>
      <c r="J64" s="112"/>
      <c r="K64" s="34"/>
      <c r="L64" s="34"/>
      <c r="M64" s="111"/>
      <c r="N64" s="50"/>
      <c r="O64" s="32"/>
      <c r="R64" s="33"/>
      <c r="S64" s="32"/>
      <c r="AE64" s="33"/>
      <c r="AF64" s="30"/>
      <c r="AG64" s="34"/>
      <c r="AH64" s="56"/>
      <c r="AI64" s="34"/>
      <c r="AJ64" s="34"/>
      <c r="AK64" s="34"/>
      <c r="AL64" s="34"/>
      <c r="AM64" s="34"/>
      <c r="AN64" s="34"/>
      <c r="AP64" s="29"/>
      <c r="AQ64" s="34"/>
      <c r="AR64" s="196"/>
      <c r="AS64" s="196"/>
      <c r="AT64" s="196"/>
      <c r="AU64" s="34"/>
      <c r="AV64" s="30"/>
    </row>
    <row r="65" spans="2:48" s="23" customFormat="1" x14ac:dyDescent="0.3">
      <c r="F65" s="29"/>
      <c r="G65" s="29"/>
      <c r="H65" s="32"/>
      <c r="I65" s="33"/>
      <c r="J65" s="112"/>
      <c r="K65" s="34"/>
      <c r="L65" s="34"/>
      <c r="M65" s="111"/>
      <c r="N65" s="50"/>
      <c r="O65" s="32"/>
      <c r="R65" s="33"/>
      <c r="S65" s="32"/>
      <c r="AE65" s="33"/>
      <c r="AF65" s="30"/>
      <c r="AG65" s="34"/>
      <c r="AH65" s="56"/>
      <c r="AI65" s="34"/>
      <c r="AJ65" s="34"/>
      <c r="AK65" s="34"/>
      <c r="AL65" s="34"/>
      <c r="AM65" s="34"/>
      <c r="AN65" s="34"/>
      <c r="AP65" s="29"/>
      <c r="AQ65" s="34"/>
      <c r="AR65" s="196"/>
      <c r="AS65" s="196"/>
      <c r="AT65" s="196"/>
      <c r="AU65" s="34"/>
      <c r="AV65" s="30"/>
    </row>
    <row r="66" spans="2:48" s="23" customFormat="1" x14ac:dyDescent="0.3">
      <c r="F66" s="29"/>
      <c r="G66" s="29"/>
      <c r="H66" s="32"/>
      <c r="I66" s="33"/>
      <c r="J66" s="112"/>
      <c r="K66" s="34"/>
      <c r="L66" s="34"/>
      <c r="M66" s="111"/>
      <c r="N66" s="50"/>
      <c r="O66" s="32"/>
      <c r="R66" s="33"/>
      <c r="S66" s="32"/>
      <c r="AE66" s="33"/>
      <c r="AF66" s="30"/>
      <c r="AG66" s="34"/>
      <c r="AH66" s="56"/>
      <c r="AI66" s="34"/>
      <c r="AJ66" s="34"/>
      <c r="AK66" s="34"/>
      <c r="AL66" s="34"/>
      <c r="AM66" s="34"/>
      <c r="AN66" s="34"/>
      <c r="AP66" s="29"/>
      <c r="AQ66" s="34"/>
      <c r="AR66" s="196"/>
      <c r="AS66" s="196"/>
      <c r="AT66" s="196"/>
      <c r="AU66" s="34"/>
      <c r="AV66" s="30"/>
    </row>
    <row r="67" spans="2:48" s="23" customFormat="1" ht="15" thickBot="1" x14ac:dyDescent="0.35">
      <c r="F67" s="29"/>
      <c r="G67" s="29"/>
      <c r="H67" s="32"/>
      <c r="I67" s="33"/>
      <c r="J67" s="112"/>
      <c r="K67" s="34"/>
      <c r="L67" s="34"/>
      <c r="M67" s="111"/>
      <c r="N67" s="50"/>
      <c r="O67" s="32"/>
      <c r="R67" s="33"/>
      <c r="S67" s="32"/>
      <c r="AE67" s="33"/>
      <c r="AF67" s="30"/>
      <c r="AG67" s="34"/>
      <c r="AH67" s="56"/>
      <c r="AI67" s="34"/>
      <c r="AJ67" s="34"/>
      <c r="AK67" s="34"/>
      <c r="AL67" s="34"/>
      <c r="AM67" s="34"/>
      <c r="AN67" s="34"/>
      <c r="AP67" s="29"/>
      <c r="AQ67" s="34"/>
      <c r="AR67" s="196"/>
      <c r="AS67" s="196"/>
      <c r="AT67" s="196"/>
      <c r="AU67" s="34"/>
      <c r="AV67" s="30"/>
    </row>
    <row r="68" spans="2:48" s="23" customFormat="1" ht="15" thickBot="1" x14ac:dyDescent="0.35">
      <c r="B68" s="48" t="s">
        <v>220</v>
      </c>
      <c r="C68" s="346" t="s">
        <v>195</v>
      </c>
      <c r="D68" s="347"/>
      <c r="E68" s="347"/>
      <c r="F68" s="347"/>
      <c r="G68" s="347"/>
      <c r="H68" s="348"/>
      <c r="I68" s="33"/>
      <c r="J68" s="112"/>
      <c r="K68" s="34"/>
      <c r="L68" s="34"/>
      <c r="M68" s="111"/>
      <c r="N68" s="50"/>
      <c r="O68" s="32"/>
      <c r="R68" s="33"/>
      <c r="S68" s="32"/>
      <c r="AE68" s="33"/>
      <c r="AF68" s="30"/>
      <c r="AG68" s="34"/>
      <c r="AH68" s="56"/>
      <c r="AI68" s="34"/>
      <c r="AJ68" s="34"/>
      <c r="AK68" s="34"/>
      <c r="AL68" s="34"/>
      <c r="AM68" s="34"/>
      <c r="AN68" s="34"/>
      <c r="AP68" s="29"/>
      <c r="AQ68" s="34"/>
      <c r="AR68" s="196"/>
      <c r="AS68" s="196"/>
      <c r="AT68" s="196"/>
      <c r="AU68" s="34"/>
      <c r="AV68" s="30"/>
    </row>
    <row r="69" spans="2:48" s="23" customFormat="1" ht="15" thickBot="1" x14ac:dyDescent="0.35">
      <c r="B69" s="87" t="s">
        <v>186</v>
      </c>
      <c r="C69" s="84" t="s">
        <v>196</v>
      </c>
      <c r="D69" s="85" t="s">
        <v>192</v>
      </c>
      <c r="E69" s="85" t="s">
        <v>193</v>
      </c>
      <c r="F69" s="85" t="s">
        <v>194</v>
      </c>
      <c r="G69" s="86" t="s">
        <v>203</v>
      </c>
      <c r="H69" s="86" t="s">
        <v>219</v>
      </c>
      <c r="I69" s="33"/>
      <c r="J69" s="112"/>
      <c r="K69" s="34"/>
      <c r="L69" s="34"/>
      <c r="M69" s="111"/>
      <c r="N69" s="50"/>
      <c r="O69" s="32"/>
      <c r="R69" s="33"/>
      <c r="S69" s="32"/>
      <c r="AE69" s="33"/>
      <c r="AF69" s="30"/>
      <c r="AG69" s="34"/>
      <c r="AH69" s="56"/>
      <c r="AI69" s="34"/>
      <c r="AJ69" s="34"/>
      <c r="AK69" s="34"/>
      <c r="AL69" s="34"/>
      <c r="AM69" s="34"/>
      <c r="AN69" s="34"/>
      <c r="AP69" s="29"/>
      <c r="AQ69" s="34"/>
      <c r="AR69" s="196"/>
      <c r="AS69" s="196"/>
      <c r="AT69" s="196"/>
      <c r="AU69" s="34"/>
      <c r="AV69" s="30"/>
    </row>
    <row r="70" spans="2:48" s="23" customFormat="1" x14ac:dyDescent="0.3">
      <c r="B70" s="88">
        <v>0</v>
      </c>
      <c r="C70" s="91">
        <v>0</v>
      </c>
      <c r="D70" s="91">
        <v>9.3556899999999998E-2</v>
      </c>
      <c r="E70" s="92">
        <v>0</v>
      </c>
      <c r="F70" s="92">
        <v>4.8599999999999997E-2</v>
      </c>
      <c r="G70" s="92">
        <v>6.7599999999999993E-2</v>
      </c>
      <c r="H70" s="92">
        <v>5.2350000000000001E-2</v>
      </c>
      <c r="I70" s="33"/>
      <c r="J70" s="112"/>
      <c r="K70" s="34"/>
      <c r="L70" s="34"/>
      <c r="M70" s="111"/>
      <c r="N70" s="50"/>
      <c r="O70" s="32"/>
      <c r="R70" s="33"/>
      <c r="S70" s="32"/>
      <c r="AE70" s="33"/>
      <c r="AF70" s="30"/>
      <c r="AG70" s="34"/>
      <c r="AH70" s="56"/>
      <c r="AI70" s="34"/>
      <c r="AJ70" s="34"/>
      <c r="AK70" s="34"/>
      <c r="AL70" s="34"/>
      <c r="AM70" s="34"/>
      <c r="AN70" s="34"/>
      <c r="AP70" s="29"/>
      <c r="AQ70" s="34"/>
      <c r="AR70" s="196"/>
      <c r="AS70" s="196"/>
      <c r="AT70" s="196"/>
      <c r="AU70" s="34"/>
      <c r="AV70" s="30"/>
    </row>
    <row r="71" spans="2:48" s="23" customFormat="1" x14ac:dyDescent="0.3">
      <c r="B71" s="165">
        <v>1</v>
      </c>
      <c r="C71" s="166">
        <v>0</v>
      </c>
      <c r="D71" s="166">
        <v>4.5537769999999998E-2</v>
      </c>
      <c r="E71" s="167">
        <v>0</v>
      </c>
      <c r="F71" s="167">
        <v>1.3889E-2</v>
      </c>
      <c r="G71" s="167">
        <v>2.4388E-2</v>
      </c>
      <c r="H71" s="168">
        <v>1.4867E-2</v>
      </c>
      <c r="I71" s="33"/>
      <c r="J71" s="112"/>
      <c r="K71" s="34"/>
      <c r="L71" s="34"/>
      <c r="M71" s="111"/>
      <c r="N71" s="50"/>
      <c r="O71" s="32"/>
      <c r="R71" s="33"/>
      <c r="S71" s="32"/>
      <c r="AE71" s="33"/>
      <c r="AF71" s="30"/>
      <c r="AG71" s="34"/>
      <c r="AH71" s="56"/>
      <c r="AI71" s="34"/>
      <c r="AJ71" s="34"/>
      <c r="AK71" s="34"/>
      <c r="AL71" s="34"/>
      <c r="AM71" s="34"/>
      <c r="AN71" s="34"/>
      <c r="AP71" s="29"/>
      <c r="AQ71" s="34"/>
      <c r="AR71" s="196"/>
      <c r="AS71" s="196"/>
      <c r="AT71" s="196"/>
      <c r="AU71" s="34"/>
      <c r="AV71" s="30"/>
    </row>
    <row r="72" spans="2:48" s="23" customFormat="1" x14ac:dyDescent="0.3">
      <c r="B72" s="165">
        <v>2</v>
      </c>
      <c r="C72" s="166">
        <v>0</v>
      </c>
      <c r="D72" s="166">
        <v>3.8975599999999999E-2</v>
      </c>
      <c r="E72" s="167">
        <v>0</v>
      </c>
      <c r="F72" s="167">
        <v>0</v>
      </c>
      <c r="G72" s="167">
        <v>2.4388E-2</v>
      </c>
      <c r="H72" s="168">
        <v>1.4867E-2</v>
      </c>
      <c r="I72" s="33"/>
      <c r="J72" s="112"/>
      <c r="K72" s="34"/>
      <c r="L72" s="34"/>
      <c r="M72" s="111"/>
      <c r="N72" s="50"/>
      <c r="O72" s="32"/>
      <c r="R72" s="33"/>
      <c r="S72" s="32"/>
      <c r="AE72" s="33"/>
      <c r="AF72" s="30"/>
      <c r="AG72" s="34"/>
      <c r="AH72" s="56"/>
      <c r="AI72" s="34"/>
      <c r="AJ72" s="34"/>
      <c r="AK72" s="34"/>
      <c r="AL72" s="34"/>
      <c r="AM72" s="34"/>
      <c r="AN72" s="34"/>
      <c r="AP72" s="29"/>
      <c r="AQ72" s="34"/>
      <c r="AR72" s="196"/>
      <c r="AS72" s="196"/>
      <c r="AT72" s="196"/>
      <c r="AU72" s="34"/>
      <c r="AV72" s="30"/>
    </row>
    <row r="73" spans="2:48" s="23" customFormat="1" x14ac:dyDescent="0.3">
      <c r="B73" s="89">
        <v>3</v>
      </c>
      <c r="C73" s="91">
        <v>0</v>
      </c>
      <c r="D73" s="91">
        <v>3.125E-2</v>
      </c>
      <c r="E73" s="92">
        <v>0</v>
      </c>
      <c r="F73" s="92">
        <v>0</v>
      </c>
      <c r="G73" s="92">
        <v>1.38888E-2</v>
      </c>
      <c r="H73" s="110">
        <v>5.3E-3</v>
      </c>
      <c r="I73" s="33"/>
      <c r="J73" s="112"/>
      <c r="K73" s="34"/>
      <c r="L73" s="34"/>
      <c r="M73" s="111"/>
      <c r="N73" s="50"/>
      <c r="O73" s="32"/>
      <c r="R73" s="33"/>
      <c r="S73" s="32"/>
      <c r="AE73" s="33"/>
      <c r="AF73" s="30"/>
      <c r="AG73" s="34"/>
      <c r="AH73" s="127"/>
      <c r="AI73" s="34"/>
      <c r="AJ73" s="34"/>
      <c r="AK73" s="34"/>
      <c r="AL73" s="34"/>
      <c r="AM73" s="34"/>
      <c r="AN73" s="34"/>
      <c r="AP73" s="29"/>
      <c r="AQ73" s="34"/>
      <c r="AR73" s="196"/>
      <c r="AS73" s="196"/>
      <c r="AT73" s="196"/>
      <c r="AU73" s="34"/>
      <c r="AV73" s="30"/>
    </row>
    <row r="74" spans="2:48" s="23" customFormat="1" ht="15" thickBot="1" x14ac:dyDescent="0.35">
      <c r="B74" s="169">
        <v>4</v>
      </c>
      <c r="C74" s="166">
        <v>0</v>
      </c>
      <c r="D74" s="166">
        <v>4.55377E-2</v>
      </c>
      <c r="E74" s="167">
        <v>0</v>
      </c>
      <c r="F74" s="167">
        <v>0</v>
      </c>
      <c r="G74" s="167">
        <v>2.559415E-2</v>
      </c>
      <c r="H74" s="168">
        <v>1.4867E-2</v>
      </c>
      <c r="I74" s="33"/>
      <c r="J74" s="112"/>
      <c r="K74" s="34"/>
      <c r="L74" s="34"/>
      <c r="M74" s="111"/>
      <c r="N74" s="50"/>
      <c r="O74" s="32"/>
      <c r="R74" s="33"/>
      <c r="S74" s="32"/>
      <c r="AE74" s="33"/>
      <c r="AF74" s="30"/>
      <c r="AG74" s="34"/>
      <c r="AH74" s="34"/>
      <c r="AI74" s="34"/>
      <c r="AJ74" s="34"/>
      <c r="AK74" s="34"/>
      <c r="AL74" s="34"/>
      <c r="AM74" s="34"/>
      <c r="AN74" s="34"/>
      <c r="AP74" s="29"/>
      <c r="AQ74" s="34"/>
      <c r="AR74" s="196"/>
      <c r="AS74" s="196"/>
      <c r="AT74" s="196"/>
      <c r="AU74" s="34"/>
      <c r="AV74" s="30"/>
    </row>
    <row r="75" spans="2:48" s="23" customFormat="1" ht="15" thickBot="1" x14ac:dyDescent="0.35">
      <c r="B75" s="90">
        <v>5</v>
      </c>
      <c r="C75" s="91">
        <v>0</v>
      </c>
      <c r="D75" s="91">
        <v>3.8969999999999998E-2</v>
      </c>
      <c r="E75" s="92">
        <v>0</v>
      </c>
      <c r="F75" s="92">
        <v>0</v>
      </c>
      <c r="G75" s="92">
        <v>1.38888E-2</v>
      </c>
      <c r="H75" s="110">
        <v>1.4867E-2</v>
      </c>
      <c r="I75" s="33"/>
      <c r="J75" s="112"/>
      <c r="K75" s="34"/>
      <c r="L75" s="34"/>
      <c r="M75" s="111"/>
      <c r="N75" s="50"/>
      <c r="O75" s="32"/>
      <c r="R75" s="33"/>
      <c r="S75" s="32"/>
      <c r="AE75" s="33"/>
      <c r="AF75" s="30"/>
      <c r="AG75" s="34"/>
      <c r="AH75" s="34"/>
      <c r="AI75" s="34"/>
      <c r="AJ75" s="34"/>
      <c r="AK75" s="34"/>
      <c r="AL75" s="34"/>
      <c r="AM75" s="34"/>
      <c r="AN75" s="34"/>
      <c r="AP75" s="29"/>
      <c r="AQ75" s="34"/>
      <c r="AR75" s="196"/>
      <c r="AS75" s="196"/>
      <c r="AT75" s="196"/>
      <c r="AU75" s="34"/>
      <c r="AV75" s="30"/>
    </row>
    <row r="76" spans="2:48" s="23" customFormat="1" x14ac:dyDescent="0.3">
      <c r="F76" s="29"/>
      <c r="G76" s="29"/>
      <c r="H76" s="32"/>
      <c r="I76" s="33"/>
      <c r="J76" s="112"/>
      <c r="K76" s="34"/>
      <c r="L76" s="34"/>
      <c r="M76" s="111"/>
      <c r="N76" s="50"/>
      <c r="O76" s="32"/>
      <c r="R76" s="33"/>
      <c r="S76" s="32"/>
      <c r="AE76" s="33"/>
      <c r="AF76" s="30"/>
      <c r="AG76" s="34"/>
      <c r="AH76" s="128"/>
      <c r="AI76" s="56"/>
      <c r="AJ76" s="56"/>
      <c r="AK76" s="34"/>
      <c r="AL76" s="34"/>
      <c r="AM76" s="34"/>
      <c r="AN76" s="34"/>
      <c r="AP76" s="29"/>
      <c r="AQ76" s="34"/>
      <c r="AR76" s="196"/>
      <c r="AS76" s="196"/>
      <c r="AT76" s="196"/>
      <c r="AU76" s="34"/>
      <c r="AV76" s="30"/>
    </row>
    <row r="77" spans="2:48" s="23" customFormat="1" x14ac:dyDescent="0.3">
      <c r="F77" s="29"/>
      <c r="G77" s="29"/>
      <c r="H77" s="32"/>
      <c r="I77" s="33" t="s">
        <v>221</v>
      </c>
      <c r="J77" s="114">
        <f>AVERAGE(C78:H83)</f>
        <v>-2.1030078249314129E-2</v>
      </c>
      <c r="K77" s="34"/>
      <c r="L77" s="34"/>
      <c r="M77" s="111"/>
      <c r="N77" s="50"/>
      <c r="O77" s="32"/>
      <c r="R77" s="33"/>
      <c r="S77" s="32"/>
      <c r="AE77" s="33"/>
      <c r="AF77" s="30"/>
      <c r="AG77" s="34"/>
      <c r="AH77" s="56"/>
      <c r="AI77" s="34"/>
      <c r="AJ77" s="34"/>
      <c r="AK77" s="34"/>
      <c r="AL77" s="34"/>
      <c r="AM77" s="34"/>
      <c r="AN77" s="34"/>
      <c r="AP77" s="29"/>
      <c r="AQ77" s="34"/>
      <c r="AR77" s="196"/>
      <c r="AS77" s="196"/>
      <c r="AT77" s="196"/>
      <c r="AU77" s="34"/>
      <c r="AV77" s="30"/>
    </row>
    <row r="78" spans="2:48" s="23" customFormat="1" x14ac:dyDescent="0.3">
      <c r="B78" s="23" t="s">
        <v>229</v>
      </c>
      <c r="C78" s="170">
        <f>C47-C70</f>
        <v>0</v>
      </c>
      <c r="D78" s="170">
        <f t="shared" ref="D78:H78" si="12">D47-D70</f>
        <v>-9.3303700000000003E-2</v>
      </c>
      <c r="E78" s="170">
        <f t="shared" si="12"/>
        <v>0</v>
      </c>
      <c r="F78" s="170">
        <f t="shared" si="12"/>
        <v>-4.8599999999999997E-2</v>
      </c>
      <c r="G78" s="170">
        <f t="shared" si="12"/>
        <v>-6.7583924897119341E-2</v>
      </c>
      <c r="H78" s="170">
        <f t="shared" si="12"/>
        <v>-5.2341962448559674E-2</v>
      </c>
      <c r="I78" s="33"/>
      <c r="J78" s="112"/>
      <c r="K78" s="34"/>
      <c r="L78" s="34"/>
      <c r="M78" s="111"/>
      <c r="N78" s="50"/>
      <c r="O78" s="32"/>
      <c r="R78" s="33"/>
      <c r="S78" s="32"/>
      <c r="AE78" s="33"/>
      <c r="AF78" s="30"/>
      <c r="AG78" s="34"/>
      <c r="AH78" s="56"/>
      <c r="AI78" s="34"/>
      <c r="AJ78" s="34"/>
      <c r="AK78" s="34"/>
      <c r="AL78" s="34"/>
      <c r="AM78" s="34"/>
      <c r="AN78" s="34"/>
      <c r="AP78" s="29"/>
      <c r="AQ78" s="34"/>
      <c r="AR78" s="196"/>
      <c r="AS78" s="196"/>
      <c r="AT78" s="196"/>
      <c r="AU78" s="34"/>
      <c r="AV78" s="30"/>
    </row>
    <row r="79" spans="2:48" s="23" customFormat="1" x14ac:dyDescent="0.3">
      <c r="C79" s="170">
        <f>C48-C73</f>
        <v>0</v>
      </c>
      <c r="D79" s="170">
        <f t="shared" ref="D79:H79" si="13">D48-D73</f>
        <v>-3.0671296296296297E-2</v>
      </c>
      <c r="E79" s="170">
        <f t="shared" si="13"/>
        <v>0</v>
      </c>
      <c r="F79" s="170">
        <f t="shared" si="13"/>
        <v>1.2056327160493699E-5</v>
      </c>
      <c r="G79" s="170">
        <f t="shared" si="13"/>
        <v>-1.3711973868312757E-2</v>
      </c>
      <c r="H79" s="170">
        <f t="shared" si="13"/>
        <v>-5.2718685699588482E-3</v>
      </c>
      <c r="I79" s="33"/>
      <c r="J79" s="112"/>
      <c r="K79" s="34"/>
      <c r="L79" s="34"/>
      <c r="M79" s="111"/>
      <c r="N79" s="50"/>
      <c r="O79" s="32"/>
      <c r="R79" s="33"/>
      <c r="S79" s="32"/>
      <c r="AE79" s="33"/>
      <c r="AF79" s="30"/>
      <c r="AG79" s="34"/>
      <c r="AH79" s="56"/>
      <c r="AI79" s="34"/>
      <c r="AJ79" s="34"/>
      <c r="AK79" s="34"/>
      <c r="AL79" s="34"/>
      <c r="AM79" s="34"/>
      <c r="AN79" s="34"/>
      <c r="AP79" s="29"/>
      <c r="AQ79" s="34"/>
      <c r="AR79" s="196"/>
      <c r="AS79" s="196"/>
      <c r="AT79" s="196"/>
      <c r="AU79" s="34"/>
      <c r="AV79" s="30"/>
    </row>
    <row r="80" spans="2:48" s="23" customFormat="1" x14ac:dyDescent="0.3">
      <c r="C80" s="170">
        <f>C49-C75</f>
        <v>0</v>
      </c>
      <c r="D80" s="170">
        <f t="shared" ref="D80:H80" si="14">D49-D75</f>
        <v>-3.8391296296296291E-2</v>
      </c>
      <c r="E80" s="170">
        <f t="shared" si="14"/>
        <v>0</v>
      </c>
      <c r="F80" s="170">
        <f t="shared" si="14"/>
        <v>0</v>
      </c>
      <c r="G80" s="170">
        <f t="shared" si="14"/>
        <v>-1.3711973868312757E-2</v>
      </c>
      <c r="H80" s="170">
        <f t="shared" si="14"/>
        <v>-1.4838868569958847E-2</v>
      </c>
      <c r="I80" s="33"/>
      <c r="J80" s="112"/>
      <c r="K80" s="34"/>
      <c r="L80" s="34"/>
      <c r="M80" s="111"/>
      <c r="N80" s="50"/>
      <c r="O80" s="32"/>
      <c r="R80" s="33"/>
      <c r="S80" s="32"/>
      <c r="AE80" s="33"/>
      <c r="AF80" s="30"/>
      <c r="AG80" s="34"/>
      <c r="AH80" s="56"/>
      <c r="AI80" s="34"/>
      <c r="AJ80" s="34"/>
      <c r="AK80" s="34"/>
      <c r="AL80" s="34"/>
      <c r="AM80" s="34"/>
      <c r="AN80" s="34"/>
      <c r="AP80" s="29"/>
      <c r="AQ80" s="34"/>
      <c r="AR80" s="196"/>
      <c r="AS80" s="196"/>
      <c r="AT80" s="196"/>
      <c r="AU80" s="34"/>
      <c r="AV80" s="30"/>
    </row>
    <row r="81" spans="2:48" s="23" customFormat="1" x14ac:dyDescent="0.3">
      <c r="C81" s="170">
        <f>C50-C70</f>
        <v>0</v>
      </c>
      <c r="D81" s="170">
        <f t="shared" ref="D81:H81" si="15">D50-D70</f>
        <v>-9.3303717129629635E-2</v>
      </c>
      <c r="E81" s="170">
        <f t="shared" si="15"/>
        <v>0</v>
      </c>
      <c r="F81" s="170">
        <f t="shared" si="15"/>
        <v>-4.8599999999999997E-2</v>
      </c>
      <c r="G81" s="170">
        <f t="shared" si="15"/>
        <v>-6.7583924897119341E-2</v>
      </c>
      <c r="H81" s="170">
        <f t="shared" si="15"/>
        <v>-5.2341962448559674E-2</v>
      </c>
      <c r="I81" s="33"/>
      <c r="J81" s="112"/>
      <c r="K81" s="34"/>
      <c r="L81" s="34"/>
      <c r="M81" s="111"/>
      <c r="N81" s="50"/>
      <c r="O81" s="32"/>
      <c r="R81" s="33"/>
      <c r="S81" s="32"/>
      <c r="AE81" s="33"/>
      <c r="AF81" s="30"/>
      <c r="AG81" s="34"/>
      <c r="AH81" s="56"/>
      <c r="AI81" s="34"/>
      <c r="AJ81" s="34"/>
      <c r="AK81" s="34"/>
      <c r="AL81" s="34"/>
      <c r="AM81" s="34"/>
      <c r="AN81" s="34"/>
      <c r="AP81" s="29"/>
      <c r="AQ81" s="34"/>
      <c r="AR81" s="196"/>
      <c r="AS81" s="196"/>
      <c r="AT81" s="196"/>
      <c r="AU81" s="34"/>
      <c r="AV81" s="30"/>
    </row>
    <row r="82" spans="2:48" s="23" customFormat="1" x14ac:dyDescent="0.3">
      <c r="C82" s="170">
        <f>C51-C73</f>
        <v>0</v>
      </c>
      <c r="D82" s="170">
        <f t="shared" ref="D82:H82" si="16">D51-D73</f>
        <v>-3.0707465277777776E-2</v>
      </c>
      <c r="E82" s="170">
        <f t="shared" si="16"/>
        <v>0</v>
      </c>
      <c r="F82" s="170">
        <f t="shared" si="16"/>
        <v>0</v>
      </c>
      <c r="G82" s="170">
        <f t="shared" si="16"/>
        <v>-1.3848612242798354E-2</v>
      </c>
      <c r="H82" s="170">
        <f t="shared" si="16"/>
        <v>-5.2718685699588482E-3</v>
      </c>
      <c r="I82" s="33"/>
      <c r="J82" s="112"/>
      <c r="K82" s="34"/>
      <c r="L82" s="34"/>
      <c r="M82" s="111"/>
      <c r="N82" s="50"/>
      <c r="O82" s="32"/>
      <c r="R82" s="33"/>
      <c r="S82" s="32"/>
      <c r="AE82" s="33"/>
      <c r="AF82" s="30"/>
      <c r="AG82" s="34"/>
      <c r="AH82" s="56"/>
      <c r="AI82" s="34"/>
      <c r="AJ82" s="34"/>
      <c r="AK82" s="34"/>
      <c r="AL82" s="34"/>
      <c r="AM82" s="34"/>
      <c r="AN82" s="34"/>
      <c r="AP82" s="29"/>
      <c r="AQ82" s="34"/>
      <c r="AR82" s="196"/>
      <c r="AS82" s="196"/>
      <c r="AT82" s="196"/>
      <c r="AU82" s="34"/>
      <c r="AV82" s="30"/>
    </row>
    <row r="83" spans="2:48" s="23" customFormat="1" x14ac:dyDescent="0.3">
      <c r="C83" s="170">
        <f>C52-C75</f>
        <v>0</v>
      </c>
      <c r="D83" s="170">
        <f t="shared" ref="D83:H83" si="17">D52-D75</f>
        <v>-3.8391296296296291E-2</v>
      </c>
      <c r="E83" s="170">
        <f t="shared" si="17"/>
        <v>0</v>
      </c>
      <c r="F83" s="170">
        <f t="shared" si="17"/>
        <v>0</v>
      </c>
      <c r="G83" s="170">
        <f t="shared" si="17"/>
        <v>-1.3780293055555556E-2</v>
      </c>
      <c r="H83" s="170">
        <f t="shared" si="17"/>
        <v>-1.4838868569958847E-2</v>
      </c>
      <c r="I83" s="33"/>
      <c r="J83" s="112"/>
      <c r="K83" s="34"/>
      <c r="L83" s="34"/>
      <c r="M83" s="111"/>
      <c r="N83" s="50"/>
      <c r="O83" s="32"/>
      <c r="R83" s="33"/>
      <c r="S83" s="32"/>
      <c r="AE83" s="33"/>
      <c r="AF83" s="30"/>
      <c r="AG83" s="34"/>
      <c r="AH83" s="56"/>
      <c r="AI83" s="34"/>
      <c r="AJ83" s="34"/>
      <c r="AK83" s="34"/>
      <c r="AL83" s="34"/>
      <c r="AM83" s="34"/>
      <c r="AN83" s="34"/>
      <c r="AP83" s="29"/>
      <c r="AQ83" s="34"/>
      <c r="AR83" s="196"/>
      <c r="AS83" s="196"/>
      <c r="AT83" s="196"/>
      <c r="AU83" s="34"/>
      <c r="AV83" s="30"/>
    </row>
    <row r="84" spans="2:48" s="23" customFormat="1" x14ac:dyDescent="0.3">
      <c r="F84" s="29"/>
      <c r="G84" s="29"/>
      <c r="H84" s="32"/>
      <c r="I84" s="33"/>
      <c r="J84" s="112"/>
      <c r="K84" s="34"/>
      <c r="L84" s="34"/>
      <c r="M84" s="111"/>
      <c r="N84" s="50"/>
      <c r="O84" s="32"/>
      <c r="R84" s="33"/>
      <c r="S84" s="32"/>
      <c r="AE84" s="33"/>
      <c r="AF84" s="30"/>
      <c r="AG84" s="34"/>
      <c r="AH84" s="56"/>
      <c r="AI84" s="34"/>
      <c r="AJ84" s="34"/>
      <c r="AK84" s="34"/>
      <c r="AL84" s="34"/>
      <c r="AM84" s="34"/>
      <c r="AN84" s="34"/>
      <c r="AP84" s="29"/>
      <c r="AQ84" s="34"/>
      <c r="AR84" s="196"/>
      <c r="AS84" s="196"/>
      <c r="AT84" s="196"/>
      <c r="AU84" s="34"/>
      <c r="AV84" s="30"/>
    </row>
    <row r="85" spans="2:48" s="23" customFormat="1" x14ac:dyDescent="0.3">
      <c r="F85" s="29"/>
      <c r="G85" s="29"/>
      <c r="H85" s="32"/>
      <c r="I85" s="33"/>
      <c r="J85" s="112"/>
      <c r="K85" s="34"/>
      <c r="L85" s="34"/>
      <c r="M85" s="111"/>
      <c r="N85" s="50"/>
      <c r="O85" s="32"/>
      <c r="R85" s="33"/>
      <c r="S85" s="32"/>
      <c r="AE85" s="33"/>
      <c r="AF85" s="30"/>
      <c r="AG85" s="34"/>
      <c r="AH85" s="56"/>
      <c r="AI85" s="34"/>
      <c r="AJ85" s="34"/>
      <c r="AK85" s="34"/>
      <c r="AL85" s="34"/>
      <c r="AM85" s="34"/>
      <c r="AN85" s="34"/>
      <c r="AP85" s="29"/>
      <c r="AQ85" s="34"/>
      <c r="AR85" s="196"/>
      <c r="AS85" s="196"/>
      <c r="AT85" s="196"/>
      <c r="AU85" s="34"/>
      <c r="AV85" s="30"/>
    </row>
    <row r="86" spans="2:48" s="23" customFormat="1" x14ac:dyDescent="0.3">
      <c r="F86" s="29"/>
      <c r="G86" s="29"/>
      <c r="H86" s="32"/>
      <c r="I86" s="33"/>
      <c r="J86" s="112"/>
      <c r="K86" s="34"/>
      <c r="L86" s="34"/>
      <c r="M86" s="111"/>
      <c r="N86" s="50"/>
      <c r="O86" s="32"/>
      <c r="R86" s="33"/>
      <c r="S86" s="32"/>
      <c r="AE86" s="33"/>
      <c r="AF86" s="30"/>
      <c r="AG86" s="34"/>
      <c r="AH86" s="56"/>
      <c r="AI86" s="34"/>
      <c r="AJ86" s="34"/>
      <c r="AK86" s="34"/>
      <c r="AL86" s="34"/>
      <c r="AM86" s="34"/>
      <c r="AN86" s="34"/>
      <c r="AP86" s="29"/>
      <c r="AQ86" s="34"/>
      <c r="AR86" s="196"/>
      <c r="AS86" s="196"/>
      <c r="AT86" s="196"/>
      <c r="AU86" s="34"/>
      <c r="AV86" s="30"/>
    </row>
    <row r="87" spans="2:48" s="23" customFormat="1" x14ac:dyDescent="0.3">
      <c r="F87" s="29"/>
      <c r="G87" s="29"/>
      <c r="H87" s="32"/>
      <c r="I87" s="33"/>
      <c r="J87" s="112"/>
      <c r="K87" s="34"/>
      <c r="L87" s="34"/>
      <c r="M87" s="111"/>
      <c r="N87" s="50"/>
      <c r="O87" s="32"/>
      <c r="R87" s="33"/>
      <c r="S87" s="32"/>
      <c r="AE87" s="33"/>
      <c r="AF87" s="30"/>
      <c r="AG87" s="34"/>
      <c r="AH87" s="56"/>
      <c r="AI87" s="34"/>
      <c r="AJ87" s="34"/>
      <c r="AK87" s="34"/>
      <c r="AL87" s="34"/>
      <c r="AM87" s="34"/>
      <c r="AN87" s="34"/>
      <c r="AP87" s="29"/>
      <c r="AQ87" s="34"/>
      <c r="AR87" s="196"/>
      <c r="AS87" s="196"/>
      <c r="AT87" s="196"/>
      <c r="AU87" s="34"/>
      <c r="AV87" s="30"/>
    </row>
    <row r="88" spans="2:48" s="23" customFormat="1" x14ac:dyDescent="0.3">
      <c r="F88" s="29"/>
      <c r="G88" s="29"/>
      <c r="H88" s="32"/>
      <c r="I88" s="33"/>
      <c r="J88" s="112"/>
      <c r="K88" s="34"/>
      <c r="L88" s="34"/>
      <c r="M88" s="111"/>
      <c r="N88" s="50"/>
      <c r="O88" s="32"/>
      <c r="R88" s="33"/>
      <c r="S88" s="32"/>
      <c r="AE88" s="33"/>
      <c r="AF88" s="30"/>
      <c r="AG88" s="34"/>
      <c r="AH88" s="127"/>
      <c r="AI88" s="34"/>
      <c r="AJ88" s="34"/>
      <c r="AK88" s="34"/>
      <c r="AL88" s="34"/>
      <c r="AM88" s="34"/>
      <c r="AN88" s="34"/>
      <c r="AP88" s="29"/>
      <c r="AQ88" s="34"/>
      <c r="AR88" s="196"/>
      <c r="AS88" s="196"/>
      <c r="AT88" s="196"/>
      <c r="AU88" s="34"/>
      <c r="AV88" s="30"/>
    </row>
    <row r="89" spans="2:48" s="23" customFormat="1" x14ac:dyDescent="0.3">
      <c r="F89" s="29"/>
      <c r="G89" s="29"/>
      <c r="H89" s="32"/>
      <c r="I89" s="33"/>
      <c r="J89" s="112"/>
      <c r="K89" s="34"/>
      <c r="L89" s="34"/>
      <c r="M89" s="111"/>
      <c r="N89" s="50"/>
      <c r="O89" s="32"/>
      <c r="R89" s="33"/>
      <c r="S89" s="32"/>
      <c r="AE89" s="33"/>
      <c r="AF89" s="30"/>
      <c r="AG89" s="34"/>
      <c r="AH89" s="34"/>
      <c r="AI89" s="34"/>
      <c r="AJ89" s="34"/>
      <c r="AK89" s="34"/>
      <c r="AL89" s="34"/>
      <c r="AM89" s="34"/>
      <c r="AN89" s="34"/>
      <c r="AP89" s="29"/>
      <c r="AQ89" s="34"/>
      <c r="AR89" s="196"/>
      <c r="AS89" s="196"/>
      <c r="AT89" s="196"/>
      <c r="AU89" s="34"/>
      <c r="AV89" s="30"/>
    </row>
    <row r="90" spans="2:48" s="23" customFormat="1" x14ac:dyDescent="0.3">
      <c r="F90" s="29"/>
      <c r="G90" s="29"/>
      <c r="H90" s="32"/>
      <c r="I90" s="33"/>
      <c r="J90" s="112"/>
      <c r="K90" s="34"/>
      <c r="L90" s="34"/>
      <c r="M90" s="111"/>
      <c r="N90" s="50"/>
      <c r="O90" s="32"/>
      <c r="R90" s="33"/>
      <c r="S90" s="32"/>
      <c r="AE90" s="33"/>
      <c r="AF90" s="30"/>
      <c r="AG90" s="34"/>
      <c r="AH90" s="34"/>
      <c r="AI90" s="34"/>
      <c r="AJ90" s="34"/>
      <c r="AK90" s="34"/>
      <c r="AL90" s="34"/>
      <c r="AM90" s="34"/>
      <c r="AN90" s="34"/>
      <c r="AP90" s="29"/>
      <c r="AQ90" s="34"/>
      <c r="AR90" s="196"/>
      <c r="AS90" s="196"/>
      <c r="AT90" s="196"/>
      <c r="AU90" s="34"/>
      <c r="AV90" s="30"/>
    </row>
    <row r="91" spans="2:48" s="23" customFormat="1" x14ac:dyDescent="0.3">
      <c r="F91" s="29"/>
      <c r="G91" s="29"/>
      <c r="H91" s="32"/>
      <c r="I91" s="33"/>
      <c r="J91" s="112"/>
      <c r="K91" s="34"/>
      <c r="L91" s="34"/>
      <c r="M91" s="111"/>
      <c r="N91" s="50"/>
      <c r="O91" s="32"/>
      <c r="R91" s="33"/>
      <c r="S91" s="32"/>
      <c r="AE91" s="33"/>
      <c r="AF91" s="30"/>
      <c r="AG91" s="34"/>
      <c r="AH91" s="34"/>
      <c r="AI91" s="34"/>
      <c r="AJ91" s="34"/>
      <c r="AK91" s="34"/>
      <c r="AL91" s="34"/>
      <c r="AM91" s="34"/>
      <c r="AN91" s="34"/>
      <c r="AP91" s="29"/>
      <c r="AQ91" s="34"/>
      <c r="AR91" s="196"/>
      <c r="AS91" s="196"/>
      <c r="AT91" s="196"/>
      <c r="AU91" s="34"/>
      <c r="AV91" s="30"/>
    </row>
    <row r="92" spans="2:48" s="23" customFormat="1" x14ac:dyDescent="0.3">
      <c r="F92" s="29"/>
      <c r="G92" s="29"/>
      <c r="H92" s="32"/>
      <c r="I92" s="33"/>
      <c r="J92" s="112"/>
      <c r="K92" s="34"/>
      <c r="L92" s="34"/>
      <c r="M92" s="111"/>
      <c r="N92" s="50"/>
      <c r="O92" s="32"/>
      <c r="R92" s="33"/>
      <c r="S92" s="32"/>
      <c r="AE92" s="33"/>
      <c r="AF92" s="30"/>
      <c r="AG92" s="34"/>
      <c r="AH92" s="34"/>
      <c r="AI92" s="34"/>
      <c r="AJ92" s="34"/>
      <c r="AK92" s="34"/>
      <c r="AL92" s="34"/>
      <c r="AM92" s="34"/>
      <c r="AN92" s="34"/>
      <c r="AP92" s="29"/>
      <c r="AQ92" s="34"/>
      <c r="AR92" s="196"/>
      <c r="AS92" s="196"/>
      <c r="AT92" s="196"/>
      <c r="AU92" s="34"/>
      <c r="AV92" s="30"/>
    </row>
    <row r="93" spans="2:48" x14ac:dyDescent="0.3">
      <c r="B93" s="5"/>
      <c r="C93" s="6"/>
      <c r="D93" s="6"/>
      <c r="E93" s="6"/>
      <c r="F93" s="6"/>
      <c r="G93" s="6"/>
      <c r="J93" s="10"/>
      <c r="K93" s="11"/>
      <c r="L93" s="11"/>
      <c r="M93" s="11"/>
      <c r="AG93" s="126"/>
      <c r="AH93" s="126"/>
      <c r="AI93" s="126"/>
      <c r="AJ93" s="126"/>
      <c r="AK93" s="126"/>
      <c r="AL93" s="126"/>
      <c r="AM93" s="126"/>
      <c r="AN93" s="126"/>
    </row>
    <row r="94" spans="2:48" x14ac:dyDescent="0.3">
      <c r="B94" s="5"/>
      <c r="C94" s="6"/>
      <c r="D94" s="6"/>
      <c r="E94" s="6"/>
      <c r="F94" s="6"/>
      <c r="G94" s="6"/>
      <c r="J94" s="10"/>
      <c r="K94" s="11"/>
      <c r="L94" s="11"/>
      <c r="M94" s="11"/>
      <c r="AG94" s="126"/>
      <c r="AH94" s="126"/>
      <c r="AI94" s="126"/>
      <c r="AJ94" s="126"/>
      <c r="AK94" s="126"/>
      <c r="AL94" s="126"/>
      <c r="AM94" s="126"/>
      <c r="AN94" s="126"/>
    </row>
    <row r="95" spans="2:48" x14ac:dyDescent="0.3">
      <c r="B95" s="5"/>
      <c r="C95" s="6"/>
      <c r="D95" s="6"/>
      <c r="E95" s="6"/>
      <c r="F95" s="6"/>
      <c r="G95" s="6"/>
      <c r="J95" s="10"/>
      <c r="K95" s="11"/>
      <c r="L95" s="11"/>
      <c r="M95" s="11"/>
      <c r="AG95" s="126"/>
      <c r="AH95" s="126"/>
      <c r="AI95" s="126"/>
      <c r="AJ95" s="126"/>
      <c r="AK95" s="126"/>
      <c r="AL95" s="126"/>
      <c r="AM95" s="126"/>
      <c r="AN95" s="126"/>
    </row>
    <row r="96" spans="2:48" x14ac:dyDescent="0.3">
      <c r="B96" s="5"/>
      <c r="C96" s="6"/>
      <c r="D96" s="6"/>
      <c r="E96" s="6"/>
      <c r="F96" s="6"/>
      <c r="G96" s="6"/>
      <c r="J96" s="10"/>
      <c r="K96" s="11"/>
      <c r="L96" s="11"/>
      <c r="M96" s="11"/>
      <c r="AG96" s="126"/>
      <c r="AH96" s="126"/>
      <c r="AI96" s="126"/>
      <c r="AJ96" s="126"/>
      <c r="AK96" s="126"/>
      <c r="AL96" s="126"/>
      <c r="AM96" s="126"/>
      <c r="AN96" s="126"/>
    </row>
    <row r="97" spans="2:40" x14ac:dyDescent="0.3">
      <c r="B97" s="5"/>
      <c r="C97" s="6"/>
      <c r="D97" s="6"/>
      <c r="E97" s="6"/>
      <c r="F97" s="6"/>
      <c r="G97" s="6"/>
      <c r="J97" s="10"/>
      <c r="K97" s="11"/>
      <c r="L97" s="11"/>
      <c r="M97" s="11"/>
      <c r="AG97" s="126"/>
      <c r="AH97" s="126"/>
      <c r="AI97" s="126"/>
      <c r="AJ97" s="126"/>
      <c r="AK97" s="126"/>
      <c r="AL97" s="126"/>
      <c r="AM97" s="126"/>
      <c r="AN97" s="126"/>
    </row>
    <row r="98" spans="2:40" x14ac:dyDescent="0.3">
      <c r="B98" s="5"/>
      <c r="C98" s="6"/>
      <c r="D98" s="6"/>
      <c r="E98" s="6"/>
      <c r="F98" s="6"/>
      <c r="G98" s="6"/>
      <c r="J98" s="10"/>
      <c r="K98" s="11"/>
      <c r="L98" s="11"/>
      <c r="M98" s="11"/>
      <c r="AG98" s="126"/>
      <c r="AH98" s="126"/>
      <c r="AI98" s="126"/>
      <c r="AJ98" s="126"/>
      <c r="AK98" s="126"/>
      <c r="AL98" s="126"/>
      <c r="AM98" s="126"/>
      <c r="AN98" s="126"/>
    </row>
    <row r="99" spans="2:40" x14ac:dyDescent="0.3">
      <c r="B99" s="5"/>
      <c r="C99" s="6"/>
      <c r="D99" s="6"/>
      <c r="E99" s="6"/>
      <c r="F99" s="6"/>
      <c r="G99" s="6"/>
      <c r="J99" s="10"/>
      <c r="K99" s="11"/>
      <c r="L99" s="11"/>
      <c r="M99" s="11"/>
      <c r="AG99" s="126"/>
      <c r="AH99" s="126"/>
      <c r="AI99" s="126"/>
      <c r="AJ99" s="126"/>
      <c r="AK99" s="126"/>
      <c r="AL99" s="126"/>
      <c r="AM99" s="126"/>
      <c r="AN99" s="126"/>
    </row>
    <row r="100" spans="2:40" x14ac:dyDescent="0.3">
      <c r="B100" s="5"/>
      <c r="C100" s="6"/>
      <c r="D100" s="6"/>
      <c r="E100" s="6"/>
      <c r="F100" s="6"/>
      <c r="G100" s="6"/>
      <c r="J100" s="10"/>
      <c r="K100" s="11"/>
      <c r="L100" s="11"/>
      <c r="M100" s="11"/>
      <c r="AG100" s="126"/>
      <c r="AH100" s="126"/>
      <c r="AI100" s="126"/>
      <c r="AJ100" s="126"/>
      <c r="AK100" s="126"/>
      <c r="AL100" s="126"/>
      <c r="AM100" s="126"/>
      <c r="AN100" s="126"/>
    </row>
    <row r="101" spans="2:40" x14ac:dyDescent="0.3">
      <c r="B101" s="5"/>
      <c r="C101" s="6"/>
      <c r="D101" s="6"/>
      <c r="E101" s="6"/>
      <c r="F101" s="6"/>
      <c r="G101" s="6"/>
      <c r="J101" s="10"/>
      <c r="K101" s="11"/>
      <c r="L101" s="11"/>
      <c r="M101" s="11"/>
      <c r="AG101" s="126"/>
      <c r="AH101" s="126"/>
      <c r="AI101" s="126"/>
      <c r="AJ101" s="126"/>
      <c r="AK101" s="126"/>
      <c r="AL101" s="126"/>
      <c r="AM101" s="126"/>
      <c r="AN101" s="126"/>
    </row>
    <row r="102" spans="2:40" x14ac:dyDescent="0.3">
      <c r="B102" s="5"/>
      <c r="C102" s="6"/>
      <c r="D102" s="6"/>
      <c r="E102" s="6"/>
      <c r="F102" s="6"/>
      <c r="G102" s="6"/>
      <c r="J102" s="10"/>
      <c r="K102" s="11"/>
      <c r="L102" s="11"/>
      <c r="M102" s="11"/>
      <c r="AG102" s="126"/>
      <c r="AH102" s="126"/>
      <c r="AI102" s="126"/>
      <c r="AJ102" s="126"/>
      <c r="AK102" s="126"/>
      <c r="AL102" s="126"/>
      <c r="AM102" s="126"/>
      <c r="AN102" s="126"/>
    </row>
    <row r="103" spans="2:40" x14ac:dyDescent="0.3">
      <c r="B103" s="5"/>
      <c r="C103" s="6"/>
      <c r="D103" s="6"/>
      <c r="E103" s="6"/>
      <c r="F103" s="6"/>
      <c r="G103" s="6"/>
      <c r="J103" s="10"/>
      <c r="K103" s="11"/>
      <c r="L103" s="11"/>
      <c r="M103" s="11"/>
      <c r="AG103" s="126"/>
      <c r="AH103" s="126"/>
      <c r="AI103" s="126"/>
      <c r="AJ103" s="126"/>
      <c r="AK103" s="126"/>
      <c r="AL103" s="126"/>
      <c r="AM103" s="126"/>
      <c r="AN103" s="126"/>
    </row>
    <row r="104" spans="2:40" x14ac:dyDescent="0.3">
      <c r="B104" s="5"/>
      <c r="C104" s="6"/>
      <c r="D104" s="6"/>
      <c r="E104" s="6"/>
      <c r="F104" s="6"/>
      <c r="G104" s="6"/>
      <c r="J104" s="10"/>
      <c r="K104" s="11"/>
      <c r="L104" s="11"/>
      <c r="M104" s="11"/>
      <c r="AG104" s="126"/>
      <c r="AH104" s="126"/>
      <c r="AI104" s="126"/>
      <c r="AJ104" s="126"/>
      <c r="AK104" s="126"/>
      <c r="AL104" s="126"/>
      <c r="AM104" s="126"/>
      <c r="AN104" s="126"/>
    </row>
    <row r="105" spans="2:40" x14ac:dyDescent="0.3">
      <c r="B105" s="5"/>
      <c r="C105" s="6"/>
      <c r="D105" s="6"/>
      <c r="E105" s="6"/>
      <c r="F105" s="6"/>
      <c r="G105" s="6"/>
      <c r="J105" s="10"/>
      <c r="K105" s="11"/>
      <c r="L105" s="11"/>
      <c r="M105" s="11"/>
      <c r="AG105" s="126"/>
      <c r="AH105" s="126"/>
      <c r="AI105" s="126"/>
      <c r="AJ105" s="126"/>
      <c r="AK105" s="126"/>
      <c r="AL105" s="126"/>
      <c r="AM105" s="126"/>
      <c r="AN105" s="126"/>
    </row>
    <row r="106" spans="2:40" x14ac:dyDescent="0.3">
      <c r="B106" s="5"/>
      <c r="C106" s="6"/>
      <c r="D106" s="6"/>
      <c r="E106" s="6"/>
      <c r="F106" s="6"/>
      <c r="G106" s="6"/>
      <c r="J106" s="10"/>
      <c r="K106" s="11"/>
      <c r="L106" s="11"/>
      <c r="M106" s="11"/>
      <c r="AG106" s="126"/>
      <c r="AH106" s="126"/>
      <c r="AI106" s="126"/>
      <c r="AJ106" s="126"/>
      <c r="AK106" s="126"/>
      <c r="AL106" s="126"/>
      <c r="AM106" s="126"/>
      <c r="AN106" s="126"/>
    </row>
    <row r="107" spans="2:40" x14ac:dyDescent="0.3">
      <c r="B107" s="5"/>
      <c r="C107" s="6"/>
      <c r="D107" s="6"/>
      <c r="E107" s="6"/>
      <c r="F107" s="6"/>
      <c r="G107" s="6"/>
      <c r="J107" s="10"/>
      <c r="K107" s="11"/>
      <c r="L107" s="11"/>
      <c r="M107" s="11"/>
      <c r="AG107" s="126"/>
      <c r="AH107" s="126"/>
      <c r="AI107" s="126"/>
      <c r="AJ107" s="126"/>
      <c r="AK107" s="126"/>
      <c r="AL107" s="126"/>
      <c r="AM107" s="126"/>
      <c r="AN107" s="126"/>
    </row>
    <row r="108" spans="2:40" x14ac:dyDescent="0.3">
      <c r="B108" s="5"/>
      <c r="C108" s="6"/>
      <c r="D108" s="6"/>
      <c r="E108" s="6"/>
      <c r="F108" s="6"/>
      <c r="G108" s="6"/>
      <c r="J108" s="10"/>
      <c r="K108" s="11"/>
      <c r="L108" s="11"/>
      <c r="M108" s="11"/>
      <c r="AG108" s="126"/>
      <c r="AH108" s="126"/>
      <c r="AI108" s="126"/>
      <c r="AJ108" s="126"/>
      <c r="AK108" s="126"/>
      <c r="AL108" s="126"/>
      <c r="AM108" s="126"/>
      <c r="AN108" s="126"/>
    </row>
    <row r="109" spans="2:40" x14ac:dyDescent="0.3">
      <c r="B109" s="5"/>
      <c r="C109" s="6"/>
      <c r="D109" s="6"/>
      <c r="E109" s="6"/>
      <c r="F109" s="6"/>
      <c r="G109" s="6"/>
      <c r="J109" s="10"/>
      <c r="K109" s="11"/>
      <c r="L109" s="11"/>
      <c r="M109" s="11"/>
      <c r="AG109" s="126"/>
      <c r="AH109" s="126"/>
      <c r="AI109" s="126"/>
      <c r="AJ109" s="126"/>
      <c r="AK109" s="126"/>
      <c r="AL109" s="126"/>
      <c r="AM109" s="126"/>
      <c r="AN109" s="126"/>
    </row>
    <row r="110" spans="2:40" x14ac:dyDescent="0.3">
      <c r="B110" s="5"/>
      <c r="C110" s="6"/>
      <c r="D110" s="6"/>
      <c r="E110" s="6"/>
      <c r="F110" s="6"/>
      <c r="G110" s="6"/>
      <c r="J110" s="10"/>
      <c r="K110" s="11"/>
      <c r="L110" s="11"/>
      <c r="M110" s="11"/>
      <c r="AG110" s="126"/>
      <c r="AH110" s="126"/>
      <c r="AI110" s="126"/>
      <c r="AJ110" s="126"/>
      <c r="AK110" s="126"/>
      <c r="AL110" s="126"/>
      <c r="AM110" s="126"/>
      <c r="AN110" s="126"/>
    </row>
    <row r="111" spans="2:40" x14ac:dyDescent="0.3">
      <c r="B111" s="5"/>
      <c r="C111" s="6"/>
      <c r="D111" s="6"/>
      <c r="E111" s="6"/>
      <c r="F111" s="6"/>
      <c r="G111" s="6"/>
      <c r="J111" s="10"/>
      <c r="K111" s="11"/>
      <c r="L111" s="11"/>
      <c r="M111" s="11"/>
      <c r="AG111" s="126"/>
      <c r="AH111" s="126"/>
      <c r="AI111" s="126"/>
      <c r="AJ111" s="126"/>
      <c r="AK111" s="126"/>
      <c r="AL111" s="126"/>
      <c r="AM111" s="126"/>
      <c r="AN111" s="126"/>
    </row>
    <row r="112" spans="2:40" x14ac:dyDescent="0.3">
      <c r="B112" s="5"/>
      <c r="C112" s="6"/>
      <c r="D112" s="6"/>
      <c r="E112" s="6"/>
      <c r="F112" s="6"/>
      <c r="G112" s="6"/>
      <c r="J112" s="10"/>
      <c r="K112" s="11"/>
      <c r="L112" s="11"/>
      <c r="M112" s="11"/>
      <c r="AG112" s="126"/>
      <c r="AH112" s="126"/>
      <c r="AI112" s="126"/>
      <c r="AJ112" s="126"/>
      <c r="AK112" s="126"/>
      <c r="AL112" s="126"/>
      <c r="AM112" s="126"/>
      <c r="AN112" s="126"/>
    </row>
    <row r="113" spans="2:40" x14ac:dyDescent="0.3">
      <c r="B113" s="5"/>
      <c r="C113" s="6"/>
      <c r="D113" s="6"/>
      <c r="E113" s="6"/>
      <c r="F113" s="6"/>
      <c r="G113" s="6"/>
      <c r="J113" s="10"/>
      <c r="K113" s="11"/>
      <c r="L113" s="11"/>
      <c r="M113" s="11"/>
      <c r="AG113" s="126"/>
      <c r="AH113" s="126"/>
      <c r="AI113" s="126"/>
      <c r="AJ113" s="126"/>
      <c r="AK113" s="126"/>
      <c r="AL113" s="126"/>
      <c r="AM113" s="126"/>
      <c r="AN113" s="126"/>
    </row>
    <row r="114" spans="2:40" x14ac:dyDescent="0.3">
      <c r="B114" s="5"/>
      <c r="C114" s="6"/>
      <c r="D114" s="6"/>
      <c r="E114" s="6"/>
      <c r="F114" s="6"/>
      <c r="G114" s="6"/>
      <c r="J114" s="10"/>
      <c r="K114" s="11"/>
      <c r="L114" s="11"/>
      <c r="M114" s="11"/>
      <c r="AG114" s="126"/>
      <c r="AH114" s="126"/>
      <c r="AI114" s="126"/>
      <c r="AJ114" s="126"/>
      <c r="AK114" s="126"/>
      <c r="AL114" s="126"/>
      <c r="AM114" s="126"/>
      <c r="AN114" s="126"/>
    </row>
    <row r="115" spans="2:40" x14ac:dyDescent="0.3">
      <c r="B115" s="5"/>
      <c r="C115" s="6"/>
      <c r="D115" s="6"/>
      <c r="E115" s="6"/>
      <c r="F115" s="6"/>
      <c r="G115" s="6"/>
      <c r="J115" s="10"/>
      <c r="K115" s="11"/>
      <c r="L115" s="11"/>
      <c r="M115" s="11"/>
      <c r="AG115" s="126"/>
      <c r="AH115" s="126"/>
      <c r="AI115" s="126"/>
      <c r="AJ115" s="126"/>
      <c r="AK115" s="126"/>
      <c r="AL115" s="126"/>
      <c r="AM115" s="126"/>
      <c r="AN115" s="126"/>
    </row>
    <row r="116" spans="2:40" x14ac:dyDescent="0.3">
      <c r="B116" s="5"/>
      <c r="C116" s="6"/>
      <c r="D116" s="6"/>
      <c r="E116" s="6"/>
      <c r="F116" s="6"/>
      <c r="G116" s="6"/>
      <c r="J116" s="10"/>
      <c r="K116" s="11"/>
      <c r="L116" s="11"/>
      <c r="M116" s="11"/>
    </row>
    <row r="117" spans="2:40" x14ac:dyDescent="0.3">
      <c r="B117" s="5"/>
      <c r="C117" s="6"/>
      <c r="D117" s="6"/>
      <c r="E117" s="6"/>
      <c r="F117" s="6"/>
      <c r="G117" s="6"/>
      <c r="J117" s="10"/>
      <c r="K117" s="11"/>
      <c r="L117" s="11"/>
      <c r="M117" s="11"/>
    </row>
    <row r="118" spans="2:40" x14ac:dyDescent="0.3">
      <c r="B118" s="5"/>
      <c r="C118" s="6"/>
      <c r="D118" s="6"/>
      <c r="E118" s="6"/>
      <c r="F118" s="6"/>
      <c r="G118" s="6"/>
      <c r="J118" s="10"/>
      <c r="K118" s="11"/>
      <c r="L118" s="11"/>
      <c r="M118" s="11"/>
    </row>
    <row r="119" spans="2:40" ht="15" thickBot="1" x14ac:dyDescent="0.35">
      <c r="B119" s="12"/>
      <c r="C119" s="13"/>
      <c r="D119" s="13"/>
      <c r="E119" s="13"/>
      <c r="F119" s="13"/>
      <c r="G119" s="13"/>
      <c r="H119" s="12"/>
      <c r="I119" s="14"/>
      <c r="J119" s="17"/>
      <c r="K119" s="15"/>
      <c r="L119" s="15"/>
      <c r="M119" s="15"/>
      <c r="N119" s="14"/>
      <c r="O119" s="12"/>
      <c r="P119" s="13"/>
      <c r="Q119" s="13"/>
      <c r="R119" s="14"/>
      <c r="S119" s="12"/>
    </row>
  </sheetData>
  <mergeCells count="9">
    <mergeCell ref="C68:H68"/>
    <mergeCell ref="C45:H45"/>
    <mergeCell ref="I45:M45"/>
    <mergeCell ref="S2:AE2"/>
    <mergeCell ref="S9:AE9"/>
    <mergeCell ref="S16:AE16"/>
    <mergeCell ref="S23:AE23"/>
    <mergeCell ref="S30:AE30"/>
    <mergeCell ref="S37:AE37"/>
  </mergeCells>
  <conditionalFormatting sqref="C78:H8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42DF-2938-4FB0-B4BD-88F39760D795}">
  <sheetPr codeName="Sheet6"/>
  <dimension ref="A1:AR119"/>
  <sheetViews>
    <sheetView topLeftCell="A16" workbookViewId="0">
      <selection activeCell="L38" sqref="J38:L38"/>
    </sheetView>
  </sheetViews>
  <sheetFormatPr defaultRowHeight="14.4" x14ac:dyDescent="0.3"/>
  <cols>
    <col min="2" max="2" width="16.6640625" customWidth="1"/>
    <col min="3" max="3" width="18.77734375" customWidth="1"/>
    <col min="4" max="4" width="15.77734375" customWidth="1"/>
    <col min="5" max="6" width="16.6640625" customWidth="1"/>
    <col min="7" max="7" width="16.77734375" customWidth="1"/>
    <col min="8" max="8" width="17.5546875" style="5" customWidth="1"/>
    <col min="9" max="9" width="24.44140625" style="7" customWidth="1"/>
    <col min="10" max="10" width="14.44140625" style="5" customWidth="1"/>
    <col min="11" max="11" width="12" style="9" bestFit="1" customWidth="1"/>
    <col min="12" max="12" width="12.5546875" style="70" customWidth="1"/>
    <col min="13" max="13" width="12.5546875" style="6" customWidth="1"/>
    <col min="14" max="14" width="5.21875" style="7" customWidth="1"/>
    <col min="15" max="15" width="7.6640625" style="5" hidden="1" customWidth="1"/>
    <col min="16" max="16" width="7.77734375" style="6" hidden="1" customWidth="1"/>
    <col min="17" max="17" width="9.77734375" style="6" hidden="1" customWidth="1"/>
    <col min="18" max="18" width="10" style="7" hidden="1" customWidth="1"/>
    <col min="19" max="19" width="3.109375" style="5" customWidth="1"/>
    <col min="20" max="20" width="2.44140625" style="6" bestFit="1" customWidth="1"/>
    <col min="21" max="22" width="3.44140625" style="6" bestFit="1" customWidth="1"/>
    <col min="23" max="25" width="4.44140625" style="6" bestFit="1" customWidth="1"/>
    <col min="26" max="30" width="5.44140625" style="6" bestFit="1" customWidth="1"/>
    <col min="31" max="31" width="5.6640625" style="7" customWidth="1"/>
  </cols>
  <sheetData>
    <row r="1" spans="1:44" ht="15" thickBot="1" x14ac:dyDescent="0.35">
      <c r="H1" s="2"/>
      <c r="I1" s="4"/>
      <c r="J1" s="2"/>
      <c r="K1" s="19"/>
      <c r="L1" s="19"/>
      <c r="M1" s="3"/>
      <c r="N1" s="4"/>
      <c r="O1" s="2"/>
      <c r="P1" s="3"/>
      <c r="Q1" s="3"/>
      <c r="R1" s="4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spans="1:44" s="20" customFormat="1" ht="15" thickBot="1" x14ac:dyDescent="0.35">
      <c r="A2" s="20" t="s">
        <v>187</v>
      </c>
      <c r="B2" s="20" t="s">
        <v>1</v>
      </c>
      <c r="C2" s="20" t="s">
        <v>9</v>
      </c>
      <c r="D2" s="20" t="s">
        <v>14</v>
      </c>
      <c r="E2" s="20" t="s">
        <v>15</v>
      </c>
      <c r="F2" s="1" t="s">
        <v>222</v>
      </c>
      <c r="G2" s="1" t="s">
        <v>10</v>
      </c>
      <c r="H2" s="21" t="s">
        <v>12</v>
      </c>
      <c r="J2" s="65" t="s">
        <v>3</v>
      </c>
      <c r="K2" s="51" t="s">
        <v>11</v>
      </c>
      <c r="L2" s="65" t="s">
        <v>2</v>
      </c>
      <c r="M2" s="1" t="s">
        <v>4</v>
      </c>
      <c r="S2" s="349" t="s">
        <v>23</v>
      </c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1"/>
      <c r="AF2" s="8"/>
      <c r="AH2" s="20" t="s">
        <v>196</v>
      </c>
    </row>
    <row r="3" spans="1:44" s="24" customFormat="1" x14ac:dyDescent="0.3">
      <c r="A3" s="80" t="s">
        <v>205</v>
      </c>
      <c r="B3" s="24">
        <v>12</v>
      </c>
      <c r="C3" s="24" t="s">
        <v>13</v>
      </c>
      <c r="D3" s="35" t="s">
        <v>197</v>
      </c>
      <c r="E3" s="26">
        <v>1</v>
      </c>
      <c r="F3" s="39">
        <v>25</v>
      </c>
      <c r="G3" s="39">
        <v>0</v>
      </c>
      <c r="H3" s="43" t="s">
        <v>16</v>
      </c>
      <c r="I3" s="31"/>
      <c r="J3" s="71"/>
      <c r="K3" s="52"/>
      <c r="L3" s="66"/>
      <c r="M3" s="28">
        <v>0.135416666667</v>
      </c>
      <c r="N3" s="49"/>
      <c r="O3" s="73"/>
      <c r="P3" s="74"/>
      <c r="Q3" s="74"/>
      <c r="R3" s="75"/>
      <c r="S3" s="37">
        <v>0</v>
      </c>
      <c r="T3" s="24">
        <v>4</v>
      </c>
      <c r="U3" s="24">
        <v>16</v>
      </c>
      <c r="V3" s="24">
        <v>64</v>
      </c>
      <c r="W3" s="24">
        <v>100</v>
      </c>
      <c r="X3" s="24">
        <v>100</v>
      </c>
      <c r="Y3" s="24">
        <v>100</v>
      </c>
      <c r="Z3" s="24">
        <v>100</v>
      </c>
      <c r="AA3" s="24">
        <v>100</v>
      </c>
      <c r="AB3" s="24">
        <v>100</v>
      </c>
      <c r="AC3" s="24">
        <v>100</v>
      </c>
      <c r="AD3" s="24">
        <v>100</v>
      </c>
      <c r="AE3" s="31">
        <v>100</v>
      </c>
      <c r="AF3" s="42"/>
    </row>
    <row r="4" spans="1:44" s="24" customFormat="1" x14ac:dyDescent="0.3">
      <c r="A4" s="23" t="s">
        <v>196</v>
      </c>
      <c r="B4" s="22">
        <v>12</v>
      </c>
      <c r="C4" s="22" t="s">
        <v>13</v>
      </c>
      <c r="D4" s="35" t="s">
        <v>197</v>
      </c>
      <c r="E4" s="22">
        <v>1</v>
      </c>
      <c r="F4" s="39">
        <v>25</v>
      </c>
      <c r="G4" s="40">
        <v>0</v>
      </c>
      <c r="H4" s="44" t="s">
        <v>37</v>
      </c>
      <c r="I4" s="45"/>
      <c r="J4" s="71"/>
      <c r="K4" s="52"/>
      <c r="L4" s="67"/>
      <c r="M4" s="28">
        <v>0.46875</v>
      </c>
      <c r="N4" s="49"/>
      <c r="O4" s="73"/>
      <c r="P4" s="74"/>
      <c r="Q4" s="74"/>
      <c r="R4" s="75"/>
      <c r="S4" s="37">
        <v>0</v>
      </c>
      <c r="T4" s="24">
        <v>4</v>
      </c>
      <c r="U4" s="24">
        <v>16</v>
      </c>
      <c r="V4" s="24">
        <v>64</v>
      </c>
      <c r="W4" s="24">
        <v>100</v>
      </c>
      <c r="X4" s="24">
        <v>100</v>
      </c>
      <c r="Y4" s="24">
        <v>100</v>
      </c>
      <c r="Z4" s="24">
        <v>100</v>
      </c>
      <c r="AA4" s="24">
        <v>100</v>
      </c>
      <c r="AB4" s="24">
        <v>100</v>
      </c>
      <c r="AC4" s="24">
        <v>100</v>
      </c>
      <c r="AD4" s="24">
        <v>100</v>
      </c>
      <c r="AE4" s="31">
        <v>100</v>
      </c>
      <c r="AF4" s="42"/>
      <c r="AG4" s="24" t="s">
        <v>198</v>
      </c>
      <c r="AH4" s="128"/>
      <c r="AI4" s="24" t="s">
        <v>206</v>
      </c>
      <c r="AJ4" s="24" t="s">
        <v>207</v>
      </c>
      <c r="AM4" s="23"/>
      <c r="AN4" s="23"/>
      <c r="AO4" s="23"/>
      <c r="AP4" s="23"/>
      <c r="AQ4" s="23"/>
      <c r="AR4" s="23"/>
    </row>
    <row r="5" spans="1:44" s="23" customFormat="1" x14ac:dyDescent="0.3">
      <c r="A5" s="80" t="s">
        <v>192</v>
      </c>
      <c r="B5" s="22">
        <v>12</v>
      </c>
      <c r="C5" s="22" t="s">
        <v>13</v>
      </c>
      <c r="D5" s="35" t="s">
        <v>197</v>
      </c>
      <c r="E5" s="25">
        <v>1</v>
      </c>
      <c r="F5" s="39">
        <v>25</v>
      </c>
      <c r="G5" s="41">
        <v>0</v>
      </c>
      <c r="H5" s="46" t="s">
        <v>17</v>
      </c>
      <c r="I5" s="47"/>
      <c r="J5" s="72"/>
      <c r="K5" s="52"/>
      <c r="L5" s="66"/>
      <c r="M5" s="29">
        <v>0</v>
      </c>
      <c r="N5" s="50"/>
      <c r="O5" s="76"/>
      <c r="P5" s="77"/>
      <c r="Q5" s="77"/>
      <c r="R5" s="78"/>
      <c r="S5" s="37">
        <v>0</v>
      </c>
      <c r="T5" s="24">
        <v>4</v>
      </c>
      <c r="U5" s="24">
        <v>16</v>
      </c>
      <c r="V5" s="24">
        <v>64</v>
      </c>
      <c r="W5" s="24">
        <v>100</v>
      </c>
      <c r="X5" s="24">
        <v>100</v>
      </c>
      <c r="Y5" s="24">
        <v>100</v>
      </c>
      <c r="Z5" s="24">
        <v>100</v>
      </c>
      <c r="AA5" s="24">
        <v>100</v>
      </c>
      <c r="AB5" s="24">
        <v>100</v>
      </c>
      <c r="AC5" s="24">
        <v>100</v>
      </c>
      <c r="AD5" s="24">
        <v>100</v>
      </c>
      <c r="AE5" s="31">
        <v>100</v>
      </c>
      <c r="AF5" s="30"/>
      <c r="AG5" s="23">
        <v>1</v>
      </c>
      <c r="AH5" s="24">
        <v>4</v>
      </c>
      <c r="AI5" s="23">
        <f>-AH5/2</f>
        <v>-2</v>
      </c>
      <c r="AJ5" s="23">
        <f>AH5/2</f>
        <v>2</v>
      </c>
    </row>
    <row r="6" spans="1:44" s="23" customFormat="1" x14ac:dyDescent="0.3">
      <c r="A6" s="23" t="s">
        <v>193</v>
      </c>
      <c r="B6" s="22">
        <v>12</v>
      </c>
      <c r="C6" s="22" t="s">
        <v>13</v>
      </c>
      <c r="D6" s="35" t="s">
        <v>197</v>
      </c>
      <c r="E6" s="22">
        <v>1</v>
      </c>
      <c r="F6" s="39">
        <v>25</v>
      </c>
      <c r="G6" s="40">
        <v>0</v>
      </c>
      <c r="H6" s="44" t="s">
        <v>18</v>
      </c>
      <c r="I6" s="33"/>
      <c r="J6" s="72"/>
      <c r="K6" s="52"/>
      <c r="L6" s="67"/>
      <c r="M6" s="29">
        <v>-0.16203703703700001</v>
      </c>
      <c r="N6" s="50"/>
      <c r="O6" s="76"/>
      <c r="P6" s="77"/>
      <c r="Q6" s="77"/>
      <c r="R6" s="78"/>
      <c r="S6" s="37">
        <v>0</v>
      </c>
      <c r="T6" s="24">
        <v>4</v>
      </c>
      <c r="U6" s="24">
        <v>16</v>
      </c>
      <c r="V6" s="24">
        <v>64</v>
      </c>
      <c r="W6" s="24">
        <v>100</v>
      </c>
      <c r="X6" s="24">
        <v>100</v>
      </c>
      <c r="Y6" s="24">
        <v>100</v>
      </c>
      <c r="Z6" s="24">
        <v>100</v>
      </c>
      <c r="AA6" s="24">
        <v>100</v>
      </c>
      <c r="AB6" s="24">
        <v>100</v>
      </c>
      <c r="AC6" s="24">
        <v>100</v>
      </c>
      <c r="AD6" s="24">
        <v>100</v>
      </c>
      <c r="AE6" s="31">
        <v>100</v>
      </c>
      <c r="AF6" s="30"/>
      <c r="AG6" s="23">
        <v>2</v>
      </c>
      <c r="AH6" s="24">
        <v>16</v>
      </c>
      <c r="AI6" s="23">
        <f t="shared" ref="AI6:AI16" si="0">-AH6/2</f>
        <v>-8</v>
      </c>
      <c r="AJ6" s="23">
        <f t="shared" ref="AJ6:AJ16" si="1">AH6/2</f>
        <v>8</v>
      </c>
    </row>
    <row r="7" spans="1:44" s="23" customFormat="1" x14ac:dyDescent="0.3">
      <c r="A7" s="80" t="s">
        <v>194</v>
      </c>
      <c r="B7" s="22">
        <v>12</v>
      </c>
      <c r="C7" s="22" t="s">
        <v>13</v>
      </c>
      <c r="D7" s="35" t="s">
        <v>197</v>
      </c>
      <c r="E7" s="22">
        <v>1</v>
      </c>
      <c r="F7" s="39">
        <v>25</v>
      </c>
      <c r="G7" s="40">
        <v>0</v>
      </c>
      <c r="H7" s="44" t="s">
        <v>19</v>
      </c>
      <c r="I7" s="33"/>
      <c r="J7" s="72"/>
      <c r="K7" s="52"/>
      <c r="L7" s="66"/>
      <c r="M7" s="29">
        <v>0.20254629629599999</v>
      </c>
      <c r="N7" s="50"/>
      <c r="O7" s="76"/>
      <c r="P7" s="77"/>
      <c r="Q7" s="77"/>
      <c r="R7" s="78"/>
      <c r="S7" s="37">
        <v>0</v>
      </c>
      <c r="T7" s="24">
        <v>4</v>
      </c>
      <c r="U7" s="24">
        <v>16</v>
      </c>
      <c r="V7" s="24">
        <v>64</v>
      </c>
      <c r="W7" s="24">
        <v>100</v>
      </c>
      <c r="X7" s="24">
        <v>100</v>
      </c>
      <c r="Y7" s="24">
        <v>100</v>
      </c>
      <c r="Z7" s="24">
        <v>100</v>
      </c>
      <c r="AA7" s="24">
        <v>100</v>
      </c>
      <c r="AB7" s="24">
        <v>100</v>
      </c>
      <c r="AC7" s="24">
        <v>100</v>
      </c>
      <c r="AD7" s="24">
        <v>100</v>
      </c>
      <c r="AE7" s="31">
        <v>100</v>
      </c>
      <c r="AF7" s="30"/>
      <c r="AG7" s="23">
        <v>3</v>
      </c>
      <c r="AH7" s="24">
        <v>64</v>
      </c>
      <c r="AI7" s="23">
        <f t="shared" si="0"/>
        <v>-32</v>
      </c>
      <c r="AJ7" s="23">
        <f t="shared" si="1"/>
        <v>32</v>
      </c>
    </row>
    <row r="8" spans="1:44" s="23" customFormat="1" ht="15" thickBot="1" x14ac:dyDescent="0.35">
      <c r="A8" s="23" t="s">
        <v>203</v>
      </c>
      <c r="B8" s="22">
        <v>12</v>
      </c>
      <c r="C8" s="22" t="s">
        <v>13</v>
      </c>
      <c r="D8" s="35" t="s">
        <v>197</v>
      </c>
      <c r="E8" s="22">
        <v>1</v>
      </c>
      <c r="F8" s="39">
        <v>25</v>
      </c>
      <c r="G8" s="40">
        <v>0</v>
      </c>
      <c r="H8" s="44" t="s">
        <v>20</v>
      </c>
      <c r="I8" s="33"/>
      <c r="J8" s="72"/>
      <c r="K8" s="52"/>
      <c r="L8" s="67"/>
      <c r="M8" s="29">
        <v>0.25405092592599998</v>
      </c>
      <c r="N8" s="50"/>
      <c r="O8" s="76"/>
      <c r="P8" s="77"/>
      <c r="Q8" s="77"/>
      <c r="R8" s="78"/>
      <c r="S8" s="37">
        <v>0</v>
      </c>
      <c r="T8" s="24">
        <v>4</v>
      </c>
      <c r="U8" s="24">
        <v>16</v>
      </c>
      <c r="V8" s="24">
        <v>64</v>
      </c>
      <c r="W8" s="24">
        <v>100</v>
      </c>
      <c r="X8" s="24">
        <v>100</v>
      </c>
      <c r="Y8" s="24">
        <v>100</v>
      </c>
      <c r="Z8" s="24">
        <v>100</v>
      </c>
      <c r="AA8" s="24">
        <v>100</v>
      </c>
      <c r="AB8" s="24">
        <v>100</v>
      </c>
      <c r="AC8" s="24">
        <v>100</v>
      </c>
      <c r="AD8" s="24">
        <v>100</v>
      </c>
      <c r="AE8" s="31">
        <v>100</v>
      </c>
      <c r="AF8" s="30"/>
      <c r="AG8" s="23">
        <v>4</v>
      </c>
      <c r="AH8" s="24">
        <v>100</v>
      </c>
      <c r="AI8" s="23">
        <f t="shared" si="0"/>
        <v>-50</v>
      </c>
      <c r="AJ8" s="23">
        <f t="shared" si="1"/>
        <v>50</v>
      </c>
    </row>
    <row r="9" spans="1:44" s="20" customFormat="1" ht="15" thickBot="1" x14ac:dyDescent="0.35">
      <c r="A9" s="20" t="s">
        <v>188</v>
      </c>
      <c r="B9" s="20" t="s">
        <v>1</v>
      </c>
      <c r="C9" s="20" t="s">
        <v>9</v>
      </c>
      <c r="D9" s="20" t="s">
        <v>14</v>
      </c>
      <c r="E9" s="20" t="s">
        <v>15</v>
      </c>
      <c r="F9" s="1" t="s">
        <v>222</v>
      </c>
      <c r="G9" s="1" t="s">
        <v>10</v>
      </c>
      <c r="H9" s="21" t="s">
        <v>12</v>
      </c>
      <c r="J9" s="65" t="s">
        <v>3</v>
      </c>
      <c r="K9" s="51" t="s">
        <v>11</v>
      </c>
      <c r="L9" s="65" t="s">
        <v>2</v>
      </c>
      <c r="M9" s="1" t="s">
        <v>4</v>
      </c>
      <c r="S9" s="349" t="s">
        <v>23</v>
      </c>
      <c r="T9" s="350"/>
      <c r="U9" s="350"/>
      <c r="V9" s="350"/>
      <c r="W9" s="350"/>
      <c r="X9" s="350"/>
      <c r="Y9" s="350"/>
      <c r="Z9" s="350"/>
      <c r="AA9" s="350"/>
      <c r="AB9" s="350"/>
      <c r="AC9" s="350"/>
      <c r="AD9" s="350"/>
      <c r="AE9" s="351"/>
      <c r="AF9" s="8"/>
      <c r="AG9" s="20">
        <v>5</v>
      </c>
      <c r="AH9" s="24">
        <v>100</v>
      </c>
      <c r="AI9" s="20">
        <f t="shared" si="0"/>
        <v>-50</v>
      </c>
      <c r="AJ9" s="20">
        <f t="shared" si="1"/>
        <v>50</v>
      </c>
    </row>
    <row r="10" spans="1:44" s="23" customFormat="1" x14ac:dyDescent="0.3">
      <c r="A10" s="80" t="s">
        <v>205</v>
      </c>
      <c r="B10" s="24">
        <v>12</v>
      </c>
      <c r="C10" s="24" t="s">
        <v>13</v>
      </c>
      <c r="D10" s="35" t="s">
        <v>217</v>
      </c>
      <c r="E10" s="26">
        <v>1</v>
      </c>
      <c r="F10" s="39">
        <v>25</v>
      </c>
      <c r="G10" s="39">
        <v>0</v>
      </c>
      <c r="H10" s="43" t="s">
        <v>16</v>
      </c>
      <c r="I10" s="31"/>
      <c r="J10" s="71"/>
      <c r="K10" s="52"/>
      <c r="L10" s="66"/>
      <c r="M10" s="28">
        <v>0.135416666667</v>
      </c>
      <c r="N10" s="49"/>
      <c r="O10" s="73"/>
      <c r="P10" s="74"/>
      <c r="Q10" s="74"/>
      <c r="R10" s="75"/>
      <c r="S10" s="37">
        <v>0</v>
      </c>
      <c r="T10" s="24">
        <v>4</v>
      </c>
      <c r="U10" s="24">
        <v>16</v>
      </c>
      <c r="V10" s="24">
        <v>64</v>
      </c>
      <c r="W10" s="24">
        <v>100</v>
      </c>
      <c r="X10" s="24">
        <v>100</v>
      </c>
      <c r="Y10" s="24">
        <v>100</v>
      </c>
      <c r="Z10" s="24">
        <v>100</v>
      </c>
      <c r="AA10" s="24">
        <v>100</v>
      </c>
      <c r="AB10" s="24">
        <v>100</v>
      </c>
      <c r="AC10" s="24">
        <v>100</v>
      </c>
      <c r="AD10" s="24">
        <v>100</v>
      </c>
      <c r="AE10" s="31">
        <v>100</v>
      </c>
      <c r="AF10" s="30"/>
      <c r="AG10" s="23">
        <v>6</v>
      </c>
      <c r="AH10" s="24">
        <v>100</v>
      </c>
      <c r="AI10" s="23">
        <f t="shared" si="0"/>
        <v>-50</v>
      </c>
      <c r="AJ10" s="23">
        <f t="shared" si="1"/>
        <v>50</v>
      </c>
    </row>
    <row r="11" spans="1:44" s="23" customFormat="1" x14ac:dyDescent="0.3">
      <c r="A11" s="23" t="s">
        <v>196</v>
      </c>
      <c r="B11" s="22">
        <v>12</v>
      </c>
      <c r="C11" s="22" t="s">
        <v>13</v>
      </c>
      <c r="D11" s="35" t="s">
        <v>217</v>
      </c>
      <c r="E11" s="22">
        <v>1</v>
      </c>
      <c r="F11" s="39">
        <v>25</v>
      </c>
      <c r="G11" s="40">
        <v>0</v>
      </c>
      <c r="H11" s="44" t="s">
        <v>37</v>
      </c>
      <c r="I11" s="45"/>
      <c r="J11" s="71"/>
      <c r="K11" s="52"/>
      <c r="L11" s="67"/>
      <c r="M11" s="28">
        <v>0.46875</v>
      </c>
      <c r="N11" s="49"/>
      <c r="O11" s="73"/>
      <c r="P11" s="74"/>
      <c r="Q11" s="74"/>
      <c r="R11" s="75"/>
      <c r="S11" s="37">
        <v>0</v>
      </c>
      <c r="T11" s="24">
        <v>4</v>
      </c>
      <c r="U11" s="24">
        <v>16</v>
      </c>
      <c r="V11" s="24">
        <v>64</v>
      </c>
      <c r="W11" s="24">
        <v>100</v>
      </c>
      <c r="X11" s="24">
        <v>100</v>
      </c>
      <c r="Y11" s="24">
        <v>100</v>
      </c>
      <c r="Z11" s="24">
        <v>100</v>
      </c>
      <c r="AA11" s="24">
        <v>100</v>
      </c>
      <c r="AB11" s="24">
        <v>100</v>
      </c>
      <c r="AC11" s="24">
        <v>100</v>
      </c>
      <c r="AD11" s="24">
        <v>100</v>
      </c>
      <c r="AE11" s="31">
        <v>100</v>
      </c>
      <c r="AF11" s="30"/>
      <c r="AG11" s="23">
        <v>7</v>
      </c>
      <c r="AH11" s="24">
        <v>100</v>
      </c>
      <c r="AI11" s="23">
        <f t="shared" si="0"/>
        <v>-50</v>
      </c>
      <c r="AJ11" s="23">
        <f t="shared" si="1"/>
        <v>50</v>
      </c>
    </row>
    <row r="12" spans="1:44" s="23" customFormat="1" x14ac:dyDescent="0.3">
      <c r="A12" s="80" t="s">
        <v>192</v>
      </c>
      <c r="B12" s="22">
        <v>12</v>
      </c>
      <c r="C12" s="22" t="s">
        <v>13</v>
      </c>
      <c r="D12" s="35" t="s">
        <v>217</v>
      </c>
      <c r="E12" s="25">
        <v>1</v>
      </c>
      <c r="F12" s="39">
        <v>25</v>
      </c>
      <c r="G12" s="41">
        <v>0</v>
      </c>
      <c r="H12" s="46" t="s">
        <v>17</v>
      </c>
      <c r="I12" s="47"/>
      <c r="J12" s="72"/>
      <c r="K12" s="52"/>
      <c r="L12" s="66"/>
      <c r="M12" s="29">
        <v>0</v>
      </c>
      <c r="N12" s="50"/>
      <c r="O12" s="76"/>
      <c r="P12" s="77"/>
      <c r="Q12" s="77"/>
      <c r="R12" s="78"/>
      <c r="S12" s="37">
        <v>0</v>
      </c>
      <c r="T12" s="24">
        <v>4</v>
      </c>
      <c r="U12" s="24">
        <v>16</v>
      </c>
      <c r="V12" s="24">
        <v>64</v>
      </c>
      <c r="W12" s="24">
        <v>100</v>
      </c>
      <c r="X12" s="24">
        <v>100</v>
      </c>
      <c r="Y12" s="24">
        <v>100</v>
      </c>
      <c r="Z12" s="24">
        <v>100</v>
      </c>
      <c r="AA12" s="24">
        <v>100</v>
      </c>
      <c r="AB12" s="24">
        <v>100</v>
      </c>
      <c r="AC12" s="24">
        <v>100</v>
      </c>
      <c r="AD12" s="24">
        <v>100</v>
      </c>
      <c r="AE12" s="31">
        <v>100</v>
      </c>
      <c r="AF12" s="30"/>
      <c r="AG12" s="23">
        <v>8</v>
      </c>
      <c r="AH12" s="24">
        <v>100</v>
      </c>
      <c r="AI12" s="23">
        <f t="shared" si="0"/>
        <v>-50</v>
      </c>
      <c r="AJ12" s="23">
        <f t="shared" si="1"/>
        <v>50</v>
      </c>
    </row>
    <row r="13" spans="1:44" s="23" customFormat="1" x14ac:dyDescent="0.3">
      <c r="A13" s="23" t="s">
        <v>193</v>
      </c>
      <c r="B13" s="22">
        <v>12</v>
      </c>
      <c r="C13" s="22" t="s">
        <v>13</v>
      </c>
      <c r="D13" s="35" t="s">
        <v>217</v>
      </c>
      <c r="E13" s="22">
        <v>1</v>
      </c>
      <c r="F13" s="39">
        <v>25</v>
      </c>
      <c r="G13" s="40">
        <v>0</v>
      </c>
      <c r="H13" s="44" t="s">
        <v>18</v>
      </c>
      <c r="I13" s="33"/>
      <c r="J13" s="72"/>
      <c r="K13" s="52"/>
      <c r="L13" s="67"/>
      <c r="M13" s="29">
        <v>-0.16203703703700001</v>
      </c>
      <c r="N13" s="50"/>
      <c r="O13" s="76"/>
      <c r="P13" s="77"/>
      <c r="Q13" s="77"/>
      <c r="R13" s="78"/>
      <c r="S13" s="37">
        <v>0</v>
      </c>
      <c r="T13" s="24">
        <v>4</v>
      </c>
      <c r="U13" s="24">
        <v>16</v>
      </c>
      <c r="V13" s="24">
        <v>64</v>
      </c>
      <c r="W13" s="24">
        <v>100</v>
      </c>
      <c r="X13" s="24">
        <v>100</v>
      </c>
      <c r="Y13" s="24">
        <v>100</v>
      </c>
      <c r="Z13" s="24">
        <v>100</v>
      </c>
      <c r="AA13" s="24">
        <v>100</v>
      </c>
      <c r="AB13" s="24">
        <v>100</v>
      </c>
      <c r="AC13" s="24">
        <v>100</v>
      </c>
      <c r="AD13" s="24">
        <v>100</v>
      </c>
      <c r="AE13" s="31">
        <v>100</v>
      </c>
      <c r="AF13" s="30"/>
      <c r="AG13" s="23">
        <v>9</v>
      </c>
      <c r="AH13" s="24">
        <v>100</v>
      </c>
      <c r="AI13" s="23">
        <f t="shared" si="0"/>
        <v>-50</v>
      </c>
      <c r="AJ13" s="23">
        <f t="shared" si="1"/>
        <v>50</v>
      </c>
    </row>
    <row r="14" spans="1:44" s="23" customFormat="1" x14ac:dyDescent="0.3">
      <c r="A14" s="80" t="s">
        <v>194</v>
      </c>
      <c r="B14" s="22">
        <v>12</v>
      </c>
      <c r="C14" s="22" t="s">
        <v>13</v>
      </c>
      <c r="D14" s="35" t="s">
        <v>217</v>
      </c>
      <c r="E14" s="22">
        <v>1</v>
      </c>
      <c r="F14" s="39">
        <v>25</v>
      </c>
      <c r="G14" s="40">
        <v>0</v>
      </c>
      <c r="H14" s="44" t="s">
        <v>19</v>
      </c>
      <c r="I14" s="33"/>
      <c r="J14" s="72"/>
      <c r="K14" s="52"/>
      <c r="L14" s="66"/>
      <c r="M14" s="29">
        <v>0.20254629629599999</v>
      </c>
      <c r="N14" s="50"/>
      <c r="O14" s="76"/>
      <c r="P14" s="77"/>
      <c r="Q14" s="77"/>
      <c r="R14" s="78"/>
      <c r="S14" s="37">
        <v>0</v>
      </c>
      <c r="T14" s="24">
        <v>4</v>
      </c>
      <c r="U14" s="24">
        <v>16</v>
      </c>
      <c r="V14" s="24">
        <v>64</v>
      </c>
      <c r="W14" s="24">
        <v>100</v>
      </c>
      <c r="X14" s="24">
        <v>100</v>
      </c>
      <c r="Y14" s="24">
        <v>100</v>
      </c>
      <c r="Z14" s="24">
        <v>100</v>
      </c>
      <c r="AA14" s="24">
        <v>100</v>
      </c>
      <c r="AB14" s="24">
        <v>100</v>
      </c>
      <c r="AC14" s="24">
        <v>100</v>
      </c>
      <c r="AD14" s="24">
        <v>100</v>
      </c>
      <c r="AE14" s="31">
        <v>100</v>
      </c>
      <c r="AF14" s="30"/>
      <c r="AG14" s="23">
        <v>10</v>
      </c>
      <c r="AH14" s="24">
        <v>100</v>
      </c>
      <c r="AI14" s="23">
        <f t="shared" si="0"/>
        <v>-50</v>
      </c>
      <c r="AJ14" s="23">
        <f t="shared" si="1"/>
        <v>50</v>
      </c>
    </row>
    <row r="15" spans="1:44" s="23" customFormat="1" ht="15" thickBot="1" x14ac:dyDescent="0.35">
      <c r="A15" s="23" t="s">
        <v>203</v>
      </c>
      <c r="B15" s="22">
        <v>12</v>
      </c>
      <c r="C15" s="22" t="s">
        <v>13</v>
      </c>
      <c r="D15" s="35" t="s">
        <v>217</v>
      </c>
      <c r="E15" s="22">
        <v>1</v>
      </c>
      <c r="F15" s="39">
        <v>25</v>
      </c>
      <c r="G15" s="40">
        <v>0</v>
      </c>
      <c r="H15" s="44" t="s">
        <v>20</v>
      </c>
      <c r="I15" s="33"/>
      <c r="J15" s="72"/>
      <c r="K15" s="52"/>
      <c r="L15" s="67"/>
      <c r="M15" s="29">
        <v>0.25405092592599998</v>
      </c>
      <c r="N15" s="50"/>
      <c r="O15" s="76"/>
      <c r="P15" s="77"/>
      <c r="Q15" s="77"/>
      <c r="R15" s="78"/>
      <c r="S15" s="37">
        <v>0</v>
      </c>
      <c r="T15" s="24">
        <v>4</v>
      </c>
      <c r="U15" s="24">
        <v>16</v>
      </c>
      <c r="V15" s="24">
        <v>64</v>
      </c>
      <c r="W15" s="24">
        <v>100</v>
      </c>
      <c r="X15" s="24">
        <v>100</v>
      </c>
      <c r="Y15" s="24">
        <v>100</v>
      </c>
      <c r="Z15" s="24">
        <v>100</v>
      </c>
      <c r="AA15" s="24">
        <v>100</v>
      </c>
      <c r="AB15" s="24">
        <v>100</v>
      </c>
      <c r="AC15" s="24">
        <v>100</v>
      </c>
      <c r="AD15" s="24">
        <v>100</v>
      </c>
      <c r="AE15" s="31">
        <v>100</v>
      </c>
      <c r="AF15" s="30"/>
      <c r="AG15" s="23">
        <v>11</v>
      </c>
      <c r="AH15" s="24">
        <v>100</v>
      </c>
      <c r="AI15" s="23">
        <f t="shared" si="0"/>
        <v>-50</v>
      </c>
      <c r="AJ15" s="23">
        <f t="shared" si="1"/>
        <v>50</v>
      </c>
    </row>
    <row r="16" spans="1:44" s="20" customFormat="1" ht="15" thickBot="1" x14ac:dyDescent="0.35">
      <c r="A16" s="20" t="s">
        <v>189</v>
      </c>
      <c r="B16" s="20" t="s">
        <v>1</v>
      </c>
      <c r="C16" s="20" t="s">
        <v>9</v>
      </c>
      <c r="D16" s="20" t="s">
        <v>14</v>
      </c>
      <c r="E16" s="20" t="s">
        <v>15</v>
      </c>
      <c r="F16" s="1" t="s">
        <v>222</v>
      </c>
      <c r="G16" s="1" t="s">
        <v>10</v>
      </c>
      <c r="H16" s="21" t="s">
        <v>12</v>
      </c>
      <c r="J16" s="65" t="s">
        <v>3</v>
      </c>
      <c r="K16" s="51" t="s">
        <v>11</v>
      </c>
      <c r="L16" s="65" t="s">
        <v>2</v>
      </c>
      <c r="M16" s="1" t="s">
        <v>4</v>
      </c>
      <c r="S16" s="349" t="s">
        <v>23</v>
      </c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1"/>
      <c r="AF16" s="8"/>
      <c r="AG16" s="20">
        <v>12</v>
      </c>
      <c r="AH16" s="24">
        <v>100</v>
      </c>
      <c r="AI16" s="23">
        <f t="shared" si="0"/>
        <v>-50</v>
      </c>
      <c r="AJ16" s="23">
        <f t="shared" si="1"/>
        <v>50</v>
      </c>
    </row>
    <row r="17" spans="1:44" s="23" customFormat="1" x14ac:dyDescent="0.3">
      <c r="A17" s="80" t="s">
        <v>205</v>
      </c>
      <c r="B17" s="24">
        <v>12</v>
      </c>
      <c r="C17" s="24" t="s">
        <v>13</v>
      </c>
      <c r="D17" s="35" t="s">
        <v>218</v>
      </c>
      <c r="E17" s="26">
        <v>1</v>
      </c>
      <c r="F17" s="39">
        <v>25</v>
      </c>
      <c r="G17" s="39">
        <v>0</v>
      </c>
      <c r="H17" s="43" t="s">
        <v>16</v>
      </c>
      <c r="I17" s="31"/>
      <c r="J17" s="71"/>
      <c r="K17" s="52"/>
      <c r="L17" s="66"/>
      <c r="M17" s="28">
        <v>0.135416666667</v>
      </c>
      <c r="N17" s="49"/>
      <c r="O17" s="73"/>
      <c r="P17" s="74"/>
      <c r="Q17" s="74"/>
      <c r="R17" s="75"/>
      <c r="S17" s="37">
        <v>0</v>
      </c>
      <c r="T17" s="24">
        <v>4</v>
      </c>
      <c r="U17" s="24">
        <v>16</v>
      </c>
      <c r="V17" s="24">
        <v>64</v>
      </c>
      <c r="W17" s="24">
        <v>100</v>
      </c>
      <c r="X17" s="24">
        <v>100</v>
      </c>
      <c r="Y17" s="24">
        <v>100</v>
      </c>
      <c r="Z17" s="24">
        <v>100</v>
      </c>
      <c r="AA17" s="24">
        <v>100</v>
      </c>
      <c r="AB17" s="24">
        <v>100</v>
      </c>
      <c r="AC17" s="24">
        <v>100</v>
      </c>
      <c r="AD17" s="24">
        <v>100</v>
      </c>
      <c r="AE17" s="31">
        <v>100</v>
      </c>
      <c r="AF17" s="30"/>
      <c r="AG17" s="34"/>
      <c r="AH17" s="56"/>
      <c r="AI17" s="34"/>
    </row>
    <row r="18" spans="1:44" s="23" customFormat="1" x14ac:dyDescent="0.3">
      <c r="A18" s="23" t="s">
        <v>196</v>
      </c>
      <c r="B18" s="22">
        <v>12</v>
      </c>
      <c r="C18" s="22" t="s">
        <v>13</v>
      </c>
      <c r="D18" s="35" t="s">
        <v>218</v>
      </c>
      <c r="E18" s="22">
        <v>1</v>
      </c>
      <c r="F18" s="39">
        <v>25</v>
      </c>
      <c r="G18" s="40">
        <v>0</v>
      </c>
      <c r="H18" s="44" t="s">
        <v>37</v>
      </c>
      <c r="I18" s="45"/>
      <c r="J18" s="71"/>
      <c r="K18" s="52"/>
      <c r="L18" s="67"/>
      <c r="M18" s="28">
        <v>0.46875</v>
      </c>
      <c r="N18" s="49"/>
      <c r="O18" s="73"/>
      <c r="P18" s="74"/>
      <c r="Q18" s="74"/>
      <c r="R18" s="75"/>
      <c r="S18" s="37">
        <v>0</v>
      </c>
      <c r="T18" s="24">
        <v>4</v>
      </c>
      <c r="U18" s="24">
        <v>16</v>
      </c>
      <c r="V18" s="24">
        <v>64</v>
      </c>
      <c r="W18" s="24">
        <v>100</v>
      </c>
      <c r="X18" s="24">
        <v>100</v>
      </c>
      <c r="Y18" s="24">
        <v>100</v>
      </c>
      <c r="Z18" s="24">
        <v>100</v>
      </c>
      <c r="AA18" s="24">
        <v>100</v>
      </c>
      <c r="AB18" s="24">
        <v>100</v>
      </c>
      <c r="AC18" s="24">
        <v>100</v>
      </c>
      <c r="AD18" s="24">
        <v>100</v>
      </c>
      <c r="AE18" s="31">
        <v>100</v>
      </c>
      <c r="AF18" s="30"/>
      <c r="AG18" s="34"/>
      <c r="AH18" s="56"/>
      <c r="AI18" s="34"/>
    </row>
    <row r="19" spans="1:44" s="23" customFormat="1" x14ac:dyDescent="0.3">
      <c r="A19" s="80" t="s">
        <v>192</v>
      </c>
      <c r="B19" s="22">
        <v>12</v>
      </c>
      <c r="C19" s="22" t="s">
        <v>13</v>
      </c>
      <c r="D19" s="35" t="s">
        <v>218</v>
      </c>
      <c r="E19" s="25">
        <v>1</v>
      </c>
      <c r="F19" s="39">
        <v>25</v>
      </c>
      <c r="G19" s="41">
        <v>0</v>
      </c>
      <c r="H19" s="46" t="s">
        <v>17</v>
      </c>
      <c r="I19" s="47"/>
      <c r="J19" s="72"/>
      <c r="K19" s="52"/>
      <c r="L19" s="66"/>
      <c r="M19" s="29">
        <v>0</v>
      </c>
      <c r="N19" s="50"/>
      <c r="O19" s="76"/>
      <c r="P19" s="77"/>
      <c r="Q19" s="77"/>
      <c r="R19" s="78"/>
      <c r="S19" s="37">
        <v>0</v>
      </c>
      <c r="T19" s="24">
        <v>4</v>
      </c>
      <c r="U19" s="24">
        <v>16</v>
      </c>
      <c r="V19" s="24">
        <v>64</v>
      </c>
      <c r="W19" s="24">
        <v>100</v>
      </c>
      <c r="X19" s="24">
        <v>100</v>
      </c>
      <c r="Y19" s="24">
        <v>100</v>
      </c>
      <c r="Z19" s="24">
        <v>100</v>
      </c>
      <c r="AA19" s="24">
        <v>100</v>
      </c>
      <c r="AB19" s="24">
        <v>100</v>
      </c>
      <c r="AC19" s="24">
        <v>100</v>
      </c>
      <c r="AD19" s="24">
        <v>100</v>
      </c>
      <c r="AE19" s="31">
        <v>100</v>
      </c>
      <c r="AF19" s="30"/>
      <c r="AG19" s="34"/>
      <c r="AH19" s="56"/>
      <c r="AI19" s="34"/>
    </row>
    <row r="20" spans="1:44" s="23" customFormat="1" x14ac:dyDescent="0.3">
      <c r="A20" s="23" t="s">
        <v>193</v>
      </c>
      <c r="B20" s="22">
        <v>12</v>
      </c>
      <c r="C20" s="22" t="s">
        <v>13</v>
      </c>
      <c r="D20" s="35" t="s">
        <v>218</v>
      </c>
      <c r="E20" s="22">
        <v>1</v>
      </c>
      <c r="F20" s="39">
        <v>25</v>
      </c>
      <c r="G20" s="40">
        <v>0</v>
      </c>
      <c r="H20" s="44" t="s">
        <v>18</v>
      </c>
      <c r="I20" s="33"/>
      <c r="J20" s="72"/>
      <c r="K20" s="52"/>
      <c r="L20" s="67"/>
      <c r="M20" s="29">
        <v>-0.16203703703700001</v>
      </c>
      <c r="N20" s="50"/>
      <c r="O20" s="76"/>
      <c r="P20" s="77"/>
      <c r="Q20" s="77"/>
      <c r="R20" s="78"/>
      <c r="S20" s="37">
        <v>0</v>
      </c>
      <c r="T20" s="24">
        <v>4</v>
      </c>
      <c r="U20" s="24">
        <v>16</v>
      </c>
      <c r="V20" s="24">
        <v>64</v>
      </c>
      <c r="W20" s="24">
        <v>100</v>
      </c>
      <c r="X20" s="24">
        <v>100</v>
      </c>
      <c r="Y20" s="24">
        <v>100</v>
      </c>
      <c r="Z20" s="24">
        <v>100</v>
      </c>
      <c r="AA20" s="24">
        <v>100</v>
      </c>
      <c r="AB20" s="24">
        <v>100</v>
      </c>
      <c r="AC20" s="24">
        <v>100</v>
      </c>
      <c r="AD20" s="24">
        <v>100</v>
      </c>
      <c r="AE20" s="31">
        <v>100</v>
      </c>
      <c r="AF20" s="30"/>
      <c r="AG20" s="34"/>
      <c r="AH20" s="56"/>
      <c r="AI20" s="34"/>
    </row>
    <row r="21" spans="1:44" s="23" customFormat="1" x14ac:dyDescent="0.3">
      <c r="A21" s="80" t="s">
        <v>194</v>
      </c>
      <c r="B21" s="22">
        <v>12</v>
      </c>
      <c r="C21" s="22" t="s">
        <v>13</v>
      </c>
      <c r="D21" s="35" t="s">
        <v>218</v>
      </c>
      <c r="E21" s="22">
        <v>1</v>
      </c>
      <c r="F21" s="39">
        <v>25</v>
      </c>
      <c r="G21" s="40">
        <v>0</v>
      </c>
      <c r="H21" s="44" t="s">
        <v>19</v>
      </c>
      <c r="I21" s="33"/>
      <c r="J21" s="72"/>
      <c r="K21" s="52"/>
      <c r="L21" s="66"/>
      <c r="M21" s="29">
        <v>0.20254629629599999</v>
      </c>
      <c r="N21" s="50"/>
      <c r="O21" s="76"/>
      <c r="P21" s="77"/>
      <c r="Q21" s="77"/>
      <c r="R21" s="78"/>
      <c r="S21" s="37">
        <v>0</v>
      </c>
      <c r="T21" s="24">
        <v>4</v>
      </c>
      <c r="U21" s="24">
        <v>16</v>
      </c>
      <c r="V21" s="24">
        <v>64</v>
      </c>
      <c r="W21" s="24">
        <v>100</v>
      </c>
      <c r="X21" s="24">
        <v>100</v>
      </c>
      <c r="Y21" s="24">
        <v>100</v>
      </c>
      <c r="Z21" s="24">
        <v>100</v>
      </c>
      <c r="AA21" s="24">
        <v>100</v>
      </c>
      <c r="AB21" s="24">
        <v>100</v>
      </c>
      <c r="AC21" s="24">
        <v>100</v>
      </c>
      <c r="AD21" s="24">
        <v>100</v>
      </c>
      <c r="AE21" s="31">
        <v>100</v>
      </c>
      <c r="AF21" s="30"/>
      <c r="AG21" s="34"/>
      <c r="AH21" s="56"/>
      <c r="AI21" s="34"/>
    </row>
    <row r="22" spans="1:44" s="23" customFormat="1" ht="15" thickBot="1" x14ac:dyDescent="0.35">
      <c r="A22" s="23" t="s">
        <v>203</v>
      </c>
      <c r="B22" s="22">
        <v>12</v>
      </c>
      <c r="C22" s="22" t="s">
        <v>13</v>
      </c>
      <c r="D22" s="35" t="s">
        <v>218</v>
      </c>
      <c r="E22" s="22">
        <v>1</v>
      </c>
      <c r="F22" s="39">
        <v>25</v>
      </c>
      <c r="G22" s="40">
        <v>0</v>
      </c>
      <c r="H22" s="44" t="s">
        <v>20</v>
      </c>
      <c r="I22" s="33"/>
      <c r="J22" s="72"/>
      <c r="K22" s="52"/>
      <c r="L22" s="67"/>
      <c r="M22" s="29">
        <v>0.25405092592599998</v>
      </c>
      <c r="N22" s="50"/>
      <c r="O22" s="76"/>
      <c r="P22" s="77"/>
      <c r="Q22" s="77"/>
      <c r="R22" s="78"/>
      <c r="S22" s="37">
        <v>0</v>
      </c>
      <c r="T22" s="24">
        <v>4</v>
      </c>
      <c r="U22" s="24">
        <v>16</v>
      </c>
      <c r="V22" s="24">
        <v>64</v>
      </c>
      <c r="W22" s="24">
        <v>100</v>
      </c>
      <c r="X22" s="24">
        <v>100</v>
      </c>
      <c r="Y22" s="24">
        <v>100</v>
      </c>
      <c r="Z22" s="24">
        <v>100</v>
      </c>
      <c r="AA22" s="24">
        <v>100</v>
      </c>
      <c r="AB22" s="24">
        <v>100</v>
      </c>
      <c r="AC22" s="24">
        <v>100</v>
      </c>
      <c r="AD22" s="24">
        <v>100</v>
      </c>
      <c r="AE22" s="31">
        <v>100</v>
      </c>
      <c r="AF22" s="30"/>
      <c r="AG22" s="34"/>
      <c r="AH22" s="56"/>
      <c r="AI22" s="34"/>
    </row>
    <row r="23" spans="1:44" s="20" customFormat="1" ht="15" thickBot="1" x14ac:dyDescent="0.35">
      <c r="A23" s="20" t="s">
        <v>190</v>
      </c>
      <c r="B23" s="20" t="s">
        <v>1</v>
      </c>
      <c r="C23" s="20" t="s">
        <v>9</v>
      </c>
      <c r="D23" s="20" t="s">
        <v>14</v>
      </c>
      <c r="E23" s="20" t="s">
        <v>15</v>
      </c>
      <c r="F23" s="1" t="s">
        <v>222</v>
      </c>
      <c r="G23" s="1" t="s">
        <v>10</v>
      </c>
      <c r="H23" s="21" t="s">
        <v>12</v>
      </c>
      <c r="J23" s="65" t="s">
        <v>3</v>
      </c>
      <c r="K23" s="51" t="s">
        <v>11</v>
      </c>
      <c r="L23" s="65" t="s">
        <v>2</v>
      </c>
      <c r="M23" s="1" t="s">
        <v>4</v>
      </c>
      <c r="S23" s="349" t="s">
        <v>23</v>
      </c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1"/>
      <c r="AF23" s="8"/>
      <c r="AH23" s="20" t="s">
        <v>196</v>
      </c>
    </row>
    <row r="24" spans="1:44" s="24" customFormat="1" x14ac:dyDescent="0.3">
      <c r="A24" s="80" t="s">
        <v>205</v>
      </c>
      <c r="B24" s="24">
        <v>12</v>
      </c>
      <c r="C24" s="24" t="s">
        <v>13</v>
      </c>
      <c r="D24" s="35" t="s">
        <v>197</v>
      </c>
      <c r="E24" s="26">
        <v>1</v>
      </c>
      <c r="F24" s="39">
        <v>50</v>
      </c>
      <c r="G24" s="39">
        <v>0</v>
      </c>
      <c r="H24" s="43" t="s">
        <v>16</v>
      </c>
      <c r="I24" s="31"/>
      <c r="J24" s="71"/>
      <c r="K24" s="52"/>
      <c r="L24" s="66"/>
      <c r="M24" s="28">
        <v>0.135416666667</v>
      </c>
      <c r="N24" s="49"/>
      <c r="O24" s="73"/>
      <c r="P24" s="74"/>
      <c r="Q24" s="74"/>
      <c r="R24" s="75"/>
      <c r="S24" s="37">
        <v>0</v>
      </c>
      <c r="T24" s="24">
        <v>4</v>
      </c>
      <c r="U24" s="24">
        <v>16</v>
      </c>
      <c r="V24" s="24">
        <v>64</v>
      </c>
      <c r="W24" s="24">
        <v>200</v>
      </c>
      <c r="X24" s="24">
        <v>200</v>
      </c>
      <c r="Y24" s="24">
        <v>200</v>
      </c>
      <c r="Z24" s="24">
        <v>200</v>
      </c>
      <c r="AA24" s="24">
        <v>200</v>
      </c>
      <c r="AB24" s="24">
        <v>200</v>
      </c>
      <c r="AC24" s="24">
        <v>200</v>
      </c>
      <c r="AD24" s="24">
        <v>200</v>
      </c>
      <c r="AE24" s="31">
        <v>200</v>
      </c>
      <c r="AF24" s="42"/>
    </row>
    <row r="25" spans="1:44" s="24" customFormat="1" x14ac:dyDescent="0.3">
      <c r="A25" s="23" t="s">
        <v>196</v>
      </c>
      <c r="B25" s="22">
        <v>12</v>
      </c>
      <c r="C25" s="22" t="s">
        <v>13</v>
      </c>
      <c r="D25" s="35" t="s">
        <v>197</v>
      </c>
      <c r="E25" s="22">
        <v>1</v>
      </c>
      <c r="F25" s="39">
        <v>50</v>
      </c>
      <c r="G25" s="40">
        <v>0</v>
      </c>
      <c r="H25" s="44" t="s">
        <v>37</v>
      </c>
      <c r="I25" s="45"/>
      <c r="J25" s="71"/>
      <c r="K25" s="52"/>
      <c r="L25" s="66"/>
      <c r="M25" s="28">
        <v>0.46875</v>
      </c>
      <c r="N25" s="49"/>
      <c r="O25" s="73"/>
      <c r="P25" s="74"/>
      <c r="Q25" s="74"/>
      <c r="R25" s="75"/>
      <c r="S25" s="37">
        <v>0</v>
      </c>
      <c r="T25" s="24">
        <v>4</v>
      </c>
      <c r="U25" s="24">
        <v>16</v>
      </c>
      <c r="V25" s="24">
        <v>64</v>
      </c>
      <c r="W25" s="24">
        <v>200</v>
      </c>
      <c r="X25" s="24">
        <v>200</v>
      </c>
      <c r="Y25" s="24">
        <v>200</v>
      </c>
      <c r="Z25" s="24">
        <v>200</v>
      </c>
      <c r="AA25" s="24">
        <v>200</v>
      </c>
      <c r="AB25" s="24">
        <v>200</v>
      </c>
      <c r="AC25" s="24">
        <v>200</v>
      </c>
      <c r="AD25" s="24">
        <v>200</v>
      </c>
      <c r="AE25" s="31">
        <v>200</v>
      </c>
      <c r="AF25" s="42"/>
      <c r="AG25" s="24" t="s">
        <v>198</v>
      </c>
      <c r="AH25" s="128"/>
      <c r="AI25" s="24" t="s">
        <v>206</v>
      </c>
      <c r="AJ25" s="24" t="s">
        <v>207</v>
      </c>
      <c r="AM25" s="23"/>
      <c r="AN25" s="23"/>
      <c r="AO25" s="23"/>
      <c r="AP25" s="23"/>
      <c r="AQ25" s="23"/>
      <c r="AR25" s="23"/>
    </row>
    <row r="26" spans="1:44" s="23" customFormat="1" x14ac:dyDescent="0.3">
      <c r="A26" s="80" t="s">
        <v>192</v>
      </c>
      <c r="B26" s="22">
        <v>12</v>
      </c>
      <c r="C26" s="22" t="s">
        <v>13</v>
      </c>
      <c r="D26" s="35" t="s">
        <v>197</v>
      </c>
      <c r="E26" s="25">
        <v>1</v>
      </c>
      <c r="F26" s="39">
        <v>50</v>
      </c>
      <c r="G26" s="41">
        <v>0</v>
      </c>
      <c r="H26" s="46" t="s">
        <v>17</v>
      </c>
      <c r="I26" s="47"/>
      <c r="J26" s="72"/>
      <c r="K26" s="52"/>
      <c r="L26" s="66"/>
      <c r="M26" s="29">
        <v>0</v>
      </c>
      <c r="N26" s="50"/>
      <c r="O26" s="76"/>
      <c r="P26" s="77"/>
      <c r="Q26" s="77"/>
      <c r="R26" s="78"/>
      <c r="S26" s="37">
        <v>0</v>
      </c>
      <c r="T26" s="24">
        <v>4</v>
      </c>
      <c r="U26" s="24">
        <v>16</v>
      </c>
      <c r="V26" s="24">
        <v>64</v>
      </c>
      <c r="W26" s="24">
        <v>200</v>
      </c>
      <c r="X26" s="24">
        <v>200</v>
      </c>
      <c r="Y26" s="24">
        <v>200</v>
      </c>
      <c r="Z26" s="24">
        <v>200</v>
      </c>
      <c r="AA26" s="24">
        <v>200</v>
      </c>
      <c r="AB26" s="24">
        <v>200</v>
      </c>
      <c r="AC26" s="24">
        <v>200</v>
      </c>
      <c r="AD26" s="24">
        <v>200</v>
      </c>
      <c r="AE26" s="31">
        <v>200</v>
      </c>
      <c r="AF26" s="30"/>
      <c r="AG26" s="23">
        <v>1</v>
      </c>
      <c r="AH26" s="24">
        <v>4</v>
      </c>
      <c r="AI26" s="23">
        <f>-AH26/2</f>
        <v>-2</v>
      </c>
      <c r="AJ26" s="23">
        <f>AH26/2</f>
        <v>2</v>
      </c>
    </row>
    <row r="27" spans="1:44" s="23" customFormat="1" x14ac:dyDescent="0.3">
      <c r="A27" s="23" t="s">
        <v>193</v>
      </c>
      <c r="B27" s="22">
        <v>12</v>
      </c>
      <c r="C27" s="22" t="s">
        <v>13</v>
      </c>
      <c r="D27" s="35" t="s">
        <v>197</v>
      </c>
      <c r="E27" s="22">
        <v>1</v>
      </c>
      <c r="F27" s="39">
        <v>50</v>
      </c>
      <c r="G27" s="40">
        <v>0</v>
      </c>
      <c r="H27" s="44" t="s">
        <v>18</v>
      </c>
      <c r="I27" s="33"/>
      <c r="J27" s="72"/>
      <c r="K27" s="52"/>
      <c r="L27" s="66"/>
      <c r="M27" s="29">
        <v>-0.16203703703700001</v>
      </c>
      <c r="N27" s="50"/>
      <c r="O27" s="76"/>
      <c r="P27" s="77"/>
      <c r="Q27" s="77"/>
      <c r="R27" s="78"/>
      <c r="S27" s="37">
        <v>0</v>
      </c>
      <c r="T27" s="24">
        <v>4</v>
      </c>
      <c r="U27" s="24">
        <v>16</v>
      </c>
      <c r="V27" s="24">
        <v>64</v>
      </c>
      <c r="W27" s="24">
        <v>200</v>
      </c>
      <c r="X27" s="24">
        <v>200</v>
      </c>
      <c r="Y27" s="24">
        <v>200</v>
      </c>
      <c r="Z27" s="24">
        <v>200</v>
      </c>
      <c r="AA27" s="24">
        <v>200</v>
      </c>
      <c r="AB27" s="24">
        <v>200</v>
      </c>
      <c r="AC27" s="24">
        <v>200</v>
      </c>
      <c r="AD27" s="24">
        <v>200</v>
      </c>
      <c r="AE27" s="31">
        <v>200</v>
      </c>
      <c r="AF27" s="30"/>
      <c r="AG27" s="23">
        <v>2</v>
      </c>
      <c r="AH27" s="24">
        <v>16</v>
      </c>
      <c r="AI27" s="23">
        <f t="shared" ref="AI27:AI37" si="2">-AH27/2</f>
        <v>-8</v>
      </c>
      <c r="AJ27" s="23">
        <f t="shared" ref="AJ27:AJ37" si="3">AH27/2</f>
        <v>8</v>
      </c>
    </row>
    <row r="28" spans="1:44" s="23" customFormat="1" x14ac:dyDescent="0.3">
      <c r="A28" s="80" t="s">
        <v>194</v>
      </c>
      <c r="B28" s="22">
        <v>12</v>
      </c>
      <c r="C28" s="22" t="s">
        <v>13</v>
      </c>
      <c r="D28" s="35" t="s">
        <v>197</v>
      </c>
      <c r="E28" s="22">
        <v>1</v>
      </c>
      <c r="F28" s="39">
        <v>50</v>
      </c>
      <c r="G28" s="40">
        <v>0</v>
      </c>
      <c r="H28" s="44" t="s">
        <v>19</v>
      </c>
      <c r="I28" s="33"/>
      <c r="J28" s="72"/>
      <c r="K28" s="52"/>
      <c r="L28" s="66"/>
      <c r="M28" s="29">
        <v>0.20254629629599999</v>
      </c>
      <c r="N28" s="50"/>
      <c r="O28" s="76"/>
      <c r="P28" s="77"/>
      <c r="Q28" s="77"/>
      <c r="R28" s="78"/>
      <c r="S28" s="37">
        <v>0</v>
      </c>
      <c r="T28" s="24">
        <v>4</v>
      </c>
      <c r="U28" s="24">
        <v>16</v>
      </c>
      <c r="V28" s="24">
        <v>64</v>
      </c>
      <c r="W28" s="24">
        <v>200</v>
      </c>
      <c r="X28" s="24">
        <v>200</v>
      </c>
      <c r="Y28" s="24">
        <v>200</v>
      </c>
      <c r="Z28" s="24">
        <v>200</v>
      </c>
      <c r="AA28" s="24">
        <v>200</v>
      </c>
      <c r="AB28" s="24">
        <v>200</v>
      </c>
      <c r="AC28" s="24">
        <v>200</v>
      </c>
      <c r="AD28" s="24">
        <v>200</v>
      </c>
      <c r="AE28" s="31">
        <v>200</v>
      </c>
      <c r="AF28" s="30"/>
      <c r="AG28" s="23">
        <v>3</v>
      </c>
      <c r="AH28" s="24">
        <v>64</v>
      </c>
      <c r="AI28" s="23">
        <f t="shared" si="2"/>
        <v>-32</v>
      </c>
      <c r="AJ28" s="23">
        <f t="shared" si="3"/>
        <v>32</v>
      </c>
    </row>
    <row r="29" spans="1:44" s="23" customFormat="1" ht="15" thickBot="1" x14ac:dyDescent="0.35">
      <c r="A29" s="23" t="s">
        <v>203</v>
      </c>
      <c r="B29" s="22">
        <v>12</v>
      </c>
      <c r="C29" s="22" t="s">
        <v>13</v>
      </c>
      <c r="D29" s="35" t="s">
        <v>197</v>
      </c>
      <c r="E29" s="22">
        <v>1</v>
      </c>
      <c r="F29" s="39">
        <v>50</v>
      </c>
      <c r="G29" s="40">
        <v>0</v>
      </c>
      <c r="H29" s="44" t="s">
        <v>20</v>
      </c>
      <c r="I29" s="33"/>
      <c r="J29" s="72"/>
      <c r="K29" s="52"/>
      <c r="L29" s="66"/>
      <c r="M29" s="29">
        <v>0.25405092592599998</v>
      </c>
      <c r="N29" s="50"/>
      <c r="O29" s="76"/>
      <c r="P29" s="77"/>
      <c r="Q29" s="77"/>
      <c r="R29" s="78"/>
      <c r="S29" s="37">
        <v>0</v>
      </c>
      <c r="T29" s="24">
        <v>4</v>
      </c>
      <c r="U29" s="24">
        <v>16</v>
      </c>
      <c r="V29" s="24">
        <v>64</v>
      </c>
      <c r="W29" s="24">
        <v>200</v>
      </c>
      <c r="X29" s="24">
        <v>200</v>
      </c>
      <c r="Y29" s="24">
        <v>200</v>
      </c>
      <c r="Z29" s="24">
        <v>200</v>
      </c>
      <c r="AA29" s="24">
        <v>200</v>
      </c>
      <c r="AB29" s="24">
        <v>200</v>
      </c>
      <c r="AC29" s="24">
        <v>200</v>
      </c>
      <c r="AD29" s="24">
        <v>200</v>
      </c>
      <c r="AE29" s="31">
        <v>200</v>
      </c>
      <c r="AF29" s="30"/>
      <c r="AG29" s="23">
        <v>4</v>
      </c>
      <c r="AH29" s="24">
        <v>200</v>
      </c>
      <c r="AI29" s="23">
        <f t="shared" si="2"/>
        <v>-100</v>
      </c>
      <c r="AJ29" s="23">
        <f t="shared" si="3"/>
        <v>100</v>
      </c>
    </row>
    <row r="30" spans="1:44" s="20" customFormat="1" ht="15" thickBot="1" x14ac:dyDescent="0.35">
      <c r="A30" s="20" t="s">
        <v>191</v>
      </c>
      <c r="B30" s="20" t="s">
        <v>1</v>
      </c>
      <c r="C30" s="20" t="s">
        <v>9</v>
      </c>
      <c r="D30" s="20" t="s">
        <v>14</v>
      </c>
      <c r="E30" s="20" t="s">
        <v>15</v>
      </c>
      <c r="F30" s="1" t="s">
        <v>222</v>
      </c>
      <c r="G30" s="1" t="s">
        <v>10</v>
      </c>
      <c r="H30" s="21" t="s">
        <v>12</v>
      </c>
      <c r="J30" s="65" t="s">
        <v>3</v>
      </c>
      <c r="K30" s="51" t="s">
        <v>11</v>
      </c>
      <c r="L30" s="65" t="s">
        <v>2</v>
      </c>
      <c r="M30" s="1" t="s">
        <v>4</v>
      </c>
      <c r="S30" s="349" t="s">
        <v>23</v>
      </c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0"/>
      <c r="AE30" s="351"/>
      <c r="AF30" s="8"/>
      <c r="AG30" s="20">
        <v>5</v>
      </c>
      <c r="AH30" s="24">
        <v>200</v>
      </c>
      <c r="AI30" s="20">
        <f t="shared" si="2"/>
        <v>-100</v>
      </c>
      <c r="AJ30" s="20">
        <f t="shared" si="3"/>
        <v>100</v>
      </c>
    </row>
    <row r="31" spans="1:44" s="23" customFormat="1" x14ac:dyDescent="0.3">
      <c r="A31" s="80" t="s">
        <v>205</v>
      </c>
      <c r="B31" s="24">
        <v>12</v>
      </c>
      <c r="C31" s="24" t="s">
        <v>13</v>
      </c>
      <c r="D31" s="35" t="s">
        <v>217</v>
      </c>
      <c r="E31" s="26">
        <v>1</v>
      </c>
      <c r="F31" s="39">
        <v>50</v>
      </c>
      <c r="G31" s="39">
        <v>0</v>
      </c>
      <c r="H31" s="43" t="s">
        <v>16</v>
      </c>
      <c r="I31" s="31"/>
      <c r="J31" s="71"/>
      <c r="K31" s="52"/>
      <c r="L31" s="66"/>
      <c r="M31" s="28">
        <v>0.135416666667</v>
      </c>
      <c r="N31" s="49"/>
      <c r="O31" s="73"/>
      <c r="P31" s="74"/>
      <c r="Q31" s="74"/>
      <c r="R31" s="75"/>
      <c r="S31" s="37">
        <v>0</v>
      </c>
      <c r="T31" s="24">
        <v>4</v>
      </c>
      <c r="U31" s="24">
        <v>16</v>
      </c>
      <c r="V31" s="24">
        <v>64</v>
      </c>
      <c r="W31" s="24">
        <v>200</v>
      </c>
      <c r="X31" s="24">
        <v>200</v>
      </c>
      <c r="Y31" s="24">
        <v>200</v>
      </c>
      <c r="Z31" s="24">
        <v>200</v>
      </c>
      <c r="AA31" s="24">
        <v>200</v>
      </c>
      <c r="AB31" s="24">
        <v>200</v>
      </c>
      <c r="AC31" s="24">
        <v>200</v>
      </c>
      <c r="AD31" s="24">
        <v>200</v>
      </c>
      <c r="AE31" s="31">
        <v>200</v>
      </c>
      <c r="AF31" s="30"/>
      <c r="AG31" s="23">
        <v>6</v>
      </c>
      <c r="AH31" s="24">
        <v>200</v>
      </c>
      <c r="AI31" s="23">
        <f t="shared" si="2"/>
        <v>-100</v>
      </c>
      <c r="AJ31" s="23">
        <f t="shared" si="3"/>
        <v>100</v>
      </c>
    </row>
    <row r="32" spans="1:44" s="23" customFormat="1" x14ac:dyDescent="0.3">
      <c r="A32" s="23" t="s">
        <v>196</v>
      </c>
      <c r="B32" s="22">
        <v>12</v>
      </c>
      <c r="C32" s="22" t="s">
        <v>13</v>
      </c>
      <c r="D32" s="35" t="s">
        <v>217</v>
      </c>
      <c r="E32" s="22">
        <v>1</v>
      </c>
      <c r="F32" s="39">
        <v>50</v>
      </c>
      <c r="G32" s="40">
        <v>0</v>
      </c>
      <c r="H32" s="44" t="s">
        <v>37</v>
      </c>
      <c r="I32" s="45"/>
      <c r="J32" s="71"/>
      <c r="K32" s="52"/>
      <c r="L32" s="66"/>
      <c r="M32" s="28">
        <v>0.46875</v>
      </c>
      <c r="N32" s="49"/>
      <c r="O32" s="73"/>
      <c r="P32" s="74"/>
      <c r="Q32" s="74"/>
      <c r="R32" s="75"/>
      <c r="S32" s="37">
        <v>0</v>
      </c>
      <c r="T32" s="24">
        <v>4</v>
      </c>
      <c r="U32" s="24">
        <v>16</v>
      </c>
      <c r="V32" s="24">
        <v>64</v>
      </c>
      <c r="W32" s="24">
        <v>200</v>
      </c>
      <c r="X32" s="24">
        <v>200</v>
      </c>
      <c r="Y32" s="24">
        <v>200</v>
      </c>
      <c r="Z32" s="24">
        <v>200</v>
      </c>
      <c r="AA32" s="24">
        <v>200</v>
      </c>
      <c r="AB32" s="24">
        <v>200</v>
      </c>
      <c r="AC32" s="24">
        <v>200</v>
      </c>
      <c r="AD32" s="24">
        <v>200</v>
      </c>
      <c r="AE32" s="31">
        <v>200</v>
      </c>
      <c r="AF32" s="30"/>
      <c r="AG32" s="23">
        <v>7</v>
      </c>
      <c r="AH32" s="24">
        <v>200</v>
      </c>
      <c r="AI32" s="23">
        <f t="shared" si="2"/>
        <v>-100</v>
      </c>
      <c r="AJ32" s="23">
        <f t="shared" si="3"/>
        <v>100</v>
      </c>
    </row>
    <row r="33" spans="1:40" s="23" customFormat="1" x14ac:dyDescent="0.3">
      <c r="A33" s="80" t="s">
        <v>192</v>
      </c>
      <c r="B33" s="22">
        <v>12</v>
      </c>
      <c r="C33" s="22" t="s">
        <v>13</v>
      </c>
      <c r="D33" s="35" t="s">
        <v>217</v>
      </c>
      <c r="E33" s="25">
        <v>1</v>
      </c>
      <c r="F33" s="39">
        <v>50</v>
      </c>
      <c r="G33" s="41">
        <v>0</v>
      </c>
      <c r="H33" s="46" t="s">
        <v>17</v>
      </c>
      <c r="I33" s="47"/>
      <c r="J33" s="72"/>
      <c r="K33" s="52"/>
      <c r="L33" s="66"/>
      <c r="M33" s="29">
        <v>0</v>
      </c>
      <c r="N33" s="50"/>
      <c r="O33" s="76"/>
      <c r="P33" s="77"/>
      <c r="Q33" s="77"/>
      <c r="R33" s="78"/>
      <c r="S33" s="37">
        <v>0</v>
      </c>
      <c r="T33" s="24">
        <v>4</v>
      </c>
      <c r="U33" s="24">
        <v>16</v>
      </c>
      <c r="V33" s="24">
        <v>64</v>
      </c>
      <c r="W33" s="24">
        <v>200</v>
      </c>
      <c r="X33" s="24">
        <v>200</v>
      </c>
      <c r="Y33" s="24">
        <v>200</v>
      </c>
      <c r="Z33" s="24">
        <v>200</v>
      </c>
      <c r="AA33" s="24">
        <v>200</v>
      </c>
      <c r="AB33" s="24">
        <v>200</v>
      </c>
      <c r="AC33" s="24">
        <v>200</v>
      </c>
      <c r="AD33" s="24">
        <v>200</v>
      </c>
      <c r="AE33" s="31">
        <v>200</v>
      </c>
      <c r="AF33" s="30"/>
      <c r="AG33" s="23">
        <v>8</v>
      </c>
      <c r="AH33" s="24">
        <v>200</v>
      </c>
      <c r="AI33" s="23">
        <f t="shared" si="2"/>
        <v>-100</v>
      </c>
      <c r="AJ33" s="23">
        <f t="shared" si="3"/>
        <v>100</v>
      </c>
    </row>
    <row r="34" spans="1:40" s="23" customFormat="1" x14ac:dyDescent="0.3">
      <c r="A34" s="23" t="s">
        <v>193</v>
      </c>
      <c r="B34" s="22">
        <v>12</v>
      </c>
      <c r="C34" s="22" t="s">
        <v>13</v>
      </c>
      <c r="D34" s="35" t="s">
        <v>217</v>
      </c>
      <c r="E34" s="22">
        <v>1</v>
      </c>
      <c r="F34" s="39">
        <v>50</v>
      </c>
      <c r="G34" s="40">
        <v>0</v>
      </c>
      <c r="H34" s="44" t="s">
        <v>18</v>
      </c>
      <c r="I34" s="33"/>
      <c r="J34" s="72"/>
      <c r="K34" s="52"/>
      <c r="L34" s="66"/>
      <c r="M34" s="29">
        <v>-0.16203703703700001</v>
      </c>
      <c r="N34" s="50"/>
      <c r="O34" s="76"/>
      <c r="P34" s="77"/>
      <c r="Q34" s="77"/>
      <c r="R34" s="78"/>
      <c r="S34" s="37">
        <v>0</v>
      </c>
      <c r="T34" s="24">
        <v>4</v>
      </c>
      <c r="U34" s="24">
        <v>16</v>
      </c>
      <c r="V34" s="24">
        <v>64</v>
      </c>
      <c r="W34" s="24">
        <v>200</v>
      </c>
      <c r="X34" s="24">
        <v>200</v>
      </c>
      <c r="Y34" s="24">
        <v>200</v>
      </c>
      <c r="Z34" s="24">
        <v>200</v>
      </c>
      <c r="AA34" s="24">
        <v>200</v>
      </c>
      <c r="AB34" s="24">
        <v>200</v>
      </c>
      <c r="AC34" s="24">
        <v>200</v>
      </c>
      <c r="AD34" s="24">
        <v>200</v>
      </c>
      <c r="AE34" s="31">
        <v>200</v>
      </c>
      <c r="AF34" s="30"/>
      <c r="AG34" s="23">
        <v>9</v>
      </c>
      <c r="AH34" s="24">
        <v>200</v>
      </c>
      <c r="AI34" s="23">
        <f t="shared" si="2"/>
        <v>-100</v>
      </c>
      <c r="AJ34" s="23">
        <f t="shared" si="3"/>
        <v>100</v>
      </c>
    </row>
    <row r="35" spans="1:40" s="23" customFormat="1" x14ac:dyDescent="0.3">
      <c r="A35" s="80" t="s">
        <v>194</v>
      </c>
      <c r="B35" s="22">
        <v>12</v>
      </c>
      <c r="C35" s="22" t="s">
        <v>13</v>
      </c>
      <c r="D35" s="35" t="s">
        <v>217</v>
      </c>
      <c r="E35" s="22">
        <v>1</v>
      </c>
      <c r="F35" s="39">
        <v>50</v>
      </c>
      <c r="G35" s="40">
        <v>0</v>
      </c>
      <c r="H35" s="44" t="s">
        <v>19</v>
      </c>
      <c r="I35" s="33"/>
      <c r="J35" s="72"/>
      <c r="K35" s="52"/>
      <c r="L35" s="66"/>
      <c r="M35" s="29">
        <v>0.20254629629599999</v>
      </c>
      <c r="N35" s="50"/>
      <c r="O35" s="76"/>
      <c r="P35" s="77"/>
      <c r="Q35" s="77"/>
      <c r="R35" s="78"/>
      <c r="S35" s="37">
        <v>0</v>
      </c>
      <c r="T35" s="24">
        <v>4</v>
      </c>
      <c r="U35" s="24">
        <v>16</v>
      </c>
      <c r="V35" s="24">
        <v>64</v>
      </c>
      <c r="W35" s="24">
        <v>200</v>
      </c>
      <c r="X35" s="24">
        <v>200</v>
      </c>
      <c r="Y35" s="24">
        <v>200</v>
      </c>
      <c r="Z35" s="24">
        <v>200</v>
      </c>
      <c r="AA35" s="24">
        <v>200</v>
      </c>
      <c r="AB35" s="24">
        <v>200</v>
      </c>
      <c r="AC35" s="24">
        <v>200</v>
      </c>
      <c r="AD35" s="24">
        <v>200</v>
      </c>
      <c r="AE35" s="31">
        <v>200</v>
      </c>
      <c r="AF35" s="30"/>
      <c r="AG35" s="23">
        <v>10</v>
      </c>
      <c r="AH35" s="24">
        <v>200</v>
      </c>
      <c r="AI35" s="23">
        <f t="shared" si="2"/>
        <v>-100</v>
      </c>
      <c r="AJ35" s="23">
        <f t="shared" si="3"/>
        <v>100</v>
      </c>
    </row>
    <row r="36" spans="1:40" s="23" customFormat="1" ht="15" thickBot="1" x14ac:dyDescent="0.35">
      <c r="A36" s="23" t="s">
        <v>203</v>
      </c>
      <c r="B36" s="22">
        <v>12</v>
      </c>
      <c r="C36" s="22" t="s">
        <v>13</v>
      </c>
      <c r="D36" s="35" t="s">
        <v>217</v>
      </c>
      <c r="E36" s="22">
        <v>1</v>
      </c>
      <c r="F36" s="39">
        <v>50</v>
      </c>
      <c r="G36" s="40">
        <v>0</v>
      </c>
      <c r="H36" s="44" t="s">
        <v>20</v>
      </c>
      <c r="I36" s="33"/>
      <c r="J36" s="72"/>
      <c r="K36" s="52"/>
      <c r="L36" s="66"/>
      <c r="M36" s="29">
        <v>0.25405092592599998</v>
      </c>
      <c r="N36" s="50"/>
      <c r="O36" s="76"/>
      <c r="P36" s="77"/>
      <c r="Q36" s="77"/>
      <c r="R36" s="78"/>
      <c r="S36" s="37">
        <v>0</v>
      </c>
      <c r="T36" s="24">
        <v>4</v>
      </c>
      <c r="U36" s="24">
        <v>16</v>
      </c>
      <c r="V36" s="24">
        <v>64</v>
      </c>
      <c r="W36" s="24">
        <v>200</v>
      </c>
      <c r="X36" s="24">
        <v>200</v>
      </c>
      <c r="Y36" s="24">
        <v>200</v>
      </c>
      <c r="Z36" s="24">
        <v>200</v>
      </c>
      <c r="AA36" s="24">
        <v>200</v>
      </c>
      <c r="AB36" s="24">
        <v>200</v>
      </c>
      <c r="AC36" s="24">
        <v>200</v>
      </c>
      <c r="AD36" s="24">
        <v>200</v>
      </c>
      <c r="AE36" s="31">
        <v>200</v>
      </c>
      <c r="AF36" s="30"/>
      <c r="AG36" s="23">
        <v>11</v>
      </c>
      <c r="AH36" s="24">
        <v>200</v>
      </c>
      <c r="AI36" s="23">
        <f t="shared" si="2"/>
        <v>-100</v>
      </c>
      <c r="AJ36" s="23">
        <f t="shared" si="3"/>
        <v>100</v>
      </c>
    </row>
    <row r="37" spans="1:40" s="20" customFormat="1" ht="15" thickBot="1" x14ac:dyDescent="0.35">
      <c r="A37" s="20" t="s">
        <v>204</v>
      </c>
      <c r="B37" s="20" t="s">
        <v>1</v>
      </c>
      <c r="C37" s="20" t="s">
        <v>9</v>
      </c>
      <c r="D37" s="20" t="s">
        <v>14</v>
      </c>
      <c r="E37" s="20" t="s">
        <v>15</v>
      </c>
      <c r="F37" s="1" t="s">
        <v>222</v>
      </c>
      <c r="G37" s="1" t="s">
        <v>10</v>
      </c>
      <c r="H37" s="21" t="s">
        <v>12</v>
      </c>
      <c r="J37" s="65" t="s">
        <v>3</v>
      </c>
      <c r="K37" s="51" t="s">
        <v>11</v>
      </c>
      <c r="L37" s="65" t="s">
        <v>2</v>
      </c>
      <c r="M37" s="1" t="s">
        <v>4</v>
      </c>
      <c r="S37" s="349" t="s">
        <v>23</v>
      </c>
      <c r="T37" s="350"/>
      <c r="U37" s="350"/>
      <c r="V37" s="350"/>
      <c r="W37" s="350"/>
      <c r="X37" s="350"/>
      <c r="Y37" s="350"/>
      <c r="Z37" s="350"/>
      <c r="AA37" s="350"/>
      <c r="AB37" s="350"/>
      <c r="AC37" s="350"/>
      <c r="AD37" s="350"/>
      <c r="AE37" s="351"/>
      <c r="AF37" s="8"/>
      <c r="AG37" s="20">
        <v>12</v>
      </c>
      <c r="AH37" s="31">
        <v>200</v>
      </c>
      <c r="AI37" s="20">
        <f t="shared" si="2"/>
        <v>-100</v>
      </c>
      <c r="AJ37" s="20">
        <f t="shared" si="3"/>
        <v>100</v>
      </c>
    </row>
    <row r="38" spans="1:40" s="23" customFormat="1" x14ac:dyDescent="0.3">
      <c r="A38" s="80" t="s">
        <v>205</v>
      </c>
      <c r="B38" s="24">
        <v>12</v>
      </c>
      <c r="C38" s="24" t="s">
        <v>13</v>
      </c>
      <c r="D38" s="35" t="s">
        <v>218</v>
      </c>
      <c r="E38" s="26">
        <v>1</v>
      </c>
      <c r="F38" s="39">
        <v>50</v>
      </c>
      <c r="G38" s="39">
        <v>0</v>
      </c>
      <c r="H38" s="43" t="s">
        <v>16</v>
      </c>
      <c r="I38" s="31"/>
      <c r="J38" s="71"/>
      <c r="K38" s="52"/>
      <c r="L38" s="66"/>
      <c r="M38" s="28">
        <v>0.135416666667</v>
      </c>
      <c r="N38" s="49"/>
      <c r="O38" s="73"/>
      <c r="P38" s="74"/>
      <c r="Q38" s="74"/>
      <c r="R38" s="75"/>
      <c r="S38" s="37">
        <v>0</v>
      </c>
      <c r="T38" s="24">
        <v>4</v>
      </c>
      <c r="U38" s="24">
        <v>16</v>
      </c>
      <c r="V38" s="24">
        <v>64</v>
      </c>
      <c r="W38" s="24">
        <v>200</v>
      </c>
      <c r="X38" s="24">
        <v>200</v>
      </c>
      <c r="Y38" s="24">
        <v>200</v>
      </c>
      <c r="Z38" s="24">
        <v>200</v>
      </c>
      <c r="AA38" s="24">
        <v>200</v>
      </c>
      <c r="AB38" s="24">
        <v>200</v>
      </c>
      <c r="AC38" s="24">
        <v>200</v>
      </c>
      <c r="AD38" s="24">
        <v>200</v>
      </c>
      <c r="AE38" s="31">
        <v>200</v>
      </c>
      <c r="AF38" s="30"/>
      <c r="AH38" s="31"/>
    </row>
    <row r="39" spans="1:40" s="23" customFormat="1" x14ac:dyDescent="0.3">
      <c r="A39" s="23" t="s">
        <v>196</v>
      </c>
      <c r="B39" s="22">
        <v>12</v>
      </c>
      <c r="C39" s="22" t="s">
        <v>13</v>
      </c>
      <c r="D39" s="35" t="s">
        <v>218</v>
      </c>
      <c r="E39" s="22">
        <v>1</v>
      </c>
      <c r="F39" s="39">
        <v>50</v>
      </c>
      <c r="G39" s="40">
        <v>0</v>
      </c>
      <c r="H39" s="44" t="s">
        <v>37</v>
      </c>
      <c r="I39" s="45"/>
      <c r="J39" s="71"/>
      <c r="K39" s="52"/>
      <c r="L39" s="66"/>
      <c r="M39" s="28">
        <v>0.46875</v>
      </c>
      <c r="N39" s="49"/>
      <c r="O39" s="73"/>
      <c r="P39" s="74"/>
      <c r="Q39" s="74"/>
      <c r="R39" s="75"/>
      <c r="S39" s="37">
        <v>0</v>
      </c>
      <c r="T39" s="24">
        <v>4</v>
      </c>
      <c r="U39" s="24">
        <v>16</v>
      </c>
      <c r="V39" s="24">
        <v>64</v>
      </c>
      <c r="W39" s="24">
        <v>200</v>
      </c>
      <c r="X39" s="24">
        <v>200</v>
      </c>
      <c r="Y39" s="24">
        <v>200</v>
      </c>
      <c r="Z39" s="24">
        <v>200</v>
      </c>
      <c r="AA39" s="24">
        <v>200</v>
      </c>
      <c r="AB39" s="24">
        <v>200</v>
      </c>
      <c r="AC39" s="24">
        <v>200</v>
      </c>
      <c r="AD39" s="24">
        <v>200</v>
      </c>
      <c r="AE39" s="31">
        <v>200</v>
      </c>
      <c r="AF39" s="30"/>
      <c r="AG39" s="34"/>
      <c r="AH39" s="56"/>
      <c r="AI39" s="34"/>
      <c r="AJ39" s="34"/>
      <c r="AK39" s="34"/>
      <c r="AL39" s="34"/>
      <c r="AM39" s="34"/>
      <c r="AN39" s="34"/>
    </row>
    <row r="40" spans="1:40" s="23" customFormat="1" x14ac:dyDescent="0.3">
      <c r="A40" s="80" t="s">
        <v>192</v>
      </c>
      <c r="B40" s="22">
        <v>12</v>
      </c>
      <c r="C40" s="22" t="s">
        <v>13</v>
      </c>
      <c r="D40" s="35" t="s">
        <v>218</v>
      </c>
      <c r="E40" s="25">
        <v>1</v>
      </c>
      <c r="F40" s="39">
        <v>50</v>
      </c>
      <c r="G40" s="41">
        <v>0</v>
      </c>
      <c r="H40" s="46" t="s">
        <v>17</v>
      </c>
      <c r="I40" s="47"/>
      <c r="J40" s="72"/>
      <c r="K40" s="52"/>
      <c r="L40" s="66"/>
      <c r="M40" s="29">
        <v>0</v>
      </c>
      <c r="N40" s="50"/>
      <c r="O40" s="76"/>
      <c r="P40" s="77"/>
      <c r="Q40" s="77"/>
      <c r="R40" s="78"/>
      <c r="S40" s="37">
        <v>0</v>
      </c>
      <c r="T40" s="24">
        <v>4</v>
      </c>
      <c r="U40" s="24">
        <v>16</v>
      </c>
      <c r="V40" s="24">
        <v>64</v>
      </c>
      <c r="W40" s="24">
        <v>200</v>
      </c>
      <c r="X40" s="24">
        <v>200</v>
      </c>
      <c r="Y40" s="24">
        <v>200</v>
      </c>
      <c r="Z40" s="24">
        <v>200</v>
      </c>
      <c r="AA40" s="24">
        <v>200</v>
      </c>
      <c r="AB40" s="24">
        <v>200</v>
      </c>
      <c r="AC40" s="24">
        <v>200</v>
      </c>
      <c r="AD40" s="24">
        <v>200</v>
      </c>
      <c r="AE40" s="31">
        <v>200</v>
      </c>
      <c r="AF40" s="30"/>
      <c r="AG40" s="34"/>
      <c r="AH40" s="56"/>
      <c r="AI40" s="34"/>
      <c r="AJ40" s="34"/>
      <c r="AK40" s="34"/>
      <c r="AL40" s="34"/>
      <c r="AM40" s="34"/>
      <c r="AN40" s="34"/>
    </row>
    <row r="41" spans="1:40" s="23" customFormat="1" x14ac:dyDescent="0.3">
      <c r="A41" s="23" t="s">
        <v>193</v>
      </c>
      <c r="B41" s="22">
        <v>12</v>
      </c>
      <c r="C41" s="22" t="s">
        <v>13</v>
      </c>
      <c r="D41" s="35" t="s">
        <v>218</v>
      </c>
      <c r="E41" s="22">
        <v>1</v>
      </c>
      <c r="F41" s="39">
        <v>50</v>
      </c>
      <c r="G41" s="40">
        <v>0</v>
      </c>
      <c r="H41" s="44" t="s">
        <v>18</v>
      </c>
      <c r="I41" s="33"/>
      <c r="J41" s="72"/>
      <c r="K41" s="52"/>
      <c r="L41" s="66"/>
      <c r="M41" s="29">
        <v>-0.16203703703700001</v>
      </c>
      <c r="N41" s="50"/>
      <c r="O41" s="76"/>
      <c r="P41" s="77"/>
      <c r="Q41" s="77"/>
      <c r="R41" s="78"/>
      <c r="S41" s="37">
        <v>0</v>
      </c>
      <c r="T41" s="24">
        <v>4</v>
      </c>
      <c r="U41" s="24">
        <v>16</v>
      </c>
      <c r="V41" s="24">
        <v>64</v>
      </c>
      <c r="W41" s="24">
        <v>200</v>
      </c>
      <c r="X41" s="24">
        <v>200</v>
      </c>
      <c r="Y41" s="24">
        <v>200</v>
      </c>
      <c r="Z41" s="24">
        <v>200</v>
      </c>
      <c r="AA41" s="24">
        <v>200</v>
      </c>
      <c r="AB41" s="24">
        <v>200</v>
      </c>
      <c r="AC41" s="24">
        <v>200</v>
      </c>
      <c r="AD41" s="24">
        <v>200</v>
      </c>
      <c r="AE41" s="31">
        <v>200</v>
      </c>
      <c r="AF41" s="30"/>
      <c r="AG41" s="34"/>
      <c r="AH41" s="56"/>
      <c r="AI41" s="34"/>
      <c r="AJ41" s="34"/>
      <c r="AK41" s="34"/>
      <c r="AL41" s="34"/>
      <c r="AM41" s="34"/>
      <c r="AN41" s="34"/>
    </row>
    <row r="42" spans="1:40" s="23" customFormat="1" x14ac:dyDescent="0.3">
      <c r="A42" s="80" t="s">
        <v>194</v>
      </c>
      <c r="B42" s="22">
        <v>12</v>
      </c>
      <c r="C42" s="22" t="s">
        <v>13</v>
      </c>
      <c r="D42" s="35" t="s">
        <v>218</v>
      </c>
      <c r="E42" s="22">
        <v>1</v>
      </c>
      <c r="F42" s="39">
        <v>50</v>
      </c>
      <c r="G42" s="40">
        <v>0</v>
      </c>
      <c r="H42" s="44" t="s">
        <v>19</v>
      </c>
      <c r="I42" s="33"/>
      <c r="J42" s="72"/>
      <c r="K42" s="52"/>
      <c r="L42" s="66"/>
      <c r="M42" s="29">
        <v>0.20254629629599999</v>
      </c>
      <c r="N42" s="50"/>
      <c r="O42" s="76"/>
      <c r="P42" s="77"/>
      <c r="Q42" s="77"/>
      <c r="R42" s="78"/>
      <c r="S42" s="37">
        <v>0</v>
      </c>
      <c r="T42" s="24">
        <v>4</v>
      </c>
      <c r="U42" s="24">
        <v>16</v>
      </c>
      <c r="V42" s="24">
        <v>64</v>
      </c>
      <c r="W42" s="24">
        <v>200</v>
      </c>
      <c r="X42" s="24">
        <v>200</v>
      </c>
      <c r="Y42" s="24">
        <v>200</v>
      </c>
      <c r="Z42" s="24">
        <v>200</v>
      </c>
      <c r="AA42" s="24">
        <v>200</v>
      </c>
      <c r="AB42" s="24">
        <v>200</v>
      </c>
      <c r="AC42" s="24">
        <v>200</v>
      </c>
      <c r="AD42" s="24">
        <v>200</v>
      </c>
      <c r="AE42" s="31">
        <v>200</v>
      </c>
      <c r="AF42" s="30"/>
      <c r="AG42" s="34"/>
      <c r="AH42" s="56"/>
      <c r="AI42" s="34"/>
      <c r="AJ42" s="34"/>
      <c r="AK42" s="34"/>
      <c r="AL42" s="34"/>
      <c r="AM42" s="34"/>
      <c r="AN42" s="34"/>
    </row>
    <row r="43" spans="1:40" s="23" customFormat="1" x14ac:dyDescent="0.3">
      <c r="A43" s="23" t="s">
        <v>203</v>
      </c>
      <c r="B43" s="22">
        <v>12</v>
      </c>
      <c r="C43" s="22" t="s">
        <v>13</v>
      </c>
      <c r="D43" s="35" t="s">
        <v>218</v>
      </c>
      <c r="E43" s="22">
        <v>1</v>
      </c>
      <c r="F43" s="39">
        <v>50</v>
      </c>
      <c r="G43" s="40">
        <v>0</v>
      </c>
      <c r="H43" s="44" t="s">
        <v>20</v>
      </c>
      <c r="I43" s="33"/>
      <c r="J43" s="72"/>
      <c r="K43" s="52"/>
      <c r="L43" s="67"/>
      <c r="M43" s="29">
        <v>0.25405092592599998</v>
      </c>
      <c r="N43" s="50"/>
      <c r="O43" s="76"/>
      <c r="P43" s="77"/>
      <c r="Q43" s="77"/>
      <c r="R43" s="78"/>
      <c r="S43" s="37">
        <v>0</v>
      </c>
      <c r="T43" s="24">
        <v>4</v>
      </c>
      <c r="U43" s="24">
        <v>16</v>
      </c>
      <c r="V43" s="24">
        <v>64</v>
      </c>
      <c r="W43" s="24">
        <v>200</v>
      </c>
      <c r="X43" s="24">
        <v>200</v>
      </c>
      <c r="Y43" s="24">
        <v>200</v>
      </c>
      <c r="Z43" s="24">
        <v>200</v>
      </c>
      <c r="AA43" s="24">
        <v>200</v>
      </c>
      <c r="AB43" s="24">
        <v>200</v>
      </c>
      <c r="AC43" s="24">
        <v>200</v>
      </c>
      <c r="AD43" s="24">
        <v>200</v>
      </c>
      <c r="AE43" s="31">
        <v>200</v>
      </c>
      <c r="AF43" s="30"/>
      <c r="AG43" s="34"/>
      <c r="AH43" s="56"/>
      <c r="AI43" s="34"/>
      <c r="AJ43" s="34"/>
      <c r="AK43" s="34"/>
      <c r="AL43" s="34"/>
      <c r="AM43" s="34"/>
      <c r="AN43" s="34"/>
    </row>
    <row r="44" spans="1:40" s="23" customFormat="1" ht="15" thickBot="1" x14ac:dyDescent="0.35">
      <c r="C44" s="27"/>
      <c r="D44" s="27"/>
      <c r="E44" s="27"/>
      <c r="F44" s="48"/>
      <c r="G44" s="48"/>
      <c r="H44" s="79"/>
      <c r="I44" s="33"/>
      <c r="J44" s="32"/>
      <c r="K44" s="34"/>
      <c r="L44" s="34"/>
      <c r="M44" s="29"/>
      <c r="N44" s="50"/>
      <c r="O44" s="32"/>
      <c r="R44" s="33"/>
      <c r="S44" s="32"/>
      <c r="AE44" s="33"/>
      <c r="AF44" s="30"/>
      <c r="AG44" s="34"/>
      <c r="AH44" s="127"/>
      <c r="AI44" s="34"/>
      <c r="AJ44" s="34"/>
      <c r="AK44" s="34"/>
      <c r="AL44" s="34"/>
      <c r="AM44" s="34"/>
      <c r="AN44" s="34"/>
    </row>
    <row r="45" spans="1:40" s="23" customFormat="1" ht="15" thickBot="1" x14ac:dyDescent="0.35">
      <c r="A45" s="48"/>
      <c r="B45" s="48" t="s">
        <v>226</v>
      </c>
      <c r="C45" s="346" t="s">
        <v>195</v>
      </c>
      <c r="D45" s="347"/>
      <c r="E45" s="347"/>
      <c r="F45" s="347"/>
      <c r="G45" s="347"/>
      <c r="H45" s="348"/>
      <c r="I45" s="370"/>
      <c r="J45" s="371"/>
      <c r="K45" s="371"/>
      <c r="L45" s="371"/>
      <c r="M45" s="372"/>
      <c r="N45" s="50"/>
      <c r="O45" s="32"/>
      <c r="R45" s="33"/>
      <c r="S45" s="32"/>
      <c r="AE45" s="33"/>
      <c r="AF45" s="30"/>
      <c r="AG45" s="34"/>
      <c r="AH45" s="34"/>
      <c r="AI45" s="34"/>
      <c r="AJ45" s="34"/>
      <c r="AK45" s="34"/>
      <c r="AL45" s="34"/>
      <c r="AM45" s="34"/>
      <c r="AN45" s="34"/>
    </row>
    <row r="46" spans="1:40" s="23" customFormat="1" ht="14.4" customHeight="1" thickBot="1" x14ac:dyDescent="0.35">
      <c r="A46" s="6"/>
      <c r="B46" s="87" t="s">
        <v>186</v>
      </c>
      <c r="C46" s="84" t="s">
        <v>196</v>
      </c>
      <c r="D46" s="85" t="s">
        <v>192</v>
      </c>
      <c r="E46" s="85" t="s">
        <v>193</v>
      </c>
      <c r="F46" s="85" t="s">
        <v>194</v>
      </c>
      <c r="G46" s="86" t="s">
        <v>203</v>
      </c>
      <c r="H46" s="86" t="s">
        <v>219</v>
      </c>
      <c r="I46" s="84" t="s">
        <v>221</v>
      </c>
      <c r="J46" s="85"/>
      <c r="K46" s="85"/>
      <c r="L46" s="85"/>
      <c r="M46" s="86"/>
      <c r="N46" s="50"/>
      <c r="O46" s="32"/>
      <c r="R46" s="33"/>
      <c r="S46" s="32"/>
      <c r="AE46" s="33"/>
      <c r="AF46" s="30"/>
      <c r="AG46" s="34"/>
      <c r="AH46" s="128"/>
      <c r="AI46" s="56"/>
      <c r="AJ46" s="56"/>
      <c r="AK46" s="34"/>
      <c r="AL46" s="34"/>
      <c r="AM46" s="34"/>
      <c r="AN46" s="34"/>
    </row>
    <row r="47" spans="1:40" s="23" customFormat="1" ht="14.4" customHeight="1" thickBot="1" x14ac:dyDescent="0.35">
      <c r="A47" s="107"/>
      <c r="B47" s="88">
        <v>0</v>
      </c>
      <c r="C47" s="71">
        <v>0</v>
      </c>
      <c r="D47" s="71">
        <v>3.669E-2</v>
      </c>
      <c r="E47" s="72">
        <v>0</v>
      </c>
      <c r="F47" s="72">
        <v>0</v>
      </c>
      <c r="G47" s="72">
        <v>1.329E-2</v>
      </c>
      <c r="H47" s="72">
        <v>2.8349999999999998E-3</v>
      </c>
      <c r="I47" s="95">
        <f>AVERAGE(C47:H47)</f>
        <v>8.8024999999999996E-3</v>
      </c>
      <c r="J47" s="71"/>
      <c r="K47" s="97"/>
      <c r="L47" s="97"/>
      <c r="M47" s="97"/>
      <c r="N47" s="50"/>
      <c r="O47" s="32"/>
      <c r="R47" s="33"/>
      <c r="S47" s="32"/>
      <c r="AE47" s="33"/>
      <c r="AF47" s="30"/>
      <c r="AG47" s="34"/>
      <c r="AH47" s="129"/>
      <c r="AI47" s="34"/>
      <c r="AJ47" s="34"/>
      <c r="AK47" s="34"/>
      <c r="AL47" s="34"/>
      <c r="AM47" s="34"/>
      <c r="AN47" s="34"/>
    </row>
    <row r="48" spans="1:40" s="23" customFormat="1" x14ac:dyDescent="0.3">
      <c r="A48" s="108"/>
      <c r="B48" s="89">
        <v>1</v>
      </c>
      <c r="C48" s="71">
        <v>0</v>
      </c>
      <c r="D48" s="71">
        <v>3.8975000000000003E-2</v>
      </c>
      <c r="E48" s="72">
        <v>0</v>
      </c>
      <c r="F48" s="72">
        <v>0</v>
      </c>
      <c r="G48" s="72">
        <v>2.4388E-2</v>
      </c>
      <c r="H48" s="72">
        <v>1.116E-3</v>
      </c>
      <c r="I48" s="95">
        <f t="shared" ref="I48:I52" si="4">AVERAGE(C48:H48)</f>
        <v>1.0746500000000001E-2</v>
      </c>
      <c r="J48" s="71"/>
      <c r="K48" s="99"/>
      <c r="L48" s="99"/>
      <c r="M48" s="101"/>
      <c r="N48" s="50"/>
      <c r="O48" s="32"/>
      <c r="R48" s="33"/>
      <c r="S48" s="32"/>
      <c r="AE48" s="33"/>
      <c r="AF48" s="30"/>
      <c r="AG48" s="34"/>
      <c r="AH48" s="56"/>
      <c r="AI48" s="34"/>
      <c r="AJ48" s="34"/>
      <c r="AK48" s="34"/>
      <c r="AL48" s="34"/>
      <c r="AM48" s="34"/>
      <c r="AN48" s="34"/>
    </row>
    <row r="49" spans="1:40" s="23" customFormat="1" x14ac:dyDescent="0.3">
      <c r="A49" s="108"/>
      <c r="B49" s="89">
        <v>2</v>
      </c>
      <c r="C49" s="71">
        <v>0</v>
      </c>
      <c r="D49" s="71">
        <v>3.8975000000000003E-2</v>
      </c>
      <c r="E49" s="72">
        <v>0</v>
      </c>
      <c r="F49" s="72">
        <v>0</v>
      </c>
      <c r="G49" s="72">
        <v>2.4388E-2</v>
      </c>
      <c r="H49" s="72">
        <v>1.4867E-2</v>
      </c>
      <c r="I49" s="95">
        <f t="shared" si="4"/>
        <v>1.3038333333333334E-2</v>
      </c>
      <c r="J49" s="71"/>
      <c r="K49" s="97"/>
      <c r="L49" s="97"/>
      <c r="M49" s="102"/>
      <c r="N49" s="50"/>
      <c r="O49" s="32"/>
      <c r="R49" s="33"/>
      <c r="S49" s="32"/>
      <c r="AE49" s="33"/>
      <c r="AF49" s="30"/>
      <c r="AG49" s="34"/>
      <c r="AH49" s="56"/>
      <c r="AI49" s="34"/>
      <c r="AJ49" s="34"/>
      <c r="AK49" s="34"/>
      <c r="AL49" s="34"/>
      <c r="AM49" s="34"/>
      <c r="AN49" s="34"/>
    </row>
    <row r="50" spans="1:40" s="23" customFormat="1" x14ac:dyDescent="0.3">
      <c r="A50" s="108"/>
      <c r="B50" s="89">
        <v>3</v>
      </c>
      <c r="C50" s="71">
        <v>0</v>
      </c>
      <c r="D50" s="71">
        <v>2.3290000000000002E-2</v>
      </c>
      <c r="E50" s="72">
        <v>0</v>
      </c>
      <c r="F50" s="72">
        <v>0</v>
      </c>
      <c r="G50" s="72">
        <v>4.0000000000000001E-3</v>
      </c>
      <c r="H50" s="72">
        <v>2.8349999999999998E-3</v>
      </c>
      <c r="I50" s="95">
        <f t="shared" si="4"/>
        <v>5.0208333333333337E-3</v>
      </c>
      <c r="J50" s="71"/>
      <c r="K50" s="97"/>
      <c r="L50" s="97"/>
      <c r="M50" s="102"/>
      <c r="N50" s="50"/>
      <c r="O50" s="32"/>
      <c r="R50" s="33"/>
      <c r="S50" s="32"/>
      <c r="AE50" s="33"/>
      <c r="AF50" s="30"/>
      <c r="AG50" s="34"/>
      <c r="AH50" s="56"/>
      <c r="AI50" s="34"/>
      <c r="AJ50" s="34"/>
      <c r="AK50" s="34"/>
      <c r="AL50" s="34"/>
      <c r="AM50" s="34"/>
      <c r="AN50" s="34"/>
    </row>
    <row r="51" spans="1:40" s="23" customFormat="1" ht="15" thickBot="1" x14ac:dyDescent="0.35">
      <c r="A51" s="109"/>
      <c r="B51" s="90">
        <v>4</v>
      </c>
      <c r="C51" s="71">
        <v>0</v>
      </c>
      <c r="D51" s="71">
        <v>3.125E-2</v>
      </c>
      <c r="E51" s="72">
        <v>0</v>
      </c>
      <c r="F51" s="72">
        <v>0</v>
      </c>
      <c r="G51" s="72">
        <v>0.02</v>
      </c>
      <c r="H51" s="72">
        <v>5.3E-3</v>
      </c>
      <c r="I51" s="95">
        <f t="shared" si="4"/>
        <v>9.4250000000000011E-3</v>
      </c>
      <c r="J51" s="71"/>
      <c r="K51" s="97"/>
      <c r="L51" s="97"/>
      <c r="M51" s="102"/>
      <c r="N51" s="50"/>
      <c r="O51" s="32"/>
      <c r="R51" s="33"/>
      <c r="S51" s="32"/>
      <c r="AE51" s="33"/>
      <c r="AF51" s="30"/>
      <c r="AG51" s="34"/>
      <c r="AH51" s="56"/>
      <c r="AI51" s="34"/>
      <c r="AJ51" s="34"/>
      <c r="AK51" s="34"/>
      <c r="AL51" s="34"/>
      <c r="AM51" s="34"/>
      <c r="AN51" s="34"/>
    </row>
    <row r="52" spans="1:40" s="23" customFormat="1" ht="15" thickBot="1" x14ac:dyDescent="0.35">
      <c r="A52" s="109"/>
      <c r="B52" s="90">
        <v>5</v>
      </c>
      <c r="C52" s="71">
        <v>0</v>
      </c>
      <c r="D52" s="71">
        <v>3.125E-2</v>
      </c>
      <c r="E52" s="72">
        <v>0</v>
      </c>
      <c r="F52" s="72">
        <v>0</v>
      </c>
      <c r="G52" s="72">
        <v>1.3743E-2</v>
      </c>
      <c r="H52" s="72">
        <v>0.11161600000000001</v>
      </c>
      <c r="I52" s="95">
        <f t="shared" si="4"/>
        <v>2.61015E-2</v>
      </c>
      <c r="J52" s="71"/>
      <c r="K52" s="105"/>
      <c r="L52" s="105"/>
      <c r="M52" s="106"/>
      <c r="N52" s="50"/>
      <c r="O52" s="32"/>
      <c r="R52" s="33"/>
      <c r="S52" s="32"/>
      <c r="AE52" s="33"/>
      <c r="AF52" s="30"/>
      <c r="AG52" s="34"/>
      <c r="AH52" s="56"/>
      <c r="AI52" s="34"/>
      <c r="AJ52" s="34"/>
      <c r="AK52" s="34"/>
      <c r="AL52" s="34"/>
      <c r="AM52" s="34"/>
      <c r="AN52" s="34"/>
    </row>
    <row r="53" spans="1:40" s="23" customFormat="1" x14ac:dyDescent="0.3">
      <c r="A53" s="80"/>
      <c r="B53" s="80"/>
      <c r="C53" s="80"/>
      <c r="D53" s="80"/>
      <c r="E53" s="80"/>
      <c r="F53" s="81"/>
      <c r="G53" s="81"/>
      <c r="H53" s="82"/>
      <c r="I53" s="82"/>
      <c r="J53" s="82"/>
      <c r="K53" s="56"/>
      <c r="L53" s="56"/>
      <c r="M53" s="81"/>
      <c r="N53" s="50"/>
      <c r="O53" s="32"/>
      <c r="R53" s="33"/>
      <c r="S53" s="32"/>
      <c r="AE53" s="33"/>
      <c r="AF53" s="30"/>
      <c r="AG53" s="34"/>
      <c r="AH53" s="56"/>
      <c r="AI53" s="34"/>
      <c r="AJ53" s="34"/>
      <c r="AK53" s="34"/>
      <c r="AL53" s="34"/>
      <c r="AM53" s="34"/>
      <c r="AN53" s="34"/>
    </row>
    <row r="54" spans="1:40" s="23" customFormat="1" ht="15" thickBot="1" x14ac:dyDescent="0.35">
      <c r="A54" s="34"/>
      <c r="B54" s="56"/>
      <c r="C54" s="56"/>
      <c r="D54" s="56"/>
      <c r="E54" s="56"/>
      <c r="F54" s="140"/>
      <c r="G54" s="140"/>
      <c r="H54" s="137"/>
      <c r="I54" s="137"/>
      <c r="J54" s="112"/>
      <c r="K54" s="34"/>
      <c r="L54" s="34"/>
      <c r="M54" s="29"/>
      <c r="N54" s="50"/>
      <c r="O54" s="32"/>
      <c r="R54" s="33"/>
      <c r="S54" s="32"/>
      <c r="AE54" s="33"/>
      <c r="AF54" s="30"/>
      <c r="AG54" s="34"/>
      <c r="AH54" s="56"/>
      <c r="AI54" s="34"/>
      <c r="AJ54" s="34"/>
      <c r="AK54" s="34"/>
      <c r="AL54" s="34"/>
      <c r="AM54" s="34"/>
      <c r="AN54" s="34"/>
    </row>
    <row r="55" spans="1:40" s="23" customFormat="1" ht="15" thickBot="1" x14ac:dyDescent="0.35">
      <c r="A55" s="34"/>
      <c r="B55" s="134"/>
      <c r="C55" s="135"/>
      <c r="D55" s="116"/>
      <c r="E55" s="116"/>
      <c r="F55" s="116"/>
      <c r="G55" s="117"/>
      <c r="H55" s="117"/>
      <c r="I55" s="135"/>
      <c r="J55" s="112"/>
      <c r="K55" s="34"/>
      <c r="L55" s="34"/>
      <c r="M55" s="29"/>
      <c r="N55" s="50"/>
      <c r="O55" s="32"/>
      <c r="R55" s="33"/>
      <c r="S55" s="32"/>
      <c r="AE55" s="33"/>
      <c r="AF55" s="30"/>
      <c r="AG55" s="34"/>
      <c r="AH55" s="56"/>
      <c r="AI55" s="34"/>
      <c r="AJ55" s="34"/>
      <c r="AK55" s="34"/>
      <c r="AL55" s="34"/>
      <c r="AM55" s="34"/>
      <c r="AN55" s="34"/>
    </row>
    <row r="56" spans="1:40" s="23" customFormat="1" ht="15" thickBot="1" x14ac:dyDescent="0.35">
      <c r="A56" s="34"/>
      <c r="B56" s="136"/>
      <c r="C56" s="118"/>
      <c r="D56" s="118"/>
      <c r="E56" s="141"/>
      <c r="F56" s="141"/>
      <c r="G56" s="141"/>
      <c r="H56" s="141"/>
      <c r="I56" s="142"/>
      <c r="J56" s="112"/>
      <c r="K56" s="34"/>
      <c r="L56" s="34"/>
      <c r="M56" s="111"/>
      <c r="N56" s="50"/>
      <c r="O56" s="32"/>
      <c r="R56" s="33"/>
      <c r="S56" s="32"/>
      <c r="AE56" s="33"/>
      <c r="AF56" s="30"/>
      <c r="AG56" s="34"/>
      <c r="AH56" s="56"/>
      <c r="AI56" s="34"/>
      <c r="AJ56" s="34"/>
      <c r="AK56" s="34"/>
      <c r="AL56" s="34"/>
      <c r="AM56" s="34"/>
      <c r="AN56" s="34"/>
    </row>
    <row r="57" spans="1:40" s="23" customFormat="1" x14ac:dyDescent="0.3">
      <c r="A57" s="34"/>
      <c r="B57" s="138"/>
      <c r="C57" s="120"/>
      <c r="D57" s="120"/>
      <c r="E57" s="120"/>
      <c r="F57" s="120"/>
      <c r="G57" s="120"/>
      <c r="H57" s="120"/>
      <c r="I57" s="142"/>
      <c r="J57" s="112"/>
      <c r="K57" s="34"/>
      <c r="L57" s="34"/>
      <c r="M57" s="111"/>
      <c r="N57" s="50"/>
      <c r="O57" s="32"/>
      <c r="R57" s="33"/>
      <c r="S57" s="32"/>
      <c r="AE57" s="33"/>
      <c r="AF57" s="30"/>
      <c r="AG57" s="34"/>
      <c r="AH57" s="56"/>
      <c r="AI57" s="34"/>
      <c r="AJ57" s="34"/>
      <c r="AK57" s="34"/>
      <c r="AL57" s="34"/>
      <c r="AM57" s="34"/>
      <c r="AN57" s="34"/>
    </row>
    <row r="58" spans="1:40" s="23" customFormat="1" x14ac:dyDescent="0.3">
      <c r="A58" s="34"/>
      <c r="B58" s="138"/>
      <c r="C58" s="118"/>
      <c r="D58" s="118"/>
      <c r="E58" s="141"/>
      <c r="F58" s="141"/>
      <c r="G58" s="141"/>
      <c r="H58" s="141"/>
      <c r="I58" s="142"/>
      <c r="J58" s="112"/>
      <c r="K58" s="34"/>
      <c r="L58" s="34"/>
      <c r="M58" s="111"/>
      <c r="N58" s="50"/>
      <c r="O58" s="32"/>
      <c r="R58" s="33"/>
      <c r="S58" s="32"/>
      <c r="AE58" s="33"/>
      <c r="AF58" s="30"/>
      <c r="AG58" s="34"/>
      <c r="AH58" s="56"/>
      <c r="AI58" s="34"/>
      <c r="AJ58" s="34"/>
      <c r="AK58" s="34"/>
      <c r="AL58" s="34"/>
      <c r="AM58" s="34"/>
      <c r="AN58" s="34"/>
    </row>
    <row r="59" spans="1:40" s="23" customFormat="1" x14ac:dyDescent="0.3">
      <c r="A59" s="34"/>
      <c r="B59" s="138"/>
      <c r="C59" s="118"/>
      <c r="D59" s="118"/>
      <c r="E59" s="141"/>
      <c r="F59" s="141"/>
      <c r="G59" s="141"/>
      <c r="H59" s="141"/>
      <c r="I59" s="142"/>
      <c r="J59" s="112"/>
      <c r="K59" s="34"/>
      <c r="L59" s="34"/>
      <c r="M59" s="111"/>
      <c r="N59" s="50"/>
      <c r="O59" s="32"/>
      <c r="R59" s="33"/>
      <c r="S59" s="32"/>
      <c r="AE59" s="33"/>
      <c r="AF59" s="30"/>
      <c r="AG59" s="34"/>
      <c r="AH59" s="127"/>
      <c r="AI59" s="34"/>
      <c r="AJ59" s="34"/>
      <c r="AK59" s="34"/>
      <c r="AL59" s="34"/>
      <c r="AM59" s="34"/>
      <c r="AN59" s="34"/>
    </row>
    <row r="60" spans="1:40" s="23" customFormat="1" ht="15" thickBot="1" x14ac:dyDescent="0.35">
      <c r="A60" s="34"/>
      <c r="B60" s="139"/>
      <c r="C60" s="118"/>
      <c r="D60" s="118"/>
      <c r="E60" s="141"/>
      <c r="F60" s="141"/>
      <c r="G60" s="141"/>
      <c r="H60" s="141"/>
      <c r="I60" s="142"/>
      <c r="J60" s="112"/>
      <c r="K60" s="34"/>
      <c r="L60" s="34"/>
      <c r="M60" s="111"/>
      <c r="N60" s="50"/>
      <c r="O60" s="32"/>
      <c r="R60" s="33"/>
      <c r="S60" s="32"/>
      <c r="AE60" s="33"/>
      <c r="AF60" s="30"/>
      <c r="AG60" s="34"/>
      <c r="AH60" s="34"/>
      <c r="AI60" s="34"/>
      <c r="AJ60" s="34"/>
      <c r="AK60" s="34"/>
      <c r="AL60" s="34"/>
      <c r="AM60" s="34"/>
      <c r="AN60" s="34"/>
    </row>
    <row r="61" spans="1:40" s="23" customFormat="1" ht="15" thickBot="1" x14ac:dyDescent="0.35">
      <c r="A61" s="34"/>
      <c r="B61" s="139"/>
      <c r="C61" s="143"/>
      <c r="D61" s="143"/>
      <c r="E61" s="144"/>
      <c r="F61" s="144"/>
      <c r="G61" s="144"/>
      <c r="H61" s="144"/>
      <c r="I61" s="142"/>
      <c r="J61" s="112"/>
      <c r="K61" s="34"/>
      <c r="L61" s="34"/>
      <c r="M61" s="111"/>
      <c r="N61" s="50"/>
      <c r="O61" s="32"/>
      <c r="R61" s="33"/>
      <c r="S61" s="32"/>
      <c r="AE61" s="33"/>
      <c r="AF61" s="30"/>
      <c r="AG61" s="34"/>
      <c r="AH61" s="128"/>
      <c r="AI61" s="56"/>
      <c r="AJ61" s="56"/>
      <c r="AK61" s="34"/>
      <c r="AL61" s="34"/>
      <c r="AM61" s="34"/>
      <c r="AN61" s="34"/>
    </row>
    <row r="62" spans="1:40" s="23" customFormat="1" x14ac:dyDescent="0.3">
      <c r="A62" s="34"/>
      <c r="B62" s="34"/>
      <c r="C62" s="34"/>
      <c r="D62" s="34"/>
      <c r="E62" s="34"/>
      <c r="F62" s="111"/>
      <c r="G62" s="111"/>
      <c r="H62" s="112"/>
      <c r="I62" s="113"/>
      <c r="J62" s="112"/>
      <c r="K62" s="34"/>
      <c r="L62" s="34"/>
      <c r="M62" s="111"/>
      <c r="N62" s="50"/>
      <c r="O62" s="32"/>
      <c r="R62" s="33"/>
      <c r="S62" s="32"/>
      <c r="AE62" s="33"/>
      <c r="AF62" s="30"/>
      <c r="AG62" s="34"/>
      <c r="AH62" s="56"/>
      <c r="AI62" s="34"/>
      <c r="AJ62" s="34"/>
      <c r="AK62" s="34"/>
      <c r="AL62" s="34"/>
      <c r="AM62" s="34"/>
      <c r="AN62" s="34"/>
    </row>
    <row r="63" spans="1:40" s="23" customFormat="1" x14ac:dyDescent="0.3">
      <c r="A63" s="34"/>
      <c r="B63" s="34"/>
      <c r="C63" s="34"/>
      <c r="D63" s="34"/>
      <c r="E63" s="34"/>
      <c r="F63" s="111"/>
      <c r="G63" s="111"/>
      <c r="H63" s="112"/>
      <c r="I63" s="113"/>
      <c r="J63" s="112"/>
      <c r="K63" s="34"/>
      <c r="L63" s="34"/>
      <c r="M63" s="111"/>
      <c r="N63" s="50"/>
      <c r="O63" s="32"/>
      <c r="R63" s="33"/>
      <c r="S63" s="32"/>
      <c r="AE63" s="33"/>
      <c r="AF63" s="30"/>
      <c r="AG63" s="34"/>
      <c r="AH63" s="56"/>
      <c r="AI63" s="34"/>
      <c r="AJ63" s="34"/>
      <c r="AK63" s="34"/>
      <c r="AL63" s="34"/>
      <c r="AM63" s="34"/>
      <c r="AN63" s="34"/>
    </row>
    <row r="64" spans="1:40" s="23" customFormat="1" x14ac:dyDescent="0.3">
      <c r="A64" s="34"/>
      <c r="B64" s="34"/>
      <c r="C64" s="34"/>
      <c r="D64" s="34"/>
      <c r="E64" s="34"/>
      <c r="F64" s="111"/>
      <c r="G64" s="111"/>
      <c r="H64" s="112"/>
      <c r="I64" s="113"/>
      <c r="J64" s="112"/>
      <c r="K64" s="34"/>
      <c r="L64" s="34"/>
      <c r="M64" s="111"/>
      <c r="N64" s="50"/>
      <c r="O64" s="32"/>
      <c r="R64" s="33"/>
      <c r="S64" s="32"/>
      <c r="AE64" s="33"/>
      <c r="AF64" s="30"/>
      <c r="AG64" s="34"/>
      <c r="AH64" s="56"/>
      <c r="AI64" s="34"/>
      <c r="AJ64" s="34"/>
      <c r="AK64" s="34"/>
      <c r="AL64" s="34"/>
      <c r="AM64" s="34"/>
      <c r="AN64" s="34"/>
    </row>
    <row r="65" spans="2:40" s="23" customFormat="1" x14ac:dyDescent="0.3">
      <c r="F65" s="29"/>
      <c r="G65" s="29"/>
      <c r="H65" s="32"/>
      <c r="I65" s="33"/>
      <c r="J65" s="112"/>
      <c r="K65" s="34"/>
      <c r="L65" s="34"/>
      <c r="M65" s="111"/>
      <c r="N65" s="50"/>
      <c r="O65" s="32"/>
      <c r="R65" s="33"/>
      <c r="S65" s="32"/>
      <c r="AE65" s="33"/>
      <c r="AF65" s="30"/>
      <c r="AG65" s="34"/>
      <c r="AH65" s="56"/>
      <c r="AI65" s="34"/>
      <c r="AJ65" s="34"/>
      <c r="AK65" s="34"/>
      <c r="AL65" s="34"/>
      <c r="AM65" s="34"/>
      <c r="AN65" s="34"/>
    </row>
    <row r="66" spans="2:40" s="23" customFormat="1" x14ac:dyDescent="0.3">
      <c r="F66" s="29"/>
      <c r="G66" s="29"/>
      <c r="H66" s="32"/>
      <c r="I66" s="33"/>
      <c r="J66" s="112"/>
      <c r="K66" s="34"/>
      <c r="L66" s="34"/>
      <c r="M66" s="111"/>
      <c r="N66" s="50"/>
      <c r="O66" s="32"/>
      <c r="R66" s="33"/>
      <c r="S66" s="32"/>
      <c r="AE66" s="33"/>
      <c r="AF66" s="30"/>
      <c r="AG66" s="34"/>
      <c r="AH66" s="56"/>
      <c r="AI66" s="34"/>
      <c r="AJ66" s="34"/>
      <c r="AK66" s="34"/>
      <c r="AL66" s="34"/>
      <c r="AM66" s="34"/>
      <c r="AN66" s="34"/>
    </row>
    <row r="67" spans="2:40" s="23" customFormat="1" ht="15" thickBot="1" x14ac:dyDescent="0.35">
      <c r="F67" s="29"/>
      <c r="G67" s="29"/>
      <c r="H67" s="32"/>
      <c r="I67" s="33"/>
      <c r="J67" s="112"/>
      <c r="K67" s="34"/>
      <c r="L67" s="34"/>
      <c r="M67" s="111"/>
      <c r="N67" s="50"/>
      <c r="O67" s="32"/>
      <c r="R67" s="33"/>
      <c r="S67" s="32"/>
      <c r="AE67" s="33"/>
      <c r="AF67" s="30"/>
      <c r="AG67" s="34"/>
      <c r="AH67" s="56"/>
      <c r="AI67" s="34"/>
      <c r="AJ67" s="34"/>
      <c r="AK67" s="34"/>
      <c r="AL67" s="34"/>
      <c r="AM67" s="34"/>
      <c r="AN67" s="34"/>
    </row>
    <row r="68" spans="2:40" s="23" customFormat="1" ht="15" thickBot="1" x14ac:dyDescent="0.35">
      <c r="B68" s="48" t="s">
        <v>220</v>
      </c>
      <c r="C68" s="346" t="s">
        <v>195</v>
      </c>
      <c r="D68" s="347"/>
      <c r="E68" s="347"/>
      <c r="F68" s="347"/>
      <c r="G68" s="347"/>
      <c r="H68" s="348"/>
      <c r="I68" s="33"/>
      <c r="J68" s="112"/>
      <c r="K68" s="34"/>
      <c r="L68" s="34"/>
      <c r="M68" s="111"/>
      <c r="N68" s="50"/>
      <c r="O68" s="32"/>
      <c r="R68" s="33"/>
      <c r="S68" s="32"/>
      <c r="AE68" s="33"/>
      <c r="AF68" s="30"/>
      <c r="AG68" s="34"/>
      <c r="AH68" s="56"/>
      <c r="AI68" s="34"/>
      <c r="AJ68" s="34"/>
      <c r="AK68" s="34"/>
      <c r="AL68" s="34"/>
      <c r="AM68" s="34"/>
      <c r="AN68" s="34"/>
    </row>
    <row r="69" spans="2:40" s="23" customFormat="1" ht="15" thickBot="1" x14ac:dyDescent="0.35">
      <c r="B69" s="87" t="s">
        <v>186</v>
      </c>
      <c r="C69" s="84" t="s">
        <v>196</v>
      </c>
      <c r="D69" s="85" t="s">
        <v>192</v>
      </c>
      <c r="E69" s="85" t="s">
        <v>193</v>
      </c>
      <c r="F69" s="85" t="s">
        <v>194</v>
      </c>
      <c r="G69" s="86" t="s">
        <v>203</v>
      </c>
      <c r="H69" s="86" t="s">
        <v>219</v>
      </c>
      <c r="I69" s="33"/>
      <c r="J69" s="112"/>
      <c r="K69" s="34"/>
      <c r="L69" s="34"/>
      <c r="M69" s="111"/>
      <c r="N69" s="50"/>
      <c r="O69" s="32"/>
      <c r="R69" s="33"/>
      <c r="S69" s="32"/>
      <c r="AE69" s="33"/>
      <c r="AF69" s="30"/>
      <c r="AG69" s="34"/>
      <c r="AH69" s="56"/>
      <c r="AI69" s="34"/>
      <c r="AJ69" s="34"/>
      <c r="AK69" s="34"/>
      <c r="AL69" s="34"/>
      <c r="AM69" s="34"/>
      <c r="AN69" s="34"/>
    </row>
    <row r="70" spans="2:40" s="23" customFormat="1" x14ac:dyDescent="0.3">
      <c r="B70" s="88">
        <v>0</v>
      </c>
      <c r="C70" s="91">
        <v>0</v>
      </c>
      <c r="D70" s="91">
        <v>9.3556899999999998E-2</v>
      </c>
      <c r="E70" s="92">
        <v>0</v>
      </c>
      <c r="F70" s="92">
        <v>4.8599999999999997E-2</v>
      </c>
      <c r="G70" s="92">
        <v>6.7599999999999993E-2</v>
      </c>
      <c r="H70" s="92">
        <v>5.2350000000000001E-2</v>
      </c>
      <c r="I70" s="33"/>
      <c r="J70" s="112"/>
      <c r="K70" s="34"/>
      <c r="L70" s="34"/>
      <c r="M70" s="111"/>
      <c r="N70" s="50"/>
      <c r="O70" s="32"/>
      <c r="R70" s="33"/>
      <c r="S70" s="32"/>
      <c r="AE70" s="33"/>
      <c r="AF70" s="30"/>
      <c r="AG70" s="34"/>
      <c r="AH70" s="56"/>
      <c r="AI70" s="34"/>
      <c r="AJ70" s="34"/>
      <c r="AK70" s="34"/>
      <c r="AL70" s="34"/>
      <c r="AM70" s="34"/>
      <c r="AN70" s="34"/>
    </row>
    <row r="71" spans="2:40" s="23" customFormat="1" x14ac:dyDescent="0.3">
      <c r="B71" s="165">
        <v>1</v>
      </c>
      <c r="C71" s="166">
        <v>0</v>
      </c>
      <c r="D71" s="166">
        <v>4.5537769999999998E-2</v>
      </c>
      <c r="E71" s="167">
        <v>0</v>
      </c>
      <c r="F71" s="167">
        <v>1.3889E-2</v>
      </c>
      <c r="G71" s="167">
        <v>2.4388E-2</v>
      </c>
      <c r="H71" s="168">
        <v>1.4867E-2</v>
      </c>
      <c r="I71" s="33"/>
      <c r="J71" s="112"/>
      <c r="K71" s="34"/>
      <c r="L71" s="34"/>
      <c r="M71" s="111"/>
      <c r="N71" s="50"/>
      <c r="O71" s="32"/>
      <c r="R71" s="33"/>
      <c r="S71" s="32"/>
      <c r="AE71" s="33"/>
      <c r="AF71" s="30"/>
      <c r="AG71" s="34"/>
      <c r="AH71" s="56"/>
      <c r="AI71" s="34"/>
      <c r="AJ71" s="34"/>
      <c r="AK71" s="34"/>
      <c r="AL71" s="34"/>
      <c r="AM71" s="34"/>
      <c r="AN71" s="34"/>
    </row>
    <row r="72" spans="2:40" s="23" customFormat="1" x14ac:dyDescent="0.3">
      <c r="B72" s="165">
        <v>2</v>
      </c>
      <c r="C72" s="166">
        <v>0</v>
      </c>
      <c r="D72" s="166">
        <v>3.8975599999999999E-2</v>
      </c>
      <c r="E72" s="167">
        <v>0</v>
      </c>
      <c r="F72" s="167">
        <v>0</v>
      </c>
      <c r="G72" s="167">
        <v>2.4388E-2</v>
      </c>
      <c r="H72" s="168">
        <v>1.4867E-2</v>
      </c>
      <c r="I72" s="33"/>
      <c r="J72" s="112"/>
      <c r="K72" s="34"/>
      <c r="L72" s="34"/>
      <c r="M72" s="111"/>
      <c r="N72" s="50"/>
      <c r="O72" s="32"/>
      <c r="R72" s="33"/>
      <c r="S72" s="32"/>
      <c r="AE72" s="33"/>
      <c r="AF72" s="30"/>
      <c r="AG72" s="34"/>
      <c r="AH72" s="56"/>
      <c r="AI72" s="34"/>
      <c r="AJ72" s="34"/>
      <c r="AK72" s="34"/>
      <c r="AL72" s="34"/>
      <c r="AM72" s="34"/>
      <c r="AN72" s="34"/>
    </row>
    <row r="73" spans="2:40" s="23" customFormat="1" x14ac:dyDescent="0.3">
      <c r="B73" s="89">
        <v>3</v>
      </c>
      <c r="C73" s="91">
        <v>0</v>
      </c>
      <c r="D73" s="91">
        <v>3.125E-2</v>
      </c>
      <c r="E73" s="92">
        <v>0</v>
      </c>
      <c r="F73" s="92">
        <v>0</v>
      </c>
      <c r="G73" s="92">
        <v>1.38888E-2</v>
      </c>
      <c r="H73" s="110">
        <v>5.3E-3</v>
      </c>
      <c r="I73" s="33"/>
      <c r="J73" s="112"/>
      <c r="K73" s="34"/>
      <c r="L73" s="34"/>
      <c r="M73" s="111"/>
      <c r="N73" s="50"/>
      <c r="O73" s="32"/>
      <c r="R73" s="33"/>
      <c r="S73" s="32"/>
      <c r="AE73" s="33"/>
      <c r="AF73" s="30"/>
      <c r="AG73" s="34"/>
      <c r="AH73" s="127"/>
      <c r="AI73" s="34"/>
      <c r="AJ73" s="34"/>
      <c r="AK73" s="34"/>
      <c r="AL73" s="34"/>
      <c r="AM73" s="34"/>
      <c r="AN73" s="34"/>
    </row>
    <row r="74" spans="2:40" s="23" customFormat="1" ht="15" thickBot="1" x14ac:dyDescent="0.35">
      <c r="B74" s="169">
        <v>4</v>
      </c>
      <c r="C74" s="166">
        <v>0</v>
      </c>
      <c r="D74" s="166">
        <v>4.55377E-2</v>
      </c>
      <c r="E74" s="167">
        <v>0</v>
      </c>
      <c r="F74" s="167">
        <v>0</v>
      </c>
      <c r="G74" s="167">
        <v>2.559415E-2</v>
      </c>
      <c r="H74" s="168">
        <v>1.4867E-2</v>
      </c>
      <c r="I74" s="33"/>
      <c r="J74" s="112"/>
      <c r="K74" s="34"/>
      <c r="L74" s="34"/>
      <c r="M74" s="111"/>
      <c r="N74" s="50"/>
      <c r="O74" s="32"/>
      <c r="R74" s="33"/>
      <c r="S74" s="32"/>
      <c r="AE74" s="33"/>
      <c r="AF74" s="30"/>
      <c r="AG74" s="34"/>
      <c r="AH74" s="34"/>
      <c r="AI74" s="34"/>
      <c r="AJ74" s="34"/>
      <c r="AK74" s="34"/>
      <c r="AL74" s="34"/>
      <c r="AM74" s="34"/>
      <c r="AN74" s="34"/>
    </row>
    <row r="75" spans="2:40" s="23" customFormat="1" ht="15" thickBot="1" x14ac:dyDescent="0.35">
      <c r="B75" s="90">
        <v>5</v>
      </c>
      <c r="C75" s="91">
        <v>0</v>
      </c>
      <c r="D75" s="91">
        <v>3.8969999999999998E-2</v>
      </c>
      <c r="E75" s="92">
        <v>0</v>
      </c>
      <c r="F75" s="92">
        <v>0</v>
      </c>
      <c r="G75" s="92">
        <v>1.38888E-2</v>
      </c>
      <c r="H75" s="110">
        <v>1.4867E-2</v>
      </c>
      <c r="I75" s="33"/>
      <c r="J75" s="112"/>
      <c r="K75" s="34"/>
      <c r="L75" s="34"/>
      <c r="M75" s="111"/>
      <c r="N75" s="50"/>
      <c r="O75" s="32"/>
      <c r="R75" s="33"/>
      <c r="S75" s="32"/>
      <c r="AE75" s="33"/>
      <c r="AF75" s="30"/>
      <c r="AG75" s="34"/>
      <c r="AH75" s="34"/>
      <c r="AI75" s="34"/>
      <c r="AJ75" s="34"/>
      <c r="AK75" s="34"/>
      <c r="AL75" s="34"/>
      <c r="AM75" s="34"/>
      <c r="AN75" s="34"/>
    </row>
    <row r="76" spans="2:40" s="23" customFormat="1" x14ac:dyDescent="0.3">
      <c r="F76" s="29"/>
      <c r="G76" s="29"/>
      <c r="H76" s="32"/>
      <c r="I76" s="33"/>
      <c r="J76" s="112"/>
      <c r="K76" s="34"/>
      <c r="L76" s="34"/>
      <c r="M76" s="111"/>
      <c r="N76" s="50"/>
      <c r="O76" s="32"/>
      <c r="R76" s="33"/>
      <c r="S76" s="32"/>
      <c r="AE76" s="33"/>
      <c r="AF76" s="30"/>
      <c r="AG76" s="34"/>
      <c r="AH76" s="128"/>
      <c r="AI76" s="56"/>
      <c r="AJ76" s="56"/>
      <c r="AK76" s="34"/>
      <c r="AL76" s="34"/>
      <c r="AM76" s="34"/>
      <c r="AN76" s="34"/>
    </row>
    <row r="77" spans="2:40" s="23" customFormat="1" x14ac:dyDescent="0.3">
      <c r="F77" s="29"/>
      <c r="G77" s="29"/>
      <c r="H77" s="32"/>
      <c r="I77" s="33" t="s">
        <v>221</v>
      </c>
      <c r="J77" s="114">
        <f>AVERAGE(C78:H83)</f>
        <v>-8.9370833333333299E-3</v>
      </c>
      <c r="K77" s="34"/>
      <c r="L77" s="34"/>
      <c r="M77" s="111"/>
      <c r="N77" s="50"/>
      <c r="O77" s="32"/>
      <c r="R77" s="33"/>
      <c r="S77" s="32"/>
      <c r="AE77" s="33"/>
      <c r="AF77" s="30"/>
      <c r="AG77" s="34"/>
      <c r="AH77" s="56"/>
      <c r="AI77" s="34"/>
      <c r="AJ77" s="34"/>
      <c r="AK77" s="34"/>
      <c r="AL77" s="34"/>
      <c r="AM77" s="34"/>
      <c r="AN77" s="34"/>
    </row>
    <row r="78" spans="2:40" s="23" customFormat="1" x14ac:dyDescent="0.3">
      <c r="B78" s="23" t="s">
        <v>229</v>
      </c>
      <c r="C78" s="170">
        <f>C47-C70</f>
        <v>0</v>
      </c>
      <c r="D78" s="170">
        <f t="shared" ref="D78:H78" si="5">D47-D70</f>
        <v>-5.6866899999999998E-2</v>
      </c>
      <c r="E78" s="170">
        <f t="shared" si="5"/>
        <v>0</v>
      </c>
      <c r="F78" s="170">
        <f t="shared" si="5"/>
        <v>-4.8599999999999997E-2</v>
      </c>
      <c r="G78" s="170">
        <f t="shared" si="5"/>
        <v>-5.4309999999999997E-2</v>
      </c>
      <c r="H78" s="170">
        <f t="shared" si="5"/>
        <v>-4.9515000000000003E-2</v>
      </c>
      <c r="I78" s="33"/>
      <c r="J78" s="112"/>
      <c r="K78" s="34"/>
      <c r="L78" s="34"/>
      <c r="M78" s="111"/>
      <c r="N78" s="50"/>
      <c r="O78" s="32"/>
      <c r="R78" s="33"/>
      <c r="S78" s="32"/>
      <c r="AE78" s="33"/>
      <c r="AF78" s="30"/>
      <c r="AG78" s="34"/>
      <c r="AH78" s="56"/>
      <c r="AI78" s="34"/>
      <c r="AJ78" s="34"/>
      <c r="AK78" s="34"/>
      <c r="AL78" s="34"/>
      <c r="AM78" s="34"/>
      <c r="AN78" s="34"/>
    </row>
    <row r="79" spans="2:40" s="23" customFormat="1" x14ac:dyDescent="0.3">
      <c r="C79" s="170">
        <f>C48-C73</f>
        <v>0</v>
      </c>
      <c r="D79" s="170">
        <f t="shared" ref="D79:H79" si="6">D48-D73</f>
        <v>7.7250000000000027E-3</v>
      </c>
      <c r="E79" s="170">
        <f t="shared" si="6"/>
        <v>0</v>
      </c>
      <c r="F79" s="170">
        <f t="shared" si="6"/>
        <v>0</v>
      </c>
      <c r="G79" s="170">
        <f t="shared" si="6"/>
        <v>1.04992E-2</v>
      </c>
      <c r="H79" s="170">
        <f t="shared" si="6"/>
        <v>-4.1840000000000002E-3</v>
      </c>
      <c r="I79" s="33"/>
      <c r="J79" s="112"/>
      <c r="K79" s="34"/>
      <c r="L79" s="34"/>
      <c r="M79" s="111"/>
      <c r="N79" s="50"/>
      <c r="O79" s="32"/>
      <c r="R79" s="33"/>
      <c r="S79" s="32"/>
      <c r="AE79" s="33"/>
      <c r="AF79" s="30"/>
      <c r="AG79" s="34"/>
      <c r="AH79" s="56"/>
      <c r="AI79" s="34"/>
      <c r="AJ79" s="34"/>
      <c r="AK79" s="34"/>
      <c r="AL79" s="34"/>
      <c r="AM79" s="34"/>
      <c r="AN79" s="34"/>
    </row>
    <row r="80" spans="2:40" s="23" customFormat="1" x14ac:dyDescent="0.3">
      <c r="C80" s="170">
        <f>C49-C75</f>
        <v>0</v>
      </c>
      <c r="D80" s="170">
        <f t="shared" ref="D80:H80" si="7">D49-D75</f>
        <v>5.0000000000050004E-6</v>
      </c>
      <c r="E80" s="170">
        <f t="shared" si="7"/>
        <v>0</v>
      </c>
      <c r="F80" s="170">
        <f t="shared" si="7"/>
        <v>0</v>
      </c>
      <c r="G80" s="170">
        <f t="shared" si="7"/>
        <v>1.04992E-2</v>
      </c>
      <c r="H80" s="170">
        <f t="shared" si="7"/>
        <v>0</v>
      </c>
      <c r="I80" s="33"/>
      <c r="J80" s="112"/>
      <c r="K80" s="34"/>
      <c r="L80" s="34"/>
      <c r="M80" s="111"/>
      <c r="N80" s="50"/>
      <c r="O80" s="32"/>
      <c r="R80" s="33"/>
      <c r="S80" s="32"/>
      <c r="AE80" s="33"/>
      <c r="AF80" s="30"/>
      <c r="AG80" s="34"/>
      <c r="AH80" s="56"/>
      <c r="AI80" s="34"/>
      <c r="AJ80" s="34"/>
      <c r="AK80" s="34"/>
      <c r="AL80" s="34"/>
      <c r="AM80" s="34"/>
      <c r="AN80" s="34"/>
    </row>
    <row r="81" spans="2:40" s="23" customFormat="1" x14ac:dyDescent="0.3">
      <c r="C81" s="170">
        <f>C50-C70</f>
        <v>0</v>
      </c>
      <c r="D81" s="170">
        <f t="shared" ref="D81:H81" si="8">D50-D70</f>
        <v>-7.0266899999999993E-2</v>
      </c>
      <c r="E81" s="170">
        <f t="shared" si="8"/>
        <v>0</v>
      </c>
      <c r="F81" s="170">
        <f t="shared" si="8"/>
        <v>-4.8599999999999997E-2</v>
      </c>
      <c r="G81" s="170">
        <f t="shared" si="8"/>
        <v>-6.359999999999999E-2</v>
      </c>
      <c r="H81" s="170">
        <f t="shared" si="8"/>
        <v>-4.9515000000000003E-2</v>
      </c>
      <c r="I81" s="33"/>
      <c r="J81" s="112"/>
      <c r="K81" s="34"/>
      <c r="L81" s="34"/>
      <c r="M81" s="111"/>
      <c r="N81" s="50"/>
      <c r="O81" s="32"/>
      <c r="R81" s="33"/>
      <c r="S81" s="32"/>
      <c r="AE81" s="33"/>
      <c r="AF81" s="30"/>
      <c r="AG81" s="34"/>
      <c r="AH81" s="56"/>
      <c r="AI81" s="34"/>
      <c r="AJ81" s="34"/>
      <c r="AK81" s="34"/>
      <c r="AL81" s="34"/>
      <c r="AM81" s="34"/>
      <c r="AN81" s="34"/>
    </row>
    <row r="82" spans="2:40" s="23" customFormat="1" x14ac:dyDescent="0.3">
      <c r="C82" s="170">
        <f>C51-C73</f>
        <v>0</v>
      </c>
      <c r="D82" s="170">
        <f t="shared" ref="D82:H82" si="9">D51-D73</f>
        <v>0</v>
      </c>
      <c r="E82" s="170">
        <f t="shared" si="9"/>
        <v>0</v>
      </c>
      <c r="F82" s="170">
        <f t="shared" si="9"/>
        <v>0</v>
      </c>
      <c r="G82" s="170">
        <f t="shared" si="9"/>
        <v>6.1112000000000007E-3</v>
      </c>
      <c r="H82" s="170">
        <f t="shared" si="9"/>
        <v>0</v>
      </c>
      <c r="I82" s="33"/>
      <c r="J82" s="112"/>
      <c r="K82" s="34"/>
      <c r="L82" s="34"/>
      <c r="M82" s="111"/>
      <c r="N82" s="50"/>
      <c r="O82" s="32"/>
      <c r="R82" s="33"/>
      <c r="S82" s="32"/>
      <c r="AE82" s="33"/>
      <c r="AF82" s="30"/>
      <c r="AG82" s="34"/>
      <c r="AH82" s="56"/>
      <c r="AI82" s="34"/>
      <c r="AJ82" s="34"/>
      <c r="AK82" s="34"/>
      <c r="AL82" s="34"/>
      <c r="AM82" s="34"/>
      <c r="AN82" s="34"/>
    </row>
    <row r="83" spans="2:40" s="23" customFormat="1" x14ac:dyDescent="0.3">
      <c r="C83" s="170">
        <f>C52-C75</f>
        <v>0</v>
      </c>
      <c r="D83" s="170">
        <f t="shared" ref="D83:H83" si="10">D52-D75</f>
        <v>-7.7199999999999977E-3</v>
      </c>
      <c r="E83" s="170">
        <f t="shared" si="10"/>
        <v>0</v>
      </c>
      <c r="F83" s="170">
        <f t="shared" si="10"/>
        <v>0</v>
      </c>
      <c r="G83" s="170">
        <f t="shared" si="10"/>
        <v>-1.4579999999999975E-4</v>
      </c>
      <c r="H83" s="170">
        <f t="shared" si="10"/>
        <v>9.6749000000000002E-2</v>
      </c>
      <c r="I83" s="33"/>
      <c r="J83" s="112"/>
      <c r="K83" s="34"/>
      <c r="L83" s="34"/>
      <c r="M83" s="111"/>
      <c r="N83" s="50"/>
      <c r="O83" s="32"/>
      <c r="R83" s="33"/>
      <c r="S83" s="32"/>
      <c r="AE83" s="33"/>
      <c r="AF83" s="30"/>
      <c r="AG83" s="34"/>
      <c r="AH83" s="56"/>
      <c r="AI83" s="34"/>
      <c r="AJ83" s="34"/>
      <c r="AK83" s="34"/>
      <c r="AL83" s="34"/>
      <c r="AM83" s="34"/>
      <c r="AN83" s="34"/>
    </row>
    <row r="84" spans="2:40" s="23" customFormat="1" x14ac:dyDescent="0.3">
      <c r="F84" s="29"/>
      <c r="G84" s="29"/>
      <c r="H84" s="32"/>
      <c r="I84" s="33"/>
      <c r="J84" s="112"/>
      <c r="K84" s="34"/>
      <c r="L84" s="34"/>
      <c r="M84" s="111"/>
      <c r="N84" s="50"/>
      <c r="O84" s="32"/>
      <c r="R84" s="33"/>
      <c r="S84" s="32"/>
      <c r="AE84" s="33"/>
      <c r="AF84" s="30"/>
      <c r="AG84" s="34"/>
      <c r="AH84" s="56"/>
      <c r="AI84" s="34"/>
      <c r="AJ84" s="34"/>
      <c r="AK84" s="34"/>
      <c r="AL84" s="34"/>
      <c r="AM84" s="34"/>
      <c r="AN84" s="34"/>
    </row>
    <row r="85" spans="2:40" s="23" customFormat="1" x14ac:dyDescent="0.3">
      <c r="F85" s="29"/>
      <c r="G85" s="29"/>
      <c r="H85" s="32"/>
      <c r="I85" s="33"/>
      <c r="J85" s="112"/>
      <c r="K85" s="34"/>
      <c r="L85" s="34"/>
      <c r="M85" s="111"/>
      <c r="N85" s="50"/>
      <c r="O85" s="32"/>
      <c r="R85" s="33"/>
      <c r="S85" s="32"/>
      <c r="AE85" s="33"/>
      <c r="AF85" s="30"/>
      <c r="AG85" s="34"/>
      <c r="AH85" s="56"/>
      <c r="AI85" s="34"/>
      <c r="AJ85" s="34"/>
      <c r="AK85" s="34"/>
      <c r="AL85" s="34"/>
      <c r="AM85" s="34"/>
      <c r="AN85" s="34"/>
    </row>
    <row r="86" spans="2:40" s="23" customFormat="1" x14ac:dyDescent="0.3">
      <c r="F86" s="29"/>
      <c r="G86" s="29"/>
      <c r="H86" s="32"/>
      <c r="I86" s="33"/>
      <c r="J86" s="112"/>
      <c r="K86" s="34"/>
      <c r="L86" s="34"/>
      <c r="M86" s="111"/>
      <c r="N86" s="50"/>
      <c r="O86" s="32"/>
      <c r="R86" s="33"/>
      <c r="S86" s="32"/>
      <c r="AE86" s="33"/>
      <c r="AF86" s="30"/>
      <c r="AG86" s="34"/>
      <c r="AH86" s="56"/>
      <c r="AI86" s="34"/>
      <c r="AJ86" s="34"/>
      <c r="AK86" s="34"/>
      <c r="AL86" s="34"/>
      <c r="AM86" s="34"/>
      <c r="AN86" s="34"/>
    </row>
    <row r="87" spans="2:40" s="23" customFormat="1" x14ac:dyDescent="0.3">
      <c r="F87" s="29"/>
      <c r="G87" s="29"/>
      <c r="H87" s="32"/>
      <c r="I87" s="33"/>
      <c r="J87" s="112"/>
      <c r="K87" s="34"/>
      <c r="L87" s="34"/>
      <c r="M87" s="111"/>
      <c r="N87" s="50"/>
      <c r="O87" s="32"/>
      <c r="R87" s="33"/>
      <c r="S87" s="32"/>
      <c r="AE87" s="33"/>
      <c r="AF87" s="30"/>
      <c r="AG87" s="34"/>
      <c r="AH87" s="56"/>
      <c r="AI87" s="34"/>
      <c r="AJ87" s="34"/>
      <c r="AK87" s="34"/>
      <c r="AL87" s="34"/>
      <c r="AM87" s="34"/>
      <c r="AN87" s="34"/>
    </row>
    <row r="88" spans="2:40" s="23" customFormat="1" x14ac:dyDescent="0.3">
      <c r="F88" s="29"/>
      <c r="G88" s="29"/>
      <c r="H88" s="32"/>
      <c r="I88" s="33"/>
      <c r="J88" s="112"/>
      <c r="K88" s="34"/>
      <c r="L88" s="34"/>
      <c r="M88" s="111"/>
      <c r="N88" s="50"/>
      <c r="O88" s="32"/>
      <c r="R88" s="33"/>
      <c r="S88" s="32"/>
      <c r="AE88" s="33"/>
      <c r="AF88" s="30"/>
      <c r="AG88" s="34"/>
      <c r="AH88" s="127"/>
      <c r="AI88" s="34"/>
      <c r="AJ88" s="34"/>
      <c r="AK88" s="34"/>
      <c r="AL88" s="34"/>
      <c r="AM88" s="34"/>
      <c r="AN88" s="34"/>
    </row>
    <row r="89" spans="2:40" s="23" customFormat="1" x14ac:dyDescent="0.3">
      <c r="F89" s="29"/>
      <c r="G89" s="29"/>
      <c r="H89" s="32"/>
      <c r="I89" s="33"/>
      <c r="J89" s="112"/>
      <c r="K89" s="34"/>
      <c r="L89" s="34"/>
      <c r="M89" s="111"/>
      <c r="N89" s="50"/>
      <c r="O89" s="32"/>
      <c r="R89" s="33"/>
      <c r="S89" s="32"/>
      <c r="AE89" s="33"/>
      <c r="AF89" s="30"/>
      <c r="AG89" s="34"/>
      <c r="AH89" s="34"/>
      <c r="AI89" s="34"/>
      <c r="AJ89" s="34"/>
      <c r="AK89" s="34"/>
      <c r="AL89" s="34"/>
      <c r="AM89" s="34"/>
      <c r="AN89" s="34"/>
    </row>
    <row r="90" spans="2:40" s="23" customFormat="1" x14ac:dyDescent="0.3">
      <c r="F90" s="29"/>
      <c r="G90" s="29"/>
      <c r="H90" s="32"/>
      <c r="I90" s="33"/>
      <c r="J90" s="112"/>
      <c r="K90" s="34"/>
      <c r="L90" s="34"/>
      <c r="M90" s="111"/>
      <c r="N90" s="50"/>
      <c r="O90" s="32"/>
      <c r="R90" s="33"/>
      <c r="S90" s="32"/>
      <c r="AE90" s="33"/>
      <c r="AF90" s="30"/>
      <c r="AG90" s="34"/>
      <c r="AH90" s="34"/>
      <c r="AI90" s="34"/>
      <c r="AJ90" s="34"/>
      <c r="AK90" s="34"/>
      <c r="AL90" s="34"/>
      <c r="AM90" s="34"/>
      <c r="AN90" s="34"/>
    </row>
    <row r="91" spans="2:40" s="23" customFormat="1" x14ac:dyDescent="0.3">
      <c r="F91" s="29"/>
      <c r="G91" s="29"/>
      <c r="H91" s="32"/>
      <c r="I91" s="33"/>
      <c r="J91" s="112"/>
      <c r="K91" s="34"/>
      <c r="L91" s="34"/>
      <c r="M91" s="111"/>
      <c r="N91" s="50"/>
      <c r="O91" s="32"/>
      <c r="R91" s="33"/>
      <c r="S91" s="32"/>
      <c r="AE91" s="33"/>
      <c r="AF91" s="30"/>
      <c r="AG91" s="34"/>
      <c r="AH91" s="34"/>
      <c r="AI91" s="34"/>
      <c r="AJ91" s="34"/>
      <c r="AK91" s="34"/>
      <c r="AL91" s="34"/>
      <c r="AM91" s="34"/>
      <c r="AN91" s="34"/>
    </row>
    <row r="92" spans="2:40" s="23" customFormat="1" x14ac:dyDescent="0.3">
      <c r="F92" s="29"/>
      <c r="G92" s="29"/>
      <c r="H92" s="32"/>
      <c r="I92" s="33"/>
      <c r="J92" s="112"/>
      <c r="K92" s="34"/>
      <c r="L92" s="34"/>
      <c r="M92" s="111"/>
      <c r="N92" s="50"/>
      <c r="O92" s="32"/>
      <c r="R92" s="33"/>
      <c r="S92" s="32"/>
      <c r="AE92" s="33"/>
      <c r="AF92" s="30"/>
      <c r="AG92" s="34"/>
      <c r="AH92" s="34"/>
      <c r="AI92" s="34"/>
      <c r="AJ92" s="34"/>
      <c r="AK92" s="34"/>
      <c r="AL92" s="34"/>
      <c r="AM92" s="34"/>
      <c r="AN92" s="34"/>
    </row>
    <row r="93" spans="2:40" x14ac:dyDescent="0.3">
      <c r="B93" s="5"/>
      <c r="C93" s="6"/>
      <c r="D93" s="6"/>
      <c r="E93" s="6"/>
      <c r="F93" s="6"/>
      <c r="G93" s="6"/>
      <c r="J93" s="10"/>
      <c r="K93" s="11"/>
      <c r="L93" s="11"/>
      <c r="M93" s="11"/>
      <c r="AG93" s="126"/>
      <c r="AH93" s="126"/>
      <c r="AI93" s="126"/>
      <c r="AJ93" s="126"/>
      <c r="AK93" s="126"/>
      <c r="AL93" s="126"/>
      <c r="AM93" s="126"/>
      <c r="AN93" s="126"/>
    </row>
    <row r="94" spans="2:40" x14ac:dyDescent="0.3">
      <c r="B94" s="5"/>
      <c r="C94" s="6"/>
      <c r="D94" s="6"/>
      <c r="E94" s="6"/>
      <c r="F94" s="6"/>
      <c r="G94" s="6"/>
      <c r="J94" s="10"/>
      <c r="K94" s="11"/>
      <c r="L94" s="11"/>
      <c r="M94" s="11"/>
      <c r="AG94" s="126"/>
      <c r="AH94" s="126"/>
      <c r="AI94" s="126"/>
      <c r="AJ94" s="126"/>
      <c r="AK94" s="126"/>
      <c r="AL94" s="126"/>
      <c r="AM94" s="126"/>
      <c r="AN94" s="126"/>
    </row>
    <row r="95" spans="2:40" x14ac:dyDescent="0.3">
      <c r="B95" s="5"/>
      <c r="C95" s="6"/>
      <c r="D95" s="6"/>
      <c r="E95" s="6"/>
      <c r="F95" s="6"/>
      <c r="G95" s="6"/>
      <c r="J95" s="10"/>
      <c r="K95" s="11"/>
      <c r="L95" s="11"/>
      <c r="M95" s="11"/>
      <c r="AG95" s="126"/>
      <c r="AH95" s="126"/>
      <c r="AI95" s="126"/>
      <c r="AJ95" s="126"/>
      <c r="AK95" s="126"/>
      <c r="AL95" s="126"/>
      <c r="AM95" s="126"/>
      <c r="AN95" s="126"/>
    </row>
    <row r="96" spans="2:40" x14ac:dyDescent="0.3">
      <c r="B96" s="5"/>
      <c r="C96" s="6"/>
      <c r="D96" s="6"/>
      <c r="E96" s="6"/>
      <c r="F96" s="6"/>
      <c r="G96" s="6"/>
      <c r="J96" s="10"/>
      <c r="K96" s="11"/>
      <c r="L96" s="11"/>
      <c r="M96" s="11"/>
      <c r="AG96" s="126"/>
      <c r="AH96" s="126"/>
      <c r="AI96" s="126"/>
      <c r="AJ96" s="126"/>
      <c r="AK96" s="126"/>
      <c r="AL96" s="126"/>
      <c r="AM96" s="126"/>
      <c r="AN96" s="126"/>
    </row>
    <row r="97" spans="2:40" x14ac:dyDescent="0.3">
      <c r="B97" s="5"/>
      <c r="C97" s="6"/>
      <c r="D97" s="6"/>
      <c r="E97" s="6"/>
      <c r="F97" s="6"/>
      <c r="G97" s="6"/>
      <c r="J97" s="10"/>
      <c r="K97" s="11"/>
      <c r="L97" s="11"/>
      <c r="M97" s="11"/>
      <c r="AG97" s="126"/>
      <c r="AH97" s="126"/>
      <c r="AI97" s="126"/>
      <c r="AJ97" s="126"/>
      <c r="AK97" s="126"/>
      <c r="AL97" s="126"/>
      <c r="AM97" s="126"/>
      <c r="AN97" s="126"/>
    </row>
    <row r="98" spans="2:40" x14ac:dyDescent="0.3">
      <c r="B98" s="5"/>
      <c r="C98" s="6"/>
      <c r="D98" s="6"/>
      <c r="E98" s="6"/>
      <c r="F98" s="6"/>
      <c r="G98" s="6"/>
      <c r="J98" s="10"/>
      <c r="K98" s="11"/>
      <c r="L98" s="11"/>
      <c r="M98" s="11"/>
      <c r="AG98" s="126"/>
      <c r="AH98" s="126"/>
      <c r="AI98" s="126"/>
      <c r="AJ98" s="126"/>
      <c r="AK98" s="126"/>
      <c r="AL98" s="126"/>
      <c r="AM98" s="126"/>
      <c r="AN98" s="126"/>
    </row>
    <row r="99" spans="2:40" x14ac:dyDescent="0.3">
      <c r="B99" s="5"/>
      <c r="C99" s="6"/>
      <c r="D99" s="6"/>
      <c r="E99" s="6"/>
      <c r="F99" s="6"/>
      <c r="G99" s="6"/>
      <c r="J99" s="10"/>
      <c r="K99" s="11"/>
      <c r="L99" s="11"/>
      <c r="M99" s="11"/>
      <c r="AG99" s="126"/>
      <c r="AH99" s="126"/>
      <c r="AI99" s="126"/>
      <c r="AJ99" s="126"/>
      <c r="AK99" s="126"/>
      <c r="AL99" s="126"/>
      <c r="AM99" s="126"/>
      <c r="AN99" s="126"/>
    </row>
    <row r="100" spans="2:40" x14ac:dyDescent="0.3">
      <c r="B100" s="5"/>
      <c r="C100" s="6"/>
      <c r="D100" s="6"/>
      <c r="E100" s="6"/>
      <c r="F100" s="6"/>
      <c r="G100" s="6"/>
      <c r="J100" s="10"/>
      <c r="K100" s="11"/>
      <c r="L100" s="11"/>
      <c r="M100" s="11"/>
      <c r="AG100" s="126"/>
      <c r="AH100" s="126"/>
      <c r="AI100" s="126"/>
      <c r="AJ100" s="126"/>
      <c r="AK100" s="126"/>
      <c r="AL100" s="126"/>
      <c r="AM100" s="126"/>
      <c r="AN100" s="126"/>
    </row>
    <row r="101" spans="2:40" x14ac:dyDescent="0.3">
      <c r="B101" s="5"/>
      <c r="C101" s="6"/>
      <c r="D101" s="6"/>
      <c r="E101" s="6"/>
      <c r="F101" s="6"/>
      <c r="G101" s="6"/>
      <c r="J101" s="10"/>
      <c r="K101" s="11"/>
      <c r="L101" s="11"/>
      <c r="M101" s="11"/>
      <c r="AG101" s="126"/>
      <c r="AH101" s="126"/>
      <c r="AI101" s="126"/>
      <c r="AJ101" s="126"/>
      <c r="AK101" s="126"/>
      <c r="AL101" s="126"/>
      <c r="AM101" s="126"/>
      <c r="AN101" s="126"/>
    </row>
    <row r="102" spans="2:40" x14ac:dyDescent="0.3">
      <c r="B102" s="5"/>
      <c r="C102" s="6"/>
      <c r="D102" s="6"/>
      <c r="E102" s="6"/>
      <c r="F102" s="6"/>
      <c r="G102" s="6"/>
      <c r="J102" s="10"/>
      <c r="K102" s="11"/>
      <c r="L102" s="11"/>
      <c r="M102" s="11"/>
      <c r="AG102" s="126"/>
      <c r="AH102" s="126"/>
      <c r="AI102" s="126"/>
      <c r="AJ102" s="126"/>
      <c r="AK102" s="126"/>
      <c r="AL102" s="126"/>
      <c r="AM102" s="126"/>
      <c r="AN102" s="126"/>
    </row>
    <row r="103" spans="2:40" x14ac:dyDescent="0.3">
      <c r="B103" s="5"/>
      <c r="C103" s="6"/>
      <c r="D103" s="6"/>
      <c r="E103" s="6"/>
      <c r="F103" s="6"/>
      <c r="G103" s="6"/>
      <c r="J103" s="10"/>
      <c r="K103" s="11"/>
      <c r="L103" s="11"/>
      <c r="M103" s="11"/>
      <c r="AG103" s="126"/>
      <c r="AH103" s="126"/>
      <c r="AI103" s="126"/>
      <c r="AJ103" s="126"/>
      <c r="AK103" s="126"/>
      <c r="AL103" s="126"/>
      <c r="AM103" s="126"/>
      <c r="AN103" s="126"/>
    </row>
    <row r="104" spans="2:40" x14ac:dyDescent="0.3">
      <c r="B104" s="5"/>
      <c r="C104" s="6"/>
      <c r="D104" s="6"/>
      <c r="E104" s="6"/>
      <c r="F104" s="6"/>
      <c r="G104" s="6"/>
      <c r="J104" s="10"/>
      <c r="K104" s="11"/>
      <c r="L104" s="11"/>
      <c r="M104" s="11"/>
      <c r="AG104" s="126"/>
      <c r="AH104" s="126"/>
      <c r="AI104" s="126"/>
      <c r="AJ104" s="126"/>
      <c r="AK104" s="126"/>
      <c r="AL104" s="126"/>
      <c r="AM104" s="126"/>
      <c r="AN104" s="126"/>
    </row>
    <row r="105" spans="2:40" x14ac:dyDescent="0.3">
      <c r="B105" s="5"/>
      <c r="C105" s="6"/>
      <c r="D105" s="6"/>
      <c r="E105" s="6"/>
      <c r="F105" s="6"/>
      <c r="G105" s="6"/>
      <c r="J105" s="10"/>
      <c r="K105" s="11"/>
      <c r="L105" s="11"/>
      <c r="M105" s="11"/>
      <c r="AG105" s="126"/>
      <c r="AH105" s="126"/>
      <c r="AI105" s="126"/>
      <c r="AJ105" s="126"/>
      <c r="AK105" s="126"/>
      <c r="AL105" s="126"/>
      <c r="AM105" s="126"/>
      <c r="AN105" s="126"/>
    </row>
    <row r="106" spans="2:40" x14ac:dyDescent="0.3">
      <c r="B106" s="5"/>
      <c r="C106" s="6"/>
      <c r="D106" s="6"/>
      <c r="E106" s="6"/>
      <c r="F106" s="6"/>
      <c r="G106" s="6"/>
      <c r="J106" s="10"/>
      <c r="K106" s="11"/>
      <c r="L106" s="11"/>
      <c r="M106" s="11"/>
      <c r="AG106" s="126"/>
      <c r="AH106" s="126"/>
      <c r="AI106" s="126"/>
      <c r="AJ106" s="126"/>
      <c r="AK106" s="126"/>
      <c r="AL106" s="126"/>
      <c r="AM106" s="126"/>
      <c r="AN106" s="126"/>
    </row>
    <row r="107" spans="2:40" x14ac:dyDescent="0.3">
      <c r="B107" s="5"/>
      <c r="C107" s="6"/>
      <c r="D107" s="6"/>
      <c r="E107" s="6"/>
      <c r="F107" s="6"/>
      <c r="G107" s="6"/>
      <c r="J107" s="10"/>
      <c r="K107" s="11"/>
      <c r="L107" s="11"/>
      <c r="M107" s="11"/>
      <c r="AG107" s="126"/>
      <c r="AH107" s="126"/>
      <c r="AI107" s="126"/>
      <c r="AJ107" s="126"/>
      <c r="AK107" s="126"/>
      <c r="AL107" s="126"/>
      <c r="AM107" s="126"/>
      <c r="AN107" s="126"/>
    </row>
    <row r="108" spans="2:40" x14ac:dyDescent="0.3">
      <c r="B108" s="5"/>
      <c r="C108" s="6"/>
      <c r="D108" s="6"/>
      <c r="E108" s="6"/>
      <c r="F108" s="6"/>
      <c r="G108" s="6"/>
      <c r="J108" s="10"/>
      <c r="K108" s="11"/>
      <c r="L108" s="11"/>
      <c r="M108" s="11"/>
      <c r="AG108" s="126"/>
      <c r="AH108" s="126"/>
      <c r="AI108" s="126"/>
      <c r="AJ108" s="126"/>
      <c r="AK108" s="126"/>
      <c r="AL108" s="126"/>
      <c r="AM108" s="126"/>
      <c r="AN108" s="126"/>
    </row>
    <row r="109" spans="2:40" x14ac:dyDescent="0.3">
      <c r="B109" s="5"/>
      <c r="C109" s="6"/>
      <c r="D109" s="6"/>
      <c r="E109" s="6"/>
      <c r="F109" s="6"/>
      <c r="G109" s="6"/>
      <c r="J109" s="10"/>
      <c r="K109" s="11"/>
      <c r="L109" s="11"/>
      <c r="M109" s="11"/>
      <c r="AG109" s="126"/>
      <c r="AH109" s="126"/>
      <c r="AI109" s="126"/>
      <c r="AJ109" s="126"/>
      <c r="AK109" s="126"/>
      <c r="AL109" s="126"/>
      <c r="AM109" s="126"/>
      <c r="AN109" s="126"/>
    </row>
    <row r="110" spans="2:40" x14ac:dyDescent="0.3">
      <c r="B110" s="5"/>
      <c r="C110" s="6"/>
      <c r="D110" s="6"/>
      <c r="E110" s="6"/>
      <c r="F110" s="6"/>
      <c r="G110" s="6"/>
      <c r="J110" s="10"/>
      <c r="K110" s="11"/>
      <c r="L110" s="11"/>
      <c r="M110" s="11"/>
      <c r="AG110" s="126"/>
      <c r="AH110" s="126"/>
      <c r="AI110" s="126"/>
      <c r="AJ110" s="126"/>
      <c r="AK110" s="126"/>
      <c r="AL110" s="126"/>
      <c r="AM110" s="126"/>
      <c r="AN110" s="126"/>
    </row>
    <row r="111" spans="2:40" x14ac:dyDescent="0.3">
      <c r="B111" s="5"/>
      <c r="C111" s="6"/>
      <c r="D111" s="6"/>
      <c r="E111" s="6"/>
      <c r="F111" s="6"/>
      <c r="G111" s="6"/>
      <c r="J111" s="10"/>
      <c r="K111" s="11"/>
      <c r="L111" s="11"/>
      <c r="M111" s="11"/>
      <c r="AG111" s="126"/>
      <c r="AH111" s="126"/>
      <c r="AI111" s="126"/>
      <c r="AJ111" s="126"/>
      <c r="AK111" s="126"/>
      <c r="AL111" s="126"/>
      <c r="AM111" s="126"/>
      <c r="AN111" s="126"/>
    </row>
    <row r="112" spans="2:40" x14ac:dyDescent="0.3">
      <c r="B112" s="5"/>
      <c r="C112" s="6"/>
      <c r="D112" s="6"/>
      <c r="E112" s="6"/>
      <c r="F112" s="6"/>
      <c r="G112" s="6"/>
      <c r="J112" s="10"/>
      <c r="K112" s="11"/>
      <c r="L112" s="11"/>
      <c r="M112" s="11"/>
      <c r="AG112" s="126"/>
      <c r="AH112" s="126"/>
      <c r="AI112" s="126"/>
      <c r="AJ112" s="126"/>
      <c r="AK112" s="126"/>
      <c r="AL112" s="126"/>
      <c r="AM112" s="126"/>
      <c r="AN112" s="126"/>
    </row>
    <row r="113" spans="2:40" x14ac:dyDescent="0.3">
      <c r="B113" s="5"/>
      <c r="C113" s="6"/>
      <c r="D113" s="6"/>
      <c r="E113" s="6"/>
      <c r="F113" s="6"/>
      <c r="G113" s="6"/>
      <c r="J113" s="10"/>
      <c r="K113" s="11"/>
      <c r="L113" s="11"/>
      <c r="M113" s="11"/>
      <c r="AG113" s="126"/>
      <c r="AH113" s="126"/>
      <c r="AI113" s="126"/>
      <c r="AJ113" s="126"/>
      <c r="AK113" s="126"/>
      <c r="AL113" s="126"/>
      <c r="AM113" s="126"/>
      <c r="AN113" s="126"/>
    </row>
    <row r="114" spans="2:40" x14ac:dyDescent="0.3">
      <c r="B114" s="5"/>
      <c r="C114" s="6"/>
      <c r="D114" s="6"/>
      <c r="E114" s="6"/>
      <c r="F114" s="6"/>
      <c r="G114" s="6"/>
      <c r="J114" s="10"/>
      <c r="K114" s="11"/>
      <c r="L114" s="11"/>
      <c r="M114" s="11"/>
      <c r="AG114" s="126"/>
      <c r="AH114" s="126"/>
      <c r="AI114" s="126"/>
      <c r="AJ114" s="126"/>
      <c r="AK114" s="126"/>
      <c r="AL114" s="126"/>
      <c r="AM114" s="126"/>
      <c r="AN114" s="126"/>
    </row>
    <row r="115" spans="2:40" x14ac:dyDescent="0.3">
      <c r="B115" s="5"/>
      <c r="C115" s="6"/>
      <c r="D115" s="6"/>
      <c r="E115" s="6"/>
      <c r="F115" s="6"/>
      <c r="G115" s="6"/>
      <c r="J115" s="10"/>
      <c r="K115" s="11"/>
      <c r="L115" s="11"/>
      <c r="M115" s="11"/>
      <c r="AG115" s="126"/>
      <c r="AH115" s="126"/>
      <c r="AI115" s="126"/>
      <c r="AJ115" s="126"/>
      <c r="AK115" s="126"/>
      <c r="AL115" s="126"/>
      <c r="AM115" s="126"/>
      <c r="AN115" s="126"/>
    </row>
    <row r="116" spans="2:40" x14ac:dyDescent="0.3">
      <c r="B116" s="5"/>
      <c r="C116" s="6"/>
      <c r="D116" s="6"/>
      <c r="E116" s="6"/>
      <c r="F116" s="6"/>
      <c r="G116" s="6"/>
      <c r="J116" s="10"/>
      <c r="K116" s="11"/>
      <c r="L116" s="11"/>
      <c r="M116" s="11"/>
    </row>
    <row r="117" spans="2:40" x14ac:dyDescent="0.3">
      <c r="B117" s="5"/>
      <c r="C117" s="6"/>
      <c r="D117" s="6"/>
      <c r="E117" s="6"/>
      <c r="F117" s="6"/>
      <c r="G117" s="6"/>
      <c r="J117" s="10"/>
      <c r="K117" s="11"/>
      <c r="L117" s="11"/>
      <c r="M117" s="11"/>
    </row>
    <row r="118" spans="2:40" x14ac:dyDescent="0.3">
      <c r="B118" s="5"/>
      <c r="C118" s="6"/>
      <c r="D118" s="6"/>
      <c r="E118" s="6"/>
      <c r="F118" s="6"/>
      <c r="G118" s="6"/>
      <c r="J118" s="10"/>
      <c r="K118" s="11"/>
      <c r="L118" s="11"/>
      <c r="M118" s="11"/>
    </row>
    <row r="119" spans="2:40" ht="15" thickBot="1" x14ac:dyDescent="0.35">
      <c r="B119" s="12"/>
      <c r="C119" s="13"/>
      <c r="D119" s="13"/>
      <c r="E119" s="13"/>
      <c r="F119" s="13"/>
      <c r="G119" s="13"/>
      <c r="H119" s="12"/>
      <c r="I119" s="14"/>
      <c r="J119" s="17"/>
      <c r="K119" s="15"/>
      <c r="L119" s="15"/>
      <c r="M119" s="15"/>
      <c r="N119" s="14"/>
      <c r="O119" s="12"/>
      <c r="P119" s="13"/>
      <c r="Q119" s="13"/>
      <c r="R119" s="14"/>
      <c r="S119" s="12"/>
    </row>
  </sheetData>
  <mergeCells count="9">
    <mergeCell ref="C45:H45"/>
    <mergeCell ref="I45:M45"/>
    <mergeCell ref="C68:H68"/>
    <mergeCell ref="S2:AE2"/>
    <mergeCell ref="S9:AE9"/>
    <mergeCell ref="S16:AE16"/>
    <mergeCell ref="S23:AE23"/>
    <mergeCell ref="S30:AE30"/>
    <mergeCell ref="S37:AE37"/>
  </mergeCells>
  <conditionalFormatting sqref="C78:H8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BandB</vt:lpstr>
      <vt:lpstr>BeamSearch</vt:lpstr>
      <vt:lpstr>COBsearch updated</vt:lpstr>
      <vt:lpstr>FCOBsearch-no result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2019-06-27T10:23:59Z</cp:lastPrinted>
  <dcterms:created xsi:type="dcterms:W3CDTF">2018-07-04T09:14:36Z</dcterms:created>
  <dcterms:modified xsi:type="dcterms:W3CDTF">2019-07-11T15:09:03Z</dcterms:modified>
</cp:coreProperties>
</file>